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drawings/drawing7.xml" ContentType="application/vnd.openxmlformats-officedocument.drawing+xml"/>
  <Override PartName="/xl/slicers/slicer3.xml" ContentType="application/vnd.ms-excel.slicer+xml"/>
  <Override PartName="/xl/pivotTables/pivotTable5.xml" ContentType="application/vnd.openxmlformats-officedocument.spreadsheetml.pivotTable+xml"/>
  <Override PartName="/xl/drawings/drawing8.xml" ContentType="application/vnd.openxmlformats-officedocument.drawing+xml"/>
  <Override PartName="/xl/slicers/slicer4.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9.xml" ContentType="application/vnd.openxmlformats-officedocument.drawing+xml"/>
  <Override PartName="/xl/slicers/slicer5.xml" ContentType="application/vnd.ms-excel.slicer+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Shanyda Botello\Desktop\"/>
    </mc:Choice>
  </mc:AlternateContent>
  <xr:revisionPtr revIDLastSave="0" documentId="8_{C9222E8B-3391-4205-B695-01F4019F1B9E}" xr6:coauthVersionLast="47" xr6:coauthVersionMax="47" xr10:uidLastSave="{00000000-0000-0000-0000-000000000000}"/>
  <bookViews>
    <workbookView xWindow="-110" yWindow="-110" windowWidth="19420" windowHeight="10420" firstSheet="5" activeTab="8" xr2:uid="{A786879A-571F-4E63-BC94-329267280F26}"/>
  </bookViews>
  <sheets>
    <sheet name="HC" sheetId="35" r:id="rId1"/>
    <sheet name="Evalucion" sheetId="38" r:id="rId2"/>
    <sheet name="BD" sheetId="34" r:id="rId3"/>
    <sheet name="Sheet1" sheetId="42" state="hidden" r:id="rId4"/>
    <sheet name="preguntas vs factores" sheetId="41" state="hidden" r:id="rId5"/>
    <sheet name="Acumulado" sheetId="37" r:id="rId6"/>
    <sheet name="Graficos" sheetId="36" r:id="rId7"/>
    <sheet name="Resultado general" sheetId="30" r:id="rId8"/>
    <sheet name="Resultado por Campaña" sheetId="27" r:id="rId9"/>
    <sheet name="Resultado por supervisor" sheetId="31" r:id="rId10"/>
    <sheet name="Resultado por atributo" sheetId="23" r:id="rId11"/>
    <sheet name="Resultado por agente" sheetId="29" r:id="rId12"/>
    <sheet name="Sheet2" sheetId="44" state="hidden" r:id="rId13"/>
    <sheet name="Evalucion (2)" sheetId="43" state="hidden" r:id="rId14"/>
  </sheets>
  <definedNames>
    <definedName name="_xlnm._FilterDatabase" localSheetId="0" hidden="1">HC!$B$1:$E$84</definedName>
    <definedName name="_xleta.MONTH" hidden="1" xlm="1">#NAME?</definedName>
    <definedName name="_xleta.WEEKNUM" hidden="1" xlm="1">#NAME?</definedName>
    <definedName name="Agentes" localSheetId="13">Tabla1[[#All],[Nombre]]</definedName>
    <definedName name="Agentes">Tabla1[[#All],[Nombre]]</definedName>
    <definedName name="SegmentaciónDeDatos_Antigüedad">#N/A</definedName>
    <definedName name="SegmentaciónDeDatos_Antigüedad1">#N/A</definedName>
    <definedName name="SegmentaciónDeDatos_Antigüedad2">#N/A</definedName>
    <definedName name="SegmentaciónDeDatos_mes">#N/A</definedName>
    <definedName name="SegmentaciónDeDatos_mes1">#N/A</definedName>
    <definedName name="SegmentaciónDeDatos_Supervisor">#N/A</definedName>
    <definedName name="Slicer_Semana">#N/A</definedName>
    <definedName name="Slicer_Semana1">#N/A</definedName>
    <definedName name="Slicer_Semana2">#N/A</definedName>
    <definedName name="Slicer_Semana3">#N/A</definedName>
    <definedName name="Supervisor" localSheetId="13">Tabla1[[#All],[Supervisor]]</definedName>
    <definedName name="Supervisor">Tabla1[[#All],[Supervisor]]</definedName>
    <definedName name="Supervisor1">HC!$M$10</definedName>
  </definedNames>
  <calcPr calcId="191029"/>
  <pivotCaches>
    <pivotCache cacheId="11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H420" i="34" l="1"/>
  <c r="BK420" i="34"/>
  <c r="BL420" i="34"/>
  <c r="BM420" i="34"/>
  <c r="BN420" i="34"/>
  <c r="BO420" i="34"/>
  <c r="BP420" i="34"/>
  <c r="BQ420" i="34"/>
  <c r="BR420" i="34"/>
  <c r="BS420" i="34"/>
  <c r="BT420" i="34"/>
  <c r="BU420" i="34"/>
  <c r="BV420" i="34"/>
  <c r="BW420" i="34"/>
  <c r="BX420" i="34"/>
  <c r="BY420" i="34"/>
  <c r="BZ420" i="34"/>
  <c r="CA420" i="34"/>
  <c r="CB420" i="34"/>
  <c r="CC420" i="34"/>
  <c r="CD420" i="34"/>
  <c r="CE420" i="34"/>
  <c r="CF420" i="34"/>
  <c r="CG420" i="34"/>
  <c r="CH420" i="34"/>
  <c r="CI420" i="34"/>
  <c r="CJ420" i="34"/>
  <c r="CK420" i="34"/>
  <c r="CL420" i="34"/>
  <c r="CM420" i="34"/>
  <c r="CN420" i="34"/>
  <c r="CO420" i="34"/>
  <c r="CP420" i="34"/>
  <c r="CQ420" i="34"/>
  <c r="CR420" i="34"/>
  <c r="CS420" i="34"/>
  <c r="CT420" i="34"/>
  <c r="CU420" i="34"/>
  <c r="CV420" i="34"/>
  <c r="CW420" i="34"/>
  <c r="CX420" i="34"/>
  <c r="CY420" i="34"/>
  <c r="CZ420" i="34"/>
  <c r="DA420" i="34"/>
  <c r="DB420" i="34"/>
  <c r="DC420" i="34"/>
  <c r="DD420" i="34"/>
  <c r="DE420" i="34"/>
  <c r="DF420" i="34"/>
  <c r="DG420" i="34"/>
  <c r="DH420" i="34"/>
  <c r="DI420" i="34"/>
  <c r="DJ420" i="34"/>
  <c r="DK420" i="34" s="1"/>
  <c r="DL420" i="34"/>
  <c r="DM420" i="34"/>
  <c r="DN420" i="34"/>
  <c r="DP420" i="34" s="1"/>
  <c r="DO420" i="34"/>
  <c r="DQ420" i="34"/>
  <c r="DR420" i="34"/>
  <c r="DU420" i="34" s="1"/>
  <c r="DS420" i="34"/>
  <c r="DT420" i="34"/>
  <c r="DV420" i="34"/>
  <c r="DW420" i="34" s="1"/>
  <c r="DY420" i="34"/>
  <c r="DZ420" i="34"/>
  <c r="EC420" i="34" s="1"/>
  <c r="FC420" i="34" s="1"/>
  <c r="GC420" i="34" s="1"/>
  <c r="EA420" i="34"/>
  <c r="EB420" i="34"/>
  <c r="ED420" i="34"/>
  <c r="EF420" i="34" s="1"/>
  <c r="EE420" i="34"/>
  <c r="EG420" i="34"/>
  <c r="EH420" i="34"/>
  <c r="EJ420" i="34" s="1"/>
  <c r="EI420" i="34"/>
  <c r="EK420" i="34"/>
  <c r="EL420" i="34"/>
  <c r="EM420" i="34"/>
  <c r="EN420" i="34"/>
  <c r="EO420" i="34"/>
  <c r="EP420" i="34"/>
  <c r="ER420" i="34" s="1"/>
  <c r="EQ420" i="34"/>
  <c r="ES420" i="34"/>
  <c r="EU420" i="34" s="1"/>
  <c r="ET420" i="34"/>
  <c r="EV420" i="34"/>
  <c r="EW420" i="34"/>
  <c r="EX420" i="34"/>
  <c r="EY420" i="34"/>
  <c r="EZ420" i="34"/>
  <c r="FA420" i="34"/>
  <c r="FB420" i="34"/>
  <c r="FD420" i="34"/>
  <c r="FE420" i="34"/>
  <c r="FF420" i="34"/>
  <c r="FJ420" i="34" s="1"/>
  <c r="FS420" i="34" s="1"/>
  <c r="GD420" i="34" s="1"/>
  <c r="FG420" i="34"/>
  <c r="FH420" i="34"/>
  <c r="FI420" i="34"/>
  <c r="FK420" i="34"/>
  <c r="FL420" i="34"/>
  <c r="FM420" i="34"/>
  <c r="FN420" i="34"/>
  <c r="FP420" i="34" s="1"/>
  <c r="FO420" i="34"/>
  <c r="FQ420" i="34"/>
  <c r="FR420" i="34"/>
  <c r="FT420" i="34"/>
  <c r="FU420" i="34" s="1"/>
  <c r="FV420" i="34"/>
  <c r="FX420" i="34" s="1"/>
  <c r="FW420" i="34"/>
  <c r="FY420" i="34"/>
  <c r="FZ420" i="34"/>
  <c r="GG420" i="34"/>
  <c r="GH420" i="34"/>
  <c r="IK420" i="34" s="1"/>
  <c r="GI420" i="34"/>
  <c r="GJ420" i="34"/>
  <c r="GK420" i="34"/>
  <c r="GN420" i="34"/>
  <c r="GO420" i="34"/>
  <c r="GP420" i="34"/>
  <c r="GQ420" i="34"/>
  <c r="GR420" i="34"/>
  <c r="GS420" i="34"/>
  <c r="GT420" i="34"/>
  <c r="GU420" i="34"/>
  <c r="GV420" i="34"/>
  <c r="GW420" i="34"/>
  <c r="GX420" i="34"/>
  <c r="GY420" i="34"/>
  <c r="GZ420" i="34"/>
  <c r="HA420" i="34"/>
  <c r="HB420" i="34"/>
  <c r="HC420" i="34"/>
  <c r="HD420" i="34"/>
  <c r="HE420" i="34"/>
  <c r="HF420" i="34"/>
  <c r="HG420" i="34"/>
  <c r="HH420" i="34"/>
  <c r="HI420" i="34"/>
  <c r="HJ420" i="34"/>
  <c r="HK420" i="34"/>
  <c r="HL420" i="34"/>
  <c r="HM420" i="34"/>
  <c r="HN420" i="34"/>
  <c r="HO420" i="34"/>
  <c r="HP420" i="34"/>
  <c r="HQ420" i="34"/>
  <c r="HR420" i="34"/>
  <c r="HS420" i="34"/>
  <c r="HT420" i="34"/>
  <c r="HU420" i="34"/>
  <c r="HV420" i="34"/>
  <c r="HW420" i="34"/>
  <c r="HX420" i="34"/>
  <c r="HY420" i="34"/>
  <c r="HZ420" i="34"/>
  <c r="IA420" i="34"/>
  <c r="IB420" i="34"/>
  <c r="IC420" i="34"/>
  <c r="ID420" i="34"/>
  <c r="IE420" i="34"/>
  <c r="IF420" i="34"/>
  <c r="IG420" i="34"/>
  <c r="IN420" i="34"/>
  <c r="IH420" i="34" s="1"/>
  <c r="II420" i="34" s="1"/>
  <c r="IJ420" i="34" s="1"/>
  <c r="BH419" i="34"/>
  <c r="BK419" i="34"/>
  <c r="BL419" i="34"/>
  <c r="BM419" i="34"/>
  <c r="BN419" i="34"/>
  <c r="BO419" i="34"/>
  <c r="BP419" i="34"/>
  <c r="BQ419" i="34"/>
  <c r="BR419" i="34"/>
  <c r="BS419" i="34"/>
  <c r="BT419" i="34"/>
  <c r="BU419" i="34"/>
  <c r="BV419" i="34"/>
  <c r="BW419" i="34"/>
  <c r="BX419" i="34"/>
  <c r="BY419" i="34"/>
  <c r="BZ419" i="34"/>
  <c r="CA419" i="34"/>
  <c r="CB419" i="34"/>
  <c r="CC419" i="34"/>
  <c r="CD419" i="34"/>
  <c r="CE419" i="34"/>
  <c r="CF419" i="34"/>
  <c r="CG419" i="34"/>
  <c r="CH419" i="34"/>
  <c r="CI419" i="34"/>
  <c r="CJ419" i="34"/>
  <c r="CK419" i="34"/>
  <c r="CL419" i="34"/>
  <c r="CM419" i="34"/>
  <c r="CN419" i="34"/>
  <c r="CO419" i="34"/>
  <c r="CP419" i="34"/>
  <c r="CQ419" i="34"/>
  <c r="CR419" i="34"/>
  <c r="CS419" i="34"/>
  <c r="CT419" i="34"/>
  <c r="CU419" i="34"/>
  <c r="CV419" i="34"/>
  <c r="CW419" i="34"/>
  <c r="CX419" i="34"/>
  <c r="CY419" i="34"/>
  <c r="CZ419" i="34"/>
  <c r="DA419" i="34"/>
  <c r="DB419" i="34"/>
  <c r="DC419" i="34"/>
  <c r="DD419" i="34"/>
  <c r="DE419" i="34"/>
  <c r="DF419" i="34"/>
  <c r="DG419" i="34"/>
  <c r="DH419" i="34"/>
  <c r="DK419" i="34" s="1"/>
  <c r="DI419" i="34"/>
  <c r="DJ419" i="34"/>
  <c r="DL419" i="34"/>
  <c r="DM419" i="34"/>
  <c r="DP419" i="34" s="1"/>
  <c r="DN419" i="34"/>
  <c r="DO419" i="34"/>
  <c r="DQ419" i="34"/>
  <c r="DR419" i="34"/>
  <c r="DU419" i="34" s="1"/>
  <c r="DS419" i="34"/>
  <c r="DT419" i="34"/>
  <c r="DV419" i="34"/>
  <c r="DW419" i="34" s="1"/>
  <c r="DY419" i="34"/>
  <c r="DZ419" i="34"/>
  <c r="EA419" i="34"/>
  <c r="EB419" i="34"/>
  <c r="ED419" i="34"/>
  <c r="EF419" i="34" s="1"/>
  <c r="EE419" i="34"/>
  <c r="EG419" i="34"/>
  <c r="EH419" i="34"/>
  <c r="EI419" i="34"/>
  <c r="EK419" i="34"/>
  <c r="EL419" i="34" s="1"/>
  <c r="EM419" i="34"/>
  <c r="EN419" i="34"/>
  <c r="EO419" i="34"/>
  <c r="ER419" i="34" s="1"/>
  <c r="EP419" i="34"/>
  <c r="EQ419" i="34"/>
  <c r="ES419" i="34"/>
  <c r="EU419" i="34" s="1"/>
  <c r="ET419" i="34"/>
  <c r="EV419" i="34"/>
  <c r="EW419" i="34"/>
  <c r="EX419" i="34"/>
  <c r="EY419" i="34"/>
  <c r="EZ419" i="34"/>
  <c r="FA419" i="34"/>
  <c r="FB419" i="34"/>
  <c r="FD419" i="34"/>
  <c r="FE419" i="34"/>
  <c r="FF419" i="34"/>
  <c r="FG419" i="34"/>
  <c r="FH419" i="34"/>
  <c r="FI419" i="34"/>
  <c r="FK419" i="34"/>
  <c r="FL419" i="34"/>
  <c r="FM419" i="34"/>
  <c r="FP419" i="34" s="1"/>
  <c r="FN419" i="34"/>
  <c r="FO419" i="34"/>
  <c r="FQ419" i="34"/>
  <c r="FR419" i="34" s="1"/>
  <c r="FT419" i="34"/>
  <c r="FU419" i="34" s="1"/>
  <c r="FV419" i="34"/>
  <c r="FX419" i="34" s="1"/>
  <c r="FW419" i="34"/>
  <c r="FY419" i="34"/>
  <c r="FZ419" i="34" s="1"/>
  <c r="GG419" i="34"/>
  <c r="GH419" i="34"/>
  <c r="IK419" i="34" s="1"/>
  <c r="GI419" i="34"/>
  <c r="GJ419" i="34"/>
  <c r="GK419" i="34"/>
  <c r="GN419" i="34"/>
  <c r="GO419" i="34"/>
  <c r="GP419" i="34"/>
  <c r="GQ419" i="34"/>
  <c r="GR419" i="34"/>
  <c r="GS419" i="34"/>
  <c r="GT419" i="34"/>
  <c r="GU419" i="34"/>
  <c r="GV419" i="34"/>
  <c r="GW419" i="34"/>
  <c r="GX419" i="34"/>
  <c r="GY419" i="34"/>
  <c r="GZ419" i="34"/>
  <c r="HA419" i="34"/>
  <c r="HB419" i="34"/>
  <c r="HC419" i="34"/>
  <c r="HD419" i="34"/>
  <c r="HE419" i="34"/>
  <c r="HF419" i="34"/>
  <c r="HG419" i="34"/>
  <c r="HH419" i="34"/>
  <c r="HI419" i="34"/>
  <c r="HJ419" i="34"/>
  <c r="HK419" i="34"/>
  <c r="HL419" i="34"/>
  <c r="HM419" i="34"/>
  <c r="HN419" i="34"/>
  <c r="HO419" i="34"/>
  <c r="HP419" i="34"/>
  <c r="HQ419" i="34"/>
  <c r="HR419" i="34"/>
  <c r="HS419" i="34"/>
  <c r="HT419" i="34"/>
  <c r="HU419" i="34"/>
  <c r="HV419" i="34"/>
  <c r="HW419" i="34"/>
  <c r="HX419" i="34"/>
  <c r="HY419" i="34"/>
  <c r="HZ419" i="34"/>
  <c r="IA419" i="34"/>
  <c r="IB419" i="34"/>
  <c r="IC419" i="34"/>
  <c r="ID419" i="34"/>
  <c r="IE419" i="34"/>
  <c r="IF419" i="34"/>
  <c r="IG419" i="34"/>
  <c r="IN419" i="34"/>
  <c r="IH419" i="34" s="1"/>
  <c r="BH418" i="34"/>
  <c r="BK418" i="34"/>
  <c r="BL418" i="34"/>
  <c r="BM418" i="34"/>
  <c r="BN418" i="34"/>
  <c r="BO418" i="34"/>
  <c r="BP418" i="34"/>
  <c r="BQ418" i="34"/>
  <c r="BR418" i="34"/>
  <c r="BS418" i="34"/>
  <c r="BT418" i="34"/>
  <c r="BU418" i="34"/>
  <c r="BV418" i="34"/>
  <c r="BW418" i="34"/>
  <c r="BX418" i="34"/>
  <c r="BY418" i="34"/>
  <c r="BZ418" i="34"/>
  <c r="CA418" i="34"/>
  <c r="CB418" i="34"/>
  <c r="CC418" i="34"/>
  <c r="CD418" i="34"/>
  <c r="CE418" i="34"/>
  <c r="CF418" i="34"/>
  <c r="CG418" i="34"/>
  <c r="CH418" i="34"/>
  <c r="CI418" i="34"/>
  <c r="CJ418" i="34"/>
  <c r="CK418" i="34"/>
  <c r="CL418" i="34"/>
  <c r="CM418" i="34"/>
  <c r="CN418" i="34"/>
  <c r="CO418" i="34"/>
  <c r="CP418" i="34"/>
  <c r="CQ418" i="34"/>
  <c r="CR418" i="34"/>
  <c r="CS418" i="34"/>
  <c r="CT418" i="34"/>
  <c r="CU418" i="34"/>
  <c r="CV418" i="34"/>
  <c r="CW418" i="34"/>
  <c r="CX418" i="34"/>
  <c r="CY418" i="34"/>
  <c r="CZ418" i="34"/>
  <c r="DA418" i="34"/>
  <c r="DB418" i="34"/>
  <c r="DC418" i="34"/>
  <c r="DD418" i="34"/>
  <c r="DE418" i="34"/>
  <c r="DF418" i="34"/>
  <c r="DG418" i="34"/>
  <c r="DH418" i="34"/>
  <c r="DI418" i="34"/>
  <c r="DJ418" i="34"/>
  <c r="DL418" i="34"/>
  <c r="DM418" i="34"/>
  <c r="DN418" i="34"/>
  <c r="DO418" i="34"/>
  <c r="DQ418" i="34"/>
  <c r="DR418" i="34"/>
  <c r="DS418" i="34"/>
  <c r="DT418" i="34"/>
  <c r="DV418" i="34"/>
  <c r="DW418" i="34" s="1"/>
  <c r="DY418" i="34"/>
  <c r="DZ418" i="34"/>
  <c r="EA418" i="34"/>
  <c r="EB418" i="34"/>
  <c r="ED418" i="34"/>
  <c r="EE418" i="34"/>
  <c r="EG418" i="34"/>
  <c r="EH418" i="34"/>
  <c r="EI418" i="34"/>
  <c r="EK418" i="34"/>
  <c r="EL418" i="34"/>
  <c r="EM418" i="34"/>
  <c r="EN418" i="34" s="1"/>
  <c r="EO418" i="34"/>
  <c r="EP418" i="34"/>
  <c r="EQ418" i="34"/>
  <c r="ES418" i="34"/>
  <c r="ET418" i="34"/>
  <c r="EV418" i="34"/>
  <c r="EW418" i="34"/>
  <c r="EX418" i="34"/>
  <c r="EY418" i="34"/>
  <c r="EZ418" i="34"/>
  <c r="FA418" i="34"/>
  <c r="FD418" i="34"/>
  <c r="FE418" i="34"/>
  <c r="FF418" i="34"/>
  <c r="FG418" i="34"/>
  <c r="FH418" i="34"/>
  <c r="FI418" i="34"/>
  <c r="FK418" i="34"/>
  <c r="FL418" i="34" s="1"/>
  <c r="FM418" i="34"/>
  <c r="FN418" i="34"/>
  <c r="FO418" i="34"/>
  <c r="FQ418" i="34"/>
  <c r="FR418" i="34" s="1"/>
  <c r="FT418" i="34"/>
  <c r="FU418" i="34" s="1"/>
  <c r="FV418" i="34"/>
  <c r="FW418" i="34"/>
  <c r="FY418" i="34"/>
  <c r="FZ418" i="34" s="1"/>
  <c r="GG418" i="34"/>
  <c r="GH418" i="34"/>
  <c r="IK418" i="34" s="1"/>
  <c r="GI418" i="34"/>
  <c r="GJ418" i="34"/>
  <c r="GK418" i="34"/>
  <c r="GN418" i="34"/>
  <c r="GO418" i="34"/>
  <c r="GP418" i="34"/>
  <c r="GQ418" i="34"/>
  <c r="GR418" i="34"/>
  <c r="GS418" i="34"/>
  <c r="GT418" i="34"/>
  <c r="GU418" i="34"/>
  <c r="GV418" i="34"/>
  <c r="GW418" i="34"/>
  <c r="GX418" i="34"/>
  <c r="GY418" i="34"/>
  <c r="GZ418" i="34"/>
  <c r="HA418" i="34"/>
  <c r="HB418" i="34"/>
  <c r="HC418" i="34"/>
  <c r="HD418" i="34"/>
  <c r="HE418" i="34"/>
  <c r="HF418" i="34"/>
  <c r="HG418" i="34"/>
  <c r="HH418" i="34"/>
  <c r="HI418" i="34"/>
  <c r="HJ418" i="34"/>
  <c r="HK418" i="34"/>
  <c r="HL418" i="34"/>
  <c r="HM418" i="34"/>
  <c r="HN418" i="34"/>
  <c r="HO418" i="34"/>
  <c r="HP418" i="34"/>
  <c r="HQ418" i="34"/>
  <c r="HR418" i="34"/>
  <c r="HS418" i="34"/>
  <c r="HT418" i="34"/>
  <c r="HU418" i="34"/>
  <c r="HV418" i="34"/>
  <c r="HW418" i="34"/>
  <c r="HX418" i="34"/>
  <c r="HY418" i="34"/>
  <c r="HZ418" i="34"/>
  <c r="IA418" i="34"/>
  <c r="IB418" i="34"/>
  <c r="IC418" i="34"/>
  <c r="ID418" i="34"/>
  <c r="IE418" i="34"/>
  <c r="IF418" i="34"/>
  <c r="IG418" i="34"/>
  <c r="IN418" i="34"/>
  <c r="IH418" i="34" s="1"/>
  <c r="BH417" i="34"/>
  <c r="GH417" i="34" s="1"/>
  <c r="IK417" i="34" s="1"/>
  <c r="BK417" i="34"/>
  <c r="BL417" i="34"/>
  <c r="BM417" i="34"/>
  <c r="BN417" i="34"/>
  <c r="BO417" i="34"/>
  <c r="BP417" i="34"/>
  <c r="BQ417" i="34"/>
  <c r="BR417" i="34"/>
  <c r="BS417" i="34"/>
  <c r="BT417" i="34"/>
  <c r="BU417" i="34"/>
  <c r="BV417" i="34"/>
  <c r="BW417" i="34"/>
  <c r="BX417" i="34"/>
  <c r="BY417" i="34"/>
  <c r="BZ417" i="34"/>
  <c r="CA417" i="34"/>
  <c r="CB417" i="34"/>
  <c r="CC417" i="34"/>
  <c r="CD417" i="34"/>
  <c r="CE417" i="34"/>
  <c r="CF417" i="34"/>
  <c r="CG417" i="34"/>
  <c r="CH417" i="34"/>
  <c r="CI417" i="34"/>
  <c r="CJ417" i="34"/>
  <c r="CK417" i="34"/>
  <c r="CL417" i="34"/>
  <c r="CM417" i="34"/>
  <c r="CN417" i="34"/>
  <c r="CO417" i="34"/>
  <c r="CP417" i="34"/>
  <c r="CQ417" i="34"/>
  <c r="CR417" i="34"/>
  <c r="CS417" i="34"/>
  <c r="CT417" i="34"/>
  <c r="CU417" i="34"/>
  <c r="CV417" i="34"/>
  <c r="CW417" i="34"/>
  <c r="CX417" i="34"/>
  <c r="CY417" i="34"/>
  <c r="CZ417" i="34"/>
  <c r="DA417" i="34"/>
  <c r="DB417" i="34"/>
  <c r="DC417" i="34"/>
  <c r="DD417" i="34"/>
  <c r="DE417" i="34"/>
  <c r="DF417" i="34"/>
  <c r="DG417" i="34"/>
  <c r="DH417" i="34"/>
  <c r="DI417" i="34"/>
  <c r="DJ417" i="34"/>
  <c r="DL417" i="34"/>
  <c r="DM417" i="34"/>
  <c r="DN417" i="34"/>
  <c r="DO417" i="34"/>
  <c r="DQ417" i="34"/>
  <c r="DR417" i="34"/>
  <c r="DS417" i="34"/>
  <c r="DT417" i="34"/>
  <c r="DV417" i="34"/>
  <c r="DW417" i="34" s="1"/>
  <c r="DY417" i="34"/>
  <c r="DZ417" i="34"/>
  <c r="EA417" i="34"/>
  <c r="EB417" i="34"/>
  <c r="ED417" i="34"/>
  <c r="EF417" i="34" s="1"/>
  <c r="EE417" i="34"/>
  <c r="EG417" i="34"/>
  <c r="EH417" i="34"/>
  <c r="EI417" i="34"/>
  <c r="EK417" i="34"/>
  <c r="EL417" i="34" s="1"/>
  <c r="EM417" i="34"/>
  <c r="EN417" i="34"/>
  <c r="EO417" i="34"/>
  <c r="EP417" i="34"/>
  <c r="EQ417" i="34"/>
  <c r="ES417" i="34"/>
  <c r="EU417" i="34" s="1"/>
  <c r="ET417" i="34"/>
  <c r="EV417" i="34"/>
  <c r="EW417" i="34"/>
  <c r="EX417" i="34"/>
  <c r="FB417" i="34" s="1"/>
  <c r="EY417" i="34"/>
  <c r="EZ417" i="34"/>
  <c r="FA417" i="34"/>
  <c r="FD417" i="34"/>
  <c r="FE417" i="34"/>
  <c r="FF417" i="34"/>
  <c r="FG417" i="34"/>
  <c r="FH417" i="34"/>
  <c r="FI417" i="34"/>
  <c r="FK417" i="34"/>
  <c r="FL417" i="34" s="1"/>
  <c r="FM417" i="34"/>
  <c r="FN417" i="34"/>
  <c r="FO417" i="34"/>
  <c r="FQ417" i="34"/>
  <c r="FR417" i="34"/>
  <c r="FT417" i="34"/>
  <c r="FU417" i="34" s="1"/>
  <c r="FV417" i="34"/>
  <c r="FW417" i="34"/>
  <c r="FY417" i="34"/>
  <c r="FZ417" i="34" s="1"/>
  <c r="GG417" i="34"/>
  <c r="GI417" i="34"/>
  <c r="GJ417" i="34"/>
  <c r="GK417" i="34"/>
  <c r="GN417" i="34"/>
  <c r="GO417" i="34"/>
  <c r="GP417" i="34"/>
  <c r="GQ417" i="34"/>
  <c r="GR417" i="34"/>
  <c r="GS417" i="34"/>
  <c r="GT417" i="34"/>
  <c r="GU417" i="34"/>
  <c r="GV417" i="34"/>
  <c r="GW417" i="34"/>
  <c r="GX417" i="34"/>
  <c r="GY417" i="34"/>
  <c r="GZ417" i="34"/>
  <c r="HA417" i="34"/>
  <c r="HB417" i="34"/>
  <c r="HC417" i="34"/>
  <c r="HD417" i="34"/>
  <c r="HE417" i="34"/>
  <c r="HF417" i="34"/>
  <c r="HG417" i="34"/>
  <c r="HH417" i="34"/>
  <c r="HI417" i="34"/>
  <c r="HJ417" i="34"/>
  <c r="HK417" i="34"/>
  <c r="HL417" i="34"/>
  <c r="HM417" i="34"/>
  <c r="HN417" i="34"/>
  <c r="HO417" i="34"/>
  <c r="HP417" i="34"/>
  <c r="HQ417" i="34"/>
  <c r="HR417" i="34"/>
  <c r="HS417" i="34"/>
  <c r="HT417" i="34"/>
  <c r="HU417" i="34"/>
  <c r="HV417" i="34"/>
  <c r="HW417" i="34"/>
  <c r="HX417" i="34"/>
  <c r="HY417" i="34"/>
  <c r="HZ417" i="34"/>
  <c r="IA417" i="34"/>
  <c r="IB417" i="34"/>
  <c r="IC417" i="34"/>
  <c r="ID417" i="34"/>
  <c r="IE417" i="34"/>
  <c r="IF417" i="34"/>
  <c r="IG417" i="34"/>
  <c r="IN417" i="34"/>
  <c r="IH417" i="34" s="1"/>
  <c r="B8" i="38"/>
  <c r="BH416" i="34"/>
  <c r="BK416" i="34"/>
  <c r="BL416" i="34"/>
  <c r="BM416" i="34"/>
  <c r="BN416" i="34"/>
  <c r="BO416" i="34"/>
  <c r="BP416" i="34"/>
  <c r="BQ416" i="34"/>
  <c r="BR416" i="34"/>
  <c r="BS416" i="34"/>
  <c r="BT416" i="34"/>
  <c r="BU416" i="34"/>
  <c r="BV416" i="34"/>
  <c r="BW416" i="34"/>
  <c r="BX416" i="34"/>
  <c r="BY416" i="34"/>
  <c r="BZ416" i="34"/>
  <c r="CA416" i="34"/>
  <c r="CB416" i="34"/>
  <c r="CC416" i="34"/>
  <c r="CD416" i="34"/>
  <c r="CE416" i="34"/>
  <c r="CF416" i="34"/>
  <c r="CG416" i="34"/>
  <c r="CH416" i="34"/>
  <c r="CI416" i="34"/>
  <c r="CJ416" i="34"/>
  <c r="CK416" i="34"/>
  <c r="CL416" i="34"/>
  <c r="CM416" i="34"/>
  <c r="CN416" i="34"/>
  <c r="CO416" i="34"/>
  <c r="CP416" i="34"/>
  <c r="CQ416" i="34"/>
  <c r="CR416" i="34"/>
  <c r="CS416" i="34"/>
  <c r="CT416" i="34"/>
  <c r="CU416" i="34"/>
  <c r="CV416" i="34"/>
  <c r="CW416" i="34"/>
  <c r="CX416" i="34"/>
  <c r="CY416" i="34"/>
  <c r="CZ416" i="34"/>
  <c r="DA416" i="34"/>
  <c r="DB416" i="34"/>
  <c r="DC416" i="34"/>
  <c r="DD416" i="34"/>
  <c r="DE416" i="34"/>
  <c r="DF416" i="34"/>
  <c r="DG416" i="34"/>
  <c r="DH416" i="34"/>
  <c r="DI416" i="34"/>
  <c r="DJ416" i="34"/>
  <c r="DL416" i="34"/>
  <c r="DM416" i="34"/>
  <c r="DN416" i="34"/>
  <c r="DO416" i="34"/>
  <c r="DQ416" i="34"/>
  <c r="DR416" i="34"/>
  <c r="DS416" i="34"/>
  <c r="DT416" i="34"/>
  <c r="DV416" i="34"/>
  <c r="DW416" i="34" s="1"/>
  <c r="DY416" i="34"/>
  <c r="DZ416" i="34"/>
  <c r="EA416" i="34"/>
  <c r="EB416" i="34"/>
  <c r="ED416" i="34"/>
  <c r="EE416" i="34"/>
  <c r="EG416" i="34"/>
  <c r="EH416" i="34"/>
  <c r="EI416" i="34"/>
  <c r="EK416" i="34"/>
  <c r="EL416" i="34" s="1"/>
  <c r="EM416" i="34"/>
  <c r="EN416" i="34" s="1"/>
  <c r="EO416" i="34"/>
  <c r="EP416" i="34"/>
  <c r="EQ416" i="34"/>
  <c r="ES416" i="34"/>
  <c r="ET416" i="34"/>
  <c r="EV416" i="34"/>
  <c r="EW416" i="34"/>
  <c r="EX416" i="34"/>
  <c r="EY416" i="34"/>
  <c r="EZ416" i="34"/>
  <c r="FA416" i="34"/>
  <c r="FD416" i="34"/>
  <c r="FE416" i="34"/>
  <c r="FF416" i="34"/>
  <c r="FG416" i="34"/>
  <c r="FH416" i="34"/>
  <c r="FI416" i="34"/>
  <c r="FK416" i="34"/>
  <c r="FL416" i="34" s="1"/>
  <c r="FM416" i="34"/>
  <c r="FN416" i="34"/>
  <c r="FO416" i="34"/>
  <c r="FQ416" i="34"/>
  <c r="FR416" i="34" s="1"/>
  <c r="FT416" i="34"/>
  <c r="FU416" i="34" s="1"/>
  <c r="FV416" i="34"/>
  <c r="FX416" i="34" s="1"/>
  <c r="FW416" i="34"/>
  <c r="FY416" i="34"/>
  <c r="FZ416" i="34" s="1"/>
  <c r="GG416" i="34"/>
  <c r="GH416" i="34"/>
  <c r="IK416" i="34" s="1"/>
  <c r="GI416" i="34"/>
  <c r="GJ416" i="34"/>
  <c r="GK416" i="34"/>
  <c r="GN416" i="34"/>
  <c r="GO416" i="34"/>
  <c r="GP416" i="34"/>
  <c r="GQ416" i="34"/>
  <c r="GR416" i="34"/>
  <c r="GS416" i="34"/>
  <c r="GT416" i="34"/>
  <c r="GU416" i="34"/>
  <c r="GV416" i="34"/>
  <c r="GW416" i="34"/>
  <c r="GX416" i="34"/>
  <c r="GY416" i="34"/>
  <c r="GZ416" i="34"/>
  <c r="HA416" i="34"/>
  <c r="HB416" i="34"/>
  <c r="HC416" i="34"/>
  <c r="HD416" i="34"/>
  <c r="HE416" i="34"/>
  <c r="HF416" i="34"/>
  <c r="HG416" i="34"/>
  <c r="HH416" i="34"/>
  <c r="HI416" i="34"/>
  <c r="HJ416" i="34"/>
  <c r="HK416" i="34"/>
  <c r="HL416" i="34"/>
  <c r="HM416" i="34"/>
  <c r="HN416" i="34"/>
  <c r="HO416" i="34"/>
  <c r="HP416" i="34"/>
  <c r="HQ416" i="34"/>
  <c r="HR416" i="34"/>
  <c r="HS416" i="34"/>
  <c r="HT416" i="34"/>
  <c r="HU416" i="34"/>
  <c r="HV416" i="34"/>
  <c r="HW416" i="34"/>
  <c r="HX416" i="34"/>
  <c r="HY416" i="34"/>
  <c r="HZ416" i="34"/>
  <c r="IA416" i="34"/>
  <c r="IB416" i="34"/>
  <c r="IC416" i="34"/>
  <c r="ID416" i="34"/>
  <c r="IE416" i="34"/>
  <c r="IF416" i="34"/>
  <c r="IG416" i="34"/>
  <c r="IN416" i="34"/>
  <c r="IH416" i="34" s="1"/>
  <c r="BH415" i="34"/>
  <c r="BK415" i="34"/>
  <c r="BL415" i="34"/>
  <c r="BM415" i="34"/>
  <c r="BN415" i="34"/>
  <c r="BO415" i="34"/>
  <c r="BP415" i="34"/>
  <c r="BQ415" i="34"/>
  <c r="BR415" i="34"/>
  <c r="BS415" i="34"/>
  <c r="BT415" i="34"/>
  <c r="BU415" i="34"/>
  <c r="BV415" i="34"/>
  <c r="BW415" i="34"/>
  <c r="BX415" i="34"/>
  <c r="BY415" i="34"/>
  <c r="BZ415" i="34"/>
  <c r="CA415" i="34"/>
  <c r="CB415" i="34"/>
  <c r="CC415" i="34"/>
  <c r="CD415" i="34"/>
  <c r="CE415" i="34"/>
  <c r="CF415" i="34"/>
  <c r="CG415" i="34"/>
  <c r="CH415" i="34"/>
  <c r="CI415" i="34"/>
  <c r="CJ415" i="34"/>
  <c r="CK415" i="34"/>
  <c r="CL415" i="34"/>
  <c r="CM415" i="34"/>
  <c r="CN415" i="34"/>
  <c r="CO415" i="34"/>
  <c r="CP415" i="34"/>
  <c r="CQ415" i="34"/>
  <c r="CR415" i="34"/>
  <c r="CS415" i="34"/>
  <c r="CT415" i="34"/>
  <c r="CU415" i="34"/>
  <c r="CV415" i="34"/>
  <c r="CW415" i="34"/>
  <c r="CX415" i="34"/>
  <c r="CY415" i="34"/>
  <c r="CZ415" i="34"/>
  <c r="DA415" i="34"/>
  <c r="DB415" i="34"/>
  <c r="DC415" i="34"/>
  <c r="DD415" i="34"/>
  <c r="DE415" i="34"/>
  <c r="DF415" i="34"/>
  <c r="DG415" i="34"/>
  <c r="DH415" i="34"/>
  <c r="DI415" i="34"/>
  <c r="DJ415" i="34"/>
  <c r="DL415" i="34"/>
  <c r="DM415" i="34"/>
  <c r="DN415" i="34"/>
  <c r="DO415" i="34"/>
  <c r="DQ415" i="34"/>
  <c r="DR415" i="34"/>
  <c r="DS415" i="34"/>
  <c r="DT415" i="34"/>
  <c r="DV415" i="34"/>
  <c r="DW415" i="34" s="1"/>
  <c r="DY415" i="34"/>
  <c r="DZ415" i="34"/>
  <c r="EA415" i="34"/>
  <c r="EB415" i="34"/>
  <c r="ED415" i="34"/>
  <c r="EE415" i="34"/>
  <c r="EG415" i="34"/>
  <c r="EH415" i="34"/>
  <c r="EI415" i="34"/>
  <c r="EK415" i="34"/>
  <c r="EL415" i="34" s="1"/>
  <c r="EM415" i="34"/>
  <c r="EN415" i="34" s="1"/>
  <c r="EO415" i="34"/>
  <c r="EP415" i="34"/>
  <c r="EQ415" i="34"/>
  <c r="ES415" i="34"/>
  <c r="ET415" i="34"/>
  <c r="EV415" i="34"/>
  <c r="EW415" i="34"/>
  <c r="EX415" i="34"/>
  <c r="EY415" i="34"/>
  <c r="EZ415" i="34"/>
  <c r="FA415" i="34"/>
  <c r="FD415" i="34"/>
  <c r="FE415" i="34"/>
  <c r="FF415" i="34"/>
  <c r="FG415" i="34"/>
  <c r="FH415" i="34"/>
  <c r="FI415" i="34"/>
  <c r="FK415" i="34"/>
  <c r="FL415" i="34" s="1"/>
  <c r="FM415" i="34"/>
  <c r="FN415" i="34"/>
  <c r="FO415" i="34"/>
  <c r="FQ415" i="34"/>
  <c r="FR415" i="34" s="1"/>
  <c r="FT415" i="34"/>
  <c r="FU415" i="34" s="1"/>
  <c r="FV415" i="34"/>
  <c r="FW415" i="34"/>
  <c r="FY415" i="34"/>
  <c r="FZ415" i="34" s="1"/>
  <c r="GG415" i="34"/>
  <c r="GH415" i="34"/>
  <c r="IK415" i="34" s="1"/>
  <c r="GI415" i="34"/>
  <c r="GJ415" i="34"/>
  <c r="GK415" i="34"/>
  <c r="GN415" i="34"/>
  <c r="GO415" i="34"/>
  <c r="GP415" i="34"/>
  <c r="GQ415" i="34"/>
  <c r="GR415" i="34"/>
  <c r="GS415" i="34"/>
  <c r="GT415" i="34"/>
  <c r="GU415" i="34"/>
  <c r="GV415" i="34"/>
  <c r="GW415" i="34"/>
  <c r="GX415" i="34"/>
  <c r="GY415" i="34"/>
  <c r="GZ415" i="34"/>
  <c r="HA415" i="34"/>
  <c r="HB415" i="34"/>
  <c r="HC415" i="34"/>
  <c r="HD415" i="34"/>
  <c r="HE415" i="34"/>
  <c r="HF415" i="34"/>
  <c r="HG415" i="34"/>
  <c r="HH415" i="34"/>
  <c r="HI415" i="34"/>
  <c r="HJ415" i="34"/>
  <c r="HK415" i="34"/>
  <c r="HL415" i="34"/>
  <c r="HM415" i="34"/>
  <c r="HN415" i="34"/>
  <c r="HO415" i="34"/>
  <c r="HP415" i="34"/>
  <c r="HQ415" i="34"/>
  <c r="HR415" i="34"/>
  <c r="HS415" i="34"/>
  <c r="HT415" i="34"/>
  <c r="HU415" i="34"/>
  <c r="HV415" i="34"/>
  <c r="HW415" i="34"/>
  <c r="HX415" i="34"/>
  <c r="HY415" i="34"/>
  <c r="HZ415" i="34"/>
  <c r="IA415" i="34"/>
  <c r="IB415" i="34"/>
  <c r="IC415" i="34"/>
  <c r="ID415" i="34"/>
  <c r="IE415" i="34"/>
  <c r="IF415" i="34"/>
  <c r="IG415" i="34"/>
  <c r="IN415" i="34"/>
  <c r="IH415" i="34" s="1"/>
  <c r="BH414" i="34"/>
  <c r="BK414" i="34"/>
  <c r="BL414" i="34"/>
  <c r="BM414" i="34"/>
  <c r="BN414" i="34"/>
  <c r="BO414" i="34"/>
  <c r="BP414" i="34"/>
  <c r="BQ414" i="34"/>
  <c r="BR414" i="34"/>
  <c r="BS414" i="34"/>
  <c r="BT414" i="34"/>
  <c r="BU414" i="34"/>
  <c r="BV414" i="34"/>
  <c r="BW414" i="34"/>
  <c r="BX414" i="34"/>
  <c r="BY414" i="34"/>
  <c r="BZ414" i="34"/>
  <c r="CA414" i="34"/>
  <c r="CB414" i="34"/>
  <c r="CC414" i="34"/>
  <c r="CD414" i="34"/>
  <c r="CE414" i="34"/>
  <c r="CF414" i="34"/>
  <c r="CG414" i="34"/>
  <c r="CH414" i="34"/>
  <c r="CI414" i="34"/>
  <c r="CJ414" i="34"/>
  <c r="CK414" i="34"/>
  <c r="CL414" i="34"/>
  <c r="CM414" i="34"/>
  <c r="CN414" i="34"/>
  <c r="CO414" i="34"/>
  <c r="CP414" i="34"/>
  <c r="CQ414" i="34"/>
  <c r="CR414" i="34"/>
  <c r="CS414" i="34"/>
  <c r="CT414" i="34"/>
  <c r="CU414" i="34"/>
  <c r="CV414" i="34"/>
  <c r="CW414" i="34"/>
  <c r="CX414" i="34"/>
  <c r="CY414" i="34"/>
  <c r="CZ414" i="34"/>
  <c r="DA414" i="34"/>
  <c r="DB414" i="34"/>
  <c r="DC414" i="34"/>
  <c r="DD414" i="34"/>
  <c r="DE414" i="34"/>
  <c r="DF414" i="34"/>
  <c r="DG414" i="34"/>
  <c r="DH414" i="34"/>
  <c r="DI414" i="34"/>
  <c r="DJ414" i="34"/>
  <c r="DL414" i="34"/>
  <c r="DM414" i="34"/>
  <c r="DN414" i="34"/>
  <c r="DO414" i="34"/>
  <c r="DQ414" i="34"/>
  <c r="DR414" i="34"/>
  <c r="DS414" i="34"/>
  <c r="DT414" i="34"/>
  <c r="DV414" i="34"/>
  <c r="DW414" i="34" s="1"/>
  <c r="DY414" i="34"/>
  <c r="DZ414" i="34"/>
  <c r="EA414" i="34"/>
  <c r="EB414" i="34"/>
  <c r="ED414" i="34"/>
  <c r="EE414" i="34"/>
  <c r="EG414" i="34"/>
  <c r="EH414" i="34"/>
  <c r="EI414" i="34"/>
  <c r="EK414" i="34"/>
  <c r="EL414" i="34" s="1"/>
  <c r="EM414" i="34"/>
  <c r="EN414" i="34"/>
  <c r="EO414" i="34"/>
  <c r="EP414" i="34"/>
  <c r="EQ414" i="34"/>
  <c r="ES414" i="34"/>
  <c r="ET414" i="34"/>
  <c r="EV414" i="34"/>
  <c r="EW414" i="34"/>
  <c r="EX414" i="34"/>
  <c r="EY414" i="34"/>
  <c r="EZ414" i="34"/>
  <c r="FA414" i="34"/>
  <c r="FD414" i="34"/>
  <c r="FE414" i="34"/>
  <c r="FF414" i="34"/>
  <c r="FG414" i="34"/>
  <c r="FH414" i="34"/>
  <c r="FI414" i="34"/>
  <c r="FK414" i="34"/>
  <c r="FL414" i="34" s="1"/>
  <c r="FM414" i="34"/>
  <c r="FN414" i="34"/>
  <c r="FO414" i="34"/>
  <c r="FQ414" i="34"/>
  <c r="FR414" i="34" s="1"/>
  <c r="FT414" i="34"/>
  <c r="FU414" i="34" s="1"/>
  <c r="FV414" i="34"/>
  <c r="FW414" i="34"/>
  <c r="FY414" i="34"/>
  <c r="FZ414" i="34" s="1"/>
  <c r="GG414" i="34"/>
  <c r="GH414" i="34"/>
  <c r="IK414" i="34" s="1"/>
  <c r="GI414" i="34"/>
  <c r="GJ414" i="34"/>
  <c r="GK414" i="34"/>
  <c r="GN414" i="34"/>
  <c r="GO414" i="34"/>
  <c r="GP414" i="34"/>
  <c r="GQ414" i="34"/>
  <c r="GR414" i="34"/>
  <c r="GS414" i="34"/>
  <c r="GT414" i="34"/>
  <c r="GU414" i="34"/>
  <c r="GV414" i="34"/>
  <c r="GW414" i="34"/>
  <c r="GX414" i="34"/>
  <c r="GY414" i="34"/>
  <c r="GZ414" i="34"/>
  <c r="HA414" i="34"/>
  <c r="HB414" i="34"/>
  <c r="HC414" i="34"/>
  <c r="HD414" i="34"/>
  <c r="HE414" i="34"/>
  <c r="HF414" i="34"/>
  <c r="HG414" i="34"/>
  <c r="HH414" i="34"/>
  <c r="HI414" i="34"/>
  <c r="HJ414" i="34"/>
  <c r="HK414" i="34"/>
  <c r="HL414" i="34"/>
  <c r="HM414" i="34"/>
  <c r="HN414" i="34"/>
  <c r="HO414" i="34"/>
  <c r="HP414" i="34"/>
  <c r="HQ414" i="34"/>
  <c r="HR414" i="34"/>
  <c r="HS414" i="34"/>
  <c r="HT414" i="34"/>
  <c r="HU414" i="34"/>
  <c r="HV414" i="34"/>
  <c r="HW414" i="34"/>
  <c r="HX414" i="34"/>
  <c r="HY414" i="34"/>
  <c r="HZ414" i="34"/>
  <c r="IA414" i="34"/>
  <c r="IB414" i="34"/>
  <c r="IC414" i="34"/>
  <c r="ID414" i="34"/>
  <c r="IE414" i="34"/>
  <c r="IF414" i="34"/>
  <c r="IG414" i="34"/>
  <c r="IN414" i="34"/>
  <c r="IH414" i="34" s="1"/>
  <c r="E76" i="35"/>
  <c r="IS415" i="34" s="1"/>
  <c r="E77" i="35"/>
  <c r="IS416" i="34" s="1"/>
  <c r="E78" i="35"/>
  <c r="IS417" i="34" s="1"/>
  <c r="E79" i="35"/>
  <c r="E80" i="35"/>
  <c r="IS418" i="34" s="1"/>
  <c r="E81" i="35"/>
  <c r="IS419" i="34" s="1"/>
  <c r="E82" i="35"/>
  <c r="IS420" i="34" s="1"/>
  <c r="E75" i="35"/>
  <c r="IS414" i="34" s="1"/>
  <c r="H2" i="35"/>
  <c r="BH413" i="34"/>
  <c r="BK413" i="34"/>
  <c r="BL413" i="34"/>
  <c r="BM413" i="34"/>
  <c r="BN413" i="34"/>
  <c r="BO413" i="34"/>
  <c r="BP413" i="34"/>
  <c r="BQ413" i="34"/>
  <c r="BR413" i="34"/>
  <c r="BS413" i="34"/>
  <c r="BT413" i="34"/>
  <c r="BU413" i="34"/>
  <c r="BV413" i="34"/>
  <c r="BW413" i="34"/>
  <c r="BX413" i="34"/>
  <c r="BY413" i="34"/>
  <c r="BZ413" i="34"/>
  <c r="CA413" i="34"/>
  <c r="CB413" i="34"/>
  <c r="CC413" i="34"/>
  <c r="CD413" i="34"/>
  <c r="CE413" i="34"/>
  <c r="CF413" i="34"/>
  <c r="CG413" i="34"/>
  <c r="CH413" i="34"/>
  <c r="CI413" i="34"/>
  <c r="CJ413" i="34"/>
  <c r="CK413" i="34"/>
  <c r="CL413" i="34"/>
  <c r="CM413" i="34"/>
  <c r="CN413" i="34"/>
  <c r="CO413" i="34"/>
  <c r="CP413" i="34"/>
  <c r="CQ413" i="34"/>
  <c r="CR413" i="34"/>
  <c r="CS413" i="34"/>
  <c r="CT413" i="34"/>
  <c r="CU413" i="34"/>
  <c r="CV413" i="34"/>
  <c r="CW413" i="34"/>
  <c r="CX413" i="34"/>
  <c r="CY413" i="34"/>
  <c r="CZ413" i="34"/>
  <c r="DA413" i="34"/>
  <c r="DB413" i="34"/>
  <c r="DC413" i="34"/>
  <c r="DD413" i="34"/>
  <c r="DE413" i="34"/>
  <c r="DF413" i="34"/>
  <c r="DG413" i="34"/>
  <c r="DH413" i="34"/>
  <c r="DI413" i="34"/>
  <c r="DJ413" i="34"/>
  <c r="DL413" i="34"/>
  <c r="DM413" i="34"/>
  <c r="DN413" i="34"/>
  <c r="DO413" i="34"/>
  <c r="DQ413" i="34"/>
  <c r="DR413" i="34"/>
  <c r="DS413" i="34"/>
  <c r="DT413" i="34"/>
  <c r="DV413" i="34"/>
  <c r="DW413" i="34" s="1"/>
  <c r="DY413" i="34"/>
  <c r="DZ413" i="34"/>
  <c r="EA413" i="34"/>
  <c r="EB413" i="34"/>
  <c r="ED413" i="34"/>
  <c r="EE413" i="34"/>
  <c r="EG413" i="34"/>
  <c r="EH413" i="34"/>
  <c r="EI413" i="34"/>
  <c r="EK413" i="34"/>
  <c r="EL413" i="34" s="1"/>
  <c r="EM413" i="34"/>
  <c r="EN413" i="34" s="1"/>
  <c r="EO413" i="34"/>
  <c r="EP413" i="34"/>
  <c r="EQ413" i="34"/>
  <c r="ES413" i="34"/>
  <c r="ET413" i="34"/>
  <c r="EV413" i="34"/>
  <c r="EW413" i="34"/>
  <c r="EX413" i="34"/>
  <c r="EY413" i="34"/>
  <c r="EZ413" i="34"/>
  <c r="FA413" i="34"/>
  <c r="FD413" i="34"/>
  <c r="FE413" i="34"/>
  <c r="FF413" i="34"/>
  <c r="FG413" i="34"/>
  <c r="FH413" i="34"/>
  <c r="FI413" i="34"/>
  <c r="FK413" i="34"/>
  <c r="FL413" i="34" s="1"/>
  <c r="FM413" i="34"/>
  <c r="FN413" i="34"/>
  <c r="FO413" i="34"/>
  <c r="FQ413" i="34"/>
  <c r="FR413" i="34" s="1"/>
  <c r="FT413" i="34"/>
  <c r="FU413" i="34" s="1"/>
  <c r="FV413" i="34"/>
  <c r="FW413" i="34"/>
  <c r="FY413" i="34"/>
  <c r="FZ413" i="34" s="1"/>
  <c r="GG413" i="34"/>
  <c r="GH413" i="34"/>
  <c r="IK413" i="34" s="1"/>
  <c r="GI413" i="34"/>
  <c r="GJ413" i="34"/>
  <c r="GK413" i="34"/>
  <c r="GN413" i="34"/>
  <c r="GO413" i="34"/>
  <c r="GP413" i="34"/>
  <c r="GQ413" i="34"/>
  <c r="GR413" i="34"/>
  <c r="GS413" i="34"/>
  <c r="GT413" i="34"/>
  <c r="GU413" i="34"/>
  <c r="GV413" i="34"/>
  <c r="GW413" i="34"/>
  <c r="GX413" i="34"/>
  <c r="GY413" i="34"/>
  <c r="GZ413" i="34"/>
  <c r="HA413" i="34"/>
  <c r="HB413" i="34"/>
  <c r="HC413" i="34"/>
  <c r="HD413" i="34"/>
  <c r="HE413" i="34"/>
  <c r="HF413" i="34"/>
  <c r="HG413" i="34"/>
  <c r="HH413" i="34"/>
  <c r="HI413" i="34"/>
  <c r="HJ413" i="34"/>
  <c r="HK413" i="34"/>
  <c r="HL413" i="34"/>
  <c r="HM413" i="34"/>
  <c r="HN413" i="34"/>
  <c r="HO413" i="34"/>
  <c r="HP413" i="34"/>
  <c r="HQ413" i="34"/>
  <c r="HR413" i="34"/>
  <c r="HS413" i="34"/>
  <c r="HT413" i="34"/>
  <c r="HU413" i="34"/>
  <c r="HV413" i="34"/>
  <c r="HW413" i="34"/>
  <c r="HX413" i="34"/>
  <c r="HY413" i="34"/>
  <c r="HZ413" i="34"/>
  <c r="IA413" i="34"/>
  <c r="IB413" i="34"/>
  <c r="IC413" i="34"/>
  <c r="ID413" i="34"/>
  <c r="IE413" i="34"/>
  <c r="IF413" i="34"/>
  <c r="IG413" i="34"/>
  <c r="IN413" i="34"/>
  <c r="IH413" i="34" s="1"/>
  <c r="BH412" i="34"/>
  <c r="BK412" i="34"/>
  <c r="BL412" i="34"/>
  <c r="BM412" i="34"/>
  <c r="BN412" i="34"/>
  <c r="BO412" i="34"/>
  <c r="BP412" i="34"/>
  <c r="BQ412" i="34"/>
  <c r="BR412" i="34"/>
  <c r="BS412" i="34"/>
  <c r="BT412" i="34"/>
  <c r="BU412" i="34"/>
  <c r="BV412" i="34"/>
  <c r="BW412" i="34"/>
  <c r="BX412" i="34"/>
  <c r="BY412" i="34"/>
  <c r="BZ412" i="34"/>
  <c r="CA412" i="34"/>
  <c r="CB412" i="34"/>
  <c r="CC412" i="34"/>
  <c r="CD412" i="34"/>
  <c r="CE412" i="34"/>
  <c r="CF412" i="34"/>
  <c r="CG412" i="34"/>
  <c r="CH412" i="34"/>
  <c r="CI412" i="34"/>
  <c r="CJ412" i="34"/>
  <c r="CK412" i="34"/>
  <c r="CL412" i="34"/>
  <c r="CM412" i="34"/>
  <c r="CN412" i="34"/>
  <c r="CO412" i="34"/>
  <c r="CP412" i="34"/>
  <c r="CQ412" i="34"/>
  <c r="CR412" i="34"/>
  <c r="CS412" i="34"/>
  <c r="CT412" i="34"/>
  <c r="CU412" i="34"/>
  <c r="CV412" i="34"/>
  <c r="CW412" i="34"/>
  <c r="CX412" i="34"/>
  <c r="CY412" i="34"/>
  <c r="CZ412" i="34"/>
  <c r="DA412" i="34"/>
  <c r="DB412" i="34"/>
  <c r="DC412" i="34"/>
  <c r="DD412" i="34"/>
  <c r="DE412" i="34"/>
  <c r="DF412" i="34"/>
  <c r="DG412" i="34"/>
  <c r="DH412" i="34"/>
  <c r="DI412" i="34"/>
  <c r="DJ412" i="34"/>
  <c r="DL412" i="34"/>
  <c r="DM412" i="34"/>
  <c r="DN412" i="34"/>
  <c r="DO412" i="34"/>
  <c r="DQ412" i="34"/>
  <c r="DR412" i="34"/>
  <c r="DS412" i="34"/>
  <c r="DT412" i="34"/>
  <c r="DV412" i="34"/>
  <c r="DW412" i="34" s="1"/>
  <c r="DY412" i="34"/>
  <c r="DZ412" i="34"/>
  <c r="EA412" i="34"/>
  <c r="EB412" i="34"/>
  <c r="ED412" i="34"/>
  <c r="EE412" i="34"/>
  <c r="EG412" i="34"/>
  <c r="EH412" i="34"/>
  <c r="EI412" i="34"/>
  <c r="EK412" i="34"/>
  <c r="EL412" i="34" s="1"/>
  <c r="EM412" i="34"/>
  <c r="EN412" i="34" s="1"/>
  <c r="EO412" i="34"/>
  <c r="EP412" i="34"/>
  <c r="EQ412" i="34"/>
  <c r="ES412" i="34"/>
  <c r="ET412" i="34"/>
  <c r="EV412" i="34"/>
  <c r="EW412" i="34"/>
  <c r="EX412" i="34"/>
  <c r="EY412" i="34"/>
  <c r="EZ412" i="34"/>
  <c r="FA412" i="34"/>
  <c r="FD412" i="34"/>
  <c r="FE412" i="34"/>
  <c r="FF412" i="34"/>
  <c r="FG412" i="34"/>
  <c r="FH412" i="34"/>
  <c r="FI412" i="34"/>
  <c r="FK412" i="34"/>
  <c r="FL412" i="34" s="1"/>
  <c r="FM412" i="34"/>
  <c r="FN412" i="34"/>
  <c r="FO412" i="34"/>
  <c r="FQ412" i="34"/>
  <c r="FR412" i="34" s="1"/>
  <c r="FT412" i="34"/>
  <c r="FU412" i="34" s="1"/>
  <c r="FV412" i="34"/>
  <c r="FW412" i="34"/>
  <c r="FY412" i="34"/>
  <c r="FZ412" i="34" s="1"/>
  <c r="GG412" i="34"/>
  <c r="GH412" i="34"/>
  <c r="IK412" i="34" s="1"/>
  <c r="GI412" i="34"/>
  <c r="GJ412" i="34"/>
  <c r="GK412" i="34"/>
  <c r="GN412" i="34"/>
  <c r="GO412" i="34"/>
  <c r="GP412" i="34"/>
  <c r="GQ412" i="34"/>
  <c r="GR412" i="34"/>
  <c r="GS412" i="34"/>
  <c r="GT412" i="34"/>
  <c r="GU412" i="34"/>
  <c r="GV412" i="34"/>
  <c r="GW412" i="34"/>
  <c r="GX412" i="34"/>
  <c r="GY412" i="34"/>
  <c r="GZ412" i="34"/>
  <c r="HA412" i="34"/>
  <c r="HB412" i="34"/>
  <c r="HC412" i="34"/>
  <c r="HD412" i="34"/>
  <c r="HE412" i="34"/>
  <c r="HF412" i="34"/>
  <c r="HG412" i="34"/>
  <c r="HH412" i="34"/>
  <c r="HI412" i="34"/>
  <c r="HJ412" i="34"/>
  <c r="HK412" i="34"/>
  <c r="HL412" i="34"/>
  <c r="HM412" i="34"/>
  <c r="HN412" i="34"/>
  <c r="HO412" i="34"/>
  <c r="HP412" i="34"/>
  <c r="HQ412" i="34"/>
  <c r="HR412" i="34"/>
  <c r="HS412" i="34"/>
  <c r="HT412" i="34"/>
  <c r="HU412" i="34"/>
  <c r="HV412" i="34"/>
  <c r="HW412" i="34"/>
  <c r="HX412" i="34"/>
  <c r="HY412" i="34"/>
  <c r="HZ412" i="34"/>
  <c r="IA412" i="34"/>
  <c r="IB412" i="34"/>
  <c r="IC412" i="34"/>
  <c r="ID412" i="34"/>
  <c r="IE412" i="34"/>
  <c r="IF412" i="34"/>
  <c r="IG412" i="34"/>
  <c r="IN412" i="34"/>
  <c r="IH412" i="34" s="1"/>
  <c r="BH411" i="34"/>
  <c r="GH411" i="34" s="1"/>
  <c r="IK411" i="34" s="1"/>
  <c r="BK411" i="34"/>
  <c r="BL411" i="34"/>
  <c r="BM411" i="34"/>
  <c r="BN411" i="34"/>
  <c r="BO411" i="34"/>
  <c r="BP411" i="34"/>
  <c r="BQ411" i="34"/>
  <c r="BR411" i="34"/>
  <c r="BS411" i="34"/>
  <c r="BT411" i="34"/>
  <c r="BU411" i="34"/>
  <c r="BV411" i="34"/>
  <c r="BW411" i="34"/>
  <c r="BX411" i="34"/>
  <c r="BY411" i="34"/>
  <c r="BZ411" i="34"/>
  <c r="CA411" i="34"/>
  <c r="CB411" i="34"/>
  <c r="CC411" i="34"/>
  <c r="CD411" i="34"/>
  <c r="CE411" i="34"/>
  <c r="CF411" i="34"/>
  <c r="CG411" i="34"/>
  <c r="CH411" i="34"/>
  <c r="CI411" i="34"/>
  <c r="CJ411" i="34"/>
  <c r="CK411" i="34"/>
  <c r="CL411" i="34"/>
  <c r="CM411" i="34"/>
  <c r="CN411" i="34"/>
  <c r="CO411" i="34"/>
  <c r="CP411" i="34"/>
  <c r="CQ411" i="34"/>
  <c r="CR411" i="34"/>
  <c r="CS411" i="34"/>
  <c r="CT411" i="34"/>
  <c r="CU411" i="34"/>
  <c r="CV411" i="34"/>
  <c r="CW411" i="34"/>
  <c r="CX411" i="34"/>
  <c r="CY411" i="34"/>
  <c r="CZ411" i="34"/>
  <c r="DA411" i="34"/>
  <c r="DB411" i="34"/>
  <c r="DC411" i="34"/>
  <c r="DD411" i="34"/>
  <c r="DE411" i="34"/>
  <c r="DF411" i="34"/>
  <c r="DG411" i="34"/>
  <c r="DH411" i="34"/>
  <c r="DI411" i="34"/>
  <c r="DJ411" i="34"/>
  <c r="DL411" i="34"/>
  <c r="DM411" i="34"/>
  <c r="DN411" i="34"/>
  <c r="DO411" i="34"/>
  <c r="DQ411" i="34"/>
  <c r="DR411" i="34"/>
  <c r="DS411" i="34"/>
  <c r="DT411" i="34"/>
  <c r="DV411" i="34"/>
  <c r="DW411" i="34" s="1"/>
  <c r="DY411" i="34"/>
  <c r="DZ411" i="34"/>
  <c r="EA411" i="34"/>
  <c r="EB411" i="34"/>
  <c r="ED411" i="34"/>
  <c r="EE411" i="34"/>
  <c r="EG411" i="34"/>
  <c r="EH411" i="34"/>
  <c r="EI411" i="34"/>
  <c r="EK411" i="34"/>
  <c r="EL411" i="34" s="1"/>
  <c r="EM411" i="34"/>
  <c r="EN411" i="34" s="1"/>
  <c r="EO411" i="34"/>
  <c r="EP411" i="34"/>
  <c r="EQ411" i="34"/>
  <c r="ES411" i="34"/>
  <c r="ET411" i="34"/>
  <c r="EV411" i="34"/>
  <c r="EW411" i="34"/>
  <c r="EX411" i="34"/>
  <c r="EY411" i="34"/>
  <c r="EZ411" i="34"/>
  <c r="FA411" i="34"/>
  <c r="FD411" i="34"/>
  <c r="FE411" i="34"/>
  <c r="FF411" i="34"/>
  <c r="FG411" i="34"/>
  <c r="FH411" i="34"/>
  <c r="FI411" i="34"/>
  <c r="FK411" i="34"/>
  <c r="FL411" i="34" s="1"/>
  <c r="FM411" i="34"/>
  <c r="FN411" i="34"/>
  <c r="FO411" i="34"/>
  <c r="FQ411" i="34"/>
  <c r="FR411" i="34" s="1"/>
  <c r="FT411" i="34"/>
  <c r="FU411" i="34" s="1"/>
  <c r="FV411" i="34"/>
  <c r="FW411" i="34"/>
  <c r="FY411" i="34"/>
  <c r="FZ411" i="34" s="1"/>
  <c r="GG411" i="34"/>
  <c r="GI411" i="34"/>
  <c r="GJ411" i="34"/>
  <c r="GK411" i="34"/>
  <c r="GN411" i="34"/>
  <c r="GO411" i="34"/>
  <c r="GP411" i="34"/>
  <c r="GQ411" i="34"/>
  <c r="GR411" i="34"/>
  <c r="GS411" i="34"/>
  <c r="GT411" i="34"/>
  <c r="GU411" i="34"/>
  <c r="GV411" i="34"/>
  <c r="GW411" i="34"/>
  <c r="GX411" i="34"/>
  <c r="GY411" i="34"/>
  <c r="GZ411" i="34"/>
  <c r="HA411" i="34"/>
  <c r="HB411" i="34"/>
  <c r="HC411" i="34"/>
  <c r="HD411" i="34"/>
  <c r="HE411" i="34"/>
  <c r="HF411" i="34"/>
  <c r="HG411" i="34"/>
  <c r="HH411" i="34"/>
  <c r="HI411" i="34"/>
  <c r="HJ411" i="34"/>
  <c r="HK411" i="34"/>
  <c r="HL411" i="34"/>
  <c r="HM411" i="34"/>
  <c r="HN411" i="34"/>
  <c r="HO411" i="34"/>
  <c r="HP411" i="34"/>
  <c r="HQ411" i="34"/>
  <c r="HR411" i="34"/>
  <c r="HS411" i="34"/>
  <c r="HT411" i="34"/>
  <c r="HU411" i="34"/>
  <c r="HV411" i="34"/>
  <c r="HW411" i="34"/>
  <c r="HX411" i="34"/>
  <c r="HY411" i="34"/>
  <c r="HZ411" i="34"/>
  <c r="IA411" i="34"/>
  <c r="IB411" i="34"/>
  <c r="IC411" i="34"/>
  <c r="ID411" i="34"/>
  <c r="IE411" i="34"/>
  <c r="IF411" i="34"/>
  <c r="IG411" i="34"/>
  <c r="IN411" i="34"/>
  <c r="IH411" i="34" s="1"/>
  <c r="BH410" i="34"/>
  <c r="GH410" i="34" s="1"/>
  <c r="IK410" i="34" s="1"/>
  <c r="BK410" i="34"/>
  <c r="BL410" i="34"/>
  <c r="BM410" i="34"/>
  <c r="BN410" i="34"/>
  <c r="BO410" i="34"/>
  <c r="BP410" i="34"/>
  <c r="BQ410" i="34"/>
  <c r="BR410" i="34"/>
  <c r="BS410" i="34"/>
  <c r="BT410" i="34"/>
  <c r="BU410" i="34"/>
  <c r="BV410" i="34"/>
  <c r="BW410" i="34"/>
  <c r="BX410" i="34"/>
  <c r="BY410" i="34"/>
  <c r="BZ410" i="34"/>
  <c r="CA410" i="34"/>
  <c r="CB410" i="34"/>
  <c r="CC410" i="34"/>
  <c r="CD410" i="34"/>
  <c r="CE410" i="34"/>
  <c r="CF410" i="34"/>
  <c r="CG410" i="34"/>
  <c r="CH410" i="34"/>
  <c r="CI410" i="34"/>
  <c r="CJ410" i="34"/>
  <c r="CK410" i="34"/>
  <c r="CL410" i="34"/>
  <c r="CM410" i="34"/>
  <c r="CN410" i="34"/>
  <c r="CO410" i="34"/>
  <c r="CP410" i="34"/>
  <c r="CQ410" i="34"/>
  <c r="CR410" i="34"/>
  <c r="CS410" i="34"/>
  <c r="CT410" i="34"/>
  <c r="CU410" i="34"/>
  <c r="CV410" i="34"/>
  <c r="CW410" i="34"/>
  <c r="CX410" i="34"/>
  <c r="CY410" i="34"/>
  <c r="CZ410" i="34"/>
  <c r="DA410" i="34"/>
  <c r="DB410" i="34"/>
  <c r="DC410" i="34"/>
  <c r="DD410" i="34"/>
  <c r="DE410" i="34"/>
  <c r="DF410" i="34"/>
  <c r="DG410" i="34"/>
  <c r="DH410" i="34"/>
  <c r="DI410" i="34"/>
  <c r="DJ410" i="34"/>
  <c r="DL410" i="34"/>
  <c r="DM410" i="34"/>
  <c r="DN410" i="34"/>
  <c r="DO410" i="34"/>
  <c r="DQ410" i="34"/>
  <c r="DR410" i="34"/>
  <c r="DS410" i="34"/>
  <c r="DT410" i="34"/>
  <c r="DV410" i="34"/>
  <c r="DW410" i="34" s="1"/>
  <c r="DY410" i="34"/>
  <c r="DZ410" i="34"/>
  <c r="EA410" i="34"/>
  <c r="EB410" i="34"/>
  <c r="ED410" i="34"/>
  <c r="EE410" i="34"/>
  <c r="EG410" i="34"/>
  <c r="EH410" i="34"/>
  <c r="EI410" i="34"/>
  <c r="EK410" i="34"/>
  <c r="EL410" i="34" s="1"/>
  <c r="EM410" i="34"/>
  <c r="EN410" i="34" s="1"/>
  <c r="EO410" i="34"/>
  <c r="EP410" i="34"/>
  <c r="EQ410" i="34"/>
  <c r="ES410" i="34"/>
  <c r="ET410" i="34"/>
  <c r="EV410" i="34"/>
  <c r="EW410" i="34"/>
  <c r="EX410" i="34"/>
  <c r="EY410" i="34"/>
  <c r="EZ410" i="34"/>
  <c r="FA410" i="34"/>
  <c r="FD410" i="34"/>
  <c r="FE410" i="34"/>
  <c r="FF410" i="34"/>
  <c r="FG410" i="34"/>
  <c r="FH410" i="34"/>
  <c r="FI410" i="34"/>
  <c r="FK410" i="34"/>
  <c r="FL410" i="34" s="1"/>
  <c r="FM410" i="34"/>
  <c r="FN410" i="34"/>
  <c r="FO410" i="34"/>
  <c r="FQ410" i="34"/>
  <c r="FR410" i="34" s="1"/>
  <c r="FT410" i="34"/>
  <c r="FU410" i="34" s="1"/>
  <c r="FV410" i="34"/>
  <c r="FW410" i="34"/>
  <c r="FY410" i="34"/>
  <c r="FZ410" i="34" s="1"/>
  <c r="GG410" i="34"/>
  <c r="GI410" i="34"/>
  <c r="GJ410" i="34"/>
  <c r="GK410" i="34"/>
  <c r="GN410" i="34"/>
  <c r="GO410" i="34"/>
  <c r="GP410" i="34"/>
  <c r="GQ410" i="34"/>
  <c r="GR410" i="34"/>
  <c r="GS410" i="34"/>
  <c r="GT410" i="34"/>
  <c r="GU410" i="34"/>
  <c r="GV410" i="34"/>
  <c r="GW410" i="34"/>
  <c r="GX410" i="34"/>
  <c r="GY410" i="34"/>
  <c r="GZ410" i="34"/>
  <c r="HA410" i="34"/>
  <c r="HB410" i="34"/>
  <c r="HC410" i="34"/>
  <c r="HD410" i="34"/>
  <c r="HE410" i="34"/>
  <c r="HF410" i="34"/>
  <c r="HG410" i="34"/>
  <c r="HH410" i="34"/>
  <c r="HI410" i="34"/>
  <c r="HJ410" i="34"/>
  <c r="HK410" i="34"/>
  <c r="HL410" i="34"/>
  <c r="HM410" i="34"/>
  <c r="HN410" i="34"/>
  <c r="HO410" i="34"/>
  <c r="HP410" i="34"/>
  <c r="HQ410" i="34"/>
  <c r="HR410" i="34"/>
  <c r="HS410" i="34"/>
  <c r="HT410" i="34"/>
  <c r="HU410" i="34"/>
  <c r="HV410" i="34"/>
  <c r="HW410" i="34"/>
  <c r="HX410" i="34"/>
  <c r="HY410" i="34"/>
  <c r="HZ410" i="34"/>
  <c r="IA410" i="34"/>
  <c r="IB410" i="34"/>
  <c r="IC410" i="34"/>
  <c r="ID410" i="34"/>
  <c r="IE410" i="34"/>
  <c r="IF410" i="34"/>
  <c r="IG410" i="34"/>
  <c r="IN410" i="34"/>
  <c r="IH410" i="34" s="1"/>
  <c r="BH409" i="34"/>
  <c r="BK409" i="34"/>
  <c r="BL409" i="34"/>
  <c r="BM409" i="34"/>
  <c r="BN409" i="34"/>
  <c r="BO409" i="34"/>
  <c r="BP409" i="34"/>
  <c r="BQ409" i="34"/>
  <c r="BR409" i="34"/>
  <c r="BS409" i="34"/>
  <c r="BT409" i="34"/>
  <c r="BU409" i="34"/>
  <c r="BV409" i="34"/>
  <c r="BW409" i="34"/>
  <c r="BX409" i="34"/>
  <c r="BY409" i="34"/>
  <c r="BZ409" i="34"/>
  <c r="CA409" i="34"/>
  <c r="CB409" i="34"/>
  <c r="CC409" i="34"/>
  <c r="CD409" i="34"/>
  <c r="CE409" i="34"/>
  <c r="CF409" i="34"/>
  <c r="CG409" i="34"/>
  <c r="CH409" i="34"/>
  <c r="CI409" i="34"/>
  <c r="CJ409" i="34"/>
  <c r="CK409" i="34"/>
  <c r="CL409" i="34"/>
  <c r="CM409" i="34"/>
  <c r="CN409" i="34"/>
  <c r="CO409" i="34"/>
  <c r="CP409" i="34"/>
  <c r="CQ409" i="34"/>
  <c r="CR409" i="34"/>
  <c r="CS409" i="34"/>
  <c r="CT409" i="34"/>
  <c r="CU409" i="34"/>
  <c r="CV409" i="34"/>
  <c r="CW409" i="34"/>
  <c r="CX409" i="34"/>
  <c r="CY409" i="34"/>
  <c r="CZ409" i="34"/>
  <c r="DA409" i="34"/>
  <c r="DB409" i="34"/>
  <c r="DC409" i="34"/>
  <c r="DD409" i="34"/>
  <c r="DE409" i="34"/>
  <c r="DF409" i="34"/>
  <c r="DG409" i="34"/>
  <c r="DH409" i="34"/>
  <c r="DI409" i="34"/>
  <c r="DJ409" i="34"/>
  <c r="DL409" i="34"/>
  <c r="DM409" i="34"/>
  <c r="DN409" i="34"/>
  <c r="DO409" i="34"/>
  <c r="DQ409" i="34"/>
  <c r="DR409" i="34"/>
  <c r="DS409" i="34"/>
  <c r="DT409" i="34"/>
  <c r="DV409" i="34"/>
  <c r="DW409" i="34" s="1"/>
  <c r="DY409" i="34"/>
  <c r="DZ409" i="34"/>
  <c r="EA409" i="34"/>
  <c r="EB409" i="34"/>
  <c r="ED409" i="34"/>
  <c r="EE409" i="34"/>
  <c r="EG409" i="34"/>
  <c r="EH409" i="34"/>
  <c r="EI409" i="34"/>
  <c r="EK409" i="34"/>
  <c r="EL409" i="34" s="1"/>
  <c r="EM409" i="34"/>
  <c r="EN409" i="34" s="1"/>
  <c r="EO409" i="34"/>
  <c r="EP409" i="34"/>
  <c r="EQ409" i="34"/>
  <c r="ES409" i="34"/>
  <c r="ET409" i="34"/>
  <c r="EV409" i="34"/>
  <c r="EW409" i="34"/>
  <c r="EX409" i="34"/>
  <c r="EY409" i="34"/>
  <c r="EZ409" i="34"/>
  <c r="FA409" i="34"/>
  <c r="FD409" i="34"/>
  <c r="FE409" i="34"/>
  <c r="FF409" i="34"/>
  <c r="FG409" i="34"/>
  <c r="FH409" i="34"/>
  <c r="FI409" i="34"/>
  <c r="FK409" i="34"/>
  <c r="FL409" i="34" s="1"/>
  <c r="FM409" i="34"/>
  <c r="FN409" i="34"/>
  <c r="FO409" i="34"/>
  <c r="FQ409" i="34"/>
  <c r="FR409" i="34" s="1"/>
  <c r="FT409" i="34"/>
  <c r="FU409" i="34" s="1"/>
  <c r="FV409" i="34"/>
  <c r="FW409" i="34"/>
  <c r="FY409" i="34"/>
  <c r="FZ409" i="34" s="1"/>
  <c r="GG409" i="34"/>
  <c r="GH409" i="34"/>
  <c r="IK409" i="34" s="1"/>
  <c r="GI409" i="34"/>
  <c r="GJ409" i="34"/>
  <c r="GK409" i="34"/>
  <c r="GN409" i="34"/>
  <c r="GO409" i="34"/>
  <c r="GP409" i="34"/>
  <c r="GQ409" i="34"/>
  <c r="GR409" i="34"/>
  <c r="GS409" i="34"/>
  <c r="GT409" i="34"/>
  <c r="GU409" i="34"/>
  <c r="GV409" i="34"/>
  <c r="GW409" i="34"/>
  <c r="GX409" i="34"/>
  <c r="GY409" i="34"/>
  <c r="GZ409" i="34"/>
  <c r="HA409" i="34"/>
  <c r="HB409" i="34"/>
  <c r="HC409" i="34"/>
  <c r="HD409" i="34"/>
  <c r="HE409" i="34"/>
  <c r="HF409" i="34"/>
  <c r="HG409" i="34"/>
  <c r="HH409" i="34"/>
  <c r="HI409" i="34"/>
  <c r="HJ409" i="34"/>
  <c r="HK409" i="34"/>
  <c r="HL409" i="34"/>
  <c r="HM409" i="34"/>
  <c r="HN409" i="34"/>
  <c r="HO409" i="34"/>
  <c r="HP409" i="34"/>
  <c r="HQ409" i="34"/>
  <c r="HR409" i="34"/>
  <c r="HS409" i="34"/>
  <c r="HT409" i="34"/>
  <c r="HU409" i="34"/>
  <c r="HV409" i="34"/>
  <c r="HW409" i="34"/>
  <c r="HX409" i="34"/>
  <c r="HY409" i="34"/>
  <c r="HZ409" i="34"/>
  <c r="IA409" i="34"/>
  <c r="IB409" i="34"/>
  <c r="IC409" i="34"/>
  <c r="ID409" i="34"/>
  <c r="IE409" i="34"/>
  <c r="IF409" i="34"/>
  <c r="IG409" i="34"/>
  <c r="IN409" i="34"/>
  <c r="IH409" i="34" s="1"/>
  <c r="BH408" i="34"/>
  <c r="BK408" i="34"/>
  <c r="BL408" i="34"/>
  <c r="BM408" i="34"/>
  <c r="BN408" i="34"/>
  <c r="BO408" i="34"/>
  <c r="BP408" i="34"/>
  <c r="BQ408" i="34"/>
  <c r="BR408" i="34"/>
  <c r="BS408" i="34"/>
  <c r="BT408" i="34"/>
  <c r="BU408" i="34"/>
  <c r="BV408" i="34"/>
  <c r="BW408" i="34"/>
  <c r="BX408" i="34"/>
  <c r="BY408" i="34"/>
  <c r="BZ408" i="34"/>
  <c r="CA408" i="34"/>
  <c r="CB408" i="34"/>
  <c r="CC408" i="34"/>
  <c r="CD408" i="34"/>
  <c r="CE408" i="34"/>
  <c r="CF408" i="34"/>
  <c r="CG408" i="34"/>
  <c r="CH408" i="34"/>
  <c r="CI408" i="34"/>
  <c r="CJ408" i="34"/>
  <c r="CK408" i="34"/>
  <c r="CL408" i="34"/>
  <c r="CM408" i="34"/>
  <c r="CN408" i="34"/>
  <c r="CO408" i="34"/>
  <c r="CP408" i="34"/>
  <c r="CQ408" i="34"/>
  <c r="CR408" i="34"/>
  <c r="CS408" i="34"/>
  <c r="CT408" i="34"/>
  <c r="CU408" i="34"/>
  <c r="CV408" i="34"/>
  <c r="CW408" i="34"/>
  <c r="CX408" i="34"/>
  <c r="CY408" i="34"/>
  <c r="CZ408" i="34"/>
  <c r="DA408" i="34"/>
  <c r="DB408" i="34"/>
  <c r="DC408" i="34"/>
  <c r="DD408" i="34"/>
  <c r="DE408" i="34"/>
  <c r="DF408" i="34"/>
  <c r="DG408" i="34"/>
  <c r="DH408" i="34"/>
  <c r="DI408" i="34"/>
  <c r="DJ408" i="34"/>
  <c r="DL408" i="34"/>
  <c r="DM408" i="34"/>
  <c r="DN408" i="34"/>
  <c r="DO408" i="34"/>
  <c r="DQ408" i="34"/>
  <c r="DR408" i="34"/>
  <c r="DS408" i="34"/>
  <c r="DT408" i="34"/>
  <c r="DV408" i="34"/>
  <c r="DW408" i="34" s="1"/>
  <c r="DY408" i="34"/>
  <c r="DZ408" i="34"/>
  <c r="EA408" i="34"/>
  <c r="EB408" i="34"/>
  <c r="ED408" i="34"/>
  <c r="EE408" i="34"/>
  <c r="EG408" i="34"/>
  <c r="EH408" i="34"/>
  <c r="EI408" i="34"/>
  <c r="EK408" i="34"/>
  <c r="EL408" i="34" s="1"/>
  <c r="EM408" i="34"/>
  <c r="EN408" i="34" s="1"/>
  <c r="EO408" i="34"/>
  <c r="EP408" i="34"/>
  <c r="EQ408" i="34"/>
  <c r="ES408" i="34"/>
  <c r="ET408" i="34"/>
  <c r="EV408" i="34"/>
  <c r="EW408" i="34"/>
  <c r="EX408" i="34"/>
  <c r="EY408" i="34"/>
  <c r="EZ408" i="34"/>
  <c r="FA408" i="34"/>
  <c r="FD408" i="34"/>
  <c r="FE408" i="34"/>
  <c r="FF408" i="34"/>
  <c r="FG408" i="34"/>
  <c r="FH408" i="34"/>
  <c r="FI408" i="34"/>
  <c r="FK408" i="34"/>
  <c r="FL408" i="34" s="1"/>
  <c r="FM408" i="34"/>
  <c r="FN408" i="34"/>
  <c r="FO408" i="34"/>
  <c r="FQ408" i="34"/>
  <c r="FR408" i="34" s="1"/>
  <c r="FT408" i="34"/>
  <c r="FU408" i="34" s="1"/>
  <c r="FV408" i="34"/>
  <c r="FW408" i="34"/>
  <c r="FY408" i="34"/>
  <c r="FZ408" i="34" s="1"/>
  <c r="GG408" i="34"/>
  <c r="GH408" i="34"/>
  <c r="IK408" i="34" s="1"/>
  <c r="GI408" i="34"/>
  <c r="GJ408" i="34"/>
  <c r="GK408" i="34"/>
  <c r="GN408" i="34"/>
  <c r="GO408" i="34"/>
  <c r="GP408" i="34"/>
  <c r="GQ408" i="34"/>
  <c r="GR408" i="34"/>
  <c r="GS408" i="34"/>
  <c r="GT408" i="34"/>
  <c r="GU408" i="34"/>
  <c r="GV408" i="34"/>
  <c r="GW408" i="34"/>
  <c r="GX408" i="34"/>
  <c r="GY408" i="34"/>
  <c r="GZ408" i="34"/>
  <c r="HA408" i="34"/>
  <c r="HB408" i="34"/>
  <c r="HC408" i="34"/>
  <c r="HD408" i="34"/>
  <c r="HE408" i="34"/>
  <c r="HF408" i="34"/>
  <c r="HG408" i="34"/>
  <c r="HH408" i="34"/>
  <c r="HI408" i="34"/>
  <c r="HJ408" i="34"/>
  <c r="HK408" i="34"/>
  <c r="HL408" i="34"/>
  <c r="HM408" i="34"/>
  <c r="HN408" i="34"/>
  <c r="HO408" i="34"/>
  <c r="HP408" i="34"/>
  <c r="HQ408" i="34"/>
  <c r="HR408" i="34"/>
  <c r="HS408" i="34"/>
  <c r="HT408" i="34"/>
  <c r="HU408" i="34"/>
  <c r="HV408" i="34"/>
  <c r="HW408" i="34"/>
  <c r="HX408" i="34"/>
  <c r="HY408" i="34"/>
  <c r="HZ408" i="34"/>
  <c r="IA408" i="34"/>
  <c r="IB408" i="34"/>
  <c r="IC408" i="34"/>
  <c r="ID408" i="34"/>
  <c r="IE408" i="34"/>
  <c r="IF408" i="34"/>
  <c r="IG408" i="34"/>
  <c r="IN408" i="34"/>
  <c r="IH408" i="34" s="1"/>
  <c r="BH407" i="34"/>
  <c r="GH407" i="34" s="1"/>
  <c r="IK407" i="34" s="1"/>
  <c r="BK407" i="34"/>
  <c r="BL407" i="34"/>
  <c r="BM407" i="34"/>
  <c r="BN407" i="34"/>
  <c r="BO407" i="34"/>
  <c r="BP407" i="34"/>
  <c r="BQ407" i="34"/>
  <c r="BR407" i="34"/>
  <c r="BS407" i="34"/>
  <c r="BT407" i="34"/>
  <c r="BU407" i="34"/>
  <c r="BV407" i="34"/>
  <c r="BW407" i="34"/>
  <c r="BX407" i="34"/>
  <c r="BY407" i="34"/>
  <c r="BZ407" i="34"/>
  <c r="CA407" i="34"/>
  <c r="CB407" i="34"/>
  <c r="CC407" i="34"/>
  <c r="CD407" i="34"/>
  <c r="CE407" i="34"/>
  <c r="CF407" i="34"/>
  <c r="CG407" i="34"/>
  <c r="CH407" i="34"/>
  <c r="CI407" i="34"/>
  <c r="CJ407" i="34"/>
  <c r="CK407" i="34"/>
  <c r="CL407" i="34"/>
  <c r="CM407" i="34"/>
  <c r="CN407" i="34"/>
  <c r="CO407" i="34"/>
  <c r="CP407" i="34"/>
  <c r="CQ407" i="34"/>
  <c r="CR407" i="34"/>
  <c r="CS407" i="34"/>
  <c r="CT407" i="34"/>
  <c r="CU407" i="34"/>
  <c r="CV407" i="34"/>
  <c r="CW407" i="34"/>
  <c r="CX407" i="34"/>
  <c r="CY407" i="34"/>
  <c r="CZ407" i="34"/>
  <c r="DA407" i="34"/>
  <c r="DB407" i="34"/>
  <c r="DC407" i="34"/>
  <c r="DD407" i="34"/>
  <c r="DE407" i="34"/>
  <c r="DF407" i="34"/>
  <c r="DG407" i="34"/>
  <c r="DH407" i="34"/>
  <c r="DI407" i="34"/>
  <c r="DJ407" i="34"/>
  <c r="DL407" i="34"/>
  <c r="DM407" i="34"/>
  <c r="DN407" i="34"/>
  <c r="DO407" i="34"/>
  <c r="DQ407" i="34"/>
  <c r="DR407" i="34"/>
  <c r="DS407" i="34"/>
  <c r="DT407" i="34"/>
  <c r="DV407" i="34"/>
  <c r="DW407" i="34" s="1"/>
  <c r="DY407" i="34"/>
  <c r="DZ407" i="34"/>
  <c r="EA407" i="34"/>
  <c r="EB407" i="34"/>
  <c r="ED407" i="34"/>
  <c r="EE407" i="34"/>
  <c r="EG407" i="34"/>
  <c r="EH407" i="34"/>
  <c r="EI407" i="34"/>
  <c r="EK407" i="34"/>
  <c r="EL407" i="34" s="1"/>
  <c r="EM407" i="34"/>
  <c r="EN407" i="34" s="1"/>
  <c r="EO407" i="34"/>
  <c r="EP407" i="34"/>
  <c r="EQ407" i="34"/>
  <c r="ES407" i="34"/>
  <c r="ET407" i="34"/>
  <c r="EV407" i="34"/>
  <c r="EW407" i="34"/>
  <c r="EX407" i="34"/>
  <c r="EY407" i="34"/>
  <c r="EZ407" i="34"/>
  <c r="FA407" i="34"/>
  <c r="FD407" i="34"/>
  <c r="FE407" i="34"/>
  <c r="FF407" i="34"/>
  <c r="FG407" i="34"/>
  <c r="FH407" i="34"/>
  <c r="FI407" i="34"/>
  <c r="FK407" i="34"/>
  <c r="FL407" i="34" s="1"/>
  <c r="FM407" i="34"/>
  <c r="FN407" i="34"/>
  <c r="FO407" i="34"/>
  <c r="FQ407" i="34"/>
  <c r="FR407" i="34" s="1"/>
  <c r="FT407" i="34"/>
  <c r="FU407" i="34" s="1"/>
  <c r="FV407" i="34"/>
  <c r="FW407" i="34"/>
  <c r="FY407" i="34"/>
  <c r="FZ407" i="34" s="1"/>
  <c r="GG407" i="34"/>
  <c r="GI407" i="34"/>
  <c r="GJ407" i="34"/>
  <c r="GK407" i="34"/>
  <c r="GN407" i="34"/>
  <c r="GO407" i="34"/>
  <c r="GP407" i="34"/>
  <c r="GQ407" i="34"/>
  <c r="GR407" i="34"/>
  <c r="GS407" i="34"/>
  <c r="GT407" i="34"/>
  <c r="GU407" i="34"/>
  <c r="GV407" i="34"/>
  <c r="GW407" i="34"/>
  <c r="GX407" i="34"/>
  <c r="GY407" i="34"/>
  <c r="GZ407" i="34"/>
  <c r="HA407" i="34"/>
  <c r="HB407" i="34"/>
  <c r="HC407" i="34"/>
  <c r="HD407" i="34"/>
  <c r="HE407" i="34"/>
  <c r="HF407" i="34"/>
  <c r="HG407" i="34"/>
  <c r="HH407" i="34"/>
  <c r="HI407" i="34"/>
  <c r="HJ407" i="34"/>
  <c r="HK407" i="34"/>
  <c r="HL407" i="34"/>
  <c r="HM407" i="34"/>
  <c r="HN407" i="34"/>
  <c r="HO407" i="34"/>
  <c r="HP407" i="34"/>
  <c r="HQ407" i="34"/>
  <c r="HR407" i="34"/>
  <c r="HS407" i="34"/>
  <c r="HT407" i="34"/>
  <c r="HU407" i="34"/>
  <c r="HV407" i="34"/>
  <c r="HW407" i="34"/>
  <c r="HX407" i="34"/>
  <c r="HY407" i="34"/>
  <c r="HZ407" i="34"/>
  <c r="IA407" i="34"/>
  <c r="IB407" i="34"/>
  <c r="IC407" i="34"/>
  <c r="ID407" i="34"/>
  <c r="IE407" i="34"/>
  <c r="IF407" i="34"/>
  <c r="IG407" i="34"/>
  <c r="IN407" i="34"/>
  <c r="IH407" i="34" s="1"/>
  <c r="GA420" i="34" l="1"/>
  <c r="GE420" i="34" s="1"/>
  <c r="DX420" i="34"/>
  <c r="GB420" i="34" s="1"/>
  <c r="EU415" i="34"/>
  <c r="II419" i="34"/>
  <c r="IJ419" i="34" s="1"/>
  <c r="FJ419" i="34"/>
  <c r="FS419" i="34" s="1"/>
  <c r="GD419" i="34" s="1"/>
  <c r="FB418" i="34"/>
  <c r="EU418" i="34"/>
  <c r="EF418" i="34"/>
  <c r="DU418" i="34"/>
  <c r="DK418" i="34"/>
  <c r="EJ419" i="34"/>
  <c r="DU417" i="34"/>
  <c r="EC419" i="34"/>
  <c r="DX419" i="34"/>
  <c r="GB419" i="34" s="1"/>
  <c r="GA419" i="34"/>
  <c r="GE419" i="34" s="1"/>
  <c r="EJ418" i="34"/>
  <c r="FB415" i="34"/>
  <c r="FJ416" i="34"/>
  <c r="FS416" i="34" s="1"/>
  <c r="GD416" i="34" s="1"/>
  <c r="EJ416" i="34"/>
  <c r="FX417" i="34"/>
  <c r="ER417" i="34"/>
  <c r="FX418" i="34"/>
  <c r="GA418" i="34" s="1"/>
  <c r="GE418" i="34" s="1"/>
  <c r="FJ418" i="34"/>
  <c r="FS418" i="34" s="1"/>
  <c r="GD418" i="34" s="1"/>
  <c r="ER418" i="34"/>
  <c r="FP416" i="34"/>
  <c r="FJ417" i="34"/>
  <c r="II418" i="34"/>
  <c r="IJ418" i="34" s="1"/>
  <c r="FP418" i="34"/>
  <c r="EC418" i="34"/>
  <c r="DP418" i="34"/>
  <c r="DX418" i="34" s="1"/>
  <c r="GB418" i="34" s="1"/>
  <c r="FB416" i="34"/>
  <c r="EF416" i="34"/>
  <c r="DK416" i="34"/>
  <c r="II417" i="34"/>
  <c r="IJ417" i="34" s="1"/>
  <c r="GA417" i="34"/>
  <c r="GE417" i="34" s="1"/>
  <c r="FP417" i="34"/>
  <c r="EJ417" i="34"/>
  <c r="FB414" i="34"/>
  <c r="DK417" i="34"/>
  <c r="EU416" i="34"/>
  <c r="EC417" i="34"/>
  <c r="DP417" i="34"/>
  <c r="II416" i="34"/>
  <c r="IJ416" i="34" s="1"/>
  <c r="FJ413" i="34"/>
  <c r="EF415" i="34"/>
  <c r="DU415" i="34"/>
  <c r="DK415" i="34"/>
  <c r="ER416" i="34"/>
  <c r="EC416" i="34"/>
  <c r="DP416" i="34"/>
  <c r="DU416" i="34"/>
  <c r="DX416" i="34" s="1"/>
  <c r="GB416" i="34" s="1"/>
  <c r="GA416" i="34"/>
  <c r="GE416" i="34" s="1"/>
  <c r="FX415" i="34"/>
  <c r="FJ415" i="34"/>
  <c r="EJ415" i="34"/>
  <c r="II415" i="34"/>
  <c r="IJ415" i="34" s="1"/>
  <c r="GA415" i="34"/>
  <c r="GE415" i="34" s="1"/>
  <c r="FP415" i="34"/>
  <c r="ER415" i="34"/>
  <c r="EU410" i="34"/>
  <c r="EU413" i="34"/>
  <c r="FX414" i="34"/>
  <c r="GA414" i="34" s="1"/>
  <c r="GE414" i="34" s="1"/>
  <c r="FJ414" i="34"/>
  <c r="EF414" i="34"/>
  <c r="DU414" i="34"/>
  <c r="EC415" i="34"/>
  <c r="DP415" i="34"/>
  <c r="EF413" i="34"/>
  <c r="DK413" i="34"/>
  <c r="II414" i="34"/>
  <c r="IJ414" i="34" s="1"/>
  <c r="FP414" i="34"/>
  <c r="FS414" i="34" s="1"/>
  <c r="GD414" i="34" s="1"/>
  <c r="EJ414" i="34"/>
  <c r="FX413" i="34"/>
  <c r="ER414" i="34"/>
  <c r="DK414" i="34"/>
  <c r="FB413" i="34"/>
  <c r="EU414" i="34"/>
  <c r="EC414" i="34"/>
  <c r="DP414" i="34"/>
  <c r="FB412" i="34"/>
  <c r="ER412" i="34"/>
  <c r="EF412" i="34"/>
  <c r="EC412" i="34"/>
  <c r="DU412" i="34"/>
  <c r="DP412" i="34"/>
  <c r="FJ412" i="34"/>
  <c r="FP413" i="34"/>
  <c r="FS413" i="34" s="1"/>
  <c r="GD413" i="34" s="1"/>
  <c r="EJ413" i="34"/>
  <c r="FX411" i="34"/>
  <c r="GA411" i="34" s="1"/>
  <c r="GE411" i="34" s="1"/>
  <c r="FB411" i="34"/>
  <c r="FP412" i="34"/>
  <c r="ER413" i="34"/>
  <c r="EC413" i="34"/>
  <c r="II413" i="34"/>
  <c r="IJ413" i="34" s="1"/>
  <c r="DU413" i="34"/>
  <c r="DP413" i="34"/>
  <c r="GA413" i="34"/>
  <c r="GE413" i="34" s="1"/>
  <c r="FX412" i="34"/>
  <c r="GA412" i="34" s="1"/>
  <c r="GE412" i="34" s="1"/>
  <c r="EU412" i="34"/>
  <c r="EU409" i="34"/>
  <c r="FB410" i="34"/>
  <c r="FJ411" i="34"/>
  <c r="II412" i="34"/>
  <c r="IJ412" i="34" s="1"/>
  <c r="EJ412" i="34"/>
  <c r="FB409" i="34"/>
  <c r="EF411" i="34"/>
  <c r="DU411" i="34"/>
  <c r="DK412" i="34"/>
  <c r="EF409" i="34"/>
  <c r="FP411" i="34"/>
  <c r="FX410" i="34"/>
  <c r="GA410" i="34" s="1"/>
  <c r="GE410" i="34" s="1"/>
  <c r="FJ410" i="34"/>
  <c r="EF410" i="34"/>
  <c r="DU410" i="34"/>
  <c r="ER411" i="34"/>
  <c r="DK411" i="34"/>
  <c r="II411" i="34"/>
  <c r="IJ411" i="34" s="1"/>
  <c r="EJ411" i="34"/>
  <c r="EU411" i="34"/>
  <c r="EC411" i="34"/>
  <c r="DP411" i="34"/>
  <c r="FX409" i="34"/>
  <c r="GA409" i="34" s="1"/>
  <c r="GE409" i="34" s="1"/>
  <c r="II410" i="34"/>
  <c r="IJ410" i="34" s="1"/>
  <c r="FP410" i="34"/>
  <c r="FS410" i="34" s="1"/>
  <c r="GD410" i="34" s="1"/>
  <c r="EJ410" i="34"/>
  <c r="FJ409" i="34"/>
  <c r="ER409" i="34"/>
  <c r="DU409" i="34"/>
  <c r="DP409" i="34"/>
  <c r="DK409" i="34"/>
  <c r="ER410" i="34"/>
  <c r="DK410" i="34"/>
  <c r="EC410" i="34"/>
  <c r="DP410" i="34"/>
  <c r="II409" i="34"/>
  <c r="IJ409" i="34" s="1"/>
  <c r="FP409" i="34"/>
  <c r="EJ409" i="34"/>
  <c r="EC409" i="34"/>
  <c r="EU407" i="34"/>
  <c r="FP408" i="34"/>
  <c r="EF407" i="34"/>
  <c r="EF408" i="34"/>
  <c r="DU408" i="34"/>
  <c r="DP408" i="34"/>
  <c r="FB407" i="34"/>
  <c r="FB408" i="34"/>
  <c r="ER408" i="34"/>
  <c r="FJ408" i="34"/>
  <c r="FS408" i="34" s="1"/>
  <c r="GD408" i="34" s="1"/>
  <c r="FX408" i="34"/>
  <c r="EU408" i="34"/>
  <c r="II408" i="34"/>
  <c r="IJ408" i="34" s="1"/>
  <c r="EJ408" i="34"/>
  <c r="DU407" i="34"/>
  <c r="DK407" i="34"/>
  <c r="EC408" i="34"/>
  <c r="DK408" i="34"/>
  <c r="GA408" i="34"/>
  <c r="GE408" i="34" s="1"/>
  <c r="EJ407" i="34"/>
  <c r="FX407" i="34"/>
  <c r="GA407" i="34" s="1"/>
  <c r="GE407" i="34" s="1"/>
  <c r="FJ407" i="34"/>
  <c r="ER407" i="34"/>
  <c r="FP407" i="34"/>
  <c r="EC407" i="34"/>
  <c r="DP407" i="34"/>
  <c r="FC418" i="34" l="1"/>
  <c r="GC418" i="34" s="1"/>
  <c r="GF420" i="34"/>
  <c r="FS417" i="34"/>
  <c r="GD417" i="34" s="1"/>
  <c r="FC419" i="34"/>
  <c r="GC419" i="34" s="1"/>
  <c r="GF419" i="34" s="1"/>
  <c r="DX417" i="34"/>
  <c r="GB417" i="34" s="1"/>
  <c r="FC417" i="34"/>
  <c r="GC417" i="34" s="1"/>
  <c r="FC415" i="34"/>
  <c r="GC415" i="34" s="1"/>
  <c r="DX415" i="34"/>
  <c r="GB415" i="34" s="1"/>
  <c r="GF418" i="34"/>
  <c r="DX414" i="34"/>
  <c r="GB414" i="34" s="1"/>
  <c r="FC416" i="34"/>
  <c r="GC416" i="34" s="1"/>
  <c r="GF416" i="34" s="1"/>
  <c r="FC414" i="34"/>
  <c r="GC414" i="34" s="1"/>
  <c r="FS415" i="34"/>
  <c r="GD415" i="34" s="1"/>
  <c r="FC412" i="34"/>
  <c r="GC412" i="34" s="1"/>
  <c r="DX413" i="34"/>
  <c r="GB413" i="34" s="1"/>
  <c r="FC413" i="34"/>
  <c r="GC413" i="34" s="1"/>
  <c r="FS412" i="34"/>
  <c r="GD412" i="34" s="1"/>
  <c r="DX411" i="34"/>
  <c r="GB411" i="34" s="1"/>
  <c r="FS411" i="34"/>
  <c r="GD411" i="34" s="1"/>
  <c r="DX412" i="34"/>
  <c r="GB412" i="34" s="1"/>
  <c r="DX409" i="34"/>
  <c r="GB409" i="34" s="1"/>
  <c r="FC411" i="34"/>
  <c r="GC411" i="34" s="1"/>
  <c r="FS409" i="34"/>
  <c r="GD409" i="34" s="1"/>
  <c r="FC409" i="34"/>
  <c r="GC409" i="34" s="1"/>
  <c r="DX410" i="34"/>
  <c r="GB410" i="34" s="1"/>
  <c r="FC410" i="34"/>
  <c r="GC410" i="34" s="1"/>
  <c r="DX408" i="34"/>
  <c r="GB408" i="34" s="1"/>
  <c r="FC408" i="34"/>
  <c r="GC408" i="34" s="1"/>
  <c r="DX407" i="34"/>
  <c r="GB407" i="34" s="1"/>
  <c r="FS407" i="34"/>
  <c r="GD407" i="34" s="1"/>
  <c r="FC407" i="34"/>
  <c r="GC407" i="34" s="1"/>
  <c r="GF414" i="34" l="1"/>
  <c r="GF417" i="34"/>
  <c r="GF415" i="34"/>
  <c r="GF412" i="34"/>
  <c r="GF413" i="34"/>
  <c r="GF409" i="34"/>
  <c r="GF411" i="34"/>
  <c r="GF410" i="34"/>
  <c r="GF408" i="34"/>
  <c r="GF407" i="34"/>
  <c r="F17" i="38" l="1"/>
  <c r="E68" i="35"/>
  <c r="E69" i="35"/>
  <c r="IS410" i="34" s="1"/>
  <c r="E70" i="35"/>
  <c r="IS411" i="34" s="1"/>
  <c r="E71" i="35"/>
  <c r="IS409" i="34" s="1"/>
  <c r="E72" i="35"/>
  <c r="E73" i="35"/>
  <c r="E74" i="35"/>
  <c r="IS412" i="34" s="1"/>
  <c r="IS4" i="34"/>
  <c r="K1" i="36"/>
  <c r="IN4" i="34"/>
  <c r="IN5" i="34"/>
  <c r="IN6" i="34"/>
  <c r="IN7" i="34"/>
  <c r="IN8" i="34"/>
  <c r="IN9" i="34"/>
  <c r="IN10" i="34"/>
  <c r="IN11" i="34"/>
  <c r="IN12" i="34"/>
  <c r="IN13" i="34"/>
  <c r="IH13" i="34" s="1"/>
  <c r="IN14" i="34"/>
  <c r="IN15" i="34"/>
  <c r="IN16" i="34"/>
  <c r="IN17" i="34"/>
  <c r="IN18" i="34"/>
  <c r="IN19" i="34"/>
  <c r="IN20" i="34"/>
  <c r="IN21" i="34"/>
  <c r="IN22" i="34"/>
  <c r="IN23" i="34"/>
  <c r="IN24" i="34"/>
  <c r="IN25" i="34"/>
  <c r="IN26" i="34"/>
  <c r="IN27" i="34"/>
  <c r="IN28" i="34"/>
  <c r="IN29" i="34"/>
  <c r="IN30" i="34"/>
  <c r="IN31" i="34"/>
  <c r="IN32" i="34"/>
  <c r="IN33" i="34"/>
  <c r="IN34" i="34"/>
  <c r="IN35" i="34"/>
  <c r="IN36" i="34"/>
  <c r="IN37" i="34"/>
  <c r="IN38" i="34"/>
  <c r="IN39" i="34"/>
  <c r="IN40" i="34"/>
  <c r="IN41" i="34"/>
  <c r="IN42" i="34"/>
  <c r="IN43" i="34"/>
  <c r="IN44" i="34"/>
  <c r="IN45" i="34"/>
  <c r="IN46" i="34"/>
  <c r="IN47" i="34"/>
  <c r="IN48" i="34"/>
  <c r="IN49" i="34"/>
  <c r="IN50" i="34"/>
  <c r="IN51" i="34"/>
  <c r="IN52" i="34"/>
  <c r="IN53" i="34"/>
  <c r="IN54" i="34"/>
  <c r="IN55" i="34"/>
  <c r="IN56" i="34"/>
  <c r="IN57" i="34"/>
  <c r="IN58" i="34"/>
  <c r="IN59" i="34"/>
  <c r="IN60" i="34"/>
  <c r="IN61" i="34"/>
  <c r="IN62" i="34"/>
  <c r="IN63" i="34"/>
  <c r="IN64" i="34"/>
  <c r="IN65" i="34"/>
  <c r="IN66" i="34"/>
  <c r="IN67" i="34"/>
  <c r="IN68" i="34"/>
  <c r="IN69" i="34"/>
  <c r="IN70" i="34"/>
  <c r="IN71" i="34"/>
  <c r="IN72" i="34"/>
  <c r="IN73" i="34"/>
  <c r="IN74" i="34"/>
  <c r="IN75" i="34"/>
  <c r="IN76" i="34"/>
  <c r="IN77" i="34"/>
  <c r="IN78" i="34"/>
  <c r="IN79" i="34"/>
  <c r="IN80" i="34"/>
  <c r="IN81" i="34"/>
  <c r="IN82" i="34"/>
  <c r="IN83" i="34"/>
  <c r="IN84" i="34"/>
  <c r="IN85" i="34"/>
  <c r="IN86" i="34"/>
  <c r="IN87" i="34"/>
  <c r="IN88" i="34"/>
  <c r="IN89" i="34"/>
  <c r="IN90" i="34"/>
  <c r="IN91" i="34"/>
  <c r="IN92" i="34"/>
  <c r="IN93" i="34"/>
  <c r="IN94" i="34"/>
  <c r="IN95" i="34"/>
  <c r="IN96" i="34"/>
  <c r="IN97" i="34"/>
  <c r="IN98" i="34"/>
  <c r="IN99" i="34"/>
  <c r="IN100" i="34"/>
  <c r="IN101" i="34"/>
  <c r="IN102" i="34"/>
  <c r="IN103" i="34"/>
  <c r="IN104" i="34"/>
  <c r="IN105" i="34"/>
  <c r="IN106" i="34"/>
  <c r="IN107" i="34"/>
  <c r="IN108" i="34"/>
  <c r="IN109" i="34"/>
  <c r="IN110" i="34"/>
  <c r="IN111" i="34"/>
  <c r="IN112" i="34"/>
  <c r="IN113" i="34"/>
  <c r="IN114" i="34"/>
  <c r="IN115" i="34"/>
  <c r="IN116" i="34"/>
  <c r="IN117" i="34"/>
  <c r="IN118" i="34"/>
  <c r="IN119" i="34"/>
  <c r="IN120" i="34"/>
  <c r="IN121" i="34"/>
  <c r="IN122" i="34"/>
  <c r="IN123" i="34"/>
  <c r="IN124" i="34"/>
  <c r="IN125" i="34"/>
  <c r="IN126" i="34"/>
  <c r="IN127" i="34"/>
  <c r="IN128" i="34"/>
  <c r="IN129" i="34"/>
  <c r="IN130" i="34"/>
  <c r="IN131" i="34"/>
  <c r="IN132" i="34"/>
  <c r="IN133" i="34"/>
  <c r="IN134" i="34"/>
  <c r="IN135" i="34"/>
  <c r="IN136" i="34"/>
  <c r="IN137" i="34"/>
  <c r="IN138" i="34"/>
  <c r="IN139" i="34"/>
  <c r="IN140" i="34"/>
  <c r="IN141" i="34"/>
  <c r="IN142" i="34"/>
  <c r="IN143" i="34"/>
  <c r="IN144" i="34"/>
  <c r="IN145" i="34"/>
  <c r="IN146" i="34"/>
  <c r="IN147" i="34"/>
  <c r="IN148" i="34"/>
  <c r="IN149" i="34"/>
  <c r="IN150" i="34"/>
  <c r="IN151" i="34"/>
  <c r="IN152" i="34"/>
  <c r="IN153" i="34"/>
  <c r="IN154" i="34"/>
  <c r="IN155" i="34"/>
  <c r="IN156" i="34"/>
  <c r="IN157" i="34"/>
  <c r="IN158" i="34"/>
  <c r="IN159" i="34"/>
  <c r="IN160" i="34"/>
  <c r="IN161" i="34"/>
  <c r="IN162" i="34"/>
  <c r="IN163" i="34"/>
  <c r="IN164" i="34"/>
  <c r="IN165" i="34"/>
  <c r="IN166" i="34"/>
  <c r="IN167" i="34"/>
  <c r="IN168" i="34"/>
  <c r="IN169" i="34"/>
  <c r="IN170" i="34"/>
  <c r="IN171" i="34"/>
  <c r="IN172" i="34"/>
  <c r="IN173" i="34"/>
  <c r="IN174" i="34"/>
  <c r="IN175" i="34"/>
  <c r="IN176" i="34"/>
  <c r="IN177" i="34"/>
  <c r="IN178" i="34"/>
  <c r="IN179" i="34"/>
  <c r="IN180" i="34"/>
  <c r="IN181" i="34"/>
  <c r="IN182" i="34"/>
  <c r="IN183" i="34"/>
  <c r="IN184" i="34"/>
  <c r="IN185" i="34"/>
  <c r="IN186" i="34"/>
  <c r="IN187" i="34"/>
  <c r="IN188" i="34"/>
  <c r="IN189" i="34"/>
  <c r="IN190" i="34"/>
  <c r="IN191" i="34"/>
  <c r="IN192" i="34"/>
  <c r="IN193" i="34"/>
  <c r="IN194" i="34"/>
  <c r="IN195" i="34"/>
  <c r="IN196" i="34"/>
  <c r="IN197" i="34"/>
  <c r="IN198" i="34"/>
  <c r="IN199" i="34"/>
  <c r="IN200" i="34"/>
  <c r="IN201" i="34"/>
  <c r="IN202" i="34"/>
  <c r="IN203" i="34"/>
  <c r="IN204" i="34"/>
  <c r="IN205" i="34"/>
  <c r="IN206" i="34"/>
  <c r="IN207" i="34"/>
  <c r="IN208" i="34"/>
  <c r="IN209" i="34"/>
  <c r="IN210" i="34"/>
  <c r="IN211" i="34"/>
  <c r="IN212" i="34"/>
  <c r="IN213" i="34"/>
  <c r="IN214" i="34"/>
  <c r="IN215" i="34"/>
  <c r="IN216" i="34"/>
  <c r="IN217" i="34"/>
  <c r="IN218" i="34"/>
  <c r="IN219" i="34"/>
  <c r="IN220" i="34"/>
  <c r="IN221" i="34"/>
  <c r="IN222" i="34"/>
  <c r="IN223" i="34"/>
  <c r="IN224" i="34"/>
  <c r="IN225" i="34"/>
  <c r="IN226" i="34"/>
  <c r="IN227" i="34"/>
  <c r="IN228" i="34"/>
  <c r="IN229" i="34"/>
  <c r="IN230" i="34"/>
  <c r="IN231" i="34"/>
  <c r="IN232" i="34"/>
  <c r="IN233" i="34"/>
  <c r="IN234" i="34"/>
  <c r="IN235" i="34"/>
  <c r="IN236" i="34"/>
  <c r="IN237" i="34"/>
  <c r="IN238" i="34"/>
  <c r="IN239" i="34"/>
  <c r="IN240" i="34"/>
  <c r="IN241" i="34"/>
  <c r="IN242" i="34"/>
  <c r="IN243" i="34"/>
  <c r="IN244" i="34"/>
  <c r="IN245" i="34"/>
  <c r="IN246" i="34"/>
  <c r="IN247" i="34"/>
  <c r="IN248" i="34"/>
  <c r="IN249" i="34"/>
  <c r="IN250" i="34"/>
  <c r="IN251" i="34"/>
  <c r="IN252" i="34"/>
  <c r="IN253" i="34"/>
  <c r="IN254" i="34"/>
  <c r="IN255" i="34"/>
  <c r="IN256" i="34"/>
  <c r="IN257" i="34"/>
  <c r="IN258" i="34"/>
  <c r="IN259" i="34"/>
  <c r="IN260" i="34"/>
  <c r="IN261" i="34"/>
  <c r="IN262" i="34"/>
  <c r="IN263" i="34"/>
  <c r="IN264" i="34"/>
  <c r="IN265" i="34"/>
  <c r="IN266" i="34"/>
  <c r="IN267" i="34"/>
  <c r="IN268" i="34"/>
  <c r="IN269" i="34"/>
  <c r="IN270" i="34"/>
  <c r="IN271" i="34"/>
  <c r="IN272" i="34"/>
  <c r="IN273" i="34"/>
  <c r="IN274" i="34"/>
  <c r="IN275" i="34"/>
  <c r="IN276" i="34"/>
  <c r="IN277" i="34"/>
  <c r="IN278" i="34"/>
  <c r="IN279" i="34"/>
  <c r="IN280" i="34"/>
  <c r="IN281" i="34"/>
  <c r="IN282" i="34"/>
  <c r="IN283" i="34"/>
  <c r="IN284" i="34"/>
  <c r="IN285" i="34"/>
  <c r="IN286" i="34"/>
  <c r="IN287" i="34"/>
  <c r="IN288" i="34"/>
  <c r="IN289" i="34"/>
  <c r="IN290" i="34"/>
  <c r="IN291" i="34"/>
  <c r="IN292" i="34"/>
  <c r="IN293" i="34"/>
  <c r="IH293" i="34" s="1"/>
  <c r="IN294" i="34"/>
  <c r="IH294" i="34" s="1"/>
  <c r="IN295" i="34"/>
  <c r="IH295" i="34" s="1"/>
  <c r="IN296" i="34"/>
  <c r="IH296" i="34" s="1"/>
  <c r="IN297" i="34"/>
  <c r="IH297" i="34" s="1"/>
  <c r="IN298" i="34"/>
  <c r="IH298" i="34" s="1"/>
  <c r="IN299" i="34"/>
  <c r="IH299" i="34" s="1"/>
  <c r="IN300" i="34"/>
  <c r="IN301" i="34"/>
  <c r="IH301" i="34" s="1"/>
  <c r="IN302" i="34"/>
  <c r="IH302" i="34" s="1"/>
  <c r="IN303" i="34"/>
  <c r="IH303" i="34" s="1"/>
  <c r="IN304" i="34"/>
  <c r="IN305" i="34"/>
  <c r="IN306" i="34"/>
  <c r="IH306" i="34" s="1"/>
  <c r="IN307" i="34"/>
  <c r="IH307" i="34" s="1"/>
  <c r="IN308" i="34"/>
  <c r="IH308" i="34" s="1"/>
  <c r="IN309" i="34"/>
  <c r="IH309" i="34" s="1"/>
  <c r="IN310" i="34"/>
  <c r="IH310" i="34" s="1"/>
  <c r="IN311" i="34"/>
  <c r="IH311" i="34" s="1"/>
  <c r="IN312" i="34"/>
  <c r="IH312" i="34" s="1"/>
  <c r="IN313" i="34"/>
  <c r="IH313" i="34" s="1"/>
  <c r="IN314" i="34"/>
  <c r="IH314" i="34" s="1"/>
  <c r="IN315" i="34"/>
  <c r="IH315" i="34" s="1"/>
  <c r="IN316" i="34"/>
  <c r="IN317" i="34"/>
  <c r="IH317" i="34" s="1"/>
  <c r="IN318" i="34"/>
  <c r="IH318" i="34" s="1"/>
  <c r="IN319" i="34"/>
  <c r="IH319" i="34" s="1"/>
  <c r="IN320" i="34"/>
  <c r="IH320" i="34" s="1"/>
  <c r="IN321" i="34"/>
  <c r="IH321" i="34" s="1"/>
  <c r="IN322" i="34"/>
  <c r="IH322" i="34" s="1"/>
  <c r="IN323" i="34"/>
  <c r="IH323" i="34" s="1"/>
  <c r="IN324" i="34"/>
  <c r="IH324" i="34" s="1"/>
  <c r="IN325" i="34"/>
  <c r="IH325" i="34" s="1"/>
  <c r="IN326" i="34"/>
  <c r="IH326" i="34" s="1"/>
  <c r="IN327" i="34"/>
  <c r="IH327" i="34" s="1"/>
  <c r="IN328" i="34"/>
  <c r="IH328" i="34" s="1"/>
  <c r="IN329" i="34"/>
  <c r="IH329" i="34" s="1"/>
  <c r="IN330" i="34"/>
  <c r="IH330" i="34" s="1"/>
  <c r="IN331" i="34"/>
  <c r="IH331" i="34" s="1"/>
  <c r="IN332" i="34"/>
  <c r="IH332" i="34" s="1"/>
  <c r="IN333" i="34"/>
  <c r="IH333" i="34" s="1"/>
  <c r="IN334" i="34"/>
  <c r="IH334" i="34" s="1"/>
  <c r="IN335" i="34"/>
  <c r="IH335" i="34" s="1"/>
  <c r="IN336" i="34"/>
  <c r="IN337" i="34"/>
  <c r="IH337" i="34" s="1"/>
  <c r="IN338" i="34"/>
  <c r="IH338" i="34" s="1"/>
  <c r="IN339" i="34"/>
  <c r="IH339" i="34" s="1"/>
  <c r="IN340" i="34"/>
  <c r="IH340" i="34" s="1"/>
  <c r="IN341" i="34"/>
  <c r="IH341" i="34" s="1"/>
  <c r="IN342" i="34"/>
  <c r="IH342" i="34" s="1"/>
  <c r="IN343" i="34"/>
  <c r="IH343" i="34" s="1"/>
  <c r="IN344" i="34"/>
  <c r="IN345" i="34"/>
  <c r="IH345" i="34" s="1"/>
  <c r="IN346" i="34"/>
  <c r="IH346" i="34" s="1"/>
  <c r="IN347" i="34"/>
  <c r="IH347" i="34" s="1"/>
  <c r="IN348" i="34"/>
  <c r="IH348" i="34" s="1"/>
  <c r="IN349" i="34"/>
  <c r="IH349" i="34" s="1"/>
  <c r="IN350" i="34"/>
  <c r="IH350" i="34" s="1"/>
  <c r="IN351" i="34"/>
  <c r="IH351" i="34" s="1"/>
  <c r="IN352" i="34"/>
  <c r="IH352" i="34" s="1"/>
  <c r="IN353" i="34"/>
  <c r="IH353" i="34" s="1"/>
  <c r="IN354" i="34"/>
  <c r="IH354" i="34" s="1"/>
  <c r="IN355" i="34"/>
  <c r="IH355" i="34" s="1"/>
  <c r="IN356" i="34"/>
  <c r="IH356" i="34" s="1"/>
  <c r="IN357" i="34"/>
  <c r="IH357" i="34" s="1"/>
  <c r="IN358" i="34"/>
  <c r="IH358" i="34" s="1"/>
  <c r="IN359" i="34"/>
  <c r="IH359" i="34" s="1"/>
  <c r="IN360" i="34"/>
  <c r="IH360" i="34" s="1"/>
  <c r="IN361" i="34"/>
  <c r="IH361" i="34" s="1"/>
  <c r="IN362" i="34"/>
  <c r="IH362" i="34" s="1"/>
  <c r="IN363" i="34"/>
  <c r="IH363" i="34" s="1"/>
  <c r="IN364" i="34"/>
  <c r="IH364" i="34" s="1"/>
  <c r="IN365" i="34"/>
  <c r="IH365" i="34" s="1"/>
  <c r="IN366" i="34"/>
  <c r="IH366" i="34" s="1"/>
  <c r="IN367" i="34"/>
  <c r="IH367" i="34" s="1"/>
  <c r="IN368" i="34"/>
  <c r="IH368" i="34" s="1"/>
  <c r="IN369" i="34"/>
  <c r="IH369" i="34" s="1"/>
  <c r="IN370" i="34"/>
  <c r="IH370" i="34" s="1"/>
  <c r="IN371" i="34"/>
  <c r="IH371" i="34" s="1"/>
  <c r="IN372" i="34"/>
  <c r="IH372" i="34" s="1"/>
  <c r="IN373" i="34"/>
  <c r="IH373" i="34" s="1"/>
  <c r="IN374" i="34"/>
  <c r="IH374" i="34" s="1"/>
  <c r="IN375" i="34"/>
  <c r="IH375" i="34" s="1"/>
  <c r="IN376" i="34"/>
  <c r="IH376" i="34" s="1"/>
  <c r="IN377" i="34"/>
  <c r="IH377" i="34" s="1"/>
  <c r="IN378" i="34"/>
  <c r="IH378" i="34" s="1"/>
  <c r="IN379" i="34"/>
  <c r="IH379" i="34" s="1"/>
  <c r="IN380" i="34"/>
  <c r="IH380" i="34" s="1"/>
  <c r="IN381" i="34"/>
  <c r="IH381" i="34" s="1"/>
  <c r="IN382" i="34"/>
  <c r="IH382" i="34" s="1"/>
  <c r="IN383" i="34"/>
  <c r="IH383" i="34" s="1"/>
  <c r="IN384" i="34"/>
  <c r="IH384" i="34" s="1"/>
  <c r="IN385" i="34"/>
  <c r="IH385" i="34" s="1"/>
  <c r="IN386" i="34"/>
  <c r="IH386" i="34" s="1"/>
  <c r="IN387" i="34"/>
  <c r="IH387" i="34" s="1"/>
  <c r="IN388" i="34"/>
  <c r="IH388" i="34" s="1"/>
  <c r="IN389" i="34"/>
  <c r="IH389" i="34" s="1"/>
  <c r="IN390" i="34"/>
  <c r="IH390" i="34" s="1"/>
  <c r="IN391" i="34"/>
  <c r="IH391" i="34" s="1"/>
  <c r="IN392" i="34"/>
  <c r="IH392" i="34" s="1"/>
  <c r="IN393" i="34"/>
  <c r="IH393" i="34" s="1"/>
  <c r="IN394" i="34"/>
  <c r="IH394" i="34" s="1"/>
  <c r="IN395" i="34"/>
  <c r="IH395" i="34" s="1"/>
  <c r="IN396" i="34"/>
  <c r="IH396" i="34" s="1"/>
  <c r="IN397" i="34"/>
  <c r="IH397" i="34" s="1"/>
  <c r="IN398" i="34"/>
  <c r="IH398" i="34" s="1"/>
  <c r="IN399" i="34"/>
  <c r="IH399" i="34" s="1"/>
  <c r="IN400" i="34"/>
  <c r="IH400" i="34" s="1"/>
  <c r="IN401" i="34"/>
  <c r="IH401" i="34" s="1"/>
  <c r="IN402" i="34"/>
  <c r="IH402" i="34" s="1"/>
  <c r="IN403" i="34"/>
  <c r="IH403" i="34" s="1"/>
  <c r="IN404" i="34"/>
  <c r="IH404" i="34" s="1"/>
  <c r="IN405" i="34"/>
  <c r="IH405" i="34" s="1"/>
  <c r="IN406" i="34"/>
  <c r="IH406" i="34" s="1"/>
  <c r="BH406" i="34"/>
  <c r="GH406" i="34" s="1"/>
  <c r="IK406" i="34" s="1"/>
  <c r="BK406" i="34"/>
  <c r="BL406" i="34"/>
  <c r="BM406" i="34"/>
  <c r="BN406" i="34"/>
  <c r="BO406" i="34"/>
  <c r="BP406" i="34"/>
  <c r="BQ406" i="34"/>
  <c r="BR406" i="34"/>
  <c r="BS406" i="34"/>
  <c r="BT406" i="34"/>
  <c r="BU406" i="34"/>
  <c r="BV406" i="34"/>
  <c r="BW406" i="34"/>
  <c r="BX406" i="34"/>
  <c r="BY406" i="34"/>
  <c r="BZ406" i="34"/>
  <c r="CA406" i="34"/>
  <c r="CB406" i="34"/>
  <c r="CC406" i="34"/>
  <c r="CD406" i="34"/>
  <c r="CE406" i="34"/>
  <c r="CF406" i="34"/>
  <c r="CG406" i="34"/>
  <c r="CH406" i="34"/>
  <c r="CI406" i="34"/>
  <c r="CJ406" i="34"/>
  <c r="CK406" i="34"/>
  <c r="CL406" i="34"/>
  <c r="CM406" i="34"/>
  <c r="CN406" i="34"/>
  <c r="CO406" i="34"/>
  <c r="CP406" i="34"/>
  <c r="CQ406" i="34"/>
  <c r="CR406" i="34"/>
  <c r="CS406" i="34"/>
  <c r="CT406" i="34"/>
  <c r="CU406" i="34"/>
  <c r="CV406" i="34"/>
  <c r="CW406" i="34"/>
  <c r="CX406" i="34"/>
  <c r="CY406" i="34"/>
  <c r="CZ406" i="34"/>
  <c r="DA406" i="34"/>
  <c r="DB406" i="34"/>
  <c r="DC406" i="34"/>
  <c r="DD406" i="34"/>
  <c r="DE406" i="34"/>
  <c r="DF406" i="34"/>
  <c r="DG406" i="34"/>
  <c r="DH406" i="34"/>
  <c r="DI406" i="34"/>
  <c r="DJ406" i="34"/>
  <c r="DL406" i="34"/>
  <c r="DM406" i="34"/>
  <c r="DN406" i="34"/>
  <c r="DO406" i="34"/>
  <c r="DQ406" i="34"/>
  <c r="DR406" i="34"/>
  <c r="DS406" i="34"/>
  <c r="DT406" i="34"/>
  <c r="DV406" i="34"/>
  <c r="DW406" i="34" s="1"/>
  <c r="DY406" i="34"/>
  <c r="DZ406" i="34"/>
  <c r="EA406" i="34"/>
  <c r="EB406" i="34"/>
  <c r="ED406" i="34"/>
  <c r="EE406" i="34"/>
  <c r="EG406" i="34"/>
  <c r="EH406" i="34"/>
  <c r="EI406" i="34"/>
  <c r="EK406" i="34"/>
  <c r="EL406" i="34" s="1"/>
  <c r="EM406" i="34"/>
  <c r="EN406" i="34" s="1"/>
  <c r="EO406" i="34"/>
  <c r="EP406" i="34"/>
  <c r="EQ406" i="34"/>
  <c r="ES406" i="34"/>
  <c r="ET406" i="34"/>
  <c r="EV406" i="34"/>
  <c r="EW406" i="34"/>
  <c r="EX406" i="34"/>
  <c r="EY406" i="34"/>
  <c r="EZ406" i="34"/>
  <c r="FA406" i="34"/>
  <c r="FD406" i="34"/>
  <c r="FE406" i="34"/>
  <c r="FF406" i="34"/>
  <c r="FG406" i="34"/>
  <c r="FH406" i="34"/>
  <c r="FI406" i="34"/>
  <c r="FK406" i="34"/>
  <c r="FL406" i="34"/>
  <c r="FM406" i="34"/>
  <c r="FN406" i="34"/>
  <c r="FO406" i="34"/>
  <c r="FQ406" i="34"/>
  <c r="FR406" i="34" s="1"/>
  <c r="FT406" i="34"/>
  <c r="FU406" i="34" s="1"/>
  <c r="FV406" i="34"/>
  <c r="FW406" i="34"/>
  <c r="FY406" i="34"/>
  <c r="FZ406" i="34" s="1"/>
  <c r="GG406" i="34"/>
  <c r="GI406" i="34"/>
  <c r="GJ406" i="34"/>
  <c r="GK406" i="34"/>
  <c r="GN406" i="34"/>
  <c r="GO406" i="34"/>
  <c r="GP406" i="34"/>
  <c r="GQ406" i="34"/>
  <c r="GR406" i="34"/>
  <c r="GS406" i="34"/>
  <c r="GT406" i="34"/>
  <c r="GU406" i="34"/>
  <c r="GV406" i="34"/>
  <c r="GW406" i="34"/>
  <c r="GX406" i="34"/>
  <c r="GY406" i="34"/>
  <c r="GZ406" i="34"/>
  <c r="HA406" i="34"/>
  <c r="HB406" i="34"/>
  <c r="HC406" i="34"/>
  <c r="HD406" i="34"/>
  <c r="HE406" i="34"/>
  <c r="HF406" i="34"/>
  <c r="HG406" i="34"/>
  <c r="HH406" i="34"/>
  <c r="HI406" i="34"/>
  <c r="HJ406" i="34"/>
  <c r="HK406" i="34"/>
  <c r="HL406" i="34"/>
  <c r="HM406" i="34"/>
  <c r="HN406" i="34"/>
  <c r="HO406" i="34"/>
  <c r="HP406" i="34"/>
  <c r="HQ406" i="34"/>
  <c r="HR406" i="34"/>
  <c r="HS406" i="34"/>
  <c r="HT406" i="34"/>
  <c r="HU406" i="34"/>
  <c r="HV406" i="34"/>
  <c r="HW406" i="34"/>
  <c r="HX406" i="34"/>
  <c r="HY406" i="34"/>
  <c r="HZ406" i="34"/>
  <c r="IA406" i="34"/>
  <c r="IB406" i="34"/>
  <c r="IC406" i="34"/>
  <c r="ID406" i="34"/>
  <c r="IE406" i="34"/>
  <c r="IF406" i="34"/>
  <c r="IG406" i="34"/>
  <c r="BH405" i="34"/>
  <c r="GH405" i="34" s="1"/>
  <c r="IK405" i="34" s="1"/>
  <c r="BK405" i="34"/>
  <c r="BL405" i="34"/>
  <c r="BM405" i="34"/>
  <c r="BN405" i="34"/>
  <c r="BO405" i="34"/>
  <c r="BP405" i="34"/>
  <c r="BQ405" i="34"/>
  <c r="BR405" i="34"/>
  <c r="BS405" i="34"/>
  <c r="BT405" i="34"/>
  <c r="BU405" i="34"/>
  <c r="BV405" i="34"/>
  <c r="BW405" i="34"/>
  <c r="BX405" i="34"/>
  <c r="BY405" i="34"/>
  <c r="BZ405" i="34"/>
  <c r="CA405" i="34"/>
  <c r="CB405" i="34"/>
  <c r="CC405" i="34"/>
  <c r="CD405" i="34"/>
  <c r="CE405" i="34"/>
  <c r="CF405" i="34"/>
  <c r="CG405" i="34"/>
  <c r="CH405" i="34"/>
  <c r="CI405" i="34"/>
  <c r="CJ405" i="34"/>
  <c r="CK405" i="34"/>
  <c r="CL405" i="34"/>
  <c r="CM405" i="34"/>
  <c r="CN405" i="34"/>
  <c r="CO405" i="34"/>
  <c r="CP405" i="34"/>
  <c r="CQ405" i="34"/>
  <c r="CR405" i="34"/>
  <c r="CS405" i="34"/>
  <c r="CT405" i="34"/>
  <c r="CU405" i="34"/>
  <c r="CV405" i="34"/>
  <c r="CW405" i="34"/>
  <c r="CX405" i="34"/>
  <c r="CY405" i="34"/>
  <c r="CZ405" i="34"/>
  <c r="DA405" i="34"/>
  <c r="DB405" i="34"/>
  <c r="DC405" i="34"/>
  <c r="DD405" i="34"/>
  <c r="DE405" i="34"/>
  <c r="DF405" i="34"/>
  <c r="DG405" i="34"/>
  <c r="DH405" i="34"/>
  <c r="DI405" i="34"/>
  <c r="DJ405" i="34"/>
  <c r="DL405" i="34"/>
  <c r="DM405" i="34"/>
  <c r="DN405" i="34"/>
  <c r="DO405" i="34"/>
  <c r="DQ405" i="34"/>
  <c r="DR405" i="34"/>
  <c r="DS405" i="34"/>
  <c r="DT405" i="34"/>
  <c r="DV405" i="34"/>
  <c r="DW405" i="34" s="1"/>
  <c r="DY405" i="34"/>
  <c r="DZ405" i="34"/>
  <c r="EA405" i="34"/>
  <c r="EB405" i="34"/>
  <c r="ED405" i="34"/>
  <c r="EE405" i="34"/>
  <c r="EG405" i="34"/>
  <c r="EH405" i="34"/>
  <c r="EI405" i="34"/>
  <c r="EK405" i="34"/>
  <c r="EL405" i="34" s="1"/>
  <c r="EM405" i="34"/>
  <c r="EN405" i="34" s="1"/>
  <c r="EO405" i="34"/>
  <c r="EP405" i="34"/>
  <c r="EQ405" i="34"/>
  <c r="ES405" i="34"/>
  <c r="ET405" i="34"/>
  <c r="EV405" i="34"/>
  <c r="EW405" i="34"/>
  <c r="EX405" i="34"/>
  <c r="EY405" i="34"/>
  <c r="EZ405" i="34"/>
  <c r="FA405" i="34"/>
  <c r="FD405" i="34"/>
  <c r="FE405" i="34"/>
  <c r="FF405" i="34"/>
  <c r="FG405" i="34"/>
  <c r="FH405" i="34"/>
  <c r="FI405" i="34"/>
  <c r="FK405" i="34"/>
  <c r="FL405" i="34" s="1"/>
  <c r="FM405" i="34"/>
  <c r="FN405" i="34"/>
  <c r="FO405" i="34"/>
  <c r="FQ405" i="34"/>
  <c r="FR405" i="34" s="1"/>
  <c r="FT405" i="34"/>
  <c r="FU405" i="34" s="1"/>
  <c r="FV405" i="34"/>
  <c r="FW405" i="34"/>
  <c r="FY405" i="34"/>
  <c r="FZ405" i="34" s="1"/>
  <c r="GG405" i="34"/>
  <c r="GI405" i="34"/>
  <c r="GJ405" i="34"/>
  <c r="GK405" i="34"/>
  <c r="GN405" i="34"/>
  <c r="GO405" i="34"/>
  <c r="GP405" i="34"/>
  <c r="GQ405" i="34"/>
  <c r="GR405" i="34"/>
  <c r="GS405" i="34"/>
  <c r="GT405" i="34"/>
  <c r="GU405" i="34"/>
  <c r="GV405" i="34"/>
  <c r="GW405" i="34"/>
  <c r="GX405" i="34"/>
  <c r="GY405" i="34"/>
  <c r="GZ405" i="34"/>
  <c r="HA405" i="34"/>
  <c r="HB405" i="34"/>
  <c r="HC405" i="34"/>
  <c r="HD405" i="34"/>
  <c r="HE405" i="34"/>
  <c r="HF405" i="34"/>
  <c r="HG405" i="34"/>
  <c r="HH405" i="34"/>
  <c r="HI405" i="34"/>
  <c r="HJ405" i="34"/>
  <c r="HK405" i="34"/>
  <c r="HL405" i="34"/>
  <c r="HM405" i="34"/>
  <c r="HN405" i="34"/>
  <c r="HO405" i="34"/>
  <c r="HP405" i="34"/>
  <c r="HQ405" i="34"/>
  <c r="HR405" i="34"/>
  <c r="HS405" i="34"/>
  <c r="HT405" i="34"/>
  <c r="HU405" i="34"/>
  <c r="HV405" i="34"/>
  <c r="HW405" i="34"/>
  <c r="HX405" i="34"/>
  <c r="HY405" i="34"/>
  <c r="HZ405" i="34"/>
  <c r="IA405" i="34"/>
  <c r="IB405" i="34"/>
  <c r="IC405" i="34"/>
  <c r="ID405" i="34"/>
  <c r="IE405" i="34"/>
  <c r="IF405" i="34"/>
  <c r="IG405" i="34"/>
  <c r="BH404" i="34"/>
  <c r="GH404" i="34" s="1"/>
  <c r="IK404" i="34" s="1"/>
  <c r="IL404" i="34" s="1"/>
  <c r="IM404" i="34" s="1"/>
  <c r="BK404" i="34"/>
  <c r="BL404" i="34"/>
  <c r="BM404" i="34"/>
  <c r="BN404" i="34"/>
  <c r="BO404" i="34"/>
  <c r="BP404" i="34"/>
  <c r="BQ404" i="34"/>
  <c r="BR404" i="34"/>
  <c r="BS404" i="34"/>
  <c r="BT404" i="34"/>
  <c r="BU404" i="34"/>
  <c r="BV404" i="34"/>
  <c r="BW404" i="34"/>
  <c r="BX404" i="34"/>
  <c r="BY404" i="34"/>
  <c r="BZ404" i="34"/>
  <c r="CA404" i="34"/>
  <c r="CB404" i="34"/>
  <c r="CC404" i="34"/>
  <c r="CD404" i="34"/>
  <c r="CE404" i="34"/>
  <c r="CF404" i="34"/>
  <c r="CG404" i="34"/>
  <c r="CH404" i="34"/>
  <c r="CI404" i="34"/>
  <c r="CJ404" i="34"/>
  <c r="CK404" i="34"/>
  <c r="CL404" i="34"/>
  <c r="CM404" i="34"/>
  <c r="CN404" i="34"/>
  <c r="CO404" i="34"/>
  <c r="CP404" i="34"/>
  <c r="CQ404" i="34"/>
  <c r="CR404" i="34"/>
  <c r="CS404" i="34"/>
  <c r="CT404" i="34"/>
  <c r="CU404" i="34"/>
  <c r="CV404" i="34"/>
  <c r="CW404" i="34"/>
  <c r="CX404" i="34"/>
  <c r="CY404" i="34"/>
  <c r="CZ404" i="34"/>
  <c r="DA404" i="34"/>
  <c r="DB404" i="34"/>
  <c r="DC404" i="34"/>
  <c r="DD404" i="34"/>
  <c r="DE404" i="34"/>
  <c r="DF404" i="34"/>
  <c r="DG404" i="34"/>
  <c r="DH404" i="34"/>
  <c r="DI404" i="34"/>
  <c r="DJ404" i="34"/>
  <c r="DL404" i="34"/>
  <c r="DM404" i="34"/>
  <c r="DN404" i="34"/>
  <c r="DO404" i="34"/>
  <c r="DQ404" i="34"/>
  <c r="DR404" i="34"/>
  <c r="DS404" i="34"/>
  <c r="DT404" i="34"/>
  <c r="DV404" i="34"/>
  <c r="DW404" i="34" s="1"/>
  <c r="DY404" i="34"/>
  <c r="DZ404" i="34"/>
  <c r="EA404" i="34"/>
  <c r="EB404" i="34"/>
  <c r="ED404" i="34"/>
  <c r="EE404" i="34"/>
  <c r="EG404" i="34"/>
  <c r="EH404" i="34"/>
  <c r="EI404" i="34"/>
  <c r="EK404" i="34"/>
  <c r="EL404" i="34" s="1"/>
  <c r="EM404" i="34"/>
  <c r="EN404" i="34" s="1"/>
  <c r="EO404" i="34"/>
  <c r="EP404" i="34"/>
  <c r="EQ404" i="34"/>
  <c r="ES404" i="34"/>
  <c r="ET404" i="34"/>
  <c r="EV404" i="34"/>
  <c r="EW404" i="34"/>
  <c r="EX404" i="34"/>
  <c r="EY404" i="34"/>
  <c r="EZ404" i="34"/>
  <c r="FA404" i="34"/>
  <c r="FD404" i="34"/>
  <c r="FE404" i="34"/>
  <c r="FF404" i="34"/>
  <c r="FG404" i="34"/>
  <c r="FH404" i="34"/>
  <c r="FI404" i="34"/>
  <c r="FK404" i="34"/>
  <c r="FL404" i="34" s="1"/>
  <c r="FM404" i="34"/>
  <c r="FN404" i="34"/>
  <c r="FO404" i="34"/>
  <c r="FQ404" i="34"/>
  <c r="FR404" i="34" s="1"/>
  <c r="FT404" i="34"/>
  <c r="FU404" i="34" s="1"/>
  <c r="FV404" i="34"/>
  <c r="FW404" i="34"/>
  <c r="FY404" i="34"/>
  <c r="FZ404" i="34" s="1"/>
  <c r="GG404" i="34"/>
  <c r="GI404" i="34"/>
  <c r="GJ404" i="34"/>
  <c r="GK404" i="34"/>
  <c r="GN404" i="34"/>
  <c r="GO404" i="34"/>
  <c r="GP404" i="34"/>
  <c r="GQ404" i="34"/>
  <c r="GR404" i="34"/>
  <c r="GS404" i="34"/>
  <c r="GT404" i="34"/>
  <c r="GU404" i="34"/>
  <c r="GV404" i="34"/>
  <c r="GW404" i="34"/>
  <c r="GX404" i="34"/>
  <c r="GY404" i="34"/>
  <c r="GZ404" i="34"/>
  <c r="HA404" i="34"/>
  <c r="HB404" i="34"/>
  <c r="HC404" i="34"/>
  <c r="HD404" i="34"/>
  <c r="HE404" i="34"/>
  <c r="HF404" i="34"/>
  <c r="HG404" i="34"/>
  <c r="HH404" i="34"/>
  <c r="HI404" i="34"/>
  <c r="HJ404" i="34"/>
  <c r="HK404" i="34"/>
  <c r="HL404" i="34"/>
  <c r="HM404" i="34"/>
  <c r="HN404" i="34"/>
  <c r="HO404" i="34"/>
  <c r="HP404" i="34"/>
  <c r="HQ404" i="34"/>
  <c r="HR404" i="34"/>
  <c r="HS404" i="34"/>
  <c r="HT404" i="34"/>
  <c r="HU404" i="34"/>
  <c r="HV404" i="34"/>
  <c r="HW404" i="34"/>
  <c r="HX404" i="34"/>
  <c r="HY404" i="34"/>
  <c r="HZ404" i="34"/>
  <c r="IA404" i="34"/>
  <c r="IB404" i="34"/>
  <c r="IC404" i="34"/>
  <c r="ID404" i="34"/>
  <c r="IE404" i="34"/>
  <c r="IF404" i="34"/>
  <c r="IG404" i="34"/>
  <c r="BH403" i="34"/>
  <c r="GH403" i="34" s="1"/>
  <c r="IK403" i="34" s="1"/>
  <c r="BK403" i="34"/>
  <c r="BL403" i="34"/>
  <c r="BM403" i="34"/>
  <c r="BN403" i="34"/>
  <c r="BO403" i="34"/>
  <c r="BP403" i="34"/>
  <c r="BQ403" i="34"/>
  <c r="BR403" i="34"/>
  <c r="BS403" i="34"/>
  <c r="BT403" i="34"/>
  <c r="BU403" i="34"/>
  <c r="BV403" i="34"/>
  <c r="BW403" i="34"/>
  <c r="BX403" i="34"/>
  <c r="BY403" i="34"/>
  <c r="BZ403" i="34"/>
  <c r="CA403" i="34"/>
  <c r="CB403" i="34"/>
  <c r="CC403" i="34"/>
  <c r="CD403" i="34"/>
  <c r="CE403" i="34"/>
  <c r="CF403" i="34"/>
  <c r="CG403" i="34"/>
  <c r="CH403" i="34"/>
  <c r="CI403" i="34"/>
  <c r="CJ403" i="34"/>
  <c r="CK403" i="34"/>
  <c r="CL403" i="34"/>
  <c r="CM403" i="34"/>
  <c r="CN403" i="34"/>
  <c r="CO403" i="34"/>
  <c r="CP403" i="34"/>
  <c r="CQ403" i="34"/>
  <c r="CR403" i="34"/>
  <c r="CS403" i="34"/>
  <c r="CT403" i="34"/>
  <c r="CU403" i="34"/>
  <c r="CV403" i="34"/>
  <c r="CW403" i="34"/>
  <c r="CX403" i="34"/>
  <c r="CY403" i="34"/>
  <c r="CZ403" i="34"/>
  <c r="DA403" i="34"/>
  <c r="DB403" i="34"/>
  <c r="DC403" i="34"/>
  <c r="DD403" i="34"/>
  <c r="DE403" i="34"/>
  <c r="DF403" i="34"/>
  <c r="DG403" i="34"/>
  <c r="DH403" i="34"/>
  <c r="DI403" i="34"/>
  <c r="DJ403" i="34"/>
  <c r="DL403" i="34"/>
  <c r="DM403" i="34"/>
  <c r="DN403" i="34"/>
  <c r="DO403" i="34"/>
  <c r="DQ403" i="34"/>
  <c r="DR403" i="34"/>
  <c r="DS403" i="34"/>
  <c r="DT403" i="34"/>
  <c r="DV403" i="34"/>
  <c r="DW403" i="34" s="1"/>
  <c r="DY403" i="34"/>
  <c r="DZ403" i="34"/>
  <c r="EA403" i="34"/>
  <c r="EB403" i="34"/>
  <c r="ED403" i="34"/>
  <c r="EE403" i="34"/>
  <c r="EG403" i="34"/>
  <c r="EH403" i="34"/>
  <c r="EI403" i="34"/>
  <c r="EK403" i="34"/>
  <c r="EL403" i="34" s="1"/>
  <c r="EM403" i="34"/>
  <c r="EN403" i="34" s="1"/>
  <c r="EO403" i="34"/>
  <c r="EP403" i="34"/>
  <c r="EQ403" i="34"/>
  <c r="ES403" i="34"/>
  <c r="ET403" i="34"/>
  <c r="EV403" i="34"/>
  <c r="EW403" i="34"/>
  <c r="EX403" i="34"/>
  <c r="EY403" i="34"/>
  <c r="EZ403" i="34"/>
  <c r="FA403" i="34"/>
  <c r="FD403" i="34"/>
  <c r="FE403" i="34"/>
  <c r="FF403" i="34"/>
  <c r="FG403" i="34"/>
  <c r="FH403" i="34"/>
  <c r="FI403" i="34"/>
  <c r="FK403" i="34"/>
  <c r="FL403" i="34" s="1"/>
  <c r="FM403" i="34"/>
  <c r="FN403" i="34"/>
  <c r="FO403" i="34"/>
  <c r="FQ403" i="34"/>
  <c r="FR403" i="34" s="1"/>
  <c r="FT403" i="34"/>
  <c r="FU403" i="34" s="1"/>
  <c r="FV403" i="34"/>
  <c r="FW403" i="34"/>
  <c r="FY403" i="34"/>
  <c r="FZ403" i="34" s="1"/>
  <c r="GG403" i="34"/>
  <c r="GI403" i="34"/>
  <c r="GJ403" i="34"/>
  <c r="GK403" i="34"/>
  <c r="GN403" i="34"/>
  <c r="GO403" i="34"/>
  <c r="GP403" i="34"/>
  <c r="GQ403" i="34"/>
  <c r="GR403" i="34"/>
  <c r="GS403" i="34"/>
  <c r="GT403" i="34"/>
  <c r="GU403" i="34"/>
  <c r="GV403" i="34"/>
  <c r="GW403" i="34"/>
  <c r="GX403" i="34"/>
  <c r="GY403" i="34"/>
  <c r="GZ403" i="34"/>
  <c r="HA403" i="34"/>
  <c r="HB403" i="34"/>
  <c r="HC403" i="34"/>
  <c r="HD403" i="34"/>
  <c r="HE403" i="34"/>
  <c r="HF403" i="34"/>
  <c r="HG403" i="34"/>
  <c r="HH403" i="34"/>
  <c r="HI403" i="34"/>
  <c r="HJ403" i="34"/>
  <c r="HK403" i="34"/>
  <c r="HL403" i="34"/>
  <c r="HM403" i="34"/>
  <c r="HN403" i="34"/>
  <c r="HO403" i="34"/>
  <c r="HP403" i="34"/>
  <c r="HQ403" i="34"/>
  <c r="HR403" i="34"/>
  <c r="HS403" i="34"/>
  <c r="HT403" i="34"/>
  <c r="HU403" i="34"/>
  <c r="HV403" i="34"/>
  <c r="HW403" i="34"/>
  <c r="HX403" i="34"/>
  <c r="HY403" i="34"/>
  <c r="HZ403" i="34"/>
  <c r="IA403" i="34"/>
  <c r="IB403" i="34"/>
  <c r="IC403" i="34"/>
  <c r="ID403" i="34"/>
  <c r="IE403" i="34"/>
  <c r="IF403" i="34"/>
  <c r="IG403" i="34"/>
  <c r="BH402" i="34"/>
  <c r="GH402" i="34" s="1"/>
  <c r="IK402" i="34" s="1"/>
  <c r="BK402" i="34"/>
  <c r="BL402" i="34"/>
  <c r="BM402" i="34"/>
  <c r="BN402" i="34"/>
  <c r="BO402" i="34"/>
  <c r="BP402" i="34"/>
  <c r="BQ402" i="34"/>
  <c r="BR402" i="34"/>
  <c r="BS402" i="34"/>
  <c r="BT402" i="34"/>
  <c r="BU402" i="34"/>
  <c r="BV402" i="34"/>
  <c r="BW402" i="34"/>
  <c r="BX402" i="34"/>
  <c r="BY402" i="34"/>
  <c r="BZ402" i="34"/>
  <c r="CA402" i="34"/>
  <c r="CB402" i="34"/>
  <c r="CC402" i="34"/>
  <c r="CD402" i="34"/>
  <c r="CE402" i="34"/>
  <c r="CF402" i="34"/>
  <c r="CG402" i="34"/>
  <c r="CH402" i="34"/>
  <c r="CI402" i="34"/>
  <c r="CJ402" i="34"/>
  <c r="CK402" i="34"/>
  <c r="CL402" i="34"/>
  <c r="CM402" i="34"/>
  <c r="CN402" i="34"/>
  <c r="CO402" i="34"/>
  <c r="CP402" i="34"/>
  <c r="CQ402" i="34"/>
  <c r="CR402" i="34"/>
  <c r="CS402" i="34"/>
  <c r="CT402" i="34"/>
  <c r="CU402" i="34"/>
  <c r="CV402" i="34"/>
  <c r="CW402" i="34"/>
  <c r="CX402" i="34"/>
  <c r="CY402" i="34"/>
  <c r="CZ402" i="34"/>
  <c r="DA402" i="34"/>
  <c r="DB402" i="34"/>
  <c r="DC402" i="34"/>
  <c r="DD402" i="34"/>
  <c r="DE402" i="34"/>
  <c r="DF402" i="34"/>
  <c r="DG402" i="34"/>
  <c r="DH402" i="34"/>
  <c r="DI402" i="34"/>
  <c r="DJ402" i="34"/>
  <c r="DL402" i="34"/>
  <c r="DM402" i="34"/>
  <c r="DN402" i="34"/>
  <c r="DO402" i="34"/>
  <c r="DQ402" i="34"/>
  <c r="DR402" i="34"/>
  <c r="DS402" i="34"/>
  <c r="DT402" i="34"/>
  <c r="DV402" i="34"/>
  <c r="DW402" i="34" s="1"/>
  <c r="DY402" i="34"/>
  <c r="DZ402" i="34"/>
  <c r="EA402" i="34"/>
  <c r="EB402" i="34"/>
  <c r="ED402" i="34"/>
  <c r="EE402" i="34"/>
  <c r="EG402" i="34"/>
  <c r="EH402" i="34"/>
  <c r="EI402" i="34"/>
  <c r="EK402" i="34"/>
  <c r="EL402" i="34" s="1"/>
  <c r="EM402" i="34"/>
  <c r="EN402" i="34" s="1"/>
  <c r="EO402" i="34"/>
  <c r="EP402" i="34"/>
  <c r="EQ402" i="34"/>
  <c r="ES402" i="34"/>
  <c r="ET402" i="34"/>
  <c r="EV402" i="34"/>
  <c r="EW402" i="34"/>
  <c r="EX402" i="34"/>
  <c r="EY402" i="34"/>
  <c r="EZ402" i="34"/>
  <c r="FA402" i="34"/>
  <c r="FD402" i="34"/>
  <c r="FE402" i="34"/>
  <c r="FF402" i="34"/>
  <c r="FG402" i="34"/>
  <c r="FH402" i="34"/>
  <c r="FI402" i="34"/>
  <c r="FK402" i="34"/>
  <c r="FL402" i="34" s="1"/>
  <c r="FM402" i="34"/>
  <c r="FN402" i="34"/>
  <c r="FO402" i="34"/>
  <c r="FQ402" i="34"/>
  <c r="FR402" i="34" s="1"/>
  <c r="FT402" i="34"/>
  <c r="FU402" i="34" s="1"/>
  <c r="FV402" i="34"/>
  <c r="FW402" i="34"/>
  <c r="FY402" i="34"/>
  <c r="FZ402" i="34" s="1"/>
  <c r="GG402" i="34"/>
  <c r="GI402" i="34"/>
  <c r="GJ402" i="34"/>
  <c r="GK402" i="34"/>
  <c r="GN402" i="34"/>
  <c r="GO402" i="34"/>
  <c r="GP402" i="34"/>
  <c r="GQ402" i="34"/>
  <c r="GR402" i="34"/>
  <c r="GS402" i="34"/>
  <c r="GT402" i="34"/>
  <c r="GU402" i="34"/>
  <c r="GV402" i="34"/>
  <c r="GW402" i="34"/>
  <c r="GX402" i="34"/>
  <c r="GY402" i="34"/>
  <c r="GZ402" i="34"/>
  <c r="HA402" i="34"/>
  <c r="HB402" i="34"/>
  <c r="HC402" i="34"/>
  <c r="HD402" i="34"/>
  <c r="HE402" i="34"/>
  <c r="HF402" i="34"/>
  <c r="HG402" i="34"/>
  <c r="HH402" i="34"/>
  <c r="HI402" i="34"/>
  <c r="HJ402" i="34"/>
  <c r="HK402" i="34"/>
  <c r="HL402" i="34"/>
  <c r="HM402" i="34"/>
  <c r="HN402" i="34"/>
  <c r="HO402" i="34"/>
  <c r="HP402" i="34"/>
  <c r="HQ402" i="34"/>
  <c r="HR402" i="34"/>
  <c r="HS402" i="34"/>
  <c r="HT402" i="34"/>
  <c r="HU402" i="34"/>
  <c r="HV402" i="34"/>
  <c r="HW402" i="34"/>
  <c r="HX402" i="34"/>
  <c r="HY402" i="34"/>
  <c r="HZ402" i="34"/>
  <c r="IA402" i="34"/>
  <c r="IB402" i="34"/>
  <c r="IC402" i="34"/>
  <c r="ID402" i="34"/>
  <c r="IE402" i="34"/>
  <c r="IF402" i="34"/>
  <c r="IG402" i="34"/>
  <c r="BH401" i="34"/>
  <c r="BK401" i="34"/>
  <c r="BL401" i="34"/>
  <c r="BM401" i="34"/>
  <c r="BN401" i="34"/>
  <c r="BO401" i="34"/>
  <c r="BP401" i="34"/>
  <c r="BQ401" i="34"/>
  <c r="BR401" i="34"/>
  <c r="BS401" i="34"/>
  <c r="BT401" i="34"/>
  <c r="BU401" i="34"/>
  <c r="BV401" i="34"/>
  <c r="BW401" i="34"/>
  <c r="BX401" i="34"/>
  <c r="BY401" i="34"/>
  <c r="BZ401" i="34"/>
  <c r="CA401" i="34"/>
  <c r="CB401" i="34"/>
  <c r="CC401" i="34"/>
  <c r="CD401" i="34"/>
  <c r="CE401" i="34"/>
  <c r="CF401" i="34"/>
  <c r="CG401" i="34"/>
  <c r="CH401" i="34"/>
  <c r="CI401" i="34"/>
  <c r="CJ401" i="34"/>
  <c r="CK401" i="34"/>
  <c r="CL401" i="34"/>
  <c r="CM401" i="34"/>
  <c r="CN401" i="34"/>
  <c r="CO401" i="34"/>
  <c r="CP401" i="34"/>
  <c r="CQ401" i="34"/>
  <c r="CR401" i="34"/>
  <c r="CS401" i="34"/>
  <c r="CT401" i="34"/>
  <c r="CU401" i="34"/>
  <c r="CV401" i="34"/>
  <c r="CW401" i="34"/>
  <c r="CX401" i="34"/>
  <c r="CY401" i="34"/>
  <c r="CZ401" i="34"/>
  <c r="DA401" i="34"/>
  <c r="DB401" i="34"/>
  <c r="DC401" i="34"/>
  <c r="DD401" i="34"/>
  <c r="DE401" i="34"/>
  <c r="DF401" i="34"/>
  <c r="DG401" i="34"/>
  <c r="DH401" i="34"/>
  <c r="DI401" i="34"/>
  <c r="DJ401" i="34"/>
  <c r="DL401" i="34"/>
  <c r="DM401" i="34"/>
  <c r="DN401" i="34"/>
  <c r="DO401" i="34"/>
  <c r="DQ401" i="34"/>
  <c r="DR401" i="34"/>
  <c r="DS401" i="34"/>
  <c r="DT401" i="34"/>
  <c r="DV401" i="34"/>
  <c r="DW401" i="34" s="1"/>
  <c r="DY401" i="34"/>
  <c r="DZ401" i="34"/>
  <c r="EA401" i="34"/>
  <c r="EB401" i="34"/>
  <c r="ED401" i="34"/>
  <c r="EE401" i="34"/>
  <c r="EG401" i="34"/>
  <c r="EH401" i="34"/>
  <c r="EI401" i="34"/>
  <c r="EK401" i="34"/>
  <c r="EL401" i="34" s="1"/>
  <c r="EM401" i="34"/>
  <c r="EN401" i="34" s="1"/>
  <c r="EO401" i="34"/>
  <c r="EP401" i="34"/>
  <c r="EQ401" i="34"/>
  <c r="ES401" i="34"/>
  <c r="ET401" i="34"/>
  <c r="EV401" i="34"/>
  <c r="EW401" i="34"/>
  <c r="EX401" i="34"/>
  <c r="EY401" i="34"/>
  <c r="EZ401" i="34"/>
  <c r="FA401" i="34"/>
  <c r="FD401" i="34"/>
  <c r="FE401" i="34"/>
  <c r="FF401" i="34"/>
  <c r="FG401" i="34"/>
  <c r="FH401" i="34"/>
  <c r="FI401" i="34"/>
  <c r="FK401" i="34"/>
  <c r="FL401" i="34" s="1"/>
  <c r="FM401" i="34"/>
  <c r="FN401" i="34"/>
  <c r="FO401" i="34"/>
  <c r="FQ401" i="34"/>
  <c r="FR401" i="34" s="1"/>
  <c r="FT401" i="34"/>
  <c r="FU401" i="34" s="1"/>
  <c r="FV401" i="34"/>
  <c r="FW401" i="34"/>
  <c r="FY401" i="34"/>
  <c r="FZ401" i="34" s="1"/>
  <c r="GG401" i="34"/>
  <c r="GH401" i="34"/>
  <c r="IK401" i="34" s="1"/>
  <c r="GI401" i="34"/>
  <c r="GJ401" i="34"/>
  <c r="GK401" i="34"/>
  <c r="GN401" i="34"/>
  <c r="GO401" i="34"/>
  <c r="GP401" i="34"/>
  <c r="GQ401" i="34"/>
  <c r="GR401" i="34"/>
  <c r="GS401" i="34"/>
  <c r="GT401" i="34"/>
  <c r="GU401" i="34"/>
  <c r="GV401" i="34"/>
  <c r="GW401" i="34"/>
  <c r="GX401" i="34"/>
  <c r="GY401" i="34"/>
  <c r="GZ401" i="34"/>
  <c r="HA401" i="34"/>
  <c r="HB401" i="34"/>
  <c r="HC401" i="34"/>
  <c r="HD401" i="34"/>
  <c r="HE401" i="34"/>
  <c r="HF401" i="34"/>
  <c r="HG401" i="34"/>
  <c r="HH401" i="34"/>
  <c r="HI401" i="34"/>
  <c r="HJ401" i="34"/>
  <c r="HK401" i="34"/>
  <c r="HL401" i="34"/>
  <c r="HM401" i="34"/>
  <c r="HN401" i="34"/>
  <c r="HO401" i="34"/>
  <c r="HP401" i="34"/>
  <c r="HQ401" i="34"/>
  <c r="HR401" i="34"/>
  <c r="HS401" i="34"/>
  <c r="HT401" i="34"/>
  <c r="HU401" i="34"/>
  <c r="HV401" i="34"/>
  <c r="HW401" i="34"/>
  <c r="HX401" i="34"/>
  <c r="HY401" i="34"/>
  <c r="HZ401" i="34"/>
  <c r="IA401" i="34"/>
  <c r="IB401" i="34"/>
  <c r="IC401" i="34"/>
  <c r="ID401" i="34"/>
  <c r="IE401" i="34"/>
  <c r="IF401" i="34"/>
  <c r="IG401" i="34"/>
  <c r="BH400" i="34"/>
  <c r="GH400" i="34" s="1"/>
  <c r="IK400" i="34" s="1"/>
  <c r="BK400" i="34"/>
  <c r="BL400" i="34"/>
  <c r="BM400" i="34"/>
  <c r="BN400" i="34"/>
  <c r="BO400" i="34"/>
  <c r="BP400" i="34"/>
  <c r="BQ400" i="34"/>
  <c r="BR400" i="34"/>
  <c r="BS400" i="34"/>
  <c r="BT400" i="34"/>
  <c r="BU400" i="34"/>
  <c r="BV400" i="34"/>
  <c r="BW400" i="34"/>
  <c r="BX400" i="34"/>
  <c r="BY400" i="34"/>
  <c r="BZ400" i="34"/>
  <c r="CA400" i="34"/>
  <c r="CB400" i="34"/>
  <c r="CC400" i="34"/>
  <c r="CD400" i="34"/>
  <c r="CE400" i="34"/>
  <c r="CF400" i="34"/>
  <c r="CG400" i="34"/>
  <c r="CH400" i="34"/>
  <c r="CI400" i="34"/>
  <c r="CJ400" i="34"/>
  <c r="CK400" i="34"/>
  <c r="CL400" i="34"/>
  <c r="CM400" i="34"/>
  <c r="CN400" i="34"/>
  <c r="CO400" i="34"/>
  <c r="CP400" i="34"/>
  <c r="CQ400" i="34"/>
  <c r="CR400" i="34"/>
  <c r="CS400" i="34"/>
  <c r="CT400" i="34"/>
  <c r="CU400" i="34"/>
  <c r="CV400" i="34"/>
  <c r="CW400" i="34"/>
  <c r="CX400" i="34"/>
  <c r="CY400" i="34"/>
  <c r="CZ400" i="34"/>
  <c r="DA400" i="34"/>
  <c r="DB400" i="34"/>
  <c r="DC400" i="34"/>
  <c r="DD400" i="34"/>
  <c r="DE400" i="34"/>
  <c r="DF400" i="34"/>
  <c r="DG400" i="34"/>
  <c r="DH400" i="34"/>
  <c r="DI400" i="34"/>
  <c r="DJ400" i="34"/>
  <c r="DL400" i="34"/>
  <c r="DM400" i="34"/>
  <c r="DN400" i="34"/>
  <c r="DO400" i="34"/>
  <c r="DQ400" i="34"/>
  <c r="DR400" i="34"/>
  <c r="DS400" i="34"/>
  <c r="DT400" i="34"/>
  <c r="DV400" i="34"/>
  <c r="DW400" i="34" s="1"/>
  <c r="DY400" i="34"/>
  <c r="DZ400" i="34"/>
  <c r="EA400" i="34"/>
  <c r="EB400" i="34"/>
  <c r="ED400" i="34"/>
  <c r="EE400" i="34"/>
  <c r="EG400" i="34"/>
  <c r="EH400" i="34"/>
  <c r="EI400" i="34"/>
  <c r="EK400" i="34"/>
  <c r="EL400" i="34" s="1"/>
  <c r="EM400" i="34"/>
  <c r="EN400" i="34" s="1"/>
  <c r="EO400" i="34"/>
  <c r="EP400" i="34"/>
  <c r="EQ400" i="34"/>
  <c r="ES400" i="34"/>
  <c r="ET400" i="34"/>
  <c r="EV400" i="34"/>
  <c r="EW400" i="34"/>
  <c r="EX400" i="34"/>
  <c r="EY400" i="34"/>
  <c r="EZ400" i="34"/>
  <c r="FA400" i="34"/>
  <c r="FD400" i="34"/>
  <c r="FE400" i="34"/>
  <c r="FF400" i="34"/>
  <c r="FG400" i="34"/>
  <c r="FH400" i="34"/>
  <c r="FI400" i="34"/>
  <c r="FK400" i="34"/>
  <c r="FL400" i="34" s="1"/>
  <c r="FM400" i="34"/>
  <c r="FN400" i="34"/>
  <c r="FO400" i="34"/>
  <c r="FQ400" i="34"/>
  <c r="FR400" i="34" s="1"/>
  <c r="FT400" i="34"/>
  <c r="FU400" i="34" s="1"/>
  <c r="FV400" i="34"/>
  <c r="FW400" i="34"/>
  <c r="FY400" i="34"/>
  <c r="FZ400" i="34" s="1"/>
  <c r="GG400" i="34"/>
  <c r="GI400" i="34"/>
  <c r="GJ400" i="34"/>
  <c r="GK400" i="34"/>
  <c r="GN400" i="34"/>
  <c r="GO400" i="34"/>
  <c r="GP400" i="34"/>
  <c r="GQ400" i="34"/>
  <c r="GR400" i="34"/>
  <c r="GS400" i="34"/>
  <c r="GT400" i="34"/>
  <c r="GU400" i="34"/>
  <c r="GV400" i="34"/>
  <c r="GW400" i="34"/>
  <c r="GX400" i="34"/>
  <c r="GY400" i="34"/>
  <c r="GZ400" i="34"/>
  <c r="HA400" i="34"/>
  <c r="HB400" i="34"/>
  <c r="HC400" i="34"/>
  <c r="HD400" i="34"/>
  <c r="HE400" i="34"/>
  <c r="HF400" i="34"/>
  <c r="HG400" i="34"/>
  <c r="HH400" i="34"/>
  <c r="HI400" i="34"/>
  <c r="HJ400" i="34"/>
  <c r="HK400" i="34"/>
  <c r="HL400" i="34"/>
  <c r="HM400" i="34"/>
  <c r="HN400" i="34"/>
  <c r="HO400" i="34"/>
  <c r="HP400" i="34"/>
  <c r="HQ400" i="34"/>
  <c r="HR400" i="34"/>
  <c r="HS400" i="34"/>
  <c r="HT400" i="34"/>
  <c r="HU400" i="34"/>
  <c r="HV400" i="34"/>
  <c r="HW400" i="34"/>
  <c r="HX400" i="34"/>
  <c r="HY400" i="34"/>
  <c r="HZ400" i="34"/>
  <c r="IA400" i="34"/>
  <c r="IB400" i="34"/>
  <c r="IC400" i="34"/>
  <c r="ID400" i="34"/>
  <c r="IE400" i="34"/>
  <c r="IF400" i="34"/>
  <c r="IG400" i="34"/>
  <c r="BH399" i="34"/>
  <c r="BK399" i="34"/>
  <c r="BL399" i="34"/>
  <c r="BM399" i="34"/>
  <c r="BN399" i="34"/>
  <c r="BO399" i="34"/>
  <c r="BP399" i="34"/>
  <c r="BQ399" i="34"/>
  <c r="BR399" i="34"/>
  <c r="BS399" i="34"/>
  <c r="BT399" i="34"/>
  <c r="BU399" i="34"/>
  <c r="BV399" i="34"/>
  <c r="BW399" i="34"/>
  <c r="BX399" i="34"/>
  <c r="BY399" i="34"/>
  <c r="BZ399" i="34"/>
  <c r="CA399" i="34"/>
  <c r="CB399" i="34"/>
  <c r="CC399" i="34"/>
  <c r="CD399" i="34"/>
  <c r="CE399" i="34"/>
  <c r="CF399" i="34"/>
  <c r="CG399" i="34"/>
  <c r="CH399" i="34"/>
  <c r="CI399" i="34"/>
  <c r="CJ399" i="34"/>
  <c r="CK399" i="34"/>
  <c r="CL399" i="34"/>
  <c r="CM399" i="34"/>
  <c r="CN399" i="34"/>
  <c r="CO399" i="34"/>
  <c r="CP399" i="34"/>
  <c r="CQ399" i="34"/>
  <c r="CR399" i="34"/>
  <c r="CS399" i="34"/>
  <c r="CT399" i="34"/>
  <c r="CU399" i="34"/>
  <c r="CV399" i="34"/>
  <c r="CW399" i="34"/>
  <c r="CX399" i="34"/>
  <c r="CY399" i="34"/>
  <c r="CZ399" i="34"/>
  <c r="DA399" i="34"/>
  <c r="DB399" i="34"/>
  <c r="DC399" i="34"/>
  <c r="DD399" i="34"/>
  <c r="DE399" i="34"/>
  <c r="DF399" i="34"/>
  <c r="DG399" i="34"/>
  <c r="DH399" i="34"/>
  <c r="DI399" i="34"/>
  <c r="DJ399" i="34"/>
  <c r="DL399" i="34"/>
  <c r="DM399" i="34"/>
  <c r="DN399" i="34"/>
  <c r="DO399" i="34"/>
  <c r="DQ399" i="34"/>
  <c r="DR399" i="34"/>
  <c r="DS399" i="34"/>
  <c r="DT399" i="34"/>
  <c r="DV399" i="34"/>
  <c r="DW399" i="34" s="1"/>
  <c r="DY399" i="34"/>
  <c r="DZ399" i="34"/>
  <c r="EA399" i="34"/>
  <c r="EB399" i="34"/>
  <c r="ED399" i="34"/>
  <c r="EE399" i="34"/>
  <c r="EG399" i="34"/>
  <c r="EH399" i="34"/>
  <c r="EI399" i="34"/>
  <c r="EK399" i="34"/>
  <c r="EL399" i="34" s="1"/>
  <c r="EM399" i="34"/>
  <c r="EN399" i="34" s="1"/>
  <c r="EO399" i="34"/>
  <c r="EP399" i="34"/>
  <c r="EQ399" i="34"/>
  <c r="ES399" i="34"/>
  <c r="ET399" i="34"/>
  <c r="EV399" i="34"/>
  <c r="EW399" i="34"/>
  <c r="EX399" i="34"/>
  <c r="EY399" i="34"/>
  <c r="EZ399" i="34"/>
  <c r="FA399" i="34"/>
  <c r="FD399" i="34"/>
  <c r="FE399" i="34"/>
  <c r="FF399" i="34"/>
  <c r="FG399" i="34"/>
  <c r="FH399" i="34"/>
  <c r="FI399" i="34"/>
  <c r="FK399" i="34"/>
  <c r="FL399" i="34" s="1"/>
  <c r="FM399" i="34"/>
  <c r="FN399" i="34"/>
  <c r="FO399" i="34"/>
  <c r="FQ399" i="34"/>
  <c r="FR399" i="34" s="1"/>
  <c r="FT399" i="34"/>
  <c r="FU399" i="34" s="1"/>
  <c r="FV399" i="34"/>
  <c r="FW399" i="34"/>
  <c r="FY399" i="34"/>
  <c r="FZ399" i="34" s="1"/>
  <c r="GG399" i="34"/>
  <c r="GH399" i="34"/>
  <c r="IK399" i="34" s="1"/>
  <c r="GI399" i="34"/>
  <c r="GJ399" i="34"/>
  <c r="GK399" i="34"/>
  <c r="GN399" i="34"/>
  <c r="GO399" i="34"/>
  <c r="GP399" i="34"/>
  <c r="GQ399" i="34"/>
  <c r="GR399" i="34"/>
  <c r="GS399" i="34"/>
  <c r="GT399" i="34"/>
  <c r="GU399" i="34"/>
  <c r="GV399" i="34"/>
  <c r="GW399" i="34"/>
  <c r="GX399" i="34"/>
  <c r="GY399" i="34"/>
  <c r="GZ399" i="34"/>
  <c r="HA399" i="34"/>
  <c r="HB399" i="34"/>
  <c r="HC399" i="34"/>
  <c r="HD399" i="34"/>
  <c r="HE399" i="34"/>
  <c r="HF399" i="34"/>
  <c r="HG399" i="34"/>
  <c r="HH399" i="34"/>
  <c r="HI399" i="34"/>
  <c r="HJ399" i="34"/>
  <c r="HK399" i="34"/>
  <c r="HL399" i="34"/>
  <c r="HM399" i="34"/>
  <c r="HN399" i="34"/>
  <c r="HO399" i="34"/>
  <c r="HP399" i="34"/>
  <c r="HQ399" i="34"/>
  <c r="HR399" i="34"/>
  <c r="HS399" i="34"/>
  <c r="HT399" i="34"/>
  <c r="HU399" i="34"/>
  <c r="HV399" i="34"/>
  <c r="HW399" i="34"/>
  <c r="HX399" i="34"/>
  <c r="HY399" i="34"/>
  <c r="HZ399" i="34"/>
  <c r="IA399" i="34"/>
  <c r="IB399" i="34"/>
  <c r="IC399" i="34"/>
  <c r="ID399" i="34"/>
  <c r="IE399" i="34"/>
  <c r="IF399" i="34"/>
  <c r="IG399" i="34"/>
  <c r="BH398" i="34"/>
  <c r="GH398" i="34" s="1"/>
  <c r="IK398" i="34" s="1"/>
  <c r="BK398" i="34"/>
  <c r="BL398" i="34"/>
  <c r="BM398" i="34"/>
  <c r="BN398" i="34"/>
  <c r="BO398" i="34"/>
  <c r="BP398" i="34"/>
  <c r="BQ398" i="34"/>
  <c r="BR398" i="34"/>
  <c r="BS398" i="34"/>
  <c r="BT398" i="34"/>
  <c r="BU398" i="34"/>
  <c r="BV398" i="34"/>
  <c r="BW398" i="34"/>
  <c r="BX398" i="34"/>
  <c r="BY398" i="34"/>
  <c r="BZ398" i="34"/>
  <c r="CA398" i="34"/>
  <c r="CB398" i="34"/>
  <c r="CC398" i="34"/>
  <c r="CD398" i="34"/>
  <c r="CE398" i="34"/>
  <c r="CF398" i="34"/>
  <c r="CG398" i="34"/>
  <c r="CH398" i="34"/>
  <c r="CI398" i="34"/>
  <c r="CJ398" i="34"/>
  <c r="CK398" i="34"/>
  <c r="CL398" i="34"/>
  <c r="CM398" i="34"/>
  <c r="CN398" i="34"/>
  <c r="CO398" i="34"/>
  <c r="CP398" i="34"/>
  <c r="CQ398" i="34"/>
  <c r="CR398" i="34"/>
  <c r="CS398" i="34"/>
  <c r="CT398" i="34"/>
  <c r="CU398" i="34"/>
  <c r="CV398" i="34"/>
  <c r="CW398" i="34"/>
  <c r="CX398" i="34"/>
  <c r="CY398" i="34"/>
  <c r="CZ398" i="34"/>
  <c r="DA398" i="34"/>
  <c r="DB398" i="34"/>
  <c r="DC398" i="34"/>
  <c r="DD398" i="34"/>
  <c r="DE398" i="34"/>
  <c r="DF398" i="34"/>
  <c r="DG398" i="34"/>
  <c r="DH398" i="34"/>
  <c r="DI398" i="34"/>
  <c r="DJ398" i="34"/>
  <c r="DL398" i="34"/>
  <c r="DM398" i="34"/>
  <c r="DN398" i="34"/>
  <c r="DO398" i="34"/>
  <c r="DQ398" i="34"/>
  <c r="DR398" i="34"/>
  <c r="DS398" i="34"/>
  <c r="DT398" i="34"/>
  <c r="DV398" i="34"/>
  <c r="DW398" i="34" s="1"/>
  <c r="DY398" i="34"/>
  <c r="DZ398" i="34"/>
  <c r="EA398" i="34"/>
  <c r="EB398" i="34"/>
  <c r="ED398" i="34"/>
  <c r="EE398" i="34"/>
  <c r="EG398" i="34"/>
  <c r="EH398" i="34"/>
  <c r="EI398" i="34"/>
  <c r="EK398" i="34"/>
  <c r="EL398" i="34" s="1"/>
  <c r="EM398" i="34"/>
  <c r="EN398" i="34" s="1"/>
  <c r="EO398" i="34"/>
  <c r="EP398" i="34"/>
  <c r="EQ398" i="34"/>
  <c r="ES398" i="34"/>
  <c r="ET398" i="34"/>
  <c r="EV398" i="34"/>
  <c r="EW398" i="34"/>
  <c r="EX398" i="34"/>
  <c r="EY398" i="34"/>
  <c r="EZ398" i="34"/>
  <c r="FA398" i="34"/>
  <c r="FD398" i="34"/>
  <c r="FE398" i="34"/>
  <c r="FF398" i="34"/>
  <c r="FG398" i="34"/>
  <c r="FH398" i="34"/>
  <c r="FI398" i="34"/>
  <c r="FK398" i="34"/>
  <c r="FL398" i="34" s="1"/>
  <c r="FM398" i="34"/>
  <c r="FN398" i="34"/>
  <c r="FO398" i="34"/>
  <c r="FQ398" i="34"/>
  <c r="FR398" i="34" s="1"/>
  <c r="FT398" i="34"/>
  <c r="FU398" i="34" s="1"/>
  <c r="FV398" i="34"/>
  <c r="FW398" i="34"/>
  <c r="FY398" i="34"/>
  <c r="FZ398" i="34" s="1"/>
  <c r="GG398" i="34"/>
  <c r="GI398" i="34"/>
  <c r="GJ398" i="34"/>
  <c r="GK398" i="34"/>
  <c r="GN398" i="34"/>
  <c r="GO398" i="34"/>
  <c r="GP398" i="34"/>
  <c r="GQ398" i="34"/>
  <c r="GR398" i="34"/>
  <c r="GS398" i="34"/>
  <c r="GT398" i="34"/>
  <c r="GU398" i="34"/>
  <c r="GV398" i="34"/>
  <c r="GW398" i="34"/>
  <c r="GX398" i="34"/>
  <c r="GY398" i="34"/>
  <c r="GZ398" i="34"/>
  <c r="HA398" i="34"/>
  <c r="HB398" i="34"/>
  <c r="HC398" i="34"/>
  <c r="HD398" i="34"/>
  <c r="HE398" i="34"/>
  <c r="HF398" i="34"/>
  <c r="HG398" i="34"/>
  <c r="HH398" i="34"/>
  <c r="HI398" i="34"/>
  <c r="HJ398" i="34"/>
  <c r="HK398" i="34"/>
  <c r="HL398" i="34"/>
  <c r="HM398" i="34"/>
  <c r="HN398" i="34"/>
  <c r="HO398" i="34"/>
  <c r="HP398" i="34"/>
  <c r="HQ398" i="34"/>
  <c r="HR398" i="34"/>
  <c r="HS398" i="34"/>
  <c r="HT398" i="34"/>
  <c r="HU398" i="34"/>
  <c r="HV398" i="34"/>
  <c r="HW398" i="34"/>
  <c r="HX398" i="34"/>
  <c r="HY398" i="34"/>
  <c r="HZ398" i="34"/>
  <c r="IA398" i="34"/>
  <c r="IB398" i="34"/>
  <c r="IC398" i="34"/>
  <c r="ID398" i="34"/>
  <c r="IE398" i="34"/>
  <c r="IF398" i="34"/>
  <c r="IG398" i="34"/>
  <c r="BH397" i="34"/>
  <c r="GH397" i="34" s="1"/>
  <c r="IK397" i="34" s="1"/>
  <c r="BK397" i="34"/>
  <c r="BL397" i="34"/>
  <c r="BM397" i="34"/>
  <c r="BN397" i="34"/>
  <c r="BO397" i="34"/>
  <c r="BP397" i="34"/>
  <c r="BQ397" i="34"/>
  <c r="BR397" i="34"/>
  <c r="BS397" i="34"/>
  <c r="BT397" i="34"/>
  <c r="BU397" i="34"/>
  <c r="BV397" i="34"/>
  <c r="BW397" i="34"/>
  <c r="BX397" i="34"/>
  <c r="BY397" i="34"/>
  <c r="BZ397" i="34"/>
  <c r="CA397" i="34"/>
  <c r="CB397" i="34"/>
  <c r="CC397" i="34"/>
  <c r="CD397" i="34"/>
  <c r="CE397" i="34"/>
  <c r="CF397" i="34"/>
  <c r="CG397" i="34"/>
  <c r="CH397" i="34"/>
  <c r="CI397" i="34"/>
  <c r="CJ397" i="34"/>
  <c r="CK397" i="34"/>
  <c r="CL397" i="34"/>
  <c r="CM397" i="34"/>
  <c r="CN397" i="34"/>
  <c r="CO397" i="34"/>
  <c r="CP397" i="34"/>
  <c r="CQ397" i="34"/>
  <c r="CR397" i="34"/>
  <c r="CS397" i="34"/>
  <c r="CT397" i="34"/>
  <c r="CU397" i="34"/>
  <c r="CV397" i="34"/>
  <c r="CW397" i="34"/>
  <c r="CX397" i="34"/>
  <c r="CY397" i="34"/>
  <c r="CZ397" i="34"/>
  <c r="DA397" i="34"/>
  <c r="DB397" i="34"/>
  <c r="DC397" i="34"/>
  <c r="DD397" i="34"/>
  <c r="DE397" i="34"/>
  <c r="DF397" i="34"/>
  <c r="DG397" i="34"/>
  <c r="DH397" i="34"/>
  <c r="DI397" i="34"/>
  <c r="DJ397" i="34"/>
  <c r="DL397" i="34"/>
  <c r="DM397" i="34"/>
  <c r="DN397" i="34"/>
  <c r="DO397" i="34"/>
  <c r="DQ397" i="34"/>
  <c r="DR397" i="34"/>
  <c r="DS397" i="34"/>
  <c r="DT397" i="34"/>
  <c r="DV397" i="34"/>
  <c r="DW397" i="34" s="1"/>
  <c r="DY397" i="34"/>
  <c r="DZ397" i="34"/>
  <c r="EA397" i="34"/>
  <c r="EB397" i="34"/>
  <c r="ED397" i="34"/>
  <c r="EE397" i="34"/>
  <c r="EG397" i="34"/>
  <c r="EH397" i="34"/>
  <c r="EI397" i="34"/>
  <c r="EK397" i="34"/>
  <c r="EL397" i="34" s="1"/>
  <c r="EM397" i="34"/>
  <c r="EN397" i="34" s="1"/>
  <c r="EO397" i="34"/>
  <c r="EP397" i="34"/>
  <c r="EQ397" i="34"/>
  <c r="ES397" i="34"/>
  <c r="ET397" i="34"/>
  <c r="EV397" i="34"/>
  <c r="EW397" i="34"/>
  <c r="EX397" i="34"/>
  <c r="EY397" i="34"/>
  <c r="EZ397" i="34"/>
  <c r="FA397" i="34"/>
  <c r="FD397" i="34"/>
  <c r="FE397" i="34"/>
  <c r="FF397" i="34"/>
  <c r="FG397" i="34"/>
  <c r="FH397" i="34"/>
  <c r="FI397" i="34"/>
  <c r="FK397" i="34"/>
  <c r="FL397" i="34" s="1"/>
  <c r="FM397" i="34"/>
  <c r="FN397" i="34"/>
  <c r="FO397" i="34"/>
  <c r="FQ397" i="34"/>
  <c r="FR397" i="34" s="1"/>
  <c r="FT397" i="34"/>
  <c r="FU397" i="34" s="1"/>
  <c r="FV397" i="34"/>
  <c r="FW397" i="34"/>
  <c r="FY397" i="34"/>
  <c r="FZ397" i="34" s="1"/>
  <c r="GG397" i="34"/>
  <c r="GI397" i="34"/>
  <c r="GJ397" i="34"/>
  <c r="GK397" i="34"/>
  <c r="GN397" i="34"/>
  <c r="GO397" i="34"/>
  <c r="GP397" i="34"/>
  <c r="GQ397" i="34"/>
  <c r="GR397" i="34"/>
  <c r="GS397" i="34"/>
  <c r="GT397" i="34"/>
  <c r="GU397" i="34"/>
  <c r="GV397" i="34"/>
  <c r="GW397" i="34"/>
  <c r="GX397" i="34"/>
  <c r="GY397" i="34"/>
  <c r="GZ397" i="34"/>
  <c r="HA397" i="34"/>
  <c r="HB397" i="34"/>
  <c r="HC397" i="34"/>
  <c r="HD397" i="34"/>
  <c r="HE397" i="34"/>
  <c r="HF397" i="34"/>
  <c r="HG397" i="34"/>
  <c r="HH397" i="34"/>
  <c r="HI397" i="34"/>
  <c r="HJ397" i="34"/>
  <c r="HK397" i="34"/>
  <c r="HL397" i="34"/>
  <c r="HM397" i="34"/>
  <c r="HN397" i="34"/>
  <c r="HO397" i="34"/>
  <c r="HP397" i="34"/>
  <c r="HQ397" i="34"/>
  <c r="HR397" i="34"/>
  <c r="HS397" i="34"/>
  <c r="HT397" i="34"/>
  <c r="HU397" i="34"/>
  <c r="HV397" i="34"/>
  <c r="HW397" i="34"/>
  <c r="HX397" i="34"/>
  <c r="HY397" i="34"/>
  <c r="HZ397" i="34"/>
  <c r="IA397" i="34"/>
  <c r="IB397" i="34"/>
  <c r="IC397" i="34"/>
  <c r="ID397" i="34"/>
  <c r="IE397" i="34"/>
  <c r="IF397" i="34"/>
  <c r="IG397" i="34"/>
  <c r="BH396" i="34"/>
  <c r="GH396" i="34" s="1"/>
  <c r="IK396" i="34" s="1"/>
  <c r="BK396" i="34"/>
  <c r="BL396" i="34"/>
  <c r="BM396" i="34"/>
  <c r="BN396" i="34"/>
  <c r="BO396" i="34"/>
  <c r="BP396" i="34"/>
  <c r="BQ396" i="34"/>
  <c r="BR396" i="34"/>
  <c r="BS396" i="34"/>
  <c r="BT396" i="34"/>
  <c r="BU396" i="34"/>
  <c r="BV396" i="34"/>
  <c r="BW396" i="34"/>
  <c r="BX396" i="34"/>
  <c r="BY396" i="34"/>
  <c r="BZ396" i="34"/>
  <c r="CA396" i="34"/>
  <c r="CB396" i="34"/>
  <c r="CC396" i="34"/>
  <c r="CD396" i="34"/>
  <c r="CE396" i="34"/>
  <c r="CF396" i="34"/>
  <c r="CG396" i="34"/>
  <c r="CH396" i="34"/>
  <c r="CI396" i="34"/>
  <c r="CJ396" i="34"/>
  <c r="CK396" i="34"/>
  <c r="CL396" i="34"/>
  <c r="CM396" i="34"/>
  <c r="CN396" i="34"/>
  <c r="CO396" i="34"/>
  <c r="CP396" i="34"/>
  <c r="CQ396" i="34"/>
  <c r="CR396" i="34"/>
  <c r="CS396" i="34"/>
  <c r="CT396" i="34"/>
  <c r="CU396" i="34"/>
  <c r="CV396" i="34"/>
  <c r="CW396" i="34"/>
  <c r="CX396" i="34"/>
  <c r="CY396" i="34"/>
  <c r="CZ396" i="34"/>
  <c r="DA396" i="34"/>
  <c r="DB396" i="34"/>
  <c r="DC396" i="34"/>
  <c r="DD396" i="34"/>
  <c r="DE396" i="34"/>
  <c r="DF396" i="34"/>
  <c r="DG396" i="34"/>
  <c r="DH396" i="34"/>
  <c r="DI396" i="34"/>
  <c r="DJ396" i="34"/>
  <c r="DL396" i="34"/>
  <c r="DM396" i="34"/>
  <c r="DN396" i="34"/>
  <c r="DO396" i="34"/>
  <c r="DQ396" i="34"/>
  <c r="DR396" i="34"/>
  <c r="DS396" i="34"/>
  <c r="DT396" i="34"/>
  <c r="DV396" i="34"/>
  <c r="DW396" i="34" s="1"/>
  <c r="DY396" i="34"/>
  <c r="DZ396" i="34"/>
  <c r="EA396" i="34"/>
  <c r="EB396" i="34"/>
  <c r="ED396" i="34"/>
  <c r="EE396" i="34"/>
  <c r="EG396" i="34"/>
  <c r="EH396" i="34"/>
  <c r="EI396" i="34"/>
  <c r="EK396" i="34"/>
  <c r="EL396" i="34" s="1"/>
  <c r="EM396" i="34"/>
  <c r="EN396" i="34" s="1"/>
  <c r="EO396" i="34"/>
  <c r="EP396" i="34"/>
  <c r="EQ396" i="34"/>
  <c r="ES396" i="34"/>
  <c r="ET396" i="34"/>
  <c r="EV396" i="34"/>
  <c r="EW396" i="34"/>
  <c r="EX396" i="34"/>
  <c r="EY396" i="34"/>
  <c r="EZ396" i="34"/>
  <c r="FA396" i="34"/>
  <c r="FD396" i="34"/>
  <c r="FE396" i="34"/>
  <c r="FF396" i="34"/>
  <c r="FG396" i="34"/>
  <c r="FH396" i="34"/>
  <c r="FI396" i="34"/>
  <c r="FK396" i="34"/>
  <c r="FL396" i="34" s="1"/>
  <c r="FM396" i="34"/>
  <c r="FN396" i="34"/>
  <c r="FO396" i="34"/>
  <c r="FQ396" i="34"/>
  <c r="FR396" i="34" s="1"/>
  <c r="FT396" i="34"/>
  <c r="FU396" i="34" s="1"/>
  <c r="FV396" i="34"/>
  <c r="FW396" i="34"/>
  <c r="FY396" i="34"/>
  <c r="FZ396" i="34" s="1"/>
  <c r="GG396" i="34"/>
  <c r="GI396" i="34"/>
  <c r="GJ396" i="34"/>
  <c r="GK396" i="34"/>
  <c r="GN396" i="34"/>
  <c r="GO396" i="34"/>
  <c r="GP396" i="34"/>
  <c r="GQ396" i="34"/>
  <c r="GR396" i="34"/>
  <c r="GS396" i="34"/>
  <c r="GT396" i="34"/>
  <c r="GU396" i="34"/>
  <c r="GV396" i="34"/>
  <c r="GW396" i="34"/>
  <c r="GX396" i="34"/>
  <c r="GY396" i="34"/>
  <c r="GZ396" i="34"/>
  <c r="HA396" i="34"/>
  <c r="HB396" i="34"/>
  <c r="HC396" i="34"/>
  <c r="HD396" i="34"/>
  <c r="HE396" i="34"/>
  <c r="HF396" i="34"/>
  <c r="HG396" i="34"/>
  <c r="HH396" i="34"/>
  <c r="HI396" i="34"/>
  <c r="HJ396" i="34"/>
  <c r="HK396" i="34"/>
  <c r="HL396" i="34"/>
  <c r="HM396" i="34"/>
  <c r="HN396" i="34"/>
  <c r="HO396" i="34"/>
  <c r="HP396" i="34"/>
  <c r="HQ396" i="34"/>
  <c r="HR396" i="34"/>
  <c r="HS396" i="34"/>
  <c r="HT396" i="34"/>
  <c r="HU396" i="34"/>
  <c r="HV396" i="34"/>
  <c r="HW396" i="34"/>
  <c r="HX396" i="34"/>
  <c r="HY396" i="34"/>
  <c r="HZ396" i="34"/>
  <c r="IA396" i="34"/>
  <c r="IB396" i="34"/>
  <c r="IC396" i="34"/>
  <c r="ID396" i="34"/>
  <c r="IE396" i="34"/>
  <c r="IF396" i="34"/>
  <c r="IG396" i="34"/>
  <c r="BH395" i="34"/>
  <c r="GH395" i="34" s="1"/>
  <c r="IK395" i="34" s="1"/>
  <c r="BK395" i="34"/>
  <c r="BL395" i="34"/>
  <c r="BM395" i="34"/>
  <c r="BN395" i="34"/>
  <c r="BO395" i="34"/>
  <c r="BP395" i="34"/>
  <c r="BQ395" i="34"/>
  <c r="BR395" i="34"/>
  <c r="BS395" i="34"/>
  <c r="BT395" i="34"/>
  <c r="BU395" i="34"/>
  <c r="BV395" i="34"/>
  <c r="BW395" i="34"/>
  <c r="BX395" i="34"/>
  <c r="BY395" i="34"/>
  <c r="BZ395" i="34"/>
  <c r="CA395" i="34"/>
  <c r="CB395" i="34"/>
  <c r="CC395" i="34"/>
  <c r="CD395" i="34"/>
  <c r="CE395" i="34"/>
  <c r="CF395" i="34"/>
  <c r="CG395" i="34"/>
  <c r="CH395" i="34"/>
  <c r="CI395" i="34"/>
  <c r="CJ395" i="34"/>
  <c r="CK395" i="34"/>
  <c r="CL395" i="34"/>
  <c r="CM395" i="34"/>
  <c r="CN395" i="34"/>
  <c r="CO395" i="34"/>
  <c r="CP395" i="34"/>
  <c r="CQ395" i="34"/>
  <c r="CR395" i="34"/>
  <c r="CS395" i="34"/>
  <c r="CT395" i="34"/>
  <c r="CU395" i="34"/>
  <c r="CV395" i="34"/>
  <c r="CW395" i="34"/>
  <c r="CX395" i="34"/>
  <c r="CY395" i="34"/>
  <c r="CZ395" i="34"/>
  <c r="DA395" i="34"/>
  <c r="DB395" i="34"/>
  <c r="DC395" i="34"/>
  <c r="DD395" i="34"/>
  <c r="DE395" i="34"/>
  <c r="DF395" i="34"/>
  <c r="DG395" i="34"/>
  <c r="DH395" i="34"/>
  <c r="DI395" i="34"/>
  <c r="DJ395" i="34"/>
  <c r="DL395" i="34"/>
  <c r="DM395" i="34"/>
  <c r="DN395" i="34"/>
  <c r="DO395" i="34"/>
  <c r="DQ395" i="34"/>
  <c r="DR395" i="34"/>
  <c r="DS395" i="34"/>
  <c r="DT395" i="34"/>
  <c r="DV395" i="34"/>
  <c r="DW395" i="34" s="1"/>
  <c r="DY395" i="34"/>
  <c r="DZ395" i="34"/>
  <c r="EA395" i="34"/>
  <c r="EB395" i="34"/>
  <c r="ED395" i="34"/>
  <c r="EE395" i="34"/>
  <c r="EG395" i="34"/>
  <c r="EH395" i="34"/>
  <c r="EI395" i="34"/>
  <c r="EK395" i="34"/>
  <c r="EL395" i="34" s="1"/>
  <c r="EM395" i="34"/>
  <c r="EN395" i="34" s="1"/>
  <c r="EO395" i="34"/>
  <c r="EP395" i="34"/>
  <c r="EQ395" i="34"/>
  <c r="ES395" i="34"/>
  <c r="ET395" i="34"/>
  <c r="EV395" i="34"/>
  <c r="EW395" i="34"/>
  <c r="EX395" i="34"/>
  <c r="EY395" i="34"/>
  <c r="EZ395" i="34"/>
  <c r="FA395" i="34"/>
  <c r="FD395" i="34"/>
  <c r="FE395" i="34"/>
  <c r="FF395" i="34"/>
  <c r="FG395" i="34"/>
  <c r="FH395" i="34"/>
  <c r="FI395" i="34"/>
  <c r="FK395" i="34"/>
  <c r="FL395" i="34" s="1"/>
  <c r="FM395" i="34"/>
  <c r="FN395" i="34"/>
  <c r="FO395" i="34"/>
  <c r="FQ395" i="34"/>
  <c r="FR395" i="34" s="1"/>
  <c r="FT395" i="34"/>
  <c r="FU395" i="34" s="1"/>
  <c r="FV395" i="34"/>
  <c r="FW395" i="34"/>
  <c r="FY395" i="34"/>
  <c r="FZ395" i="34" s="1"/>
  <c r="GG395" i="34"/>
  <c r="GI395" i="34"/>
  <c r="GJ395" i="34"/>
  <c r="GK395" i="34"/>
  <c r="GN395" i="34"/>
  <c r="GO395" i="34"/>
  <c r="GP395" i="34"/>
  <c r="GQ395" i="34"/>
  <c r="GR395" i="34"/>
  <c r="GS395" i="34"/>
  <c r="GT395" i="34"/>
  <c r="GU395" i="34"/>
  <c r="GV395" i="34"/>
  <c r="GW395" i="34"/>
  <c r="GX395" i="34"/>
  <c r="GY395" i="34"/>
  <c r="GZ395" i="34"/>
  <c r="HA395" i="34"/>
  <c r="HB395" i="34"/>
  <c r="HC395" i="34"/>
  <c r="HD395" i="34"/>
  <c r="HE395" i="34"/>
  <c r="HF395" i="34"/>
  <c r="HG395" i="34"/>
  <c r="HH395" i="34"/>
  <c r="HI395" i="34"/>
  <c r="HJ395" i="34"/>
  <c r="HK395" i="34"/>
  <c r="HL395" i="34"/>
  <c r="HM395" i="34"/>
  <c r="HN395" i="34"/>
  <c r="HO395" i="34"/>
  <c r="HP395" i="34"/>
  <c r="HQ395" i="34"/>
  <c r="HR395" i="34"/>
  <c r="HS395" i="34"/>
  <c r="HT395" i="34"/>
  <c r="HU395" i="34"/>
  <c r="HV395" i="34"/>
  <c r="HW395" i="34"/>
  <c r="HX395" i="34"/>
  <c r="HY395" i="34"/>
  <c r="HZ395" i="34"/>
  <c r="IA395" i="34"/>
  <c r="IB395" i="34"/>
  <c r="IC395" i="34"/>
  <c r="ID395" i="34"/>
  <c r="IE395" i="34"/>
  <c r="IF395" i="34"/>
  <c r="IG395" i="34"/>
  <c r="BH394" i="34"/>
  <c r="GH394" i="34" s="1"/>
  <c r="IK394" i="34" s="1"/>
  <c r="BK394" i="34"/>
  <c r="BL394" i="34"/>
  <c r="BM394" i="34"/>
  <c r="BN394" i="34"/>
  <c r="BO394" i="34"/>
  <c r="BP394" i="34"/>
  <c r="BQ394" i="34"/>
  <c r="BR394" i="34"/>
  <c r="BS394" i="34"/>
  <c r="BT394" i="34"/>
  <c r="BU394" i="34"/>
  <c r="BV394" i="34"/>
  <c r="BW394" i="34"/>
  <c r="BX394" i="34"/>
  <c r="BY394" i="34"/>
  <c r="BZ394" i="34"/>
  <c r="CA394" i="34"/>
  <c r="CB394" i="34"/>
  <c r="CC394" i="34"/>
  <c r="CD394" i="34"/>
  <c r="CE394" i="34"/>
  <c r="CF394" i="34"/>
  <c r="CG394" i="34"/>
  <c r="CH394" i="34"/>
  <c r="CI394" i="34"/>
  <c r="CJ394" i="34"/>
  <c r="CK394" i="34"/>
  <c r="CL394" i="34"/>
  <c r="CM394" i="34"/>
  <c r="CN394" i="34"/>
  <c r="CO394" i="34"/>
  <c r="CP394" i="34"/>
  <c r="CQ394" i="34"/>
  <c r="CR394" i="34"/>
  <c r="CS394" i="34"/>
  <c r="CT394" i="34"/>
  <c r="CU394" i="34"/>
  <c r="CV394" i="34"/>
  <c r="CW394" i="34"/>
  <c r="CX394" i="34"/>
  <c r="CY394" i="34"/>
  <c r="CZ394" i="34"/>
  <c r="DA394" i="34"/>
  <c r="DB394" i="34"/>
  <c r="DC394" i="34"/>
  <c r="DD394" i="34"/>
  <c r="DE394" i="34"/>
  <c r="DF394" i="34"/>
  <c r="DG394" i="34"/>
  <c r="DH394" i="34"/>
  <c r="DI394" i="34"/>
  <c r="DJ394" i="34"/>
  <c r="DL394" i="34"/>
  <c r="DM394" i="34"/>
  <c r="DN394" i="34"/>
  <c r="DO394" i="34"/>
  <c r="DQ394" i="34"/>
  <c r="DR394" i="34"/>
  <c r="DS394" i="34"/>
  <c r="DT394" i="34"/>
  <c r="DV394" i="34"/>
  <c r="DW394" i="34" s="1"/>
  <c r="DY394" i="34"/>
  <c r="DZ394" i="34"/>
  <c r="EA394" i="34"/>
  <c r="EB394" i="34"/>
  <c r="ED394" i="34"/>
  <c r="EE394" i="34"/>
  <c r="EG394" i="34"/>
  <c r="EH394" i="34"/>
  <c r="EI394" i="34"/>
  <c r="EK394" i="34"/>
  <c r="EL394" i="34" s="1"/>
  <c r="EM394" i="34"/>
  <c r="EN394" i="34" s="1"/>
  <c r="EO394" i="34"/>
  <c r="EP394" i="34"/>
  <c r="EQ394" i="34"/>
  <c r="ES394" i="34"/>
  <c r="ET394" i="34"/>
  <c r="EV394" i="34"/>
  <c r="EW394" i="34"/>
  <c r="EX394" i="34"/>
  <c r="EY394" i="34"/>
  <c r="EZ394" i="34"/>
  <c r="FA394" i="34"/>
  <c r="FD394" i="34"/>
  <c r="FE394" i="34"/>
  <c r="FF394" i="34"/>
  <c r="FG394" i="34"/>
  <c r="FH394" i="34"/>
  <c r="FI394" i="34"/>
  <c r="FK394" i="34"/>
  <c r="FL394" i="34" s="1"/>
  <c r="FM394" i="34"/>
  <c r="FN394" i="34"/>
  <c r="FO394" i="34"/>
  <c r="FQ394" i="34"/>
  <c r="FR394" i="34" s="1"/>
  <c r="FT394" i="34"/>
  <c r="FU394" i="34" s="1"/>
  <c r="FV394" i="34"/>
  <c r="FW394" i="34"/>
  <c r="FY394" i="34"/>
  <c r="FZ394" i="34" s="1"/>
  <c r="GG394" i="34"/>
  <c r="GI394" i="34"/>
  <c r="GJ394" i="34"/>
  <c r="GK394" i="34"/>
  <c r="GN394" i="34"/>
  <c r="GO394" i="34"/>
  <c r="GP394" i="34"/>
  <c r="GQ394" i="34"/>
  <c r="GR394" i="34"/>
  <c r="GS394" i="34"/>
  <c r="GT394" i="34"/>
  <c r="GU394" i="34"/>
  <c r="GV394" i="34"/>
  <c r="GW394" i="34"/>
  <c r="GX394" i="34"/>
  <c r="GY394" i="34"/>
  <c r="GZ394" i="34"/>
  <c r="HA394" i="34"/>
  <c r="HB394" i="34"/>
  <c r="HC394" i="34"/>
  <c r="HD394" i="34"/>
  <c r="HE394" i="34"/>
  <c r="HF394" i="34"/>
  <c r="HG394" i="34"/>
  <c r="HH394" i="34"/>
  <c r="HI394" i="34"/>
  <c r="HJ394" i="34"/>
  <c r="HK394" i="34"/>
  <c r="HL394" i="34"/>
  <c r="HM394" i="34"/>
  <c r="HN394" i="34"/>
  <c r="HO394" i="34"/>
  <c r="HP394" i="34"/>
  <c r="HQ394" i="34"/>
  <c r="HR394" i="34"/>
  <c r="HS394" i="34"/>
  <c r="HT394" i="34"/>
  <c r="HU394" i="34"/>
  <c r="HV394" i="34"/>
  <c r="HW394" i="34"/>
  <c r="HX394" i="34"/>
  <c r="HY394" i="34"/>
  <c r="HZ394" i="34"/>
  <c r="IA394" i="34"/>
  <c r="IB394" i="34"/>
  <c r="IC394" i="34"/>
  <c r="ID394" i="34"/>
  <c r="IE394" i="34"/>
  <c r="IF394" i="34"/>
  <c r="IG394" i="34"/>
  <c r="BH393" i="34"/>
  <c r="GH393" i="34" s="1"/>
  <c r="IK393" i="34" s="1"/>
  <c r="BK393" i="34"/>
  <c r="BL393" i="34"/>
  <c r="BM393" i="34"/>
  <c r="BN393" i="34"/>
  <c r="BO393" i="34"/>
  <c r="BP393" i="34"/>
  <c r="BQ393" i="34"/>
  <c r="BR393" i="34"/>
  <c r="BS393" i="34"/>
  <c r="BT393" i="34"/>
  <c r="BU393" i="34"/>
  <c r="BV393" i="34"/>
  <c r="BW393" i="34"/>
  <c r="BX393" i="34"/>
  <c r="BY393" i="34"/>
  <c r="BZ393" i="34"/>
  <c r="CA393" i="34"/>
  <c r="CB393" i="34"/>
  <c r="CC393" i="34"/>
  <c r="CD393" i="34"/>
  <c r="CE393" i="34"/>
  <c r="CF393" i="34"/>
  <c r="CG393" i="34"/>
  <c r="CH393" i="34"/>
  <c r="CI393" i="34"/>
  <c r="CJ393" i="34"/>
  <c r="CK393" i="34"/>
  <c r="CL393" i="34"/>
  <c r="CM393" i="34"/>
  <c r="CN393" i="34"/>
  <c r="CO393" i="34"/>
  <c r="CP393" i="34"/>
  <c r="CQ393" i="34"/>
  <c r="CR393" i="34"/>
  <c r="CS393" i="34"/>
  <c r="CT393" i="34"/>
  <c r="CU393" i="34"/>
  <c r="CV393" i="34"/>
  <c r="CW393" i="34"/>
  <c r="CX393" i="34"/>
  <c r="CY393" i="34"/>
  <c r="CZ393" i="34"/>
  <c r="DA393" i="34"/>
  <c r="DB393" i="34"/>
  <c r="DC393" i="34"/>
  <c r="DD393" i="34"/>
  <c r="DE393" i="34"/>
  <c r="DF393" i="34"/>
  <c r="DG393" i="34"/>
  <c r="DH393" i="34"/>
  <c r="DI393" i="34"/>
  <c r="DJ393" i="34"/>
  <c r="DL393" i="34"/>
  <c r="DM393" i="34"/>
  <c r="DN393" i="34"/>
  <c r="DO393" i="34"/>
  <c r="DQ393" i="34"/>
  <c r="DR393" i="34"/>
  <c r="DS393" i="34"/>
  <c r="DT393" i="34"/>
  <c r="DV393" i="34"/>
  <c r="DW393" i="34" s="1"/>
  <c r="DY393" i="34"/>
  <c r="DZ393" i="34"/>
  <c r="EA393" i="34"/>
  <c r="EB393" i="34"/>
  <c r="ED393" i="34"/>
  <c r="EE393" i="34"/>
  <c r="EG393" i="34"/>
  <c r="EH393" i="34"/>
  <c r="EI393" i="34"/>
  <c r="EK393" i="34"/>
  <c r="EL393" i="34" s="1"/>
  <c r="EM393" i="34"/>
  <c r="EN393" i="34" s="1"/>
  <c r="EO393" i="34"/>
  <c r="EP393" i="34"/>
  <c r="EQ393" i="34"/>
  <c r="ES393" i="34"/>
  <c r="ET393" i="34"/>
  <c r="EV393" i="34"/>
  <c r="EW393" i="34"/>
  <c r="EX393" i="34"/>
  <c r="EY393" i="34"/>
  <c r="EZ393" i="34"/>
  <c r="FA393" i="34"/>
  <c r="FD393" i="34"/>
  <c r="FE393" i="34"/>
  <c r="FF393" i="34"/>
  <c r="FG393" i="34"/>
  <c r="FH393" i="34"/>
  <c r="FI393" i="34"/>
  <c r="FK393" i="34"/>
  <c r="FL393" i="34" s="1"/>
  <c r="FM393" i="34"/>
  <c r="FN393" i="34"/>
  <c r="FO393" i="34"/>
  <c r="FQ393" i="34"/>
  <c r="FR393" i="34" s="1"/>
  <c r="FT393" i="34"/>
  <c r="FU393" i="34" s="1"/>
  <c r="FV393" i="34"/>
  <c r="FW393" i="34"/>
  <c r="FY393" i="34"/>
  <c r="FZ393" i="34" s="1"/>
  <c r="GG393" i="34"/>
  <c r="GI393" i="34"/>
  <c r="GJ393" i="34"/>
  <c r="GK393" i="34"/>
  <c r="GN393" i="34"/>
  <c r="GO393" i="34"/>
  <c r="GP393" i="34"/>
  <c r="GQ393" i="34"/>
  <c r="GR393" i="34"/>
  <c r="GS393" i="34"/>
  <c r="GT393" i="34"/>
  <c r="GU393" i="34"/>
  <c r="GV393" i="34"/>
  <c r="GW393" i="34"/>
  <c r="GX393" i="34"/>
  <c r="GY393" i="34"/>
  <c r="GZ393" i="34"/>
  <c r="HA393" i="34"/>
  <c r="HB393" i="34"/>
  <c r="HC393" i="34"/>
  <c r="HD393" i="34"/>
  <c r="HE393" i="34"/>
  <c r="HF393" i="34"/>
  <c r="HG393" i="34"/>
  <c r="HH393" i="34"/>
  <c r="HI393" i="34"/>
  <c r="HJ393" i="34"/>
  <c r="HK393" i="34"/>
  <c r="HL393" i="34"/>
  <c r="HM393" i="34"/>
  <c r="HN393" i="34"/>
  <c r="HO393" i="34"/>
  <c r="HP393" i="34"/>
  <c r="HQ393" i="34"/>
  <c r="HR393" i="34"/>
  <c r="HS393" i="34"/>
  <c r="HT393" i="34"/>
  <c r="HU393" i="34"/>
  <c r="HV393" i="34"/>
  <c r="HW393" i="34"/>
  <c r="HX393" i="34"/>
  <c r="HY393" i="34"/>
  <c r="HZ393" i="34"/>
  <c r="IA393" i="34"/>
  <c r="IB393" i="34"/>
  <c r="IC393" i="34"/>
  <c r="ID393" i="34"/>
  <c r="IE393" i="34"/>
  <c r="IF393" i="34"/>
  <c r="IG393" i="34"/>
  <c r="BH392" i="34"/>
  <c r="GH392" i="34" s="1"/>
  <c r="IK392" i="34" s="1"/>
  <c r="BK392" i="34"/>
  <c r="BL392" i="34"/>
  <c r="BM392" i="34"/>
  <c r="BN392" i="34"/>
  <c r="BO392" i="34"/>
  <c r="BP392" i="34"/>
  <c r="BQ392" i="34"/>
  <c r="BR392" i="34"/>
  <c r="BS392" i="34"/>
  <c r="BT392" i="34"/>
  <c r="BU392" i="34"/>
  <c r="BV392" i="34"/>
  <c r="BW392" i="34"/>
  <c r="BX392" i="34"/>
  <c r="BY392" i="34"/>
  <c r="BZ392" i="34"/>
  <c r="CA392" i="34"/>
  <c r="CB392" i="34"/>
  <c r="CC392" i="34"/>
  <c r="CD392" i="34"/>
  <c r="CE392" i="34"/>
  <c r="CF392" i="34"/>
  <c r="CG392" i="34"/>
  <c r="CH392" i="34"/>
  <c r="CI392" i="34"/>
  <c r="CJ392" i="34"/>
  <c r="CK392" i="34"/>
  <c r="CL392" i="34"/>
  <c r="CM392" i="34"/>
  <c r="CN392" i="34"/>
  <c r="CO392" i="34"/>
  <c r="CP392" i="34"/>
  <c r="CQ392" i="34"/>
  <c r="CR392" i="34"/>
  <c r="CS392" i="34"/>
  <c r="CT392" i="34"/>
  <c r="CU392" i="34"/>
  <c r="CV392" i="34"/>
  <c r="CW392" i="34"/>
  <c r="CX392" i="34"/>
  <c r="CY392" i="34"/>
  <c r="CZ392" i="34"/>
  <c r="DA392" i="34"/>
  <c r="DB392" i="34"/>
  <c r="DC392" i="34"/>
  <c r="DD392" i="34"/>
  <c r="DE392" i="34"/>
  <c r="DF392" i="34"/>
  <c r="DG392" i="34"/>
  <c r="DH392" i="34"/>
  <c r="DI392" i="34"/>
  <c r="DJ392" i="34"/>
  <c r="DL392" i="34"/>
  <c r="DM392" i="34"/>
  <c r="DN392" i="34"/>
  <c r="DO392" i="34"/>
  <c r="DQ392" i="34"/>
  <c r="DR392" i="34"/>
  <c r="DS392" i="34"/>
  <c r="DT392" i="34"/>
  <c r="DV392" i="34"/>
  <c r="DW392" i="34" s="1"/>
  <c r="DY392" i="34"/>
  <c r="DZ392" i="34"/>
  <c r="EA392" i="34"/>
  <c r="EB392" i="34"/>
  <c r="ED392" i="34"/>
  <c r="EE392" i="34"/>
  <c r="EG392" i="34"/>
  <c r="EH392" i="34"/>
  <c r="EI392" i="34"/>
  <c r="EK392" i="34"/>
  <c r="EL392" i="34" s="1"/>
  <c r="EM392" i="34"/>
  <c r="EN392" i="34" s="1"/>
  <c r="EO392" i="34"/>
  <c r="EP392" i="34"/>
  <c r="EQ392" i="34"/>
  <c r="ES392" i="34"/>
  <c r="ET392" i="34"/>
  <c r="EV392" i="34"/>
  <c r="EW392" i="34"/>
  <c r="EX392" i="34"/>
  <c r="EY392" i="34"/>
  <c r="EZ392" i="34"/>
  <c r="FA392" i="34"/>
  <c r="FD392" i="34"/>
  <c r="FE392" i="34"/>
  <c r="FF392" i="34"/>
  <c r="FG392" i="34"/>
  <c r="FH392" i="34"/>
  <c r="FI392" i="34"/>
  <c r="FK392" i="34"/>
  <c r="FL392" i="34" s="1"/>
  <c r="FM392" i="34"/>
  <c r="FN392" i="34"/>
  <c r="FO392" i="34"/>
  <c r="FQ392" i="34"/>
  <c r="FR392" i="34" s="1"/>
  <c r="FT392" i="34"/>
  <c r="FU392" i="34" s="1"/>
  <c r="FV392" i="34"/>
  <c r="FW392" i="34"/>
  <c r="FY392" i="34"/>
  <c r="FZ392" i="34" s="1"/>
  <c r="GG392" i="34"/>
  <c r="GI392" i="34"/>
  <c r="GJ392" i="34"/>
  <c r="GK392" i="34"/>
  <c r="GN392" i="34"/>
  <c r="GO392" i="34"/>
  <c r="GP392" i="34"/>
  <c r="GQ392" i="34"/>
  <c r="GR392" i="34"/>
  <c r="GS392" i="34"/>
  <c r="GT392" i="34"/>
  <c r="GU392" i="34"/>
  <c r="GV392" i="34"/>
  <c r="GW392" i="34"/>
  <c r="GX392" i="34"/>
  <c r="GY392" i="34"/>
  <c r="GZ392" i="34"/>
  <c r="HA392" i="34"/>
  <c r="HB392" i="34"/>
  <c r="HC392" i="34"/>
  <c r="HD392" i="34"/>
  <c r="HE392" i="34"/>
  <c r="HF392" i="34"/>
  <c r="HG392" i="34"/>
  <c r="HH392" i="34"/>
  <c r="HI392" i="34"/>
  <c r="HJ392" i="34"/>
  <c r="HK392" i="34"/>
  <c r="HL392" i="34"/>
  <c r="HM392" i="34"/>
  <c r="HN392" i="34"/>
  <c r="HO392" i="34"/>
  <c r="HP392" i="34"/>
  <c r="HQ392" i="34"/>
  <c r="HR392" i="34"/>
  <c r="HS392" i="34"/>
  <c r="HT392" i="34"/>
  <c r="HU392" i="34"/>
  <c r="HV392" i="34"/>
  <c r="HW392" i="34"/>
  <c r="HX392" i="34"/>
  <c r="HY392" i="34"/>
  <c r="HZ392" i="34"/>
  <c r="IA392" i="34"/>
  <c r="IB392" i="34"/>
  <c r="IC392" i="34"/>
  <c r="ID392" i="34"/>
  <c r="IE392" i="34"/>
  <c r="IF392" i="34"/>
  <c r="IG392" i="34"/>
  <c r="BH391" i="34"/>
  <c r="GH391" i="34" s="1"/>
  <c r="IK391" i="34" s="1"/>
  <c r="BK391" i="34"/>
  <c r="BL391" i="34"/>
  <c r="BM391" i="34"/>
  <c r="BN391" i="34"/>
  <c r="BO391" i="34"/>
  <c r="BP391" i="34"/>
  <c r="BQ391" i="34"/>
  <c r="BR391" i="34"/>
  <c r="BS391" i="34"/>
  <c r="BT391" i="34"/>
  <c r="BU391" i="34"/>
  <c r="BV391" i="34"/>
  <c r="BW391" i="34"/>
  <c r="BX391" i="34"/>
  <c r="BY391" i="34"/>
  <c r="BZ391" i="34"/>
  <c r="CA391" i="34"/>
  <c r="CB391" i="34"/>
  <c r="CC391" i="34"/>
  <c r="CD391" i="34"/>
  <c r="CE391" i="34"/>
  <c r="CF391" i="34"/>
  <c r="CG391" i="34"/>
  <c r="CH391" i="34"/>
  <c r="CI391" i="34"/>
  <c r="CJ391" i="34"/>
  <c r="CK391" i="34"/>
  <c r="CL391" i="34"/>
  <c r="CM391" i="34"/>
  <c r="CN391" i="34"/>
  <c r="CO391" i="34"/>
  <c r="CP391" i="34"/>
  <c r="CQ391" i="34"/>
  <c r="CR391" i="34"/>
  <c r="CS391" i="34"/>
  <c r="CT391" i="34"/>
  <c r="CU391" i="34"/>
  <c r="CV391" i="34"/>
  <c r="CW391" i="34"/>
  <c r="CX391" i="34"/>
  <c r="CY391" i="34"/>
  <c r="CZ391" i="34"/>
  <c r="DA391" i="34"/>
  <c r="DB391" i="34"/>
  <c r="DC391" i="34"/>
  <c r="DD391" i="34"/>
  <c r="DE391" i="34"/>
  <c r="DF391" i="34"/>
  <c r="DG391" i="34"/>
  <c r="DH391" i="34"/>
  <c r="DI391" i="34"/>
  <c r="DJ391" i="34"/>
  <c r="DL391" i="34"/>
  <c r="DM391" i="34"/>
  <c r="DN391" i="34"/>
  <c r="DO391" i="34"/>
  <c r="DQ391" i="34"/>
  <c r="DR391" i="34"/>
  <c r="DS391" i="34"/>
  <c r="DT391" i="34"/>
  <c r="DV391" i="34"/>
  <c r="DW391" i="34" s="1"/>
  <c r="DY391" i="34"/>
  <c r="DZ391" i="34"/>
  <c r="EA391" i="34"/>
  <c r="EB391" i="34"/>
  <c r="ED391" i="34"/>
  <c r="EE391" i="34"/>
  <c r="EG391" i="34"/>
  <c r="EH391" i="34"/>
  <c r="EI391" i="34"/>
  <c r="EK391" i="34"/>
  <c r="EL391" i="34" s="1"/>
  <c r="EM391" i="34"/>
  <c r="EN391" i="34" s="1"/>
  <c r="EO391" i="34"/>
  <c r="EP391" i="34"/>
  <c r="EQ391" i="34"/>
  <c r="ES391" i="34"/>
  <c r="ET391" i="34"/>
  <c r="EV391" i="34"/>
  <c r="EW391" i="34"/>
  <c r="EX391" i="34"/>
  <c r="EY391" i="34"/>
  <c r="EZ391" i="34"/>
  <c r="FA391" i="34"/>
  <c r="FD391" i="34"/>
  <c r="FE391" i="34"/>
  <c r="FF391" i="34"/>
  <c r="FG391" i="34"/>
  <c r="FH391" i="34"/>
  <c r="FI391" i="34"/>
  <c r="FK391" i="34"/>
  <c r="FL391" i="34" s="1"/>
  <c r="FM391" i="34"/>
  <c r="FN391" i="34"/>
  <c r="FO391" i="34"/>
  <c r="FQ391" i="34"/>
  <c r="FR391" i="34" s="1"/>
  <c r="FT391" i="34"/>
  <c r="FU391" i="34" s="1"/>
  <c r="FV391" i="34"/>
  <c r="FW391" i="34"/>
  <c r="FY391" i="34"/>
  <c r="FZ391" i="34" s="1"/>
  <c r="GG391" i="34"/>
  <c r="GI391" i="34"/>
  <c r="GJ391" i="34"/>
  <c r="GK391" i="34"/>
  <c r="GN391" i="34"/>
  <c r="GO391" i="34"/>
  <c r="GP391" i="34"/>
  <c r="GQ391" i="34"/>
  <c r="GR391" i="34"/>
  <c r="GS391" i="34"/>
  <c r="GT391" i="34"/>
  <c r="GU391" i="34"/>
  <c r="GV391" i="34"/>
  <c r="GW391" i="34"/>
  <c r="GX391" i="34"/>
  <c r="GY391" i="34"/>
  <c r="GZ391" i="34"/>
  <c r="HA391" i="34"/>
  <c r="HB391" i="34"/>
  <c r="HC391" i="34"/>
  <c r="HD391" i="34"/>
  <c r="HE391" i="34"/>
  <c r="HF391" i="34"/>
  <c r="HG391" i="34"/>
  <c r="HH391" i="34"/>
  <c r="HI391" i="34"/>
  <c r="HJ391" i="34"/>
  <c r="HK391" i="34"/>
  <c r="HL391" i="34"/>
  <c r="HM391" i="34"/>
  <c r="HN391" i="34"/>
  <c r="HO391" i="34"/>
  <c r="HP391" i="34"/>
  <c r="HQ391" i="34"/>
  <c r="HR391" i="34"/>
  <c r="HS391" i="34"/>
  <c r="HT391" i="34"/>
  <c r="HU391" i="34"/>
  <c r="HV391" i="34"/>
  <c r="HW391" i="34"/>
  <c r="HX391" i="34"/>
  <c r="HY391" i="34"/>
  <c r="HZ391" i="34"/>
  <c r="IA391" i="34"/>
  <c r="IB391" i="34"/>
  <c r="IC391" i="34"/>
  <c r="ID391" i="34"/>
  <c r="IE391" i="34"/>
  <c r="IF391" i="34"/>
  <c r="IG391" i="34"/>
  <c r="BH390" i="34"/>
  <c r="GH390" i="34" s="1"/>
  <c r="IK390" i="34" s="1"/>
  <c r="BK390" i="34"/>
  <c r="BL390" i="34"/>
  <c r="BM390" i="34"/>
  <c r="BN390" i="34"/>
  <c r="BO390" i="34"/>
  <c r="BP390" i="34"/>
  <c r="BQ390" i="34"/>
  <c r="BR390" i="34"/>
  <c r="BS390" i="34"/>
  <c r="BT390" i="34"/>
  <c r="BU390" i="34"/>
  <c r="BV390" i="34"/>
  <c r="BW390" i="34"/>
  <c r="BX390" i="34"/>
  <c r="BY390" i="34"/>
  <c r="BZ390" i="34"/>
  <c r="CA390" i="34"/>
  <c r="CB390" i="34"/>
  <c r="CC390" i="34"/>
  <c r="CD390" i="34"/>
  <c r="CE390" i="34"/>
  <c r="CF390" i="34"/>
  <c r="CG390" i="34"/>
  <c r="CH390" i="34"/>
  <c r="CI390" i="34"/>
  <c r="CJ390" i="34"/>
  <c r="CK390" i="34"/>
  <c r="CL390" i="34"/>
  <c r="CM390" i="34"/>
  <c r="CN390" i="34"/>
  <c r="CO390" i="34"/>
  <c r="CP390" i="34"/>
  <c r="CQ390" i="34"/>
  <c r="CR390" i="34"/>
  <c r="CS390" i="34"/>
  <c r="CT390" i="34"/>
  <c r="CU390" i="34"/>
  <c r="CV390" i="34"/>
  <c r="CW390" i="34"/>
  <c r="CX390" i="34"/>
  <c r="CY390" i="34"/>
  <c r="CZ390" i="34"/>
  <c r="DA390" i="34"/>
  <c r="DB390" i="34"/>
  <c r="DC390" i="34"/>
  <c r="DD390" i="34"/>
  <c r="DE390" i="34"/>
  <c r="DF390" i="34"/>
  <c r="DG390" i="34"/>
  <c r="DH390" i="34"/>
  <c r="DI390" i="34"/>
  <c r="DJ390" i="34"/>
  <c r="DL390" i="34"/>
  <c r="DM390" i="34"/>
  <c r="DN390" i="34"/>
  <c r="DO390" i="34"/>
  <c r="DQ390" i="34"/>
  <c r="DR390" i="34"/>
  <c r="DS390" i="34"/>
  <c r="DT390" i="34"/>
  <c r="DV390" i="34"/>
  <c r="DW390" i="34" s="1"/>
  <c r="DY390" i="34"/>
  <c r="DZ390" i="34"/>
  <c r="EA390" i="34"/>
  <c r="EB390" i="34"/>
  <c r="ED390" i="34"/>
  <c r="EE390" i="34"/>
  <c r="EG390" i="34"/>
  <c r="EH390" i="34"/>
  <c r="EI390" i="34"/>
  <c r="EK390" i="34"/>
  <c r="EL390" i="34" s="1"/>
  <c r="EM390" i="34"/>
  <c r="EN390" i="34" s="1"/>
  <c r="EO390" i="34"/>
  <c r="EP390" i="34"/>
  <c r="EQ390" i="34"/>
  <c r="ES390" i="34"/>
  <c r="ET390" i="34"/>
  <c r="EV390" i="34"/>
  <c r="EW390" i="34"/>
  <c r="EX390" i="34"/>
  <c r="EY390" i="34"/>
  <c r="EZ390" i="34"/>
  <c r="FA390" i="34"/>
  <c r="FD390" i="34"/>
  <c r="FE390" i="34"/>
  <c r="FF390" i="34"/>
  <c r="FG390" i="34"/>
  <c r="FH390" i="34"/>
  <c r="FI390" i="34"/>
  <c r="FK390" i="34"/>
  <c r="FL390" i="34" s="1"/>
  <c r="FM390" i="34"/>
  <c r="FN390" i="34"/>
  <c r="FO390" i="34"/>
  <c r="FQ390" i="34"/>
  <c r="FR390" i="34" s="1"/>
  <c r="FT390" i="34"/>
  <c r="FU390" i="34" s="1"/>
  <c r="FV390" i="34"/>
  <c r="FW390" i="34"/>
  <c r="FY390" i="34"/>
  <c r="FZ390" i="34" s="1"/>
  <c r="GG390" i="34"/>
  <c r="GI390" i="34"/>
  <c r="GJ390" i="34"/>
  <c r="GK390" i="34"/>
  <c r="GN390" i="34"/>
  <c r="GO390" i="34"/>
  <c r="GP390" i="34"/>
  <c r="GQ390" i="34"/>
  <c r="GR390" i="34"/>
  <c r="GS390" i="34"/>
  <c r="GT390" i="34"/>
  <c r="GU390" i="34"/>
  <c r="GV390" i="34"/>
  <c r="GW390" i="34"/>
  <c r="GX390" i="34"/>
  <c r="GY390" i="34"/>
  <c r="GZ390" i="34"/>
  <c r="HA390" i="34"/>
  <c r="HB390" i="34"/>
  <c r="HC390" i="34"/>
  <c r="HD390" i="34"/>
  <c r="HE390" i="34"/>
  <c r="HF390" i="34"/>
  <c r="HG390" i="34"/>
  <c r="HH390" i="34"/>
  <c r="HI390" i="34"/>
  <c r="HJ390" i="34"/>
  <c r="HK390" i="34"/>
  <c r="HL390" i="34"/>
  <c r="HM390" i="34"/>
  <c r="HN390" i="34"/>
  <c r="HO390" i="34"/>
  <c r="HP390" i="34"/>
  <c r="HQ390" i="34"/>
  <c r="HR390" i="34"/>
  <c r="HS390" i="34"/>
  <c r="HT390" i="34"/>
  <c r="HU390" i="34"/>
  <c r="HV390" i="34"/>
  <c r="HW390" i="34"/>
  <c r="HX390" i="34"/>
  <c r="HY390" i="34"/>
  <c r="HZ390" i="34"/>
  <c r="IA390" i="34"/>
  <c r="IB390" i="34"/>
  <c r="IC390" i="34"/>
  <c r="ID390" i="34"/>
  <c r="IE390" i="34"/>
  <c r="IF390" i="34"/>
  <c r="IG390" i="34"/>
  <c r="BH389" i="34"/>
  <c r="GH389" i="34" s="1"/>
  <c r="IK389" i="34" s="1"/>
  <c r="BK389" i="34"/>
  <c r="BL389" i="34"/>
  <c r="BM389" i="34"/>
  <c r="BN389" i="34"/>
  <c r="BO389" i="34"/>
  <c r="BP389" i="34"/>
  <c r="BQ389" i="34"/>
  <c r="BR389" i="34"/>
  <c r="BS389" i="34"/>
  <c r="BT389" i="34"/>
  <c r="BU389" i="34"/>
  <c r="BV389" i="34"/>
  <c r="BW389" i="34"/>
  <c r="BX389" i="34"/>
  <c r="BY389" i="34"/>
  <c r="BZ389" i="34"/>
  <c r="CA389" i="34"/>
  <c r="CB389" i="34"/>
  <c r="CC389" i="34"/>
  <c r="CD389" i="34"/>
  <c r="CE389" i="34"/>
  <c r="CF389" i="34"/>
  <c r="CG389" i="34"/>
  <c r="CH389" i="34"/>
  <c r="CI389" i="34"/>
  <c r="CJ389" i="34"/>
  <c r="CK389" i="34"/>
  <c r="CL389" i="34"/>
  <c r="CM389" i="34"/>
  <c r="CN389" i="34"/>
  <c r="CO389" i="34"/>
  <c r="CP389" i="34"/>
  <c r="CQ389" i="34"/>
  <c r="CR389" i="34"/>
  <c r="CS389" i="34"/>
  <c r="CT389" i="34"/>
  <c r="CU389" i="34"/>
  <c r="CV389" i="34"/>
  <c r="CW389" i="34"/>
  <c r="CX389" i="34"/>
  <c r="CY389" i="34"/>
  <c r="CZ389" i="34"/>
  <c r="DA389" i="34"/>
  <c r="DB389" i="34"/>
  <c r="DC389" i="34"/>
  <c r="DD389" i="34"/>
  <c r="DE389" i="34"/>
  <c r="DF389" i="34"/>
  <c r="DG389" i="34"/>
  <c r="DH389" i="34"/>
  <c r="DI389" i="34"/>
  <c r="DJ389" i="34"/>
  <c r="DL389" i="34"/>
  <c r="DM389" i="34"/>
  <c r="DN389" i="34"/>
  <c r="DO389" i="34"/>
  <c r="DQ389" i="34"/>
  <c r="DR389" i="34"/>
  <c r="DS389" i="34"/>
  <c r="DT389" i="34"/>
  <c r="DV389" i="34"/>
  <c r="DW389" i="34" s="1"/>
  <c r="DY389" i="34"/>
  <c r="DZ389" i="34"/>
  <c r="EA389" i="34"/>
  <c r="EB389" i="34"/>
  <c r="ED389" i="34"/>
  <c r="EE389" i="34"/>
  <c r="EG389" i="34"/>
  <c r="EH389" i="34"/>
  <c r="EI389" i="34"/>
  <c r="EK389" i="34"/>
  <c r="EL389" i="34" s="1"/>
  <c r="EM389" i="34"/>
  <c r="EN389" i="34" s="1"/>
  <c r="EO389" i="34"/>
  <c r="EP389" i="34"/>
  <c r="EQ389" i="34"/>
  <c r="ES389" i="34"/>
  <c r="ET389" i="34"/>
  <c r="EV389" i="34"/>
  <c r="EW389" i="34"/>
  <c r="EX389" i="34"/>
  <c r="EY389" i="34"/>
  <c r="EZ389" i="34"/>
  <c r="FA389" i="34"/>
  <c r="FD389" i="34"/>
  <c r="FE389" i="34"/>
  <c r="FF389" i="34"/>
  <c r="FG389" i="34"/>
  <c r="FH389" i="34"/>
  <c r="FI389" i="34"/>
  <c r="FK389" i="34"/>
  <c r="FL389" i="34" s="1"/>
  <c r="FM389" i="34"/>
  <c r="FN389" i="34"/>
  <c r="FO389" i="34"/>
  <c r="FQ389" i="34"/>
  <c r="FR389" i="34" s="1"/>
  <c r="FT389" i="34"/>
  <c r="FU389" i="34" s="1"/>
  <c r="FV389" i="34"/>
  <c r="FW389" i="34"/>
  <c r="FY389" i="34"/>
  <c r="FZ389" i="34" s="1"/>
  <c r="GG389" i="34"/>
  <c r="GI389" i="34"/>
  <c r="GJ389" i="34"/>
  <c r="GK389" i="34"/>
  <c r="GN389" i="34"/>
  <c r="GO389" i="34"/>
  <c r="GP389" i="34"/>
  <c r="GQ389" i="34"/>
  <c r="GR389" i="34"/>
  <c r="GS389" i="34"/>
  <c r="GT389" i="34"/>
  <c r="GU389" i="34"/>
  <c r="GV389" i="34"/>
  <c r="GW389" i="34"/>
  <c r="GX389" i="34"/>
  <c r="GY389" i="34"/>
  <c r="GZ389" i="34"/>
  <c r="HA389" i="34"/>
  <c r="HB389" i="34"/>
  <c r="HC389" i="34"/>
  <c r="HD389" i="34"/>
  <c r="HE389" i="34"/>
  <c r="HF389" i="34"/>
  <c r="HG389" i="34"/>
  <c r="HH389" i="34"/>
  <c r="HI389" i="34"/>
  <c r="HJ389" i="34"/>
  <c r="HK389" i="34"/>
  <c r="HL389" i="34"/>
  <c r="HM389" i="34"/>
  <c r="HN389" i="34"/>
  <c r="HO389" i="34"/>
  <c r="HP389" i="34"/>
  <c r="HQ389" i="34"/>
  <c r="HR389" i="34"/>
  <c r="HS389" i="34"/>
  <c r="HT389" i="34"/>
  <c r="HU389" i="34"/>
  <c r="HV389" i="34"/>
  <c r="HW389" i="34"/>
  <c r="HX389" i="34"/>
  <c r="HY389" i="34"/>
  <c r="HZ389" i="34"/>
  <c r="IA389" i="34"/>
  <c r="IB389" i="34"/>
  <c r="IC389" i="34"/>
  <c r="ID389" i="34"/>
  <c r="IE389" i="34"/>
  <c r="IF389" i="34"/>
  <c r="IG389" i="34"/>
  <c r="BH388" i="34"/>
  <c r="GH388" i="34" s="1"/>
  <c r="IK388" i="34" s="1"/>
  <c r="BK388" i="34"/>
  <c r="BL388" i="34"/>
  <c r="BM388" i="34"/>
  <c r="BN388" i="34"/>
  <c r="BO388" i="34"/>
  <c r="BP388" i="34"/>
  <c r="BQ388" i="34"/>
  <c r="BR388" i="34"/>
  <c r="BS388" i="34"/>
  <c r="BT388" i="34"/>
  <c r="BU388" i="34"/>
  <c r="BV388" i="34"/>
  <c r="BW388" i="34"/>
  <c r="BX388" i="34"/>
  <c r="BY388" i="34"/>
  <c r="BZ388" i="34"/>
  <c r="CA388" i="34"/>
  <c r="CB388" i="34"/>
  <c r="CC388" i="34"/>
  <c r="CD388" i="34"/>
  <c r="CE388" i="34"/>
  <c r="CF388" i="34"/>
  <c r="CG388" i="34"/>
  <c r="CH388" i="34"/>
  <c r="CI388" i="34"/>
  <c r="CJ388" i="34"/>
  <c r="CK388" i="34"/>
  <c r="CL388" i="34"/>
  <c r="CM388" i="34"/>
  <c r="CN388" i="34"/>
  <c r="CO388" i="34"/>
  <c r="CP388" i="34"/>
  <c r="CQ388" i="34"/>
  <c r="CR388" i="34"/>
  <c r="CS388" i="34"/>
  <c r="CT388" i="34"/>
  <c r="CU388" i="34"/>
  <c r="CV388" i="34"/>
  <c r="CW388" i="34"/>
  <c r="CX388" i="34"/>
  <c r="CY388" i="34"/>
  <c r="CZ388" i="34"/>
  <c r="DA388" i="34"/>
  <c r="DB388" i="34"/>
  <c r="DC388" i="34"/>
  <c r="DD388" i="34"/>
  <c r="DE388" i="34"/>
  <c r="DF388" i="34"/>
  <c r="DG388" i="34"/>
  <c r="DH388" i="34"/>
  <c r="DI388" i="34"/>
  <c r="DJ388" i="34"/>
  <c r="DL388" i="34"/>
  <c r="DM388" i="34"/>
  <c r="DN388" i="34"/>
  <c r="DO388" i="34"/>
  <c r="DQ388" i="34"/>
  <c r="DR388" i="34"/>
  <c r="DS388" i="34"/>
  <c r="DT388" i="34"/>
  <c r="DV388" i="34"/>
  <c r="DW388" i="34" s="1"/>
  <c r="DY388" i="34"/>
  <c r="DZ388" i="34"/>
  <c r="EA388" i="34"/>
  <c r="EB388" i="34"/>
  <c r="ED388" i="34"/>
  <c r="EE388" i="34"/>
  <c r="EG388" i="34"/>
  <c r="EH388" i="34"/>
  <c r="EI388" i="34"/>
  <c r="EK388" i="34"/>
  <c r="EL388" i="34" s="1"/>
  <c r="EM388" i="34"/>
  <c r="EN388" i="34" s="1"/>
  <c r="EO388" i="34"/>
  <c r="EP388" i="34"/>
  <c r="EQ388" i="34"/>
  <c r="ES388" i="34"/>
  <c r="ET388" i="34"/>
  <c r="EV388" i="34"/>
  <c r="EW388" i="34"/>
  <c r="EX388" i="34"/>
  <c r="EY388" i="34"/>
  <c r="EZ388" i="34"/>
  <c r="FA388" i="34"/>
  <c r="FD388" i="34"/>
  <c r="FE388" i="34"/>
  <c r="FF388" i="34"/>
  <c r="FG388" i="34"/>
  <c r="FH388" i="34"/>
  <c r="FI388" i="34"/>
  <c r="FK388" i="34"/>
  <c r="FL388" i="34" s="1"/>
  <c r="FM388" i="34"/>
  <c r="FN388" i="34"/>
  <c r="FO388" i="34"/>
  <c r="FQ388" i="34"/>
  <c r="FR388" i="34" s="1"/>
  <c r="FT388" i="34"/>
  <c r="FU388" i="34" s="1"/>
  <c r="FV388" i="34"/>
  <c r="FW388" i="34"/>
  <c r="FY388" i="34"/>
  <c r="FZ388" i="34" s="1"/>
  <c r="GG388" i="34"/>
  <c r="GI388" i="34"/>
  <c r="GJ388" i="34"/>
  <c r="GK388" i="34"/>
  <c r="GN388" i="34"/>
  <c r="GO388" i="34"/>
  <c r="GP388" i="34"/>
  <c r="GQ388" i="34"/>
  <c r="GR388" i="34"/>
  <c r="GS388" i="34"/>
  <c r="GT388" i="34"/>
  <c r="GU388" i="34"/>
  <c r="GV388" i="34"/>
  <c r="GW388" i="34"/>
  <c r="GX388" i="34"/>
  <c r="GY388" i="34"/>
  <c r="GZ388" i="34"/>
  <c r="HA388" i="34"/>
  <c r="HB388" i="34"/>
  <c r="HC388" i="34"/>
  <c r="HD388" i="34"/>
  <c r="HE388" i="34"/>
  <c r="HF388" i="34"/>
  <c r="HG388" i="34"/>
  <c r="HH388" i="34"/>
  <c r="HI388" i="34"/>
  <c r="HJ388" i="34"/>
  <c r="HK388" i="34"/>
  <c r="HL388" i="34"/>
  <c r="HM388" i="34"/>
  <c r="HN388" i="34"/>
  <c r="HO388" i="34"/>
  <c r="HP388" i="34"/>
  <c r="HQ388" i="34"/>
  <c r="HR388" i="34"/>
  <c r="HS388" i="34"/>
  <c r="HT388" i="34"/>
  <c r="HU388" i="34"/>
  <c r="HV388" i="34"/>
  <c r="HW388" i="34"/>
  <c r="HX388" i="34"/>
  <c r="HY388" i="34"/>
  <c r="HZ388" i="34"/>
  <c r="IA388" i="34"/>
  <c r="IB388" i="34"/>
  <c r="IC388" i="34"/>
  <c r="ID388" i="34"/>
  <c r="IE388" i="34"/>
  <c r="IF388" i="34"/>
  <c r="IG388" i="34"/>
  <c r="BH387" i="34"/>
  <c r="GH387" i="34" s="1"/>
  <c r="IK387" i="34" s="1"/>
  <c r="BK387" i="34"/>
  <c r="BL387" i="34"/>
  <c r="BM387" i="34"/>
  <c r="BN387" i="34"/>
  <c r="BO387" i="34"/>
  <c r="BP387" i="34"/>
  <c r="BQ387" i="34"/>
  <c r="BR387" i="34"/>
  <c r="BS387" i="34"/>
  <c r="BT387" i="34"/>
  <c r="BU387" i="34"/>
  <c r="BV387" i="34"/>
  <c r="BW387" i="34"/>
  <c r="BX387" i="34"/>
  <c r="BY387" i="34"/>
  <c r="BZ387" i="34"/>
  <c r="CA387" i="34"/>
  <c r="CB387" i="34"/>
  <c r="CC387" i="34"/>
  <c r="CD387" i="34"/>
  <c r="CE387" i="34"/>
  <c r="CF387" i="34"/>
  <c r="CG387" i="34"/>
  <c r="CH387" i="34"/>
  <c r="CI387" i="34"/>
  <c r="CJ387" i="34"/>
  <c r="CK387" i="34"/>
  <c r="CL387" i="34"/>
  <c r="CM387" i="34"/>
  <c r="CN387" i="34"/>
  <c r="CO387" i="34"/>
  <c r="CP387" i="34"/>
  <c r="CQ387" i="34"/>
  <c r="CR387" i="34"/>
  <c r="CS387" i="34"/>
  <c r="CT387" i="34"/>
  <c r="CU387" i="34"/>
  <c r="CV387" i="34"/>
  <c r="CW387" i="34"/>
  <c r="CX387" i="34"/>
  <c r="CY387" i="34"/>
  <c r="CZ387" i="34"/>
  <c r="DA387" i="34"/>
  <c r="DB387" i="34"/>
  <c r="DC387" i="34"/>
  <c r="DD387" i="34"/>
  <c r="DE387" i="34"/>
  <c r="DF387" i="34"/>
  <c r="DG387" i="34"/>
  <c r="DH387" i="34"/>
  <c r="DI387" i="34"/>
  <c r="DJ387" i="34"/>
  <c r="DL387" i="34"/>
  <c r="DM387" i="34"/>
  <c r="DN387" i="34"/>
  <c r="DO387" i="34"/>
  <c r="DQ387" i="34"/>
  <c r="DR387" i="34"/>
  <c r="DS387" i="34"/>
  <c r="DT387" i="34"/>
  <c r="DV387" i="34"/>
  <c r="DW387" i="34" s="1"/>
  <c r="DY387" i="34"/>
  <c r="DZ387" i="34"/>
  <c r="EA387" i="34"/>
  <c r="EB387" i="34"/>
  <c r="ED387" i="34"/>
  <c r="EE387" i="34"/>
  <c r="EG387" i="34"/>
  <c r="EH387" i="34"/>
  <c r="EI387" i="34"/>
  <c r="EK387" i="34"/>
  <c r="EL387" i="34" s="1"/>
  <c r="EM387" i="34"/>
  <c r="EN387" i="34" s="1"/>
  <c r="EO387" i="34"/>
  <c r="EP387" i="34"/>
  <c r="EQ387" i="34"/>
  <c r="ES387" i="34"/>
  <c r="ET387" i="34"/>
  <c r="EV387" i="34"/>
  <c r="EW387" i="34"/>
  <c r="EX387" i="34"/>
  <c r="EY387" i="34"/>
  <c r="EZ387" i="34"/>
  <c r="FA387" i="34"/>
  <c r="FD387" i="34"/>
  <c r="FE387" i="34"/>
  <c r="FF387" i="34"/>
  <c r="FG387" i="34"/>
  <c r="FH387" i="34"/>
  <c r="FI387" i="34"/>
  <c r="FK387" i="34"/>
  <c r="FL387" i="34" s="1"/>
  <c r="FM387" i="34"/>
  <c r="FN387" i="34"/>
  <c r="FO387" i="34"/>
  <c r="FQ387" i="34"/>
  <c r="FR387" i="34" s="1"/>
  <c r="FT387" i="34"/>
  <c r="FU387" i="34" s="1"/>
  <c r="FV387" i="34"/>
  <c r="FW387" i="34"/>
  <c r="FY387" i="34"/>
  <c r="FZ387" i="34" s="1"/>
  <c r="GG387" i="34"/>
  <c r="GI387" i="34"/>
  <c r="GJ387" i="34"/>
  <c r="GK387" i="34"/>
  <c r="GN387" i="34"/>
  <c r="GO387" i="34"/>
  <c r="GP387" i="34"/>
  <c r="GQ387" i="34"/>
  <c r="GR387" i="34"/>
  <c r="GS387" i="34"/>
  <c r="GT387" i="34"/>
  <c r="GU387" i="34"/>
  <c r="GV387" i="34"/>
  <c r="GW387" i="34"/>
  <c r="GX387" i="34"/>
  <c r="GY387" i="34"/>
  <c r="GZ387" i="34"/>
  <c r="HA387" i="34"/>
  <c r="HB387" i="34"/>
  <c r="HC387" i="34"/>
  <c r="HD387" i="34"/>
  <c r="HE387" i="34"/>
  <c r="HF387" i="34"/>
  <c r="HG387" i="34"/>
  <c r="HH387" i="34"/>
  <c r="HI387" i="34"/>
  <c r="HJ387" i="34"/>
  <c r="HK387" i="34"/>
  <c r="HL387" i="34"/>
  <c r="HM387" i="34"/>
  <c r="HN387" i="34"/>
  <c r="HO387" i="34"/>
  <c r="HP387" i="34"/>
  <c r="HQ387" i="34"/>
  <c r="HR387" i="34"/>
  <c r="HS387" i="34"/>
  <c r="HT387" i="34"/>
  <c r="HU387" i="34"/>
  <c r="HV387" i="34"/>
  <c r="HW387" i="34"/>
  <c r="HX387" i="34"/>
  <c r="HY387" i="34"/>
  <c r="HZ387" i="34"/>
  <c r="IA387" i="34"/>
  <c r="IB387" i="34"/>
  <c r="IC387" i="34"/>
  <c r="ID387" i="34"/>
  <c r="IE387" i="34"/>
  <c r="IF387" i="34"/>
  <c r="IG387" i="34"/>
  <c r="BH386" i="34"/>
  <c r="GH386" i="34" s="1"/>
  <c r="IK386" i="34" s="1"/>
  <c r="BK386" i="34"/>
  <c r="BL386" i="34"/>
  <c r="BM386" i="34"/>
  <c r="BN386" i="34"/>
  <c r="BO386" i="34"/>
  <c r="BP386" i="34"/>
  <c r="BQ386" i="34"/>
  <c r="BR386" i="34"/>
  <c r="BS386" i="34"/>
  <c r="BT386" i="34"/>
  <c r="BU386" i="34"/>
  <c r="BV386" i="34"/>
  <c r="BW386" i="34"/>
  <c r="BX386" i="34"/>
  <c r="BY386" i="34"/>
  <c r="BZ386" i="34"/>
  <c r="CA386" i="34"/>
  <c r="CB386" i="34"/>
  <c r="CC386" i="34"/>
  <c r="CD386" i="34"/>
  <c r="CE386" i="34"/>
  <c r="CF386" i="34"/>
  <c r="CG386" i="34"/>
  <c r="CH386" i="34"/>
  <c r="CI386" i="34"/>
  <c r="CJ386" i="34"/>
  <c r="CK386" i="34"/>
  <c r="CL386" i="34"/>
  <c r="CM386" i="34"/>
  <c r="CN386" i="34"/>
  <c r="CO386" i="34"/>
  <c r="CP386" i="34"/>
  <c r="CQ386" i="34"/>
  <c r="CR386" i="34"/>
  <c r="CS386" i="34"/>
  <c r="CT386" i="34"/>
  <c r="CU386" i="34"/>
  <c r="CV386" i="34"/>
  <c r="CW386" i="34"/>
  <c r="CX386" i="34"/>
  <c r="CY386" i="34"/>
  <c r="CZ386" i="34"/>
  <c r="DA386" i="34"/>
  <c r="DB386" i="34"/>
  <c r="DC386" i="34"/>
  <c r="DD386" i="34"/>
  <c r="DE386" i="34"/>
  <c r="DF386" i="34"/>
  <c r="DG386" i="34"/>
  <c r="DH386" i="34"/>
  <c r="DI386" i="34"/>
  <c r="DJ386" i="34"/>
  <c r="DL386" i="34"/>
  <c r="DM386" i="34"/>
  <c r="DN386" i="34"/>
  <c r="DO386" i="34"/>
  <c r="DQ386" i="34"/>
  <c r="DR386" i="34"/>
  <c r="DS386" i="34"/>
  <c r="DT386" i="34"/>
  <c r="DV386" i="34"/>
  <c r="DW386" i="34" s="1"/>
  <c r="DY386" i="34"/>
  <c r="DZ386" i="34"/>
  <c r="EA386" i="34"/>
  <c r="EB386" i="34"/>
  <c r="ED386" i="34"/>
  <c r="EE386" i="34"/>
  <c r="EG386" i="34"/>
  <c r="EH386" i="34"/>
  <c r="EI386" i="34"/>
  <c r="EK386" i="34"/>
  <c r="EL386" i="34" s="1"/>
  <c r="EM386" i="34"/>
  <c r="EN386" i="34" s="1"/>
  <c r="EO386" i="34"/>
  <c r="EP386" i="34"/>
  <c r="EQ386" i="34"/>
  <c r="ES386" i="34"/>
  <c r="ET386" i="34"/>
  <c r="EV386" i="34"/>
  <c r="EW386" i="34"/>
  <c r="EX386" i="34"/>
  <c r="EY386" i="34"/>
  <c r="EZ386" i="34"/>
  <c r="FA386" i="34"/>
  <c r="FD386" i="34"/>
  <c r="FE386" i="34"/>
  <c r="FF386" i="34"/>
  <c r="FG386" i="34"/>
  <c r="FH386" i="34"/>
  <c r="FI386" i="34"/>
  <c r="FK386" i="34"/>
  <c r="FL386" i="34" s="1"/>
  <c r="FM386" i="34"/>
  <c r="FN386" i="34"/>
  <c r="FO386" i="34"/>
  <c r="FQ386" i="34"/>
  <c r="FR386" i="34" s="1"/>
  <c r="FT386" i="34"/>
  <c r="FU386" i="34" s="1"/>
  <c r="FV386" i="34"/>
  <c r="FW386" i="34"/>
  <c r="FY386" i="34"/>
  <c r="FZ386" i="34" s="1"/>
  <c r="GG386" i="34"/>
  <c r="GI386" i="34"/>
  <c r="GJ386" i="34"/>
  <c r="GK386" i="34"/>
  <c r="GN386" i="34"/>
  <c r="GO386" i="34"/>
  <c r="GP386" i="34"/>
  <c r="GQ386" i="34"/>
  <c r="GR386" i="34"/>
  <c r="GS386" i="34"/>
  <c r="GT386" i="34"/>
  <c r="GU386" i="34"/>
  <c r="GV386" i="34"/>
  <c r="GW386" i="34"/>
  <c r="GX386" i="34"/>
  <c r="GY386" i="34"/>
  <c r="GZ386" i="34"/>
  <c r="HA386" i="34"/>
  <c r="HB386" i="34"/>
  <c r="HC386" i="34"/>
  <c r="HD386" i="34"/>
  <c r="HE386" i="34"/>
  <c r="HF386" i="34"/>
  <c r="HG386" i="34"/>
  <c r="HH386" i="34"/>
  <c r="HI386" i="34"/>
  <c r="HJ386" i="34"/>
  <c r="HK386" i="34"/>
  <c r="HL386" i="34"/>
  <c r="HM386" i="34"/>
  <c r="HN386" i="34"/>
  <c r="HO386" i="34"/>
  <c r="HP386" i="34"/>
  <c r="HQ386" i="34"/>
  <c r="HR386" i="34"/>
  <c r="HS386" i="34"/>
  <c r="HT386" i="34"/>
  <c r="HU386" i="34"/>
  <c r="HV386" i="34"/>
  <c r="HW386" i="34"/>
  <c r="HX386" i="34"/>
  <c r="HY386" i="34"/>
  <c r="HZ386" i="34"/>
  <c r="IA386" i="34"/>
  <c r="IB386" i="34"/>
  <c r="IC386" i="34"/>
  <c r="ID386" i="34"/>
  <c r="IE386" i="34"/>
  <c r="IF386" i="34"/>
  <c r="IG386" i="34"/>
  <c r="BH385" i="34"/>
  <c r="GH385" i="34" s="1"/>
  <c r="IK385" i="34" s="1"/>
  <c r="BK385" i="34"/>
  <c r="BL385" i="34"/>
  <c r="BM385" i="34"/>
  <c r="BN385" i="34"/>
  <c r="BO385" i="34"/>
  <c r="BP385" i="34"/>
  <c r="BQ385" i="34"/>
  <c r="BR385" i="34"/>
  <c r="BS385" i="34"/>
  <c r="BT385" i="34"/>
  <c r="BU385" i="34"/>
  <c r="BV385" i="34"/>
  <c r="BW385" i="34"/>
  <c r="BX385" i="34"/>
  <c r="BY385" i="34"/>
  <c r="BZ385" i="34"/>
  <c r="CA385" i="34"/>
  <c r="CB385" i="34"/>
  <c r="CC385" i="34"/>
  <c r="CD385" i="34"/>
  <c r="CE385" i="34"/>
  <c r="CF385" i="34"/>
  <c r="CG385" i="34"/>
  <c r="CH385" i="34"/>
  <c r="CI385" i="34"/>
  <c r="CJ385" i="34"/>
  <c r="CK385" i="34"/>
  <c r="CL385" i="34"/>
  <c r="CM385" i="34"/>
  <c r="CN385" i="34"/>
  <c r="CO385" i="34"/>
  <c r="CP385" i="34"/>
  <c r="CQ385" i="34"/>
  <c r="CR385" i="34"/>
  <c r="CS385" i="34"/>
  <c r="CT385" i="34"/>
  <c r="CU385" i="34"/>
  <c r="CV385" i="34"/>
  <c r="CW385" i="34"/>
  <c r="CX385" i="34"/>
  <c r="CY385" i="34"/>
  <c r="CZ385" i="34"/>
  <c r="DA385" i="34"/>
  <c r="DB385" i="34"/>
  <c r="DC385" i="34"/>
  <c r="DD385" i="34"/>
  <c r="DE385" i="34"/>
  <c r="DF385" i="34"/>
  <c r="DG385" i="34"/>
  <c r="DH385" i="34"/>
  <c r="DI385" i="34"/>
  <c r="DJ385" i="34"/>
  <c r="DL385" i="34"/>
  <c r="DM385" i="34"/>
  <c r="DN385" i="34"/>
  <c r="DO385" i="34"/>
  <c r="DQ385" i="34"/>
  <c r="DR385" i="34"/>
  <c r="DS385" i="34"/>
  <c r="DT385" i="34"/>
  <c r="DV385" i="34"/>
  <c r="DW385" i="34" s="1"/>
  <c r="DY385" i="34"/>
  <c r="DZ385" i="34"/>
  <c r="EA385" i="34"/>
  <c r="EB385" i="34"/>
  <c r="ED385" i="34"/>
  <c r="EE385" i="34"/>
  <c r="EG385" i="34"/>
  <c r="EH385" i="34"/>
  <c r="EI385" i="34"/>
  <c r="EK385" i="34"/>
  <c r="EL385" i="34" s="1"/>
  <c r="EM385" i="34"/>
  <c r="EN385" i="34" s="1"/>
  <c r="EO385" i="34"/>
  <c r="EP385" i="34"/>
  <c r="EQ385" i="34"/>
  <c r="ES385" i="34"/>
  <c r="ET385" i="34"/>
  <c r="EV385" i="34"/>
  <c r="EW385" i="34"/>
  <c r="EX385" i="34"/>
  <c r="EY385" i="34"/>
  <c r="EZ385" i="34"/>
  <c r="FA385" i="34"/>
  <c r="FD385" i="34"/>
  <c r="FE385" i="34"/>
  <c r="FF385" i="34"/>
  <c r="FG385" i="34"/>
  <c r="FH385" i="34"/>
  <c r="FI385" i="34"/>
  <c r="FK385" i="34"/>
  <c r="FL385" i="34" s="1"/>
  <c r="FM385" i="34"/>
  <c r="FN385" i="34"/>
  <c r="FO385" i="34"/>
  <c r="FQ385" i="34"/>
  <c r="FR385" i="34" s="1"/>
  <c r="FT385" i="34"/>
  <c r="FU385" i="34" s="1"/>
  <c r="FV385" i="34"/>
  <c r="FW385" i="34"/>
  <c r="FY385" i="34"/>
  <c r="FZ385" i="34" s="1"/>
  <c r="GG385" i="34"/>
  <c r="GI385" i="34"/>
  <c r="GJ385" i="34"/>
  <c r="GK385" i="34"/>
  <c r="GN385" i="34"/>
  <c r="GO385" i="34"/>
  <c r="GP385" i="34"/>
  <c r="GQ385" i="34"/>
  <c r="GR385" i="34"/>
  <c r="GS385" i="34"/>
  <c r="GT385" i="34"/>
  <c r="GU385" i="34"/>
  <c r="GV385" i="34"/>
  <c r="GW385" i="34"/>
  <c r="GX385" i="34"/>
  <c r="GY385" i="34"/>
  <c r="GZ385" i="34"/>
  <c r="HA385" i="34"/>
  <c r="HB385" i="34"/>
  <c r="HC385" i="34"/>
  <c r="HD385" i="34"/>
  <c r="HE385" i="34"/>
  <c r="HF385" i="34"/>
  <c r="HG385" i="34"/>
  <c r="HH385" i="34"/>
  <c r="HI385" i="34"/>
  <c r="HJ385" i="34"/>
  <c r="HK385" i="34"/>
  <c r="HL385" i="34"/>
  <c r="HM385" i="34"/>
  <c r="HN385" i="34"/>
  <c r="HO385" i="34"/>
  <c r="HP385" i="34"/>
  <c r="HQ385" i="34"/>
  <c r="HR385" i="34"/>
  <c r="HS385" i="34"/>
  <c r="HT385" i="34"/>
  <c r="HU385" i="34"/>
  <c r="HV385" i="34"/>
  <c r="HW385" i="34"/>
  <c r="HX385" i="34"/>
  <c r="HY385" i="34"/>
  <c r="HZ385" i="34"/>
  <c r="IA385" i="34"/>
  <c r="IB385" i="34"/>
  <c r="IC385" i="34"/>
  <c r="ID385" i="34"/>
  <c r="IE385" i="34"/>
  <c r="IF385" i="34"/>
  <c r="IG385" i="34"/>
  <c r="BH384" i="34"/>
  <c r="GH384" i="34" s="1"/>
  <c r="IK384" i="34" s="1"/>
  <c r="BK384" i="34"/>
  <c r="BL384" i="34"/>
  <c r="BM384" i="34"/>
  <c r="BN384" i="34"/>
  <c r="BO384" i="34"/>
  <c r="BP384" i="34"/>
  <c r="BQ384" i="34"/>
  <c r="BR384" i="34"/>
  <c r="BS384" i="34"/>
  <c r="BT384" i="34"/>
  <c r="BU384" i="34"/>
  <c r="BV384" i="34"/>
  <c r="BW384" i="34"/>
  <c r="BX384" i="34"/>
  <c r="BY384" i="34"/>
  <c r="BZ384" i="34"/>
  <c r="CA384" i="34"/>
  <c r="CB384" i="34"/>
  <c r="CC384" i="34"/>
  <c r="CD384" i="34"/>
  <c r="CE384" i="34"/>
  <c r="CF384" i="34"/>
  <c r="CG384" i="34"/>
  <c r="CH384" i="34"/>
  <c r="CI384" i="34"/>
  <c r="CJ384" i="34"/>
  <c r="CK384" i="34"/>
  <c r="CL384" i="34"/>
  <c r="CM384" i="34"/>
  <c r="CN384" i="34"/>
  <c r="CO384" i="34"/>
  <c r="CP384" i="34"/>
  <c r="CQ384" i="34"/>
  <c r="CR384" i="34"/>
  <c r="CS384" i="34"/>
  <c r="CT384" i="34"/>
  <c r="CU384" i="34"/>
  <c r="CV384" i="34"/>
  <c r="CW384" i="34"/>
  <c r="CX384" i="34"/>
  <c r="CY384" i="34"/>
  <c r="CZ384" i="34"/>
  <c r="DA384" i="34"/>
  <c r="DB384" i="34"/>
  <c r="DC384" i="34"/>
  <c r="DD384" i="34"/>
  <c r="DE384" i="34"/>
  <c r="DF384" i="34"/>
  <c r="DG384" i="34"/>
  <c r="DH384" i="34"/>
  <c r="DI384" i="34"/>
  <c r="DJ384" i="34"/>
  <c r="DL384" i="34"/>
  <c r="DM384" i="34"/>
  <c r="DN384" i="34"/>
  <c r="DO384" i="34"/>
  <c r="DQ384" i="34"/>
  <c r="DR384" i="34"/>
  <c r="DS384" i="34"/>
  <c r="DT384" i="34"/>
  <c r="DV384" i="34"/>
  <c r="DW384" i="34" s="1"/>
  <c r="DY384" i="34"/>
  <c r="DZ384" i="34"/>
  <c r="EA384" i="34"/>
  <c r="EB384" i="34"/>
  <c r="ED384" i="34"/>
  <c r="EE384" i="34"/>
  <c r="EG384" i="34"/>
  <c r="EH384" i="34"/>
  <c r="EI384" i="34"/>
  <c r="EK384" i="34"/>
  <c r="EL384" i="34" s="1"/>
  <c r="EM384" i="34"/>
  <c r="EN384" i="34" s="1"/>
  <c r="EO384" i="34"/>
  <c r="EP384" i="34"/>
  <c r="EQ384" i="34"/>
  <c r="ES384" i="34"/>
  <c r="ET384" i="34"/>
  <c r="EV384" i="34"/>
  <c r="EW384" i="34"/>
  <c r="EX384" i="34"/>
  <c r="EY384" i="34"/>
  <c r="EZ384" i="34"/>
  <c r="FA384" i="34"/>
  <c r="FD384" i="34"/>
  <c r="FE384" i="34"/>
  <c r="FF384" i="34"/>
  <c r="FG384" i="34"/>
  <c r="FH384" i="34"/>
  <c r="FI384" i="34"/>
  <c r="FK384" i="34"/>
  <c r="FL384" i="34" s="1"/>
  <c r="FM384" i="34"/>
  <c r="FN384" i="34"/>
  <c r="FO384" i="34"/>
  <c r="FQ384" i="34"/>
  <c r="FR384" i="34" s="1"/>
  <c r="FT384" i="34"/>
  <c r="FU384" i="34" s="1"/>
  <c r="FV384" i="34"/>
  <c r="FW384" i="34"/>
  <c r="FY384" i="34"/>
  <c r="FZ384" i="34" s="1"/>
  <c r="GG384" i="34"/>
  <c r="GI384" i="34"/>
  <c r="GJ384" i="34"/>
  <c r="GK384" i="34"/>
  <c r="GN384" i="34"/>
  <c r="GO384" i="34"/>
  <c r="GP384" i="34"/>
  <c r="GQ384" i="34"/>
  <c r="GR384" i="34"/>
  <c r="GS384" i="34"/>
  <c r="GT384" i="34"/>
  <c r="GU384" i="34"/>
  <c r="GV384" i="34"/>
  <c r="GW384" i="34"/>
  <c r="GX384" i="34"/>
  <c r="GY384" i="34"/>
  <c r="GZ384" i="34"/>
  <c r="HA384" i="34"/>
  <c r="HB384" i="34"/>
  <c r="HC384" i="34"/>
  <c r="HD384" i="34"/>
  <c r="HE384" i="34"/>
  <c r="HF384" i="34"/>
  <c r="HG384" i="34"/>
  <c r="HH384" i="34"/>
  <c r="HI384" i="34"/>
  <c r="HJ384" i="34"/>
  <c r="HK384" i="34"/>
  <c r="HL384" i="34"/>
  <c r="HM384" i="34"/>
  <c r="HN384" i="34"/>
  <c r="HO384" i="34"/>
  <c r="HP384" i="34"/>
  <c r="HQ384" i="34"/>
  <c r="HR384" i="34"/>
  <c r="HS384" i="34"/>
  <c r="HT384" i="34"/>
  <c r="HU384" i="34"/>
  <c r="HV384" i="34"/>
  <c r="HW384" i="34"/>
  <c r="HX384" i="34"/>
  <c r="HY384" i="34"/>
  <c r="HZ384" i="34"/>
  <c r="IA384" i="34"/>
  <c r="IB384" i="34"/>
  <c r="IC384" i="34"/>
  <c r="ID384" i="34"/>
  <c r="IE384" i="34"/>
  <c r="IF384" i="34"/>
  <c r="IG384" i="34"/>
  <c r="BH383" i="34"/>
  <c r="GH383" i="34" s="1"/>
  <c r="IK383" i="34" s="1"/>
  <c r="BK383" i="34"/>
  <c r="BL383" i="34"/>
  <c r="BM383" i="34"/>
  <c r="BN383" i="34"/>
  <c r="BO383" i="34"/>
  <c r="BP383" i="34"/>
  <c r="BQ383" i="34"/>
  <c r="BR383" i="34"/>
  <c r="BS383" i="34"/>
  <c r="BT383" i="34"/>
  <c r="BU383" i="34"/>
  <c r="BV383" i="34"/>
  <c r="BW383" i="34"/>
  <c r="BX383" i="34"/>
  <c r="BY383" i="34"/>
  <c r="BZ383" i="34"/>
  <c r="CA383" i="34"/>
  <c r="CB383" i="34"/>
  <c r="CC383" i="34"/>
  <c r="CD383" i="34"/>
  <c r="CE383" i="34"/>
  <c r="CF383" i="34"/>
  <c r="CG383" i="34"/>
  <c r="CH383" i="34"/>
  <c r="CI383" i="34"/>
  <c r="CJ383" i="34"/>
  <c r="CK383" i="34"/>
  <c r="CL383" i="34"/>
  <c r="CM383" i="34"/>
  <c r="CN383" i="34"/>
  <c r="CO383" i="34"/>
  <c r="CP383" i="34"/>
  <c r="CQ383" i="34"/>
  <c r="CR383" i="34"/>
  <c r="CS383" i="34"/>
  <c r="CT383" i="34"/>
  <c r="CU383" i="34"/>
  <c r="CV383" i="34"/>
  <c r="CW383" i="34"/>
  <c r="CX383" i="34"/>
  <c r="CY383" i="34"/>
  <c r="CZ383" i="34"/>
  <c r="DA383" i="34"/>
  <c r="DB383" i="34"/>
  <c r="DC383" i="34"/>
  <c r="DD383" i="34"/>
  <c r="DE383" i="34"/>
  <c r="DF383" i="34"/>
  <c r="DG383" i="34"/>
  <c r="DH383" i="34"/>
  <c r="DI383" i="34"/>
  <c r="DJ383" i="34"/>
  <c r="DL383" i="34"/>
  <c r="DM383" i="34"/>
  <c r="DN383" i="34"/>
  <c r="DO383" i="34"/>
  <c r="DQ383" i="34"/>
  <c r="DR383" i="34"/>
  <c r="DS383" i="34"/>
  <c r="DT383" i="34"/>
  <c r="DV383" i="34"/>
  <c r="DW383" i="34" s="1"/>
  <c r="DY383" i="34"/>
  <c r="DZ383" i="34"/>
  <c r="EA383" i="34"/>
  <c r="EB383" i="34"/>
  <c r="ED383" i="34"/>
  <c r="EE383" i="34"/>
  <c r="EG383" i="34"/>
  <c r="EH383" i="34"/>
  <c r="EI383" i="34"/>
  <c r="EK383" i="34"/>
  <c r="EL383" i="34" s="1"/>
  <c r="EM383" i="34"/>
  <c r="EN383" i="34" s="1"/>
  <c r="EO383" i="34"/>
  <c r="EP383" i="34"/>
  <c r="EQ383" i="34"/>
  <c r="ES383" i="34"/>
  <c r="ET383" i="34"/>
  <c r="EV383" i="34"/>
  <c r="EW383" i="34"/>
  <c r="EX383" i="34"/>
  <c r="EY383" i="34"/>
  <c r="EZ383" i="34"/>
  <c r="FA383" i="34"/>
  <c r="FD383" i="34"/>
  <c r="FE383" i="34"/>
  <c r="FF383" i="34"/>
  <c r="FG383" i="34"/>
  <c r="FH383" i="34"/>
  <c r="FI383" i="34"/>
  <c r="FK383" i="34"/>
  <c r="FL383" i="34" s="1"/>
  <c r="FM383" i="34"/>
  <c r="FN383" i="34"/>
  <c r="FO383" i="34"/>
  <c r="FQ383" i="34"/>
  <c r="FR383" i="34" s="1"/>
  <c r="FT383" i="34"/>
  <c r="FU383" i="34" s="1"/>
  <c r="FV383" i="34"/>
  <c r="FW383" i="34"/>
  <c r="FY383" i="34"/>
  <c r="FZ383" i="34" s="1"/>
  <c r="GG383" i="34"/>
  <c r="GI383" i="34"/>
  <c r="GJ383" i="34"/>
  <c r="GK383" i="34"/>
  <c r="GN383" i="34"/>
  <c r="GO383" i="34"/>
  <c r="GP383" i="34"/>
  <c r="GQ383" i="34"/>
  <c r="GR383" i="34"/>
  <c r="GS383" i="34"/>
  <c r="GT383" i="34"/>
  <c r="GU383" i="34"/>
  <c r="GV383" i="34"/>
  <c r="GW383" i="34"/>
  <c r="GX383" i="34"/>
  <c r="GY383" i="34"/>
  <c r="GZ383" i="34"/>
  <c r="HA383" i="34"/>
  <c r="HB383" i="34"/>
  <c r="HC383" i="34"/>
  <c r="HD383" i="34"/>
  <c r="HE383" i="34"/>
  <c r="HF383" i="34"/>
  <c r="HG383" i="34"/>
  <c r="HH383" i="34"/>
  <c r="HI383" i="34"/>
  <c r="HJ383" i="34"/>
  <c r="HK383" i="34"/>
  <c r="HL383" i="34"/>
  <c r="HM383" i="34"/>
  <c r="HN383" i="34"/>
  <c r="HO383" i="34"/>
  <c r="HP383" i="34"/>
  <c r="HQ383" i="34"/>
  <c r="HR383" i="34"/>
  <c r="HS383" i="34"/>
  <c r="HT383" i="34"/>
  <c r="HU383" i="34"/>
  <c r="HV383" i="34"/>
  <c r="HW383" i="34"/>
  <c r="HX383" i="34"/>
  <c r="HY383" i="34"/>
  <c r="HZ383" i="34"/>
  <c r="IA383" i="34"/>
  <c r="IB383" i="34"/>
  <c r="IC383" i="34"/>
  <c r="ID383" i="34"/>
  <c r="IE383" i="34"/>
  <c r="IF383" i="34"/>
  <c r="IG383" i="34"/>
  <c r="BH382" i="34"/>
  <c r="GH382" i="34" s="1"/>
  <c r="IK382" i="34" s="1"/>
  <c r="BK382" i="34"/>
  <c r="BL382" i="34"/>
  <c r="BM382" i="34"/>
  <c r="BN382" i="34"/>
  <c r="BO382" i="34"/>
  <c r="BP382" i="34"/>
  <c r="BQ382" i="34"/>
  <c r="BR382" i="34"/>
  <c r="BS382" i="34"/>
  <c r="BT382" i="34"/>
  <c r="BU382" i="34"/>
  <c r="BV382" i="34"/>
  <c r="BW382" i="34"/>
  <c r="BX382" i="34"/>
  <c r="BY382" i="34"/>
  <c r="BZ382" i="34"/>
  <c r="CA382" i="34"/>
  <c r="CB382" i="34"/>
  <c r="CC382" i="34"/>
  <c r="CD382" i="34"/>
  <c r="CE382" i="34"/>
  <c r="CF382" i="34"/>
  <c r="CG382" i="34"/>
  <c r="CH382" i="34"/>
  <c r="CI382" i="34"/>
  <c r="CJ382" i="34"/>
  <c r="CK382" i="34"/>
  <c r="CL382" i="34"/>
  <c r="CM382" i="34"/>
  <c r="CN382" i="34"/>
  <c r="CO382" i="34"/>
  <c r="CP382" i="34"/>
  <c r="CQ382" i="34"/>
  <c r="CR382" i="34"/>
  <c r="CS382" i="34"/>
  <c r="CT382" i="34"/>
  <c r="CU382" i="34"/>
  <c r="CV382" i="34"/>
  <c r="CW382" i="34"/>
  <c r="CX382" i="34"/>
  <c r="CY382" i="34"/>
  <c r="CZ382" i="34"/>
  <c r="DA382" i="34"/>
  <c r="DB382" i="34"/>
  <c r="DC382" i="34"/>
  <c r="DD382" i="34"/>
  <c r="DE382" i="34"/>
  <c r="DF382" i="34"/>
  <c r="DG382" i="34"/>
  <c r="DH382" i="34"/>
  <c r="DI382" i="34"/>
  <c r="DJ382" i="34"/>
  <c r="DL382" i="34"/>
  <c r="DM382" i="34"/>
  <c r="DN382" i="34"/>
  <c r="DO382" i="34"/>
  <c r="DQ382" i="34"/>
  <c r="DR382" i="34"/>
  <c r="DS382" i="34"/>
  <c r="DT382" i="34"/>
  <c r="DV382" i="34"/>
  <c r="DW382" i="34" s="1"/>
  <c r="DY382" i="34"/>
  <c r="DZ382" i="34"/>
  <c r="EA382" i="34"/>
  <c r="EB382" i="34"/>
  <c r="ED382" i="34"/>
  <c r="EE382" i="34"/>
  <c r="EG382" i="34"/>
  <c r="EH382" i="34"/>
  <c r="EI382" i="34"/>
  <c r="EK382" i="34"/>
  <c r="EL382" i="34" s="1"/>
  <c r="EM382" i="34"/>
  <c r="EN382" i="34" s="1"/>
  <c r="EO382" i="34"/>
  <c r="EP382" i="34"/>
  <c r="EQ382" i="34"/>
  <c r="ES382" i="34"/>
  <c r="ET382" i="34"/>
  <c r="EV382" i="34"/>
  <c r="EW382" i="34"/>
  <c r="EX382" i="34"/>
  <c r="EY382" i="34"/>
  <c r="EZ382" i="34"/>
  <c r="FA382" i="34"/>
  <c r="FD382" i="34"/>
  <c r="FE382" i="34"/>
  <c r="FF382" i="34"/>
  <c r="FG382" i="34"/>
  <c r="FH382" i="34"/>
  <c r="FI382" i="34"/>
  <c r="FK382" i="34"/>
  <c r="FL382" i="34" s="1"/>
  <c r="FM382" i="34"/>
  <c r="FN382" i="34"/>
  <c r="FO382" i="34"/>
  <c r="FQ382" i="34"/>
  <c r="FR382" i="34" s="1"/>
  <c r="FT382" i="34"/>
  <c r="FU382" i="34" s="1"/>
  <c r="FV382" i="34"/>
  <c r="FW382" i="34"/>
  <c r="FY382" i="34"/>
  <c r="FZ382" i="34" s="1"/>
  <c r="GG382" i="34"/>
  <c r="GI382" i="34"/>
  <c r="GJ382" i="34"/>
  <c r="GK382" i="34"/>
  <c r="GN382" i="34"/>
  <c r="GO382" i="34"/>
  <c r="GP382" i="34"/>
  <c r="GQ382" i="34"/>
  <c r="GR382" i="34"/>
  <c r="GS382" i="34"/>
  <c r="GT382" i="34"/>
  <c r="GU382" i="34"/>
  <c r="GV382" i="34"/>
  <c r="GW382" i="34"/>
  <c r="GX382" i="34"/>
  <c r="GY382" i="34"/>
  <c r="GZ382" i="34"/>
  <c r="HA382" i="34"/>
  <c r="HB382" i="34"/>
  <c r="HC382" i="34"/>
  <c r="HD382" i="34"/>
  <c r="HE382" i="34"/>
  <c r="HF382" i="34"/>
  <c r="HG382" i="34"/>
  <c r="HH382" i="34"/>
  <c r="HI382" i="34"/>
  <c r="HJ382" i="34"/>
  <c r="HK382" i="34"/>
  <c r="HL382" i="34"/>
  <c r="HM382" i="34"/>
  <c r="HN382" i="34"/>
  <c r="HO382" i="34"/>
  <c r="HP382" i="34"/>
  <c r="HQ382" i="34"/>
  <c r="HR382" i="34"/>
  <c r="HS382" i="34"/>
  <c r="HT382" i="34"/>
  <c r="HU382" i="34"/>
  <c r="HV382" i="34"/>
  <c r="HW382" i="34"/>
  <c r="HX382" i="34"/>
  <c r="HY382" i="34"/>
  <c r="HZ382" i="34"/>
  <c r="IA382" i="34"/>
  <c r="IB382" i="34"/>
  <c r="IC382" i="34"/>
  <c r="ID382" i="34"/>
  <c r="IE382" i="34"/>
  <c r="IF382" i="34"/>
  <c r="IG382" i="34"/>
  <c r="BH381" i="34"/>
  <c r="BK381" i="34"/>
  <c r="BL381" i="34"/>
  <c r="BM381" i="34"/>
  <c r="BN381" i="34"/>
  <c r="BO381" i="34"/>
  <c r="BP381" i="34"/>
  <c r="BQ381" i="34"/>
  <c r="BR381" i="34"/>
  <c r="BS381" i="34"/>
  <c r="BT381" i="34"/>
  <c r="BU381" i="34"/>
  <c r="BV381" i="34"/>
  <c r="BW381" i="34"/>
  <c r="BX381" i="34"/>
  <c r="BY381" i="34"/>
  <c r="BZ381" i="34"/>
  <c r="CA381" i="34"/>
  <c r="CB381" i="34"/>
  <c r="CC381" i="34"/>
  <c r="CD381" i="34"/>
  <c r="CE381" i="34"/>
  <c r="CF381" i="34"/>
  <c r="CG381" i="34"/>
  <c r="CH381" i="34"/>
  <c r="CI381" i="34"/>
  <c r="CJ381" i="34"/>
  <c r="CK381" i="34"/>
  <c r="CL381" i="34"/>
  <c r="CM381" i="34"/>
  <c r="CN381" i="34"/>
  <c r="CO381" i="34"/>
  <c r="CP381" i="34"/>
  <c r="CQ381" i="34"/>
  <c r="CR381" i="34"/>
  <c r="CS381" i="34"/>
  <c r="CT381" i="34"/>
  <c r="CU381" i="34"/>
  <c r="CV381" i="34"/>
  <c r="CW381" i="34"/>
  <c r="CX381" i="34"/>
  <c r="CY381" i="34"/>
  <c r="CZ381" i="34"/>
  <c r="DA381" i="34"/>
  <c r="DB381" i="34"/>
  <c r="DC381" i="34"/>
  <c r="DD381" i="34"/>
  <c r="DE381" i="34"/>
  <c r="DF381" i="34"/>
  <c r="DG381" i="34"/>
  <c r="DH381" i="34"/>
  <c r="DI381" i="34"/>
  <c r="DJ381" i="34"/>
  <c r="DL381" i="34"/>
  <c r="DM381" i="34"/>
  <c r="DN381" i="34"/>
  <c r="DO381" i="34"/>
  <c r="DQ381" i="34"/>
  <c r="DR381" i="34"/>
  <c r="DS381" i="34"/>
  <c r="DT381" i="34"/>
  <c r="DV381" i="34"/>
  <c r="DW381" i="34" s="1"/>
  <c r="DY381" i="34"/>
  <c r="DZ381" i="34"/>
  <c r="EA381" i="34"/>
  <c r="EB381" i="34"/>
  <c r="ED381" i="34"/>
  <c r="EE381" i="34"/>
  <c r="EG381" i="34"/>
  <c r="EH381" i="34"/>
  <c r="EI381" i="34"/>
  <c r="EK381" i="34"/>
  <c r="EL381" i="34" s="1"/>
  <c r="EM381" i="34"/>
  <c r="EN381" i="34" s="1"/>
  <c r="EO381" i="34"/>
  <c r="EP381" i="34"/>
  <c r="EQ381" i="34"/>
  <c r="ES381" i="34"/>
  <c r="ET381" i="34"/>
  <c r="EV381" i="34"/>
  <c r="EW381" i="34"/>
  <c r="EX381" i="34"/>
  <c r="EY381" i="34"/>
  <c r="EZ381" i="34"/>
  <c r="FA381" i="34"/>
  <c r="FD381" i="34"/>
  <c r="FE381" i="34"/>
  <c r="FF381" i="34"/>
  <c r="FG381" i="34"/>
  <c r="FH381" i="34"/>
  <c r="FI381" i="34"/>
  <c r="FK381" i="34"/>
  <c r="FL381" i="34" s="1"/>
  <c r="FM381" i="34"/>
  <c r="FN381" i="34"/>
  <c r="FO381" i="34"/>
  <c r="FQ381" i="34"/>
  <c r="FR381" i="34" s="1"/>
  <c r="FT381" i="34"/>
  <c r="FU381" i="34" s="1"/>
  <c r="FV381" i="34"/>
  <c r="FW381" i="34"/>
  <c r="FY381" i="34"/>
  <c r="FZ381" i="34" s="1"/>
  <c r="GG381" i="34"/>
  <c r="GH381" i="34"/>
  <c r="IK381" i="34" s="1"/>
  <c r="GI381" i="34"/>
  <c r="GJ381" i="34"/>
  <c r="GK381" i="34"/>
  <c r="GN381" i="34"/>
  <c r="GO381" i="34"/>
  <c r="GP381" i="34"/>
  <c r="GQ381" i="34"/>
  <c r="GR381" i="34"/>
  <c r="GS381" i="34"/>
  <c r="GT381" i="34"/>
  <c r="GU381" i="34"/>
  <c r="GV381" i="34"/>
  <c r="GW381" i="34"/>
  <c r="GX381" i="34"/>
  <c r="GY381" i="34"/>
  <c r="GZ381" i="34"/>
  <c r="HA381" i="34"/>
  <c r="HB381" i="34"/>
  <c r="HC381" i="34"/>
  <c r="HD381" i="34"/>
  <c r="HE381" i="34"/>
  <c r="HF381" i="34"/>
  <c r="HG381" i="34"/>
  <c r="HH381" i="34"/>
  <c r="HI381" i="34"/>
  <c r="HJ381" i="34"/>
  <c r="HK381" i="34"/>
  <c r="HL381" i="34"/>
  <c r="HM381" i="34"/>
  <c r="HN381" i="34"/>
  <c r="HO381" i="34"/>
  <c r="HP381" i="34"/>
  <c r="HQ381" i="34"/>
  <c r="HR381" i="34"/>
  <c r="HS381" i="34"/>
  <c r="HT381" i="34"/>
  <c r="HU381" i="34"/>
  <c r="HV381" i="34"/>
  <c r="HW381" i="34"/>
  <c r="HX381" i="34"/>
  <c r="HY381" i="34"/>
  <c r="HZ381" i="34"/>
  <c r="IA381" i="34"/>
  <c r="IB381" i="34"/>
  <c r="IC381" i="34"/>
  <c r="ID381" i="34"/>
  <c r="IE381" i="34"/>
  <c r="IF381" i="34"/>
  <c r="IG381" i="34"/>
  <c r="BH380" i="34"/>
  <c r="BK380" i="34"/>
  <c r="BL380" i="34"/>
  <c r="BM380" i="34"/>
  <c r="BN380" i="34"/>
  <c r="BO380" i="34"/>
  <c r="BP380" i="34"/>
  <c r="BQ380" i="34"/>
  <c r="BR380" i="34"/>
  <c r="BS380" i="34"/>
  <c r="BT380" i="34"/>
  <c r="BU380" i="34"/>
  <c r="BV380" i="34"/>
  <c r="BW380" i="34"/>
  <c r="BX380" i="34"/>
  <c r="BY380" i="34"/>
  <c r="BZ380" i="34"/>
  <c r="CA380" i="34"/>
  <c r="CB380" i="34"/>
  <c r="CC380" i="34"/>
  <c r="CD380" i="34"/>
  <c r="CE380" i="34"/>
  <c r="CF380" i="34"/>
  <c r="CG380" i="34"/>
  <c r="CH380" i="34"/>
  <c r="CI380" i="34"/>
  <c r="CJ380" i="34"/>
  <c r="CK380" i="34"/>
  <c r="CL380" i="34"/>
  <c r="CM380" i="34"/>
  <c r="CN380" i="34"/>
  <c r="CO380" i="34"/>
  <c r="CP380" i="34"/>
  <c r="CQ380" i="34"/>
  <c r="CR380" i="34"/>
  <c r="CS380" i="34"/>
  <c r="CT380" i="34"/>
  <c r="CU380" i="34"/>
  <c r="CV380" i="34"/>
  <c r="CW380" i="34"/>
  <c r="CX380" i="34"/>
  <c r="CY380" i="34"/>
  <c r="CZ380" i="34"/>
  <c r="DA380" i="34"/>
  <c r="DB380" i="34"/>
  <c r="DC380" i="34"/>
  <c r="DD380" i="34"/>
  <c r="DE380" i="34"/>
  <c r="DF380" i="34"/>
  <c r="DG380" i="34"/>
  <c r="DH380" i="34"/>
  <c r="DI380" i="34"/>
  <c r="DJ380" i="34"/>
  <c r="DL380" i="34"/>
  <c r="DM380" i="34"/>
  <c r="DN380" i="34"/>
  <c r="DO380" i="34"/>
  <c r="DQ380" i="34"/>
  <c r="DR380" i="34"/>
  <c r="DS380" i="34"/>
  <c r="DT380" i="34"/>
  <c r="DV380" i="34"/>
  <c r="DW380" i="34" s="1"/>
  <c r="DY380" i="34"/>
  <c r="DZ380" i="34"/>
  <c r="EA380" i="34"/>
  <c r="EB380" i="34"/>
  <c r="ED380" i="34"/>
  <c r="EE380" i="34"/>
  <c r="EG380" i="34"/>
  <c r="EH380" i="34"/>
  <c r="EI380" i="34"/>
  <c r="EK380" i="34"/>
  <c r="EL380" i="34" s="1"/>
  <c r="EM380" i="34"/>
  <c r="EN380" i="34" s="1"/>
  <c r="EO380" i="34"/>
  <c r="EP380" i="34"/>
  <c r="EQ380" i="34"/>
  <c r="ES380" i="34"/>
  <c r="ET380" i="34"/>
  <c r="EV380" i="34"/>
  <c r="EW380" i="34"/>
  <c r="EX380" i="34"/>
  <c r="EY380" i="34"/>
  <c r="EZ380" i="34"/>
  <c r="FA380" i="34"/>
  <c r="FD380" i="34"/>
  <c r="FE380" i="34"/>
  <c r="FF380" i="34"/>
  <c r="FG380" i="34"/>
  <c r="FH380" i="34"/>
  <c r="FI380" i="34"/>
  <c r="FK380" i="34"/>
  <c r="FL380" i="34" s="1"/>
  <c r="FM380" i="34"/>
  <c r="FN380" i="34"/>
  <c r="FO380" i="34"/>
  <c r="FQ380" i="34"/>
  <c r="FR380" i="34" s="1"/>
  <c r="FT380" i="34"/>
  <c r="FU380" i="34" s="1"/>
  <c r="FV380" i="34"/>
  <c r="FW380" i="34"/>
  <c r="FY380" i="34"/>
  <c r="FZ380" i="34" s="1"/>
  <c r="GG380" i="34"/>
  <c r="GH380" i="34"/>
  <c r="IK380" i="34" s="1"/>
  <c r="GI380" i="34"/>
  <c r="GJ380" i="34"/>
  <c r="GK380" i="34"/>
  <c r="GN380" i="34"/>
  <c r="GO380" i="34"/>
  <c r="GP380" i="34"/>
  <c r="GQ380" i="34"/>
  <c r="GR380" i="34"/>
  <c r="GS380" i="34"/>
  <c r="GT380" i="34"/>
  <c r="GU380" i="34"/>
  <c r="GV380" i="34"/>
  <c r="GW380" i="34"/>
  <c r="GX380" i="34"/>
  <c r="GY380" i="34"/>
  <c r="GZ380" i="34"/>
  <c r="HA380" i="34"/>
  <c r="HB380" i="34"/>
  <c r="HC380" i="34"/>
  <c r="HD380" i="34"/>
  <c r="HE380" i="34"/>
  <c r="HF380" i="34"/>
  <c r="HG380" i="34"/>
  <c r="HH380" i="34"/>
  <c r="HI380" i="34"/>
  <c r="HJ380" i="34"/>
  <c r="HK380" i="34"/>
  <c r="HL380" i="34"/>
  <c r="HM380" i="34"/>
  <c r="HN380" i="34"/>
  <c r="HO380" i="34"/>
  <c r="HP380" i="34"/>
  <c r="HQ380" i="34"/>
  <c r="HR380" i="34"/>
  <c r="HS380" i="34"/>
  <c r="HT380" i="34"/>
  <c r="HU380" i="34"/>
  <c r="HV380" i="34"/>
  <c r="HW380" i="34"/>
  <c r="HX380" i="34"/>
  <c r="HY380" i="34"/>
  <c r="HZ380" i="34"/>
  <c r="IA380" i="34"/>
  <c r="IB380" i="34"/>
  <c r="IC380" i="34"/>
  <c r="ID380" i="34"/>
  <c r="IE380" i="34"/>
  <c r="IF380" i="34"/>
  <c r="IG380" i="34"/>
  <c r="BH379" i="34"/>
  <c r="GH379" i="34" s="1"/>
  <c r="IK379" i="34" s="1"/>
  <c r="BK379" i="34"/>
  <c r="BL379" i="34"/>
  <c r="BM379" i="34"/>
  <c r="BN379" i="34"/>
  <c r="BO379" i="34"/>
  <c r="BP379" i="34"/>
  <c r="BQ379" i="34"/>
  <c r="BR379" i="34"/>
  <c r="BS379" i="34"/>
  <c r="BT379" i="34"/>
  <c r="BU379" i="34"/>
  <c r="BV379" i="34"/>
  <c r="BW379" i="34"/>
  <c r="BX379" i="34"/>
  <c r="BY379" i="34"/>
  <c r="BZ379" i="34"/>
  <c r="CA379" i="34"/>
  <c r="CB379" i="34"/>
  <c r="CC379" i="34"/>
  <c r="CD379" i="34"/>
  <c r="CE379" i="34"/>
  <c r="CF379" i="34"/>
  <c r="CG379" i="34"/>
  <c r="CH379" i="34"/>
  <c r="CI379" i="34"/>
  <c r="CJ379" i="34"/>
  <c r="CK379" i="34"/>
  <c r="CL379" i="34"/>
  <c r="CM379" i="34"/>
  <c r="CN379" i="34"/>
  <c r="CO379" i="34"/>
  <c r="CP379" i="34"/>
  <c r="CQ379" i="34"/>
  <c r="CR379" i="34"/>
  <c r="CS379" i="34"/>
  <c r="CT379" i="34"/>
  <c r="CU379" i="34"/>
  <c r="CV379" i="34"/>
  <c r="CW379" i="34"/>
  <c r="CX379" i="34"/>
  <c r="CY379" i="34"/>
  <c r="CZ379" i="34"/>
  <c r="DA379" i="34"/>
  <c r="DB379" i="34"/>
  <c r="DC379" i="34"/>
  <c r="DD379" i="34"/>
  <c r="DE379" i="34"/>
  <c r="DF379" i="34"/>
  <c r="DG379" i="34"/>
  <c r="DH379" i="34"/>
  <c r="DI379" i="34"/>
  <c r="DJ379" i="34"/>
  <c r="DL379" i="34"/>
  <c r="DM379" i="34"/>
  <c r="DN379" i="34"/>
  <c r="DO379" i="34"/>
  <c r="DQ379" i="34"/>
  <c r="DR379" i="34"/>
  <c r="DS379" i="34"/>
  <c r="DT379" i="34"/>
  <c r="DV379" i="34"/>
  <c r="DW379" i="34" s="1"/>
  <c r="DY379" i="34"/>
  <c r="DZ379" i="34"/>
  <c r="EA379" i="34"/>
  <c r="EB379" i="34"/>
  <c r="ED379" i="34"/>
  <c r="EE379" i="34"/>
  <c r="EG379" i="34"/>
  <c r="EH379" i="34"/>
  <c r="EI379" i="34"/>
  <c r="EK379" i="34"/>
  <c r="EL379" i="34" s="1"/>
  <c r="EM379" i="34"/>
  <c r="EN379" i="34" s="1"/>
  <c r="EO379" i="34"/>
  <c r="EP379" i="34"/>
  <c r="EQ379" i="34"/>
  <c r="ES379" i="34"/>
  <c r="ET379" i="34"/>
  <c r="EV379" i="34"/>
  <c r="EW379" i="34"/>
  <c r="EX379" i="34"/>
  <c r="EY379" i="34"/>
  <c r="EZ379" i="34"/>
  <c r="FA379" i="34"/>
  <c r="FD379" i="34"/>
  <c r="FE379" i="34"/>
  <c r="FF379" i="34"/>
  <c r="FG379" i="34"/>
  <c r="FH379" i="34"/>
  <c r="FI379" i="34"/>
  <c r="FK379" i="34"/>
  <c r="FL379" i="34" s="1"/>
  <c r="FM379" i="34"/>
  <c r="FN379" i="34"/>
  <c r="FO379" i="34"/>
  <c r="FQ379" i="34"/>
  <c r="FR379" i="34" s="1"/>
  <c r="FT379" i="34"/>
  <c r="FU379" i="34" s="1"/>
  <c r="FV379" i="34"/>
  <c r="FW379" i="34"/>
  <c r="FY379" i="34"/>
  <c r="FZ379" i="34" s="1"/>
  <c r="GG379" i="34"/>
  <c r="GI379" i="34"/>
  <c r="GJ379" i="34"/>
  <c r="GK379" i="34"/>
  <c r="GN379" i="34"/>
  <c r="GO379" i="34"/>
  <c r="GP379" i="34"/>
  <c r="GQ379" i="34"/>
  <c r="GR379" i="34"/>
  <c r="GS379" i="34"/>
  <c r="GT379" i="34"/>
  <c r="GU379" i="34"/>
  <c r="GV379" i="34"/>
  <c r="GW379" i="34"/>
  <c r="GX379" i="34"/>
  <c r="GY379" i="34"/>
  <c r="GZ379" i="34"/>
  <c r="HA379" i="34"/>
  <c r="HB379" i="34"/>
  <c r="HC379" i="34"/>
  <c r="HD379" i="34"/>
  <c r="HE379" i="34"/>
  <c r="HF379" i="34"/>
  <c r="HG379" i="34"/>
  <c r="HH379" i="34"/>
  <c r="HI379" i="34"/>
  <c r="HJ379" i="34"/>
  <c r="HK379" i="34"/>
  <c r="HL379" i="34"/>
  <c r="HM379" i="34"/>
  <c r="HN379" i="34"/>
  <c r="HO379" i="34"/>
  <c r="HP379" i="34"/>
  <c r="HQ379" i="34"/>
  <c r="HR379" i="34"/>
  <c r="HS379" i="34"/>
  <c r="HT379" i="34"/>
  <c r="HU379" i="34"/>
  <c r="HV379" i="34"/>
  <c r="HW379" i="34"/>
  <c r="HX379" i="34"/>
  <c r="HY379" i="34"/>
  <c r="HZ379" i="34"/>
  <c r="IA379" i="34"/>
  <c r="IB379" i="34"/>
  <c r="IC379" i="34"/>
  <c r="ID379" i="34"/>
  <c r="IE379" i="34"/>
  <c r="IF379" i="34"/>
  <c r="IG379" i="34"/>
  <c r="BH378" i="34"/>
  <c r="GH378" i="34" s="1"/>
  <c r="IK378" i="34" s="1"/>
  <c r="BK378" i="34"/>
  <c r="BL378" i="34"/>
  <c r="BM378" i="34"/>
  <c r="BN378" i="34"/>
  <c r="BO378" i="34"/>
  <c r="BP378" i="34"/>
  <c r="BQ378" i="34"/>
  <c r="BR378" i="34"/>
  <c r="BS378" i="34"/>
  <c r="BT378" i="34"/>
  <c r="BU378" i="34"/>
  <c r="BV378" i="34"/>
  <c r="BW378" i="34"/>
  <c r="BX378" i="34"/>
  <c r="BY378" i="34"/>
  <c r="BZ378" i="34"/>
  <c r="CA378" i="34"/>
  <c r="CB378" i="34"/>
  <c r="CC378" i="34"/>
  <c r="CD378" i="34"/>
  <c r="CE378" i="34"/>
  <c r="CF378" i="34"/>
  <c r="CG378" i="34"/>
  <c r="CH378" i="34"/>
  <c r="CI378" i="34"/>
  <c r="CJ378" i="34"/>
  <c r="CK378" i="34"/>
  <c r="CL378" i="34"/>
  <c r="CM378" i="34"/>
  <c r="CN378" i="34"/>
  <c r="CO378" i="34"/>
  <c r="CP378" i="34"/>
  <c r="CQ378" i="34"/>
  <c r="CR378" i="34"/>
  <c r="CS378" i="34"/>
  <c r="CT378" i="34"/>
  <c r="CU378" i="34"/>
  <c r="CV378" i="34"/>
  <c r="CW378" i="34"/>
  <c r="CX378" i="34"/>
  <c r="CY378" i="34"/>
  <c r="CZ378" i="34"/>
  <c r="DA378" i="34"/>
  <c r="DB378" i="34"/>
  <c r="DC378" i="34"/>
  <c r="DD378" i="34"/>
  <c r="DE378" i="34"/>
  <c r="DF378" i="34"/>
  <c r="DG378" i="34"/>
  <c r="DH378" i="34"/>
  <c r="DI378" i="34"/>
  <c r="DJ378" i="34"/>
  <c r="DL378" i="34"/>
  <c r="DM378" i="34"/>
  <c r="DN378" i="34"/>
  <c r="DO378" i="34"/>
  <c r="DQ378" i="34"/>
  <c r="DR378" i="34"/>
  <c r="DS378" i="34"/>
  <c r="DT378" i="34"/>
  <c r="DV378" i="34"/>
  <c r="DW378" i="34" s="1"/>
  <c r="DY378" i="34"/>
  <c r="DZ378" i="34"/>
  <c r="EA378" i="34"/>
  <c r="EB378" i="34"/>
  <c r="ED378" i="34"/>
  <c r="EE378" i="34"/>
  <c r="EG378" i="34"/>
  <c r="EH378" i="34"/>
  <c r="EI378" i="34"/>
  <c r="EK378" i="34"/>
  <c r="EL378" i="34" s="1"/>
  <c r="EM378" i="34"/>
  <c r="EN378" i="34" s="1"/>
  <c r="EO378" i="34"/>
  <c r="EP378" i="34"/>
  <c r="EQ378" i="34"/>
  <c r="ES378" i="34"/>
  <c r="ET378" i="34"/>
  <c r="EV378" i="34"/>
  <c r="EW378" i="34"/>
  <c r="EX378" i="34"/>
  <c r="EY378" i="34"/>
  <c r="EZ378" i="34"/>
  <c r="FA378" i="34"/>
  <c r="FD378" i="34"/>
  <c r="FE378" i="34"/>
  <c r="FF378" i="34"/>
  <c r="FG378" i="34"/>
  <c r="FH378" i="34"/>
  <c r="FI378" i="34"/>
  <c r="FK378" i="34"/>
  <c r="FL378" i="34" s="1"/>
  <c r="FM378" i="34"/>
  <c r="FN378" i="34"/>
  <c r="FO378" i="34"/>
  <c r="FQ378" i="34"/>
  <c r="FR378" i="34" s="1"/>
  <c r="FT378" i="34"/>
  <c r="FU378" i="34" s="1"/>
  <c r="FV378" i="34"/>
  <c r="FW378" i="34"/>
  <c r="FY378" i="34"/>
  <c r="FZ378" i="34" s="1"/>
  <c r="GG378" i="34"/>
  <c r="GI378" i="34"/>
  <c r="GJ378" i="34"/>
  <c r="GK378" i="34"/>
  <c r="GN378" i="34"/>
  <c r="GO378" i="34"/>
  <c r="GP378" i="34"/>
  <c r="GQ378" i="34"/>
  <c r="GR378" i="34"/>
  <c r="GS378" i="34"/>
  <c r="GT378" i="34"/>
  <c r="GU378" i="34"/>
  <c r="GV378" i="34"/>
  <c r="GW378" i="34"/>
  <c r="GX378" i="34"/>
  <c r="GY378" i="34"/>
  <c r="GZ378" i="34"/>
  <c r="HA378" i="34"/>
  <c r="HB378" i="34"/>
  <c r="HC378" i="34"/>
  <c r="HD378" i="34"/>
  <c r="HE378" i="34"/>
  <c r="HF378" i="34"/>
  <c r="HG378" i="34"/>
  <c r="HH378" i="34"/>
  <c r="HI378" i="34"/>
  <c r="HJ378" i="34"/>
  <c r="HK378" i="34"/>
  <c r="HL378" i="34"/>
  <c r="HM378" i="34"/>
  <c r="HN378" i="34"/>
  <c r="HO378" i="34"/>
  <c r="HP378" i="34"/>
  <c r="HQ378" i="34"/>
  <c r="HR378" i="34"/>
  <c r="HS378" i="34"/>
  <c r="HT378" i="34"/>
  <c r="HU378" i="34"/>
  <c r="HV378" i="34"/>
  <c r="HW378" i="34"/>
  <c r="HX378" i="34"/>
  <c r="HY378" i="34"/>
  <c r="HZ378" i="34"/>
  <c r="IA378" i="34"/>
  <c r="IB378" i="34"/>
  <c r="IC378" i="34"/>
  <c r="ID378" i="34"/>
  <c r="IE378" i="34"/>
  <c r="IF378" i="34"/>
  <c r="IG378" i="34"/>
  <c r="BH377" i="34"/>
  <c r="GH377" i="34" s="1"/>
  <c r="IK377" i="34" s="1"/>
  <c r="BK377" i="34"/>
  <c r="BL377" i="34"/>
  <c r="BM377" i="34"/>
  <c r="BN377" i="34"/>
  <c r="BO377" i="34"/>
  <c r="BP377" i="34"/>
  <c r="BQ377" i="34"/>
  <c r="BR377" i="34"/>
  <c r="BS377" i="34"/>
  <c r="BT377" i="34"/>
  <c r="BU377" i="34"/>
  <c r="BV377" i="34"/>
  <c r="BW377" i="34"/>
  <c r="BX377" i="34"/>
  <c r="BY377" i="34"/>
  <c r="BZ377" i="34"/>
  <c r="CA377" i="34"/>
  <c r="CB377" i="34"/>
  <c r="CC377" i="34"/>
  <c r="CD377" i="34"/>
  <c r="CE377" i="34"/>
  <c r="CF377" i="34"/>
  <c r="CG377" i="34"/>
  <c r="CH377" i="34"/>
  <c r="CI377" i="34"/>
  <c r="CJ377" i="34"/>
  <c r="CK377" i="34"/>
  <c r="CL377" i="34"/>
  <c r="CM377" i="34"/>
  <c r="CN377" i="34"/>
  <c r="CO377" i="34"/>
  <c r="CP377" i="34"/>
  <c r="CQ377" i="34"/>
  <c r="CR377" i="34"/>
  <c r="CS377" i="34"/>
  <c r="CT377" i="34"/>
  <c r="CU377" i="34"/>
  <c r="CV377" i="34"/>
  <c r="CW377" i="34"/>
  <c r="CX377" i="34"/>
  <c r="CY377" i="34"/>
  <c r="CZ377" i="34"/>
  <c r="DA377" i="34"/>
  <c r="DB377" i="34"/>
  <c r="DC377" i="34"/>
  <c r="DD377" i="34"/>
  <c r="DE377" i="34"/>
  <c r="DF377" i="34"/>
  <c r="DG377" i="34"/>
  <c r="DH377" i="34"/>
  <c r="DI377" i="34"/>
  <c r="DJ377" i="34"/>
  <c r="DL377" i="34"/>
  <c r="DM377" i="34"/>
  <c r="DN377" i="34"/>
  <c r="DO377" i="34"/>
  <c r="DQ377" i="34"/>
  <c r="DR377" i="34"/>
  <c r="DS377" i="34"/>
  <c r="DT377" i="34"/>
  <c r="DV377" i="34"/>
  <c r="DW377" i="34" s="1"/>
  <c r="DY377" i="34"/>
  <c r="DZ377" i="34"/>
  <c r="EA377" i="34"/>
  <c r="EB377" i="34"/>
  <c r="ED377" i="34"/>
  <c r="EE377" i="34"/>
  <c r="EG377" i="34"/>
  <c r="EH377" i="34"/>
  <c r="EI377" i="34"/>
  <c r="EK377" i="34"/>
  <c r="EL377" i="34" s="1"/>
  <c r="EM377" i="34"/>
  <c r="EN377" i="34" s="1"/>
  <c r="EO377" i="34"/>
  <c r="EP377" i="34"/>
  <c r="EQ377" i="34"/>
  <c r="ES377" i="34"/>
  <c r="ET377" i="34"/>
  <c r="EV377" i="34"/>
  <c r="EW377" i="34"/>
  <c r="EX377" i="34"/>
  <c r="EY377" i="34"/>
  <c r="EZ377" i="34"/>
  <c r="FA377" i="34"/>
  <c r="FD377" i="34"/>
  <c r="FE377" i="34"/>
  <c r="FF377" i="34"/>
  <c r="FG377" i="34"/>
  <c r="FH377" i="34"/>
  <c r="FI377" i="34"/>
  <c r="FK377" i="34"/>
  <c r="FL377" i="34" s="1"/>
  <c r="FM377" i="34"/>
  <c r="FN377" i="34"/>
  <c r="FO377" i="34"/>
  <c r="FQ377" i="34"/>
  <c r="FR377" i="34" s="1"/>
  <c r="FT377" i="34"/>
  <c r="FU377" i="34" s="1"/>
  <c r="FV377" i="34"/>
  <c r="FW377" i="34"/>
  <c r="FY377" i="34"/>
  <c r="FZ377" i="34" s="1"/>
  <c r="GG377" i="34"/>
  <c r="GI377" i="34"/>
  <c r="GJ377" i="34"/>
  <c r="GK377" i="34"/>
  <c r="GN377" i="34"/>
  <c r="GO377" i="34"/>
  <c r="GP377" i="34"/>
  <c r="GQ377" i="34"/>
  <c r="GR377" i="34"/>
  <c r="GS377" i="34"/>
  <c r="GT377" i="34"/>
  <c r="GU377" i="34"/>
  <c r="GV377" i="34"/>
  <c r="GW377" i="34"/>
  <c r="GX377" i="34"/>
  <c r="GY377" i="34"/>
  <c r="GZ377" i="34"/>
  <c r="HA377" i="34"/>
  <c r="HB377" i="34"/>
  <c r="HC377" i="34"/>
  <c r="HD377" i="34"/>
  <c r="HE377" i="34"/>
  <c r="HF377" i="34"/>
  <c r="HG377" i="34"/>
  <c r="HH377" i="34"/>
  <c r="HI377" i="34"/>
  <c r="HJ377" i="34"/>
  <c r="HK377" i="34"/>
  <c r="HL377" i="34"/>
  <c r="HM377" i="34"/>
  <c r="HN377" i="34"/>
  <c r="HO377" i="34"/>
  <c r="HP377" i="34"/>
  <c r="HQ377" i="34"/>
  <c r="HR377" i="34"/>
  <c r="HS377" i="34"/>
  <c r="HT377" i="34"/>
  <c r="HU377" i="34"/>
  <c r="HV377" i="34"/>
  <c r="HW377" i="34"/>
  <c r="HX377" i="34"/>
  <c r="HY377" i="34"/>
  <c r="HZ377" i="34"/>
  <c r="IA377" i="34"/>
  <c r="IB377" i="34"/>
  <c r="IC377" i="34"/>
  <c r="ID377" i="34"/>
  <c r="IE377" i="34"/>
  <c r="IF377" i="34"/>
  <c r="IG377" i="34"/>
  <c r="BH376" i="34"/>
  <c r="GH376" i="34" s="1"/>
  <c r="IK376" i="34" s="1"/>
  <c r="BK376" i="34"/>
  <c r="BL376" i="34"/>
  <c r="BM376" i="34"/>
  <c r="BN376" i="34"/>
  <c r="BO376" i="34"/>
  <c r="BP376" i="34"/>
  <c r="BQ376" i="34"/>
  <c r="BR376" i="34"/>
  <c r="BS376" i="34"/>
  <c r="BT376" i="34"/>
  <c r="BU376" i="34"/>
  <c r="BV376" i="34"/>
  <c r="BW376" i="34"/>
  <c r="BX376" i="34"/>
  <c r="BY376" i="34"/>
  <c r="BZ376" i="34"/>
  <c r="CA376" i="34"/>
  <c r="CB376" i="34"/>
  <c r="CC376" i="34"/>
  <c r="CD376" i="34"/>
  <c r="CE376" i="34"/>
  <c r="CF376" i="34"/>
  <c r="CG376" i="34"/>
  <c r="CH376" i="34"/>
  <c r="CI376" i="34"/>
  <c r="CJ376" i="34"/>
  <c r="CK376" i="34"/>
  <c r="CL376" i="34"/>
  <c r="CM376" i="34"/>
  <c r="CN376" i="34"/>
  <c r="CO376" i="34"/>
  <c r="CP376" i="34"/>
  <c r="CQ376" i="34"/>
  <c r="CR376" i="34"/>
  <c r="CS376" i="34"/>
  <c r="CT376" i="34"/>
  <c r="CU376" i="34"/>
  <c r="CV376" i="34"/>
  <c r="CW376" i="34"/>
  <c r="CX376" i="34"/>
  <c r="CY376" i="34"/>
  <c r="CZ376" i="34"/>
  <c r="DA376" i="34"/>
  <c r="DB376" i="34"/>
  <c r="DC376" i="34"/>
  <c r="DD376" i="34"/>
  <c r="DE376" i="34"/>
  <c r="DF376" i="34"/>
  <c r="DG376" i="34"/>
  <c r="DH376" i="34"/>
  <c r="DI376" i="34"/>
  <c r="DJ376" i="34"/>
  <c r="DL376" i="34"/>
  <c r="DM376" i="34"/>
  <c r="DN376" i="34"/>
  <c r="DO376" i="34"/>
  <c r="DQ376" i="34"/>
  <c r="DR376" i="34"/>
  <c r="DS376" i="34"/>
  <c r="DT376" i="34"/>
  <c r="DV376" i="34"/>
  <c r="DW376" i="34" s="1"/>
  <c r="DY376" i="34"/>
  <c r="DZ376" i="34"/>
  <c r="EA376" i="34"/>
  <c r="EB376" i="34"/>
  <c r="ED376" i="34"/>
  <c r="EE376" i="34"/>
  <c r="EG376" i="34"/>
  <c r="EH376" i="34"/>
  <c r="EI376" i="34"/>
  <c r="EK376" i="34"/>
  <c r="EL376" i="34" s="1"/>
  <c r="EM376" i="34"/>
  <c r="EN376" i="34" s="1"/>
  <c r="EO376" i="34"/>
  <c r="EP376" i="34"/>
  <c r="EQ376" i="34"/>
  <c r="ES376" i="34"/>
  <c r="ET376" i="34"/>
  <c r="EV376" i="34"/>
  <c r="EW376" i="34"/>
  <c r="EX376" i="34"/>
  <c r="EY376" i="34"/>
  <c r="EZ376" i="34"/>
  <c r="FA376" i="34"/>
  <c r="FD376" i="34"/>
  <c r="FE376" i="34"/>
  <c r="FF376" i="34"/>
  <c r="FG376" i="34"/>
  <c r="FH376" i="34"/>
  <c r="FI376" i="34"/>
  <c r="FK376" i="34"/>
  <c r="FL376" i="34" s="1"/>
  <c r="FM376" i="34"/>
  <c r="FN376" i="34"/>
  <c r="FO376" i="34"/>
  <c r="FQ376" i="34"/>
  <c r="FR376" i="34" s="1"/>
  <c r="FT376" i="34"/>
  <c r="FU376" i="34" s="1"/>
  <c r="FV376" i="34"/>
  <c r="FW376" i="34"/>
  <c r="FY376" i="34"/>
  <c r="FZ376" i="34" s="1"/>
  <c r="GG376" i="34"/>
  <c r="GI376" i="34"/>
  <c r="GJ376" i="34"/>
  <c r="GK376" i="34"/>
  <c r="GN376" i="34"/>
  <c r="GO376" i="34"/>
  <c r="GP376" i="34"/>
  <c r="GQ376" i="34"/>
  <c r="GR376" i="34"/>
  <c r="GS376" i="34"/>
  <c r="GT376" i="34"/>
  <c r="GU376" i="34"/>
  <c r="GV376" i="34"/>
  <c r="GW376" i="34"/>
  <c r="GX376" i="34"/>
  <c r="GY376" i="34"/>
  <c r="GZ376" i="34"/>
  <c r="HA376" i="34"/>
  <c r="HB376" i="34"/>
  <c r="HC376" i="34"/>
  <c r="HD376" i="34"/>
  <c r="HE376" i="34"/>
  <c r="HF376" i="34"/>
  <c r="HG376" i="34"/>
  <c r="HH376" i="34"/>
  <c r="HI376" i="34"/>
  <c r="HJ376" i="34"/>
  <c r="HK376" i="34"/>
  <c r="HL376" i="34"/>
  <c r="HM376" i="34"/>
  <c r="HN376" i="34"/>
  <c r="HO376" i="34"/>
  <c r="HP376" i="34"/>
  <c r="HQ376" i="34"/>
  <c r="HR376" i="34"/>
  <c r="HS376" i="34"/>
  <c r="HT376" i="34"/>
  <c r="HU376" i="34"/>
  <c r="HV376" i="34"/>
  <c r="HW376" i="34"/>
  <c r="HX376" i="34"/>
  <c r="HY376" i="34"/>
  <c r="HZ376" i="34"/>
  <c r="IA376" i="34"/>
  <c r="IB376" i="34"/>
  <c r="IC376" i="34"/>
  <c r="ID376" i="34"/>
  <c r="IE376" i="34"/>
  <c r="IF376" i="34"/>
  <c r="IG376" i="34"/>
  <c r="BH375" i="34"/>
  <c r="GH375" i="34" s="1"/>
  <c r="IK375" i="34" s="1"/>
  <c r="BK375" i="34"/>
  <c r="BL375" i="34"/>
  <c r="BM375" i="34"/>
  <c r="BN375" i="34"/>
  <c r="BO375" i="34"/>
  <c r="BP375" i="34"/>
  <c r="BQ375" i="34"/>
  <c r="BR375" i="34"/>
  <c r="BS375" i="34"/>
  <c r="BT375" i="34"/>
  <c r="BU375" i="34"/>
  <c r="BV375" i="34"/>
  <c r="BW375" i="34"/>
  <c r="BX375" i="34"/>
  <c r="BY375" i="34"/>
  <c r="BZ375" i="34"/>
  <c r="CA375" i="34"/>
  <c r="CB375" i="34"/>
  <c r="CC375" i="34"/>
  <c r="CD375" i="34"/>
  <c r="CE375" i="34"/>
  <c r="CF375" i="34"/>
  <c r="CG375" i="34"/>
  <c r="CH375" i="34"/>
  <c r="CI375" i="34"/>
  <c r="CJ375" i="34"/>
  <c r="CK375" i="34"/>
  <c r="CL375" i="34"/>
  <c r="CM375" i="34"/>
  <c r="CN375" i="34"/>
  <c r="CO375" i="34"/>
  <c r="CP375" i="34"/>
  <c r="CQ375" i="34"/>
  <c r="CR375" i="34"/>
  <c r="CS375" i="34"/>
  <c r="CT375" i="34"/>
  <c r="CU375" i="34"/>
  <c r="CV375" i="34"/>
  <c r="CW375" i="34"/>
  <c r="CX375" i="34"/>
  <c r="CY375" i="34"/>
  <c r="CZ375" i="34"/>
  <c r="DA375" i="34"/>
  <c r="DB375" i="34"/>
  <c r="DC375" i="34"/>
  <c r="DD375" i="34"/>
  <c r="DE375" i="34"/>
  <c r="DF375" i="34"/>
  <c r="DG375" i="34"/>
  <c r="DH375" i="34"/>
  <c r="DI375" i="34"/>
  <c r="DJ375" i="34"/>
  <c r="DL375" i="34"/>
  <c r="DM375" i="34"/>
  <c r="DN375" i="34"/>
  <c r="DO375" i="34"/>
  <c r="DQ375" i="34"/>
  <c r="DR375" i="34"/>
  <c r="DS375" i="34"/>
  <c r="DT375" i="34"/>
  <c r="DV375" i="34"/>
  <c r="DW375" i="34" s="1"/>
  <c r="DY375" i="34"/>
  <c r="DZ375" i="34"/>
  <c r="EA375" i="34"/>
  <c r="EB375" i="34"/>
  <c r="ED375" i="34"/>
  <c r="EE375" i="34"/>
  <c r="EG375" i="34"/>
  <c r="EH375" i="34"/>
  <c r="EI375" i="34"/>
  <c r="EK375" i="34"/>
  <c r="EL375" i="34" s="1"/>
  <c r="EM375" i="34"/>
  <c r="EN375" i="34" s="1"/>
  <c r="EO375" i="34"/>
  <c r="EP375" i="34"/>
  <c r="EQ375" i="34"/>
  <c r="ES375" i="34"/>
  <c r="ET375" i="34"/>
  <c r="EV375" i="34"/>
  <c r="EW375" i="34"/>
  <c r="EX375" i="34"/>
  <c r="EY375" i="34"/>
  <c r="EZ375" i="34"/>
  <c r="FA375" i="34"/>
  <c r="FD375" i="34"/>
  <c r="FE375" i="34"/>
  <c r="FF375" i="34"/>
  <c r="FG375" i="34"/>
  <c r="FH375" i="34"/>
  <c r="FI375" i="34"/>
  <c r="FK375" i="34"/>
  <c r="FL375" i="34" s="1"/>
  <c r="FM375" i="34"/>
  <c r="FN375" i="34"/>
  <c r="FO375" i="34"/>
  <c r="FQ375" i="34"/>
  <c r="FR375" i="34" s="1"/>
  <c r="FT375" i="34"/>
  <c r="FU375" i="34" s="1"/>
  <c r="FV375" i="34"/>
  <c r="FW375" i="34"/>
  <c r="FY375" i="34"/>
  <c r="FZ375" i="34" s="1"/>
  <c r="GG375" i="34"/>
  <c r="GI375" i="34"/>
  <c r="GJ375" i="34"/>
  <c r="GK375" i="34"/>
  <c r="GN375" i="34"/>
  <c r="GO375" i="34"/>
  <c r="GP375" i="34"/>
  <c r="GQ375" i="34"/>
  <c r="GR375" i="34"/>
  <c r="GS375" i="34"/>
  <c r="GT375" i="34"/>
  <c r="GU375" i="34"/>
  <c r="GV375" i="34"/>
  <c r="GW375" i="34"/>
  <c r="GX375" i="34"/>
  <c r="GY375" i="34"/>
  <c r="GZ375" i="34"/>
  <c r="HA375" i="34"/>
  <c r="HB375" i="34"/>
  <c r="HC375" i="34"/>
  <c r="HD375" i="34"/>
  <c r="HE375" i="34"/>
  <c r="HF375" i="34"/>
  <c r="HG375" i="34"/>
  <c r="HH375" i="34"/>
  <c r="HI375" i="34"/>
  <c r="HJ375" i="34"/>
  <c r="HK375" i="34"/>
  <c r="HL375" i="34"/>
  <c r="HM375" i="34"/>
  <c r="HN375" i="34"/>
  <c r="HO375" i="34"/>
  <c r="HP375" i="34"/>
  <c r="HQ375" i="34"/>
  <c r="HR375" i="34"/>
  <c r="HS375" i="34"/>
  <c r="HT375" i="34"/>
  <c r="HU375" i="34"/>
  <c r="HV375" i="34"/>
  <c r="HW375" i="34"/>
  <c r="HX375" i="34"/>
  <c r="HY375" i="34"/>
  <c r="HZ375" i="34"/>
  <c r="IA375" i="34"/>
  <c r="IB375" i="34"/>
  <c r="IC375" i="34"/>
  <c r="ID375" i="34"/>
  <c r="IE375" i="34"/>
  <c r="IF375" i="34"/>
  <c r="IG375" i="34"/>
  <c r="BH374" i="34"/>
  <c r="GH374" i="34" s="1"/>
  <c r="IK374" i="34" s="1"/>
  <c r="BK374" i="34"/>
  <c r="BL374" i="34"/>
  <c r="BM374" i="34"/>
  <c r="BN374" i="34"/>
  <c r="BO374" i="34"/>
  <c r="BP374" i="34"/>
  <c r="BQ374" i="34"/>
  <c r="BR374" i="34"/>
  <c r="BS374" i="34"/>
  <c r="BT374" i="34"/>
  <c r="BU374" i="34"/>
  <c r="BV374" i="34"/>
  <c r="BW374" i="34"/>
  <c r="BX374" i="34"/>
  <c r="BY374" i="34"/>
  <c r="BZ374" i="34"/>
  <c r="CA374" i="34"/>
  <c r="CB374" i="34"/>
  <c r="CC374" i="34"/>
  <c r="CD374" i="34"/>
  <c r="CE374" i="34"/>
  <c r="CF374" i="34"/>
  <c r="CG374" i="34"/>
  <c r="CH374" i="34"/>
  <c r="CI374" i="34"/>
  <c r="CJ374" i="34"/>
  <c r="CK374" i="34"/>
  <c r="CL374" i="34"/>
  <c r="CM374" i="34"/>
  <c r="CN374" i="34"/>
  <c r="CO374" i="34"/>
  <c r="CP374" i="34"/>
  <c r="CQ374" i="34"/>
  <c r="CR374" i="34"/>
  <c r="CS374" i="34"/>
  <c r="CT374" i="34"/>
  <c r="CU374" i="34"/>
  <c r="CV374" i="34"/>
  <c r="CW374" i="34"/>
  <c r="CX374" i="34"/>
  <c r="CY374" i="34"/>
  <c r="CZ374" i="34"/>
  <c r="DA374" i="34"/>
  <c r="DB374" i="34"/>
  <c r="DC374" i="34"/>
  <c r="DD374" i="34"/>
  <c r="DE374" i="34"/>
  <c r="DF374" i="34"/>
  <c r="DG374" i="34"/>
  <c r="DH374" i="34"/>
  <c r="DI374" i="34"/>
  <c r="DJ374" i="34"/>
  <c r="DL374" i="34"/>
  <c r="DM374" i="34"/>
  <c r="DN374" i="34"/>
  <c r="DO374" i="34"/>
  <c r="DQ374" i="34"/>
  <c r="DR374" i="34"/>
  <c r="DS374" i="34"/>
  <c r="DT374" i="34"/>
  <c r="DV374" i="34"/>
  <c r="DW374" i="34" s="1"/>
  <c r="DY374" i="34"/>
  <c r="DZ374" i="34"/>
  <c r="EA374" i="34"/>
  <c r="EB374" i="34"/>
  <c r="ED374" i="34"/>
  <c r="EE374" i="34"/>
  <c r="EG374" i="34"/>
  <c r="EH374" i="34"/>
  <c r="EI374" i="34"/>
  <c r="EK374" i="34"/>
  <c r="EL374" i="34" s="1"/>
  <c r="EM374" i="34"/>
  <c r="EN374" i="34" s="1"/>
  <c r="EO374" i="34"/>
  <c r="EP374" i="34"/>
  <c r="EQ374" i="34"/>
  <c r="ES374" i="34"/>
  <c r="ET374" i="34"/>
  <c r="EV374" i="34"/>
  <c r="EW374" i="34"/>
  <c r="EX374" i="34"/>
  <c r="EY374" i="34"/>
  <c r="EZ374" i="34"/>
  <c r="FA374" i="34"/>
  <c r="FD374" i="34"/>
  <c r="FE374" i="34"/>
  <c r="FF374" i="34"/>
  <c r="FG374" i="34"/>
  <c r="FH374" i="34"/>
  <c r="FI374" i="34"/>
  <c r="FK374" i="34"/>
  <c r="FL374" i="34" s="1"/>
  <c r="FM374" i="34"/>
  <c r="FN374" i="34"/>
  <c r="FO374" i="34"/>
  <c r="FQ374" i="34"/>
  <c r="FR374" i="34" s="1"/>
  <c r="FT374" i="34"/>
  <c r="FU374" i="34" s="1"/>
  <c r="FV374" i="34"/>
  <c r="FW374" i="34"/>
  <c r="FY374" i="34"/>
  <c r="FZ374" i="34" s="1"/>
  <c r="GG374" i="34"/>
  <c r="GI374" i="34"/>
  <c r="GJ374" i="34"/>
  <c r="GK374" i="34"/>
  <c r="GN374" i="34"/>
  <c r="GO374" i="34"/>
  <c r="GP374" i="34"/>
  <c r="GQ374" i="34"/>
  <c r="GR374" i="34"/>
  <c r="GS374" i="34"/>
  <c r="GT374" i="34"/>
  <c r="GU374" i="34"/>
  <c r="GV374" i="34"/>
  <c r="GW374" i="34"/>
  <c r="GX374" i="34"/>
  <c r="GY374" i="34"/>
  <c r="GZ374" i="34"/>
  <c r="HA374" i="34"/>
  <c r="HB374" i="34"/>
  <c r="HC374" i="34"/>
  <c r="HD374" i="34"/>
  <c r="HE374" i="34"/>
  <c r="HF374" i="34"/>
  <c r="HG374" i="34"/>
  <c r="HH374" i="34"/>
  <c r="HI374" i="34"/>
  <c r="HJ374" i="34"/>
  <c r="HK374" i="34"/>
  <c r="HL374" i="34"/>
  <c r="HM374" i="34"/>
  <c r="HN374" i="34"/>
  <c r="HO374" i="34"/>
  <c r="HP374" i="34"/>
  <c r="HQ374" i="34"/>
  <c r="HR374" i="34"/>
  <c r="HS374" i="34"/>
  <c r="HT374" i="34"/>
  <c r="HU374" i="34"/>
  <c r="HV374" i="34"/>
  <c r="HW374" i="34"/>
  <c r="HX374" i="34"/>
  <c r="HY374" i="34"/>
  <c r="HZ374" i="34"/>
  <c r="IA374" i="34"/>
  <c r="IB374" i="34"/>
  <c r="IC374" i="34"/>
  <c r="ID374" i="34"/>
  <c r="IE374" i="34"/>
  <c r="IF374" i="34"/>
  <c r="IG374" i="34"/>
  <c r="BH373" i="34"/>
  <c r="GH373" i="34" s="1"/>
  <c r="IK373" i="34" s="1"/>
  <c r="BK373" i="34"/>
  <c r="BL373" i="34"/>
  <c r="BM373" i="34"/>
  <c r="BN373" i="34"/>
  <c r="BO373" i="34"/>
  <c r="BP373" i="34"/>
  <c r="BQ373" i="34"/>
  <c r="BR373" i="34"/>
  <c r="BS373" i="34"/>
  <c r="BT373" i="34"/>
  <c r="BU373" i="34"/>
  <c r="BV373" i="34"/>
  <c r="BW373" i="34"/>
  <c r="BX373" i="34"/>
  <c r="BY373" i="34"/>
  <c r="BZ373" i="34"/>
  <c r="CA373" i="34"/>
  <c r="CB373" i="34"/>
  <c r="CC373" i="34"/>
  <c r="CD373" i="34"/>
  <c r="CE373" i="34"/>
  <c r="CF373" i="34"/>
  <c r="CG373" i="34"/>
  <c r="CH373" i="34"/>
  <c r="CI373" i="34"/>
  <c r="CJ373" i="34"/>
  <c r="CK373" i="34"/>
  <c r="CL373" i="34"/>
  <c r="CM373" i="34"/>
  <c r="CN373" i="34"/>
  <c r="CO373" i="34"/>
  <c r="CP373" i="34"/>
  <c r="CQ373" i="34"/>
  <c r="CR373" i="34"/>
  <c r="CS373" i="34"/>
  <c r="CT373" i="34"/>
  <c r="CU373" i="34"/>
  <c r="CV373" i="34"/>
  <c r="CW373" i="34"/>
  <c r="CX373" i="34"/>
  <c r="CY373" i="34"/>
  <c r="CZ373" i="34"/>
  <c r="DA373" i="34"/>
  <c r="DB373" i="34"/>
  <c r="DC373" i="34"/>
  <c r="DD373" i="34"/>
  <c r="DE373" i="34"/>
  <c r="DF373" i="34"/>
  <c r="DG373" i="34"/>
  <c r="DH373" i="34"/>
  <c r="DI373" i="34"/>
  <c r="DJ373" i="34"/>
  <c r="DL373" i="34"/>
  <c r="DM373" i="34"/>
  <c r="DN373" i="34"/>
  <c r="DO373" i="34"/>
  <c r="DQ373" i="34"/>
  <c r="DR373" i="34"/>
  <c r="DS373" i="34"/>
  <c r="DT373" i="34"/>
  <c r="DV373" i="34"/>
  <c r="DW373" i="34" s="1"/>
  <c r="DY373" i="34"/>
  <c r="DZ373" i="34"/>
  <c r="EA373" i="34"/>
  <c r="EB373" i="34"/>
  <c r="ED373" i="34"/>
  <c r="EE373" i="34"/>
  <c r="EG373" i="34"/>
  <c r="EH373" i="34"/>
  <c r="EI373" i="34"/>
  <c r="EK373" i="34"/>
  <c r="EL373" i="34" s="1"/>
  <c r="EM373" i="34"/>
  <c r="EN373" i="34" s="1"/>
  <c r="EO373" i="34"/>
  <c r="EP373" i="34"/>
  <c r="EQ373" i="34"/>
  <c r="ES373" i="34"/>
  <c r="ET373" i="34"/>
  <c r="EV373" i="34"/>
  <c r="EW373" i="34"/>
  <c r="EX373" i="34"/>
  <c r="EY373" i="34"/>
  <c r="EZ373" i="34"/>
  <c r="FA373" i="34"/>
  <c r="FD373" i="34"/>
  <c r="FE373" i="34"/>
  <c r="FF373" i="34"/>
  <c r="FG373" i="34"/>
  <c r="FH373" i="34"/>
  <c r="FI373" i="34"/>
  <c r="FK373" i="34"/>
  <c r="FL373" i="34" s="1"/>
  <c r="FM373" i="34"/>
  <c r="FN373" i="34"/>
  <c r="FO373" i="34"/>
  <c r="FQ373" i="34"/>
  <c r="FR373" i="34" s="1"/>
  <c r="FT373" i="34"/>
  <c r="FU373" i="34" s="1"/>
  <c r="FV373" i="34"/>
  <c r="FW373" i="34"/>
  <c r="FY373" i="34"/>
  <c r="FZ373" i="34" s="1"/>
  <c r="GG373" i="34"/>
  <c r="GI373" i="34"/>
  <c r="GJ373" i="34"/>
  <c r="GK373" i="34"/>
  <c r="GN373" i="34"/>
  <c r="GO373" i="34"/>
  <c r="GP373" i="34"/>
  <c r="GQ373" i="34"/>
  <c r="GR373" i="34"/>
  <c r="GS373" i="34"/>
  <c r="GT373" i="34"/>
  <c r="GU373" i="34"/>
  <c r="GV373" i="34"/>
  <c r="GW373" i="34"/>
  <c r="GX373" i="34"/>
  <c r="GY373" i="34"/>
  <c r="GZ373" i="34"/>
  <c r="HA373" i="34"/>
  <c r="HB373" i="34"/>
  <c r="HC373" i="34"/>
  <c r="HD373" i="34"/>
  <c r="HE373" i="34"/>
  <c r="HF373" i="34"/>
  <c r="HG373" i="34"/>
  <c r="HH373" i="34"/>
  <c r="HI373" i="34"/>
  <c r="HJ373" i="34"/>
  <c r="HK373" i="34"/>
  <c r="HL373" i="34"/>
  <c r="HM373" i="34"/>
  <c r="HN373" i="34"/>
  <c r="HO373" i="34"/>
  <c r="HP373" i="34"/>
  <c r="HQ373" i="34"/>
  <c r="HR373" i="34"/>
  <c r="HS373" i="34"/>
  <c r="HT373" i="34"/>
  <c r="HU373" i="34"/>
  <c r="HV373" i="34"/>
  <c r="HW373" i="34"/>
  <c r="HX373" i="34"/>
  <c r="HY373" i="34"/>
  <c r="HZ373" i="34"/>
  <c r="IA373" i="34"/>
  <c r="IB373" i="34"/>
  <c r="IC373" i="34"/>
  <c r="ID373" i="34"/>
  <c r="IE373" i="34"/>
  <c r="IF373" i="34"/>
  <c r="IG373" i="34"/>
  <c r="BH372" i="34"/>
  <c r="GH372" i="34" s="1"/>
  <c r="IK372" i="34" s="1"/>
  <c r="BK372" i="34"/>
  <c r="BL372" i="34"/>
  <c r="BM372" i="34"/>
  <c r="BN372" i="34"/>
  <c r="BO372" i="34"/>
  <c r="BP372" i="34"/>
  <c r="BQ372" i="34"/>
  <c r="BR372" i="34"/>
  <c r="BS372" i="34"/>
  <c r="BT372" i="34"/>
  <c r="BU372" i="34"/>
  <c r="BV372" i="34"/>
  <c r="BW372" i="34"/>
  <c r="BX372" i="34"/>
  <c r="BY372" i="34"/>
  <c r="BZ372" i="34"/>
  <c r="CA372" i="34"/>
  <c r="CB372" i="34"/>
  <c r="CC372" i="34"/>
  <c r="CD372" i="34"/>
  <c r="CE372" i="34"/>
  <c r="CF372" i="34"/>
  <c r="CG372" i="34"/>
  <c r="CH372" i="34"/>
  <c r="CI372" i="34"/>
  <c r="CJ372" i="34"/>
  <c r="CK372" i="34"/>
  <c r="CL372" i="34"/>
  <c r="CM372" i="34"/>
  <c r="CN372" i="34"/>
  <c r="CO372" i="34"/>
  <c r="CP372" i="34"/>
  <c r="CQ372" i="34"/>
  <c r="CR372" i="34"/>
  <c r="CS372" i="34"/>
  <c r="CT372" i="34"/>
  <c r="CU372" i="34"/>
  <c r="CV372" i="34"/>
  <c r="CW372" i="34"/>
  <c r="CX372" i="34"/>
  <c r="CY372" i="34"/>
  <c r="CZ372" i="34"/>
  <c r="DA372" i="34"/>
  <c r="DB372" i="34"/>
  <c r="DC372" i="34"/>
  <c r="DD372" i="34"/>
  <c r="DE372" i="34"/>
  <c r="DF372" i="34"/>
  <c r="DG372" i="34"/>
  <c r="DH372" i="34"/>
  <c r="DI372" i="34"/>
  <c r="DJ372" i="34"/>
  <c r="DL372" i="34"/>
  <c r="DM372" i="34"/>
  <c r="DN372" i="34"/>
  <c r="DO372" i="34"/>
  <c r="DQ372" i="34"/>
  <c r="DR372" i="34"/>
  <c r="DS372" i="34"/>
  <c r="DT372" i="34"/>
  <c r="DV372" i="34"/>
  <c r="DW372" i="34" s="1"/>
  <c r="DY372" i="34"/>
  <c r="DZ372" i="34"/>
  <c r="EA372" i="34"/>
  <c r="EB372" i="34"/>
  <c r="ED372" i="34"/>
  <c r="EE372" i="34"/>
  <c r="EG372" i="34"/>
  <c r="EH372" i="34"/>
  <c r="EI372" i="34"/>
  <c r="EK372" i="34"/>
  <c r="EL372" i="34" s="1"/>
  <c r="EM372" i="34"/>
  <c r="EN372" i="34" s="1"/>
  <c r="EO372" i="34"/>
  <c r="EP372" i="34"/>
  <c r="EQ372" i="34"/>
  <c r="ES372" i="34"/>
  <c r="ET372" i="34"/>
  <c r="EV372" i="34"/>
  <c r="EW372" i="34"/>
  <c r="EX372" i="34"/>
  <c r="EY372" i="34"/>
  <c r="EZ372" i="34"/>
  <c r="FA372" i="34"/>
  <c r="FD372" i="34"/>
  <c r="FE372" i="34"/>
  <c r="FF372" i="34"/>
  <c r="FG372" i="34"/>
  <c r="FH372" i="34"/>
  <c r="FI372" i="34"/>
  <c r="FK372" i="34"/>
  <c r="FL372" i="34" s="1"/>
  <c r="FM372" i="34"/>
  <c r="FN372" i="34"/>
  <c r="FO372" i="34"/>
  <c r="FQ372" i="34"/>
  <c r="FR372" i="34" s="1"/>
  <c r="FT372" i="34"/>
  <c r="FU372" i="34" s="1"/>
  <c r="FV372" i="34"/>
  <c r="FW372" i="34"/>
  <c r="FY372" i="34"/>
  <c r="FZ372" i="34" s="1"/>
  <c r="GG372" i="34"/>
  <c r="GI372" i="34"/>
  <c r="GJ372" i="34"/>
  <c r="GK372" i="34"/>
  <c r="GN372" i="34"/>
  <c r="GO372" i="34"/>
  <c r="GP372" i="34"/>
  <c r="GQ372" i="34"/>
  <c r="GR372" i="34"/>
  <c r="GS372" i="34"/>
  <c r="GT372" i="34"/>
  <c r="GU372" i="34"/>
  <c r="GV372" i="34"/>
  <c r="GW372" i="34"/>
  <c r="GX372" i="34"/>
  <c r="GY372" i="34"/>
  <c r="GZ372" i="34"/>
  <c r="HA372" i="34"/>
  <c r="HB372" i="34"/>
  <c r="HC372" i="34"/>
  <c r="HD372" i="34"/>
  <c r="HE372" i="34"/>
  <c r="HF372" i="34"/>
  <c r="HG372" i="34"/>
  <c r="HH372" i="34"/>
  <c r="HI372" i="34"/>
  <c r="HJ372" i="34"/>
  <c r="HK372" i="34"/>
  <c r="HL372" i="34"/>
  <c r="HM372" i="34"/>
  <c r="HN372" i="34"/>
  <c r="HO372" i="34"/>
  <c r="HP372" i="34"/>
  <c r="HQ372" i="34"/>
  <c r="HR372" i="34"/>
  <c r="HS372" i="34"/>
  <c r="HT372" i="34"/>
  <c r="HU372" i="34"/>
  <c r="HV372" i="34"/>
  <c r="HW372" i="34"/>
  <c r="HX372" i="34"/>
  <c r="HY372" i="34"/>
  <c r="HZ372" i="34"/>
  <c r="IA372" i="34"/>
  <c r="IB372" i="34"/>
  <c r="IC372" i="34"/>
  <c r="ID372" i="34"/>
  <c r="IE372" i="34"/>
  <c r="IF372" i="34"/>
  <c r="IG372" i="34"/>
  <c r="BH371" i="34"/>
  <c r="GH371" i="34" s="1"/>
  <c r="IK371" i="34" s="1"/>
  <c r="BK371" i="34"/>
  <c r="BL371" i="34"/>
  <c r="BM371" i="34"/>
  <c r="BN371" i="34"/>
  <c r="BO371" i="34"/>
  <c r="BP371" i="34"/>
  <c r="BQ371" i="34"/>
  <c r="BR371" i="34"/>
  <c r="BS371" i="34"/>
  <c r="BT371" i="34"/>
  <c r="BU371" i="34"/>
  <c r="BV371" i="34"/>
  <c r="BW371" i="34"/>
  <c r="BX371" i="34"/>
  <c r="BY371" i="34"/>
  <c r="BZ371" i="34"/>
  <c r="CA371" i="34"/>
  <c r="CB371" i="34"/>
  <c r="CC371" i="34"/>
  <c r="CD371" i="34"/>
  <c r="CE371" i="34"/>
  <c r="CF371" i="34"/>
  <c r="CG371" i="34"/>
  <c r="CH371" i="34"/>
  <c r="CI371" i="34"/>
  <c r="CJ371" i="34"/>
  <c r="CK371" i="34"/>
  <c r="CL371" i="34"/>
  <c r="CM371" i="34"/>
  <c r="CN371" i="34"/>
  <c r="CO371" i="34"/>
  <c r="CP371" i="34"/>
  <c r="CQ371" i="34"/>
  <c r="CR371" i="34"/>
  <c r="CS371" i="34"/>
  <c r="CT371" i="34"/>
  <c r="CU371" i="34"/>
  <c r="CV371" i="34"/>
  <c r="CW371" i="34"/>
  <c r="CX371" i="34"/>
  <c r="CY371" i="34"/>
  <c r="CZ371" i="34"/>
  <c r="DA371" i="34"/>
  <c r="DB371" i="34"/>
  <c r="DC371" i="34"/>
  <c r="DD371" i="34"/>
  <c r="DE371" i="34"/>
  <c r="DF371" i="34"/>
  <c r="DG371" i="34"/>
  <c r="DH371" i="34"/>
  <c r="DI371" i="34"/>
  <c r="DJ371" i="34"/>
  <c r="DL371" i="34"/>
  <c r="DM371" i="34"/>
  <c r="DN371" i="34"/>
  <c r="DO371" i="34"/>
  <c r="DQ371" i="34"/>
  <c r="DR371" i="34"/>
  <c r="DS371" i="34"/>
  <c r="DT371" i="34"/>
  <c r="DV371" i="34"/>
  <c r="DW371" i="34" s="1"/>
  <c r="DY371" i="34"/>
  <c r="DZ371" i="34"/>
  <c r="EA371" i="34"/>
  <c r="EB371" i="34"/>
  <c r="ED371" i="34"/>
  <c r="EE371" i="34"/>
  <c r="EG371" i="34"/>
  <c r="EH371" i="34"/>
  <c r="EI371" i="34"/>
  <c r="EK371" i="34"/>
  <c r="EL371" i="34" s="1"/>
  <c r="EM371" i="34"/>
  <c r="EN371" i="34" s="1"/>
  <c r="EO371" i="34"/>
  <c r="EP371" i="34"/>
  <c r="EQ371" i="34"/>
  <c r="ES371" i="34"/>
  <c r="ET371" i="34"/>
  <c r="EV371" i="34"/>
  <c r="EW371" i="34"/>
  <c r="EX371" i="34"/>
  <c r="EY371" i="34"/>
  <c r="EZ371" i="34"/>
  <c r="FA371" i="34"/>
  <c r="FD371" i="34"/>
  <c r="FE371" i="34"/>
  <c r="FF371" i="34"/>
  <c r="FG371" i="34"/>
  <c r="FH371" i="34"/>
  <c r="FI371" i="34"/>
  <c r="FK371" i="34"/>
  <c r="FL371" i="34" s="1"/>
  <c r="FM371" i="34"/>
  <c r="FN371" i="34"/>
  <c r="FO371" i="34"/>
  <c r="FQ371" i="34"/>
  <c r="FR371" i="34" s="1"/>
  <c r="FT371" i="34"/>
  <c r="FU371" i="34" s="1"/>
  <c r="FV371" i="34"/>
  <c r="FW371" i="34"/>
  <c r="FY371" i="34"/>
  <c r="FZ371" i="34" s="1"/>
  <c r="GG371" i="34"/>
  <c r="GI371" i="34"/>
  <c r="GJ371" i="34"/>
  <c r="GK371" i="34"/>
  <c r="GN371" i="34"/>
  <c r="GO371" i="34"/>
  <c r="GP371" i="34"/>
  <c r="GQ371" i="34"/>
  <c r="GR371" i="34"/>
  <c r="GS371" i="34"/>
  <c r="GT371" i="34"/>
  <c r="GU371" i="34"/>
  <c r="GV371" i="34"/>
  <c r="GW371" i="34"/>
  <c r="GX371" i="34"/>
  <c r="GY371" i="34"/>
  <c r="GZ371" i="34"/>
  <c r="HA371" i="34"/>
  <c r="HB371" i="34"/>
  <c r="HC371" i="34"/>
  <c r="HD371" i="34"/>
  <c r="HE371" i="34"/>
  <c r="HF371" i="34"/>
  <c r="HG371" i="34"/>
  <c r="HH371" i="34"/>
  <c r="HI371" i="34"/>
  <c r="HJ371" i="34"/>
  <c r="HK371" i="34"/>
  <c r="HL371" i="34"/>
  <c r="HM371" i="34"/>
  <c r="HN371" i="34"/>
  <c r="HO371" i="34"/>
  <c r="HP371" i="34"/>
  <c r="HQ371" i="34"/>
  <c r="HR371" i="34"/>
  <c r="HS371" i="34"/>
  <c r="HT371" i="34"/>
  <c r="HU371" i="34"/>
  <c r="HV371" i="34"/>
  <c r="HW371" i="34"/>
  <c r="HX371" i="34"/>
  <c r="HY371" i="34"/>
  <c r="HZ371" i="34"/>
  <c r="IA371" i="34"/>
  <c r="IB371" i="34"/>
  <c r="IC371" i="34"/>
  <c r="ID371" i="34"/>
  <c r="IE371" i="34"/>
  <c r="IF371" i="34"/>
  <c r="IG371" i="34"/>
  <c r="BH370" i="34"/>
  <c r="GH370" i="34" s="1"/>
  <c r="IK370" i="34" s="1"/>
  <c r="BK370" i="34"/>
  <c r="BL370" i="34"/>
  <c r="BM370" i="34"/>
  <c r="BN370" i="34"/>
  <c r="BO370" i="34"/>
  <c r="BP370" i="34"/>
  <c r="BQ370" i="34"/>
  <c r="BR370" i="34"/>
  <c r="BS370" i="34"/>
  <c r="BT370" i="34"/>
  <c r="BU370" i="34"/>
  <c r="BV370" i="34"/>
  <c r="BW370" i="34"/>
  <c r="BX370" i="34"/>
  <c r="BY370" i="34"/>
  <c r="BZ370" i="34"/>
  <c r="CA370" i="34"/>
  <c r="CB370" i="34"/>
  <c r="CC370" i="34"/>
  <c r="CD370" i="34"/>
  <c r="CE370" i="34"/>
  <c r="CF370" i="34"/>
  <c r="CG370" i="34"/>
  <c r="CH370" i="34"/>
  <c r="CI370" i="34"/>
  <c r="CJ370" i="34"/>
  <c r="CK370" i="34"/>
  <c r="CL370" i="34"/>
  <c r="CM370" i="34"/>
  <c r="CN370" i="34"/>
  <c r="CO370" i="34"/>
  <c r="CP370" i="34"/>
  <c r="CQ370" i="34"/>
  <c r="CR370" i="34"/>
  <c r="CS370" i="34"/>
  <c r="CT370" i="34"/>
  <c r="CU370" i="34"/>
  <c r="CV370" i="34"/>
  <c r="CW370" i="34"/>
  <c r="CX370" i="34"/>
  <c r="CY370" i="34"/>
  <c r="CZ370" i="34"/>
  <c r="DA370" i="34"/>
  <c r="DB370" i="34"/>
  <c r="DC370" i="34"/>
  <c r="DD370" i="34"/>
  <c r="DE370" i="34"/>
  <c r="DF370" i="34"/>
  <c r="DG370" i="34"/>
  <c r="DH370" i="34"/>
  <c r="DI370" i="34"/>
  <c r="DJ370" i="34"/>
  <c r="DL370" i="34"/>
  <c r="DM370" i="34"/>
  <c r="DN370" i="34"/>
  <c r="DO370" i="34"/>
  <c r="DQ370" i="34"/>
  <c r="DR370" i="34"/>
  <c r="DS370" i="34"/>
  <c r="DT370" i="34"/>
  <c r="DV370" i="34"/>
  <c r="DW370" i="34" s="1"/>
  <c r="DY370" i="34"/>
  <c r="DZ370" i="34"/>
  <c r="EA370" i="34"/>
  <c r="EB370" i="34"/>
  <c r="ED370" i="34"/>
  <c r="EE370" i="34"/>
  <c r="EG370" i="34"/>
  <c r="EH370" i="34"/>
  <c r="EI370" i="34"/>
  <c r="EK370" i="34"/>
  <c r="EL370" i="34" s="1"/>
  <c r="EM370" i="34"/>
  <c r="EN370" i="34" s="1"/>
  <c r="EO370" i="34"/>
  <c r="EP370" i="34"/>
  <c r="EQ370" i="34"/>
  <c r="ES370" i="34"/>
  <c r="ET370" i="34"/>
  <c r="EV370" i="34"/>
  <c r="EW370" i="34"/>
  <c r="EX370" i="34"/>
  <c r="EY370" i="34"/>
  <c r="EZ370" i="34"/>
  <c r="FA370" i="34"/>
  <c r="FD370" i="34"/>
  <c r="FE370" i="34"/>
  <c r="FF370" i="34"/>
  <c r="FG370" i="34"/>
  <c r="FH370" i="34"/>
  <c r="FI370" i="34"/>
  <c r="FK370" i="34"/>
  <c r="FL370" i="34" s="1"/>
  <c r="FM370" i="34"/>
  <c r="FN370" i="34"/>
  <c r="FO370" i="34"/>
  <c r="FQ370" i="34"/>
  <c r="FR370" i="34" s="1"/>
  <c r="FT370" i="34"/>
  <c r="FU370" i="34" s="1"/>
  <c r="FV370" i="34"/>
  <c r="FW370" i="34"/>
  <c r="FY370" i="34"/>
  <c r="FZ370" i="34" s="1"/>
  <c r="GG370" i="34"/>
  <c r="GI370" i="34"/>
  <c r="GJ370" i="34"/>
  <c r="GK370" i="34"/>
  <c r="GN370" i="34"/>
  <c r="GO370" i="34"/>
  <c r="GP370" i="34"/>
  <c r="GQ370" i="34"/>
  <c r="GR370" i="34"/>
  <c r="GS370" i="34"/>
  <c r="GT370" i="34"/>
  <c r="GU370" i="34"/>
  <c r="GV370" i="34"/>
  <c r="GW370" i="34"/>
  <c r="GX370" i="34"/>
  <c r="GY370" i="34"/>
  <c r="GZ370" i="34"/>
  <c r="HA370" i="34"/>
  <c r="HB370" i="34"/>
  <c r="HC370" i="34"/>
  <c r="HD370" i="34"/>
  <c r="HE370" i="34"/>
  <c r="HF370" i="34"/>
  <c r="HG370" i="34"/>
  <c r="HH370" i="34"/>
  <c r="HI370" i="34"/>
  <c r="HJ370" i="34"/>
  <c r="HK370" i="34"/>
  <c r="HL370" i="34"/>
  <c r="HM370" i="34"/>
  <c r="HN370" i="34"/>
  <c r="HO370" i="34"/>
  <c r="HP370" i="34"/>
  <c r="HQ370" i="34"/>
  <c r="HR370" i="34"/>
  <c r="HS370" i="34"/>
  <c r="HT370" i="34"/>
  <c r="HU370" i="34"/>
  <c r="HV370" i="34"/>
  <c r="HW370" i="34"/>
  <c r="HX370" i="34"/>
  <c r="HY370" i="34"/>
  <c r="HZ370" i="34"/>
  <c r="IA370" i="34"/>
  <c r="IB370" i="34"/>
  <c r="IC370" i="34"/>
  <c r="ID370" i="34"/>
  <c r="IE370" i="34"/>
  <c r="IF370" i="34"/>
  <c r="IG370" i="34"/>
  <c r="BH369" i="34"/>
  <c r="GH369" i="34" s="1"/>
  <c r="IK369" i="34" s="1"/>
  <c r="BK369" i="34"/>
  <c r="BL369" i="34"/>
  <c r="BM369" i="34"/>
  <c r="BN369" i="34"/>
  <c r="BO369" i="34"/>
  <c r="BP369" i="34"/>
  <c r="BQ369" i="34"/>
  <c r="BR369" i="34"/>
  <c r="BS369" i="34"/>
  <c r="BT369" i="34"/>
  <c r="BU369" i="34"/>
  <c r="BV369" i="34"/>
  <c r="BW369" i="34"/>
  <c r="BX369" i="34"/>
  <c r="BY369" i="34"/>
  <c r="BZ369" i="34"/>
  <c r="CA369" i="34"/>
  <c r="CB369" i="34"/>
  <c r="CC369" i="34"/>
  <c r="CD369" i="34"/>
  <c r="CE369" i="34"/>
  <c r="CF369" i="34"/>
  <c r="CG369" i="34"/>
  <c r="CH369" i="34"/>
  <c r="CI369" i="34"/>
  <c r="CJ369" i="34"/>
  <c r="CK369" i="34"/>
  <c r="CL369" i="34"/>
  <c r="CM369" i="34"/>
  <c r="CN369" i="34"/>
  <c r="CO369" i="34"/>
  <c r="CP369" i="34"/>
  <c r="CQ369" i="34"/>
  <c r="CR369" i="34"/>
  <c r="CS369" i="34"/>
  <c r="CT369" i="34"/>
  <c r="CU369" i="34"/>
  <c r="CV369" i="34"/>
  <c r="CW369" i="34"/>
  <c r="CX369" i="34"/>
  <c r="CY369" i="34"/>
  <c r="CZ369" i="34"/>
  <c r="DA369" i="34"/>
  <c r="DB369" i="34"/>
  <c r="DC369" i="34"/>
  <c r="DD369" i="34"/>
  <c r="DE369" i="34"/>
  <c r="DF369" i="34"/>
  <c r="DG369" i="34"/>
  <c r="DH369" i="34"/>
  <c r="DI369" i="34"/>
  <c r="DJ369" i="34"/>
  <c r="DL369" i="34"/>
  <c r="DM369" i="34"/>
  <c r="DN369" i="34"/>
  <c r="DO369" i="34"/>
  <c r="DQ369" i="34"/>
  <c r="DR369" i="34"/>
  <c r="DS369" i="34"/>
  <c r="DT369" i="34"/>
  <c r="DV369" i="34"/>
  <c r="DW369" i="34" s="1"/>
  <c r="DY369" i="34"/>
  <c r="DZ369" i="34"/>
  <c r="EA369" i="34"/>
  <c r="EB369" i="34"/>
  <c r="ED369" i="34"/>
  <c r="EE369" i="34"/>
  <c r="EG369" i="34"/>
  <c r="EH369" i="34"/>
  <c r="EI369" i="34"/>
  <c r="EK369" i="34"/>
  <c r="EL369" i="34" s="1"/>
  <c r="EM369" i="34"/>
  <c r="EN369" i="34" s="1"/>
  <c r="EO369" i="34"/>
  <c r="EP369" i="34"/>
  <c r="EQ369" i="34"/>
  <c r="ES369" i="34"/>
  <c r="ET369" i="34"/>
  <c r="EV369" i="34"/>
  <c r="EW369" i="34"/>
  <c r="EX369" i="34"/>
  <c r="EY369" i="34"/>
  <c r="EZ369" i="34"/>
  <c r="FA369" i="34"/>
  <c r="FD369" i="34"/>
  <c r="FE369" i="34"/>
  <c r="FF369" i="34"/>
  <c r="FG369" i="34"/>
  <c r="FH369" i="34"/>
  <c r="FI369" i="34"/>
  <c r="FK369" i="34"/>
  <c r="FL369" i="34" s="1"/>
  <c r="FM369" i="34"/>
  <c r="FN369" i="34"/>
  <c r="FO369" i="34"/>
  <c r="FQ369" i="34"/>
  <c r="FR369" i="34" s="1"/>
  <c r="FT369" i="34"/>
  <c r="FU369" i="34" s="1"/>
  <c r="FV369" i="34"/>
  <c r="FW369" i="34"/>
  <c r="FY369" i="34"/>
  <c r="FZ369" i="34" s="1"/>
  <c r="GG369" i="34"/>
  <c r="GI369" i="34"/>
  <c r="GJ369" i="34"/>
  <c r="GK369" i="34"/>
  <c r="GN369" i="34"/>
  <c r="GO369" i="34"/>
  <c r="GP369" i="34"/>
  <c r="GQ369" i="34"/>
  <c r="GR369" i="34"/>
  <c r="GS369" i="34"/>
  <c r="GT369" i="34"/>
  <c r="GU369" i="34"/>
  <c r="GV369" i="34"/>
  <c r="GW369" i="34"/>
  <c r="GX369" i="34"/>
  <c r="GY369" i="34"/>
  <c r="GZ369" i="34"/>
  <c r="HA369" i="34"/>
  <c r="HB369" i="34"/>
  <c r="HC369" i="34"/>
  <c r="HD369" i="34"/>
  <c r="HE369" i="34"/>
  <c r="HF369" i="34"/>
  <c r="HG369" i="34"/>
  <c r="HH369" i="34"/>
  <c r="HI369" i="34"/>
  <c r="HJ369" i="34"/>
  <c r="HK369" i="34"/>
  <c r="HL369" i="34"/>
  <c r="HM369" i="34"/>
  <c r="HN369" i="34"/>
  <c r="HO369" i="34"/>
  <c r="HP369" i="34"/>
  <c r="HQ369" i="34"/>
  <c r="HR369" i="34"/>
  <c r="HS369" i="34"/>
  <c r="HT369" i="34"/>
  <c r="HU369" i="34"/>
  <c r="HV369" i="34"/>
  <c r="HW369" i="34"/>
  <c r="HX369" i="34"/>
  <c r="HY369" i="34"/>
  <c r="HZ369" i="34"/>
  <c r="IA369" i="34"/>
  <c r="IB369" i="34"/>
  <c r="IC369" i="34"/>
  <c r="ID369" i="34"/>
  <c r="IE369" i="34"/>
  <c r="IF369" i="34"/>
  <c r="IG369" i="34"/>
  <c r="BH368" i="34"/>
  <c r="GH368" i="34" s="1"/>
  <c r="IK368" i="34" s="1"/>
  <c r="BK368" i="34"/>
  <c r="BL368" i="34"/>
  <c r="BM368" i="34"/>
  <c r="BN368" i="34"/>
  <c r="BO368" i="34"/>
  <c r="BP368" i="34"/>
  <c r="BQ368" i="34"/>
  <c r="BR368" i="34"/>
  <c r="BS368" i="34"/>
  <c r="BT368" i="34"/>
  <c r="BU368" i="34"/>
  <c r="BV368" i="34"/>
  <c r="BW368" i="34"/>
  <c r="BX368" i="34"/>
  <c r="BY368" i="34"/>
  <c r="BZ368" i="34"/>
  <c r="CA368" i="34"/>
  <c r="CB368" i="34"/>
  <c r="CC368" i="34"/>
  <c r="CD368" i="34"/>
  <c r="CE368" i="34"/>
  <c r="CF368" i="34"/>
  <c r="CG368" i="34"/>
  <c r="CH368" i="34"/>
  <c r="CI368" i="34"/>
  <c r="CJ368" i="34"/>
  <c r="CK368" i="34"/>
  <c r="CL368" i="34"/>
  <c r="CM368" i="34"/>
  <c r="CN368" i="34"/>
  <c r="CO368" i="34"/>
  <c r="CP368" i="34"/>
  <c r="CQ368" i="34"/>
  <c r="CR368" i="34"/>
  <c r="CS368" i="34"/>
  <c r="CT368" i="34"/>
  <c r="CU368" i="34"/>
  <c r="CV368" i="34"/>
  <c r="CW368" i="34"/>
  <c r="CX368" i="34"/>
  <c r="CY368" i="34"/>
  <c r="CZ368" i="34"/>
  <c r="DA368" i="34"/>
  <c r="DB368" i="34"/>
  <c r="DC368" i="34"/>
  <c r="DD368" i="34"/>
  <c r="DE368" i="34"/>
  <c r="DF368" i="34"/>
  <c r="DG368" i="34"/>
  <c r="DH368" i="34"/>
  <c r="DI368" i="34"/>
  <c r="DJ368" i="34"/>
  <c r="DL368" i="34"/>
  <c r="DM368" i="34"/>
  <c r="DN368" i="34"/>
  <c r="DO368" i="34"/>
  <c r="DQ368" i="34"/>
  <c r="DR368" i="34"/>
  <c r="DS368" i="34"/>
  <c r="DT368" i="34"/>
  <c r="DV368" i="34"/>
  <c r="DW368" i="34" s="1"/>
  <c r="DY368" i="34"/>
  <c r="DZ368" i="34"/>
  <c r="EA368" i="34"/>
  <c r="EB368" i="34"/>
  <c r="ED368" i="34"/>
  <c r="EE368" i="34"/>
  <c r="EG368" i="34"/>
  <c r="EH368" i="34"/>
  <c r="EI368" i="34"/>
  <c r="EK368" i="34"/>
  <c r="EL368" i="34" s="1"/>
  <c r="EM368" i="34"/>
  <c r="EN368" i="34" s="1"/>
  <c r="EO368" i="34"/>
  <c r="EP368" i="34"/>
  <c r="EQ368" i="34"/>
  <c r="ES368" i="34"/>
  <c r="ET368" i="34"/>
  <c r="EV368" i="34"/>
  <c r="EW368" i="34"/>
  <c r="EX368" i="34"/>
  <c r="EY368" i="34"/>
  <c r="EZ368" i="34"/>
  <c r="FA368" i="34"/>
  <c r="FD368" i="34"/>
  <c r="FE368" i="34"/>
  <c r="FF368" i="34"/>
  <c r="FG368" i="34"/>
  <c r="FH368" i="34"/>
  <c r="FI368" i="34"/>
  <c r="FK368" i="34"/>
  <c r="FL368" i="34" s="1"/>
  <c r="FM368" i="34"/>
  <c r="FN368" i="34"/>
  <c r="FO368" i="34"/>
  <c r="FQ368" i="34"/>
  <c r="FR368" i="34" s="1"/>
  <c r="FT368" i="34"/>
  <c r="FU368" i="34" s="1"/>
  <c r="FV368" i="34"/>
  <c r="FW368" i="34"/>
  <c r="FY368" i="34"/>
  <c r="FZ368" i="34" s="1"/>
  <c r="GG368" i="34"/>
  <c r="GI368" i="34"/>
  <c r="GJ368" i="34"/>
  <c r="GK368" i="34"/>
  <c r="GN368" i="34"/>
  <c r="GO368" i="34"/>
  <c r="GP368" i="34"/>
  <c r="GQ368" i="34"/>
  <c r="GR368" i="34"/>
  <c r="GS368" i="34"/>
  <c r="GT368" i="34"/>
  <c r="GU368" i="34"/>
  <c r="GV368" i="34"/>
  <c r="GW368" i="34"/>
  <c r="GX368" i="34"/>
  <c r="GY368" i="34"/>
  <c r="GZ368" i="34"/>
  <c r="HA368" i="34"/>
  <c r="HB368" i="34"/>
  <c r="HC368" i="34"/>
  <c r="HD368" i="34"/>
  <c r="HE368" i="34"/>
  <c r="HF368" i="34"/>
  <c r="HG368" i="34"/>
  <c r="HH368" i="34"/>
  <c r="HI368" i="34"/>
  <c r="HJ368" i="34"/>
  <c r="HK368" i="34"/>
  <c r="HL368" i="34"/>
  <c r="HM368" i="34"/>
  <c r="HN368" i="34"/>
  <c r="HO368" i="34"/>
  <c r="HP368" i="34"/>
  <c r="HQ368" i="34"/>
  <c r="HR368" i="34"/>
  <c r="HS368" i="34"/>
  <c r="HT368" i="34"/>
  <c r="HU368" i="34"/>
  <c r="HV368" i="34"/>
  <c r="HW368" i="34"/>
  <c r="HX368" i="34"/>
  <c r="HY368" i="34"/>
  <c r="HZ368" i="34"/>
  <c r="IA368" i="34"/>
  <c r="IB368" i="34"/>
  <c r="IC368" i="34"/>
  <c r="ID368" i="34"/>
  <c r="IE368" i="34"/>
  <c r="IF368" i="34"/>
  <c r="IG368" i="34"/>
  <c r="BH367" i="34"/>
  <c r="BK367" i="34"/>
  <c r="BL367" i="34"/>
  <c r="BM367" i="34"/>
  <c r="BN367" i="34"/>
  <c r="BO367" i="34"/>
  <c r="BP367" i="34"/>
  <c r="BQ367" i="34"/>
  <c r="BR367" i="34"/>
  <c r="BS367" i="34"/>
  <c r="BT367" i="34"/>
  <c r="BU367" i="34"/>
  <c r="BV367" i="34"/>
  <c r="BW367" i="34"/>
  <c r="BX367" i="34"/>
  <c r="BY367" i="34"/>
  <c r="BZ367" i="34"/>
  <c r="CA367" i="34"/>
  <c r="CB367" i="34"/>
  <c r="CC367" i="34"/>
  <c r="CD367" i="34"/>
  <c r="CE367" i="34"/>
  <c r="CF367" i="34"/>
  <c r="CG367" i="34"/>
  <c r="CH367" i="34"/>
  <c r="CI367" i="34"/>
  <c r="CJ367" i="34"/>
  <c r="CK367" i="34"/>
  <c r="CL367" i="34"/>
  <c r="CM367" i="34"/>
  <c r="CN367" i="34"/>
  <c r="CO367" i="34"/>
  <c r="CP367" i="34"/>
  <c r="CQ367" i="34"/>
  <c r="CR367" i="34"/>
  <c r="CS367" i="34"/>
  <c r="CT367" i="34"/>
  <c r="CU367" i="34"/>
  <c r="CV367" i="34"/>
  <c r="CW367" i="34"/>
  <c r="CX367" i="34"/>
  <c r="CY367" i="34"/>
  <c r="CZ367" i="34"/>
  <c r="DA367" i="34"/>
  <c r="DB367" i="34"/>
  <c r="DC367" i="34"/>
  <c r="DD367" i="34"/>
  <c r="DE367" i="34"/>
  <c r="DF367" i="34"/>
  <c r="DG367" i="34"/>
  <c r="DH367" i="34"/>
  <c r="DI367" i="34"/>
  <c r="DJ367" i="34"/>
  <c r="DL367" i="34"/>
  <c r="DM367" i="34"/>
  <c r="DN367" i="34"/>
  <c r="DO367" i="34"/>
  <c r="DQ367" i="34"/>
  <c r="DR367" i="34"/>
  <c r="DS367" i="34"/>
  <c r="DT367" i="34"/>
  <c r="DV367" i="34"/>
  <c r="DW367" i="34" s="1"/>
  <c r="DY367" i="34"/>
  <c r="DZ367" i="34"/>
  <c r="EA367" i="34"/>
  <c r="EB367" i="34"/>
  <c r="ED367" i="34"/>
  <c r="EE367" i="34"/>
  <c r="EG367" i="34"/>
  <c r="EH367" i="34"/>
  <c r="EI367" i="34"/>
  <c r="EK367" i="34"/>
  <c r="EL367" i="34" s="1"/>
  <c r="EM367" i="34"/>
  <c r="EN367" i="34" s="1"/>
  <c r="EO367" i="34"/>
  <c r="EP367" i="34"/>
  <c r="EQ367" i="34"/>
  <c r="ES367" i="34"/>
  <c r="ET367" i="34"/>
  <c r="EV367" i="34"/>
  <c r="EW367" i="34"/>
  <c r="EX367" i="34"/>
  <c r="EY367" i="34"/>
  <c r="EZ367" i="34"/>
  <c r="FA367" i="34"/>
  <c r="FD367" i="34"/>
  <c r="FE367" i="34"/>
  <c r="FF367" i="34"/>
  <c r="FG367" i="34"/>
  <c r="FH367" i="34"/>
  <c r="FI367" i="34"/>
  <c r="FK367" i="34"/>
  <c r="FL367" i="34" s="1"/>
  <c r="FM367" i="34"/>
  <c r="FN367" i="34"/>
  <c r="FO367" i="34"/>
  <c r="FQ367" i="34"/>
  <c r="FR367" i="34" s="1"/>
  <c r="FT367" i="34"/>
  <c r="FU367" i="34" s="1"/>
  <c r="FV367" i="34"/>
  <c r="FW367" i="34"/>
  <c r="FY367" i="34"/>
  <c r="FZ367" i="34" s="1"/>
  <c r="GG367" i="34"/>
  <c r="GH367" i="34"/>
  <c r="IK367" i="34" s="1"/>
  <c r="GI367" i="34"/>
  <c r="GJ367" i="34"/>
  <c r="GK367" i="34"/>
  <c r="GN367" i="34"/>
  <c r="GO367" i="34"/>
  <c r="GP367" i="34"/>
  <c r="GQ367" i="34"/>
  <c r="GR367" i="34"/>
  <c r="GS367" i="34"/>
  <c r="GT367" i="34"/>
  <c r="GU367" i="34"/>
  <c r="GV367" i="34"/>
  <c r="GW367" i="34"/>
  <c r="GX367" i="34"/>
  <c r="GY367" i="34"/>
  <c r="GZ367" i="34"/>
  <c r="HA367" i="34"/>
  <c r="HB367" i="34"/>
  <c r="HC367" i="34"/>
  <c r="HD367" i="34"/>
  <c r="HE367" i="34"/>
  <c r="HF367" i="34"/>
  <c r="HG367" i="34"/>
  <c r="HH367" i="34"/>
  <c r="HI367" i="34"/>
  <c r="HJ367" i="34"/>
  <c r="HK367" i="34"/>
  <c r="HL367" i="34"/>
  <c r="HM367" i="34"/>
  <c r="HN367" i="34"/>
  <c r="HO367" i="34"/>
  <c r="HP367" i="34"/>
  <c r="HQ367" i="34"/>
  <c r="HR367" i="34"/>
  <c r="HS367" i="34"/>
  <c r="HT367" i="34"/>
  <c r="HU367" i="34"/>
  <c r="HV367" i="34"/>
  <c r="HW367" i="34"/>
  <c r="HX367" i="34"/>
  <c r="HY367" i="34"/>
  <c r="HZ367" i="34"/>
  <c r="IA367" i="34"/>
  <c r="IB367" i="34"/>
  <c r="IC367" i="34"/>
  <c r="ID367" i="34"/>
  <c r="IE367" i="34"/>
  <c r="IF367" i="34"/>
  <c r="IG367" i="34"/>
  <c r="BH366" i="34"/>
  <c r="GH366" i="34" s="1"/>
  <c r="IK366" i="34" s="1"/>
  <c r="BK366" i="34"/>
  <c r="BL366" i="34"/>
  <c r="BM366" i="34"/>
  <c r="BN366" i="34"/>
  <c r="BO366" i="34"/>
  <c r="BP366" i="34"/>
  <c r="BQ366" i="34"/>
  <c r="BR366" i="34"/>
  <c r="BS366" i="34"/>
  <c r="BT366" i="34"/>
  <c r="BU366" i="34"/>
  <c r="BV366" i="34"/>
  <c r="BW366" i="34"/>
  <c r="BX366" i="34"/>
  <c r="BY366" i="34"/>
  <c r="BZ366" i="34"/>
  <c r="CA366" i="34"/>
  <c r="CB366" i="34"/>
  <c r="CC366" i="34"/>
  <c r="CD366" i="34"/>
  <c r="CE366" i="34"/>
  <c r="CF366" i="34"/>
  <c r="CG366" i="34"/>
  <c r="CH366" i="34"/>
  <c r="CI366" i="34"/>
  <c r="CJ366" i="34"/>
  <c r="CK366" i="34"/>
  <c r="CL366" i="34"/>
  <c r="CM366" i="34"/>
  <c r="CN366" i="34"/>
  <c r="CO366" i="34"/>
  <c r="CP366" i="34"/>
  <c r="CQ366" i="34"/>
  <c r="CR366" i="34"/>
  <c r="CS366" i="34"/>
  <c r="CT366" i="34"/>
  <c r="CU366" i="34"/>
  <c r="CV366" i="34"/>
  <c r="CW366" i="34"/>
  <c r="CX366" i="34"/>
  <c r="CY366" i="34"/>
  <c r="CZ366" i="34"/>
  <c r="DA366" i="34"/>
  <c r="DB366" i="34"/>
  <c r="DC366" i="34"/>
  <c r="DD366" i="34"/>
  <c r="DE366" i="34"/>
  <c r="DF366" i="34"/>
  <c r="DG366" i="34"/>
  <c r="DH366" i="34"/>
  <c r="DI366" i="34"/>
  <c r="DJ366" i="34"/>
  <c r="DL366" i="34"/>
  <c r="DM366" i="34"/>
  <c r="DN366" i="34"/>
  <c r="DO366" i="34"/>
  <c r="DQ366" i="34"/>
  <c r="DR366" i="34"/>
  <c r="DS366" i="34"/>
  <c r="DT366" i="34"/>
  <c r="DV366" i="34"/>
  <c r="DW366" i="34" s="1"/>
  <c r="DY366" i="34"/>
  <c r="DZ366" i="34"/>
  <c r="EA366" i="34"/>
  <c r="EB366" i="34"/>
  <c r="ED366" i="34"/>
  <c r="EE366" i="34"/>
  <c r="EG366" i="34"/>
  <c r="EH366" i="34"/>
  <c r="EI366" i="34"/>
  <c r="EK366" i="34"/>
  <c r="EL366" i="34" s="1"/>
  <c r="EM366" i="34"/>
  <c r="EN366" i="34" s="1"/>
  <c r="EO366" i="34"/>
  <c r="EP366" i="34"/>
  <c r="EQ366" i="34"/>
  <c r="ES366" i="34"/>
  <c r="ET366" i="34"/>
  <c r="EV366" i="34"/>
  <c r="EW366" i="34"/>
  <c r="EX366" i="34"/>
  <c r="EY366" i="34"/>
  <c r="EZ366" i="34"/>
  <c r="FA366" i="34"/>
  <c r="FD366" i="34"/>
  <c r="FE366" i="34"/>
  <c r="FF366" i="34"/>
  <c r="FG366" i="34"/>
  <c r="FH366" i="34"/>
  <c r="FI366" i="34"/>
  <c r="FK366" i="34"/>
  <c r="FL366" i="34" s="1"/>
  <c r="FM366" i="34"/>
  <c r="FN366" i="34"/>
  <c r="FO366" i="34"/>
  <c r="FQ366" i="34"/>
  <c r="FR366" i="34" s="1"/>
  <c r="FT366" i="34"/>
  <c r="FU366" i="34" s="1"/>
  <c r="FV366" i="34"/>
  <c r="FW366" i="34"/>
  <c r="FY366" i="34"/>
  <c r="FZ366" i="34" s="1"/>
  <c r="GG366" i="34"/>
  <c r="GI366" i="34"/>
  <c r="GJ366" i="34"/>
  <c r="GK366" i="34"/>
  <c r="GN366" i="34"/>
  <c r="GO366" i="34"/>
  <c r="GP366" i="34"/>
  <c r="GQ366" i="34"/>
  <c r="GR366" i="34"/>
  <c r="GS366" i="34"/>
  <c r="GT366" i="34"/>
  <c r="GU366" i="34"/>
  <c r="GV366" i="34"/>
  <c r="GW366" i="34"/>
  <c r="GX366" i="34"/>
  <c r="GY366" i="34"/>
  <c r="GZ366" i="34"/>
  <c r="HA366" i="34"/>
  <c r="HB366" i="34"/>
  <c r="HC366" i="34"/>
  <c r="HD366" i="34"/>
  <c r="HE366" i="34"/>
  <c r="HF366" i="34"/>
  <c r="HG366" i="34"/>
  <c r="HH366" i="34"/>
  <c r="HI366" i="34"/>
  <c r="HJ366" i="34"/>
  <c r="HK366" i="34"/>
  <c r="HL366" i="34"/>
  <c r="HM366" i="34"/>
  <c r="HN366" i="34"/>
  <c r="HO366" i="34"/>
  <c r="HP366" i="34"/>
  <c r="HQ366" i="34"/>
  <c r="HR366" i="34"/>
  <c r="HS366" i="34"/>
  <c r="HT366" i="34"/>
  <c r="HU366" i="34"/>
  <c r="HV366" i="34"/>
  <c r="HW366" i="34"/>
  <c r="HX366" i="34"/>
  <c r="HY366" i="34"/>
  <c r="HZ366" i="34"/>
  <c r="IA366" i="34"/>
  <c r="IB366" i="34"/>
  <c r="IC366" i="34"/>
  <c r="ID366" i="34"/>
  <c r="IE366" i="34"/>
  <c r="IF366" i="34"/>
  <c r="IG366" i="34"/>
  <c r="BH365" i="34"/>
  <c r="GH365" i="34" s="1"/>
  <c r="IK365" i="34" s="1"/>
  <c r="BK365" i="34"/>
  <c r="BL365" i="34"/>
  <c r="BM365" i="34"/>
  <c r="BN365" i="34"/>
  <c r="BO365" i="34"/>
  <c r="BP365" i="34"/>
  <c r="BQ365" i="34"/>
  <c r="BR365" i="34"/>
  <c r="BS365" i="34"/>
  <c r="BT365" i="34"/>
  <c r="BU365" i="34"/>
  <c r="BV365" i="34"/>
  <c r="BW365" i="34"/>
  <c r="BX365" i="34"/>
  <c r="BY365" i="34"/>
  <c r="BZ365" i="34"/>
  <c r="CA365" i="34"/>
  <c r="CB365" i="34"/>
  <c r="CC365" i="34"/>
  <c r="CD365" i="34"/>
  <c r="CE365" i="34"/>
  <c r="CF365" i="34"/>
  <c r="CG365" i="34"/>
  <c r="CH365" i="34"/>
  <c r="CI365" i="34"/>
  <c r="CJ365" i="34"/>
  <c r="CK365" i="34"/>
  <c r="CL365" i="34"/>
  <c r="CM365" i="34"/>
  <c r="CN365" i="34"/>
  <c r="CO365" i="34"/>
  <c r="CP365" i="34"/>
  <c r="CQ365" i="34"/>
  <c r="CR365" i="34"/>
  <c r="CS365" i="34"/>
  <c r="CT365" i="34"/>
  <c r="CU365" i="34"/>
  <c r="CV365" i="34"/>
  <c r="CW365" i="34"/>
  <c r="CX365" i="34"/>
  <c r="CY365" i="34"/>
  <c r="CZ365" i="34"/>
  <c r="DA365" i="34"/>
  <c r="DB365" i="34"/>
  <c r="DC365" i="34"/>
  <c r="DD365" i="34"/>
  <c r="DE365" i="34"/>
  <c r="DF365" i="34"/>
  <c r="DG365" i="34"/>
  <c r="DH365" i="34"/>
  <c r="DI365" i="34"/>
  <c r="DJ365" i="34"/>
  <c r="DL365" i="34"/>
  <c r="DM365" i="34"/>
  <c r="DN365" i="34"/>
  <c r="DO365" i="34"/>
  <c r="DQ365" i="34"/>
  <c r="DR365" i="34"/>
  <c r="DS365" i="34"/>
  <c r="DT365" i="34"/>
  <c r="DV365" i="34"/>
  <c r="DW365" i="34" s="1"/>
  <c r="DY365" i="34"/>
  <c r="DZ365" i="34"/>
  <c r="EA365" i="34"/>
  <c r="EB365" i="34"/>
  <c r="ED365" i="34"/>
  <c r="EE365" i="34"/>
  <c r="EG365" i="34"/>
  <c r="EH365" i="34"/>
  <c r="EI365" i="34"/>
  <c r="EK365" i="34"/>
  <c r="EL365" i="34" s="1"/>
  <c r="EM365" i="34"/>
  <c r="EN365" i="34" s="1"/>
  <c r="EO365" i="34"/>
  <c r="EP365" i="34"/>
  <c r="EQ365" i="34"/>
  <c r="ES365" i="34"/>
  <c r="ET365" i="34"/>
  <c r="EV365" i="34"/>
  <c r="EW365" i="34"/>
  <c r="EX365" i="34"/>
  <c r="EY365" i="34"/>
  <c r="EZ365" i="34"/>
  <c r="FA365" i="34"/>
  <c r="FD365" i="34"/>
  <c r="FE365" i="34"/>
  <c r="FF365" i="34"/>
  <c r="FG365" i="34"/>
  <c r="FH365" i="34"/>
  <c r="FI365" i="34"/>
  <c r="FK365" i="34"/>
  <c r="FL365" i="34" s="1"/>
  <c r="FM365" i="34"/>
  <c r="FN365" i="34"/>
  <c r="FO365" i="34"/>
  <c r="FQ365" i="34"/>
  <c r="FR365" i="34" s="1"/>
  <c r="FT365" i="34"/>
  <c r="FU365" i="34" s="1"/>
  <c r="FV365" i="34"/>
  <c r="FW365" i="34"/>
  <c r="FY365" i="34"/>
  <c r="FZ365" i="34" s="1"/>
  <c r="GG365" i="34"/>
  <c r="GI365" i="34"/>
  <c r="GJ365" i="34"/>
  <c r="GK365" i="34"/>
  <c r="GN365" i="34"/>
  <c r="GO365" i="34"/>
  <c r="GP365" i="34"/>
  <c r="GQ365" i="34"/>
  <c r="GR365" i="34"/>
  <c r="GS365" i="34"/>
  <c r="GT365" i="34"/>
  <c r="GU365" i="34"/>
  <c r="GV365" i="34"/>
  <c r="GW365" i="34"/>
  <c r="GX365" i="34"/>
  <c r="GY365" i="34"/>
  <c r="GZ365" i="34"/>
  <c r="HA365" i="34"/>
  <c r="HB365" i="34"/>
  <c r="HC365" i="34"/>
  <c r="HD365" i="34"/>
  <c r="HE365" i="34"/>
  <c r="HF365" i="34"/>
  <c r="HG365" i="34"/>
  <c r="HH365" i="34"/>
  <c r="HI365" i="34"/>
  <c r="HJ365" i="34"/>
  <c r="HK365" i="34"/>
  <c r="HL365" i="34"/>
  <c r="HM365" i="34"/>
  <c r="HN365" i="34"/>
  <c r="HO365" i="34"/>
  <c r="HP365" i="34"/>
  <c r="HQ365" i="34"/>
  <c r="HR365" i="34"/>
  <c r="HS365" i="34"/>
  <c r="HT365" i="34"/>
  <c r="HU365" i="34"/>
  <c r="HV365" i="34"/>
  <c r="HW365" i="34"/>
  <c r="HX365" i="34"/>
  <c r="HY365" i="34"/>
  <c r="HZ365" i="34"/>
  <c r="IA365" i="34"/>
  <c r="IB365" i="34"/>
  <c r="IC365" i="34"/>
  <c r="ID365" i="34"/>
  <c r="IE365" i="34"/>
  <c r="IF365" i="34"/>
  <c r="IG365" i="34"/>
  <c r="BH364" i="34"/>
  <c r="GH364" i="34" s="1"/>
  <c r="IK364" i="34" s="1"/>
  <c r="BK364" i="34"/>
  <c r="BL364" i="34"/>
  <c r="BM364" i="34"/>
  <c r="BN364" i="34"/>
  <c r="BO364" i="34"/>
  <c r="BP364" i="34"/>
  <c r="BQ364" i="34"/>
  <c r="BR364" i="34"/>
  <c r="BS364" i="34"/>
  <c r="BT364" i="34"/>
  <c r="BU364" i="34"/>
  <c r="BV364" i="34"/>
  <c r="BW364" i="34"/>
  <c r="BX364" i="34"/>
  <c r="BY364" i="34"/>
  <c r="BZ364" i="34"/>
  <c r="CA364" i="34"/>
  <c r="CB364" i="34"/>
  <c r="CC364" i="34"/>
  <c r="CD364" i="34"/>
  <c r="CE364" i="34"/>
  <c r="CF364" i="34"/>
  <c r="CG364" i="34"/>
  <c r="CH364" i="34"/>
  <c r="CI364" i="34"/>
  <c r="CJ364" i="34"/>
  <c r="CK364" i="34"/>
  <c r="CL364" i="34"/>
  <c r="CM364" i="34"/>
  <c r="CN364" i="34"/>
  <c r="CO364" i="34"/>
  <c r="CP364" i="34"/>
  <c r="CQ364" i="34"/>
  <c r="CR364" i="34"/>
  <c r="CS364" i="34"/>
  <c r="CT364" i="34"/>
  <c r="CU364" i="34"/>
  <c r="CV364" i="34"/>
  <c r="CW364" i="34"/>
  <c r="CX364" i="34"/>
  <c r="CY364" i="34"/>
  <c r="CZ364" i="34"/>
  <c r="DA364" i="34"/>
  <c r="DB364" i="34"/>
  <c r="DC364" i="34"/>
  <c r="DD364" i="34"/>
  <c r="DE364" i="34"/>
  <c r="DF364" i="34"/>
  <c r="DG364" i="34"/>
  <c r="DH364" i="34"/>
  <c r="DI364" i="34"/>
  <c r="DJ364" i="34"/>
  <c r="DL364" i="34"/>
  <c r="DM364" i="34"/>
  <c r="DN364" i="34"/>
  <c r="DO364" i="34"/>
  <c r="DQ364" i="34"/>
  <c r="DR364" i="34"/>
  <c r="DS364" i="34"/>
  <c r="DT364" i="34"/>
  <c r="DV364" i="34"/>
  <c r="DW364" i="34" s="1"/>
  <c r="DY364" i="34"/>
  <c r="DZ364" i="34"/>
  <c r="EA364" i="34"/>
  <c r="EB364" i="34"/>
  <c r="ED364" i="34"/>
  <c r="EE364" i="34"/>
  <c r="EG364" i="34"/>
  <c r="EH364" i="34"/>
  <c r="EI364" i="34"/>
  <c r="EK364" i="34"/>
  <c r="EL364" i="34" s="1"/>
  <c r="EM364" i="34"/>
  <c r="EN364" i="34" s="1"/>
  <c r="EO364" i="34"/>
  <c r="EP364" i="34"/>
  <c r="EQ364" i="34"/>
  <c r="ES364" i="34"/>
  <c r="ET364" i="34"/>
  <c r="EV364" i="34"/>
  <c r="EW364" i="34"/>
  <c r="EX364" i="34"/>
  <c r="EY364" i="34"/>
  <c r="EZ364" i="34"/>
  <c r="FA364" i="34"/>
  <c r="FD364" i="34"/>
  <c r="FE364" i="34"/>
  <c r="FF364" i="34"/>
  <c r="FG364" i="34"/>
  <c r="FH364" i="34"/>
  <c r="FI364" i="34"/>
  <c r="FK364" i="34"/>
  <c r="FL364" i="34" s="1"/>
  <c r="FM364" i="34"/>
  <c r="FN364" i="34"/>
  <c r="FO364" i="34"/>
  <c r="FQ364" i="34"/>
  <c r="FR364" i="34" s="1"/>
  <c r="FT364" i="34"/>
  <c r="FU364" i="34" s="1"/>
  <c r="FV364" i="34"/>
  <c r="FW364" i="34"/>
  <c r="FY364" i="34"/>
  <c r="FZ364" i="34" s="1"/>
  <c r="GG364" i="34"/>
  <c r="GI364" i="34"/>
  <c r="GJ364" i="34"/>
  <c r="GK364" i="34"/>
  <c r="GN364" i="34"/>
  <c r="GO364" i="34"/>
  <c r="GP364" i="34"/>
  <c r="GQ364" i="34"/>
  <c r="GR364" i="34"/>
  <c r="GS364" i="34"/>
  <c r="GT364" i="34"/>
  <c r="GU364" i="34"/>
  <c r="GV364" i="34"/>
  <c r="GW364" i="34"/>
  <c r="GX364" i="34"/>
  <c r="GY364" i="34"/>
  <c r="GZ364" i="34"/>
  <c r="HA364" i="34"/>
  <c r="HB364" i="34"/>
  <c r="HC364" i="34"/>
  <c r="HD364" i="34"/>
  <c r="HE364" i="34"/>
  <c r="HF364" i="34"/>
  <c r="HG364" i="34"/>
  <c r="HH364" i="34"/>
  <c r="HI364" i="34"/>
  <c r="HJ364" i="34"/>
  <c r="HK364" i="34"/>
  <c r="HL364" i="34"/>
  <c r="HM364" i="34"/>
  <c r="HN364" i="34"/>
  <c r="HO364" i="34"/>
  <c r="HP364" i="34"/>
  <c r="HQ364" i="34"/>
  <c r="HR364" i="34"/>
  <c r="HS364" i="34"/>
  <c r="HT364" i="34"/>
  <c r="HU364" i="34"/>
  <c r="HV364" i="34"/>
  <c r="HW364" i="34"/>
  <c r="HX364" i="34"/>
  <c r="HY364" i="34"/>
  <c r="HZ364" i="34"/>
  <c r="IA364" i="34"/>
  <c r="IB364" i="34"/>
  <c r="IC364" i="34"/>
  <c r="ID364" i="34"/>
  <c r="IE364" i="34"/>
  <c r="IF364" i="34"/>
  <c r="IG364" i="34"/>
  <c r="BH363" i="34"/>
  <c r="GH363" i="34" s="1"/>
  <c r="IK363" i="34" s="1"/>
  <c r="BK363" i="34"/>
  <c r="BL363" i="34"/>
  <c r="BM363" i="34"/>
  <c r="BN363" i="34"/>
  <c r="BO363" i="34"/>
  <c r="BP363" i="34"/>
  <c r="BQ363" i="34"/>
  <c r="BR363" i="34"/>
  <c r="BS363" i="34"/>
  <c r="BT363" i="34"/>
  <c r="BU363" i="34"/>
  <c r="BV363" i="34"/>
  <c r="BW363" i="34"/>
  <c r="BX363" i="34"/>
  <c r="BY363" i="34"/>
  <c r="BZ363" i="34"/>
  <c r="CA363" i="34"/>
  <c r="CB363" i="34"/>
  <c r="CC363" i="34"/>
  <c r="CD363" i="34"/>
  <c r="CE363" i="34"/>
  <c r="CF363" i="34"/>
  <c r="CG363" i="34"/>
  <c r="CH363" i="34"/>
  <c r="CI363" i="34"/>
  <c r="CJ363" i="34"/>
  <c r="CK363" i="34"/>
  <c r="CL363" i="34"/>
  <c r="CM363" i="34"/>
  <c r="CN363" i="34"/>
  <c r="CO363" i="34"/>
  <c r="CP363" i="34"/>
  <c r="CQ363" i="34"/>
  <c r="CR363" i="34"/>
  <c r="CS363" i="34"/>
  <c r="CT363" i="34"/>
  <c r="CU363" i="34"/>
  <c r="CV363" i="34"/>
  <c r="CW363" i="34"/>
  <c r="CX363" i="34"/>
  <c r="CY363" i="34"/>
  <c r="CZ363" i="34"/>
  <c r="DA363" i="34"/>
  <c r="DB363" i="34"/>
  <c r="DC363" i="34"/>
  <c r="DD363" i="34"/>
  <c r="DE363" i="34"/>
  <c r="DF363" i="34"/>
  <c r="DG363" i="34"/>
  <c r="DH363" i="34"/>
  <c r="DI363" i="34"/>
  <c r="DJ363" i="34"/>
  <c r="DL363" i="34"/>
  <c r="DM363" i="34"/>
  <c r="DN363" i="34"/>
  <c r="DO363" i="34"/>
  <c r="DQ363" i="34"/>
  <c r="DR363" i="34"/>
  <c r="DS363" i="34"/>
  <c r="DT363" i="34"/>
  <c r="DV363" i="34"/>
  <c r="DW363" i="34" s="1"/>
  <c r="DY363" i="34"/>
  <c r="DZ363" i="34"/>
  <c r="EA363" i="34"/>
  <c r="EB363" i="34"/>
  <c r="ED363" i="34"/>
  <c r="EE363" i="34"/>
  <c r="EG363" i="34"/>
  <c r="EH363" i="34"/>
  <c r="EI363" i="34"/>
  <c r="EK363" i="34"/>
  <c r="EL363" i="34" s="1"/>
  <c r="EM363" i="34"/>
  <c r="EN363" i="34" s="1"/>
  <c r="EO363" i="34"/>
  <c r="EP363" i="34"/>
  <c r="EQ363" i="34"/>
  <c r="ES363" i="34"/>
  <c r="ET363" i="34"/>
  <c r="EV363" i="34"/>
  <c r="EW363" i="34"/>
  <c r="EX363" i="34"/>
  <c r="EY363" i="34"/>
  <c r="EZ363" i="34"/>
  <c r="FA363" i="34"/>
  <c r="FD363" i="34"/>
  <c r="FE363" i="34"/>
  <c r="FF363" i="34"/>
  <c r="FG363" i="34"/>
  <c r="FH363" i="34"/>
  <c r="FI363" i="34"/>
  <c r="FK363" i="34"/>
  <c r="FL363" i="34" s="1"/>
  <c r="FM363" i="34"/>
  <c r="FN363" i="34"/>
  <c r="FO363" i="34"/>
  <c r="FQ363" i="34"/>
  <c r="FR363" i="34" s="1"/>
  <c r="FT363" i="34"/>
  <c r="FU363" i="34" s="1"/>
  <c r="FV363" i="34"/>
  <c r="FW363" i="34"/>
  <c r="FY363" i="34"/>
  <c r="FZ363" i="34" s="1"/>
  <c r="GG363" i="34"/>
  <c r="GI363" i="34"/>
  <c r="GJ363" i="34"/>
  <c r="GK363" i="34"/>
  <c r="GN363" i="34"/>
  <c r="GO363" i="34"/>
  <c r="GP363" i="34"/>
  <c r="GQ363" i="34"/>
  <c r="GR363" i="34"/>
  <c r="GS363" i="34"/>
  <c r="GT363" i="34"/>
  <c r="GU363" i="34"/>
  <c r="GV363" i="34"/>
  <c r="GW363" i="34"/>
  <c r="GX363" i="34"/>
  <c r="GY363" i="34"/>
  <c r="GZ363" i="34"/>
  <c r="HA363" i="34"/>
  <c r="HB363" i="34"/>
  <c r="HC363" i="34"/>
  <c r="HD363" i="34"/>
  <c r="HE363" i="34"/>
  <c r="HF363" i="34"/>
  <c r="HG363" i="34"/>
  <c r="HH363" i="34"/>
  <c r="HI363" i="34"/>
  <c r="HJ363" i="34"/>
  <c r="HK363" i="34"/>
  <c r="HL363" i="34"/>
  <c r="HM363" i="34"/>
  <c r="HN363" i="34"/>
  <c r="HO363" i="34"/>
  <c r="HP363" i="34"/>
  <c r="HQ363" i="34"/>
  <c r="HR363" i="34"/>
  <c r="HS363" i="34"/>
  <c r="HT363" i="34"/>
  <c r="HU363" i="34"/>
  <c r="HV363" i="34"/>
  <c r="HW363" i="34"/>
  <c r="HX363" i="34"/>
  <c r="HY363" i="34"/>
  <c r="HZ363" i="34"/>
  <c r="IA363" i="34"/>
  <c r="IB363" i="34"/>
  <c r="IC363" i="34"/>
  <c r="ID363" i="34"/>
  <c r="IE363" i="34"/>
  <c r="IF363" i="34"/>
  <c r="IG363" i="34"/>
  <c r="BH362" i="34"/>
  <c r="GH362" i="34" s="1"/>
  <c r="IK362" i="34" s="1"/>
  <c r="BK362" i="34"/>
  <c r="BL362" i="34"/>
  <c r="BM362" i="34"/>
  <c r="BN362" i="34"/>
  <c r="BO362" i="34"/>
  <c r="BP362" i="34"/>
  <c r="BQ362" i="34"/>
  <c r="BR362" i="34"/>
  <c r="BS362" i="34"/>
  <c r="BT362" i="34"/>
  <c r="BU362" i="34"/>
  <c r="BV362" i="34"/>
  <c r="BW362" i="34"/>
  <c r="BX362" i="34"/>
  <c r="BY362" i="34"/>
  <c r="BZ362" i="34"/>
  <c r="CA362" i="34"/>
  <c r="CB362" i="34"/>
  <c r="CC362" i="34"/>
  <c r="CD362" i="34"/>
  <c r="CE362" i="34"/>
  <c r="CF362" i="34"/>
  <c r="CG362" i="34"/>
  <c r="CH362" i="34"/>
  <c r="CI362" i="34"/>
  <c r="CJ362" i="34"/>
  <c r="CK362" i="34"/>
  <c r="CL362" i="34"/>
  <c r="CM362" i="34"/>
  <c r="CN362" i="34"/>
  <c r="CO362" i="34"/>
  <c r="CP362" i="34"/>
  <c r="CQ362" i="34"/>
  <c r="CR362" i="34"/>
  <c r="CS362" i="34"/>
  <c r="CT362" i="34"/>
  <c r="CU362" i="34"/>
  <c r="CV362" i="34"/>
  <c r="CW362" i="34"/>
  <c r="CX362" i="34"/>
  <c r="CY362" i="34"/>
  <c r="CZ362" i="34"/>
  <c r="DA362" i="34"/>
  <c r="DB362" i="34"/>
  <c r="DC362" i="34"/>
  <c r="DD362" i="34"/>
  <c r="DE362" i="34"/>
  <c r="DF362" i="34"/>
  <c r="DG362" i="34"/>
  <c r="DH362" i="34"/>
  <c r="DI362" i="34"/>
  <c r="DJ362" i="34"/>
  <c r="DL362" i="34"/>
  <c r="DM362" i="34"/>
  <c r="DN362" i="34"/>
  <c r="DO362" i="34"/>
  <c r="DQ362" i="34"/>
  <c r="DR362" i="34"/>
  <c r="DS362" i="34"/>
  <c r="DT362" i="34"/>
  <c r="DV362" i="34"/>
  <c r="DW362" i="34" s="1"/>
  <c r="DY362" i="34"/>
  <c r="DZ362" i="34"/>
  <c r="EA362" i="34"/>
  <c r="EB362" i="34"/>
  <c r="ED362" i="34"/>
  <c r="EE362" i="34"/>
  <c r="EG362" i="34"/>
  <c r="EH362" i="34"/>
  <c r="EI362" i="34"/>
  <c r="EK362" i="34"/>
  <c r="EL362" i="34" s="1"/>
  <c r="EM362" i="34"/>
  <c r="EN362" i="34" s="1"/>
  <c r="EO362" i="34"/>
  <c r="EP362" i="34"/>
  <c r="EQ362" i="34"/>
  <c r="ES362" i="34"/>
  <c r="ET362" i="34"/>
  <c r="EV362" i="34"/>
  <c r="EW362" i="34"/>
  <c r="EX362" i="34"/>
  <c r="EY362" i="34"/>
  <c r="EZ362" i="34"/>
  <c r="FA362" i="34"/>
  <c r="FD362" i="34"/>
  <c r="FE362" i="34"/>
  <c r="FF362" i="34"/>
  <c r="FG362" i="34"/>
  <c r="FH362" i="34"/>
  <c r="FI362" i="34"/>
  <c r="FK362" i="34"/>
  <c r="FL362" i="34" s="1"/>
  <c r="FM362" i="34"/>
  <c r="FN362" i="34"/>
  <c r="FO362" i="34"/>
  <c r="FQ362" i="34"/>
  <c r="FR362" i="34" s="1"/>
  <c r="FT362" i="34"/>
  <c r="FU362" i="34" s="1"/>
  <c r="FV362" i="34"/>
  <c r="FW362" i="34"/>
  <c r="FY362" i="34"/>
  <c r="FZ362" i="34" s="1"/>
  <c r="GG362" i="34"/>
  <c r="GI362" i="34"/>
  <c r="GJ362" i="34"/>
  <c r="GK362" i="34"/>
  <c r="GN362" i="34"/>
  <c r="GO362" i="34"/>
  <c r="GP362" i="34"/>
  <c r="GQ362" i="34"/>
  <c r="GR362" i="34"/>
  <c r="GS362" i="34"/>
  <c r="GT362" i="34"/>
  <c r="GU362" i="34"/>
  <c r="GV362" i="34"/>
  <c r="GW362" i="34"/>
  <c r="GX362" i="34"/>
  <c r="GY362" i="34"/>
  <c r="GZ362" i="34"/>
  <c r="HA362" i="34"/>
  <c r="HB362" i="34"/>
  <c r="HC362" i="34"/>
  <c r="HD362" i="34"/>
  <c r="HE362" i="34"/>
  <c r="HF362" i="34"/>
  <c r="HG362" i="34"/>
  <c r="HH362" i="34"/>
  <c r="HI362" i="34"/>
  <c r="HJ362" i="34"/>
  <c r="HK362" i="34"/>
  <c r="HL362" i="34"/>
  <c r="HM362" i="34"/>
  <c r="HN362" i="34"/>
  <c r="HO362" i="34"/>
  <c r="HP362" i="34"/>
  <c r="HQ362" i="34"/>
  <c r="HR362" i="34"/>
  <c r="HS362" i="34"/>
  <c r="HT362" i="34"/>
  <c r="HU362" i="34"/>
  <c r="HV362" i="34"/>
  <c r="HW362" i="34"/>
  <c r="HX362" i="34"/>
  <c r="HY362" i="34"/>
  <c r="HZ362" i="34"/>
  <c r="IA362" i="34"/>
  <c r="IB362" i="34"/>
  <c r="IC362" i="34"/>
  <c r="ID362" i="34"/>
  <c r="IE362" i="34"/>
  <c r="IF362" i="34"/>
  <c r="IG362" i="34"/>
  <c r="E67" i="35"/>
  <c r="IS407" i="34" s="1"/>
  <c r="BH361" i="34"/>
  <c r="GH361" i="34" s="1"/>
  <c r="IK361" i="34" s="1"/>
  <c r="BK361" i="34"/>
  <c r="BL361" i="34"/>
  <c r="BM361" i="34"/>
  <c r="BN361" i="34"/>
  <c r="BO361" i="34"/>
  <c r="BP361" i="34"/>
  <c r="BQ361" i="34"/>
  <c r="BR361" i="34"/>
  <c r="BS361" i="34"/>
  <c r="BT361" i="34"/>
  <c r="BU361" i="34"/>
  <c r="BV361" i="34"/>
  <c r="BW361" i="34"/>
  <c r="BX361" i="34"/>
  <c r="BY361" i="34"/>
  <c r="BZ361" i="34"/>
  <c r="CA361" i="34"/>
  <c r="CB361" i="34"/>
  <c r="CC361" i="34"/>
  <c r="CD361" i="34"/>
  <c r="CE361" i="34"/>
  <c r="CF361" i="34"/>
  <c r="CG361" i="34"/>
  <c r="CH361" i="34"/>
  <c r="CI361" i="34"/>
  <c r="CJ361" i="34"/>
  <c r="CK361" i="34"/>
  <c r="CL361" i="34"/>
  <c r="CM361" i="34"/>
  <c r="CN361" i="34"/>
  <c r="CO361" i="34"/>
  <c r="CP361" i="34"/>
  <c r="CQ361" i="34"/>
  <c r="CR361" i="34"/>
  <c r="CS361" i="34"/>
  <c r="CT361" i="34"/>
  <c r="CU361" i="34"/>
  <c r="CV361" i="34"/>
  <c r="CW361" i="34"/>
  <c r="CX361" i="34"/>
  <c r="CY361" i="34"/>
  <c r="CZ361" i="34"/>
  <c r="DA361" i="34"/>
  <c r="DB361" i="34"/>
  <c r="DC361" i="34"/>
  <c r="DD361" i="34"/>
  <c r="DE361" i="34"/>
  <c r="DF361" i="34"/>
  <c r="DG361" i="34"/>
  <c r="DH361" i="34"/>
  <c r="DI361" i="34"/>
  <c r="DJ361" i="34"/>
  <c r="DL361" i="34"/>
  <c r="DM361" i="34"/>
  <c r="DN361" i="34"/>
  <c r="DO361" i="34"/>
  <c r="DQ361" i="34"/>
  <c r="DR361" i="34"/>
  <c r="DS361" i="34"/>
  <c r="DT361" i="34"/>
  <c r="DV361" i="34"/>
  <c r="DW361" i="34" s="1"/>
  <c r="DY361" i="34"/>
  <c r="DZ361" i="34"/>
  <c r="EA361" i="34"/>
  <c r="EB361" i="34"/>
  <c r="ED361" i="34"/>
  <c r="EE361" i="34"/>
  <c r="EG361" i="34"/>
  <c r="EH361" i="34"/>
  <c r="EI361" i="34"/>
  <c r="EK361" i="34"/>
  <c r="EL361" i="34" s="1"/>
  <c r="EM361" i="34"/>
  <c r="EN361" i="34" s="1"/>
  <c r="EO361" i="34"/>
  <c r="EP361" i="34"/>
  <c r="EQ361" i="34"/>
  <c r="ES361" i="34"/>
  <c r="ET361" i="34"/>
  <c r="EV361" i="34"/>
  <c r="EW361" i="34"/>
  <c r="EX361" i="34"/>
  <c r="EY361" i="34"/>
  <c r="EZ361" i="34"/>
  <c r="FA361" i="34"/>
  <c r="FD361" i="34"/>
  <c r="FE361" i="34"/>
  <c r="FF361" i="34"/>
  <c r="FG361" i="34"/>
  <c r="FH361" i="34"/>
  <c r="FI361" i="34"/>
  <c r="FK361" i="34"/>
  <c r="FL361" i="34" s="1"/>
  <c r="FM361" i="34"/>
  <c r="FN361" i="34"/>
  <c r="FO361" i="34"/>
  <c r="FQ361" i="34"/>
  <c r="FR361" i="34" s="1"/>
  <c r="FT361" i="34"/>
  <c r="FU361" i="34" s="1"/>
  <c r="FV361" i="34"/>
  <c r="FW361" i="34"/>
  <c r="FY361" i="34"/>
  <c r="FZ361" i="34" s="1"/>
  <c r="GG361" i="34"/>
  <c r="GI361" i="34"/>
  <c r="GJ361" i="34"/>
  <c r="GK361" i="34"/>
  <c r="GN361" i="34"/>
  <c r="GO361" i="34"/>
  <c r="GP361" i="34"/>
  <c r="GQ361" i="34"/>
  <c r="GR361" i="34"/>
  <c r="GS361" i="34"/>
  <c r="GT361" i="34"/>
  <c r="GU361" i="34"/>
  <c r="GV361" i="34"/>
  <c r="GW361" i="34"/>
  <c r="GX361" i="34"/>
  <c r="GY361" i="34"/>
  <c r="GZ361" i="34"/>
  <c r="HA361" i="34"/>
  <c r="HB361" i="34"/>
  <c r="HC361" i="34"/>
  <c r="HD361" i="34"/>
  <c r="HE361" i="34"/>
  <c r="HF361" i="34"/>
  <c r="HG361" i="34"/>
  <c r="HH361" i="34"/>
  <c r="HI361" i="34"/>
  <c r="HJ361" i="34"/>
  <c r="HK361" i="34"/>
  <c r="HL361" i="34"/>
  <c r="HM361" i="34"/>
  <c r="HN361" i="34"/>
  <c r="HO361" i="34"/>
  <c r="HP361" i="34"/>
  <c r="HQ361" i="34"/>
  <c r="HR361" i="34"/>
  <c r="HS361" i="34"/>
  <c r="HT361" i="34"/>
  <c r="HU361" i="34"/>
  <c r="HV361" i="34"/>
  <c r="HW361" i="34"/>
  <c r="HX361" i="34"/>
  <c r="HY361" i="34"/>
  <c r="HZ361" i="34"/>
  <c r="IA361" i="34"/>
  <c r="IB361" i="34"/>
  <c r="IC361" i="34"/>
  <c r="ID361" i="34"/>
  <c r="IE361" i="34"/>
  <c r="IF361" i="34"/>
  <c r="IG361" i="34"/>
  <c r="BH360" i="34"/>
  <c r="GH360" i="34" s="1"/>
  <c r="IK360" i="34" s="1"/>
  <c r="BK360" i="34"/>
  <c r="BL360" i="34"/>
  <c r="BM360" i="34"/>
  <c r="BN360" i="34"/>
  <c r="BO360" i="34"/>
  <c r="BP360" i="34"/>
  <c r="BQ360" i="34"/>
  <c r="BR360" i="34"/>
  <c r="BS360" i="34"/>
  <c r="BT360" i="34"/>
  <c r="BU360" i="34"/>
  <c r="BV360" i="34"/>
  <c r="BW360" i="34"/>
  <c r="BX360" i="34"/>
  <c r="BY360" i="34"/>
  <c r="BZ360" i="34"/>
  <c r="CA360" i="34"/>
  <c r="CB360" i="34"/>
  <c r="CC360" i="34"/>
  <c r="CD360" i="34"/>
  <c r="CE360" i="34"/>
  <c r="CF360" i="34"/>
  <c r="CG360" i="34"/>
  <c r="CH360" i="34"/>
  <c r="CI360" i="34"/>
  <c r="CJ360" i="34"/>
  <c r="CK360" i="34"/>
  <c r="CL360" i="34"/>
  <c r="CM360" i="34"/>
  <c r="CN360" i="34"/>
  <c r="CO360" i="34"/>
  <c r="CP360" i="34"/>
  <c r="CQ360" i="34"/>
  <c r="CR360" i="34"/>
  <c r="CS360" i="34"/>
  <c r="CT360" i="34"/>
  <c r="CU360" i="34"/>
  <c r="CV360" i="34"/>
  <c r="CW360" i="34"/>
  <c r="CX360" i="34"/>
  <c r="CY360" i="34"/>
  <c r="CZ360" i="34"/>
  <c r="DA360" i="34"/>
  <c r="DB360" i="34"/>
  <c r="DC360" i="34"/>
  <c r="DD360" i="34"/>
  <c r="DE360" i="34"/>
  <c r="DF360" i="34"/>
  <c r="DG360" i="34"/>
  <c r="DH360" i="34"/>
  <c r="DI360" i="34"/>
  <c r="DJ360" i="34"/>
  <c r="DL360" i="34"/>
  <c r="DM360" i="34"/>
  <c r="DN360" i="34"/>
  <c r="DO360" i="34"/>
  <c r="DQ360" i="34"/>
  <c r="DR360" i="34"/>
  <c r="DS360" i="34"/>
  <c r="DT360" i="34"/>
  <c r="DV360" i="34"/>
  <c r="DW360" i="34" s="1"/>
  <c r="DY360" i="34"/>
  <c r="DZ360" i="34"/>
  <c r="EA360" i="34"/>
  <c r="EB360" i="34"/>
  <c r="ED360" i="34"/>
  <c r="EE360" i="34"/>
  <c r="EG360" i="34"/>
  <c r="EH360" i="34"/>
  <c r="EI360" i="34"/>
  <c r="EK360" i="34"/>
  <c r="EL360" i="34" s="1"/>
  <c r="EM360" i="34"/>
  <c r="EN360" i="34" s="1"/>
  <c r="EO360" i="34"/>
  <c r="EP360" i="34"/>
  <c r="EQ360" i="34"/>
  <c r="ES360" i="34"/>
  <c r="ET360" i="34"/>
  <c r="EV360" i="34"/>
  <c r="EW360" i="34"/>
  <c r="EX360" i="34"/>
  <c r="EY360" i="34"/>
  <c r="EZ360" i="34"/>
  <c r="FA360" i="34"/>
  <c r="FD360" i="34"/>
  <c r="FE360" i="34"/>
  <c r="FF360" i="34"/>
  <c r="FG360" i="34"/>
  <c r="FH360" i="34"/>
  <c r="FI360" i="34"/>
  <c r="FK360" i="34"/>
  <c r="FL360" i="34" s="1"/>
  <c r="FM360" i="34"/>
  <c r="FN360" i="34"/>
  <c r="FO360" i="34"/>
  <c r="FQ360" i="34"/>
  <c r="FR360" i="34" s="1"/>
  <c r="FT360" i="34"/>
  <c r="FU360" i="34" s="1"/>
  <c r="FV360" i="34"/>
  <c r="FW360" i="34"/>
  <c r="FY360" i="34"/>
  <c r="FZ360" i="34" s="1"/>
  <c r="GG360" i="34"/>
  <c r="GI360" i="34"/>
  <c r="GJ360" i="34"/>
  <c r="GK360" i="34"/>
  <c r="GN360" i="34"/>
  <c r="GO360" i="34"/>
  <c r="GP360" i="34"/>
  <c r="GQ360" i="34"/>
  <c r="GR360" i="34"/>
  <c r="GS360" i="34"/>
  <c r="GT360" i="34"/>
  <c r="GU360" i="34"/>
  <c r="GV360" i="34"/>
  <c r="GW360" i="34"/>
  <c r="GX360" i="34"/>
  <c r="GY360" i="34"/>
  <c r="GZ360" i="34"/>
  <c r="HA360" i="34"/>
  <c r="HB360" i="34"/>
  <c r="HC360" i="34"/>
  <c r="HD360" i="34"/>
  <c r="HE360" i="34"/>
  <c r="HF360" i="34"/>
  <c r="HG360" i="34"/>
  <c r="HH360" i="34"/>
  <c r="HI360" i="34"/>
  <c r="HJ360" i="34"/>
  <c r="HK360" i="34"/>
  <c r="HL360" i="34"/>
  <c r="HM360" i="34"/>
  <c r="HN360" i="34"/>
  <c r="HO360" i="34"/>
  <c r="HP360" i="34"/>
  <c r="HQ360" i="34"/>
  <c r="HR360" i="34"/>
  <c r="HS360" i="34"/>
  <c r="HT360" i="34"/>
  <c r="HU360" i="34"/>
  <c r="HV360" i="34"/>
  <c r="HW360" i="34"/>
  <c r="HX360" i="34"/>
  <c r="HY360" i="34"/>
  <c r="HZ360" i="34"/>
  <c r="IA360" i="34"/>
  <c r="IB360" i="34"/>
  <c r="IC360" i="34"/>
  <c r="ID360" i="34"/>
  <c r="IE360" i="34"/>
  <c r="IF360" i="34"/>
  <c r="IG360" i="34"/>
  <c r="BH359" i="34"/>
  <c r="GH359" i="34" s="1"/>
  <c r="IK359" i="34" s="1"/>
  <c r="BK359" i="34"/>
  <c r="BL359" i="34"/>
  <c r="BM359" i="34"/>
  <c r="BN359" i="34"/>
  <c r="BO359" i="34"/>
  <c r="BP359" i="34"/>
  <c r="BQ359" i="34"/>
  <c r="BR359" i="34"/>
  <c r="BS359" i="34"/>
  <c r="BT359" i="34"/>
  <c r="BU359" i="34"/>
  <c r="BV359" i="34"/>
  <c r="BW359" i="34"/>
  <c r="BX359" i="34"/>
  <c r="BY359" i="34"/>
  <c r="BZ359" i="34"/>
  <c r="CA359" i="34"/>
  <c r="CB359" i="34"/>
  <c r="CC359" i="34"/>
  <c r="CD359" i="34"/>
  <c r="CE359" i="34"/>
  <c r="CF359" i="34"/>
  <c r="CG359" i="34"/>
  <c r="CH359" i="34"/>
  <c r="CI359" i="34"/>
  <c r="CJ359" i="34"/>
  <c r="CK359" i="34"/>
  <c r="CL359" i="34"/>
  <c r="CM359" i="34"/>
  <c r="CN359" i="34"/>
  <c r="CO359" i="34"/>
  <c r="CP359" i="34"/>
  <c r="CQ359" i="34"/>
  <c r="CR359" i="34"/>
  <c r="CS359" i="34"/>
  <c r="CT359" i="34"/>
  <c r="CU359" i="34"/>
  <c r="CV359" i="34"/>
  <c r="CW359" i="34"/>
  <c r="CX359" i="34"/>
  <c r="CY359" i="34"/>
  <c r="CZ359" i="34"/>
  <c r="DA359" i="34"/>
  <c r="DB359" i="34"/>
  <c r="DC359" i="34"/>
  <c r="DD359" i="34"/>
  <c r="DE359" i="34"/>
  <c r="DF359" i="34"/>
  <c r="DG359" i="34"/>
  <c r="DH359" i="34"/>
  <c r="DI359" i="34"/>
  <c r="DJ359" i="34"/>
  <c r="DL359" i="34"/>
  <c r="DM359" i="34"/>
  <c r="DN359" i="34"/>
  <c r="DO359" i="34"/>
  <c r="DQ359" i="34"/>
  <c r="DR359" i="34"/>
  <c r="DS359" i="34"/>
  <c r="DT359" i="34"/>
  <c r="DV359" i="34"/>
  <c r="DW359" i="34" s="1"/>
  <c r="DY359" i="34"/>
  <c r="DZ359" i="34"/>
  <c r="EA359" i="34"/>
  <c r="EB359" i="34"/>
  <c r="ED359" i="34"/>
  <c r="EE359" i="34"/>
  <c r="EG359" i="34"/>
  <c r="EH359" i="34"/>
  <c r="EI359" i="34"/>
  <c r="EK359" i="34"/>
  <c r="EL359" i="34" s="1"/>
  <c r="EM359" i="34"/>
  <c r="EN359" i="34" s="1"/>
  <c r="EO359" i="34"/>
  <c r="EP359" i="34"/>
  <c r="EQ359" i="34"/>
  <c r="ES359" i="34"/>
  <c r="ET359" i="34"/>
  <c r="EV359" i="34"/>
  <c r="EW359" i="34"/>
  <c r="EX359" i="34"/>
  <c r="EY359" i="34"/>
  <c r="EZ359" i="34"/>
  <c r="FA359" i="34"/>
  <c r="FD359" i="34"/>
  <c r="FE359" i="34"/>
  <c r="FF359" i="34"/>
  <c r="FG359" i="34"/>
  <c r="FH359" i="34"/>
  <c r="FI359" i="34"/>
  <c r="FK359" i="34"/>
  <c r="FL359" i="34" s="1"/>
  <c r="FM359" i="34"/>
  <c r="FN359" i="34"/>
  <c r="FO359" i="34"/>
  <c r="FQ359" i="34"/>
  <c r="FR359" i="34" s="1"/>
  <c r="FT359" i="34"/>
  <c r="FU359" i="34" s="1"/>
  <c r="FV359" i="34"/>
  <c r="FW359" i="34"/>
  <c r="FY359" i="34"/>
  <c r="FZ359" i="34" s="1"/>
  <c r="GG359" i="34"/>
  <c r="GI359" i="34"/>
  <c r="GJ359" i="34"/>
  <c r="GK359" i="34"/>
  <c r="GN359" i="34"/>
  <c r="GO359" i="34"/>
  <c r="GP359" i="34"/>
  <c r="GQ359" i="34"/>
  <c r="GR359" i="34"/>
  <c r="GS359" i="34"/>
  <c r="GT359" i="34"/>
  <c r="GU359" i="34"/>
  <c r="GV359" i="34"/>
  <c r="GW359" i="34"/>
  <c r="GX359" i="34"/>
  <c r="GY359" i="34"/>
  <c r="GZ359" i="34"/>
  <c r="HA359" i="34"/>
  <c r="HB359" i="34"/>
  <c r="HC359" i="34"/>
  <c r="HD359" i="34"/>
  <c r="HE359" i="34"/>
  <c r="HF359" i="34"/>
  <c r="HG359" i="34"/>
  <c r="HH359" i="34"/>
  <c r="HI359" i="34"/>
  <c r="HJ359" i="34"/>
  <c r="HK359" i="34"/>
  <c r="HL359" i="34"/>
  <c r="HM359" i="34"/>
  <c r="HN359" i="34"/>
  <c r="HO359" i="34"/>
  <c r="HP359" i="34"/>
  <c r="HQ359" i="34"/>
  <c r="HR359" i="34"/>
  <c r="HS359" i="34"/>
  <c r="HT359" i="34"/>
  <c r="HU359" i="34"/>
  <c r="HV359" i="34"/>
  <c r="HW359" i="34"/>
  <c r="HX359" i="34"/>
  <c r="HY359" i="34"/>
  <c r="HZ359" i="34"/>
  <c r="IA359" i="34"/>
  <c r="IB359" i="34"/>
  <c r="IC359" i="34"/>
  <c r="ID359" i="34"/>
  <c r="IE359" i="34"/>
  <c r="IF359" i="34"/>
  <c r="IG359" i="34"/>
  <c r="BH358" i="34"/>
  <c r="GH358" i="34" s="1"/>
  <c r="IK358" i="34" s="1"/>
  <c r="BK358" i="34"/>
  <c r="BL358" i="34"/>
  <c r="BM358" i="34"/>
  <c r="BN358" i="34"/>
  <c r="BO358" i="34"/>
  <c r="BP358" i="34"/>
  <c r="BQ358" i="34"/>
  <c r="BR358" i="34"/>
  <c r="BS358" i="34"/>
  <c r="BT358" i="34"/>
  <c r="BU358" i="34"/>
  <c r="BV358" i="34"/>
  <c r="BW358" i="34"/>
  <c r="BX358" i="34"/>
  <c r="BY358" i="34"/>
  <c r="BZ358" i="34"/>
  <c r="CA358" i="34"/>
  <c r="CB358" i="34"/>
  <c r="CC358" i="34"/>
  <c r="CD358" i="34"/>
  <c r="CE358" i="34"/>
  <c r="CF358" i="34"/>
  <c r="CG358" i="34"/>
  <c r="CH358" i="34"/>
  <c r="CI358" i="34"/>
  <c r="CJ358" i="34"/>
  <c r="CK358" i="34"/>
  <c r="CL358" i="34"/>
  <c r="CM358" i="34"/>
  <c r="CN358" i="34"/>
  <c r="CO358" i="34"/>
  <c r="CP358" i="34"/>
  <c r="CQ358" i="34"/>
  <c r="CR358" i="34"/>
  <c r="CS358" i="34"/>
  <c r="CT358" i="34"/>
  <c r="CU358" i="34"/>
  <c r="CV358" i="34"/>
  <c r="CW358" i="34"/>
  <c r="CX358" i="34"/>
  <c r="CY358" i="34"/>
  <c r="CZ358" i="34"/>
  <c r="DA358" i="34"/>
  <c r="DB358" i="34"/>
  <c r="DC358" i="34"/>
  <c r="DD358" i="34"/>
  <c r="DE358" i="34"/>
  <c r="DF358" i="34"/>
  <c r="DG358" i="34"/>
  <c r="DH358" i="34"/>
  <c r="DI358" i="34"/>
  <c r="DJ358" i="34"/>
  <c r="DL358" i="34"/>
  <c r="DM358" i="34"/>
  <c r="DN358" i="34"/>
  <c r="DO358" i="34"/>
  <c r="DQ358" i="34"/>
  <c r="DR358" i="34"/>
  <c r="DS358" i="34"/>
  <c r="DT358" i="34"/>
  <c r="DV358" i="34"/>
  <c r="DW358" i="34" s="1"/>
  <c r="DY358" i="34"/>
  <c r="DZ358" i="34"/>
  <c r="EA358" i="34"/>
  <c r="EB358" i="34"/>
  <c r="ED358" i="34"/>
  <c r="EE358" i="34"/>
  <c r="EG358" i="34"/>
  <c r="EH358" i="34"/>
  <c r="EI358" i="34"/>
  <c r="EK358" i="34"/>
  <c r="EL358" i="34" s="1"/>
  <c r="EM358" i="34"/>
  <c r="EN358" i="34" s="1"/>
  <c r="EO358" i="34"/>
  <c r="EP358" i="34"/>
  <c r="EQ358" i="34"/>
  <c r="ES358" i="34"/>
  <c r="ET358" i="34"/>
  <c r="EV358" i="34"/>
  <c r="EW358" i="34"/>
  <c r="EX358" i="34"/>
  <c r="EY358" i="34"/>
  <c r="EZ358" i="34"/>
  <c r="FA358" i="34"/>
  <c r="FD358" i="34"/>
  <c r="FE358" i="34"/>
  <c r="FF358" i="34"/>
  <c r="FG358" i="34"/>
  <c r="FH358" i="34"/>
  <c r="FI358" i="34"/>
  <c r="FK358" i="34"/>
  <c r="FL358" i="34" s="1"/>
  <c r="FM358" i="34"/>
  <c r="FN358" i="34"/>
  <c r="FO358" i="34"/>
  <c r="FQ358" i="34"/>
  <c r="FR358" i="34" s="1"/>
  <c r="FT358" i="34"/>
  <c r="FU358" i="34" s="1"/>
  <c r="FV358" i="34"/>
  <c r="FW358" i="34"/>
  <c r="FY358" i="34"/>
  <c r="FZ358" i="34" s="1"/>
  <c r="GG358" i="34"/>
  <c r="GI358" i="34"/>
  <c r="GJ358" i="34"/>
  <c r="GK358" i="34"/>
  <c r="GN358" i="34"/>
  <c r="GO358" i="34"/>
  <c r="GP358" i="34"/>
  <c r="GQ358" i="34"/>
  <c r="GR358" i="34"/>
  <c r="GS358" i="34"/>
  <c r="GT358" i="34"/>
  <c r="GU358" i="34"/>
  <c r="GV358" i="34"/>
  <c r="GW358" i="34"/>
  <c r="GX358" i="34"/>
  <c r="GY358" i="34"/>
  <c r="GZ358" i="34"/>
  <c r="HA358" i="34"/>
  <c r="HB358" i="34"/>
  <c r="HC358" i="34"/>
  <c r="HD358" i="34"/>
  <c r="HE358" i="34"/>
  <c r="HF358" i="34"/>
  <c r="HG358" i="34"/>
  <c r="HH358" i="34"/>
  <c r="HI358" i="34"/>
  <c r="HJ358" i="34"/>
  <c r="HK358" i="34"/>
  <c r="HL358" i="34"/>
  <c r="HM358" i="34"/>
  <c r="HN358" i="34"/>
  <c r="HO358" i="34"/>
  <c r="HP358" i="34"/>
  <c r="HQ358" i="34"/>
  <c r="HR358" i="34"/>
  <c r="HS358" i="34"/>
  <c r="HT358" i="34"/>
  <c r="HU358" i="34"/>
  <c r="HV358" i="34"/>
  <c r="HW358" i="34"/>
  <c r="HX358" i="34"/>
  <c r="HY358" i="34"/>
  <c r="HZ358" i="34"/>
  <c r="IA358" i="34"/>
  <c r="IB358" i="34"/>
  <c r="IC358" i="34"/>
  <c r="ID358" i="34"/>
  <c r="IE358" i="34"/>
  <c r="IF358" i="34"/>
  <c r="IG358" i="34"/>
  <c r="BH357" i="34"/>
  <c r="GH357" i="34" s="1"/>
  <c r="IK357" i="34" s="1"/>
  <c r="BK357" i="34"/>
  <c r="BL357" i="34"/>
  <c r="BM357" i="34"/>
  <c r="BN357" i="34"/>
  <c r="BO357" i="34"/>
  <c r="BP357" i="34"/>
  <c r="BQ357" i="34"/>
  <c r="BR357" i="34"/>
  <c r="BS357" i="34"/>
  <c r="BT357" i="34"/>
  <c r="BU357" i="34"/>
  <c r="BV357" i="34"/>
  <c r="BW357" i="34"/>
  <c r="BX357" i="34"/>
  <c r="BY357" i="34"/>
  <c r="BZ357" i="34"/>
  <c r="CA357" i="34"/>
  <c r="CB357" i="34"/>
  <c r="CC357" i="34"/>
  <c r="CD357" i="34"/>
  <c r="CE357" i="34"/>
  <c r="CF357" i="34"/>
  <c r="CG357" i="34"/>
  <c r="CH357" i="34"/>
  <c r="CI357" i="34"/>
  <c r="CJ357" i="34"/>
  <c r="CK357" i="34"/>
  <c r="CL357" i="34"/>
  <c r="CM357" i="34"/>
  <c r="CN357" i="34"/>
  <c r="CO357" i="34"/>
  <c r="CP357" i="34"/>
  <c r="CQ357" i="34"/>
  <c r="CR357" i="34"/>
  <c r="CS357" i="34"/>
  <c r="CT357" i="34"/>
  <c r="CU357" i="34"/>
  <c r="CV357" i="34"/>
  <c r="CW357" i="34"/>
  <c r="CX357" i="34"/>
  <c r="CY357" i="34"/>
  <c r="CZ357" i="34"/>
  <c r="DA357" i="34"/>
  <c r="DB357" i="34"/>
  <c r="DC357" i="34"/>
  <c r="DD357" i="34"/>
  <c r="DE357" i="34"/>
  <c r="DF357" i="34"/>
  <c r="DG357" i="34"/>
  <c r="DH357" i="34"/>
  <c r="DI357" i="34"/>
  <c r="DJ357" i="34"/>
  <c r="DL357" i="34"/>
  <c r="DM357" i="34"/>
  <c r="DN357" i="34"/>
  <c r="DO357" i="34"/>
  <c r="DQ357" i="34"/>
  <c r="DR357" i="34"/>
  <c r="DS357" i="34"/>
  <c r="DT357" i="34"/>
  <c r="DV357" i="34"/>
  <c r="DW357" i="34" s="1"/>
  <c r="DY357" i="34"/>
  <c r="DZ357" i="34"/>
  <c r="EA357" i="34"/>
  <c r="EB357" i="34"/>
  <c r="ED357" i="34"/>
  <c r="EE357" i="34"/>
  <c r="EG357" i="34"/>
  <c r="EH357" i="34"/>
  <c r="EI357" i="34"/>
  <c r="EK357" i="34"/>
  <c r="EL357" i="34" s="1"/>
  <c r="EM357" i="34"/>
  <c r="EN357" i="34" s="1"/>
  <c r="EO357" i="34"/>
  <c r="EP357" i="34"/>
  <c r="EQ357" i="34"/>
  <c r="ES357" i="34"/>
  <c r="ET357" i="34"/>
  <c r="EV357" i="34"/>
  <c r="EW357" i="34"/>
  <c r="EX357" i="34"/>
  <c r="EY357" i="34"/>
  <c r="EZ357" i="34"/>
  <c r="FA357" i="34"/>
  <c r="FD357" i="34"/>
  <c r="FE357" i="34"/>
  <c r="FF357" i="34"/>
  <c r="FG357" i="34"/>
  <c r="FH357" i="34"/>
  <c r="FI357" i="34"/>
  <c r="FK357" i="34"/>
  <c r="FL357" i="34" s="1"/>
  <c r="FM357" i="34"/>
  <c r="FN357" i="34"/>
  <c r="FO357" i="34"/>
  <c r="FQ357" i="34"/>
  <c r="FR357" i="34" s="1"/>
  <c r="FT357" i="34"/>
  <c r="FU357" i="34" s="1"/>
  <c r="FV357" i="34"/>
  <c r="FW357" i="34"/>
  <c r="FY357" i="34"/>
  <c r="FZ357" i="34" s="1"/>
  <c r="GG357" i="34"/>
  <c r="GI357" i="34"/>
  <c r="GJ357" i="34"/>
  <c r="GK357" i="34"/>
  <c r="GN357" i="34"/>
  <c r="GO357" i="34"/>
  <c r="GP357" i="34"/>
  <c r="GQ357" i="34"/>
  <c r="GR357" i="34"/>
  <c r="GS357" i="34"/>
  <c r="GT357" i="34"/>
  <c r="GU357" i="34"/>
  <c r="GV357" i="34"/>
  <c r="GW357" i="34"/>
  <c r="GX357" i="34"/>
  <c r="GY357" i="34"/>
  <c r="GZ357" i="34"/>
  <c r="HA357" i="34"/>
  <c r="HB357" i="34"/>
  <c r="HC357" i="34"/>
  <c r="HD357" i="34"/>
  <c r="HE357" i="34"/>
  <c r="HF357" i="34"/>
  <c r="HG357" i="34"/>
  <c r="HH357" i="34"/>
  <c r="HI357" i="34"/>
  <c r="HJ357" i="34"/>
  <c r="HK357" i="34"/>
  <c r="HL357" i="34"/>
  <c r="HM357" i="34"/>
  <c r="HN357" i="34"/>
  <c r="HO357" i="34"/>
  <c r="HP357" i="34"/>
  <c r="HQ357" i="34"/>
  <c r="HR357" i="34"/>
  <c r="HS357" i="34"/>
  <c r="HT357" i="34"/>
  <c r="HU357" i="34"/>
  <c r="HV357" i="34"/>
  <c r="HW357" i="34"/>
  <c r="HX357" i="34"/>
  <c r="HY357" i="34"/>
  <c r="HZ357" i="34"/>
  <c r="IA357" i="34"/>
  <c r="IB357" i="34"/>
  <c r="IC357" i="34"/>
  <c r="ID357" i="34"/>
  <c r="IE357" i="34"/>
  <c r="IF357" i="34"/>
  <c r="IG357" i="34"/>
  <c r="BH356" i="34"/>
  <c r="GH356" i="34" s="1"/>
  <c r="IK356" i="34" s="1"/>
  <c r="BK356" i="34"/>
  <c r="BL356" i="34"/>
  <c r="BM356" i="34"/>
  <c r="BN356" i="34"/>
  <c r="BO356" i="34"/>
  <c r="BP356" i="34"/>
  <c r="BQ356" i="34"/>
  <c r="BR356" i="34"/>
  <c r="BS356" i="34"/>
  <c r="BT356" i="34"/>
  <c r="BU356" i="34"/>
  <c r="BV356" i="34"/>
  <c r="BW356" i="34"/>
  <c r="BX356" i="34"/>
  <c r="BY356" i="34"/>
  <c r="BZ356" i="34"/>
  <c r="CA356" i="34"/>
  <c r="CB356" i="34"/>
  <c r="CC356" i="34"/>
  <c r="CD356" i="34"/>
  <c r="CE356" i="34"/>
  <c r="CF356" i="34"/>
  <c r="CG356" i="34"/>
  <c r="CH356" i="34"/>
  <c r="CI356" i="34"/>
  <c r="CJ356" i="34"/>
  <c r="CK356" i="34"/>
  <c r="CL356" i="34"/>
  <c r="CM356" i="34"/>
  <c r="CN356" i="34"/>
  <c r="CO356" i="34"/>
  <c r="CP356" i="34"/>
  <c r="CQ356" i="34"/>
  <c r="CR356" i="34"/>
  <c r="CS356" i="34"/>
  <c r="CT356" i="34"/>
  <c r="CU356" i="34"/>
  <c r="CV356" i="34"/>
  <c r="CW356" i="34"/>
  <c r="CX356" i="34"/>
  <c r="CY356" i="34"/>
  <c r="CZ356" i="34"/>
  <c r="DA356" i="34"/>
  <c r="DB356" i="34"/>
  <c r="DC356" i="34"/>
  <c r="DD356" i="34"/>
  <c r="DE356" i="34"/>
  <c r="DF356" i="34"/>
  <c r="DG356" i="34"/>
  <c r="DH356" i="34"/>
  <c r="DI356" i="34"/>
  <c r="DJ356" i="34"/>
  <c r="DL356" i="34"/>
  <c r="DM356" i="34"/>
  <c r="DN356" i="34"/>
  <c r="DO356" i="34"/>
  <c r="DQ356" i="34"/>
  <c r="DR356" i="34"/>
  <c r="DS356" i="34"/>
  <c r="DT356" i="34"/>
  <c r="DV356" i="34"/>
  <c r="DW356" i="34" s="1"/>
  <c r="DY356" i="34"/>
  <c r="DZ356" i="34"/>
  <c r="EA356" i="34"/>
  <c r="EB356" i="34"/>
  <c r="ED356" i="34"/>
  <c r="EE356" i="34"/>
  <c r="EG356" i="34"/>
  <c r="EH356" i="34"/>
  <c r="EI356" i="34"/>
  <c r="EK356" i="34"/>
  <c r="EL356" i="34" s="1"/>
  <c r="EM356" i="34"/>
  <c r="EN356" i="34" s="1"/>
  <c r="EO356" i="34"/>
  <c r="EP356" i="34"/>
  <c r="EQ356" i="34"/>
  <c r="ES356" i="34"/>
  <c r="ET356" i="34"/>
  <c r="EV356" i="34"/>
  <c r="EW356" i="34"/>
  <c r="EX356" i="34"/>
  <c r="EY356" i="34"/>
  <c r="EZ356" i="34"/>
  <c r="FA356" i="34"/>
  <c r="FD356" i="34"/>
  <c r="FE356" i="34"/>
  <c r="FF356" i="34"/>
  <c r="FG356" i="34"/>
  <c r="FH356" i="34"/>
  <c r="FI356" i="34"/>
  <c r="FK356" i="34"/>
  <c r="FL356" i="34" s="1"/>
  <c r="FM356" i="34"/>
  <c r="FN356" i="34"/>
  <c r="FO356" i="34"/>
  <c r="FQ356" i="34"/>
  <c r="FR356" i="34" s="1"/>
  <c r="FT356" i="34"/>
  <c r="FU356" i="34" s="1"/>
  <c r="FV356" i="34"/>
  <c r="FW356" i="34"/>
  <c r="FY356" i="34"/>
  <c r="FZ356" i="34" s="1"/>
  <c r="GG356" i="34"/>
  <c r="GI356" i="34"/>
  <c r="GJ356" i="34"/>
  <c r="GK356" i="34"/>
  <c r="GN356" i="34"/>
  <c r="GO356" i="34"/>
  <c r="GP356" i="34"/>
  <c r="GQ356" i="34"/>
  <c r="GR356" i="34"/>
  <c r="GS356" i="34"/>
  <c r="GT356" i="34"/>
  <c r="GU356" i="34"/>
  <c r="GV356" i="34"/>
  <c r="GW356" i="34"/>
  <c r="GX356" i="34"/>
  <c r="GY356" i="34"/>
  <c r="GZ356" i="34"/>
  <c r="HA356" i="34"/>
  <c r="HB356" i="34"/>
  <c r="HC356" i="34"/>
  <c r="HD356" i="34"/>
  <c r="HE356" i="34"/>
  <c r="HF356" i="34"/>
  <c r="HG356" i="34"/>
  <c r="HH356" i="34"/>
  <c r="HI356" i="34"/>
  <c r="HJ356" i="34"/>
  <c r="HK356" i="34"/>
  <c r="HL356" i="34"/>
  <c r="HM356" i="34"/>
  <c r="HN356" i="34"/>
  <c r="HO356" i="34"/>
  <c r="HP356" i="34"/>
  <c r="HQ356" i="34"/>
  <c r="HR356" i="34"/>
  <c r="HS356" i="34"/>
  <c r="HT356" i="34"/>
  <c r="HU356" i="34"/>
  <c r="HV356" i="34"/>
  <c r="HW356" i="34"/>
  <c r="HX356" i="34"/>
  <c r="HY356" i="34"/>
  <c r="HZ356" i="34"/>
  <c r="IA356" i="34"/>
  <c r="IB356" i="34"/>
  <c r="IC356" i="34"/>
  <c r="ID356" i="34"/>
  <c r="IE356" i="34"/>
  <c r="IF356" i="34"/>
  <c r="IG356" i="34"/>
  <c r="BH355" i="34"/>
  <c r="GH355" i="34" s="1"/>
  <c r="IK355" i="34" s="1"/>
  <c r="BK355" i="34"/>
  <c r="BL355" i="34"/>
  <c r="BM355" i="34"/>
  <c r="BN355" i="34"/>
  <c r="BO355" i="34"/>
  <c r="BP355" i="34"/>
  <c r="BQ355" i="34"/>
  <c r="BR355" i="34"/>
  <c r="BS355" i="34"/>
  <c r="BT355" i="34"/>
  <c r="BU355" i="34"/>
  <c r="BV355" i="34"/>
  <c r="BW355" i="34"/>
  <c r="BX355" i="34"/>
  <c r="BY355" i="34"/>
  <c r="BZ355" i="34"/>
  <c r="CA355" i="34"/>
  <c r="CB355" i="34"/>
  <c r="CC355" i="34"/>
  <c r="CD355" i="34"/>
  <c r="CE355" i="34"/>
  <c r="CF355" i="34"/>
  <c r="CG355" i="34"/>
  <c r="CH355" i="34"/>
  <c r="CI355" i="34"/>
  <c r="CJ355" i="34"/>
  <c r="CK355" i="34"/>
  <c r="CL355" i="34"/>
  <c r="CM355" i="34"/>
  <c r="CN355" i="34"/>
  <c r="CO355" i="34"/>
  <c r="CP355" i="34"/>
  <c r="CQ355" i="34"/>
  <c r="CR355" i="34"/>
  <c r="CS355" i="34"/>
  <c r="CT355" i="34"/>
  <c r="CU355" i="34"/>
  <c r="CV355" i="34"/>
  <c r="CW355" i="34"/>
  <c r="CX355" i="34"/>
  <c r="CY355" i="34"/>
  <c r="CZ355" i="34"/>
  <c r="DA355" i="34"/>
  <c r="DB355" i="34"/>
  <c r="DC355" i="34"/>
  <c r="DD355" i="34"/>
  <c r="DE355" i="34"/>
  <c r="DF355" i="34"/>
  <c r="DG355" i="34"/>
  <c r="DH355" i="34"/>
  <c r="DI355" i="34"/>
  <c r="DJ355" i="34"/>
  <c r="DL355" i="34"/>
  <c r="DM355" i="34"/>
  <c r="DN355" i="34"/>
  <c r="DO355" i="34"/>
  <c r="DQ355" i="34"/>
  <c r="DR355" i="34"/>
  <c r="DS355" i="34"/>
  <c r="DT355" i="34"/>
  <c r="DV355" i="34"/>
  <c r="DW355" i="34" s="1"/>
  <c r="DY355" i="34"/>
  <c r="DZ355" i="34"/>
  <c r="EA355" i="34"/>
  <c r="EB355" i="34"/>
  <c r="ED355" i="34"/>
  <c r="EE355" i="34"/>
  <c r="EG355" i="34"/>
  <c r="EH355" i="34"/>
  <c r="EI355" i="34"/>
  <c r="EK355" i="34"/>
  <c r="EL355" i="34" s="1"/>
  <c r="EM355" i="34"/>
  <c r="EN355" i="34" s="1"/>
  <c r="EO355" i="34"/>
  <c r="EP355" i="34"/>
  <c r="EQ355" i="34"/>
  <c r="ES355" i="34"/>
  <c r="ET355" i="34"/>
  <c r="EV355" i="34"/>
  <c r="EW355" i="34"/>
  <c r="EX355" i="34"/>
  <c r="EY355" i="34"/>
  <c r="EZ355" i="34"/>
  <c r="FA355" i="34"/>
  <c r="FD355" i="34"/>
  <c r="FE355" i="34"/>
  <c r="FF355" i="34"/>
  <c r="FG355" i="34"/>
  <c r="FH355" i="34"/>
  <c r="FI355" i="34"/>
  <c r="FK355" i="34"/>
  <c r="FL355" i="34" s="1"/>
  <c r="FM355" i="34"/>
  <c r="FN355" i="34"/>
  <c r="FO355" i="34"/>
  <c r="FQ355" i="34"/>
  <c r="FR355" i="34" s="1"/>
  <c r="FT355" i="34"/>
  <c r="FU355" i="34" s="1"/>
  <c r="FV355" i="34"/>
  <c r="FW355" i="34"/>
  <c r="FY355" i="34"/>
  <c r="FZ355" i="34" s="1"/>
  <c r="GG355" i="34"/>
  <c r="GI355" i="34"/>
  <c r="GJ355" i="34"/>
  <c r="GK355" i="34"/>
  <c r="GN355" i="34"/>
  <c r="GO355" i="34"/>
  <c r="GP355" i="34"/>
  <c r="GQ355" i="34"/>
  <c r="GR355" i="34"/>
  <c r="GS355" i="34"/>
  <c r="GT355" i="34"/>
  <c r="GU355" i="34"/>
  <c r="GV355" i="34"/>
  <c r="GW355" i="34"/>
  <c r="GX355" i="34"/>
  <c r="GY355" i="34"/>
  <c r="GZ355" i="34"/>
  <c r="HA355" i="34"/>
  <c r="HB355" i="34"/>
  <c r="HC355" i="34"/>
  <c r="HD355" i="34"/>
  <c r="HE355" i="34"/>
  <c r="HF355" i="34"/>
  <c r="HG355" i="34"/>
  <c r="HH355" i="34"/>
  <c r="HI355" i="34"/>
  <c r="HJ355" i="34"/>
  <c r="HK355" i="34"/>
  <c r="HL355" i="34"/>
  <c r="HM355" i="34"/>
  <c r="HN355" i="34"/>
  <c r="HO355" i="34"/>
  <c r="HP355" i="34"/>
  <c r="HQ355" i="34"/>
  <c r="HR355" i="34"/>
  <c r="HS355" i="34"/>
  <c r="HT355" i="34"/>
  <c r="HU355" i="34"/>
  <c r="HV355" i="34"/>
  <c r="HW355" i="34"/>
  <c r="HX355" i="34"/>
  <c r="HY355" i="34"/>
  <c r="HZ355" i="34"/>
  <c r="IA355" i="34"/>
  <c r="IB355" i="34"/>
  <c r="IC355" i="34"/>
  <c r="ID355" i="34"/>
  <c r="IE355" i="34"/>
  <c r="IF355" i="34"/>
  <c r="IG355" i="34"/>
  <c r="BH354" i="34"/>
  <c r="GH354" i="34" s="1"/>
  <c r="IK354" i="34" s="1"/>
  <c r="BK354" i="34"/>
  <c r="BL354" i="34"/>
  <c r="BM354" i="34"/>
  <c r="BN354" i="34"/>
  <c r="BO354" i="34"/>
  <c r="BP354" i="34"/>
  <c r="BQ354" i="34"/>
  <c r="BR354" i="34"/>
  <c r="BS354" i="34"/>
  <c r="BT354" i="34"/>
  <c r="BU354" i="34"/>
  <c r="BV354" i="34"/>
  <c r="BW354" i="34"/>
  <c r="BX354" i="34"/>
  <c r="BY354" i="34"/>
  <c r="BZ354" i="34"/>
  <c r="CA354" i="34"/>
  <c r="CB354" i="34"/>
  <c r="CC354" i="34"/>
  <c r="CD354" i="34"/>
  <c r="CE354" i="34"/>
  <c r="CF354" i="34"/>
  <c r="CG354" i="34"/>
  <c r="CH354" i="34"/>
  <c r="CI354" i="34"/>
  <c r="CJ354" i="34"/>
  <c r="CK354" i="34"/>
  <c r="CL354" i="34"/>
  <c r="CM354" i="34"/>
  <c r="CN354" i="34"/>
  <c r="CO354" i="34"/>
  <c r="CP354" i="34"/>
  <c r="CQ354" i="34"/>
  <c r="CR354" i="34"/>
  <c r="CS354" i="34"/>
  <c r="CT354" i="34"/>
  <c r="CU354" i="34"/>
  <c r="CV354" i="34"/>
  <c r="CW354" i="34"/>
  <c r="CX354" i="34"/>
  <c r="CY354" i="34"/>
  <c r="CZ354" i="34"/>
  <c r="DA354" i="34"/>
  <c r="DB354" i="34"/>
  <c r="DC354" i="34"/>
  <c r="DD354" i="34"/>
  <c r="DE354" i="34"/>
  <c r="DF354" i="34"/>
  <c r="DG354" i="34"/>
  <c r="DH354" i="34"/>
  <c r="DI354" i="34"/>
  <c r="DJ354" i="34"/>
  <c r="DL354" i="34"/>
  <c r="DM354" i="34"/>
  <c r="DN354" i="34"/>
  <c r="DO354" i="34"/>
  <c r="DQ354" i="34"/>
  <c r="DR354" i="34"/>
  <c r="DS354" i="34"/>
  <c r="DT354" i="34"/>
  <c r="DV354" i="34"/>
  <c r="DW354" i="34" s="1"/>
  <c r="DY354" i="34"/>
  <c r="DZ354" i="34"/>
  <c r="EA354" i="34"/>
  <c r="EB354" i="34"/>
  <c r="ED354" i="34"/>
  <c r="EE354" i="34"/>
  <c r="EG354" i="34"/>
  <c r="EH354" i="34"/>
  <c r="EI354" i="34"/>
  <c r="EK354" i="34"/>
  <c r="EL354" i="34" s="1"/>
  <c r="EM354" i="34"/>
  <c r="EN354" i="34" s="1"/>
  <c r="EO354" i="34"/>
  <c r="EP354" i="34"/>
  <c r="EQ354" i="34"/>
  <c r="ES354" i="34"/>
  <c r="ET354" i="34"/>
  <c r="EV354" i="34"/>
  <c r="EW354" i="34"/>
  <c r="EX354" i="34"/>
  <c r="EY354" i="34"/>
  <c r="EZ354" i="34"/>
  <c r="FA354" i="34"/>
  <c r="FD354" i="34"/>
  <c r="FE354" i="34"/>
  <c r="FF354" i="34"/>
  <c r="FG354" i="34"/>
  <c r="FH354" i="34"/>
  <c r="FI354" i="34"/>
  <c r="FK354" i="34"/>
  <c r="FL354" i="34" s="1"/>
  <c r="FM354" i="34"/>
  <c r="FN354" i="34"/>
  <c r="FO354" i="34"/>
  <c r="FQ354" i="34"/>
  <c r="FR354" i="34" s="1"/>
  <c r="FT354" i="34"/>
  <c r="FU354" i="34" s="1"/>
  <c r="FV354" i="34"/>
  <c r="FW354" i="34"/>
  <c r="FY354" i="34"/>
  <c r="FZ354" i="34" s="1"/>
  <c r="GG354" i="34"/>
  <c r="GI354" i="34"/>
  <c r="GJ354" i="34"/>
  <c r="GK354" i="34"/>
  <c r="GN354" i="34"/>
  <c r="GO354" i="34"/>
  <c r="GP354" i="34"/>
  <c r="GQ354" i="34"/>
  <c r="GR354" i="34"/>
  <c r="GS354" i="34"/>
  <c r="GT354" i="34"/>
  <c r="GU354" i="34"/>
  <c r="GV354" i="34"/>
  <c r="GW354" i="34"/>
  <c r="GX354" i="34"/>
  <c r="GY354" i="34"/>
  <c r="GZ354" i="34"/>
  <c r="HA354" i="34"/>
  <c r="HB354" i="34"/>
  <c r="HC354" i="34"/>
  <c r="HD354" i="34"/>
  <c r="HE354" i="34"/>
  <c r="HF354" i="34"/>
  <c r="HG354" i="34"/>
  <c r="HH354" i="34"/>
  <c r="HI354" i="34"/>
  <c r="HJ354" i="34"/>
  <c r="HK354" i="34"/>
  <c r="HL354" i="34"/>
  <c r="HM354" i="34"/>
  <c r="HN354" i="34"/>
  <c r="HO354" i="34"/>
  <c r="HP354" i="34"/>
  <c r="HQ354" i="34"/>
  <c r="HR354" i="34"/>
  <c r="HS354" i="34"/>
  <c r="HT354" i="34"/>
  <c r="HU354" i="34"/>
  <c r="HV354" i="34"/>
  <c r="HW354" i="34"/>
  <c r="HX354" i="34"/>
  <c r="HY354" i="34"/>
  <c r="HZ354" i="34"/>
  <c r="IA354" i="34"/>
  <c r="IB354" i="34"/>
  <c r="IC354" i="34"/>
  <c r="ID354" i="34"/>
  <c r="IE354" i="34"/>
  <c r="IF354" i="34"/>
  <c r="IG354" i="34"/>
  <c r="BH353" i="34"/>
  <c r="GH353" i="34" s="1"/>
  <c r="IK353" i="34" s="1"/>
  <c r="BK353" i="34"/>
  <c r="BL353" i="34"/>
  <c r="BM353" i="34"/>
  <c r="BN353" i="34"/>
  <c r="BO353" i="34"/>
  <c r="BP353" i="34"/>
  <c r="BQ353" i="34"/>
  <c r="BR353" i="34"/>
  <c r="BS353" i="34"/>
  <c r="BT353" i="34"/>
  <c r="BU353" i="34"/>
  <c r="BV353" i="34"/>
  <c r="BW353" i="34"/>
  <c r="BX353" i="34"/>
  <c r="BY353" i="34"/>
  <c r="BZ353" i="34"/>
  <c r="CA353" i="34"/>
  <c r="CB353" i="34"/>
  <c r="CC353" i="34"/>
  <c r="CD353" i="34"/>
  <c r="CE353" i="34"/>
  <c r="CF353" i="34"/>
  <c r="CG353" i="34"/>
  <c r="CH353" i="34"/>
  <c r="CI353" i="34"/>
  <c r="CJ353" i="34"/>
  <c r="CK353" i="34"/>
  <c r="CL353" i="34"/>
  <c r="CM353" i="34"/>
  <c r="CN353" i="34"/>
  <c r="CO353" i="34"/>
  <c r="CP353" i="34"/>
  <c r="CQ353" i="34"/>
  <c r="CR353" i="34"/>
  <c r="CS353" i="34"/>
  <c r="CT353" i="34"/>
  <c r="CU353" i="34"/>
  <c r="CV353" i="34"/>
  <c r="CW353" i="34"/>
  <c r="CX353" i="34"/>
  <c r="CY353" i="34"/>
  <c r="CZ353" i="34"/>
  <c r="DA353" i="34"/>
  <c r="DB353" i="34"/>
  <c r="DC353" i="34"/>
  <c r="DD353" i="34"/>
  <c r="DE353" i="34"/>
  <c r="DF353" i="34"/>
  <c r="DG353" i="34"/>
  <c r="DH353" i="34"/>
  <c r="DI353" i="34"/>
  <c r="DJ353" i="34"/>
  <c r="DL353" i="34"/>
  <c r="DM353" i="34"/>
  <c r="DN353" i="34"/>
  <c r="DO353" i="34"/>
  <c r="DQ353" i="34"/>
  <c r="DR353" i="34"/>
  <c r="DS353" i="34"/>
  <c r="DT353" i="34"/>
  <c r="DV353" i="34"/>
  <c r="DW353" i="34" s="1"/>
  <c r="DY353" i="34"/>
  <c r="DZ353" i="34"/>
  <c r="EA353" i="34"/>
  <c r="EB353" i="34"/>
  <c r="ED353" i="34"/>
  <c r="EE353" i="34"/>
  <c r="EG353" i="34"/>
  <c r="EH353" i="34"/>
  <c r="EI353" i="34"/>
  <c r="EK353" i="34"/>
  <c r="EL353" i="34" s="1"/>
  <c r="EM353" i="34"/>
  <c r="EN353" i="34" s="1"/>
  <c r="EO353" i="34"/>
  <c r="EP353" i="34"/>
  <c r="EQ353" i="34"/>
  <c r="ES353" i="34"/>
  <c r="ET353" i="34"/>
  <c r="EV353" i="34"/>
  <c r="EW353" i="34"/>
  <c r="EX353" i="34"/>
  <c r="EY353" i="34"/>
  <c r="EZ353" i="34"/>
  <c r="FA353" i="34"/>
  <c r="FD353" i="34"/>
  <c r="FE353" i="34"/>
  <c r="FF353" i="34"/>
  <c r="FG353" i="34"/>
  <c r="FH353" i="34"/>
  <c r="FI353" i="34"/>
  <c r="FK353" i="34"/>
  <c r="FL353" i="34" s="1"/>
  <c r="FM353" i="34"/>
  <c r="FN353" i="34"/>
  <c r="FO353" i="34"/>
  <c r="FQ353" i="34"/>
  <c r="FR353" i="34" s="1"/>
  <c r="FT353" i="34"/>
  <c r="FU353" i="34" s="1"/>
  <c r="FV353" i="34"/>
  <c r="FW353" i="34"/>
  <c r="FY353" i="34"/>
  <c r="FZ353" i="34" s="1"/>
  <c r="GG353" i="34"/>
  <c r="GI353" i="34"/>
  <c r="GJ353" i="34"/>
  <c r="GK353" i="34"/>
  <c r="GN353" i="34"/>
  <c r="GO353" i="34"/>
  <c r="GP353" i="34"/>
  <c r="GQ353" i="34"/>
  <c r="GR353" i="34"/>
  <c r="GS353" i="34"/>
  <c r="GT353" i="34"/>
  <c r="GU353" i="34"/>
  <c r="GV353" i="34"/>
  <c r="GW353" i="34"/>
  <c r="GX353" i="34"/>
  <c r="GY353" i="34"/>
  <c r="GZ353" i="34"/>
  <c r="HA353" i="34"/>
  <c r="HB353" i="34"/>
  <c r="HC353" i="34"/>
  <c r="HD353" i="34"/>
  <c r="HE353" i="34"/>
  <c r="HF353" i="34"/>
  <c r="HG353" i="34"/>
  <c r="HH353" i="34"/>
  <c r="HI353" i="34"/>
  <c r="HJ353" i="34"/>
  <c r="HK353" i="34"/>
  <c r="HL353" i="34"/>
  <c r="HM353" i="34"/>
  <c r="HN353" i="34"/>
  <c r="HO353" i="34"/>
  <c r="HP353" i="34"/>
  <c r="HQ353" i="34"/>
  <c r="HR353" i="34"/>
  <c r="HS353" i="34"/>
  <c r="HT353" i="34"/>
  <c r="HU353" i="34"/>
  <c r="HV353" i="34"/>
  <c r="HW353" i="34"/>
  <c r="HX353" i="34"/>
  <c r="HY353" i="34"/>
  <c r="HZ353" i="34"/>
  <c r="IA353" i="34"/>
  <c r="IB353" i="34"/>
  <c r="IC353" i="34"/>
  <c r="ID353" i="34"/>
  <c r="IE353" i="34"/>
  <c r="IF353" i="34"/>
  <c r="IG353" i="34"/>
  <c r="BH352" i="34"/>
  <c r="GH352" i="34" s="1"/>
  <c r="IK352" i="34" s="1"/>
  <c r="BK352" i="34"/>
  <c r="BL352" i="34"/>
  <c r="BM352" i="34"/>
  <c r="BN352" i="34"/>
  <c r="BO352" i="34"/>
  <c r="BP352" i="34"/>
  <c r="BQ352" i="34"/>
  <c r="BR352" i="34"/>
  <c r="BS352" i="34"/>
  <c r="BT352" i="34"/>
  <c r="BU352" i="34"/>
  <c r="BV352" i="34"/>
  <c r="BW352" i="34"/>
  <c r="BX352" i="34"/>
  <c r="BY352" i="34"/>
  <c r="BZ352" i="34"/>
  <c r="CA352" i="34"/>
  <c r="CB352" i="34"/>
  <c r="CC352" i="34"/>
  <c r="CD352" i="34"/>
  <c r="CE352" i="34"/>
  <c r="CF352" i="34"/>
  <c r="CG352" i="34"/>
  <c r="CH352" i="34"/>
  <c r="CI352" i="34"/>
  <c r="CJ352" i="34"/>
  <c r="CK352" i="34"/>
  <c r="CL352" i="34"/>
  <c r="CM352" i="34"/>
  <c r="CN352" i="34"/>
  <c r="CO352" i="34"/>
  <c r="CP352" i="34"/>
  <c r="CQ352" i="34"/>
  <c r="CR352" i="34"/>
  <c r="CS352" i="34"/>
  <c r="CT352" i="34"/>
  <c r="CU352" i="34"/>
  <c r="CV352" i="34"/>
  <c r="CW352" i="34"/>
  <c r="CX352" i="34"/>
  <c r="CY352" i="34"/>
  <c r="CZ352" i="34"/>
  <c r="DA352" i="34"/>
  <c r="DB352" i="34"/>
  <c r="DC352" i="34"/>
  <c r="DD352" i="34"/>
  <c r="DE352" i="34"/>
  <c r="DF352" i="34"/>
  <c r="DG352" i="34"/>
  <c r="DH352" i="34"/>
  <c r="DI352" i="34"/>
  <c r="DJ352" i="34"/>
  <c r="DL352" i="34"/>
  <c r="DM352" i="34"/>
  <c r="DN352" i="34"/>
  <c r="DO352" i="34"/>
  <c r="DQ352" i="34"/>
  <c r="DR352" i="34"/>
  <c r="DS352" i="34"/>
  <c r="DT352" i="34"/>
  <c r="DV352" i="34"/>
  <c r="DW352" i="34" s="1"/>
  <c r="DY352" i="34"/>
  <c r="DZ352" i="34"/>
  <c r="EA352" i="34"/>
  <c r="EB352" i="34"/>
  <c r="ED352" i="34"/>
  <c r="EE352" i="34"/>
  <c r="EG352" i="34"/>
  <c r="EH352" i="34"/>
  <c r="EI352" i="34"/>
  <c r="EK352" i="34"/>
  <c r="EL352" i="34" s="1"/>
  <c r="EM352" i="34"/>
  <c r="EN352" i="34" s="1"/>
  <c r="EO352" i="34"/>
  <c r="EP352" i="34"/>
  <c r="EQ352" i="34"/>
  <c r="ES352" i="34"/>
  <c r="ET352" i="34"/>
  <c r="EV352" i="34"/>
  <c r="EW352" i="34"/>
  <c r="EX352" i="34"/>
  <c r="EY352" i="34"/>
  <c r="EZ352" i="34"/>
  <c r="FA352" i="34"/>
  <c r="FD352" i="34"/>
  <c r="FE352" i="34"/>
  <c r="FF352" i="34"/>
  <c r="FG352" i="34"/>
  <c r="FH352" i="34"/>
  <c r="FI352" i="34"/>
  <c r="FK352" i="34"/>
  <c r="FL352" i="34" s="1"/>
  <c r="FM352" i="34"/>
  <c r="FN352" i="34"/>
  <c r="FO352" i="34"/>
  <c r="FQ352" i="34"/>
  <c r="FR352" i="34" s="1"/>
  <c r="FT352" i="34"/>
  <c r="FU352" i="34" s="1"/>
  <c r="FV352" i="34"/>
  <c r="FW352" i="34"/>
  <c r="FY352" i="34"/>
  <c r="FZ352" i="34" s="1"/>
  <c r="GG352" i="34"/>
  <c r="GI352" i="34"/>
  <c r="GJ352" i="34"/>
  <c r="GK352" i="34"/>
  <c r="GN352" i="34"/>
  <c r="GO352" i="34"/>
  <c r="GP352" i="34"/>
  <c r="GQ352" i="34"/>
  <c r="GR352" i="34"/>
  <c r="GS352" i="34"/>
  <c r="GT352" i="34"/>
  <c r="GU352" i="34"/>
  <c r="GV352" i="34"/>
  <c r="GW352" i="34"/>
  <c r="GX352" i="34"/>
  <c r="GY352" i="34"/>
  <c r="GZ352" i="34"/>
  <c r="HA352" i="34"/>
  <c r="HB352" i="34"/>
  <c r="HC352" i="34"/>
  <c r="HD352" i="34"/>
  <c r="HE352" i="34"/>
  <c r="HF352" i="34"/>
  <c r="HG352" i="34"/>
  <c r="HH352" i="34"/>
  <c r="HI352" i="34"/>
  <c r="HJ352" i="34"/>
  <c r="HK352" i="34"/>
  <c r="HL352" i="34"/>
  <c r="HM352" i="34"/>
  <c r="HN352" i="34"/>
  <c r="HO352" i="34"/>
  <c r="HP352" i="34"/>
  <c r="HQ352" i="34"/>
  <c r="HR352" i="34"/>
  <c r="HS352" i="34"/>
  <c r="HT352" i="34"/>
  <c r="HU352" i="34"/>
  <c r="HV352" i="34"/>
  <c r="HW352" i="34"/>
  <c r="HX352" i="34"/>
  <c r="HY352" i="34"/>
  <c r="HZ352" i="34"/>
  <c r="IA352" i="34"/>
  <c r="IB352" i="34"/>
  <c r="IC352" i="34"/>
  <c r="ID352" i="34"/>
  <c r="IE352" i="34"/>
  <c r="IF352" i="34"/>
  <c r="IG352" i="34"/>
  <c r="BH351" i="34"/>
  <c r="GH351" i="34" s="1"/>
  <c r="IK351" i="34" s="1"/>
  <c r="IL351" i="34" s="1"/>
  <c r="BK351" i="34"/>
  <c r="BL351" i="34"/>
  <c r="BM351" i="34"/>
  <c r="BN351" i="34"/>
  <c r="BO351" i="34"/>
  <c r="BP351" i="34"/>
  <c r="BQ351" i="34"/>
  <c r="BR351" i="34"/>
  <c r="BS351" i="34"/>
  <c r="BT351" i="34"/>
  <c r="BU351" i="34"/>
  <c r="BV351" i="34"/>
  <c r="BW351" i="34"/>
  <c r="BX351" i="34"/>
  <c r="BY351" i="34"/>
  <c r="BZ351" i="34"/>
  <c r="CA351" i="34"/>
  <c r="CB351" i="34"/>
  <c r="CC351" i="34"/>
  <c r="CD351" i="34"/>
  <c r="CE351" i="34"/>
  <c r="CF351" i="34"/>
  <c r="CG351" i="34"/>
  <c r="CH351" i="34"/>
  <c r="CI351" i="34"/>
  <c r="CJ351" i="34"/>
  <c r="CK351" i="34"/>
  <c r="CL351" i="34"/>
  <c r="CM351" i="34"/>
  <c r="CN351" i="34"/>
  <c r="CO351" i="34"/>
  <c r="CP351" i="34"/>
  <c r="CQ351" i="34"/>
  <c r="CR351" i="34"/>
  <c r="CS351" i="34"/>
  <c r="CT351" i="34"/>
  <c r="CU351" i="34"/>
  <c r="CV351" i="34"/>
  <c r="CW351" i="34"/>
  <c r="CX351" i="34"/>
  <c r="CY351" i="34"/>
  <c r="CZ351" i="34"/>
  <c r="DA351" i="34"/>
  <c r="DB351" i="34"/>
  <c r="DC351" i="34"/>
  <c r="DD351" i="34"/>
  <c r="DE351" i="34"/>
  <c r="DF351" i="34"/>
  <c r="DG351" i="34"/>
  <c r="DH351" i="34"/>
  <c r="DI351" i="34"/>
  <c r="DJ351" i="34"/>
  <c r="DL351" i="34"/>
  <c r="DM351" i="34"/>
  <c r="DN351" i="34"/>
  <c r="DO351" i="34"/>
  <c r="DQ351" i="34"/>
  <c r="DR351" i="34"/>
  <c r="DS351" i="34"/>
  <c r="DT351" i="34"/>
  <c r="DV351" i="34"/>
  <c r="DW351" i="34" s="1"/>
  <c r="DY351" i="34"/>
  <c r="DZ351" i="34"/>
  <c r="EA351" i="34"/>
  <c r="EB351" i="34"/>
  <c r="ED351" i="34"/>
  <c r="EE351" i="34"/>
  <c r="EG351" i="34"/>
  <c r="EH351" i="34"/>
  <c r="EI351" i="34"/>
  <c r="EK351" i="34"/>
  <c r="EL351" i="34" s="1"/>
  <c r="EM351" i="34"/>
  <c r="EN351" i="34" s="1"/>
  <c r="EO351" i="34"/>
  <c r="EP351" i="34"/>
  <c r="EQ351" i="34"/>
  <c r="ES351" i="34"/>
  <c r="ET351" i="34"/>
  <c r="EV351" i="34"/>
  <c r="EW351" i="34"/>
  <c r="EX351" i="34"/>
  <c r="EY351" i="34"/>
  <c r="EZ351" i="34"/>
  <c r="FA351" i="34"/>
  <c r="FD351" i="34"/>
  <c r="FE351" i="34"/>
  <c r="FF351" i="34"/>
  <c r="FG351" i="34"/>
  <c r="FH351" i="34"/>
  <c r="FI351" i="34"/>
  <c r="FK351" i="34"/>
  <c r="FL351" i="34" s="1"/>
  <c r="FM351" i="34"/>
  <c r="FN351" i="34"/>
  <c r="FO351" i="34"/>
  <c r="FQ351" i="34"/>
  <c r="FR351" i="34" s="1"/>
  <c r="FT351" i="34"/>
  <c r="FU351" i="34" s="1"/>
  <c r="FV351" i="34"/>
  <c r="FW351" i="34"/>
  <c r="FY351" i="34"/>
  <c r="FZ351" i="34" s="1"/>
  <c r="GG351" i="34"/>
  <c r="GI351" i="34"/>
  <c r="GJ351" i="34"/>
  <c r="GK351" i="34"/>
  <c r="GN351" i="34"/>
  <c r="GO351" i="34"/>
  <c r="GP351" i="34"/>
  <c r="GQ351" i="34"/>
  <c r="GR351" i="34"/>
  <c r="GS351" i="34"/>
  <c r="GT351" i="34"/>
  <c r="GU351" i="34"/>
  <c r="GV351" i="34"/>
  <c r="GW351" i="34"/>
  <c r="GX351" i="34"/>
  <c r="GY351" i="34"/>
  <c r="GZ351" i="34"/>
  <c r="HA351" i="34"/>
  <c r="HB351" i="34"/>
  <c r="HC351" i="34"/>
  <c r="HD351" i="34"/>
  <c r="HE351" i="34"/>
  <c r="HF351" i="34"/>
  <c r="HG351" i="34"/>
  <c r="HH351" i="34"/>
  <c r="HI351" i="34"/>
  <c r="HJ351" i="34"/>
  <c r="HK351" i="34"/>
  <c r="HL351" i="34"/>
  <c r="HM351" i="34"/>
  <c r="HN351" i="34"/>
  <c r="HO351" i="34"/>
  <c r="HP351" i="34"/>
  <c r="HQ351" i="34"/>
  <c r="HR351" i="34"/>
  <c r="HS351" i="34"/>
  <c r="HT351" i="34"/>
  <c r="HU351" i="34"/>
  <c r="HV351" i="34"/>
  <c r="HW351" i="34"/>
  <c r="HX351" i="34"/>
  <c r="HY351" i="34"/>
  <c r="HZ351" i="34"/>
  <c r="IA351" i="34"/>
  <c r="IB351" i="34"/>
  <c r="IC351" i="34"/>
  <c r="ID351" i="34"/>
  <c r="IE351" i="34"/>
  <c r="IF351" i="34"/>
  <c r="IG351" i="34"/>
  <c r="E7" i="35"/>
  <c r="E29" i="35"/>
  <c r="BH350" i="34"/>
  <c r="GH350" i="34" s="1"/>
  <c r="IK350" i="34" s="1"/>
  <c r="BK350" i="34"/>
  <c r="BL350" i="34"/>
  <c r="BM350" i="34"/>
  <c r="BN350" i="34"/>
  <c r="BO350" i="34"/>
  <c r="BP350" i="34"/>
  <c r="BQ350" i="34"/>
  <c r="BR350" i="34"/>
  <c r="BS350" i="34"/>
  <c r="BT350" i="34"/>
  <c r="BU350" i="34"/>
  <c r="BV350" i="34"/>
  <c r="BW350" i="34"/>
  <c r="BX350" i="34"/>
  <c r="BY350" i="34"/>
  <c r="BZ350" i="34"/>
  <c r="CA350" i="34"/>
  <c r="CB350" i="34"/>
  <c r="CC350" i="34"/>
  <c r="CD350" i="34"/>
  <c r="CE350" i="34"/>
  <c r="CF350" i="34"/>
  <c r="CG350" i="34"/>
  <c r="CH350" i="34"/>
  <c r="CI350" i="34"/>
  <c r="CJ350" i="34"/>
  <c r="CK350" i="34"/>
  <c r="CL350" i="34"/>
  <c r="CM350" i="34"/>
  <c r="CN350" i="34"/>
  <c r="CO350" i="34"/>
  <c r="CP350" i="34"/>
  <c r="CQ350" i="34"/>
  <c r="CR350" i="34"/>
  <c r="CS350" i="34"/>
  <c r="CT350" i="34"/>
  <c r="CU350" i="34"/>
  <c r="CV350" i="34"/>
  <c r="CW350" i="34"/>
  <c r="CX350" i="34"/>
  <c r="CY350" i="34"/>
  <c r="CZ350" i="34"/>
  <c r="DA350" i="34"/>
  <c r="DB350" i="34"/>
  <c r="DC350" i="34"/>
  <c r="DD350" i="34"/>
  <c r="DE350" i="34"/>
  <c r="DF350" i="34"/>
  <c r="DG350" i="34"/>
  <c r="DH350" i="34"/>
  <c r="DI350" i="34"/>
  <c r="DJ350" i="34"/>
  <c r="DL350" i="34"/>
  <c r="DM350" i="34"/>
  <c r="DN350" i="34"/>
  <c r="DO350" i="34"/>
  <c r="DQ350" i="34"/>
  <c r="DR350" i="34"/>
  <c r="DS350" i="34"/>
  <c r="DT350" i="34"/>
  <c r="DV350" i="34"/>
  <c r="DW350" i="34" s="1"/>
  <c r="DY350" i="34"/>
  <c r="DZ350" i="34"/>
  <c r="EA350" i="34"/>
  <c r="EB350" i="34"/>
  <c r="ED350" i="34"/>
  <c r="EE350" i="34"/>
  <c r="EG350" i="34"/>
  <c r="EH350" i="34"/>
  <c r="EI350" i="34"/>
  <c r="EK350" i="34"/>
  <c r="EL350" i="34" s="1"/>
  <c r="EM350" i="34"/>
  <c r="EN350" i="34" s="1"/>
  <c r="EO350" i="34"/>
  <c r="EP350" i="34"/>
  <c r="EQ350" i="34"/>
  <c r="ES350" i="34"/>
  <c r="ET350" i="34"/>
  <c r="EV350" i="34"/>
  <c r="EW350" i="34"/>
  <c r="EX350" i="34"/>
  <c r="EY350" i="34"/>
  <c r="EZ350" i="34"/>
  <c r="FA350" i="34"/>
  <c r="FD350" i="34"/>
  <c r="FE350" i="34"/>
  <c r="FF350" i="34"/>
  <c r="FG350" i="34"/>
  <c r="FH350" i="34"/>
  <c r="FI350" i="34"/>
  <c r="FK350" i="34"/>
  <c r="FL350" i="34" s="1"/>
  <c r="FM350" i="34"/>
  <c r="FN350" i="34"/>
  <c r="FO350" i="34"/>
  <c r="FQ350" i="34"/>
  <c r="FR350" i="34" s="1"/>
  <c r="FT350" i="34"/>
  <c r="FU350" i="34" s="1"/>
  <c r="FV350" i="34"/>
  <c r="FW350" i="34"/>
  <c r="FY350" i="34"/>
  <c r="FZ350" i="34" s="1"/>
  <c r="GG350" i="34"/>
  <c r="GI350" i="34"/>
  <c r="GJ350" i="34"/>
  <c r="GK350" i="34"/>
  <c r="GN350" i="34"/>
  <c r="GO350" i="34"/>
  <c r="GP350" i="34"/>
  <c r="GQ350" i="34"/>
  <c r="GR350" i="34"/>
  <c r="GS350" i="34"/>
  <c r="GT350" i="34"/>
  <c r="GU350" i="34"/>
  <c r="GV350" i="34"/>
  <c r="GW350" i="34"/>
  <c r="GX350" i="34"/>
  <c r="GY350" i="34"/>
  <c r="GZ350" i="34"/>
  <c r="HA350" i="34"/>
  <c r="HB350" i="34"/>
  <c r="HC350" i="34"/>
  <c r="HD350" i="34"/>
  <c r="HE350" i="34"/>
  <c r="HF350" i="34"/>
  <c r="HG350" i="34"/>
  <c r="HH350" i="34"/>
  <c r="HI350" i="34"/>
  <c r="HJ350" i="34"/>
  <c r="HK350" i="34"/>
  <c r="HL350" i="34"/>
  <c r="HM350" i="34"/>
  <c r="HN350" i="34"/>
  <c r="HO350" i="34"/>
  <c r="HP350" i="34"/>
  <c r="HQ350" i="34"/>
  <c r="HR350" i="34"/>
  <c r="HS350" i="34"/>
  <c r="HT350" i="34"/>
  <c r="HU350" i="34"/>
  <c r="HV350" i="34"/>
  <c r="HW350" i="34"/>
  <c r="HX350" i="34"/>
  <c r="HY350" i="34"/>
  <c r="HZ350" i="34"/>
  <c r="IA350" i="34"/>
  <c r="IB350" i="34"/>
  <c r="IC350" i="34"/>
  <c r="ID350" i="34"/>
  <c r="IE350" i="34"/>
  <c r="IF350" i="34"/>
  <c r="IG350" i="34"/>
  <c r="BH349" i="34"/>
  <c r="GH349" i="34" s="1"/>
  <c r="IK349" i="34" s="1"/>
  <c r="BK349" i="34"/>
  <c r="BL349" i="34"/>
  <c r="BM349" i="34"/>
  <c r="BN349" i="34"/>
  <c r="BO349" i="34"/>
  <c r="BP349" i="34"/>
  <c r="BQ349" i="34"/>
  <c r="BR349" i="34"/>
  <c r="BS349" i="34"/>
  <c r="BT349" i="34"/>
  <c r="BU349" i="34"/>
  <c r="BV349" i="34"/>
  <c r="BW349" i="34"/>
  <c r="BX349" i="34"/>
  <c r="BY349" i="34"/>
  <c r="BZ349" i="34"/>
  <c r="CA349" i="34"/>
  <c r="CB349" i="34"/>
  <c r="CC349" i="34"/>
  <c r="CD349" i="34"/>
  <c r="CE349" i="34"/>
  <c r="CF349" i="34"/>
  <c r="CG349" i="34"/>
  <c r="CH349" i="34"/>
  <c r="CI349" i="34"/>
  <c r="CJ349" i="34"/>
  <c r="CK349" i="34"/>
  <c r="CL349" i="34"/>
  <c r="CM349" i="34"/>
  <c r="CN349" i="34"/>
  <c r="CO349" i="34"/>
  <c r="CP349" i="34"/>
  <c r="CQ349" i="34"/>
  <c r="CR349" i="34"/>
  <c r="CS349" i="34"/>
  <c r="CT349" i="34"/>
  <c r="CU349" i="34"/>
  <c r="CV349" i="34"/>
  <c r="CW349" i="34"/>
  <c r="CX349" i="34"/>
  <c r="CY349" i="34"/>
  <c r="CZ349" i="34"/>
  <c r="DA349" i="34"/>
  <c r="DB349" i="34"/>
  <c r="DC349" i="34"/>
  <c r="DD349" i="34"/>
  <c r="DE349" i="34"/>
  <c r="DF349" i="34"/>
  <c r="DG349" i="34"/>
  <c r="DH349" i="34"/>
  <c r="DI349" i="34"/>
  <c r="DJ349" i="34"/>
  <c r="DL349" i="34"/>
  <c r="DM349" i="34"/>
  <c r="DN349" i="34"/>
  <c r="DO349" i="34"/>
  <c r="DQ349" i="34"/>
  <c r="DR349" i="34"/>
  <c r="DS349" i="34"/>
  <c r="DT349" i="34"/>
  <c r="DV349" i="34"/>
  <c r="DW349" i="34" s="1"/>
  <c r="DY349" i="34"/>
  <c r="DZ349" i="34"/>
  <c r="EA349" i="34"/>
  <c r="EB349" i="34"/>
  <c r="ED349" i="34"/>
  <c r="EE349" i="34"/>
  <c r="EG349" i="34"/>
  <c r="EH349" i="34"/>
  <c r="EI349" i="34"/>
  <c r="EK349" i="34"/>
  <c r="EL349" i="34" s="1"/>
  <c r="EM349" i="34"/>
  <c r="EN349" i="34" s="1"/>
  <c r="EO349" i="34"/>
  <c r="EP349" i="34"/>
  <c r="EQ349" i="34"/>
  <c r="ES349" i="34"/>
  <c r="ET349" i="34"/>
  <c r="EV349" i="34"/>
  <c r="EW349" i="34"/>
  <c r="EX349" i="34"/>
  <c r="EY349" i="34"/>
  <c r="EZ349" i="34"/>
  <c r="FA349" i="34"/>
  <c r="FD349" i="34"/>
  <c r="FE349" i="34"/>
  <c r="FF349" i="34"/>
  <c r="FG349" i="34"/>
  <c r="FH349" i="34"/>
  <c r="FI349" i="34"/>
  <c r="FK349" i="34"/>
  <c r="FL349" i="34" s="1"/>
  <c r="FM349" i="34"/>
  <c r="FN349" i="34"/>
  <c r="FO349" i="34"/>
  <c r="FQ349" i="34"/>
  <c r="FR349" i="34" s="1"/>
  <c r="FT349" i="34"/>
  <c r="FU349" i="34" s="1"/>
  <c r="FV349" i="34"/>
  <c r="FW349" i="34"/>
  <c r="FY349" i="34"/>
  <c r="FZ349" i="34" s="1"/>
  <c r="GG349" i="34"/>
  <c r="GI349" i="34"/>
  <c r="GJ349" i="34"/>
  <c r="GK349" i="34"/>
  <c r="GN349" i="34"/>
  <c r="GO349" i="34"/>
  <c r="GP349" i="34"/>
  <c r="GQ349" i="34"/>
  <c r="GR349" i="34"/>
  <c r="GS349" i="34"/>
  <c r="GT349" i="34"/>
  <c r="GU349" i="34"/>
  <c r="GV349" i="34"/>
  <c r="GW349" i="34"/>
  <c r="GX349" i="34"/>
  <c r="GY349" i="34"/>
  <c r="GZ349" i="34"/>
  <c r="HA349" i="34"/>
  <c r="HB349" i="34"/>
  <c r="HC349" i="34"/>
  <c r="HD349" i="34"/>
  <c r="HE349" i="34"/>
  <c r="HF349" i="34"/>
  <c r="HG349" i="34"/>
  <c r="HH349" i="34"/>
  <c r="HI349" i="34"/>
  <c r="HJ349" i="34"/>
  <c r="HK349" i="34"/>
  <c r="HL349" i="34"/>
  <c r="HM349" i="34"/>
  <c r="HN349" i="34"/>
  <c r="HO349" i="34"/>
  <c r="HP349" i="34"/>
  <c r="HQ349" i="34"/>
  <c r="HR349" i="34"/>
  <c r="HS349" i="34"/>
  <c r="HT349" i="34"/>
  <c r="HU349" i="34"/>
  <c r="HV349" i="34"/>
  <c r="HW349" i="34"/>
  <c r="HX349" i="34"/>
  <c r="HY349" i="34"/>
  <c r="HZ349" i="34"/>
  <c r="IA349" i="34"/>
  <c r="IB349" i="34"/>
  <c r="IC349" i="34"/>
  <c r="ID349" i="34"/>
  <c r="IE349" i="34"/>
  <c r="IF349" i="34"/>
  <c r="IG349" i="34"/>
  <c r="BH348" i="34"/>
  <c r="GH348" i="34" s="1"/>
  <c r="IK348" i="34" s="1"/>
  <c r="BK348" i="34"/>
  <c r="BL348" i="34"/>
  <c r="BM348" i="34"/>
  <c r="BN348" i="34"/>
  <c r="BO348" i="34"/>
  <c r="BP348" i="34"/>
  <c r="BQ348" i="34"/>
  <c r="BR348" i="34"/>
  <c r="BS348" i="34"/>
  <c r="BT348" i="34"/>
  <c r="BU348" i="34"/>
  <c r="BV348" i="34"/>
  <c r="BW348" i="34"/>
  <c r="BX348" i="34"/>
  <c r="BY348" i="34"/>
  <c r="BZ348" i="34"/>
  <c r="CA348" i="34"/>
  <c r="CB348" i="34"/>
  <c r="CC348" i="34"/>
  <c r="CD348" i="34"/>
  <c r="CE348" i="34"/>
  <c r="CF348" i="34"/>
  <c r="CG348" i="34"/>
  <c r="CH348" i="34"/>
  <c r="CI348" i="34"/>
  <c r="CJ348" i="34"/>
  <c r="CK348" i="34"/>
  <c r="CL348" i="34"/>
  <c r="CM348" i="34"/>
  <c r="CN348" i="34"/>
  <c r="CO348" i="34"/>
  <c r="CP348" i="34"/>
  <c r="CQ348" i="34"/>
  <c r="CR348" i="34"/>
  <c r="CS348" i="34"/>
  <c r="CT348" i="34"/>
  <c r="CU348" i="34"/>
  <c r="CV348" i="34"/>
  <c r="CW348" i="34"/>
  <c r="CX348" i="34"/>
  <c r="CY348" i="34"/>
  <c r="CZ348" i="34"/>
  <c r="DA348" i="34"/>
  <c r="DB348" i="34"/>
  <c r="DC348" i="34"/>
  <c r="DD348" i="34"/>
  <c r="DE348" i="34"/>
  <c r="DF348" i="34"/>
  <c r="DG348" i="34"/>
  <c r="DH348" i="34"/>
  <c r="DI348" i="34"/>
  <c r="DJ348" i="34"/>
  <c r="DL348" i="34"/>
  <c r="DM348" i="34"/>
  <c r="DN348" i="34"/>
  <c r="DO348" i="34"/>
  <c r="DQ348" i="34"/>
  <c r="DR348" i="34"/>
  <c r="DS348" i="34"/>
  <c r="DT348" i="34"/>
  <c r="DV348" i="34"/>
  <c r="DW348" i="34" s="1"/>
  <c r="DY348" i="34"/>
  <c r="DZ348" i="34"/>
  <c r="EA348" i="34"/>
  <c r="EB348" i="34"/>
  <c r="ED348" i="34"/>
  <c r="EE348" i="34"/>
  <c r="EG348" i="34"/>
  <c r="EH348" i="34"/>
  <c r="EI348" i="34"/>
  <c r="EK348" i="34"/>
  <c r="EL348" i="34" s="1"/>
  <c r="EM348" i="34"/>
  <c r="EN348" i="34" s="1"/>
  <c r="EO348" i="34"/>
  <c r="EP348" i="34"/>
  <c r="EQ348" i="34"/>
  <c r="ES348" i="34"/>
  <c r="ET348" i="34"/>
  <c r="EV348" i="34"/>
  <c r="EW348" i="34"/>
  <c r="EX348" i="34"/>
  <c r="EY348" i="34"/>
  <c r="EZ348" i="34"/>
  <c r="FA348" i="34"/>
  <c r="FD348" i="34"/>
  <c r="FE348" i="34"/>
  <c r="FF348" i="34"/>
  <c r="FG348" i="34"/>
  <c r="FH348" i="34"/>
  <c r="FI348" i="34"/>
  <c r="FK348" i="34"/>
  <c r="FL348" i="34" s="1"/>
  <c r="FM348" i="34"/>
  <c r="FN348" i="34"/>
  <c r="FO348" i="34"/>
  <c r="FQ348" i="34"/>
  <c r="FR348" i="34" s="1"/>
  <c r="FT348" i="34"/>
  <c r="FU348" i="34" s="1"/>
  <c r="FV348" i="34"/>
  <c r="FW348" i="34"/>
  <c r="FY348" i="34"/>
  <c r="FZ348" i="34" s="1"/>
  <c r="GG348" i="34"/>
  <c r="GI348" i="34"/>
  <c r="GJ348" i="34"/>
  <c r="GK348" i="34"/>
  <c r="GN348" i="34"/>
  <c r="GO348" i="34"/>
  <c r="GP348" i="34"/>
  <c r="GQ348" i="34"/>
  <c r="GR348" i="34"/>
  <c r="GS348" i="34"/>
  <c r="GT348" i="34"/>
  <c r="GU348" i="34"/>
  <c r="GV348" i="34"/>
  <c r="GW348" i="34"/>
  <c r="GX348" i="34"/>
  <c r="GY348" i="34"/>
  <c r="GZ348" i="34"/>
  <c r="HA348" i="34"/>
  <c r="HB348" i="34"/>
  <c r="HC348" i="34"/>
  <c r="HD348" i="34"/>
  <c r="HE348" i="34"/>
  <c r="HF348" i="34"/>
  <c r="HG348" i="34"/>
  <c r="HH348" i="34"/>
  <c r="HI348" i="34"/>
  <c r="HJ348" i="34"/>
  <c r="HK348" i="34"/>
  <c r="HL348" i="34"/>
  <c r="HM348" i="34"/>
  <c r="HN348" i="34"/>
  <c r="HO348" i="34"/>
  <c r="HP348" i="34"/>
  <c r="HQ348" i="34"/>
  <c r="HR348" i="34"/>
  <c r="HS348" i="34"/>
  <c r="HT348" i="34"/>
  <c r="HU348" i="34"/>
  <c r="HV348" i="34"/>
  <c r="HW348" i="34"/>
  <c r="HX348" i="34"/>
  <c r="HY348" i="34"/>
  <c r="HZ348" i="34"/>
  <c r="IA348" i="34"/>
  <c r="IB348" i="34"/>
  <c r="IC348" i="34"/>
  <c r="ID348" i="34"/>
  <c r="IE348" i="34"/>
  <c r="IF348" i="34"/>
  <c r="IG348" i="34"/>
  <c r="BH347" i="34"/>
  <c r="GH347" i="34" s="1"/>
  <c r="IK347" i="34" s="1"/>
  <c r="BK347" i="34"/>
  <c r="BL347" i="34"/>
  <c r="BM347" i="34"/>
  <c r="BN347" i="34"/>
  <c r="BO347" i="34"/>
  <c r="BP347" i="34"/>
  <c r="BQ347" i="34"/>
  <c r="BR347" i="34"/>
  <c r="BS347" i="34"/>
  <c r="BT347" i="34"/>
  <c r="BU347" i="34"/>
  <c r="BV347" i="34"/>
  <c r="BW347" i="34"/>
  <c r="BX347" i="34"/>
  <c r="BY347" i="34"/>
  <c r="BZ347" i="34"/>
  <c r="CA347" i="34"/>
  <c r="CB347" i="34"/>
  <c r="CC347" i="34"/>
  <c r="CD347" i="34"/>
  <c r="CE347" i="34"/>
  <c r="CF347" i="34"/>
  <c r="CG347" i="34"/>
  <c r="CH347" i="34"/>
  <c r="CI347" i="34"/>
  <c r="CJ347" i="34"/>
  <c r="CK347" i="34"/>
  <c r="CL347" i="34"/>
  <c r="CM347" i="34"/>
  <c r="CN347" i="34"/>
  <c r="CO347" i="34"/>
  <c r="CP347" i="34"/>
  <c r="CQ347" i="34"/>
  <c r="CR347" i="34"/>
  <c r="CS347" i="34"/>
  <c r="CT347" i="34"/>
  <c r="CU347" i="34"/>
  <c r="CV347" i="34"/>
  <c r="CW347" i="34"/>
  <c r="CX347" i="34"/>
  <c r="CY347" i="34"/>
  <c r="CZ347" i="34"/>
  <c r="DA347" i="34"/>
  <c r="DB347" i="34"/>
  <c r="DC347" i="34"/>
  <c r="DD347" i="34"/>
  <c r="DE347" i="34"/>
  <c r="DF347" i="34"/>
  <c r="DG347" i="34"/>
  <c r="DH347" i="34"/>
  <c r="DI347" i="34"/>
  <c r="DJ347" i="34"/>
  <c r="DL347" i="34"/>
  <c r="DM347" i="34"/>
  <c r="DN347" i="34"/>
  <c r="DO347" i="34"/>
  <c r="DQ347" i="34"/>
  <c r="DR347" i="34"/>
  <c r="DS347" i="34"/>
  <c r="DT347" i="34"/>
  <c r="DV347" i="34"/>
  <c r="DW347" i="34" s="1"/>
  <c r="DY347" i="34"/>
  <c r="DZ347" i="34"/>
  <c r="EA347" i="34"/>
  <c r="EB347" i="34"/>
  <c r="ED347" i="34"/>
  <c r="EE347" i="34"/>
  <c r="EG347" i="34"/>
  <c r="EH347" i="34"/>
  <c r="EI347" i="34"/>
  <c r="EK347" i="34"/>
  <c r="EL347" i="34" s="1"/>
  <c r="EM347" i="34"/>
  <c r="EN347" i="34" s="1"/>
  <c r="EO347" i="34"/>
  <c r="EP347" i="34"/>
  <c r="EQ347" i="34"/>
  <c r="ES347" i="34"/>
  <c r="ET347" i="34"/>
  <c r="EV347" i="34"/>
  <c r="EW347" i="34"/>
  <c r="EX347" i="34"/>
  <c r="EY347" i="34"/>
  <c r="EZ347" i="34"/>
  <c r="FA347" i="34"/>
  <c r="FD347" i="34"/>
  <c r="FE347" i="34"/>
  <c r="FF347" i="34"/>
  <c r="FG347" i="34"/>
  <c r="FH347" i="34"/>
  <c r="FI347" i="34"/>
  <c r="FK347" i="34"/>
  <c r="FL347" i="34" s="1"/>
  <c r="FM347" i="34"/>
  <c r="FN347" i="34"/>
  <c r="FO347" i="34"/>
  <c r="FQ347" i="34"/>
  <c r="FR347" i="34" s="1"/>
  <c r="FT347" i="34"/>
  <c r="FU347" i="34" s="1"/>
  <c r="FV347" i="34"/>
  <c r="FW347" i="34"/>
  <c r="FY347" i="34"/>
  <c r="FZ347" i="34" s="1"/>
  <c r="GG347" i="34"/>
  <c r="GI347" i="34"/>
  <c r="GJ347" i="34"/>
  <c r="GK347" i="34"/>
  <c r="GN347" i="34"/>
  <c r="GO347" i="34"/>
  <c r="GP347" i="34"/>
  <c r="GQ347" i="34"/>
  <c r="GR347" i="34"/>
  <c r="GS347" i="34"/>
  <c r="GT347" i="34"/>
  <c r="GU347" i="34"/>
  <c r="GV347" i="34"/>
  <c r="GW347" i="34"/>
  <c r="GX347" i="34"/>
  <c r="GY347" i="34"/>
  <c r="GZ347" i="34"/>
  <c r="HA347" i="34"/>
  <c r="HB347" i="34"/>
  <c r="HC347" i="34"/>
  <c r="HD347" i="34"/>
  <c r="HE347" i="34"/>
  <c r="HF347" i="34"/>
  <c r="HG347" i="34"/>
  <c r="HH347" i="34"/>
  <c r="HI347" i="34"/>
  <c r="HJ347" i="34"/>
  <c r="HK347" i="34"/>
  <c r="HL347" i="34"/>
  <c r="HM347" i="34"/>
  <c r="HN347" i="34"/>
  <c r="HO347" i="34"/>
  <c r="HP347" i="34"/>
  <c r="HQ347" i="34"/>
  <c r="HR347" i="34"/>
  <c r="HS347" i="34"/>
  <c r="HT347" i="34"/>
  <c r="HU347" i="34"/>
  <c r="HV347" i="34"/>
  <c r="HW347" i="34"/>
  <c r="HX347" i="34"/>
  <c r="HY347" i="34"/>
  <c r="HZ347" i="34"/>
  <c r="IA347" i="34"/>
  <c r="IB347" i="34"/>
  <c r="IC347" i="34"/>
  <c r="ID347" i="34"/>
  <c r="IE347" i="34"/>
  <c r="IF347" i="34"/>
  <c r="IG347" i="34"/>
  <c r="BH346" i="34"/>
  <c r="BK346" i="34"/>
  <c r="BL346" i="34"/>
  <c r="BM346" i="34"/>
  <c r="BN346" i="34"/>
  <c r="BO346" i="34"/>
  <c r="BP346" i="34"/>
  <c r="BQ346" i="34"/>
  <c r="BR346" i="34"/>
  <c r="BS346" i="34"/>
  <c r="BT346" i="34"/>
  <c r="BU346" i="34"/>
  <c r="BV346" i="34"/>
  <c r="BW346" i="34"/>
  <c r="BX346" i="34"/>
  <c r="BY346" i="34"/>
  <c r="BZ346" i="34"/>
  <c r="CA346" i="34"/>
  <c r="CB346" i="34"/>
  <c r="CC346" i="34"/>
  <c r="CD346" i="34"/>
  <c r="CE346" i="34"/>
  <c r="CF346" i="34"/>
  <c r="CG346" i="34"/>
  <c r="CH346" i="34"/>
  <c r="CI346" i="34"/>
  <c r="CJ346" i="34"/>
  <c r="CK346" i="34"/>
  <c r="CL346" i="34"/>
  <c r="CM346" i="34"/>
  <c r="CN346" i="34"/>
  <c r="CO346" i="34"/>
  <c r="CP346" i="34"/>
  <c r="CQ346" i="34"/>
  <c r="CR346" i="34"/>
  <c r="CS346" i="34"/>
  <c r="CT346" i="34"/>
  <c r="CU346" i="34"/>
  <c r="CV346" i="34"/>
  <c r="CW346" i="34"/>
  <c r="CX346" i="34"/>
  <c r="CY346" i="34"/>
  <c r="CZ346" i="34"/>
  <c r="DA346" i="34"/>
  <c r="DB346" i="34"/>
  <c r="DC346" i="34"/>
  <c r="DD346" i="34"/>
  <c r="DE346" i="34"/>
  <c r="DF346" i="34"/>
  <c r="DG346" i="34"/>
  <c r="DH346" i="34"/>
  <c r="DI346" i="34"/>
  <c r="DJ346" i="34"/>
  <c r="DL346" i="34"/>
  <c r="DM346" i="34"/>
  <c r="DN346" i="34"/>
  <c r="DO346" i="34"/>
  <c r="DQ346" i="34"/>
  <c r="DR346" i="34"/>
  <c r="DS346" i="34"/>
  <c r="DT346" i="34"/>
  <c r="DV346" i="34"/>
  <c r="DW346" i="34" s="1"/>
  <c r="DY346" i="34"/>
  <c r="DZ346" i="34"/>
  <c r="EA346" i="34"/>
  <c r="EB346" i="34"/>
  <c r="ED346" i="34"/>
  <c r="EE346" i="34"/>
  <c r="EG346" i="34"/>
  <c r="EH346" i="34"/>
  <c r="EI346" i="34"/>
  <c r="EK346" i="34"/>
  <c r="EL346" i="34" s="1"/>
  <c r="EM346" i="34"/>
  <c r="EN346" i="34" s="1"/>
  <c r="EO346" i="34"/>
  <c r="EP346" i="34"/>
  <c r="EQ346" i="34"/>
  <c r="ES346" i="34"/>
  <c r="ET346" i="34"/>
  <c r="EV346" i="34"/>
  <c r="EW346" i="34"/>
  <c r="EX346" i="34"/>
  <c r="EY346" i="34"/>
  <c r="EZ346" i="34"/>
  <c r="FA346" i="34"/>
  <c r="FD346" i="34"/>
  <c r="FE346" i="34"/>
  <c r="FF346" i="34"/>
  <c r="FG346" i="34"/>
  <c r="FH346" i="34"/>
  <c r="FI346" i="34"/>
  <c r="FK346" i="34"/>
  <c r="FL346" i="34" s="1"/>
  <c r="FM346" i="34"/>
  <c r="FN346" i="34"/>
  <c r="FO346" i="34"/>
  <c r="FQ346" i="34"/>
  <c r="FR346" i="34" s="1"/>
  <c r="FT346" i="34"/>
  <c r="FU346" i="34" s="1"/>
  <c r="FV346" i="34"/>
  <c r="FW346" i="34"/>
  <c r="FY346" i="34"/>
  <c r="FZ346" i="34" s="1"/>
  <c r="GG346" i="34"/>
  <c r="GH346" i="34"/>
  <c r="IK346" i="34" s="1"/>
  <c r="GI346" i="34"/>
  <c r="GJ346" i="34"/>
  <c r="GK346" i="34"/>
  <c r="GN346" i="34"/>
  <c r="GO346" i="34"/>
  <c r="GP346" i="34"/>
  <c r="GQ346" i="34"/>
  <c r="GR346" i="34"/>
  <c r="GS346" i="34"/>
  <c r="GT346" i="34"/>
  <c r="GU346" i="34"/>
  <c r="GV346" i="34"/>
  <c r="GW346" i="34"/>
  <c r="GX346" i="34"/>
  <c r="GY346" i="34"/>
  <c r="GZ346" i="34"/>
  <c r="HA346" i="34"/>
  <c r="HB346" i="34"/>
  <c r="HC346" i="34"/>
  <c r="HD346" i="34"/>
  <c r="HE346" i="34"/>
  <c r="HF346" i="34"/>
  <c r="HG346" i="34"/>
  <c r="HH346" i="34"/>
  <c r="HI346" i="34"/>
  <c r="HJ346" i="34"/>
  <c r="HK346" i="34"/>
  <c r="HL346" i="34"/>
  <c r="HM346" i="34"/>
  <c r="HN346" i="34"/>
  <c r="HO346" i="34"/>
  <c r="HP346" i="34"/>
  <c r="HQ346" i="34"/>
  <c r="HR346" i="34"/>
  <c r="HS346" i="34"/>
  <c r="HT346" i="34"/>
  <c r="HU346" i="34"/>
  <c r="HV346" i="34"/>
  <c r="HW346" i="34"/>
  <c r="HX346" i="34"/>
  <c r="HY346" i="34"/>
  <c r="HZ346" i="34"/>
  <c r="IA346" i="34"/>
  <c r="IB346" i="34"/>
  <c r="IC346" i="34"/>
  <c r="ID346" i="34"/>
  <c r="IE346" i="34"/>
  <c r="IF346" i="34"/>
  <c r="IG346" i="34"/>
  <c r="BH345" i="34"/>
  <c r="GH345" i="34" s="1"/>
  <c r="IK345" i="34" s="1"/>
  <c r="BK345" i="34"/>
  <c r="BL345" i="34"/>
  <c r="BM345" i="34"/>
  <c r="BN345" i="34"/>
  <c r="BO345" i="34"/>
  <c r="BP345" i="34"/>
  <c r="BQ345" i="34"/>
  <c r="BR345" i="34"/>
  <c r="BS345" i="34"/>
  <c r="BT345" i="34"/>
  <c r="BU345" i="34"/>
  <c r="BV345" i="34"/>
  <c r="BW345" i="34"/>
  <c r="BX345" i="34"/>
  <c r="BY345" i="34"/>
  <c r="BZ345" i="34"/>
  <c r="CA345" i="34"/>
  <c r="CB345" i="34"/>
  <c r="CC345" i="34"/>
  <c r="CD345" i="34"/>
  <c r="CE345" i="34"/>
  <c r="CF345" i="34"/>
  <c r="CG345" i="34"/>
  <c r="CH345" i="34"/>
  <c r="CI345" i="34"/>
  <c r="CJ345" i="34"/>
  <c r="CK345" i="34"/>
  <c r="CL345" i="34"/>
  <c r="CM345" i="34"/>
  <c r="CN345" i="34"/>
  <c r="CO345" i="34"/>
  <c r="CP345" i="34"/>
  <c r="CQ345" i="34"/>
  <c r="CR345" i="34"/>
  <c r="CS345" i="34"/>
  <c r="CT345" i="34"/>
  <c r="CU345" i="34"/>
  <c r="CV345" i="34"/>
  <c r="CW345" i="34"/>
  <c r="CX345" i="34"/>
  <c r="CY345" i="34"/>
  <c r="CZ345" i="34"/>
  <c r="DA345" i="34"/>
  <c r="DB345" i="34"/>
  <c r="DC345" i="34"/>
  <c r="DD345" i="34"/>
  <c r="DE345" i="34"/>
  <c r="DF345" i="34"/>
  <c r="DG345" i="34"/>
  <c r="DH345" i="34"/>
  <c r="DI345" i="34"/>
  <c r="DJ345" i="34"/>
  <c r="DL345" i="34"/>
  <c r="DM345" i="34"/>
  <c r="DN345" i="34"/>
  <c r="DO345" i="34"/>
  <c r="DQ345" i="34"/>
  <c r="DR345" i="34"/>
  <c r="DS345" i="34"/>
  <c r="DT345" i="34"/>
  <c r="DV345" i="34"/>
  <c r="DW345" i="34" s="1"/>
  <c r="DY345" i="34"/>
  <c r="DZ345" i="34"/>
  <c r="EA345" i="34"/>
  <c r="EB345" i="34"/>
  <c r="ED345" i="34"/>
  <c r="EE345" i="34"/>
  <c r="EG345" i="34"/>
  <c r="EH345" i="34"/>
  <c r="EI345" i="34"/>
  <c r="EK345" i="34"/>
  <c r="EL345" i="34" s="1"/>
  <c r="EM345" i="34"/>
  <c r="EN345" i="34" s="1"/>
  <c r="EO345" i="34"/>
  <c r="EP345" i="34"/>
  <c r="EQ345" i="34"/>
  <c r="ES345" i="34"/>
  <c r="ET345" i="34"/>
  <c r="EV345" i="34"/>
  <c r="EW345" i="34"/>
  <c r="EX345" i="34"/>
  <c r="EY345" i="34"/>
  <c r="EZ345" i="34"/>
  <c r="FA345" i="34"/>
  <c r="FD345" i="34"/>
  <c r="FE345" i="34"/>
  <c r="FF345" i="34"/>
  <c r="FG345" i="34"/>
  <c r="FH345" i="34"/>
  <c r="FI345" i="34"/>
  <c r="FK345" i="34"/>
  <c r="FL345" i="34" s="1"/>
  <c r="FM345" i="34"/>
  <c r="FN345" i="34"/>
  <c r="FO345" i="34"/>
  <c r="FQ345" i="34"/>
  <c r="FR345" i="34" s="1"/>
  <c r="FT345" i="34"/>
  <c r="FU345" i="34" s="1"/>
  <c r="FV345" i="34"/>
  <c r="FW345" i="34"/>
  <c r="FY345" i="34"/>
  <c r="FZ345" i="34" s="1"/>
  <c r="GG345" i="34"/>
  <c r="GI345" i="34"/>
  <c r="GJ345" i="34"/>
  <c r="GK345" i="34"/>
  <c r="GN345" i="34"/>
  <c r="GO345" i="34"/>
  <c r="GP345" i="34"/>
  <c r="GQ345" i="34"/>
  <c r="GR345" i="34"/>
  <c r="GS345" i="34"/>
  <c r="GT345" i="34"/>
  <c r="GU345" i="34"/>
  <c r="GV345" i="34"/>
  <c r="GW345" i="34"/>
  <c r="GX345" i="34"/>
  <c r="GY345" i="34"/>
  <c r="GZ345" i="34"/>
  <c r="HA345" i="34"/>
  <c r="HB345" i="34"/>
  <c r="HC345" i="34"/>
  <c r="HD345" i="34"/>
  <c r="HE345" i="34"/>
  <c r="HF345" i="34"/>
  <c r="HG345" i="34"/>
  <c r="HH345" i="34"/>
  <c r="HI345" i="34"/>
  <c r="HJ345" i="34"/>
  <c r="HK345" i="34"/>
  <c r="HL345" i="34"/>
  <c r="HM345" i="34"/>
  <c r="HN345" i="34"/>
  <c r="HO345" i="34"/>
  <c r="HP345" i="34"/>
  <c r="HQ345" i="34"/>
  <c r="HR345" i="34"/>
  <c r="HS345" i="34"/>
  <c r="HT345" i="34"/>
  <c r="HU345" i="34"/>
  <c r="HV345" i="34"/>
  <c r="HW345" i="34"/>
  <c r="HX345" i="34"/>
  <c r="HY345" i="34"/>
  <c r="HZ345" i="34"/>
  <c r="IA345" i="34"/>
  <c r="IB345" i="34"/>
  <c r="IC345" i="34"/>
  <c r="ID345" i="34"/>
  <c r="IE345" i="34"/>
  <c r="IF345" i="34"/>
  <c r="IG345" i="34"/>
  <c r="BH344" i="34"/>
  <c r="GH344" i="34" s="1"/>
  <c r="IK344" i="34" s="1"/>
  <c r="BK344" i="34"/>
  <c r="BL344" i="34"/>
  <c r="BM344" i="34"/>
  <c r="BN344" i="34"/>
  <c r="BO344" i="34"/>
  <c r="BP344" i="34"/>
  <c r="BQ344" i="34"/>
  <c r="BR344" i="34"/>
  <c r="BS344" i="34"/>
  <c r="BT344" i="34"/>
  <c r="BU344" i="34"/>
  <c r="BV344" i="34"/>
  <c r="BW344" i="34"/>
  <c r="BX344" i="34"/>
  <c r="BY344" i="34"/>
  <c r="BZ344" i="34"/>
  <c r="CA344" i="34"/>
  <c r="CB344" i="34"/>
  <c r="CC344" i="34"/>
  <c r="CD344" i="34"/>
  <c r="CE344" i="34"/>
  <c r="CF344" i="34"/>
  <c r="CG344" i="34"/>
  <c r="CH344" i="34"/>
  <c r="CI344" i="34"/>
  <c r="CJ344" i="34"/>
  <c r="CK344" i="34"/>
  <c r="CL344" i="34"/>
  <c r="CM344" i="34"/>
  <c r="CN344" i="34"/>
  <c r="CO344" i="34"/>
  <c r="CP344" i="34"/>
  <c r="CQ344" i="34"/>
  <c r="CR344" i="34"/>
  <c r="CS344" i="34"/>
  <c r="CT344" i="34"/>
  <c r="CU344" i="34"/>
  <c r="CV344" i="34"/>
  <c r="CW344" i="34"/>
  <c r="CX344" i="34"/>
  <c r="CY344" i="34"/>
  <c r="CZ344" i="34"/>
  <c r="DA344" i="34"/>
  <c r="DB344" i="34"/>
  <c r="DC344" i="34"/>
  <c r="DD344" i="34"/>
  <c r="DE344" i="34"/>
  <c r="DF344" i="34"/>
  <c r="DG344" i="34"/>
  <c r="DH344" i="34"/>
  <c r="DI344" i="34"/>
  <c r="DJ344" i="34"/>
  <c r="DL344" i="34"/>
  <c r="DM344" i="34"/>
  <c r="DN344" i="34"/>
  <c r="DO344" i="34"/>
  <c r="DQ344" i="34"/>
  <c r="DR344" i="34"/>
  <c r="DS344" i="34"/>
  <c r="DT344" i="34"/>
  <c r="DV344" i="34"/>
  <c r="DW344" i="34" s="1"/>
  <c r="DY344" i="34"/>
  <c r="DZ344" i="34"/>
  <c r="EA344" i="34"/>
  <c r="EB344" i="34"/>
  <c r="ED344" i="34"/>
  <c r="EE344" i="34"/>
  <c r="EG344" i="34"/>
  <c r="EH344" i="34"/>
  <c r="EI344" i="34"/>
  <c r="EK344" i="34"/>
  <c r="EL344" i="34" s="1"/>
  <c r="EM344" i="34"/>
  <c r="EN344" i="34" s="1"/>
  <c r="EO344" i="34"/>
  <c r="EP344" i="34"/>
  <c r="EQ344" i="34"/>
  <c r="ES344" i="34"/>
  <c r="ET344" i="34"/>
  <c r="EV344" i="34"/>
  <c r="EW344" i="34"/>
  <c r="EX344" i="34"/>
  <c r="EY344" i="34"/>
  <c r="EZ344" i="34"/>
  <c r="FA344" i="34"/>
  <c r="FD344" i="34"/>
  <c r="FE344" i="34"/>
  <c r="FF344" i="34"/>
  <c r="FG344" i="34"/>
  <c r="FH344" i="34"/>
  <c r="FI344" i="34"/>
  <c r="FK344" i="34"/>
  <c r="FL344" i="34" s="1"/>
  <c r="FM344" i="34"/>
  <c r="FN344" i="34"/>
  <c r="FO344" i="34"/>
  <c r="FQ344" i="34"/>
  <c r="FR344" i="34" s="1"/>
  <c r="FT344" i="34"/>
  <c r="FU344" i="34" s="1"/>
  <c r="FV344" i="34"/>
  <c r="FW344" i="34"/>
  <c r="FY344" i="34"/>
  <c r="FZ344" i="34" s="1"/>
  <c r="GG344" i="34"/>
  <c r="GI344" i="34"/>
  <c r="GJ344" i="34"/>
  <c r="GK344" i="34"/>
  <c r="GN344" i="34"/>
  <c r="GO344" i="34"/>
  <c r="GP344" i="34"/>
  <c r="GQ344" i="34"/>
  <c r="GR344" i="34"/>
  <c r="GS344" i="34"/>
  <c r="GT344" i="34"/>
  <c r="GU344" i="34"/>
  <c r="GV344" i="34"/>
  <c r="GW344" i="34"/>
  <c r="GX344" i="34"/>
  <c r="GY344" i="34"/>
  <c r="GZ344" i="34"/>
  <c r="HA344" i="34"/>
  <c r="HB344" i="34"/>
  <c r="HC344" i="34"/>
  <c r="HD344" i="34"/>
  <c r="HE344" i="34"/>
  <c r="HF344" i="34"/>
  <c r="HG344" i="34"/>
  <c r="HH344" i="34"/>
  <c r="HI344" i="34"/>
  <c r="HJ344" i="34"/>
  <c r="HK344" i="34"/>
  <c r="HL344" i="34"/>
  <c r="HM344" i="34"/>
  <c r="HN344" i="34"/>
  <c r="HO344" i="34"/>
  <c r="HP344" i="34"/>
  <c r="HQ344" i="34"/>
  <c r="HR344" i="34"/>
  <c r="HS344" i="34"/>
  <c r="HT344" i="34"/>
  <c r="HU344" i="34"/>
  <c r="HV344" i="34"/>
  <c r="HW344" i="34"/>
  <c r="HX344" i="34"/>
  <c r="HY344" i="34"/>
  <c r="HZ344" i="34"/>
  <c r="IA344" i="34"/>
  <c r="IB344" i="34"/>
  <c r="IC344" i="34"/>
  <c r="ID344" i="34"/>
  <c r="IE344" i="34"/>
  <c r="IF344" i="34"/>
  <c r="IG344" i="34"/>
  <c r="IH344" i="34"/>
  <c r="BH343" i="34"/>
  <c r="BK343" i="34"/>
  <c r="BL343" i="34"/>
  <c r="BM343" i="34"/>
  <c r="BN343" i="34"/>
  <c r="BO343" i="34"/>
  <c r="BP343" i="34"/>
  <c r="BQ343" i="34"/>
  <c r="BR343" i="34"/>
  <c r="BS343" i="34"/>
  <c r="BT343" i="34"/>
  <c r="BU343" i="34"/>
  <c r="BV343" i="34"/>
  <c r="BW343" i="34"/>
  <c r="BX343" i="34"/>
  <c r="BY343" i="34"/>
  <c r="BZ343" i="34"/>
  <c r="CA343" i="34"/>
  <c r="CB343" i="34"/>
  <c r="CC343" i="34"/>
  <c r="CD343" i="34"/>
  <c r="CE343" i="34"/>
  <c r="CF343" i="34"/>
  <c r="CG343" i="34"/>
  <c r="CH343" i="34"/>
  <c r="CI343" i="34"/>
  <c r="CJ343" i="34"/>
  <c r="CK343" i="34"/>
  <c r="CL343" i="34"/>
  <c r="CM343" i="34"/>
  <c r="CN343" i="34"/>
  <c r="CO343" i="34"/>
  <c r="CP343" i="34"/>
  <c r="CQ343" i="34"/>
  <c r="CR343" i="34"/>
  <c r="CS343" i="34"/>
  <c r="CT343" i="34"/>
  <c r="CU343" i="34"/>
  <c r="CV343" i="34"/>
  <c r="CW343" i="34"/>
  <c r="CX343" i="34"/>
  <c r="CY343" i="34"/>
  <c r="CZ343" i="34"/>
  <c r="DA343" i="34"/>
  <c r="DB343" i="34"/>
  <c r="DC343" i="34"/>
  <c r="DD343" i="34"/>
  <c r="DE343" i="34"/>
  <c r="DF343" i="34"/>
  <c r="DG343" i="34"/>
  <c r="DH343" i="34"/>
  <c r="DI343" i="34"/>
  <c r="DJ343" i="34"/>
  <c r="DL343" i="34"/>
  <c r="DM343" i="34"/>
  <c r="DN343" i="34"/>
  <c r="DO343" i="34"/>
  <c r="DQ343" i="34"/>
  <c r="DR343" i="34"/>
  <c r="DS343" i="34"/>
  <c r="DT343" i="34"/>
  <c r="DV343" i="34"/>
  <c r="DW343" i="34" s="1"/>
  <c r="DY343" i="34"/>
  <c r="DZ343" i="34"/>
  <c r="EA343" i="34"/>
  <c r="EB343" i="34"/>
  <c r="ED343" i="34"/>
  <c r="EE343" i="34"/>
  <c r="EG343" i="34"/>
  <c r="EH343" i="34"/>
  <c r="EI343" i="34"/>
  <c r="EK343" i="34"/>
  <c r="EL343" i="34" s="1"/>
  <c r="EM343" i="34"/>
  <c r="EN343" i="34" s="1"/>
  <c r="EO343" i="34"/>
  <c r="EP343" i="34"/>
  <c r="EQ343" i="34"/>
  <c r="ES343" i="34"/>
  <c r="ET343" i="34"/>
  <c r="EV343" i="34"/>
  <c r="EW343" i="34"/>
  <c r="EX343" i="34"/>
  <c r="EY343" i="34"/>
  <c r="EZ343" i="34"/>
  <c r="FA343" i="34"/>
  <c r="FD343" i="34"/>
  <c r="FE343" i="34"/>
  <c r="FF343" i="34"/>
  <c r="FG343" i="34"/>
  <c r="FH343" i="34"/>
  <c r="FI343" i="34"/>
  <c r="FK343" i="34"/>
  <c r="FL343" i="34" s="1"/>
  <c r="FM343" i="34"/>
  <c r="FN343" i="34"/>
  <c r="FO343" i="34"/>
  <c r="FQ343" i="34"/>
  <c r="FR343" i="34" s="1"/>
  <c r="FT343" i="34"/>
  <c r="FU343" i="34" s="1"/>
  <c r="FV343" i="34"/>
  <c r="FW343" i="34"/>
  <c r="FY343" i="34"/>
  <c r="FZ343" i="34" s="1"/>
  <c r="GG343" i="34"/>
  <c r="GH343" i="34"/>
  <c r="IK343" i="34" s="1"/>
  <c r="GI343" i="34"/>
  <c r="GJ343" i="34"/>
  <c r="GK343" i="34"/>
  <c r="GN343" i="34"/>
  <c r="GO343" i="34"/>
  <c r="GP343" i="34"/>
  <c r="GQ343" i="34"/>
  <c r="GR343" i="34"/>
  <c r="GS343" i="34"/>
  <c r="GT343" i="34"/>
  <c r="GU343" i="34"/>
  <c r="GV343" i="34"/>
  <c r="GW343" i="34"/>
  <c r="GX343" i="34"/>
  <c r="GY343" i="34"/>
  <c r="GZ343" i="34"/>
  <c r="HA343" i="34"/>
  <c r="HB343" i="34"/>
  <c r="HC343" i="34"/>
  <c r="HD343" i="34"/>
  <c r="HE343" i="34"/>
  <c r="HF343" i="34"/>
  <c r="HG343" i="34"/>
  <c r="HH343" i="34"/>
  <c r="HI343" i="34"/>
  <c r="HJ343" i="34"/>
  <c r="HK343" i="34"/>
  <c r="HL343" i="34"/>
  <c r="HM343" i="34"/>
  <c r="HN343" i="34"/>
  <c r="HO343" i="34"/>
  <c r="HP343" i="34"/>
  <c r="HQ343" i="34"/>
  <c r="HR343" i="34"/>
  <c r="HS343" i="34"/>
  <c r="HT343" i="34"/>
  <c r="HU343" i="34"/>
  <c r="HV343" i="34"/>
  <c r="HW343" i="34"/>
  <c r="HX343" i="34"/>
  <c r="HY343" i="34"/>
  <c r="HZ343" i="34"/>
  <c r="IA343" i="34"/>
  <c r="IB343" i="34"/>
  <c r="IC343" i="34"/>
  <c r="ID343" i="34"/>
  <c r="IE343" i="34"/>
  <c r="IF343" i="34"/>
  <c r="IG343" i="34"/>
  <c r="BH342" i="34"/>
  <c r="GH342" i="34" s="1"/>
  <c r="IK342" i="34" s="1"/>
  <c r="BK342" i="34"/>
  <c r="BL342" i="34"/>
  <c r="BM342" i="34"/>
  <c r="BN342" i="34"/>
  <c r="BO342" i="34"/>
  <c r="BP342" i="34"/>
  <c r="BQ342" i="34"/>
  <c r="BR342" i="34"/>
  <c r="BS342" i="34"/>
  <c r="BT342" i="34"/>
  <c r="BU342" i="34"/>
  <c r="BV342" i="34"/>
  <c r="BW342" i="34"/>
  <c r="BX342" i="34"/>
  <c r="BY342" i="34"/>
  <c r="BZ342" i="34"/>
  <c r="CA342" i="34"/>
  <c r="CB342" i="34"/>
  <c r="CC342" i="34"/>
  <c r="CD342" i="34"/>
  <c r="CE342" i="34"/>
  <c r="CF342" i="34"/>
  <c r="CG342" i="34"/>
  <c r="CH342" i="34"/>
  <c r="CI342" i="34"/>
  <c r="CJ342" i="34"/>
  <c r="CK342" i="34"/>
  <c r="CL342" i="34"/>
  <c r="CM342" i="34"/>
  <c r="CN342" i="34"/>
  <c r="CO342" i="34"/>
  <c r="CP342" i="34"/>
  <c r="CQ342" i="34"/>
  <c r="CR342" i="34"/>
  <c r="CS342" i="34"/>
  <c r="CT342" i="34"/>
  <c r="CU342" i="34"/>
  <c r="CV342" i="34"/>
  <c r="CW342" i="34"/>
  <c r="CX342" i="34"/>
  <c r="CY342" i="34"/>
  <c r="CZ342" i="34"/>
  <c r="DA342" i="34"/>
  <c r="DB342" i="34"/>
  <c r="DC342" i="34"/>
  <c r="DD342" i="34"/>
  <c r="DE342" i="34"/>
  <c r="DF342" i="34"/>
  <c r="DG342" i="34"/>
  <c r="DH342" i="34"/>
  <c r="DI342" i="34"/>
  <c r="DJ342" i="34"/>
  <c r="DL342" i="34"/>
  <c r="DM342" i="34"/>
  <c r="DN342" i="34"/>
  <c r="DO342" i="34"/>
  <c r="DQ342" i="34"/>
  <c r="DR342" i="34"/>
  <c r="DS342" i="34"/>
  <c r="DT342" i="34"/>
  <c r="DV342" i="34"/>
  <c r="DW342" i="34" s="1"/>
  <c r="DY342" i="34"/>
  <c r="DZ342" i="34"/>
  <c r="EA342" i="34"/>
  <c r="EB342" i="34"/>
  <c r="ED342" i="34"/>
  <c r="EE342" i="34"/>
  <c r="EG342" i="34"/>
  <c r="EH342" i="34"/>
  <c r="EI342" i="34"/>
  <c r="EK342" i="34"/>
  <c r="EL342" i="34" s="1"/>
  <c r="EM342" i="34"/>
  <c r="EN342" i="34" s="1"/>
  <c r="EO342" i="34"/>
  <c r="EP342" i="34"/>
  <c r="EQ342" i="34"/>
  <c r="ES342" i="34"/>
  <c r="ET342" i="34"/>
  <c r="EV342" i="34"/>
  <c r="EW342" i="34"/>
  <c r="EX342" i="34"/>
  <c r="EY342" i="34"/>
  <c r="EZ342" i="34"/>
  <c r="FA342" i="34"/>
  <c r="FD342" i="34"/>
  <c r="FE342" i="34"/>
  <c r="FF342" i="34"/>
  <c r="FG342" i="34"/>
  <c r="FH342" i="34"/>
  <c r="FI342" i="34"/>
  <c r="FK342" i="34"/>
  <c r="FL342" i="34" s="1"/>
  <c r="FM342" i="34"/>
  <c r="FN342" i="34"/>
  <c r="FO342" i="34"/>
  <c r="FQ342" i="34"/>
  <c r="FR342" i="34" s="1"/>
  <c r="FT342" i="34"/>
  <c r="FU342" i="34" s="1"/>
  <c r="FV342" i="34"/>
  <c r="FW342" i="34"/>
  <c r="FY342" i="34"/>
  <c r="FZ342" i="34" s="1"/>
  <c r="GG342" i="34"/>
  <c r="GI342" i="34"/>
  <c r="GJ342" i="34"/>
  <c r="GK342" i="34"/>
  <c r="GN342" i="34"/>
  <c r="GO342" i="34"/>
  <c r="GP342" i="34"/>
  <c r="GQ342" i="34"/>
  <c r="GR342" i="34"/>
  <c r="GS342" i="34"/>
  <c r="GT342" i="34"/>
  <c r="GU342" i="34"/>
  <c r="GV342" i="34"/>
  <c r="GW342" i="34"/>
  <c r="GX342" i="34"/>
  <c r="GY342" i="34"/>
  <c r="GZ342" i="34"/>
  <c r="HA342" i="34"/>
  <c r="HB342" i="34"/>
  <c r="HC342" i="34"/>
  <c r="HD342" i="34"/>
  <c r="HE342" i="34"/>
  <c r="HF342" i="34"/>
  <c r="HG342" i="34"/>
  <c r="HH342" i="34"/>
  <c r="HI342" i="34"/>
  <c r="HJ342" i="34"/>
  <c r="HK342" i="34"/>
  <c r="HL342" i="34"/>
  <c r="HM342" i="34"/>
  <c r="HN342" i="34"/>
  <c r="HO342" i="34"/>
  <c r="HP342" i="34"/>
  <c r="HQ342" i="34"/>
  <c r="HR342" i="34"/>
  <c r="HS342" i="34"/>
  <c r="HT342" i="34"/>
  <c r="HU342" i="34"/>
  <c r="HV342" i="34"/>
  <c r="HW342" i="34"/>
  <c r="HX342" i="34"/>
  <c r="HY342" i="34"/>
  <c r="HZ342" i="34"/>
  <c r="IA342" i="34"/>
  <c r="IB342" i="34"/>
  <c r="IC342" i="34"/>
  <c r="ID342" i="34"/>
  <c r="IE342" i="34"/>
  <c r="IF342" i="34"/>
  <c r="IG342" i="34"/>
  <c r="BH341" i="34"/>
  <c r="GH341" i="34" s="1"/>
  <c r="IK341" i="34" s="1"/>
  <c r="BK341" i="34"/>
  <c r="BL341" i="34"/>
  <c r="BM341" i="34"/>
  <c r="BN341" i="34"/>
  <c r="BO341" i="34"/>
  <c r="BP341" i="34"/>
  <c r="BQ341" i="34"/>
  <c r="BR341" i="34"/>
  <c r="BS341" i="34"/>
  <c r="BT341" i="34"/>
  <c r="BU341" i="34"/>
  <c r="BV341" i="34"/>
  <c r="BW341" i="34"/>
  <c r="BX341" i="34"/>
  <c r="BY341" i="34"/>
  <c r="BZ341" i="34"/>
  <c r="CA341" i="34"/>
  <c r="CB341" i="34"/>
  <c r="CC341" i="34"/>
  <c r="CD341" i="34"/>
  <c r="CE341" i="34"/>
  <c r="CF341" i="34"/>
  <c r="CG341" i="34"/>
  <c r="CH341" i="34"/>
  <c r="CI341" i="34"/>
  <c r="CJ341" i="34"/>
  <c r="CK341" i="34"/>
  <c r="CL341" i="34"/>
  <c r="CM341" i="34"/>
  <c r="CN341" i="34"/>
  <c r="CO341" i="34"/>
  <c r="CP341" i="34"/>
  <c r="CQ341" i="34"/>
  <c r="CR341" i="34"/>
  <c r="CS341" i="34"/>
  <c r="CT341" i="34"/>
  <c r="CU341" i="34"/>
  <c r="CV341" i="34"/>
  <c r="CW341" i="34"/>
  <c r="CX341" i="34"/>
  <c r="CY341" i="34"/>
  <c r="CZ341" i="34"/>
  <c r="DA341" i="34"/>
  <c r="DB341" i="34"/>
  <c r="DC341" i="34"/>
  <c r="DD341" i="34"/>
  <c r="DE341" i="34"/>
  <c r="DF341" i="34"/>
  <c r="DG341" i="34"/>
  <c r="DH341" i="34"/>
  <c r="DI341" i="34"/>
  <c r="DJ341" i="34"/>
  <c r="DL341" i="34"/>
  <c r="DM341" i="34"/>
  <c r="DN341" i="34"/>
  <c r="DO341" i="34"/>
  <c r="DQ341" i="34"/>
  <c r="DR341" i="34"/>
  <c r="DS341" i="34"/>
  <c r="DT341" i="34"/>
  <c r="DV341" i="34"/>
  <c r="DW341" i="34" s="1"/>
  <c r="DY341" i="34"/>
  <c r="DZ341" i="34"/>
  <c r="EA341" i="34"/>
  <c r="EB341" i="34"/>
  <c r="ED341" i="34"/>
  <c r="EE341" i="34"/>
  <c r="EG341" i="34"/>
  <c r="EH341" i="34"/>
  <c r="EI341" i="34"/>
  <c r="EK341" i="34"/>
  <c r="EL341" i="34" s="1"/>
  <c r="EM341" i="34"/>
  <c r="EN341" i="34" s="1"/>
  <c r="EO341" i="34"/>
  <c r="EP341" i="34"/>
  <c r="EQ341" i="34"/>
  <c r="ES341" i="34"/>
  <c r="ET341" i="34"/>
  <c r="EV341" i="34"/>
  <c r="EW341" i="34"/>
  <c r="EX341" i="34"/>
  <c r="EY341" i="34"/>
  <c r="EZ341" i="34"/>
  <c r="FA341" i="34"/>
  <c r="FD341" i="34"/>
  <c r="FE341" i="34"/>
  <c r="FF341" i="34"/>
  <c r="FG341" i="34"/>
  <c r="FH341" i="34"/>
  <c r="FI341" i="34"/>
  <c r="FK341" i="34"/>
  <c r="FL341" i="34" s="1"/>
  <c r="FM341" i="34"/>
  <c r="FN341" i="34"/>
  <c r="FO341" i="34"/>
  <c r="FQ341" i="34"/>
  <c r="FR341" i="34" s="1"/>
  <c r="FT341" i="34"/>
  <c r="FU341" i="34" s="1"/>
  <c r="FV341" i="34"/>
  <c r="FW341" i="34"/>
  <c r="FY341" i="34"/>
  <c r="FZ341" i="34" s="1"/>
  <c r="GG341" i="34"/>
  <c r="GI341" i="34"/>
  <c r="GJ341" i="34"/>
  <c r="GK341" i="34"/>
  <c r="GN341" i="34"/>
  <c r="GO341" i="34"/>
  <c r="GP341" i="34"/>
  <c r="GQ341" i="34"/>
  <c r="GR341" i="34"/>
  <c r="GS341" i="34"/>
  <c r="GT341" i="34"/>
  <c r="GU341" i="34"/>
  <c r="GV341" i="34"/>
  <c r="GW341" i="34"/>
  <c r="GX341" i="34"/>
  <c r="GY341" i="34"/>
  <c r="GZ341" i="34"/>
  <c r="HA341" i="34"/>
  <c r="HB341" i="34"/>
  <c r="HC341" i="34"/>
  <c r="HD341" i="34"/>
  <c r="HE341" i="34"/>
  <c r="HF341" i="34"/>
  <c r="HG341" i="34"/>
  <c r="HH341" i="34"/>
  <c r="HI341" i="34"/>
  <c r="HJ341" i="34"/>
  <c r="HK341" i="34"/>
  <c r="HL341" i="34"/>
  <c r="HM341" i="34"/>
  <c r="HN341" i="34"/>
  <c r="HO341" i="34"/>
  <c r="HP341" i="34"/>
  <c r="HQ341" i="34"/>
  <c r="HR341" i="34"/>
  <c r="HS341" i="34"/>
  <c r="HT341" i="34"/>
  <c r="HU341" i="34"/>
  <c r="HV341" i="34"/>
  <c r="HW341" i="34"/>
  <c r="HX341" i="34"/>
  <c r="HY341" i="34"/>
  <c r="HZ341" i="34"/>
  <c r="IA341" i="34"/>
  <c r="IB341" i="34"/>
  <c r="IC341" i="34"/>
  <c r="ID341" i="34"/>
  <c r="IE341" i="34"/>
  <c r="IF341" i="34"/>
  <c r="IG341" i="34"/>
  <c r="BH340" i="34"/>
  <c r="BK340" i="34"/>
  <c r="BL340" i="34"/>
  <c r="BM340" i="34"/>
  <c r="BN340" i="34"/>
  <c r="BO340" i="34"/>
  <c r="BP340" i="34"/>
  <c r="BQ340" i="34"/>
  <c r="BR340" i="34"/>
  <c r="BS340" i="34"/>
  <c r="BT340" i="34"/>
  <c r="BU340" i="34"/>
  <c r="BV340" i="34"/>
  <c r="BW340" i="34"/>
  <c r="BX340" i="34"/>
  <c r="BY340" i="34"/>
  <c r="BZ340" i="34"/>
  <c r="CA340" i="34"/>
  <c r="CB340" i="34"/>
  <c r="CC340" i="34"/>
  <c r="CD340" i="34"/>
  <c r="CE340" i="34"/>
  <c r="CF340" i="34"/>
  <c r="CG340" i="34"/>
  <c r="CH340" i="34"/>
  <c r="CI340" i="34"/>
  <c r="CJ340" i="34"/>
  <c r="CK340" i="34"/>
  <c r="CL340" i="34"/>
  <c r="CM340" i="34"/>
  <c r="CN340" i="34"/>
  <c r="CO340" i="34"/>
  <c r="CP340" i="34"/>
  <c r="CQ340" i="34"/>
  <c r="CR340" i="34"/>
  <c r="CS340" i="34"/>
  <c r="CT340" i="34"/>
  <c r="CU340" i="34"/>
  <c r="CV340" i="34"/>
  <c r="CW340" i="34"/>
  <c r="CX340" i="34"/>
  <c r="CY340" i="34"/>
  <c r="CZ340" i="34"/>
  <c r="DA340" i="34"/>
  <c r="DB340" i="34"/>
  <c r="DC340" i="34"/>
  <c r="DD340" i="34"/>
  <c r="DE340" i="34"/>
  <c r="DF340" i="34"/>
  <c r="DG340" i="34"/>
  <c r="DH340" i="34"/>
  <c r="DI340" i="34"/>
  <c r="DJ340" i="34"/>
  <c r="DL340" i="34"/>
  <c r="DM340" i="34"/>
  <c r="DN340" i="34"/>
  <c r="DO340" i="34"/>
  <c r="DQ340" i="34"/>
  <c r="DR340" i="34"/>
  <c r="DS340" i="34"/>
  <c r="DT340" i="34"/>
  <c r="DV340" i="34"/>
  <c r="DW340" i="34" s="1"/>
  <c r="DY340" i="34"/>
  <c r="DZ340" i="34"/>
  <c r="EA340" i="34"/>
  <c r="EB340" i="34"/>
  <c r="ED340" i="34"/>
  <c r="EE340" i="34"/>
  <c r="EG340" i="34"/>
  <c r="EH340" i="34"/>
  <c r="EI340" i="34"/>
  <c r="EK340" i="34"/>
  <c r="EL340" i="34" s="1"/>
  <c r="EM340" i="34"/>
  <c r="EN340" i="34" s="1"/>
  <c r="EO340" i="34"/>
  <c r="EP340" i="34"/>
  <c r="EQ340" i="34"/>
  <c r="ES340" i="34"/>
  <c r="ET340" i="34"/>
  <c r="EV340" i="34"/>
  <c r="EW340" i="34"/>
  <c r="EX340" i="34"/>
  <c r="EY340" i="34"/>
  <c r="EZ340" i="34"/>
  <c r="FA340" i="34"/>
  <c r="FD340" i="34"/>
  <c r="FE340" i="34"/>
  <c r="FF340" i="34"/>
  <c r="FG340" i="34"/>
  <c r="FH340" i="34"/>
  <c r="FI340" i="34"/>
  <c r="FK340" i="34"/>
  <c r="FL340" i="34" s="1"/>
  <c r="FM340" i="34"/>
  <c r="FN340" i="34"/>
  <c r="FO340" i="34"/>
  <c r="FQ340" i="34"/>
  <c r="FR340" i="34" s="1"/>
  <c r="FT340" i="34"/>
  <c r="FU340" i="34" s="1"/>
  <c r="FV340" i="34"/>
  <c r="FW340" i="34"/>
  <c r="FY340" i="34"/>
  <c r="FZ340" i="34" s="1"/>
  <c r="GG340" i="34"/>
  <c r="GH340" i="34"/>
  <c r="IK340" i="34" s="1"/>
  <c r="GI340" i="34"/>
  <c r="GJ340" i="34"/>
  <c r="GK340" i="34"/>
  <c r="GN340" i="34"/>
  <c r="GO340" i="34"/>
  <c r="GP340" i="34"/>
  <c r="GQ340" i="34"/>
  <c r="GR340" i="34"/>
  <c r="GS340" i="34"/>
  <c r="GT340" i="34"/>
  <c r="GU340" i="34"/>
  <c r="GV340" i="34"/>
  <c r="GW340" i="34"/>
  <c r="GX340" i="34"/>
  <c r="GY340" i="34"/>
  <c r="GZ340" i="34"/>
  <c r="HA340" i="34"/>
  <c r="HB340" i="34"/>
  <c r="HC340" i="34"/>
  <c r="HD340" i="34"/>
  <c r="HE340" i="34"/>
  <c r="HF340" i="34"/>
  <c r="HG340" i="34"/>
  <c r="HH340" i="34"/>
  <c r="HI340" i="34"/>
  <c r="HJ340" i="34"/>
  <c r="HK340" i="34"/>
  <c r="HL340" i="34"/>
  <c r="HM340" i="34"/>
  <c r="HN340" i="34"/>
  <c r="HO340" i="34"/>
  <c r="HP340" i="34"/>
  <c r="HQ340" i="34"/>
  <c r="HR340" i="34"/>
  <c r="HS340" i="34"/>
  <c r="HT340" i="34"/>
  <c r="HU340" i="34"/>
  <c r="HV340" i="34"/>
  <c r="HW340" i="34"/>
  <c r="HX340" i="34"/>
  <c r="HY340" i="34"/>
  <c r="HZ340" i="34"/>
  <c r="IA340" i="34"/>
  <c r="IB340" i="34"/>
  <c r="IC340" i="34"/>
  <c r="ID340" i="34"/>
  <c r="IE340" i="34"/>
  <c r="IF340" i="34"/>
  <c r="IG340" i="34"/>
  <c r="BH339" i="34"/>
  <c r="GH339" i="34" s="1"/>
  <c r="IK339" i="34" s="1"/>
  <c r="BK339" i="34"/>
  <c r="BL339" i="34"/>
  <c r="BM339" i="34"/>
  <c r="BN339" i="34"/>
  <c r="BO339" i="34"/>
  <c r="BP339" i="34"/>
  <c r="BQ339" i="34"/>
  <c r="BR339" i="34"/>
  <c r="BS339" i="34"/>
  <c r="BT339" i="34"/>
  <c r="BU339" i="34"/>
  <c r="BV339" i="34"/>
  <c r="BW339" i="34"/>
  <c r="BX339" i="34"/>
  <c r="BY339" i="34"/>
  <c r="BZ339" i="34"/>
  <c r="CA339" i="34"/>
  <c r="CB339" i="34"/>
  <c r="CC339" i="34"/>
  <c r="CD339" i="34"/>
  <c r="CE339" i="34"/>
  <c r="CF339" i="34"/>
  <c r="CG339" i="34"/>
  <c r="CH339" i="34"/>
  <c r="CI339" i="34"/>
  <c r="CJ339" i="34"/>
  <c r="CK339" i="34"/>
  <c r="CL339" i="34"/>
  <c r="CM339" i="34"/>
  <c r="CN339" i="34"/>
  <c r="CO339" i="34"/>
  <c r="CP339" i="34"/>
  <c r="CQ339" i="34"/>
  <c r="CR339" i="34"/>
  <c r="CS339" i="34"/>
  <c r="CT339" i="34"/>
  <c r="CU339" i="34"/>
  <c r="CV339" i="34"/>
  <c r="CW339" i="34"/>
  <c r="CX339" i="34"/>
  <c r="CY339" i="34"/>
  <c r="CZ339" i="34"/>
  <c r="DA339" i="34"/>
  <c r="DB339" i="34"/>
  <c r="DC339" i="34"/>
  <c r="DD339" i="34"/>
  <c r="DE339" i="34"/>
  <c r="DF339" i="34"/>
  <c r="DG339" i="34"/>
  <c r="DH339" i="34"/>
  <c r="DI339" i="34"/>
  <c r="DJ339" i="34"/>
  <c r="DL339" i="34"/>
  <c r="DM339" i="34"/>
  <c r="DN339" i="34"/>
  <c r="DO339" i="34"/>
  <c r="DQ339" i="34"/>
  <c r="DR339" i="34"/>
  <c r="DS339" i="34"/>
  <c r="DT339" i="34"/>
  <c r="DV339" i="34"/>
  <c r="DW339" i="34" s="1"/>
  <c r="DY339" i="34"/>
  <c r="DZ339" i="34"/>
  <c r="EA339" i="34"/>
  <c r="EB339" i="34"/>
  <c r="ED339" i="34"/>
  <c r="EE339" i="34"/>
  <c r="EG339" i="34"/>
  <c r="EH339" i="34"/>
  <c r="EI339" i="34"/>
  <c r="EK339" i="34"/>
  <c r="EL339" i="34" s="1"/>
  <c r="EM339" i="34"/>
  <c r="EN339" i="34" s="1"/>
  <c r="EO339" i="34"/>
  <c r="EP339" i="34"/>
  <c r="EQ339" i="34"/>
  <c r="ES339" i="34"/>
  <c r="ET339" i="34"/>
  <c r="EV339" i="34"/>
  <c r="EW339" i="34"/>
  <c r="EX339" i="34"/>
  <c r="EY339" i="34"/>
  <c r="EZ339" i="34"/>
  <c r="FA339" i="34"/>
  <c r="FD339" i="34"/>
  <c r="FE339" i="34"/>
  <c r="FF339" i="34"/>
  <c r="FG339" i="34"/>
  <c r="FH339" i="34"/>
  <c r="FI339" i="34"/>
  <c r="FK339" i="34"/>
  <c r="FL339" i="34" s="1"/>
  <c r="FM339" i="34"/>
  <c r="FN339" i="34"/>
  <c r="FO339" i="34"/>
  <c r="FQ339" i="34"/>
  <c r="FR339" i="34" s="1"/>
  <c r="FT339" i="34"/>
  <c r="FU339" i="34" s="1"/>
  <c r="FV339" i="34"/>
  <c r="FW339" i="34"/>
  <c r="FY339" i="34"/>
  <c r="FZ339" i="34" s="1"/>
  <c r="GG339" i="34"/>
  <c r="GI339" i="34"/>
  <c r="GJ339" i="34"/>
  <c r="GK339" i="34"/>
  <c r="GN339" i="34"/>
  <c r="GO339" i="34"/>
  <c r="GP339" i="34"/>
  <c r="GQ339" i="34"/>
  <c r="GR339" i="34"/>
  <c r="GS339" i="34"/>
  <c r="GT339" i="34"/>
  <c r="GU339" i="34"/>
  <c r="GV339" i="34"/>
  <c r="GW339" i="34"/>
  <c r="GX339" i="34"/>
  <c r="GY339" i="34"/>
  <c r="GZ339" i="34"/>
  <c r="HA339" i="34"/>
  <c r="HB339" i="34"/>
  <c r="HC339" i="34"/>
  <c r="HD339" i="34"/>
  <c r="HE339" i="34"/>
  <c r="HF339" i="34"/>
  <c r="HG339" i="34"/>
  <c r="HH339" i="34"/>
  <c r="HI339" i="34"/>
  <c r="HJ339" i="34"/>
  <c r="HK339" i="34"/>
  <c r="HL339" i="34"/>
  <c r="HM339" i="34"/>
  <c r="HN339" i="34"/>
  <c r="HO339" i="34"/>
  <c r="HP339" i="34"/>
  <c r="HQ339" i="34"/>
  <c r="HR339" i="34"/>
  <c r="HS339" i="34"/>
  <c r="HT339" i="34"/>
  <c r="HU339" i="34"/>
  <c r="HV339" i="34"/>
  <c r="HW339" i="34"/>
  <c r="HX339" i="34"/>
  <c r="HY339" i="34"/>
  <c r="HZ339" i="34"/>
  <c r="IA339" i="34"/>
  <c r="IB339" i="34"/>
  <c r="IC339" i="34"/>
  <c r="ID339" i="34"/>
  <c r="IE339" i="34"/>
  <c r="IF339" i="34"/>
  <c r="IG339" i="34"/>
  <c r="BH338" i="34"/>
  <c r="GH338" i="34" s="1"/>
  <c r="IK338" i="34" s="1"/>
  <c r="BK338" i="34"/>
  <c r="BL338" i="34"/>
  <c r="BM338" i="34"/>
  <c r="BN338" i="34"/>
  <c r="BO338" i="34"/>
  <c r="BP338" i="34"/>
  <c r="BQ338" i="34"/>
  <c r="BR338" i="34"/>
  <c r="BS338" i="34"/>
  <c r="BT338" i="34"/>
  <c r="BU338" i="34"/>
  <c r="BV338" i="34"/>
  <c r="BW338" i="34"/>
  <c r="BX338" i="34"/>
  <c r="BY338" i="34"/>
  <c r="BZ338" i="34"/>
  <c r="CA338" i="34"/>
  <c r="CB338" i="34"/>
  <c r="CC338" i="34"/>
  <c r="CD338" i="34"/>
  <c r="CE338" i="34"/>
  <c r="CF338" i="34"/>
  <c r="CG338" i="34"/>
  <c r="CH338" i="34"/>
  <c r="CI338" i="34"/>
  <c r="CJ338" i="34"/>
  <c r="CK338" i="34"/>
  <c r="CL338" i="34"/>
  <c r="CM338" i="34"/>
  <c r="CN338" i="34"/>
  <c r="CO338" i="34"/>
  <c r="CP338" i="34"/>
  <c r="CQ338" i="34"/>
  <c r="CR338" i="34"/>
  <c r="CS338" i="34"/>
  <c r="CT338" i="34"/>
  <c r="CU338" i="34"/>
  <c r="CV338" i="34"/>
  <c r="CW338" i="34"/>
  <c r="CX338" i="34"/>
  <c r="CY338" i="34"/>
  <c r="CZ338" i="34"/>
  <c r="DA338" i="34"/>
  <c r="DB338" i="34"/>
  <c r="DC338" i="34"/>
  <c r="DD338" i="34"/>
  <c r="DE338" i="34"/>
  <c r="DF338" i="34"/>
  <c r="DG338" i="34"/>
  <c r="DH338" i="34"/>
  <c r="DI338" i="34"/>
  <c r="DJ338" i="34"/>
  <c r="DL338" i="34"/>
  <c r="DM338" i="34"/>
  <c r="DN338" i="34"/>
  <c r="DO338" i="34"/>
  <c r="DQ338" i="34"/>
  <c r="DR338" i="34"/>
  <c r="DS338" i="34"/>
  <c r="DT338" i="34"/>
  <c r="DV338" i="34"/>
  <c r="DW338" i="34" s="1"/>
  <c r="DY338" i="34"/>
  <c r="DZ338" i="34"/>
  <c r="EA338" i="34"/>
  <c r="EB338" i="34"/>
  <c r="ED338" i="34"/>
  <c r="EE338" i="34"/>
  <c r="EG338" i="34"/>
  <c r="EH338" i="34"/>
  <c r="EI338" i="34"/>
  <c r="EK338" i="34"/>
  <c r="EL338" i="34" s="1"/>
  <c r="EM338" i="34"/>
  <c r="EN338" i="34" s="1"/>
  <c r="EO338" i="34"/>
  <c r="EP338" i="34"/>
  <c r="EQ338" i="34"/>
  <c r="ES338" i="34"/>
  <c r="ET338" i="34"/>
  <c r="EV338" i="34"/>
  <c r="EW338" i="34"/>
  <c r="EX338" i="34"/>
  <c r="EY338" i="34"/>
  <c r="EZ338" i="34"/>
  <c r="FA338" i="34"/>
  <c r="FD338" i="34"/>
  <c r="FE338" i="34"/>
  <c r="FF338" i="34"/>
  <c r="FG338" i="34"/>
  <c r="FH338" i="34"/>
  <c r="FI338" i="34"/>
  <c r="FK338" i="34"/>
  <c r="FL338" i="34" s="1"/>
  <c r="FM338" i="34"/>
  <c r="FN338" i="34"/>
  <c r="FO338" i="34"/>
  <c r="FQ338" i="34"/>
  <c r="FR338" i="34" s="1"/>
  <c r="FT338" i="34"/>
  <c r="FU338" i="34" s="1"/>
  <c r="FV338" i="34"/>
  <c r="FW338" i="34"/>
  <c r="FY338" i="34"/>
  <c r="FZ338" i="34" s="1"/>
  <c r="GG338" i="34"/>
  <c r="GI338" i="34"/>
  <c r="GJ338" i="34"/>
  <c r="GK338" i="34"/>
  <c r="GN338" i="34"/>
  <c r="GO338" i="34"/>
  <c r="GP338" i="34"/>
  <c r="GQ338" i="34"/>
  <c r="GR338" i="34"/>
  <c r="GS338" i="34"/>
  <c r="GT338" i="34"/>
  <c r="GU338" i="34"/>
  <c r="GV338" i="34"/>
  <c r="GW338" i="34"/>
  <c r="GX338" i="34"/>
  <c r="GY338" i="34"/>
  <c r="GZ338" i="34"/>
  <c r="HA338" i="34"/>
  <c r="HB338" i="34"/>
  <c r="HC338" i="34"/>
  <c r="HD338" i="34"/>
  <c r="HE338" i="34"/>
  <c r="HF338" i="34"/>
  <c r="HG338" i="34"/>
  <c r="HH338" i="34"/>
  <c r="HI338" i="34"/>
  <c r="HJ338" i="34"/>
  <c r="HK338" i="34"/>
  <c r="HL338" i="34"/>
  <c r="HM338" i="34"/>
  <c r="HN338" i="34"/>
  <c r="HO338" i="34"/>
  <c r="HP338" i="34"/>
  <c r="HQ338" i="34"/>
  <c r="HR338" i="34"/>
  <c r="HS338" i="34"/>
  <c r="HT338" i="34"/>
  <c r="HU338" i="34"/>
  <c r="HV338" i="34"/>
  <c r="HW338" i="34"/>
  <c r="HX338" i="34"/>
  <c r="HY338" i="34"/>
  <c r="HZ338" i="34"/>
  <c r="IA338" i="34"/>
  <c r="IB338" i="34"/>
  <c r="IC338" i="34"/>
  <c r="ID338" i="34"/>
  <c r="IE338" i="34"/>
  <c r="IF338" i="34"/>
  <c r="IG338" i="34"/>
  <c r="BH337" i="34"/>
  <c r="GH337" i="34" s="1"/>
  <c r="IK337" i="34" s="1"/>
  <c r="BK337" i="34"/>
  <c r="BL337" i="34"/>
  <c r="BM337" i="34"/>
  <c r="BN337" i="34"/>
  <c r="BO337" i="34"/>
  <c r="BP337" i="34"/>
  <c r="BQ337" i="34"/>
  <c r="BR337" i="34"/>
  <c r="BS337" i="34"/>
  <c r="BT337" i="34"/>
  <c r="BU337" i="34"/>
  <c r="BV337" i="34"/>
  <c r="BW337" i="34"/>
  <c r="BX337" i="34"/>
  <c r="BY337" i="34"/>
  <c r="BZ337" i="34"/>
  <c r="CA337" i="34"/>
  <c r="CB337" i="34"/>
  <c r="CC337" i="34"/>
  <c r="CD337" i="34"/>
  <c r="CE337" i="34"/>
  <c r="CF337" i="34"/>
  <c r="CG337" i="34"/>
  <c r="CH337" i="34"/>
  <c r="CI337" i="34"/>
  <c r="CJ337" i="34"/>
  <c r="CK337" i="34"/>
  <c r="CL337" i="34"/>
  <c r="CM337" i="34"/>
  <c r="CN337" i="34"/>
  <c r="CO337" i="34"/>
  <c r="CP337" i="34"/>
  <c r="CQ337" i="34"/>
  <c r="CR337" i="34"/>
  <c r="CS337" i="34"/>
  <c r="CT337" i="34"/>
  <c r="CU337" i="34"/>
  <c r="CV337" i="34"/>
  <c r="CW337" i="34"/>
  <c r="CX337" i="34"/>
  <c r="CY337" i="34"/>
  <c r="CZ337" i="34"/>
  <c r="DA337" i="34"/>
  <c r="DB337" i="34"/>
  <c r="DC337" i="34"/>
  <c r="DD337" i="34"/>
  <c r="DE337" i="34"/>
  <c r="DF337" i="34"/>
  <c r="DG337" i="34"/>
  <c r="DH337" i="34"/>
  <c r="DI337" i="34"/>
  <c r="DJ337" i="34"/>
  <c r="DL337" i="34"/>
  <c r="DM337" i="34"/>
  <c r="DN337" i="34"/>
  <c r="DO337" i="34"/>
  <c r="DQ337" i="34"/>
  <c r="DR337" i="34"/>
  <c r="DS337" i="34"/>
  <c r="DT337" i="34"/>
  <c r="DV337" i="34"/>
  <c r="DW337" i="34" s="1"/>
  <c r="DY337" i="34"/>
  <c r="DZ337" i="34"/>
  <c r="EA337" i="34"/>
  <c r="EB337" i="34"/>
  <c r="ED337" i="34"/>
  <c r="EE337" i="34"/>
  <c r="EG337" i="34"/>
  <c r="EH337" i="34"/>
  <c r="EI337" i="34"/>
  <c r="EK337" i="34"/>
  <c r="EL337" i="34" s="1"/>
  <c r="EM337" i="34"/>
  <c r="EN337" i="34" s="1"/>
  <c r="EO337" i="34"/>
  <c r="EP337" i="34"/>
  <c r="EQ337" i="34"/>
  <c r="ES337" i="34"/>
  <c r="ET337" i="34"/>
  <c r="EV337" i="34"/>
  <c r="EW337" i="34"/>
  <c r="EX337" i="34"/>
  <c r="EY337" i="34"/>
  <c r="EZ337" i="34"/>
  <c r="FA337" i="34"/>
  <c r="FD337" i="34"/>
  <c r="FE337" i="34"/>
  <c r="FF337" i="34"/>
  <c r="FG337" i="34"/>
  <c r="FH337" i="34"/>
  <c r="FI337" i="34"/>
  <c r="FK337" i="34"/>
  <c r="FL337" i="34" s="1"/>
  <c r="FM337" i="34"/>
  <c r="FN337" i="34"/>
  <c r="FO337" i="34"/>
  <c r="FQ337" i="34"/>
  <c r="FR337" i="34" s="1"/>
  <c r="FT337" i="34"/>
  <c r="FU337" i="34" s="1"/>
  <c r="FV337" i="34"/>
  <c r="FW337" i="34"/>
  <c r="FY337" i="34"/>
  <c r="FZ337" i="34" s="1"/>
  <c r="GG337" i="34"/>
  <c r="GI337" i="34"/>
  <c r="GJ337" i="34"/>
  <c r="GK337" i="34"/>
  <c r="GN337" i="34"/>
  <c r="GO337" i="34"/>
  <c r="GP337" i="34"/>
  <c r="GQ337" i="34"/>
  <c r="GR337" i="34"/>
  <c r="GS337" i="34"/>
  <c r="GT337" i="34"/>
  <c r="GU337" i="34"/>
  <c r="GV337" i="34"/>
  <c r="GW337" i="34"/>
  <c r="GX337" i="34"/>
  <c r="GY337" i="34"/>
  <c r="GZ337" i="34"/>
  <c r="HA337" i="34"/>
  <c r="HB337" i="34"/>
  <c r="HC337" i="34"/>
  <c r="HD337" i="34"/>
  <c r="HE337" i="34"/>
  <c r="HF337" i="34"/>
  <c r="HG337" i="34"/>
  <c r="HH337" i="34"/>
  <c r="HI337" i="34"/>
  <c r="HJ337" i="34"/>
  <c r="HK337" i="34"/>
  <c r="HL337" i="34"/>
  <c r="HM337" i="34"/>
  <c r="HN337" i="34"/>
  <c r="HO337" i="34"/>
  <c r="HP337" i="34"/>
  <c r="HQ337" i="34"/>
  <c r="HR337" i="34"/>
  <c r="HS337" i="34"/>
  <c r="HT337" i="34"/>
  <c r="HU337" i="34"/>
  <c r="HV337" i="34"/>
  <c r="HW337" i="34"/>
  <c r="HX337" i="34"/>
  <c r="HY337" i="34"/>
  <c r="HZ337" i="34"/>
  <c r="IA337" i="34"/>
  <c r="IB337" i="34"/>
  <c r="IC337" i="34"/>
  <c r="ID337" i="34"/>
  <c r="IE337" i="34"/>
  <c r="IF337" i="34"/>
  <c r="IG337" i="34"/>
  <c r="BH336" i="34"/>
  <c r="GH336" i="34" s="1"/>
  <c r="IK336" i="34" s="1"/>
  <c r="BK336" i="34"/>
  <c r="BL336" i="34"/>
  <c r="BM336" i="34"/>
  <c r="BN336" i="34"/>
  <c r="BO336" i="34"/>
  <c r="BP336" i="34"/>
  <c r="BQ336" i="34"/>
  <c r="BR336" i="34"/>
  <c r="BS336" i="34"/>
  <c r="BT336" i="34"/>
  <c r="BU336" i="34"/>
  <c r="BV336" i="34"/>
  <c r="BW336" i="34"/>
  <c r="BX336" i="34"/>
  <c r="BY336" i="34"/>
  <c r="BZ336" i="34"/>
  <c r="CA336" i="34"/>
  <c r="CB336" i="34"/>
  <c r="CC336" i="34"/>
  <c r="CD336" i="34"/>
  <c r="CE336" i="34"/>
  <c r="CF336" i="34"/>
  <c r="CG336" i="34"/>
  <c r="CH336" i="34"/>
  <c r="CI336" i="34"/>
  <c r="CJ336" i="34"/>
  <c r="CK336" i="34"/>
  <c r="CL336" i="34"/>
  <c r="CM336" i="34"/>
  <c r="CN336" i="34"/>
  <c r="CO336" i="34"/>
  <c r="CP336" i="34"/>
  <c r="CQ336" i="34"/>
  <c r="CR336" i="34"/>
  <c r="CS336" i="34"/>
  <c r="CT336" i="34"/>
  <c r="CU336" i="34"/>
  <c r="CV336" i="34"/>
  <c r="CW336" i="34"/>
  <c r="CX336" i="34"/>
  <c r="CY336" i="34"/>
  <c r="CZ336" i="34"/>
  <c r="DA336" i="34"/>
  <c r="DB336" i="34"/>
  <c r="DC336" i="34"/>
  <c r="DD336" i="34"/>
  <c r="DE336" i="34"/>
  <c r="DF336" i="34"/>
  <c r="DG336" i="34"/>
  <c r="DH336" i="34"/>
  <c r="DI336" i="34"/>
  <c r="DJ336" i="34"/>
  <c r="DL336" i="34"/>
  <c r="DM336" i="34"/>
  <c r="DN336" i="34"/>
  <c r="DO336" i="34"/>
  <c r="DQ336" i="34"/>
  <c r="DR336" i="34"/>
  <c r="DS336" i="34"/>
  <c r="DT336" i="34"/>
  <c r="DV336" i="34"/>
  <c r="DW336" i="34" s="1"/>
  <c r="DY336" i="34"/>
  <c r="DZ336" i="34"/>
  <c r="EA336" i="34"/>
  <c r="EB336" i="34"/>
  <c r="ED336" i="34"/>
  <c r="EE336" i="34"/>
  <c r="EG336" i="34"/>
  <c r="EH336" i="34"/>
  <c r="EI336" i="34"/>
  <c r="EK336" i="34"/>
  <c r="EL336" i="34" s="1"/>
  <c r="EM336" i="34"/>
  <c r="EN336" i="34" s="1"/>
  <c r="EO336" i="34"/>
  <c r="EP336" i="34"/>
  <c r="EQ336" i="34"/>
  <c r="ES336" i="34"/>
  <c r="ET336" i="34"/>
  <c r="EV336" i="34"/>
  <c r="EW336" i="34"/>
  <c r="EX336" i="34"/>
  <c r="EY336" i="34"/>
  <c r="EZ336" i="34"/>
  <c r="FA336" i="34"/>
  <c r="FD336" i="34"/>
  <c r="FE336" i="34"/>
  <c r="FF336" i="34"/>
  <c r="FG336" i="34"/>
  <c r="FH336" i="34"/>
  <c r="FI336" i="34"/>
  <c r="FK336" i="34"/>
  <c r="FL336" i="34" s="1"/>
  <c r="FM336" i="34"/>
  <c r="FN336" i="34"/>
  <c r="FO336" i="34"/>
  <c r="FQ336" i="34"/>
  <c r="FR336" i="34" s="1"/>
  <c r="FT336" i="34"/>
  <c r="FU336" i="34" s="1"/>
  <c r="FV336" i="34"/>
  <c r="FW336" i="34"/>
  <c r="FY336" i="34"/>
  <c r="FZ336" i="34" s="1"/>
  <c r="GG336" i="34"/>
  <c r="GI336" i="34"/>
  <c r="GJ336" i="34"/>
  <c r="GK336" i="34"/>
  <c r="GN336" i="34"/>
  <c r="GO336" i="34"/>
  <c r="GP336" i="34"/>
  <c r="GQ336" i="34"/>
  <c r="GR336" i="34"/>
  <c r="GS336" i="34"/>
  <c r="GT336" i="34"/>
  <c r="GU336" i="34"/>
  <c r="GV336" i="34"/>
  <c r="GW336" i="34"/>
  <c r="GX336" i="34"/>
  <c r="GY336" i="34"/>
  <c r="GZ336" i="34"/>
  <c r="HA336" i="34"/>
  <c r="HB336" i="34"/>
  <c r="HC336" i="34"/>
  <c r="HD336" i="34"/>
  <c r="HE336" i="34"/>
  <c r="HF336" i="34"/>
  <c r="HG336" i="34"/>
  <c r="HH336" i="34"/>
  <c r="HI336" i="34"/>
  <c r="HJ336" i="34"/>
  <c r="HK336" i="34"/>
  <c r="HL336" i="34"/>
  <c r="HM336" i="34"/>
  <c r="HN336" i="34"/>
  <c r="HO336" i="34"/>
  <c r="HP336" i="34"/>
  <c r="HQ336" i="34"/>
  <c r="HR336" i="34"/>
  <c r="HS336" i="34"/>
  <c r="HT336" i="34"/>
  <c r="HU336" i="34"/>
  <c r="HV336" i="34"/>
  <c r="HW336" i="34"/>
  <c r="HX336" i="34"/>
  <c r="HY336" i="34"/>
  <c r="HZ336" i="34"/>
  <c r="IA336" i="34"/>
  <c r="IB336" i="34"/>
  <c r="IC336" i="34"/>
  <c r="ID336" i="34"/>
  <c r="IE336" i="34"/>
  <c r="IF336" i="34"/>
  <c r="IG336" i="34"/>
  <c r="IH336" i="34"/>
  <c r="BH335" i="34"/>
  <c r="GH335" i="34" s="1"/>
  <c r="IK335" i="34" s="1"/>
  <c r="BK335" i="34"/>
  <c r="BL335" i="34"/>
  <c r="BM335" i="34"/>
  <c r="BN335" i="34"/>
  <c r="BO335" i="34"/>
  <c r="BP335" i="34"/>
  <c r="BQ335" i="34"/>
  <c r="BR335" i="34"/>
  <c r="BS335" i="34"/>
  <c r="BT335" i="34"/>
  <c r="BU335" i="34"/>
  <c r="BV335" i="34"/>
  <c r="BW335" i="34"/>
  <c r="BX335" i="34"/>
  <c r="BY335" i="34"/>
  <c r="BZ335" i="34"/>
  <c r="CA335" i="34"/>
  <c r="CB335" i="34"/>
  <c r="CC335" i="34"/>
  <c r="CD335" i="34"/>
  <c r="CE335" i="34"/>
  <c r="CF335" i="34"/>
  <c r="CG335" i="34"/>
  <c r="CH335" i="34"/>
  <c r="CI335" i="34"/>
  <c r="CJ335" i="34"/>
  <c r="CK335" i="34"/>
  <c r="CL335" i="34"/>
  <c r="CM335" i="34"/>
  <c r="CN335" i="34"/>
  <c r="CO335" i="34"/>
  <c r="CP335" i="34"/>
  <c r="CQ335" i="34"/>
  <c r="CR335" i="34"/>
  <c r="CS335" i="34"/>
  <c r="CT335" i="34"/>
  <c r="CU335" i="34"/>
  <c r="CV335" i="34"/>
  <c r="CW335" i="34"/>
  <c r="CX335" i="34"/>
  <c r="CY335" i="34"/>
  <c r="CZ335" i="34"/>
  <c r="DA335" i="34"/>
  <c r="DB335" i="34"/>
  <c r="DC335" i="34"/>
  <c r="DD335" i="34"/>
  <c r="DE335" i="34"/>
  <c r="DF335" i="34"/>
  <c r="DG335" i="34"/>
  <c r="DH335" i="34"/>
  <c r="DI335" i="34"/>
  <c r="DJ335" i="34"/>
  <c r="DL335" i="34"/>
  <c r="DM335" i="34"/>
  <c r="DN335" i="34"/>
  <c r="DO335" i="34"/>
  <c r="DQ335" i="34"/>
  <c r="DR335" i="34"/>
  <c r="DS335" i="34"/>
  <c r="DT335" i="34"/>
  <c r="DV335" i="34"/>
  <c r="DW335" i="34" s="1"/>
  <c r="DY335" i="34"/>
  <c r="DZ335" i="34"/>
  <c r="EA335" i="34"/>
  <c r="EB335" i="34"/>
  <c r="ED335" i="34"/>
  <c r="EE335" i="34"/>
  <c r="EG335" i="34"/>
  <c r="EH335" i="34"/>
  <c r="EI335" i="34"/>
  <c r="EK335" i="34"/>
  <c r="EL335" i="34" s="1"/>
  <c r="EM335" i="34"/>
  <c r="EN335" i="34" s="1"/>
  <c r="EO335" i="34"/>
  <c r="EP335" i="34"/>
  <c r="EQ335" i="34"/>
  <c r="ES335" i="34"/>
  <c r="ET335" i="34"/>
  <c r="EV335" i="34"/>
  <c r="EW335" i="34"/>
  <c r="EX335" i="34"/>
  <c r="EY335" i="34"/>
  <c r="EZ335" i="34"/>
  <c r="FA335" i="34"/>
  <c r="FD335" i="34"/>
  <c r="FE335" i="34"/>
  <c r="FF335" i="34"/>
  <c r="FG335" i="34"/>
  <c r="FH335" i="34"/>
  <c r="FI335" i="34"/>
  <c r="FK335" i="34"/>
  <c r="FL335" i="34" s="1"/>
  <c r="FM335" i="34"/>
  <c r="FN335" i="34"/>
  <c r="FO335" i="34"/>
  <c r="FQ335" i="34"/>
  <c r="FR335" i="34" s="1"/>
  <c r="FT335" i="34"/>
  <c r="FU335" i="34" s="1"/>
  <c r="FV335" i="34"/>
  <c r="FW335" i="34"/>
  <c r="FY335" i="34"/>
  <c r="FZ335" i="34" s="1"/>
  <c r="GG335" i="34"/>
  <c r="GI335" i="34"/>
  <c r="GJ335" i="34"/>
  <c r="GK335" i="34"/>
  <c r="GN335" i="34"/>
  <c r="GO335" i="34"/>
  <c r="GP335" i="34"/>
  <c r="GQ335" i="34"/>
  <c r="GR335" i="34"/>
  <c r="GS335" i="34"/>
  <c r="GT335" i="34"/>
  <c r="GU335" i="34"/>
  <c r="GV335" i="34"/>
  <c r="GW335" i="34"/>
  <c r="GX335" i="34"/>
  <c r="GY335" i="34"/>
  <c r="GZ335" i="34"/>
  <c r="HA335" i="34"/>
  <c r="HB335" i="34"/>
  <c r="HC335" i="34"/>
  <c r="HD335" i="34"/>
  <c r="HE335" i="34"/>
  <c r="HF335" i="34"/>
  <c r="HG335" i="34"/>
  <c r="HH335" i="34"/>
  <c r="HI335" i="34"/>
  <c r="HJ335" i="34"/>
  <c r="HK335" i="34"/>
  <c r="HL335" i="34"/>
  <c r="HM335" i="34"/>
  <c r="HN335" i="34"/>
  <c r="HO335" i="34"/>
  <c r="HP335" i="34"/>
  <c r="HQ335" i="34"/>
  <c r="HR335" i="34"/>
  <c r="HS335" i="34"/>
  <c r="HT335" i="34"/>
  <c r="HU335" i="34"/>
  <c r="HV335" i="34"/>
  <c r="HW335" i="34"/>
  <c r="HX335" i="34"/>
  <c r="HY335" i="34"/>
  <c r="HZ335" i="34"/>
  <c r="IA335" i="34"/>
  <c r="IB335" i="34"/>
  <c r="IC335" i="34"/>
  <c r="ID335" i="34"/>
  <c r="IE335" i="34"/>
  <c r="IF335" i="34"/>
  <c r="IG335" i="34"/>
  <c r="BH334" i="34"/>
  <c r="BK334" i="34"/>
  <c r="BL334" i="34"/>
  <c r="BM334" i="34"/>
  <c r="BN334" i="34"/>
  <c r="BO334" i="34"/>
  <c r="BP334" i="34"/>
  <c r="BQ334" i="34"/>
  <c r="BR334" i="34"/>
  <c r="BS334" i="34"/>
  <c r="BT334" i="34"/>
  <c r="BU334" i="34"/>
  <c r="BV334" i="34"/>
  <c r="BW334" i="34"/>
  <c r="BX334" i="34"/>
  <c r="BY334" i="34"/>
  <c r="BZ334" i="34"/>
  <c r="CA334" i="34"/>
  <c r="CB334" i="34"/>
  <c r="CC334" i="34"/>
  <c r="CD334" i="34"/>
  <c r="CE334" i="34"/>
  <c r="CF334" i="34"/>
  <c r="CG334" i="34"/>
  <c r="CH334" i="34"/>
  <c r="CI334" i="34"/>
  <c r="CJ334" i="34"/>
  <c r="CK334" i="34"/>
  <c r="CL334" i="34"/>
  <c r="CM334" i="34"/>
  <c r="CN334" i="34"/>
  <c r="CO334" i="34"/>
  <c r="CP334" i="34"/>
  <c r="CQ334" i="34"/>
  <c r="CR334" i="34"/>
  <c r="CS334" i="34"/>
  <c r="CT334" i="34"/>
  <c r="CU334" i="34"/>
  <c r="CV334" i="34"/>
  <c r="CW334" i="34"/>
  <c r="CX334" i="34"/>
  <c r="CY334" i="34"/>
  <c r="CZ334" i="34"/>
  <c r="DA334" i="34"/>
  <c r="DB334" i="34"/>
  <c r="DC334" i="34"/>
  <c r="DD334" i="34"/>
  <c r="DE334" i="34"/>
  <c r="DF334" i="34"/>
  <c r="DG334" i="34"/>
  <c r="DH334" i="34"/>
  <c r="DI334" i="34"/>
  <c r="DJ334" i="34"/>
  <c r="DL334" i="34"/>
  <c r="DM334" i="34"/>
  <c r="DN334" i="34"/>
  <c r="DO334" i="34"/>
  <c r="DQ334" i="34"/>
  <c r="DR334" i="34"/>
  <c r="DS334" i="34"/>
  <c r="DT334" i="34"/>
  <c r="DV334" i="34"/>
  <c r="DW334" i="34" s="1"/>
  <c r="DY334" i="34"/>
  <c r="DZ334" i="34"/>
  <c r="EA334" i="34"/>
  <c r="EB334" i="34"/>
  <c r="ED334" i="34"/>
  <c r="EE334" i="34"/>
  <c r="EG334" i="34"/>
  <c r="EH334" i="34"/>
  <c r="EI334" i="34"/>
  <c r="EK334" i="34"/>
  <c r="EL334" i="34" s="1"/>
  <c r="EM334" i="34"/>
  <c r="EN334" i="34" s="1"/>
  <c r="EO334" i="34"/>
  <c r="EP334" i="34"/>
  <c r="EQ334" i="34"/>
  <c r="ES334" i="34"/>
  <c r="ET334" i="34"/>
  <c r="EV334" i="34"/>
  <c r="EW334" i="34"/>
  <c r="EX334" i="34"/>
  <c r="EY334" i="34"/>
  <c r="EZ334" i="34"/>
  <c r="FA334" i="34"/>
  <c r="FD334" i="34"/>
  <c r="FE334" i="34"/>
  <c r="FF334" i="34"/>
  <c r="FG334" i="34"/>
  <c r="FH334" i="34"/>
  <c r="FI334" i="34"/>
  <c r="FK334" i="34"/>
  <c r="FL334" i="34" s="1"/>
  <c r="FM334" i="34"/>
  <c r="FN334" i="34"/>
  <c r="FO334" i="34"/>
  <c r="FQ334" i="34"/>
  <c r="FR334" i="34" s="1"/>
  <c r="FT334" i="34"/>
  <c r="FU334" i="34" s="1"/>
  <c r="FV334" i="34"/>
  <c r="FW334" i="34"/>
  <c r="FY334" i="34"/>
  <c r="FZ334" i="34" s="1"/>
  <c r="GG334" i="34"/>
  <c r="GH334" i="34"/>
  <c r="IK334" i="34" s="1"/>
  <c r="GI334" i="34"/>
  <c r="GJ334" i="34"/>
  <c r="GK334" i="34"/>
  <c r="GN334" i="34"/>
  <c r="GO334" i="34"/>
  <c r="GP334" i="34"/>
  <c r="GQ334" i="34"/>
  <c r="GR334" i="34"/>
  <c r="GS334" i="34"/>
  <c r="GT334" i="34"/>
  <c r="GU334" i="34"/>
  <c r="GV334" i="34"/>
  <c r="GW334" i="34"/>
  <c r="GX334" i="34"/>
  <c r="GY334" i="34"/>
  <c r="GZ334" i="34"/>
  <c r="HA334" i="34"/>
  <c r="HB334" i="34"/>
  <c r="HC334" i="34"/>
  <c r="HD334" i="34"/>
  <c r="HE334" i="34"/>
  <c r="HF334" i="34"/>
  <c r="HG334" i="34"/>
  <c r="HH334" i="34"/>
  <c r="HI334" i="34"/>
  <c r="HJ334" i="34"/>
  <c r="HK334" i="34"/>
  <c r="HL334" i="34"/>
  <c r="HM334" i="34"/>
  <c r="HN334" i="34"/>
  <c r="HO334" i="34"/>
  <c r="HP334" i="34"/>
  <c r="HQ334" i="34"/>
  <c r="HR334" i="34"/>
  <c r="HS334" i="34"/>
  <c r="HT334" i="34"/>
  <c r="HU334" i="34"/>
  <c r="HV334" i="34"/>
  <c r="HW334" i="34"/>
  <c r="HX334" i="34"/>
  <c r="HY334" i="34"/>
  <c r="HZ334" i="34"/>
  <c r="IA334" i="34"/>
  <c r="IB334" i="34"/>
  <c r="IC334" i="34"/>
  <c r="ID334" i="34"/>
  <c r="IE334" i="34"/>
  <c r="IF334" i="34"/>
  <c r="IG334" i="34"/>
  <c r="BH333" i="34"/>
  <c r="GH333" i="34" s="1"/>
  <c r="IK333" i="34" s="1"/>
  <c r="BK333" i="34"/>
  <c r="BL333" i="34"/>
  <c r="BM333" i="34"/>
  <c r="BN333" i="34"/>
  <c r="BO333" i="34"/>
  <c r="BP333" i="34"/>
  <c r="BQ333" i="34"/>
  <c r="BR333" i="34"/>
  <c r="BS333" i="34"/>
  <c r="BT333" i="34"/>
  <c r="BU333" i="34"/>
  <c r="BV333" i="34"/>
  <c r="BW333" i="34"/>
  <c r="BX333" i="34"/>
  <c r="BY333" i="34"/>
  <c r="BZ333" i="34"/>
  <c r="CA333" i="34"/>
  <c r="CB333" i="34"/>
  <c r="CC333" i="34"/>
  <c r="CD333" i="34"/>
  <c r="CE333" i="34"/>
  <c r="CF333" i="34"/>
  <c r="CG333" i="34"/>
  <c r="CH333" i="34"/>
  <c r="CI333" i="34"/>
  <c r="CJ333" i="34"/>
  <c r="CK333" i="34"/>
  <c r="CL333" i="34"/>
  <c r="CM333" i="34"/>
  <c r="CN333" i="34"/>
  <c r="CO333" i="34"/>
  <c r="CP333" i="34"/>
  <c r="CQ333" i="34"/>
  <c r="CR333" i="34"/>
  <c r="CS333" i="34"/>
  <c r="CT333" i="34"/>
  <c r="CU333" i="34"/>
  <c r="CV333" i="34"/>
  <c r="CW333" i="34"/>
  <c r="CX333" i="34"/>
  <c r="CY333" i="34"/>
  <c r="CZ333" i="34"/>
  <c r="DA333" i="34"/>
  <c r="DB333" i="34"/>
  <c r="DC333" i="34"/>
  <c r="DD333" i="34"/>
  <c r="DE333" i="34"/>
  <c r="DF333" i="34"/>
  <c r="DG333" i="34"/>
  <c r="DH333" i="34"/>
  <c r="DI333" i="34"/>
  <c r="DJ333" i="34"/>
  <c r="DL333" i="34"/>
  <c r="DM333" i="34"/>
  <c r="DN333" i="34"/>
  <c r="DO333" i="34"/>
  <c r="DQ333" i="34"/>
  <c r="DR333" i="34"/>
  <c r="DS333" i="34"/>
  <c r="DT333" i="34"/>
  <c r="DV333" i="34"/>
  <c r="DW333" i="34" s="1"/>
  <c r="DY333" i="34"/>
  <c r="DZ333" i="34"/>
  <c r="EA333" i="34"/>
  <c r="EB333" i="34"/>
  <c r="ED333" i="34"/>
  <c r="EE333" i="34"/>
  <c r="EG333" i="34"/>
  <c r="EH333" i="34"/>
  <c r="EI333" i="34"/>
  <c r="EK333" i="34"/>
  <c r="EL333" i="34" s="1"/>
  <c r="EM333" i="34"/>
  <c r="EN333" i="34" s="1"/>
  <c r="EO333" i="34"/>
  <c r="EP333" i="34"/>
  <c r="EQ333" i="34"/>
  <c r="ES333" i="34"/>
  <c r="ET333" i="34"/>
  <c r="EV333" i="34"/>
  <c r="EW333" i="34"/>
  <c r="EX333" i="34"/>
  <c r="EY333" i="34"/>
  <c r="EZ333" i="34"/>
  <c r="FA333" i="34"/>
  <c r="FD333" i="34"/>
  <c r="FE333" i="34"/>
  <c r="FF333" i="34"/>
  <c r="FG333" i="34"/>
  <c r="FH333" i="34"/>
  <c r="FI333" i="34"/>
  <c r="FK333" i="34"/>
  <c r="FL333" i="34" s="1"/>
  <c r="FM333" i="34"/>
  <c r="FN333" i="34"/>
  <c r="FO333" i="34"/>
  <c r="FQ333" i="34"/>
  <c r="FR333" i="34" s="1"/>
  <c r="FT333" i="34"/>
  <c r="FU333" i="34" s="1"/>
  <c r="FV333" i="34"/>
  <c r="FW333" i="34"/>
  <c r="FY333" i="34"/>
  <c r="FZ333" i="34" s="1"/>
  <c r="GG333" i="34"/>
  <c r="GI333" i="34"/>
  <c r="GJ333" i="34"/>
  <c r="GK333" i="34"/>
  <c r="GN333" i="34"/>
  <c r="GO333" i="34"/>
  <c r="GP333" i="34"/>
  <c r="GQ333" i="34"/>
  <c r="GR333" i="34"/>
  <c r="GS333" i="34"/>
  <c r="GT333" i="34"/>
  <c r="GU333" i="34"/>
  <c r="GV333" i="34"/>
  <c r="GW333" i="34"/>
  <c r="GX333" i="34"/>
  <c r="GY333" i="34"/>
  <c r="GZ333" i="34"/>
  <c r="HA333" i="34"/>
  <c r="HB333" i="34"/>
  <c r="HC333" i="34"/>
  <c r="HD333" i="34"/>
  <c r="HE333" i="34"/>
  <c r="HF333" i="34"/>
  <c r="HG333" i="34"/>
  <c r="HH333" i="34"/>
  <c r="HI333" i="34"/>
  <c r="HJ333" i="34"/>
  <c r="HK333" i="34"/>
  <c r="HL333" i="34"/>
  <c r="HM333" i="34"/>
  <c r="HN333" i="34"/>
  <c r="HO333" i="34"/>
  <c r="HP333" i="34"/>
  <c r="HQ333" i="34"/>
  <c r="HR333" i="34"/>
  <c r="HS333" i="34"/>
  <c r="HT333" i="34"/>
  <c r="HU333" i="34"/>
  <c r="HV333" i="34"/>
  <c r="HW333" i="34"/>
  <c r="HX333" i="34"/>
  <c r="HY333" i="34"/>
  <c r="HZ333" i="34"/>
  <c r="IA333" i="34"/>
  <c r="IB333" i="34"/>
  <c r="IC333" i="34"/>
  <c r="ID333" i="34"/>
  <c r="IE333" i="34"/>
  <c r="IF333" i="34"/>
  <c r="IG333" i="34"/>
  <c r="BH332" i="34"/>
  <c r="GH332" i="34" s="1"/>
  <c r="IK332" i="34" s="1"/>
  <c r="BK332" i="34"/>
  <c r="BL332" i="34"/>
  <c r="BM332" i="34"/>
  <c r="BN332" i="34"/>
  <c r="BO332" i="34"/>
  <c r="BP332" i="34"/>
  <c r="BQ332" i="34"/>
  <c r="BR332" i="34"/>
  <c r="BS332" i="34"/>
  <c r="BT332" i="34"/>
  <c r="BU332" i="34"/>
  <c r="BV332" i="34"/>
  <c r="BW332" i="34"/>
  <c r="BX332" i="34"/>
  <c r="BY332" i="34"/>
  <c r="BZ332" i="34"/>
  <c r="CA332" i="34"/>
  <c r="CB332" i="34"/>
  <c r="CC332" i="34"/>
  <c r="CD332" i="34"/>
  <c r="CE332" i="34"/>
  <c r="CF332" i="34"/>
  <c r="CG332" i="34"/>
  <c r="CH332" i="34"/>
  <c r="CI332" i="34"/>
  <c r="CJ332" i="34"/>
  <c r="CK332" i="34"/>
  <c r="CL332" i="34"/>
  <c r="CM332" i="34"/>
  <c r="CN332" i="34"/>
  <c r="CO332" i="34"/>
  <c r="CP332" i="34"/>
  <c r="CQ332" i="34"/>
  <c r="CR332" i="34"/>
  <c r="CS332" i="34"/>
  <c r="CT332" i="34"/>
  <c r="CU332" i="34"/>
  <c r="CV332" i="34"/>
  <c r="CW332" i="34"/>
  <c r="CX332" i="34"/>
  <c r="CY332" i="34"/>
  <c r="CZ332" i="34"/>
  <c r="DA332" i="34"/>
  <c r="DB332" i="34"/>
  <c r="DC332" i="34"/>
  <c r="DD332" i="34"/>
  <c r="DE332" i="34"/>
  <c r="DF332" i="34"/>
  <c r="DG332" i="34"/>
  <c r="DH332" i="34"/>
  <c r="DI332" i="34"/>
  <c r="DJ332" i="34"/>
  <c r="DL332" i="34"/>
  <c r="DM332" i="34"/>
  <c r="DN332" i="34"/>
  <c r="DO332" i="34"/>
  <c r="DQ332" i="34"/>
  <c r="DR332" i="34"/>
  <c r="DS332" i="34"/>
  <c r="DT332" i="34"/>
  <c r="DV332" i="34"/>
  <c r="DW332" i="34" s="1"/>
  <c r="DY332" i="34"/>
  <c r="DZ332" i="34"/>
  <c r="EA332" i="34"/>
  <c r="EB332" i="34"/>
  <c r="ED332" i="34"/>
  <c r="EE332" i="34"/>
  <c r="EG332" i="34"/>
  <c r="EH332" i="34"/>
  <c r="EI332" i="34"/>
  <c r="EK332" i="34"/>
  <c r="EL332" i="34" s="1"/>
  <c r="EM332" i="34"/>
  <c r="EN332" i="34" s="1"/>
  <c r="EO332" i="34"/>
  <c r="EP332" i="34"/>
  <c r="EQ332" i="34"/>
  <c r="ES332" i="34"/>
  <c r="ET332" i="34"/>
  <c r="EV332" i="34"/>
  <c r="EW332" i="34"/>
  <c r="EX332" i="34"/>
  <c r="EY332" i="34"/>
  <c r="EZ332" i="34"/>
  <c r="FA332" i="34"/>
  <c r="FD332" i="34"/>
  <c r="FE332" i="34"/>
  <c r="FF332" i="34"/>
  <c r="FG332" i="34"/>
  <c r="FH332" i="34"/>
  <c r="FI332" i="34"/>
  <c r="FK332" i="34"/>
  <c r="FL332" i="34" s="1"/>
  <c r="FM332" i="34"/>
  <c r="FN332" i="34"/>
  <c r="FO332" i="34"/>
  <c r="FQ332" i="34"/>
  <c r="FR332" i="34" s="1"/>
  <c r="FT332" i="34"/>
  <c r="FU332" i="34" s="1"/>
  <c r="FV332" i="34"/>
  <c r="FW332" i="34"/>
  <c r="FY332" i="34"/>
  <c r="FZ332" i="34" s="1"/>
  <c r="GG332" i="34"/>
  <c r="GI332" i="34"/>
  <c r="GJ332" i="34"/>
  <c r="GK332" i="34"/>
  <c r="GN332" i="34"/>
  <c r="GO332" i="34"/>
  <c r="GP332" i="34"/>
  <c r="GQ332" i="34"/>
  <c r="GR332" i="34"/>
  <c r="GS332" i="34"/>
  <c r="GT332" i="34"/>
  <c r="GU332" i="34"/>
  <c r="GV332" i="34"/>
  <c r="GW332" i="34"/>
  <c r="GX332" i="34"/>
  <c r="GY332" i="34"/>
  <c r="GZ332" i="34"/>
  <c r="HA332" i="34"/>
  <c r="HB332" i="34"/>
  <c r="HC332" i="34"/>
  <c r="HD332" i="34"/>
  <c r="HE332" i="34"/>
  <c r="HF332" i="34"/>
  <c r="HG332" i="34"/>
  <c r="HH332" i="34"/>
  <c r="HI332" i="34"/>
  <c r="HJ332" i="34"/>
  <c r="HK332" i="34"/>
  <c r="HL332" i="34"/>
  <c r="HM332" i="34"/>
  <c r="HN332" i="34"/>
  <c r="HO332" i="34"/>
  <c r="HP332" i="34"/>
  <c r="HQ332" i="34"/>
  <c r="HR332" i="34"/>
  <c r="HS332" i="34"/>
  <c r="HT332" i="34"/>
  <c r="HU332" i="34"/>
  <c r="HV332" i="34"/>
  <c r="HW332" i="34"/>
  <c r="HX332" i="34"/>
  <c r="HY332" i="34"/>
  <c r="HZ332" i="34"/>
  <c r="IA332" i="34"/>
  <c r="IB332" i="34"/>
  <c r="IC332" i="34"/>
  <c r="ID332" i="34"/>
  <c r="IE332" i="34"/>
  <c r="IF332" i="34"/>
  <c r="IG332" i="34"/>
  <c r="BH331" i="34"/>
  <c r="GH331" i="34" s="1"/>
  <c r="IK331" i="34" s="1"/>
  <c r="BK331" i="34"/>
  <c r="BL331" i="34"/>
  <c r="BM331" i="34"/>
  <c r="BN331" i="34"/>
  <c r="BO331" i="34"/>
  <c r="BP331" i="34"/>
  <c r="BQ331" i="34"/>
  <c r="BR331" i="34"/>
  <c r="BS331" i="34"/>
  <c r="BT331" i="34"/>
  <c r="BU331" i="34"/>
  <c r="BV331" i="34"/>
  <c r="BW331" i="34"/>
  <c r="BX331" i="34"/>
  <c r="BY331" i="34"/>
  <c r="BZ331" i="34"/>
  <c r="CA331" i="34"/>
  <c r="CB331" i="34"/>
  <c r="CC331" i="34"/>
  <c r="CD331" i="34"/>
  <c r="CE331" i="34"/>
  <c r="CF331" i="34"/>
  <c r="CG331" i="34"/>
  <c r="CH331" i="34"/>
  <c r="CI331" i="34"/>
  <c r="CJ331" i="34"/>
  <c r="CK331" i="34"/>
  <c r="CL331" i="34"/>
  <c r="CM331" i="34"/>
  <c r="CN331" i="34"/>
  <c r="CO331" i="34"/>
  <c r="CP331" i="34"/>
  <c r="CQ331" i="34"/>
  <c r="CR331" i="34"/>
  <c r="CS331" i="34"/>
  <c r="CT331" i="34"/>
  <c r="CU331" i="34"/>
  <c r="CV331" i="34"/>
  <c r="CW331" i="34"/>
  <c r="CX331" i="34"/>
  <c r="CY331" i="34"/>
  <c r="CZ331" i="34"/>
  <c r="DA331" i="34"/>
  <c r="DB331" i="34"/>
  <c r="DC331" i="34"/>
  <c r="DD331" i="34"/>
  <c r="DE331" i="34"/>
  <c r="DF331" i="34"/>
  <c r="DG331" i="34"/>
  <c r="DH331" i="34"/>
  <c r="DI331" i="34"/>
  <c r="DJ331" i="34"/>
  <c r="DL331" i="34"/>
  <c r="DM331" i="34"/>
  <c r="DN331" i="34"/>
  <c r="DO331" i="34"/>
  <c r="DQ331" i="34"/>
  <c r="DR331" i="34"/>
  <c r="DS331" i="34"/>
  <c r="DT331" i="34"/>
  <c r="DV331" i="34"/>
  <c r="DW331" i="34" s="1"/>
  <c r="DY331" i="34"/>
  <c r="DZ331" i="34"/>
  <c r="EA331" i="34"/>
  <c r="EB331" i="34"/>
  <c r="ED331" i="34"/>
  <c r="EE331" i="34"/>
  <c r="EG331" i="34"/>
  <c r="EH331" i="34"/>
  <c r="EI331" i="34"/>
  <c r="EK331" i="34"/>
  <c r="EL331" i="34" s="1"/>
  <c r="EM331" i="34"/>
  <c r="EN331" i="34" s="1"/>
  <c r="EO331" i="34"/>
  <c r="EP331" i="34"/>
  <c r="EQ331" i="34"/>
  <c r="ES331" i="34"/>
  <c r="ET331" i="34"/>
  <c r="EV331" i="34"/>
  <c r="EW331" i="34"/>
  <c r="EX331" i="34"/>
  <c r="EY331" i="34"/>
  <c r="EZ331" i="34"/>
  <c r="FA331" i="34"/>
  <c r="FD331" i="34"/>
  <c r="FE331" i="34"/>
  <c r="FF331" i="34"/>
  <c r="FG331" i="34"/>
  <c r="FH331" i="34"/>
  <c r="FI331" i="34"/>
  <c r="FK331" i="34"/>
  <c r="FL331" i="34" s="1"/>
  <c r="FM331" i="34"/>
  <c r="FN331" i="34"/>
  <c r="FO331" i="34"/>
  <c r="FQ331" i="34"/>
  <c r="FR331" i="34" s="1"/>
  <c r="FT331" i="34"/>
  <c r="FU331" i="34" s="1"/>
  <c r="FV331" i="34"/>
  <c r="FW331" i="34"/>
  <c r="FY331" i="34"/>
  <c r="FZ331" i="34" s="1"/>
  <c r="GG331" i="34"/>
  <c r="GI331" i="34"/>
  <c r="GJ331" i="34"/>
  <c r="GK331" i="34"/>
  <c r="GN331" i="34"/>
  <c r="GO331" i="34"/>
  <c r="GP331" i="34"/>
  <c r="GQ331" i="34"/>
  <c r="GR331" i="34"/>
  <c r="GS331" i="34"/>
  <c r="GT331" i="34"/>
  <c r="GU331" i="34"/>
  <c r="GV331" i="34"/>
  <c r="GW331" i="34"/>
  <c r="GX331" i="34"/>
  <c r="GY331" i="34"/>
  <c r="GZ331" i="34"/>
  <c r="HA331" i="34"/>
  <c r="HB331" i="34"/>
  <c r="HC331" i="34"/>
  <c r="HD331" i="34"/>
  <c r="HE331" i="34"/>
  <c r="HF331" i="34"/>
  <c r="HG331" i="34"/>
  <c r="HH331" i="34"/>
  <c r="HI331" i="34"/>
  <c r="HJ331" i="34"/>
  <c r="HK331" i="34"/>
  <c r="HL331" i="34"/>
  <c r="HM331" i="34"/>
  <c r="HN331" i="34"/>
  <c r="HO331" i="34"/>
  <c r="HP331" i="34"/>
  <c r="HQ331" i="34"/>
  <c r="HR331" i="34"/>
  <c r="HS331" i="34"/>
  <c r="HT331" i="34"/>
  <c r="HU331" i="34"/>
  <c r="HV331" i="34"/>
  <c r="HW331" i="34"/>
  <c r="HX331" i="34"/>
  <c r="HY331" i="34"/>
  <c r="HZ331" i="34"/>
  <c r="IA331" i="34"/>
  <c r="IB331" i="34"/>
  <c r="IC331" i="34"/>
  <c r="ID331" i="34"/>
  <c r="IE331" i="34"/>
  <c r="IF331" i="34"/>
  <c r="IG331" i="34"/>
  <c r="BH330" i="34"/>
  <c r="GH330" i="34" s="1"/>
  <c r="IK330" i="34" s="1"/>
  <c r="BK330" i="34"/>
  <c r="BL330" i="34"/>
  <c r="BM330" i="34"/>
  <c r="BN330" i="34"/>
  <c r="BO330" i="34"/>
  <c r="BP330" i="34"/>
  <c r="BQ330" i="34"/>
  <c r="BR330" i="34"/>
  <c r="BS330" i="34"/>
  <c r="BT330" i="34"/>
  <c r="BU330" i="34"/>
  <c r="BV330" i="34"/>
  <c r="BW330" i="34"/>
  <c r="BX330" i="34"/>
  <c r="BY330" i="34"/>
  <c r="BZ330" i="34"/>
  <c r="CA330" i="34"/>
  <c r="CB330" i="34"/>
  <c r="CC330" i="34"/>
  <c r="CD330" i="34"/>
  <c r="CE330" i="34"/>
  <c r="CF330" i="34"/>
  <c r="CG330" i="34"/>
  <c r="CH330" i="34"/>
  <c r="CI330" i="34"/>
  <c r="CJ330" i="34"/>
  <c r="CK330" i="34"/>
  <c r="CL330" i="34"/>
  <c r="CM330" i="34"/>
  <c r="CN330" i="34"/>
  <c r="CO330" i="34"/>
  <c r="CP330" i="34"/>
  <c r="CQ330" i="34"/>
  <c r="CR330" i="34"/>
  <c r="CS330" i="34"/>
  <c r="CT330" i="34"/>
  <c r="CU330" i="34"/>
  <c r="CV330" i="34"/>
  <c r="CW330" i="34"/>
  <c r="CX330" i="34"/>
  <c r="CY330" i="34"/>
  <c r="CZ330" i="34"/>
  <c r="DA330" i="34"/>
  <c r="DB330" i="34"/>
  <c r="DC330" i="34"/>
  <c r="DD330" i="34"/>
  <c r="DE330" i="34"/>
  <c r="DF330" i="34"/>
  <c r="DG330" i="34"/>
  <c r="DH330" i="34"/>
  <c r="DI330" i="34"/>
  <c r="DJ330" i="34"/>
  <c r="DL330" i="34"/>
  <c r="DM330" i="34"/>
  <c r="DN330" i="34"/>
  <c r="DO330" i="34"/>
  <c r="DQ330" i="34"/>
  <c r="DR330" i="34"/>
  <c r="DS330" i="34"/>
  <c r="DT330" i="34"/>
  <c r="DV330" i="34"/>
  <c r="DW330" i="34" s="1"/>
  <c r="DY330" i="34"/>
  <c r="DZ330" i="34"/>
  <c r="EA330" i="34"/>
  <c r="EB330" i="34"/>
  <c r="ED330" i="34"/>
  <c r="EE330" i="34"/>
  <c r="EG330" i="34"/>
  <c r="EH330" i="34"/>
  <c r="EI330" i="34"/>
  <c r="EK330" i="34"/>
  <c r="EL330" i="34" s="1"/>
  <c r="EM330" i="34"/>
  <c r="EN330" i="34" s="1"/>
  <c r="EO330" i="34"/>
  <c r="EP330" i="34"/>
  <c r="EQ330" i="34"/>
  <c r="ES330" i="34"/>
  <c r="ET330" i="34"/>
  <c r="EV330" i="34"/>
  <c r="EW330" i="34"/>
  <c r="EX330" i="34"/>
  <c r="EY330" i="34"/>
  <c r="EZ330" i="34"/>
  <c r="FA330" i="34"/>
  <c r="FD330" i="34"/>
  <c r="FE330" i="34"/>
  <c r="FF330" i="34"/>
  <c r="FG330" i="34"/>
  <c r="FH330" i="34"/>
  <c r="FI330" i="34"/>
  <c r="FK330" i="34"/>
  <c r="FL330" i="34" s="1"/>
  <c r="FM330" i="34"/>
  <c r="FN330" i="34"/>
  <c r="FO330" i="34"/>
  <c r="FQ330" i="34"/>
  <c r="FR330" i="34" s="1"/>
  <c r="FT330" i="34"/>
  <c r="FU330" i="34" s="1"/>
  <c r="FV330" i="34"/>
  <c r="FW330" i="34"/>
  <c r="FY330" i="34"/>
  <c r="FZ330" i="34" s="1"/>
  <c r="GG330" i="34"/>
  <c r="GI330" i="34"/>
  <c r="GJ330" i="34"/>
  <c r="GK330" i="34"/>
  <c r="GN330" i="34"/>
  <c r="GO330" i="34"/>
  <c r="GP330" i="34"/>
  <c r="GQ330" i="34"/>
  <c r="GR330" i="34"/>
  <c r="GS330" i="34"/>
  <c r="GT330" i="34"/>
  <c r="GU330" i="34"/>
  <c r="GV330" i="34"/>
  <c r="GW330" i="34"/>
  <c r="GX330" i="34"/>
  <c r="GY330" i="34"/>
  <c r="GZ330" i="34"/>
  <c r="HA330" i="34"/>
  <c r="HB330" i="34"/>
  <c r="HC330" i="34"/>
  <c r="HD330" i="34"/>
  <c r="HE330" i="34"/>
  <c r="HF330" i="34"/>
  <c r="HG330" i="34"/>
  <c r="HH330" i="34"/>
  <c r="HI330" i="34"/>
  <c r="HJ330" i="34"/>
  <c r="HK330" i="34"/>
  <c r="HL330" i="34"/>
  <c r="HM330" i="34"/>
  <c r="HN330" i="34"/>
  <c r="HO330" i="34"/>
  <c r="HP330" i="34"/>
  <c r="HQ330" i="34"/>
  <c r="HR330" i="34"/>
  <c r="HS330" i="34"/>
  <c r="HT330" i="34"/>
  <c r="HU330" i="34"/>
  <c r="HV330" i="34"/>
  <c r="HW330" i="34"/>
  <c r="HX330" i="34"/>
  <c r="HY330" i="34"/>
  <c r="HZ330" i="34"/>
  <c r="IA330" i="34"/>
  <c r="IB330" i="34"/>
  <c r="IC330" i="34"/>
  <c r="ID330" i="34"/>
  <c r="IE330" i="34"/>
  <c r="IF330" i="34"/>
  <c r="IG330" i="34"/>
  <c r="BH329" i="34"/>
  <c r="GH329" i="34" s="1"/>
  <c r="IK329" i="34" s="1"/>
  <c r="BK329" i="34"/>
  <c r="BL329" i="34"/>
  <c r="BM329" i="34"/>
  <c r="BN329" i="34"/>
  <c r="BO329" i="34"/>
  <c r="BP329" i="34"/>
  <c r="BQ329" i="34"/>
  <c r="BR329" i="34"/>
  <c r="BS329" i="34"/>
  <c r="BT329" i="34"/>
  <c r="BU329" i="34"/>
  <c r="BV329" i="34"/>
  <c r="BW329" i="34"/>
  <c r="BX329" i="34"/>
  <c r="BY329" i="34"/>
  <c r="BZ329" i="34"/>
  <c r="CA329" i="34"/>
  <c r="CB329" i="34"/>
  <c r="CC329" i="34"/>
  <c r="CD329" i="34"/>
  <c r="CE329" i="34"/>
  <c r="CF329" i="34"/>
  <c r="CG329" i="34"/>
  <c r="CH329" i="34"/>
  <c r="CI329" i="34"/>
  <c r="CJ329" i="34"/>
  <c r="CK329" i="34"/>
  <c r="CL329" i="34"/>
  <c r="CM329" i="34"/>
  <c r="CN329" i="34"/>
  <c r="CO329" i="34"/>
  <c r="CP329" i="34"/>
  <c r="CQ329" i="34"/>
  <c r="CR329" i="34"/>
  <c r="CS329" i="34"/>
  <c r="CT329" i="34"/>
  <c r="CU329" i="34"/>
  <c r="CV329" i="34"/>
  <c r="CW329" i="34"/>
  <c r="CX329" i="34"/>
  <c r="CY329" i="34"/>
  <c r="CZ329" i="34"/>
  <c r="DA329" i="34"/>
  <c r="DB329" i="34"/>
  <c r="DC329" i="34"/>
  <c r="DD329" i="34"/>
  <c r="DE329" i="34"/>
  <c r="DF329" i="34"/>
  <c r="DG329" i="34"/>
  <c r="DH329" i="34"/>
  <c r="DI329" i="34"/>
  <c r="DJ329" i="34"/>
  <c r="DL329" i="34"/>
  <c r="DM329" i="34"/>
  <c r="DN329" i="34"/>
  <c r="DO329" i="34"/>
  <c r="DQ329" i="34"/>
  <c r="DR329" i="34"/>
  <c r="DS329" i="34"/>
  <c r="DT329" i="34"/>
  <c r="DV329" i="34"/>
  <c r="DW329" i="34" s="1"/>
  <c r="DY329" i="34"/>
  <c r="DZ329" i="34"/>
  <c r="EA329" i="34"/>
  <c r="EB329" i="34"/>
  <c r="ED329" i="34"/>
  <c r="EE329" i="34"/>
  <c r="EG329" i="34"/>
  <c r="EH329" i="34"/>
  <c r="EI329" i="34"/>
  <c r="EK329" i="34"/>
  <c r="EL329" i="34" s="1"/>
  <c r="EM329" i="34"/>
  <c r="EN329" i="34" s="1"/>
  <c r="EO329" i="34"/>
  <c r="EP329" i="34"/>
  <c r="EQ329" i="34"/>
  <c r="ES329" i="34"/>
  <c r="ET329" i="34"/>
  <c r="EV329" i="34"/>
  <c r="EW329" i="34"/>
  <c r="EX329" i="34"/>
  <c r="EY329" i="34"/>
  <c r="EZ329" i="34"/>
  <c r="FA329" i="34"/>
  <c r="FD329" i="34"/>
  <c r="FE329" i="34"/>
  <c r="FF329" i="34"/>
  <c r="FG329" i="34"/>
  <c r="FH329" i="34"/>
  <c r="FI329" i="34"/>
  <c r="FK329" i="34"/>
  <c r="FL329" i="34" s="1"/>
  <c r="FM329" i="34"/>
  <c r="FN329" i="34"/>
  <c r="FO329" i="34"/>
  <c r="FQ329" i="34"/>
  <c r="FR329" i="34" s="1"/>
  <c r="FT329" i="34"/>
  <c r="FU329" i="34" s="1"/>
  <c r="FV329" i="34"/>
  <c r="FW329" i="34"/>
  <c r="FY329" i="34"/>
  <c r="FZ329" i="34" s="1"/>
  <c r="GG329" i="34"/>
  <c r="GI329" i="34"/>
  <c r="GJ329" i="34"/>
  <c r="GK329" i="34"/>
  <c r="GN329" i="34"/>
  <c r="GO329" i="34"/>
  <c r="GP329" i="34"/>
  <c r="GQ329" i="34"/>
  <c r="GR329" i="34"/>
  <c r="GS329" i="34"/>
  <c r="GT329" i="34"/>
  <c r="GU329" i="34"/>
  <c r="GV329" i="34"/>
  <c r="GW329" i="34"/>
  <c r="GX329" i="34"/>
  <c r="GY329" i="34"/>
  <c r="GZ329" i="34"/>
  <c r="HA329" i="34"/>
  <c r="HB329" i="34"/>
  <c r="HC329" i="34"/>
  <c r="HD329" i="34"/>
  <c r="HE329" i="34"/>
  <c r="HF329" i="34"/>
  <c r="HG329" i="34"/>
  <c r="HH329" i="34"/>
  <c r="HI329" i="34"/>
  <c r="HJ329" i="34"/>
  <c r="HK329" i="34"/>
  <c r="HL329" i="34"/>
  <c r="HM329" i="34"/>
  <c r="HN329" i="34"/>
  <c r="HO329" i="34"/>
  <c r="HP329" i="34"/>
  <c r="HQ329" i="34"/>
  <c r="HR329" i="34"/>
  <c r="HS329" i="34"/>
  <c r="HT329" i="34"/>
  <c r="HU329" i="34"/>
  <c r="HV329" i="34"/>
  <c r="HW329" i="34"/>
  <c r="HX329" i="34"/>
  <c r="HY329" i="34"/>
  <c r="HZ329" i="34"/>
  <c r="IA329" i="34"/>
  <c r="IB329" i="34"/>
  <c r="IC329" i="34"/>
  <c r="ID329" i="34"/>
  <c r="IE329" i="34"/>
  <c r="IF329" i="34"/>
  <c r="IG329" i="34"/>
  <c r="BH328" i="34"/>
  <c r="GH328" i="34" s="1"/>
  <c r="IK328" i="34" s="1"/>
  <c r="BK328" i="34"/>
  <c r="BL328" i="34"/>
  <c r="BM328" i="34"/>
  <c r="BN328" i="34"/>
  <c r="BO328" i="34"/>
  <c r="BP328" i="34"/>
  <c r="BQ328" i="34"/>
  <c r="BR328" i="34"/>
  <c r="BS328" i="34"/>
  <c r="BT328" i="34"/>
  <c r="BU328" i="34"/>
  <c r="BV328" i="34"/>
  <c r="BW328" i="34"/>
  <c r="BX328" i="34"/>
  <c r="BY328" i="34"/>
  <c r="BZ328" i="34"/>
  <c r="CA328" i="34"/>
  <c r="CB328" i="34"/>
  <c r="CC328" i="34"/>
  <c r="CD328" i="34"/>
  <c r="CE328" i="34"/>
  <c r="CF328" i="34"/>
  <c r="CG328" i="34"/>
  <c r="CH328" i="34"/>
  <c r="CI328" i="34"/>
  <c r="CJ328" i="34"/>
  <c r="CK328" i="34"/>
  <c r="CL328" i="34"/>
  <c r="CM328" i="34"/>
  <c r="CN328" i="34"/>
  <c r="CO328" i="34"/>
  <c r="CP328" i="34"/>
  <c r="CQ328" i="34"/>
  <c r="CR328" i="34"/>
  <c r="CS328" i="34"/>
  <c r="CT328" i="34"/>
  <c r="CU328" i="34"/>
  <c r="CV328" i="34"/>
  <c r="CW328" i="34"/>
  <c r="CX328" i="34"/>
  <c r="CY328" i="34"/>
  <c r="CZ328" i="34"/>
  <c r="DA328" i="34"/>
  <c r="DB328" i="34"/>
  <c r="DC328" i="34"/>
  <c r="DD328" i="34"/>
  <c r="DE328" i="34"/>
  <c r="DF328" i="34"/>
  <c r="DG328" i="34"/>
  <c r="DH328" i="34"/>
  <c r="DI328" i="34"/>
  <c r="DJ328" i="34"/>
  <c r="DL328" i="34"/>
  <c r="DM328" i="34"/>
  <c r="DN328" i="34"/>
  <c r="DO328" i="34"/>
  <c r="DQ328" i="34"/>
  <c r="DR328" i="34"/>
  <c r="DS328" i="34"/>
  <c r="DT328" i="34"/>
  <c r="DV328" i="34"/>
  <c r="DW328" i="34" s="1"/>
  <c r="DY328" i="34"/>
  <c r="DZ328" i="34"/>
  <c r="EA328" i="34"/>
  <c r="EB328" i="34"/>
  <c r="ED328" i="34"/>
  <c r="EE328" i="34"/>
  <c r="EG328" i="34"/>
  <c r="EH328" i="34"/>
  <c r="EI328" i="34"/>
  <c r="EK328" i="34"/>
  <c r="EL328" i="34" s="1"/>
  <c r="EM328" i="34"/>
  <c r="EN328" i="34" s="1"/>
  <c r="EO328" i="34"/>
  <c r="EP328" i="34"/>
  <c r="EQ328" i="34"/>
  <c r="ES328" i="34"/>
  <c r="ET328" i="34"/>
  <c r="EV328" i="34"/>
  <c r="EW328" i="34"/>
  <c r="EX328" i="34"/>
  <c r="EY328" i="34"/>
  <c r="EZ328" i="34"/>
  <c r="FA328" i="34"/>
  <c r="FD328" i="34"/>
  <c r="FE328" i="34"/>
  <c r="FF328" i="34"/>
  <c r="FG328" i="34"/>
  <c r="FH328" i="34"/>
  <c r="FI328" i="34"/>
  <c r="FK328" i="34"/>
  <c r="FL328" i="34" s="1"/>
  <c r="FM328" i="34"/>
  <c r="FN328" i="34"/>
  <c r="FO328" i="34"/>
  <c r="FQ328" i="34"/>
  <c r="FR328" i="34" s="1"/>
  <c r="FT328" i="34"/>
  <c r="FU328" i="34" s="1"/>
  <c r="FV328" i="34"/>
  <c r="FW328" i="34"/>
  <c r="FY328" i="34"/>
  <c r="FZ328" i="34" s="1"/>
  <c r="GG328" i="34"/>
  <c r="GI328" i="34"/>
  <c r="GJ328" i="34"/>
  <c r="GK328" i="34"/>
  <c r="GN328" i="34"/>
  <c r="GO328" i="34"/>
  <c r="GP328" i="34"/>
  <c r="GQ328" i="34"/>
  <c r="GR328" i="34"/>
  <c r="GS328" i="34"/>
  <c r="GT328" i="34"/>
  <c r="GU328" i="34"/>
  <c r="GV328" i="34"/>
  <c r="GW328" i="34"/>
  <c r="GX328" i="34"/>
  <c r="GY328" i="34"/>
  <c r="GZ328" i="34"/>
  <c r="HA328" i="34"/>
  <c r="HB328" i="34"/>
  <c r="HC328" i="34"/>
  <c r="HD328" i="34"/>
  <c r="HE328" i="34"/>
  <c r="HF328" i="34"/>
  <c r="HG328" i="34"/>
  <c r="HH328" i="34"/>
  <c r="HI328" i="34"/>
  <c r="HJ328" i="34"/>
  <c r="HK328" i="34"/>
  <c r="HL328" i="34"/>
  <c r="HM328" i="34"/>
  <c r="HN328" i="34"/>
  <c r="HO328" i="34"/>
  <c r="HP328" i="34"/>
  <c r="HQ328" i="34"/>
  <c r="HR328" i="34"/>
  <c r="HS328" i="34"/>
  <c r="HT328" i="34"/>
  <c r="HU328" i="34"/>
  <c r="HV328" i="34"/>
  <c r="HW328" i="34"/>
  <c r="HX328" i="34"/>
  <c r="HY328" i="34"/>
  <c r="HZ328" i="34"/>
  <c r="IA328" i="34"/>
  <c r="IB328" i="34"/>
  <c r="IC328" i="34"/>
  <c r="ID328" i="34"/>
  <c r="IE328" i="34"/>
  <c r="IF328" i="34"/>
  <c r="IG328" i="34"/>
  <c r="BH327" i="34"/>
  <c r="GH327" i="34" s="1"/>
  <c r="IK327" i="34" s="1"/>
  <c r="BK327" i="34"/>
  <c r="BL327" i="34"/>
  <c r="BM327" i="34"/>
  <c r="BN327" i="34"/>
  <c r="BO327" i="34"/>
  <c r="BP327" i="34"/>
  <c r="BQ327" i="34"/>
  <c r="BR327" i="34"/>
  <c r="BS327" i="34"/>
  <c r="BT327" i="34"/>
  <c r="BU327" i="34"/>
  <c r="BV327" i="34"/>
  <c r="BW327" i="34"/>
  <c r="BX327" i="34"/>
  <c r="BY327" i="34"/>
  <c r="BZ327" i="34"/>
  <c r="CA327" i="34"/>
  <c r="CB327" i="34"/>
  <c r="CC327" i="34"/>
  <c r="CD327" i="34"/>
  <c r="CE327" i="34"/>
  <c r="CF327" i="34"/>
  <c r="CG327" i="34"/>
  <c r="CH327" i="34"/>
  <c r="CI327" i="34"/>
  <c r="CJ327" i="34"/>
  <c r="CK327" i="34"/>
  <c r="CL327" i="34"/>
  <c r="CM327" i="34"/>
  <c r="CN327" i="34"/>
  <c r="CO327" i="34"/>
  <c r="CP327" i="34"/>
  <c r="CQ327" i="34"/>
  <c r="CR327" i="34"/>
  <c r="CS327" i="34"/>
  <c r="CT327" i="34"/>
  <c r="CU327" i="34"/>
  <c r="CV327" i="34"/>
  <c r="CW327" i="34"/>
  <c r="CX327" i="34"/>
  <c r="CY327" i="34"/>
  <c r="CZ327" i="34"/>
  <c r="DA327" i="34"/>
  <c r="DB327" i="34"/>
  <c r="DC327" i="34"/>
  <c r="DD327" i="34"/>
  <c r="DE327" i="34"/>
  <c r="DF327" i="34"/>
  <c r="DG327" i="34"/>
  <c r="DH327" i="34"/>
  <c r="DI327" i="34"/>
  <c r="DJ327" i="34"/>
  <c r="DL327" i="34"/>
  <c r="DM327" i="34"/>
  <c r="DN327" i="34"/>
  <c r="DO327" i="34"/>
  <c r="DQ327" i="34"/>
  <c r="DR327" i="34"/>
  <c r="DS327" i="34"/>
  <c r="DT327" i="34"/>
  <c r="DV327" i="34"/>
  <c r="DW327" i="34" s="1"/>
  <c r="DY327" i="34"/>
  <c r="DZ327" i="34"/>
  <c r="EA327" i="34"/>
  <c r="EB327" i="34"/>
  <c r="ED327" i="34"/>
  <c r="EE327" i="34"/>
  <c r="EG327" i="34"/>
  <c r="EH327" i="34"/>
  <c r="EI327" i="34"/>
  <c r="EK327" i="34"/>
  <c r="EL327" i="34" s="1"/>
  <c r="EM327" i="34"/>
  <c r="EN327" i="34" s="1"/>
  <c r="EO327" i="34"/>
  <c r="EP327" i="34"/>
  <c r="EQ327" i="34"/>
  <c r="ES327" i="34"/>
  <c r="ET327" i="34"/>
  <c r="EV327" i="34"/>
  <c r="EW327" i="34"/>
  <c r="EX327" i="34"/>
  <c r="EY327" i="34"/>
  <c r="EZ327" i="34"/>
  <c r="FA327" i="34"/>
  <c r="FD327" i="34"/>
  <c r="FE327" i="34"/>
  <c r="FF327" i="34"/>
  <c r="FG327" i="34"/>
  <c r="FH327" i="34"/>
  <c r="FI327" i="34"/>
  <c r="FK327" i="34"/>
  <c r="FL327" i="34" s="1"/>
  <c r="FM327" i="34"/>
  <c r="FN327" i="34"/>
  <c r="FO327" i="34"/>
  <c r="FQ327" i="34"/>
  <c r="FR327" i="34" s="1"/>
  <c r="FT327" i="34"/>
  <c r="FU327" i="34" s="1"/>
  <c r="FV327" i="34"/>
  <c r="FW327" i="34"/>
  <c r="FY327" i="34"/>
  <c r="FZ327" i="34" s="1"/>
  <c r="GG327" i="34"/>
  <c r="GI327" i="34"/>
  <c r="GJ327" i="34"/>
  <c r="GK327" i="34"/>
  <c r="GN327" i="34"/>
  <c r="GO327" i="34"/>
  <c r="GP327" i="34"/>
  <c r="GQ327" i="34"/>
  <c r="GR327" i="34"/>
  <c r="GS327" i="34"/>
  <c r="GT327" i="34"/>
  <c r="GU327" i="34"/>
  <c r="GV327" i="34"/>
  <c r="GW327" i="34"/>
  <c r="GX327" i="34"/>
  <c r="GY327" i="34"/>
  <c r="GZ327" i="34"/>
  <c r="HA327" i="34"/>
  <c r="HB327" i="34"/>
  <c r="HC327" i="34"/>
  <c r="HD327" i="34"/>
  <c r="HE327" i="34"/>
  <c r="HF327" i="34"/>
  <c r="HG327" i="34"/>
  <c r="HH327" i="34"/>
  <c r="HI327" i="34"/>
  <c r="HJ327" i="34"/>
  <c r="HK327" i="34"/>
  <c r="HL327" i="34"/>
  <c r="HM327" i="34"/>
  <c r="HN327" i="34"/>
  <c r="HO327" i="34"/>
  <c r="HP327" i="34"/>
  <c r="HQ327" i="34"/>
  <c r="HR327" i="34"/>
  <c r="HS327" i="34"/>
  <c r="HT327" i="34"/>
  <c r="HU327" i="34"/>
  <c r="HV327" i="34"/>
  <c r="HW327" i="34"/>
  <c r="HX327" i="34"/>
  <c r="HY327" i="34"/>
  <c r="HZ327" i="34"/>
  <c r="IA327" i="34"/>
  <c r="IB327" i="34"/>
  <c r="IC327" i="34"/>
  <c r="ID327" i="34"/>
  <c r="IE327" i="34"/>
  <c r="IF327" i="34"/>
  <c r="IG327" i="34"/>
  <c r="BH326" i="34"/>
  <c r="GH326" i="34" s="1"/>
  <c r="IK326" i="34" s="1"/>
  <c r="BK326" i="34"/>
  <c r="BL326" i="34"/>
  <c r="BM326" i="34"/>
  <c r="BN326" i="34"/>
  <c r="BO326" i="34"/>
  <c r="BP326" i="34"/>
  <c r="BQ326" i="34"/>
  <c r="BR326" i="34"/>
  <c r="BS326" i="34"/>
  <c r="BT326" i="34"/>
  <c r="BU326" i="34"/>
  <c r="BV326" i="34"/>
  <c r="BW326" i="34"/>
  <c r="BX326" i="34"/>
  <c r="BY326" i="34"/>
  <c r="BZ326" i="34"/>
  <c r="CA326" i="34"/>
  <c r="CB326" i="34"/>
  <c r="CC326" i="34"/>
  <c r="CD326" i="34"/>
  <c r="CE326" i="34"/>
  <c r="CF326" i="34"/>
  <c r="CG326" i="34"/>
  <c r="CH326" i="34"/>
  <c r="CI326" i="34"/>
  <c r="CJ326" i="34"/>
  <c r="CK326" i="34"/>
  <c r="CL326" i="34"/>
  <c r="CM326" i="34"/>
  <c r="CN326" i="34"/>
  <c r="CO326" i="34"/>
  <c r="CP326" i="34"/>
  <c r="CQ326" i="34"/>
  <c r="CR326" i="34"/>
  <c r="CS326" i="34"/>
  <c r="CT326" i="34"/>
  <c r="CU326" i="34"/>
  <c r="CV326" i="34"/>
  <c r="CW326" i="34"/>
  <c r="CX326" i="34"/>
  <c r="CY326" i="34"/>
  <c r="CZ326" i="34"/>
  <c r="DA326" i="34"/>
  <c r="DB326" i="34"/>
  <c r="DC326" i="34"/>
  <c r="DD326" i="34"/>
  <c r="DE326" i="34"/>
  <c r="DF326" i="34"/>
  <c r="DG326" i="34"/>
  <c r="DH326" i="34"/>
  <c r="DI326" i="34"/>
  <c r="DJ326" i="34"/>
  <c r="DL326" i="34"/>
  <c r="DM326" i="34"/>
  <c r="DN326" i="34"/>
  <c r="DO326" i="34"/>
  <c r="DQ326" i="34"/>
  <c r="DR326" i="34"/>
  <c r="DS326" i="34"/>
  <c r="DT326" i="34"/>
  <c r="DV326" i="34"/>
  <c r="DW326" i="34" s="1"/>
  <c r="DY326" i="34"/>
  <c r="DZ326" i="34"/>
  <c r="EA326" i="34"/>
  <c r="EB326" i="34"/>
  <c r="ED326" i="34"/>
  <c r="EE326" i="34"/>
  <c r="EG326" i="34"/>
  <c r="EH326" i="34"/>
  <c r="EI326" i="34"/>
  <c r="EK326" i="34"/>
  <c r="EL326" i="34" s="1"/>
  <c r="EM326" i="34"/>
  <c r="EN326" i="34" s="1"/>
  <c r="EO326" i="34"/>
  <c r="EP326" i="34"/>
  <c r="EQ326" i="34"/>
  <c r="ES326" i="34"/>
  <c r="ET326" i="34"/>
  <c r="EV326" i="34"/>
  <c r="EW326" i="34"/>
  <c r="EX326" i="34"/>
  <c r="EY326" i="34"/>
  <c r="EZ326" i="34"/>
  <c r="FA326" i="34"/>
  <c r="FD326" i="34"/>
  <c r="FE326" i="34"/>
  <c r="FF326" i="34"/>
  <c r="FG326" i="34"/>
  <c r="FH326" i="34"/>
  <c r="FI326" i="34"/>
  <c r="FK326" i="34"/>
  <c r="FL326" i="34" s="1"/>
  <c r="FM326" i="34"/>
  <c r="FN326" i="34"/>
  <c r="FO326" i="34"/>
  <c r="FQ326" i="34"/>
  <c r="FR326" i="34" s="1"/>
  <c r="FT326" i="34"/>
  <c r="FU326" i="34" s="1"/>
  <c r="FV326" i="34"/>
  <c r="FW326" i="34"/>
  <c r="FY326" i="34"/>
  <c r="FZ326" i="34" s="1"/>
  <c r="GG326" i="34"/>
  <c r="GI326" i="34"/>
  <c r="GJ326" i="34"/>
  <c r="GK326" i="34"/>
  <c r="GN326" i="34"/>
  <c r="GO326" i="34"/>
  <c r="GP326" i="34"/>
  <c r="GQ326" i="34"/>
  <c r="GR326" i="34"/>
  <c r="GS326" i="34"/>
  <c r="GT326" i="34"/>
  <c r="GU326" i="34"/>
  <c r="GV326" i="34"/>
  <c r="GW326" i="34"/>
  <c r="GX326" i="34"/>
  <c r="GY326" i="34"/>
  <c r="GZ326" i="34"/>
  <c r="HA326" i="34"/>
  <c r="HB326" i="34"/>
  <c r="HC326" i="34"/>
  <c r="HD326" i="34"/>
  <c r="HE326" i="34"/>
  <c r="HF326" i="34"/>
  <c r="HG326" i="34"/>
  <c r="HH326" i="34"/>
  <c r="HI326" i="34"/>
  <c r="HJ326" i="34"/>
  <c r="HK326" i="34"/>
  <c r="HL326" i="34"/>
  <c r="HM326" i="34"/>
  <c r="HN326" i="34"/>
  <c r="HO326" i="34"/>
  <c r="HP326" i="34"/>
  <c r="HQ326" i="34"/>
  <c r="HR326" i="34"/>
  <c r="HS326" i="34"/>
  <c r="HT326" i="34"/>
  <c r="HU326" i="34"/>
  <c r="HV326" i="34"/>
  <c r="HW326" i="34"/>
  <c r="HX326" i="34"/>
  <c r="HY326" i="34"/>
  <c r="HZ326" i="34"/>
  <c r="IA326" i="34"/>
  <c r="IB326" i="34"/>
  <c r="IC326" i="34"/>
  <c r="ID326" i="34"/>
  <c r="IE326" i="34"/>
  <c r="IF326" i="34"/>
  <c r="IG326" i="34"/>
  <c r="BH325" i="34"/>
  <c r="GH325" i="34" s="1"/>
  <c r="IK325" i="34" s="1"/>
  <c r="BK325" i="34"/>
  <c r="BL325" i="34"/>
  <c r="BM325" i="34"/>
  <c r="BN325" i="34"/>
  <c r="BO325" i="34"/>
  <c r="BP325" i="34"/>
  <c r="BQ325" i="34"/>
  <c r="BR325" i="34"/>
  <c r="BS325" i="34"/>
  <c r="BT325" i="34"/>
  <c r="BU325" i="34"/>
  <c r="BV325" i="34"/>
  <c r="BW325" i="34"/>
  <c r="BX325" i="34"/>
  <c r="BY325" i="34"/>
  <c r="BZ325" i="34"/>
  <c r="CA325" i="34"/>
  <c r="CB325" i="34"/>
  <c r="CC325" i="34"/>
  <c r="CD325" i="34"/>
  <c r="CE325" i="34"/>
  <c r="CF325" i="34"/>
  <c r="CG325" i="34"/>
  <c r="CH325" i="34"/>
  <c r="CI325" i="34"/>
  <c r="CJ325" i="34"/>
  <c r="CK325" i="34"/>
  <c r="CL325" i="34"/>
  <c r="CM325" i="34"/>
  <c r="CN325" i="34"/>
  <c r="CO325" i="34"/>
  <c r="CP325" i="34"/>
  <c r="CQ325" i="34"/>
  <c r="CR325" i="34"/>
  <c r="CS325" i="34"/>
  <c r="CT325" i="34"/>
  <c r="CU325" i="34"/>
  <c r="CV325" i="34"/>
  <c r="CW325" i="34"/>
  <c r="CX325" i="34"/>
  <c r="CY325" i="34"/>
  <c r="CZ325" i="34"/>
  <c r="DA325" i="34"/>
  <c r="DB325" i="34"/>
  <c r="DC325" i="34"/>
  <c r="DD325" i="34"/>
  <c r="DE325" i="34"/>
  <c r="DF325" i="34"/>
  <c r="DG325" i="34"/>
  <c r="DH325" i="34"/>
  <c r="DI325" i="34"/>
  <c r="DJ325" i="34"/>
  <c r="DL325" i="34"/>
  <c r="DM325" i="34"/>
  <c r="DN325" i="34"/>
  <c r="DO325" i="34"/>
  <c r="DQ325" i="34"/>
  <c r="DR325" i="34"/>
  <c r="DS325" i="34"/>
  <c r="DT325" i="34"/>
  <c r="DV325" i="34"/>
  <c r="DW325" i="34" s="1"/>
  <c r="DY325" i="34"/>
  <c r="DZ325" i="34"/>
  <c r="EA325" i="34"/>
  <c r="EB325" i="34"/>
  <c r="ED325" i="34"/>
  <c r="EE325" i="34"/>
  <c r="EG325" i="34"/>
  <c r="EH325" i="34"/>
  <c r="EI325" i="34"/>
  <c r="EK325" i="34"/>
  <c r="EL325" i="34" s="1"/>
  <c r="EM325" i="34"/>
  <c r="EN325" i="34" s="1"/>
  <c r="EO325" i="34"/>
  <c r="EP325" i="34"/>
  <c r="EQ325" i="34"/>
  <c r="ES325" i="34"/>
  <c r="ET325" i="34"/>
  <c r="EV325" i="34"/>
  <c r="EW325" i="34"/>
  <c r="EX325" i="34"/>
  <c r="EY325" i="34"/>
  <c r="EZ325" i="34"/>
  <c r="FA325" i="34"/>
  <c r="FD325" i="34"/>
  <c r="FE325" i="34"/>
  <c r="FF325" i="34"/>
  <c r="FG325" i="34"/>
  <c r="FH325" i="34"/>
  <c r="FI325" i="34"/>
  <c r="FK325" i="34"/>
  <c r="FL325" i="34" s="1"/>
  <c r="FM325" i="34"/>
  <c r="FN325" i="34"/>
  <c r="FO325" i="34"/>
  <c r="FQ325" i="34"/>
  <c r="FR325" i="34" s="1"/>
  <c r="FT325" i="34"/>
  <c r="FU325" i="34" s="1"/>
  <c r="FV325" i="34"/>
  <c r="FW325" i="34"/>
  <c r="FY325" i="34"/>
  <c r="FZ325" i="34" s="1"/>
  <c r="GG325" i="34"/>
  <c r="GI325" i="34"/>
  <c r="GJ325" i="34"/>
  <c r="GK325" i="34"/>
  <c r="GN325" i="34"/>
  <c r="GO325" i="34"/>
  <c r="GP325" i="34"/>
  <c r="GQ325" i="34"/>
  <c r="GR325" i="34"/>
  <c r="GS325" i="34"/>
  <c r="GT325" i="34"/>
  <c r="GU325" i="34"/>
  <c r="GV325" i="34"/>
  <c r="GW325" i="34"/>
  <c r="GX325" i="34"/>
  <c r="GY325" i="34"/>
  <c r="GZ325" i="34"/>
  <c r="HA325" i="34"/>
  <c r="HB325" i="34"/>
  <c r="HC325" i="34"/>
  <c r="HD325" i="34"/>
  <c r="HE325" i="34"/>
  <c r="HF325" i="34"/>
  <c r="HG325" i="34"/>
  <c r="HH325" i="34"/>
  <c r="HI325" i="34"/>
  <c r="HJ325" i="34"/>
  <c r="HK325" i="34"/>
  <c r="HL325" i="34"/>
  <c r="HM325" i="34"/>
  <c r="HN325" i="34"/>
  <c r="HO325" i="34"/>
  <c r="HP325" i="34"/>
  <c r="HQ325" i="34"/>
  <c r="HR325" i="34"/>
  <c r="HS325" i="34"/>
  <c r="HT325" i="34"/>
  <c r="HU325" i="34"/>
  <c r="HV325" i="34"/>
  <c r="HW325" i="34"/>
  <c r="HX325" i="34"/>
  <c r="HY325" i="34"/>
  <c r="HZ325" i="34"/>
  <c r="IA325" i="34"/>
  <c r="IB325" i="34"/>
  <c r="IC325" i="34"/>
  <c r="ID325" i="34"/>
  <c r="IE325" i="34"/>
  <c r="IF325" i="34"/>
  <c r="IG325" i="34"/>
  <c r="BH324" i="34"/>
  <c r="GH324" i="34" s="1"/>
  <c r="IK324" i="34" s="1"/>
  <c r="BK324" i="34"/>
  <c r="BL324" i="34"/>
  <c r="BM324" i="34"/>
  <c r="BN324" i="34"/>
  <c r="BO324" i="34"/>
  <c r="BP324" i="34"/>
  <c r="BQ324" i="34"/>
  <c r="BR324" i="34"/>
  <c r="BS324" i="34"/>
  <c r="BT324" i="34"/>
  <c r="BU324" i="34"/>
  <c r="BV324" i="34"/>
  <c r="BW324" i="34"/>
  <c r="BX324" i="34"/>
  <c r="BY324" i="34"/>
  <c r="BZ324" i="34"/>
  <c r="CA324" i="34"/>
  <c r="CB324" i="34"/>
  <c r="CC324" i="34"/>
  <c r="CD324" i="34"/>
  <c r="CE324" i="34"/>
  <c r="CF324" i="34"/>
  <c r="CG324" i="34"/>
  <c r="CH324" i="34"/>
  <c r="CI324" i="34"/>
  <c r="CJ324" i="34"/>
  <c r="CK324" i="34"/>
  <c r="CL324" i="34"/>
  <c r="CM324" i="34"/>
  <c r="CN324" i="34"/>
  <c r="CO324" i="34"/>
  <c r="CP324" i="34"/>
  <c r="CQ324" i="34"/>
  <c r="CR324" i="34"/>
  <c r="CS324" i="34"/>
  <c r="CT324" i="34"/>
  <c r="CU324" i="34"/>
  <c r="CV324" i="34"/>
  <c r="CW324" i="34"/>
  <c r="CX324" i="34"/>
  <c r="CY324" i="34"/>
  <c r="CZ324" i="34"/>
  <c r="DA324" i="34"/>
  <c r="DB324" i="34"/>
  <c r="DC324" i="34"/>
  <c r="DD324" i="34"/>
  <c r="DE324" i="34"/>
  <c r="DF324" i="34"/>
  <c r="DG324" i="34"/>
  <c r="DH324" i="34"/>
  <c r="DI324" i="34"/>
  <c r="DJ324" i="34"/>
  <c r="DL324" i="34"/>
  <c r="DM324" i="34"/>
  <c r="DN324" i="34"/>
  <c r="DO324" i="34"/>
  <c r="DQ324" i="34"/>
  <c r="DR324" i="34"/>
  <c r="DS324" i="34"/>
  <c r="DT324" i="34"/>
  <c r="DV324" i="34"/>
  <c r="DW324" i="34" s="1"/>
  <c r="DY324" i="34"/>
  <c r="DZ324" i="34"/>
  <c r="EA324" i="34"/>
  <c r="EB324" i="34"/>
  <c r="ED324" i="34"/>
  <c r="EE324" i="34"/>
  <c r="EG324" i="34"/>
  <c r="EH324" i="34"/>
  <c r="EI324" i="34"/>
  <c r="EK324" i="34"/>
  <c r="EL324" i="34" s="1"/>
  <c r="EM324" i="34"/>
  <c r="EN324" i="34" s="1"/>
  <c r="EO324" i="34"/>
  <c r="EP324" i="34"/>
  <c r="EQ324" i="34"/>
  <c r="ES324" i="34"/>
  <c r="ET324" i="34"/>
  <c r="EV324" i="34"/>
  <c r="EW324" i="34"/>
  <c r="EX324" i="34"/>
  <c r="EY324" i="34"/>
  <c r="EZ324" i="34"/>
  <c r="FA324" i="34"/>
  <c r="FD324" i="34"/>
  <c r="FE324" i="34"/>
  <c r="FF324" i="34"/>
  <c r="FG324" i="34"/>
  <c r="FH324" i="34"/>
  <c r="FI324" i="34"/>
  <c r="FK324" i="34"/>
  <c r="FL324" i="34" s="1"/>
  <c r="FM324" i="34"/>
  <c r="FN324" i="34"/>
  <c r="FO324" i="34"/>
  <c r="FQ324" i="34"/>
  <c r="FR324" i="34" s="1"/>
  <c r="FT324" i="34"/>
  <c r="FU324" i="34" s="1"/>
  <c r="FV324" i="34"/>
  <c r="FW324" i="34"/>
  <c r="FY324" i="34"/>
  <c r="FZ324" i="34" s="1"/>
  <c r="GG324" i="34"/>
  <c r="GI324" i="34"/>
  <c r="GJ324" i="34"/>
  <c r="GK324" i="34"/>
  <c r="GN324" i="34"/>
  <c r="GO324" i="34"/>
  <c r="GP324" i="34"/>
  <c r="GQ324" i="34"/>
  <c r="GR324" i="34"/>
  <c r="GS324" i="34"/>
  <c r="GT324" i="34"/>
  <c r="GU324" i="34"/>
  <c r="GV324" i="34"/>
  <c r="GW324" i="34"/>
  <c r="GX324" i="34"/>
  <c r="GY324" i="34"/>
  <c r="GZ324" i="34"/>
  <c r="HA324" i="34"/>
  <c r="HB324" i="34"/>
  <c r="HC324" i="34"/>
  <c r="HD324" i="34"/>
  <c r="HE324" i="34"/>
  <c r="HF324" i="34"/>
  <c r="HG324" i="34"/>
  <c r="HH324" i="34"/>
  <c r="HI324" i="34"/>
  <c r="HJ324" i="34"/>
  <c r="HK324" i="34"/>
  <c r="HL324" i="34"/>
  <c r="HM324" i="34"/>
  <c r="HN324" i="34"/>
  <c r="HO324" i="34"/>
  <c r="HP324" i="34"/>
  <c r="HQ324" i="34"/>
  <c r="HR324" i="34"/>
  <c r="HS324" i="34"/>
  <c r="HT324" i="34"/>
  <c r="HU324" i="34"/>
  <c r="HV324" i="34"/>
  <c r="HW324" i="34"/>
  <c r="HX324" i="34"/>
  <c r="HY324" i="34"/>
  <c r="HZ324" i="34"/>
  <c r="IA324" i="34"/>
  <c r="IB324" i="34"/>
  <c r="IC324" i="34"/>
  <c r="ID324" i="34"/>
  <c r="IE324" i="34"/>
  <c r="IF324" i="34"/>
  <c r="IG324" i="34"/>
  <c r="BH323" i="34"/>
  <c r="GH323" i="34" s="1"/>
  <c r="IK323" i="34" s="1"/>
  <c r="BK323" i="34"/>
  <c r="BL323" i="34"/>
  <c r="BM323" i="34"/>
  <c r="BN323" i="34"/>
  <c r="BO323" i="34"/>
  <c r="BP323" i="34"/>
  <c r="BQ323" i="34"/>
  <c r="BR323" i="34"/>
  <c r="BS323" i="34"/>
  <c r="BT323" i="34"/>
  <c r="BU323" i="34"/>
  <c r="BV323" i="34"/>
  <c r="BW323" i="34"/>
  <c r="BX323" i="34"/>
  <c r="BY323" i="34"/>
  <c r="BZ323" i="34"/>
  <c r="CA323" i="34"/>
  <c r="CB323" i="34"/>
  <c r="CC323" i="34"/>
  <c r="CD323" i="34"/>
  <c r="CE323" i="34"/>
  <c r="CF323" i="34"/>
  <c r="CG323" i="34"/>
  <c r="CH323" i="34"/>
  <c r="CI323" i="34"/>
  <c r="CJ323" i="34"/>
  <c r="CK323" i="34"/>
  <c r="CL323" i="34"/>
  <c r="CM323" i="34"/>
  <c r="CN323" i="34"/>
  <c r="CO323" i="34"/>
  <c r="CP323" i="34"/>
  <c r="CQ323" i="34"/>
  <c r="CR323" i="34"/>
  <c r="CS323" i="34"/>
  <c r="CT323" i="34"/>
  <c r="CU323" i="34"/>
  <c r="CV323" i="34"/>
  <c r="CW323" i="34"/>
  <c r="CX323" i="34"/>
  <c r="CY323" i="34"/>
  <c r="CZ323" i="34"/>
  <c r="DA323" i="34"/>
  <c r="DB323" i="34"/>
  <c r="DC323" i="34"/>
  <c r="DD323" i="34"/>
  <c r="DE323" i="34"/>
  <c r="DF323" i="34"/>
  <c r="DG323" i="34"/>
  <c r="DH323" i="34"/>
  <c r="DI323" i="34"/>
  <c r="DJ323" i="34"/>
  <c r="DL323" i="34"/>
  <c r="DM323" i="34"/>
  <c r="DN323" i="34"/>
  <c r="DO323" i="34"/>
  <c r="DQ323" i="34"/>
  <c r="DR323" i="34"/>
  <c r="DS323" i="34"/>
  <c r="DT323" i="34"/>
  <c r="DV323" i="34"/>
  <c r="DW323" i="34" s="1"/>
  <c r="DY323" i="34"/>
  <c r="DZ323" i="34"/>
  <c r="EA323" i="34"/>
  <c r="EB323" i="34"/>
  <c r="ED323" i="34"/>
  <c r="EE323" i="34"/>
  <c r="EG323" i="34"/>
  <c r="EH323" i="34"/>
  <c r="EI323" i="34"/>
  <c r="EK323" i="34"/>
  <c r="EL323" i="34" s="1"/>
  <c r="EM323" i="34"/>
  <c r="EN323" i="34" s="1"/>
  <c r="EO323" i="34"/>
  <c r="EP323" i="34"/>
  <c r="EQ323" i="34"/>
  <c r="ES323" i="34"/>
  <c r="ET323" i="34"/>
  <c r="EV323" i="34"/>
  <c r="EW323" i="34"/>
  <c r="EX323" i="34"/>
  <c r="EY323" i="34"/>
  <c r="EZ323" i="34"/>
  <c r="FA323" i="34"/>
  <c r="FD323" i="34"/>
  <c r="FE323" i="34"/>
  <c r="FF323" i="34"/>
  <c r="FG323" i="34"/>
  <c r="FH323" i="34"/>
  <c r="FI323" i="34"/>
  <c r="FK323" i="34"/>
  <c r="FL323" i="34" s="1"/>
  <c r="FM323" i="34"/>
  <c r="FN323" i="34"/>
  <c r="FO323" i="34"/>
  <c r="FQ323" i="34"/>
  <c r="FR323" i="34" s="1"/>
  <c r="FT323" i="34"/>
  <c r="FU323" i="34" s="1"/>
  <c r="FV323" i="34"/>
  <c r="FW323" i="34"/>
  <c r="FY323" i="34"/>
  <c r="FZ323" i="34" s="1"/>
  <c r="GG323" i="34"/>
  <c r="GI323" i="34"/>
  <c r="GJ323" i="34"/>
  <c r="GK323" i="34"/>
  <c r="GN323" i="34"/>
  <c r="GO323" i="34"/>
  <c r="GP323" i="34"/>
  <c r="GQ323" i="34"/>
  <c r="GR323" i="34"/>
  <c r="GS323" i="34"/>
  <c r="GT323" i="34"/>
  <c r="GU323" i="34"/>
  <c r="GV323" i="34"/>
  <c r="GW323" i="34"/>
  <c r="GX323" i="34"/>
  <c r="GY323" i="34"/>
  <c r="GZ323" i="34"/>
  <c r="HA323" i="34"/>
  <c r="HB323" i="34"/>
  <c r="HC323" i="34"/>
  <c r="HD323" i="34"/>
  <c r="HE323" i="34"/>
  <c r="HF323" i="34"/>
  <c r="HG323" i="34"/>
  <c r="HH323" i="34"/>
  <c r="HI323" i="34"/>
  <c r="HJ323" i="34"/>
  <c r="HK323" i="34"/>
  <c r="HL323" i="34"/>
  <c r="HM323" i="34"/>
  <c r="HN323" i="34"/>
  <c r="HO323" i="34"/>
  <c r="HP323" i="34"/>
  <c r="HQ323" i="34"/>
  <c r="HR323" i="34"/>
  <c r="HS323" i="34"/>
  <c r="HT323" i="34"/>
  <c r="HU323" i="34"/>
  <c r="HV323" i="34"/>
  <c r="HW323" i="34"/>
  <c r="HX323" i="34"/>
  <c r="HY323" i="34"/>
  <c r="HZ323" i="34"/>
  <c r="IA323" i="34"/>
  <c r="IB323" i="34"/>
  <c r="IC323" i="34"/>
  <c r="ID323" i="34"/>
  <c r="IE323" i="34"/>
  <c r="IF323" i="34"/>
  <c r="IG323" i="34"/>
  <c r="BH322" i="34"/>
  <c r="GH322" i="34" s="1"/>
  <c r="IK322" i="34" s="1"/>
  <c r="BK322" i="34"/>
  <c r="BL322" i="34"/>
  <c r="BM322" i="34"/>
  <c r="BN322" i="34"/>
  <c r="BO322" i="34"/>
  <c r="BP322" i="34"/>
  <c r="BQ322" i="34"/>
  <c r="BR322" i="34"/>
  <c r="BS322" i="34"/>
  <c r="BT322" i="34"/>
  <c r="BU322" i="34"/>
  <c r="BV322" i="34"/>
  <c r="BW322" i="34"/>
  <c r="BX322" i="34"/>
  <c r="BY322" i="34"/>
  <c r="BZ322" i="34"/>
  <c r="CA322" i="34"/>
  <c r="CB322" i="34"/>
  <c r="CC322" i="34"/>
  <c r="CD322" i="34"/>
  <c r="CE322" i="34"/>
  <c r="CF322" i="34"/>
  <c r="CG322" i="34"/>
  <c r="CH322" i="34"/>
  <c r="CI322" i="34"/>
  <c r="CJ322" i="34"/>
  <c r="CK322" i="34"/>
  <c r="CL322" i="34"/>
  <c r="CM322" i="34"/>
  <c r="CN322" i="34"/>
  <c r="CO322" i="34"/>
  <c r="CP322" i="34"/>
  <c r="CQ322" i="34"/>
  <c r="CR322" i="34"/>
  <c r="CS322" i="34"/>
  <c r="CT322" i="34"/>
  <c r="CU322" i="34"/>
  <c r="CV322" i="34"/>
  <c r="CW322" i="34"/>
  <c r="CX322" i="34"/>
  <c r="CY322" i="34"/>
  <c r="CZ322" i="34"/>
  <c r="DA322" i="34"/>
  <c r="DB322" i="34"/>
  <c r="DC322" i="34"/>
  <c r="DD322" i="34"/>
  <c r="DE322" i="34"/>
  <c r="DF322" i="34"/>
  <c r="DG322" i="34"/>
  <c r="DH322" i="34"/>
  <c r="DI322" i="34"/>
  <c r="DJ322" i="34"/>
  <c r="DL322" i="34"/>
  <c r="DM322" i="34"/>
  <c r="DN322" i="34"/>
  <c r="DO322" i="34"/>
  <c r="DQ322" i="34"/>
  <c r="DR322" i="34"/>
  <c r="DS322" i="34"/>
  <c r="DT322" i="34"/>
  <c r="DV322" i="34"/>
  <c r="DW322" i="34" s="1"/>
  <c r="DY322" i="34"/>
  <c r="DZ322" i="34"/>
  <c r="EA322" i="34"/>
  <c r="EB322" i="34"/>
  <c r="ED322" i="34"/>
  <c r="EE322" i="34"/>
  <c r="EG322" i="34"/>
  <c r="EH322" i="34"/>
  <c r="EI322" i="34"/>
  <c r="EK322" i="34"/>
  <c r="EL322" i="34" s="1"/>
  <c r="EM322" i="34"/>
  <c r="EN322" i="34" s="1"/>
  <c r="EO322" i="34"/>
  <c r="EP322" i="34"/>
  <c r="EQ322" i="34"/>
  <c r="ES322" i="34"/>
  <c r="ET322" i="34"/>
  <c r="EV322" i="34"/>
  <c r="EW322" i="34"/>
  <c r="EX322" i="34"/>
  <c r="EY322" i="34"/>
  <c r="EZ322" i="34"/>
  <c r="FA322" i="34"/>
  <c r="FD322" i="34"/>
  <c r="FE322" i="34"/>
  <c r="FF322" i="34"/>
  <c r="FG322" i="34"/>
  <c r="FH322" i="34"/>
  <c r="FI322" i="34"/>
  <c r="FK322" i="34"/>
  <c r="FL322" i="34" s="1"/>
  <c r="FM322" i="34"/>
  <c r="FN322" i="34"/>
  <c r="FO322" i="34"/>
  <c r="FQ322" i="34"/>
  <c r="FR322" i="34" s="1"/>
  <c r="FT322" i="34"/>
  <c r="FU322" i="34" s="1"/>
  <c r="FV322" i="34"/>
  <c r="FW322" i="34"/>
  <c r="FY322" i="34"/>
  <c r="FZ322" i="34" s="1"/>
  <c r="GG322" i="34"/>
  <c r="GI322" i="34"/>
  <c r="GJ322" i="34"/>
  <c r="GK322" i="34"/>
  <c r="GN322" i="34"/>
  <c r="GO322" i="34"/>
  <c r="GP322" i="34"/>
  <c r="GQ322" i="34"/>
  <c r="GR322" i="34"/>
  <c r="GS322" i="34"/>
  <c r="GT322" i="34"/>
  <c r="GU322" i="34"/>
  <c r="GV322" i="34"/>
  <c r="GW322" i="34"/>
  <c r="GX322" i="34"/>
  <c r="GY322" i="34"/>
  <c r="GZ322" i="34"/>
  <c r="HA322" i="34"/>
  <c r="HB322" i="34"/>
  <c r="HC322" i="34"/>
  <c r="HD322" i="34"/>
  <c r="HE322" i="34"/>
  <c r="HF322" i="34"/>
  <c r="HG322" i="34"/>
  <c r="HH322" i="34"/>
  <c r="HI322" i="34"/>
  <c r="HJ322" i="34"/>
  <c r="HK322" i="34"/>
  <c r="HL322" i="34"/>
  <c r="HM322" i="34"/>
  <c r="HN322" i="34"/>
  <c r="HO322" i="34"/>
  <c r="HP322" i="34"/>
  <c r="HQ322" i="34"/>
  <c r="HR322" i="34"/>
  <c r="HS322" i="34"/>
  <c r="HT322" i="34"/>
  <c r="HU322" i="34"/>
  <c r="HV322" i="34"/>
  <c r="HW322" i="34"/>
  <c r="HX322" i="34"/>
  <c r="HY322" i="34"/>
  <c r="HZ322" i="34"/>
  <c r="IA322" i="34"/>
  <c r="IB322" i="34"/>
  <c r="IC322" i="34"/>
  <c r="ID322" i="34"/>
  <c r="IE322" i="34"/>
  <c r="IF322" i="34"/>
  <c r="IG322" i="34"/>
  <c r="BH321" i="34"/>
  <c r="GH321" i="34" s="1"/>
  <c r="IK321" i="34" s="1"/>
  <c r="BK321" i="34"/>
  <c r="BL321" i="34"/>
  <c r="BM321" i="34"/>
  <c r="BN321" i="34"/>
  <c r="BO321" i="34"/>
  <c r="BP321" i="34"/>
  <c r="BQ321" i="34"/>
  <c r="BR321" i="34"/>
  <c r="BS321" i="34"/>
  <c r="BT321" i="34"/>
  <c r="BU321" i="34"/>
  <c r="BV321" i="34"/>
  <c r="BW321" i="34"/>
  <c r="BX321" i="34"/>
  <c r="BY321" i="34"/>
  <c r="BZ321" i="34"/>
  <c r="CA321" i="34"/>
  <c r="CB321" i="34"/>
  <c r="CC321" i="34"/>
  <c r="CD321" i="34"/>
  <c r="CE321" i="34"/>
  <c r="CF321" i="34"/>
  <c r="CG321" i="34"/>
  <c r="CH321" i="34"/>
  <c r="CI321" i="34"/>
  <c r="CJ321" i="34"/>
  <c r="CK321" i="34"/>
  <c r="CL321" i="34"/>
  <c r="CM321" i="34"/>
  <c r="CN321" i="34"/>
  <c r="CO321" i="34"/>
  <c r="CP321" i="34"/>
  <c r="CQ321" i="34"/>
  <c r="CR321" i="34"/>
  <c r="CS321" i="34"/>
  <c r="CT321" i="34"/>
  <c r="CU321" i="34"/>
  <c r="CV321" i="34"/>
  <c r="CW321" i="34"/>
  <c r="CX321" i="34"/>
  <c r="CY321" i="34"/>
  <c r="CZ321" i="34"/>
  <c r="DA321" i="34"/>
  <c r="DB321" i="34"/>
  <c r="DC321" i="34"/>
  <c r="DD321" i="34"/>
  <c r="DE321" i="34"/>
  <c r="DF321" i="34"/>
  <c r="DG321" i="34"/>
  <c r="DH321" i="34"/>
  <c r="DI321" i="34"/>
  <c r="DJ321" i="34"/>
  <c r="DL321" i="34"/>
  <c r="DM321" i="34"/>
  <c r="DN321" i="34"/>
  <c r="DO321" i="34"/>
  <c r="DQ321" i="34"/>
  <c r="DR321" i="34"/>
  <c r="DS321" i="34"/>
  <c r="DT321" i="34"/>
  <c r="DV321" i="34"/>
  <c r="DW321" i="34" s="1"/>
  <c r="DY321" i="34"/>
  <c r="DZ321" i="34"/>
  <c r="EA321" i="34"/>
  <c r="EB321" i="34"/>
  <c r="ED321" i="34"/>
  <c r="EE321" i="34"/>
  <c r="EG321" i="34"/>
  <c r="EH321" i="34"/>
  <c r="EI321" i="34"/>
  <c r="EK321" i="34"/>
  <c r="EL321" i="34" s="1"/>
  <c r="EM321" i="34"/>
  <c r="EN321" i="34" s="1"/>
  <c r="EO321" i="34"/>
  <c r="EP321" i="34"/>
  <c r="EQ321" i="34"/>
  <c r="ES321" i="34"/>
  <c r="ET321" i="34"/>
  <c r="EV321" i="34"/>
  <c r="EW321" i="34"/>
  <c r="EX321" i="34"/>
  <c r="EY321" i="34"/>
  <c r="EZ321" i="34"/>
  <c r="FA321" i="34"/>
  <c r="FD321" i="34"/>
  <c r="FE321" i="34"/>
  <c r="FF321" i="34"/>
  <c r="FG321" i="34"/>
  <c r="FH321" i="34"/>
  <c r="FI321" i="34"/>
  <c r="FK321" i="34"/>
  <c r="FL321" i="34" s="1"/>
  <c r="FM321" i="34"/>
  <c r="FN321" i="34"/>
  <c r="FO321" i="34"/>
  <c r="FQ321" i="34"/>
  <c r="FR321" i="34" s="1"/>
  <c r="FT321" i="34"/>
  <c r="FU321" i="34" s="1"/>
  <c r="FV321" i="34"/>
  <c r="FW321" i="34"/>
  <c r="FY321" i="34"/>
  <c r="FZ321" i="34" s="1"/>
  <c r="GG321" i="34"/>
  <c r="GI321" i="34"/>
  <c r="GJ321" i="34"/>
  <c r="GK321" i="34"/>
  <c r="GN321" i="34"/>
  <c r="GO321" i="34"/>
  <c r="GP321" i="34"/>
  <c r="GQ321" i="34"/>
  <c r="GR321" i="34"/>
  <c r="GS321" i="34"/>
  <c r="GT321" i="34"/>
  <c r="GU321" i="34"/>
  <c r="GV321" i="34"/>
  <c r="GW321" i="34"/>
  <c r="GX321" i="34"/>
  <c r="GY321" i="34"/>
  <c r="GZ321" i="34"/>
  <c r="HA321" i="34"/>
  <c r="HB321" i="34"/>
  <c r="HC321" i="34"/>
  <c r="HD321" i="34"/>
  <c r="HE321" i="34"/>
  <c r="HF321" i="34"/>
  <c r="HG321" i="34"/>
  <c r="HH321" i="34"/>
  <c r="HI321" i="34"/>
  <c r="HJ321" i="34"/>
  <c r="HK321" i="34"/>
  <c r="HL321" i="34"/>
  <c r="HM321" i="34"/>
  <c r="HN321" i="34"/>
  <c r="HO321" i="34"/>
  <c r="HP321" i="34"/>
  <c r="HQ321" i="34"/>
  <c r="HR321" i="34"/>
  <c r="HS321" i="34"/>
  <c r="HT321" i="34"/>
  <c r="HU321" i="34"/>
  <c r="HV321" i="34"/>
  <c r="HW321" i="34"/>
  <c r="HX321" i="34"/>
  <c r="HY321" i="34"/>
  <c r="HZ321" i="34"/>
  <c r="IA321" i="34"/>
  <c r="IB321" i="34"/>
  <c r="IC321" i="34"/>
  <c r="ID321" i="34"/>
  <c r="IE321" i="34"/>
  <c r="IF321" i="34"/>
  <c r="IG321" i="34"/>
  <c r="BH320" i="34"/>
  <c r="GH320" i="34" s="1"/>
  <c r="IK320" i="34" s="1"/>
  <c r="BK320" i="34"/>
  <c r="BL320" i="34"/>
  <c r="BM320" i="34"/>
  <c r="BN320" i="34"/>
  <c r="BO320" i="34"/>
  <c r="BP320" i="34"/>
  <c r="BQ320" i="34"/>
  <c r="BR320" i="34"/>
  <c r="BS320" i="34"/>
  <c r="BT320" i="34"/>
  <c r="BU320" i="34"/>
  <c r="BV320" i="34"/>
  <c r="BW320" i="34"/>
  <c r="BX320" i="34"/>
  <c r="BY320" i="34"/>
  <c r="BZ320" i="34"/>
  <c r="CA320" i="34"/>
  <c r="CB320" i="34"/>
  <c r="CC320" i="34"/>
  <c r="CD320" i="34"/>
  <c r="CE320" i="34"/>
  <c r="CF320" i="34"/>
  <c r="CG320" i="34"/>
  <c r="CH320" i="34"/>
  <c r="CI320" i="34"/>
  <c r="CJ320" i="34"/>
  <c r="CK320" i="34"/>
  <c r="CL320" i="34"/>
  <c r="CM320" i="34"/>
  <c r="CN320" i="34"/>
  <c r="CO320" i="34"/>
  <c r="CP320" i="34"/>
  <c r="CQ320" i="34"/>
  <c r="CR320" i="34"/>
  <c r="CS320" i="34"/>
  <c r="CT320" i="34"/>
  <c r="CU320" i="34"/>
  <c r="CV320" i="34"/>
  <c r="CW320" i="34"/>
  <c r="CX320" i="34"/>
  <c r="CY320" i="34"/>
  <c r="CZ320" i="34"/>
  <c r="DA320" i="34"/>
  <c r="DB320" i="34"/>
  <c r="DC320" i="34"/>
  <c r="DD320" i="34"/>
  <c r="DE320" i="34"/>
  <c r="DF320" i="34"/>
  <c r="DG320" i="34"/>
  <c r="DH320" i="34"/>
  <c r="DI320" i="34"/>
  <c r="DJ320" i="34"/>
  <c r="DL320" i="34"/>
  <c r="DM320" i="34"/>
  <c r="DN320" i="34"/>
  <c r="DO320" i="34"/>
  <c r="DQ320" i="34"/>
  <c r="DR320" i="34"/>
  <c r="DS320" i="34"/>
  <c r="DT320" i="34"/>
  <c r="DV320" i="34"/>
  <c r="DW320" i="34" s="1"/>
  <c r="DY320" i="34"/>
  <c r="DZ320" i="34"/>
  <c r="EA320" i="34"/>
  <c r="EB320" i="34"/>
  <c r="ED320" i="34"/>
  <c r="EE320" i="34"/>
  <c r="EG320" i="34"/>
  <c r="EH320" i="34"/>
  <c r="EI320" i="34"/>
  <c r="EK320" i="34"/>
  <c r="EL320" i="34" s="1"/>
  <c r="EM320" i="34"/>
  <c r="EN320" i="34" s="1"/>
  <c r="EO320" i="34"/>
  <c r="EP320" i="34"/>
  <c r="EQ320" i="34"/>
  <c r="ES320" i="34"/>
  <c r="ET320" i="34"/>
  <c r="EV320" i="34"/>
  <c r="EW320" i="34"/>
  <c r="EX320" i="34"/>
  <c r="EY320" i="34"/>
  <c r="EZ320" i="34"/>
  <c r="FA320" i="34"/>
  <c r="FD320" i="34"/>
  <c r="FE320" i="34"/>
  <c r="FF320" i="34"/>
  <c r="FG320" i="34"/>
  <c r="FH320" i="34"/>
  <c r="FI320" i="34"/>
  <c r="FK320" i="34"/>
  <c r="FL320" i="34" s="1"/>
  <c r="FM320" i="34"/>
  <c r="FN320" i="34"/>
  <c r="FO320" i="34"/>
  <c r="FQ320" i="34"/>
  <c r="FR320" i="34" s="1"/>
  <c r="FT320" i="34"/>
  <c r="FU320" i="34" s="1"/>
  <c r="FV320" i="34"/>
  <c r="FW320" i="34"/>
  <c r="FY320" i="34"/>
  <c r="FZ320" i="34" s="1"/>
  <c r="GG320" i="34"/>
  <c r="GI320" i="34"/>
  <c r="GJ320" i="34"/>
  <c r="GK320" i="34"/>
  <c r="GN320" i="34"/>
  <c r="GO320" i="34"/>
  <c r="GP320" i="34"/>
  <c r="GQ320" i="34"/>
  <c r="GR320" i="34"/>
  <c r="GS320" i="34"/>
  <c r="GT320" i="34"/>
  <c r="GU320" i="34"/>
  <c r="GV320" i="34"/>
  <c r="GW320" i="34"/>
  <c r="GX320" i="34"/>
  <c r="GY320" i="34"/>
  <c r="GZ320" i="34"/>
  <c r="HA320" i="34"/>
  <c r="HB320" i="34"/>
  <c r="HC320" i="34"/>
  <c r="HD320" i="34"/>
  <c r="HE320" i="34"/>
  <c r="HF320" i="34"/>
  <c r="HG320" i="34"/>
  <c r="HH320" i="34"/>
  <c r="HI320" i="34"/>
  <c r="HJ320" i="34"/>
  <c r="HK320" i="34"/>
  <c r="HL320" i="34"/>
  <c r="HM320" i="34"/>
  <c r="HN320" i="34"/>
  <c r="HO320" i="34"/>
  <c r="HP320" i="34"/>
  <c r="HQ320" i="34"/>
  <c r="HR320" i="34"/>
  <c r="HS320" i="34"/>
  <c r="HT320" i="34"/>
  <c r="HU320" i="34"/>
  <c r="HV320" i="34"/>
  <c r="HW320" i="34"/>
  <c r="HX320" i="34"/>
  <c r="HY320" i="34"/>
  <c r="HZ320" i="34"/>
  <c r="IA320" i="34"/>
  <c r="IB320" i="34"/>
  <c r="IC320" i="34"/>
  <c r="ID320" i="34"/>
  <c r="IE320" i="34"/>
  <c r="IF320" i="34"/>
  <c r="IG320" i="34"/>
  <c r="BH319" i="34"/>
  <c r="GH319" i="34" s="1"/>
  <c r="IK319" i="34" s="1"/>
  <c r="BK319" i="34"/>
  <c r="BL319" i="34"/>
  <c r="BM319" i="34"/>
  <c r="BN319" i="34"/>
  <c r="BO319" i="34"/>
  <c r="BP319" i="34"/>
  <c r="BQ319" i="34"/>
  <c r="BR319" i="34"/>
  <c r="BS319" i="34"/>
  <c r="BT319" i="34"/>
  <c r="BU319" i="34"/>
  <c r="BV319" i="34"/>
  <c r="BW319" i="34"/>
  <c r="BX319" i="34"/>
  <c r="BY319" i="34"/>
  <c r="BZ319" i="34"/>
  <c r="CA319" i="34"/>
  <c r="CB319" i="34"/>
  <c r="CC319" i="34"/>
  <c r="CD319" i="34"/>
  <c r="CE319" i="34"/>
  <c r="CF319" i="34"/>
  <c r="CG319" i="34"/>
  <c r="CH319" i="34"/>
  <c r="CI319" i="34"/>
  <c r="CJ319" i="34"/>
  <c r="CK319" i="34"/>
  <c r="CL319" i="34"/>
  <c r="CM319" i="34"/>
  <c r="CN319" i="34"/>
  <c r="CO319" i="34"/>
  <c r="CP319" i="34"/>
  <c r="CQ319" i="34"/>
  <c r="CR319" i="34"/>
  <c r="CS319" i="34"/>
  <c r="CT319" i="34"/>
  <c r="CU319" i="34"/>
  <c r="CV319" i="34"/>
  <c r="CW319" i="34"/>
  <c r="CX319" i="34"/>
  <c r="CY319" i="34"/>
  <c r="CZ319" i="34"/>
  <c r="DA319" i="34"/>
  <c r="DB319" i="34"/>
  <c r="DC319" i="34"/>
  <c r="DD319" i="34"/>
  <c r="DE319" i="34"/>
  <c r="DF319" i="34"/>
  <c r="DG319" i="34"/>
  <c r="DH319" i="34"/>
  <c r="DI319" i="34"/>
  <c r="DJ319" i="34"/>
  <c r="DL319" i="34"/>
  <c r="DM319" i="34"/>
  <c r="DN319" i="34"/>
  <c r="DO319" i="34"/>
  <c r="DQ319" i="34"/>
  <c r="DR319" i="34"/>
  <c r="DS319" i="34"/>
  <c r="DT319" i="34"/>
  <c r="DV319" i="34"/>
  <c r="DW319" i="34" s="1"/>
  <c r="DY319" i="34"/>
  <c r="DZ319" i="34"/>
  <c r="EA319" i="34"/>
  <c r="EB319" i="34"/>
  <c r="ED319" i="34"/>
  <c r="EE319" i="34"/>
  <c r="EG319" i="34"/>
  <c r="EH319" i="34"/>
  <c r="EI319" i="34"/>
  <c r="EK319" i="34"/>
  <c r="EL319" i="34" s="1"/>
  <c r="EM319" i="34"/>
  <c r="EN319" i="34" s="1"/>
  <c r="EO319" i="34"/>
  <c r="EP319" i="34"/>
  <c r="EQ319" i="34"/>
  <c r="ES319" i="34"/>
  <c r="ET319" i="34"/>
  <c r="EV319" i="34"/>
  <c r="EW319" i="34"/>
  <c r="EX319" i="34"/>
  <c r="EY319" i="34"/>
  <c r="EZ319" i="34"/>
  <c r="FA319" i="34"/>
  <c r="FD319" i="34"/>
  <c r="FE319" i="34"/>
  <c r="FF319" i="34"/>
  <c r="FG319" i="34"/>
  <c r="FH319" i="34"/>
  <c r="FI319" i="34"/>
  <c r="FK319" i="34"/>
  <c r="FL319" i="34" s="1"/>
  <c r="FM319" i="34"/>
  <c r="FN319" i="34"/>
  <c r="FO319" i="34"/>
  <c r="FQ319" i="34"/>
  <c r="FR319" i="34" s="1"/>
  <c r="FT319" i="34"/>
  <c r="FU319" i="34" s="1"/>
  <c r="FV319" i="34"/>
  <c r="FW319" i="34"/>
  <c r="FY319" i="34"/>
  <c r="FZ319" i="34" s="1"/>
  <c r="GG319" i="34"/>
  <c r="GI319" i="34"/>
  <c r="GJ319" i="34"/>
  <c r="GK319" i="34"/>
  <c r="GN319" i="34"/>
  <c r="GO319" i="34"/>
  <c r="GP319" i="34"/>
  <c r="GQ319" i="34"/>
  <c r="GR319" i="34"/>
  <c r="GS319" i="34"/>
  <c r="GT319" i="34"/>
  <c r="GU319" i="34"/>
  <c r="GV319" i="34"/>
  <c r="GW319" i="34"/>
  <c r="GX319" i="34"/>
  <c r="GY319" i="34"/>
  <c r="GZ319" i="34"/>
  <c r="HA319" i="34"/>
  <c r="HB319" i="34"/>
  <c r="HC319" i="34"/>
  <c r="HD319" i="34"/>
  <c r="HE319" i="34"/>
  <c r="HF319" i="34"/>
  <c r="HG319" i="34"/>
  <c r="HH319" i="34"/>
  <c r="HI319" i="34"/>
  <c r="HJ319" i="34"/>
  <c r="HK319" i="34"/>
  <c r="HL319" i="34"/>
  <c r="HM319" i="34"/>
  <c r="HN319" i="34"/>
  <c r="HO319" i="34"/>
  <c r="HP319" i="34"/>
  <c r="HQ319" i="34"/>
  <c r="HR319" i="34"/>
  <c r="HS319" i="34"/>
  <c r="HT319" i="34"/>
  <c r="HU319" i="34"/>
  <c r="HV319" i="34"/>
  <c r="HW319" i="34"/>
  <c r="HX319" i="34"/>
  <c r="HY319" i="34"/>
  <c r="HZ319" i="34"/>
  <c r="IA319" i="34"/>
  <c r="IB319" i="34"/>
  <c r="IC319" i="34"/>
  <c r="ID319" i="34"/>
  <c r="IE319" i="34"/>
  <c r="IF319" i="34"/>
  <c r="IG319" i="34"/>
  <c r="BH318" i="34"/>
  <c r="BK318" i="34"/>
  <c r="BL318" i="34"/>
  <c r="BM318" i="34"/>
  <c r="BN318" i="34"/>
  <c r="BO318" i="34"/>
  <c r="BP318" i="34"/>
  <c r="BQ318" i="34"/>
  <c r="BR318" i="34"/>
  <c r="BS318" i="34"/>
  <c r="BT318" i="34"/>
  <c r="BU318" i="34"/>
  <c r="BV318" i="34"/>
  <c r="BW318" i="34"/>
  <c r="BX318" i="34"/>
  <c r="BY318" i="34"/>
  <c r="BZ318" i="34"/>
  <c r="CA318" i="34"/>
  <c r="CB318" i="34"/>
  <c r="CC318" i="34"/>
  <c r="CD318" i="34"/>
  <c r="CE318" i="34"/>
  <c r="CF318" i="34"/>
  <c r="CG318" i="34"/>
  <c r="CH318" i="34"/>
  <c r="CI318" i="34"/>
  <c r="CJ318" i="34"/>
  <c r="CK318" i="34"/>
  <c r="CL318" i="34"/>
  <c r="CM318" i="34"/>
  <c r="CN318" i="34"/>
  <c r="CO318" i="34"/>
  <c r="CP318" i="34"/>
  <c r="CQ318" i="34"/>
  <c r="CR318" i="34"/>
  <c r="CS318" i="34"/>
  <c r="CT318" i="34"/>
  <c r="CU318" i="34"/>
  <c r="CV318" i="34"/>
  <c r="CW318" i="34"/>
  <c r="CX318" i="34"/>
  <c r="CY318" i="34"/>
  <c r="CZ318" i="34"/>
  <c r="DA318" i="34"/>
  <c r="DB318" i="34"/>
  <c r="DC318" i="34"/>
  <c r="DD318" i="34"/>
  <c r="DE318" i="34"/>
  <c r="DF318" i="34"/>
  <c r="DG318" i="34"/>
  <c r="DH318" i="34"/>
  <c r="DI318" i="34"/>
  <c r="DJ318" i="34"/>
  <c r="DL318" i="34"/>
  <c r="DM318" i="34"/>
  <c r="DN318" i="34"/>
  <c r="DO318" i="34"/>
  <c r="DQ318" i="34"/>
  <c r="DR318" i="34"/>
  <c r="DS318" i="34"/>
  <c r="DT318" i="34"/>
  <c r="DV318" i="34"/>
  <c r="DW318" i="34" s="1"/>
  <c r="DY318" i="34"/>
  <c r="DZ318" i="34"/>
  <c r="EA318" i="34"/>
  <c r="EB318" i="34"/>
  <c r="ED318" i="34"/>
  <c r="EE318" i="34"/>
  <c r="EG318" i="34"/>
  <c r="EH318" i="34"/>
  <c r="EI318" i="34"/>
  <c r="EK318" i="34"/>
  <c r="EL318" i="34" s="1"/>
  <c r="EM318" i="34"/>
  <c r="EN318" i="34" s="1"/>
  <c r="EO318" i="34"/>
  <c r="EP318" i="34"/>
  <c r="EQ318" i="34"/>
  <c r="ES318" i="34"/>
  <c r="ET318" i="34"/>
  <c r="EV318" i="34"/>
  <c r="EW318" i="34"/>
  <c r="EX318" i="34"/>
  <c r="EY318" i="34"/>
  <c r="EZ318" i="34"/>
  <c r="FA318" i="34"/>
  <c r="FD318" i="34"/>
  <c r="FE318" i="34"/>
  <c r="FF318" i="34"/>
  <c r="FG318" i="34"/>
  <c r="FH318" i="34"/>
  <c r="FI318" i="34"/>
  <c r="FK318" i="34"/>
  <c r="FL318" i="34" s="1"/>
  <c r="FM318" i="34"/>
  <c r="FN318" i="34"/>
  <c r="FO318" i="34"/>
  <c r="FQ318" i="34"/>
  <c r="FR318" i="34" s="1"/>
  <c r="FT318" i="34"/>
  <c r="FU318" i="34" s="1"/>
  <c r="FV318" i="34"/>
  <c r="FW318" i="34"/>
  <c r="FY318" i="34"/>
  <c r="FZ318" i="34" s="1"/>
  <c r="GG318" i="34"/>
  <c r="GH318" i="34"/>
  <c r="IK318" i="34" s="1"/>
  <c r="GI318" i="34"/>
  <c r="GJ318" i="34"/>
  <c r="GK318" i="34"/>
  <c r="GN318" i="34"/>
  <c r="GO318" i="34"/>
  <c r="GP318" i="34"/>
  <c r="GQ318" i="34"/>
  <c r="GR318" i="34"/>
  <c r="GS318" i="34"/>
  <c r="GT318" i="34"/>
  <c r="GU318" i="34"/>
  <c r="GV318" i="34"/>
  <c r="GW318" i="34"/>
  <c r="GX318" i="34"/>
  <c r="GY318" i="34"/>
  <c r="GZ318" i="34"/>
  <c r="HA318" i="34"/>
  <c r="HB318" i="34"/>
  <c r="HC318" i="34"/>
  <c r="HD318" i="34"/>
  <c r="HE318" i="34"/>
  <c r="HF318" i="34"/>
  <c r="HG318" i="34"/>
  <c r="HH318" i="34"/>
  <c r="HI318" i="34"/>
  <c r="HJ318" i="34"/>
  <c r="HK318" i="34"/>
  <c r="HL318" i="34"/>
  <c r="HM318" i="34"/>
  <c r="HN318" i="34"/>
  <c r="HO318" i="34"/>
  <c r="HP318" i="34"/>
  <c r="HQ318" i="34"/>
  <c r="HR318" i="34"/>
  <c r="HS318" i="34"/>
  <c r="HT318" i="34"/>
  <c r="HU318" i="34"/>
  <c r="HV318" i="34"/>
  <c r="HW318" i="34"/>
  <c r="HX318" i="34"/>
  <c r="HY318" i="34"/>
  <c r="HZ318" i="34"/>
  <c r="IA318" i="34"/>
  <c r="IB318" i="34"/>
  <c r="IC318" i="34"/>
  <c r="ID318" i="34"/>
  <c r="IE318" i="34"/>
  <c r="IF318" i="34"/>
  <c r="IG318" i="34"/>
  <c r="BH317" i="34"/>
  <c r="GH317" i="34" s="1"/>
  <c r="IK317" i="34" s="1"/>
  <c r="BK317" i="34"/>
  <c r="BL317" i="34"/>
  <c r="BM317" i="34"/>
  <c r="BN317" i="34"/>
  <c r="BO317" i="34"/>
  <c r="BP317" i="34"/>
  <c r="BQ317" i="34"/>
  <c r="BR317" i="34"/>
  <c r="BS317" i="34"/>
  <c r="BT317" i="34"/>
  <c r="BU317" i="34"/>
  <c r="BV317" i="34"/>
  <c r="BW317" i="34"/>
  <c r="BX317" i="34"/>
  <c r="BY317" i="34"/>
  <c r="BZ317" i="34"/>
  <c r="CA317" i="34"/>
  <c r="CB317" i="34"/>
  <c r="CC317" i="34"/>
  <c r="CD317" i="34"/>
  <c r="CE317" i="34"/>
  <c r="CF317" i="34"/>
  <c r="CG317" i="34"/>
  <c r="CH317" i="34"/>
  <c r="CI317" i="34"/>
  <c r="CJ317" i="34"/>
  <c r="CK317" i="34"/>
  <c r="CL317" i="34"/>
  <c r="CM317" i="34"/>
  <c r="CN317" i="34"/>
  <c r="CO317" i="34"/>
  <c r="CP317" i="34"/>
  <c r="CQ317" i="34"/>
  <c r="CR317" i="34"/>
  <c r="CS317" i="34"/>
  <c r="CT317" i="34"/>
  <c r="CU317" i="34"/>
  <c r="CV317" i="34"/>
  <c r="CW317" i="34"/>
  <c r="CX317" i="34"/>
  <c r="CY317" i="34"/>
  <c r="CZ317" i="34"/>
  <c r="DA317" i="34"/>
  <c r="DB317" i="34"/>
  <c r="DC317" i="34"/>
  <c r="DD317" i="34"/>
  <c r="DE317" i="34"/>
  <c r="DF317" i="34"/>
  <c r="DG317" i="34"/>
  <c r="DH317" i="34"/>
  <c r="DI317" i="34"/>
  <c r="DJ317" i="34"/>
  <c r="DL317" i="34"/>
  <c r="DM317" i="34"/>
  <c r="DN317" i="34"/>
  <c r="DO317" i="34"/>
  <c r="DQ317" i="34"/>
  <c r="DR317" i="34"/>
  <c r="DS317" i="34"/>
  <c r="DT317" i="34"/>
  <c r="DV317" i="34"/>
  <c r="DW317" i="34" s="1"/>
  <c r="DY317" i="34"/>
  <c r="DZ317" i="34"/>
  <c r="EA317" i="34"/>
  <c r="EB317" i="34"/>
  <c r="ED317" i="34"/>
  <c r="EE317" i="34"/>
  <c r="EG317" i="34"/>
  <c r="EH317" i="34"/>
  <c r="EI317" i="34"/>
  <c r="EK317" i="34"/>
  <c r="EL317" i="34" s="1"/>
  <c r="EM317" i="34"/>
  <c r="EN317" i="34" s="1"/>
  <c r="EO317" i="34"/>
  <c r="EP317" i="34"/>
  <c r="EQ317" i="34"/>
  <c r="ES317" i="34"/>
  <c r="ET317" i="34"/>
  <c r="EV317" i="34"/>
  <c r="EW317" i="34"/>
  <c r="EX317" i="34"/>
  <c r="EY317" i="34"/>
  <c r="EZ317" i="34"/>
  <c r="FA317" i="34"/>
  <c r="FD317" i="34"/>
  <c r="FE317" i="34"/>
  <c r="FF317" i="34"/>
  <c r="FG317" i="34"/>
  <c r="FH317" i="34"/>
  <c r="FI317" i="34"/>
  <c r="FK317" i="34"/>
  <c r="FL317" i="34" s="1"/>
  <c r="FM317" i="34"/>
  <c r="FN317" i="34"/>
  <c r="FO317" i="34"/>
  <c r="FQ317" i="34"/>
  <c r="FR317" i="34" s="1"/>
  <c r="FT317" i="34"/>
  <c r="FU317" i="34" s="1"/>
  <c r="FV317" i="34"/>
  <c r="FW317" i="34"/>
  <c r="FY317" i="34"/>
  <c r="FZ317" i="34" s="1"/>
  <c r="GG317" i="34"/>
  <c r="GI317" i="34"/>
  <c r="GJ317" i="34"/>
  <c r="GK317" i="34"/>
  <c r="GN317" i="34"/>
  <c r="GO317" i="34"/>
  <c r="GP317" i="34"/>
  <c r="GQ317" i="34"/>
  <c r="GR317" i="34"/>
  <c r="GS317" i="34"/>
  <c r="GT317" i="34"/>
  <c r="GU317" i="34"/>
  <c r="GV317" i="34"/>
  <c r="GW317" i="34"/>
  <c r="GX317" i="34"/>
  <c r="GY317" i="34"/>
  <c r="GZ317" i="34"/>
  <c r="HA317" i="34"/>
  <c r="HB317" i="34"/>
  <c r="HC317" i="34"/>
  <c r="HD317" i="34"/>
  <c r="HE317" i="34"/>
  <c r="HF317" i="34"/>
  <c r="HG317" i="34"/>
  <c r="HH317" i="34"/>
  <c r="HI317" i="34"/>
  <c r="HJ317" i="34"/>
  <c r="HK317" i="34"/>
  <c r="HL317" i="34"/>
  <c r="HM317" i="34"/>
  <c r="HN317" i="34"/>
  <c r="HO317" i="34"/>
  <c r="HP317" i="34"/>
  <c r="HQ317" i="34"/>
  <c r="HR317" i="34"/>
  <c r="HS317" i="34"/>
  <c r="HT317" i="34"/>
  <c r="HU317" i="34"/>
  <c r="HV317" i="34"/>
  <c r="HW317" i="34"/>
  <c r="HX317" i="34"/>
  <c r="HY317" i="34"/>
  <c r="HZ317" i="34"/>
  <c r="IA317" i="34"/>
  <c r="IB317" i="34"/>
  <c r="IC317" i="34"/>
  <c r="ID317" i="34"/>
  <c r="IE317" i="34"/>
  <c r="IF317" i="34"/>
  <c r="IG317" i="34"/>
  <c r="BH316" i="34"/>
  <c r="GH316" i="34" s="1"/>
  <c r="IK316" i="34" s="1"/>
  <c r="BK316" i="34"/>
  <c r="BL316" i="34"/>
  <c r="BM316" i="34"/>
  <c r="BN316" i="34"/>
  <c r="BO316" i="34"/>
  <c r="BP316" i="34"/>
  <c r="BQ316" i="34"/>
  <c r="BR316" i="34"/>
  <c r="BS316" i="34"/>
  <c r="BT316" i="34"/>
  <c r="BU316" i="34"/>
  <c r="BV316" i="34"/>
  <c r="BW316" i="34"/>
  <c r="BX316" i="34"/>
  <c r="BY316" i="34"/>
  <c r="BZ316" i="34"/>
  <c r="CA316" i="34"/>
  <c r="CB316" i="34"/>
  <c r="CC316" i="34"/>
  <c r="CD316" i="34"/>
  <c r="CE316" i="34"/>
  <c r="CF316" i="34"/>
  <c r="CG316" i="34"/>
  <c r="CH316" i="34"/>
  <c r="CI316" i="34"/>
  <c r="CJ316" i="34"/>
  <c r="CK316" i="34"/>
  <c r="CL316" i="34"/>
  <c r="CM316" i="34"/>
  <c r="CN316" i="34"/>
  <c r="CO316" i="34"/>
  <c r="CP316" i="34"/>
  <c r="CQ316" i="34"/>
  <c r="CR316" i="34"/>
  <c r="CS316" i="34"/>
  <c r="CT316" i="34"/>
  <c r="CU316" i="34"/>
  <c r="CV316" i="34"/>
  <c r="CW316" i="34"/>
  <c r="CX316" i="34"/>
  <c r="CY316" i="34"/>
  <c r="CZ316" i="34"/>
  <c r="DA316" i="34"/>
  <c r="DB316" i="34"/>
  <c r="DC316" i="34"/>
  <c r="DD316" i="34"/>
  <c r="DE316" i="34"/>
  <c r="DF316" i="34"/>
  <c r="DG316" i="34"/>
  <c r="DH316" i="34"/>
  <c r="DI316" i="34"/>
  <c r="DJ316" i="34"/>
  <c r="DL316" i="34"/>
  <c r="DM316" i="34"/>
  <c r="DN316" i="34"/>
  <c r="DO316" i="34"/>
  <c r="DQ316" i="34"/>
  <c r="DR316" i="34"/>
  <c r="DS316" i="34"/>
  <c r="DT316" i="34"/>
  <c r="DV316" i="34"/>
  <c r="DW316" i="34" s="1"/>
  <c r="DY316" i="34"/>
  <c r="DZ316" i="34"/>
  <c r="EA316" i="34"/>
  <c r="EB316" i="34"/>
  <c r="ED316" i="34"/>
  <c r="EE316" i="34"/>
  <c r="EG316" i="34"/>
  <c r="EH316" i="34"/>
  <c r="EI316" i="34"/>
  <c r="EK316" i="34"/>
  <c r="EL316" i="34" s="1"/>
  <c r="EM316" i="34"/>
  <c r="EN316" i="34" s="1"/>
  <c r="EO316" i="34"/>
  <c r="EP316" i="34"/>
  <c r="EQ316" i="34"/>
  <c r="ES316" i="34"/>
  <c r="ET316" i="34"/>
  <c r="EV316" i="34"/>
  <c r="EW316" i="34"/>
  <c r="EX316" i="34"/>
  <c r="EY316" i="34"/>
  <c r="EZ316" i="34"/>
  <c r="FA316" i="34"/>
  <c r="FD316" i="34"/>
  <c r="FE316" i="34"/>
  <c r="FF316" i="34"/>
  <c r="FG316" i="34"/>
  <c r="FH316" i="34"/>
  <c r="FI316" i="34"/>
  <c r="FK316" i="34"/>
  <c r="FL316" i="34" s="1"/>
  <c r="FM316" i="34"/>
  <c r="FN316" i="34"/>
  <c r="FO316" i="34"/>
  <c r="FQ316" i="34"/>
  <c r="FR316" i="34" s="1"/>
  <c r="FT316" i="34"/>
  <c r="FU316" i="34" s="1"/>
  <c r="FV316" i="34"/>
  <c r="FW316" i="34"/>
  <c r="FY316" i="34"/>
  <c r="FZ316" i="34" s="1"/>
  <c r="GG316" i="34"/>
  <c r="GI316" i="34"/>
  <c r="GJ316" i="34"/>
  <c r="GK316" i="34"/>
  <c r="GN316" i="34"/>
  <c r="GO316" i="34"/>
  <c r="GP316" i="34"/>
  <c r="GQ316" i="34"/>
  <c r="GR316" i="34"/>
  <c r="GS316" i="34"/>
  <c r="GT316" i="34"/>
  <c r="GU316" i="34"/>
  <c r="GV316" i="34"/>
  <c r="GW316" i="34"/>
  <c r="GX316" i="34"/>
  <c r="GY316" i="34"/>
  <c r="GZ316" i="34"/>
  <c r="HA316" i="34"/>
  <c r="HB316" i="34"/>
  <c r="HC316" i="34"/>
  <c r="HD316" i="34"/>
  <c r="HE316" i="34"/>
  <c r="HF316" i="34"/>
  <c r="HG316" i="34"/>
  <c r="HH316" i="34"/>
  <c r="HI316" i="34"/>
  <c r="HJ316" i="34"/>
  <c r="HK316" i="34"/>
  <c r="HL316" i="34"/>
  <c r="HM316" i="34"/>
  <c r="HN316" i="34"/>
  <c r="HO316" i="34"/>
  <c r="HP316" i="34"/>
  <c r="HQ316" i="34"/>
  <c r="HR316" i="34"/>
  <c r="HS316" i="34"/>
  <c r="HT316" i="34"/>
  <c r="HU316" i="34"/>
  <c r="HV316" i="34"/>
  <c r="HW316" i="34"/>
  <c r="HX316" i="34"/>
  <c r="HY316" i="34"/>
  <c r="HZ316" i="34"/>
  <c r="IA316" i="34"/>
  <c r="IB316" i="34"/>
  <c r="IC316" i="34"/>
  <c r="ID316" i="34"/>
  <c r="IE316" i="34"/>
  <c r="IF316" i="34"/>
  <c r="IG316" i="34"/>
  <c r="IH316" i="34"/>
  <c r="BH315" i="34"/>
  <c r="GH315" i="34" s="1"/>
  <c r="IK315" i="34" s="1"/>
  <c r="BK315" i="34"/>
  <c r="BL315" i="34"/>
  <c r="BM315" i="34"/>
  <c r="BN315" i="34"/>
  <c r="BO315" i="34"/>
  <c r="BP315" i="34"/>
  <c r="BQ315" i="34"/>
  <c r="BR315" i="34"/>
  <c r="BS315" i="34"/>
  <c r="BT315" i="34"/>
  <c r="BU315" i="34"/>
  <c r="BV315" i="34"/>
  <c r="BW315" i="34"/>
  <c r="BX315" i="34"/>
  <c r="BY315" i="34"/>
  <c r="BZ315" i="34"/>
  <c r="CA315" i="34"/>
  <c r="CB315" i="34"/>
  <c r="CC315" i="34"/>
  <c r="CD315" i="34"/>
  <c r="CE315" i="34"/>
  <c r="CF315" i="34"/>
  <c r="CG315" i="34"/>
  <c r="CH315" i="34"/>
  <c r="CI315" i="34"/>
  <c r="CJ315" i="34"/>
  <c r="CK315" i="34"/>
  <c r="CL315" i="34"/>
  <c r="CM315" i="34"/>
  <c r="CN315" i="34"/>
  <c r="CO315" i="34"/>
  <c r="CP315" i="34"/>
  <c r="CQ315" i="34"/>
  <c r="CR315" i="34"/>
  <c r="CS315" i="34"/>
  <c r="CT315" i="34"/>
  <c r="CU315" i="34"/>
  <c r="CV315" i="34"/>
  <c r="CW315" i="34"/>
  <c r="CX315" i="34"/>
  <c r="CY315" i="34"/>
  <c r="CZ315" i="34"/>
  <c r="DA315" i="34"/>
  <c r="DB315" i="34"/>
  <c r="DC315" i="34"/>
  <c r="DD315" i="34"/>
  <c r="DE315" i="34"/>
  <c r="DF315" i="34"/>
  <c r="DG315" i="34"/>
  <c r="DH315" i="34"/>
  <c r="DI315" i="34"/>
  <c r="DJ315" i="34"/>
  <c r="DL315" i="34"/>
  <c r="DM315" i="34"/>
  <c r="DN315" i="34"/>
  <c r="DO315" i="34"/>
  <c r="DQ315" i="34"/>
  <c r="DR315" i="34"/>
  <c r="DS315" i="34"/>
  <c r="DT315" i="34"/>
  <c r="DV315" i="34"/>
  <c r="DW315" i="34" s="1"/>
  <c r="DY315" i="34"/>
  <c r="DZ315" i="34"/>
  <c r="EA315" i="34"/>
  <c r="EB315" i="34"/>
  <c r="ED315" i="34"/>
  <c r="EE315" i="34"/>
  <c r="EG315" i="34"/>
  <c r="EH315" i="34"/>
  <c r="EI315" i="34"/>
  <c r="EK315" i="34"/>
  <c r="EL315" i="34" s="1"/>
  <c r="EM315" i="34"/>
  <c r="EN315" i="34" s="1"/>
  <c r="EO315" i="34"/>
  <c r="EP315" i="34"/>
  <c r="EQ315" i="34"/>
  <c r="ES315" i="34"/>
  <c r="ET315" i="34"/>
  <c r="EV315" i="34"/>
  <c r="EW315" i="34"/>
  <c r="EX315" i="34"/>
  <c r="EY315" i="34"/>
  <c r="EZ315" i="34"/>
  <c r="FA315" i="34"/>
  <c r="FD315" i="34"/>
  <c r="FE315" i="34"/>
  <c r="FF315" i="34"/>
  <c r="FG315" i="34"/>
  <c r="FH315" i="34"/>
  <c r="FI315" i="34"/>
  <c r="FK315" i="34"/>
  <c r="FL315" i="34" s="1"/>
  <c r="FM315" i="34"/>
  <c r="FN315" i="34"/>
  <c r="FO315" i="34"/>
  <c r="FQ315" i="34"/>
  <c r="FR315" i="34" s="1"/>
  <c r="FT315" i="34"/>
  <c r="FU315" i="34" s="1"/>
  <c r="FV315" i="34"/>
  <c r="FW315" i="34"/>
  <c r="FY315" i="34"/>
  <c r="FZ315" i="34" s="1"/>
  <c r="GG315" i="34"/>
  <c r="GI315" i="34"/>
  <c r="GJ315" i="34"/>
  <c r="GK315" i="34"/>
  <c r="GN315" i="34"/>
  <c r="GO315" i="34"/>
  <c r="GP315" i="34"/>
  <c r="GQ315" i="34"/>
  <c r="GR315" i="34"/>
  <c r="GS315" i="34"/>
  <c r="GT315" i="34"/>
  <c r="GU315" i="34"/>
  <c r="GV315" i="34"/>
  <c r="GW315" i="34"/>
  <c r="GX315" i="34"/>
  <c r="GY315" i="34"/>
  <c r="GZ315" i="34"/>
  <c r="HA315" i="34"/>
  <c r="HB315" i="34"/>
  <c r="HC315" i="34"/>
  <c r="HD315" i="34"/>
  <c r="HE315" i="34"/>
  <c r="HF315" i="34"/>
  <c r="HG315" i="34"/>
  <c r="HH315" i="34"/>
  <c r="HI315" i="34"/>
  <c r="HJ315" i="34"/>
  <c r="HK315" i="34"/>
  <c r="HL315" i="34"/>
  <c r="HM315" i="34"/>
  <c r="HN315" i="34"/>
  <c r="HO315" i="34"/>
  <c r="HP315" i="34"/>
  <c r="HQ315" i="34"/>
  <c r="HR315" i="34"/>
  <c r="HS315" i="34"/>
  <c r="HT315" i="34"/>
  <c r="HU315" i="34"/>
  <c r="HV315" i="34"/>
  <c r="HW315" i="34"/>
  <c r="HX315" i="34"/>
  <c r="HY315" i="34"/>
  <c r="HZ315" i="34"/>
  <c r="IA315" i="34"/>
  <c r="IB315" i="34"/>
  <c r="IC315" i="34"/>
  <c r="ID315" i="34"/>
  <c r="IE315" i="34"/>
  <c r="IF315" i="34"/>
  <c r="IG315" i="34"/>
  <c r="BH314" i="34"/>
  <c r="GH314" i="34" s="1"/>
  <c r="IK314" i="34" s="1"/>
  <c r="BK314" i="34"/>
  <c r="BL314" i="34"/>
  <c r="BM314" i="34"/>
  <c r="BN314" i="34"/>
  <c r="BO314" i="34"/>
  <c r="BP314" i="34"/>
  <c r="BQ314" i="34"/>
  <c r="BR314" i="34"/>
  <c r="BS314" i="34"/>
  <c r="BT314" i="34"/>
  <c r="BU314" i="34"/>
  <c r="BV314" i="34"/>
  <c r="BW314" i="34"/>
  <c r="BX314" i="34"/>
  <c r="BY314" i="34"/>
  <c r="BZ314" i="34"/>
  <c r="CA314" i="34"/>
  <c r="CB314" i="34"/>
  <c r="CC314" i="34"/>
  <c r="CD314" i="34"/>
  <c r="CE314" i="34"/>
  <c r="CF314" i="34"/>
  <c r="CG314" i="34"/>
  <c r="CH314" i="34"/>
  <c r="CI314" i="34"/>
  <c r="CJ314" i="34"/>
  <c r="CK314" i="34"/>
  <c r="CL314" i="34"/>
  <c r="CM314" i="34"/>
  <c r="CN314" i="34"/>
  <c r="CO314" i="34"/>
  <c r="CP314" i="34"/>
  <c r="CQ314" i="34"/>
  <c r="CR314" i="34"/>
  <c r="CS314" i="34"/>
  <c r="CT314" i="34"/>
  <c r="CU314" i="34"/>
  <c r="CV314" i="34"/>
  <c r="CW314" i="34"/>
  <c r="CX314" i="34"/>
  <c r="CY314" i="34"/>
  <c r="CZ314" i="34"/>
  <c r="DA314" i="34"/>
  <c r="DB314" i="34"/>
  <c r="DC314" i="34"/>
  <c r="DD314" i="34"/>
  <c r="DE314" i="34"/>
  <c r="DF314" i="34"/>
  <c r="DG314" i="34"/>
  <c r="DH314" i="34"/>
  <c r="DI314" i="34"/>
  <c r="DJ314" i="34"/>
  <c r="DL314" i="34"/>
  <c r="DM314" i="34"/>
  <c r="DN314" i="34"/>
  <c r="DO314" i="34"/>
  <c r="DQ314" i="34"/>
  <c r="DR314" i="34"/>
  <c r="DS314" i="34"/>
  <c r="DT314" i="34"/>
  <c r="DV314" i="34"/>
  <c r="DW314" i="34" s="1"/>
  <c r="DY314" i="34"/>
  <c r="DZ314" i="34"/>
  <c r="EA314" i="34"/>
  <c r="EB314" i="34"/>
  <c r="ED314" i="34"/>
  <c r="EE314" i="34"/>
  <c r="EG314" i="34"/>
  <c r="EH314" i="34"/>
  <c r="EI314" i="34"/>
  <c r="EK314" i="34"/>
  <c r="EL314" i="34" s="1"/>
  <c r="EM314" i="34"/>
  <c r="EN314" i="34" s="1"/>
  <c r="EO314" i="34"/>
  <c r="EP314" i="34"/>
  <c r="EQ314" i="34"/>
  <c r="ES314" i="34"/>
  <c r="ET314" i="34"/>
  <c r="EV314" i="34"/>
  <c r="EW314" i="34"/>
  <c r="EX314" i="34"/>
  <c r="EY314" i="34"/>
  <c r="EZ314" i="34"/>
  <c r="FA314" i="34"/>
  <c r="FD314" i="34"/>
  <c r="FE314" i="34"/>
  <c r="FF314" i="34"/>
  <c r="FG314" i="34"/>
  <c r="FH314" i="34"/>
  <c r="FI314" i="34"/>
  <c r="FK314" i="34"/>
  <c r="FL314" i="34" s="1"/>
  <c r="FM314" i="34"/>
  <c r="FN314" i="34"/>
  <c r="FO314" i="34"/>
  <c r="FQ314" i="34"/>
  <c r="FR314" i="34" s="1"/>
  <c r="FT314" i="34"/>
  <c r="FU314" i="34" s="1"/>
  <c r="FV314" i="34"/>
  <c r="FW314" i="34"/>
  <c r="FY314" i="34"/>
  <c r="FZ314" i="34" s="1"/>
  <c r="GG314" i="34"/>
  <c r="GI314" i="34"/>
  <c r="GJ314" i="34"/>
  <c r="GK314" i="34"/>
  <c r="GN314" i="34"/>
  <c r="GO314" i="34"/>
  <c r="GP314" i="34"/>
  <c r="GQ314" i="34"/>
  <c r="GR314" i="34"/>
  <c r="GS314" i="34"/>
  <c r="GT314" i="34"/>
  <c r="GU314" i="34"/>
  <c r="GV314" i="34"/>
  <c r="GW314" i="34"/>
  <c r="GX314" i="34"/>
  <c r="GY314" i="34"/>
  <c r="GZ314" i="34"/>
  <c r="HA314" i="34"/>
  <c r="HB314" i="34"/>
  <c r="HC314" i="34"/>
  <c r="HD314" i="34"/>
  <c r="HE314" i="34"/>
  <c r="HF314" i="34"/>
  <c r="HG314" i="34"/>
  <c r="HH314" i="34"/>
  <c r="HI314" i="34"/>
  <c r="HJ314" i="34"/>
  <c r="HK314" i="34"/>
  <c r="HL314" i="34"/>
  <c r="HM314" i="34"/>
  <c r="HN314" i="34"/>
  <c r="HO314" i="34"/>
  <c r="HP314" i="34"/>
  <c r="HQ314" i="34"/>
  <c r="HR314" i="34"/>
  <c r="HS314" i="34"/>
  <c r="HT314" i="34"/>
  <c r="HU314" i="34"/>
  <c r="HV314" i="34"/>
  <c r="HW314" i="34"/>
  <c r="HX314" i="34"/>
  <c r="HY314" i="34"/>
  <c r="HZ314" i="34"/>
  <c r="IA314" i="34"/>
  <c r="IB314" i="34"/>
  <c r="IC314" i="34"/>
  <c r="ID314" i="34"/>
  <c r="IE314" i="34"/>
  <c r="IF314" i="34"/>
  <c r="IG314" i="34"/>
  <c r="BH313" i="34"/>
  <c r="GH313" i="34" s="1"/>
  <c r="IK313" i="34" s="1"/>
  <c r="BK313" i="34"/>
  <c r="BL313" i="34"/>
  <c r="BM313" i="34"/>
  <c r="BN313" i="34"/>
  <c r="BO313" i="34"/>
  <c r="BP313" i="34"/>
  <c r="BQ313" i="34"/>
  <c r="BR313" i="34"/>
  <c r="BS313" i="34"/>
  <c r="BT313" i="34"/>
  <c r="BU313" i="34"/>
  <c r="BV313" i="34"/>
  <c r="BW313" i="34"/>
  <c r="BX313" i="34"/>
  <c r="BY313" i="34"/>
  <c r="BZ313" i="34"/>
  <c r="CA313" i="34"/>
  <c r="CB313" i="34"/>
  <c r="CC313" i="34"/>
  <c r="CD313" i="34"/>
  <c r="CE313" i="34"/>
  <c r="CF313" i="34"/>
  <c r="CG313" i="34"/>
  <c r="CH313" i="34"/>
  <c r="CI313" i="34"/>
  <c r="CJ313" i="34"/>
  <c r="CK313" i="34"/>
  <c r="CL313" i="34"/>
  <c r="CM313" i="34"/>
  <c r="CN313" i="34"/>
  <c r="CO313" i="34"/>
  <c r="CP313" i="34"/>
  <c r="CQ313" i="34"/>
  <c r="CR313" i="34"/>
  <c r="CS313" i="34"/>
  <c r="CT313" i="34"/>
  <c r="CU313" i="34"/>
  <c r="CV313" i="34"/>
  <c r="CW313" i="34"/>
  <c r="CX313" i="34"/>
  <c r="CY313" i="34"/>
  <c r="CZ313" i="34"/>
  <c r="DA313" i="34"/>
  <c r="DB313" i="34"/>
  <c r="DC313" i="34"/>
  <c r="DD313" i="34"/>
  <c r="DE313" i="34"/>
  <c r="DF313" i="34"/>
  <c r="DG313" i="34"/>
  <c r="DH313" i="34"/>
  <c r="DI313" i="34"/>
  <c r="DJ313" i="34"/>
  <c r="DL313" i="34"/>
  <c r="DM313" i="34"/>
  <c r="DN313" i="34"/>
  <c r="DO313" i="34"/>
  <c r="DQ313" i="34"/>
  <c r="DR313" i="34"/>
  <c r="DS313" i="34"/>
  <c r="DT313" i="34"/>
  <c r="DV313" i="34"/>
  <c r="DW313" i="34" s="1"/>
  <c r="DY313" i="34"/>
  <c r="DZ313" i="34"/>
  <c r="EA313" i="34"/>
  <c r="EB313" i="34"/>
  <c r="ED313" i="34"/>
  <c r="EE313" i="34"/>
  <c r="EG313" i="34"/>
  <c r="EH313" i="34"/>
  <c r="EI313" i="34"/>
  <c r="EK313" i="34"/>
  <c r="EL313" i="34" s="1"/>
  <c r="EM313" i="34"/>
  <c r="EN313" i="34" s="1"/>
  <c r="EO313" i="34"/>
  <c r="EP313" i="34"/>
  <c r="EQ313" i="34"/>
  <c r="ES313" i="34"/>
  <c r="ET313" i="34"/>
  <c r="EV313" i="34"/>
  <c r="EW313" i="34"/>
  <c r="EX313" i="34"/>
  <c r="EY313" i="34"/>
  <c r="EZ313" i="34"/>
  <c r="FA313" i="34"/>
  <c r="FD313" i="34"/>
  <c r="FE313" i="34"/>
  <c r="FF313" i="34"/>
  <c r="FG313" i="34"/>
  <c r="FH313" i="34"/>
  <c r="FI313" i="34"/>
  <c r="FK313" i="34"/>
  <c r="FL313" i="34" s="1"/>
  <c r="FM313" i="34"/>
  <c r="FN313" i="34"/>
  <c r="FO313" i="34"/>
  <c r="FQ313" i="34"/>
  <c r="FR313" i="34" s="1"/>
  <c r="FT313" i="34"/>
  <c r="FU313" i="34" s="1"/>
  <c r="FV313" i="34"/>
  <c r="FW313" i="34"/>
  <c r="FY313" i="34"/>
  <c r="FZ313" i="34" s="1"/>
  <c r="GG313" i="34"/>
  <c r="GI313" i="34"/>
  <c r="GJ313" i="34"/>
  <c r="GK313" i="34"/>
  <c r="GN313" i="34"/>
  <c r="GO313" i="34"/>
  <c r="GP313" i="34"/>
  <c r="GQ313" i="34"/>
  <c r="GR313" i="34"/>
  <c r="GS313" i="34"/>
  <c r="GT313" i="34"/>
  <c r="GU313" i="34"/>
  <c r="GV313" i="34"/>
  <c r="GW313" i="34"/>
  <c r="GX313" i="34"/>
  <c r="GY313" i="34"/>
  <c r="GZ313" i="34"/>
  <c r="HA313" i="34"/>
  <c r="HB313" i="34"/>
  <c r="HC313" i="34"/>
  <c r="HD313" i="34"/>
  <c r="HE313" i="34"/>
  <c r="HF313" i="34"/>
  <c r="HG313" i="34"/>
  <c r="HH313" i="34"/>
  <c r="HI313" i="34"/>
  <c r="HJ313" i="34"/>
  <c r="HK313" i="34"/>
  <c r="HL313" i="34"/>
  <c r="HM313" i="34"/>
  <c r="HN313" i="34"/>
  <c r="HO313" i="34"/>
  <c r="HP313" i="34"/>
  <c r="HQ313" i="34"/>
  <c r="HR313" i="34"/>
  <c r="HS313" i="34"/>
  <c r="HT313" i="34"/>
  <c r="HU313" i="34"/>
  <c r="HV313" i="34"/>
  <c r="HW313" i="34"/>
  <c r="HX313" i="34"/>
  <c r="HY313" i="34"/>
  <c r="HZ313" i="34"/>
  <c r="IA313" i="34"/>
  <c r="IB313" i="34"/>
  <c r="IC313" i="34"/>
  <c r="ID313" i="34"/>
  <c r="IE313" i="34"/>
  <c r="IF313" i="34"/>
  <c r="IG313" i="34"/>
  <c r="BH312" i="34"/>
  <c r="GH312" i="34" s="1"/>
  <c r="IK312" i="34" s="1"/>
  <c r="BK312" i="34"/>
  <c r="BL312" i="34"/>
  <c r="BM312" i="34"/>
  <c r="BN312" i="34"/>
  <c r="BO312" i="34"/>
  <c r="BP312" i="34"/>
  <c r="BQ312" i="34"/>
  <c r="BR312" i="34"/>
  <c r="BS312" i="34"/>
  <c r="BT312" i="34"/>
  <c r="BU312" i="34"/>
  <c r="BV312" i="34"/>
  <c r="BW312" i="34"/>
  <c r="BX312" i="34"/>
  <c r="BY312" i="34"/>
  <c r="BZ312" i="34"/>
  <c r="CA312" i="34"/>
  <c r="CB312" i="34"/>
  <c r="CC312" i="34"/>
  <c r="CD312" i="34"/>
  <c r="CE312" i="34"/>
  <c r="CF312" i="34"/>
  <c r="CG312" i="34"/>
  <c r="CH312" i="34"/>
  <c r="CI312" i="34"/>
  <c r="CJ312" i="34"/>
  <c r="CK312" i="34"/>
  <c r="CL312" i="34"/>
  <c r="CM312" i="34"/>
  <c r="CN312" i="34"/>
  <c r="CO312" i="34"/>
  <c r="CP312" i="34"/>
  <c r="CQ312" i="34"/>
  <c r="CR312" i="34"/>
  <c r="CS312" i="34"/>
  <c r="CT312" i="34"/>
  <c r="CU312" i="34"/>
  <c r="CV312" i="34"/>
  <c r="CW312" i="34"/>
  <c r="CX312" i="34"/>
  <c r="CY312" i="34"/>
  <c r="CZ312" i="34"/>
  <c r="DA312" i="34"/>
  <c r="DB312" i="34"/>
  <c r="DC312" i="34"/>
  <c r="DD312" i="34"/>
  <c r="DE312" i="34"/>
  <c r="DF312" i="34"/>
  <c r="DG312" i="34"/>
  <c r="DH312" i="34"/>
  <c r="DI312" i="34"/>
  <c r="DJ312" i="34"/>
  <c r="DL312" i="34"/>
  <c r="DM312" i="34"/>
  <c r="DN312" i="34"/>
  <c r="DO312" i="34"/>
  <c r="DQ312" i="34"/>
  <c r="DR312" i="34"/>
  <c r="DS312" i="34"/>
  <c r="DT312" i="34"/>
  <c r="DV312" i="34"/>
  <c r="DW312" i="34" s="1"/>
  <c r="DY312" i="34"/>
  <c r="DZ312" i="34"/>
  <c r="EA312" i="34"/>
  <c r="EB312" i="34"/>
  <c r="ED312" i="34"/>
  <c r="EE312" i="34"/>
  <c r="EG312" i="34"/>
  <c r="EH312" i="34"/>
  <c r="EI312" i="34"/>
  <c r="EK312" i="34"/>
  <c r="EL312" i="34" s="1"/>
  <c r="EM312" i="34"/>
  <c r="EN312" i="34" s="1"/>
  <c r="EO312" i="34"/>
  <c r="EP312" i="34"/>
  <c r="EQ312" i="34"/>
  <c r="ES312" i="34"/>
  <c r="ET312" i="34"/>
  <c r="EV312" i="34"/>
  <c r="EW312" i="34"/>
  <c r="EX312" i="34"/>
  <c r="EY312" i="34"/>
  <c r="EZ312" i="34"/>
  <c r="FA312" i="34"/>
  <c r="FD312" i="34"/>
  <c r="FE312" i="34"/>
  <c r="FF312" i="34"/>
  <c r="FG312" i="34"/>
  <c r="FH312" i="34"/>
  <c r="FI312" i="34"/>
  <c r="FK312" i="34"/>
  <c r="FL312" i="34" s="1"/>
  <c r="FM312" i="34"/>
  <c r="FN312" i="34"/>
  <c r="FO312" i="34"/>
  <c r="FQ312" i="34"/>
  <c r="FR312" i="34" s="1"/>
  <c r="FT312" i="34"/>
  <c r="FU312" i="34" s="1"/>
  <c r="FV312" i="34"/>
  <c r="FW312" i="34"/>
  <c r="FY312" i="34"/>
  <c r="FZ312" i="34" s="1"/>
  <c r="GG312" i="34"/>
  <c r="GI312" i="34"/>
  <c r="GJ312" i="34"/>
  <c r="GK312" i="34"/>
  <c r="GN312" i="34"/>
  <c r="GO312" i="34"/>
  <c r="GP312" i="34"/>
  <c r="GQ312" i="34"/>
  <c r="GR312" i="34"/>
  <c r="GS312" i="34"/>
  <c r="GT312" i="34"/>
  <c r="GU312" i="34"/>
  <c r="GV312" i="34"/>
  <c r="GW312" i="34"/>
  <c r="GX312" i="34"/>
  <c r="GY312" i="34"/>
  <c r="GZ312" i="34"/>
  <c r="HA312" i="34"/>
  <c r="HB312" i="34"/>
  <c r="HC312" i="34"/>
  <c r="HD312" i="34"/>
  <c r="HE312" i="34"/>
  <c r="HF312" i="34"/>
  <c r="HG312" i="34"/>
  <c r="HH312" i="34"/>
  <c r="HI312" i="34"/>
  <c r="HJ312" i="34"/>
  <c r="HK312" i="34"/>
  <c r="HL312" i="34"/>
  <c r="HM312" i="34"/>
  <c r="HN312" i="34"/>
  <c r="HO312" i="34"/>
  <c r="HP312" i="34"/>
  <c r="HQ312" i="34"/>
  <c r="HR312" i="34"/>
  <c r="HS312" i="34"/>
  <c r="HT312" i="34"/>
  <c r="HU312" i="34"/>
  <c r="HV312" i="34"/>
  <c r="HW312" i="34"/>
  <c r="HX312" i="34"/>
  <c r="HY312" i="34"/>
  <c r="HZ312" i="34"/>
  <c r="IA312" i="34"/>
  <c r="IB312" i="34"/>
  <c r="IC312" i="34"/>
  <c r="ID312" i="34"/>
  <c r="IE312" i="34"/>
  <c r="IF312" i="34"/>
  <c r="IG312" i="34"/>
  <c r="BH311" i="34"/>
  <c r="GH311" i="34" s="1"/>
  <c r="IK311" i="34" s="1"/>
  <c r="BK311" i="34"/>
  <c r="BL311" i="34"/>
  <c r="BM311" i="34"/>
  <c r="BN311" i="34"/>
  <c r="BO311" i="34"/>
  <c r="BP311" i="34"/>
  <c r="BQ311" i="34"/>
  <c r="BR311" i="34"/>
  <c r="BS311" i="34"/>
  <c r="BT311" i="34"/>
  <c r="BU311" i="34"/>
  <c r="BV311" i="34"/>
  <c r="BW311" i="34"/>
  <c r="BX311" i="34"/>
  <c r="BY311" i="34"/>
  <c r="BZ311" i="34"/>
  <c r="CA311" i="34"/>
  <c r="CB311" i="34"/>
  <c r="CC311" i="34"/>
  <c r="CD311" i="34"/>
  <c r="CE311" i="34"/>
  <c r="CF311" i="34"/>
  <c r="CG311" i="34"/>
  <c r="CH311" i="34"/>
  <c r="CI311" i="34"/>
  <c r="CJ311" i="34"/>
  <c r="CK311" i="34"/>
  <c r="CL311" i="34"/>
  <c r="CM311" i="34"/>
  <c r="CN311" i="34"/>
  <c r="CO311" i="34"/>
  <c r="CP311" i="34"/>
  <c r="CQ311" i="34"/>
  <c r="CR311" i="34"/>
  <c r="CS311" i="34"/>
  <c r="CT311" i="34"/>
  <c r="CU311" i="34"/>
  <c r="CV311" i="34"/>
  <c r="CW311" i="34"/>
  <c r="CX311" i="34"/>
  <c r="CY311" i="34"/>
  <c r="CZ311" i="34"/>
  <c r="DA311" i="34"/>
  <c r="DB311" i="34"/>
  <c r="DC311" i="34"/>
  <c r="DD311" i="34"/>
  <c r="DE311" i="34"/>
  <c r="DF311" i="34"/>
  <c r="DG311" i="34"/>
  <c r="DH311" i="34"/>
  <c r="DI311" i="34"/>
  <c r="DJ311" i="34"/>
  <c r="DL311" i="34"/>
  <c r="DM311" i="34"/>
  <c r="DN311" i="34"/>
  <c r="DO311" i="34"/>
  <c r="DQ311" i="34"/>
  <c r="DR311" i="34"/>
  <c r="DS311" i="34"/>
  <c r="DT311" i="34"/>
  <c r="DV311" i="34"/>
  <c r="DW311" i="34" s="1"/>
  <c r="DY311" i="34"/>
  <c r="DZ311" i="34"/>
  <c r="EA311" i="34"/>
  <c r="EB311" i="34"/>
  <c r="ED311" i="34"/>
  <c r="EE311" i="34"/>
  <c r="EG311" i="34"/>
  <c r="EH311" i="34"/>
  <c r="EI311" i="34"/>
  <c r="EK311" i="34"/>
  <c r="EL311" i="34" s="1"/>
  <c r="EM311" i="34"/>
  <c r="EN311" i="34" s="1"/>
  <c r="EO311" i="34"/>
  <c r="EP311" i="34"/>
  <c r="EQ311" i="34"/>
  <c r="ES311" i="34"/>
  <c r="ET311" i="34"/>
  <c r="EV311" i="34"/>
  <c r="EW311" i="34"/>
  <c r="EX311" i="34"/>
  <c r="EY311" i="34"/>
  <c r="EZ311" i="34"/>
  <c r="FA311" i="34"/>
  <c r="FD311" i="34"/>
  <c r="FE311" i="34"/>
  <c r="FF311" i="34"/>
  <c r="FG311" i="34"/>
  <c r="FH311" i="34"/>
  <c r="FI311" i="34"/>
  <c r="FK311" i="34"/>
  <c r="FL311" i="34" s="1"/>
  <c r="FM311" i="34"/>
  <c r="FN311" i="34"/>
  <c r="FO311" i="34"/>
  <c r="FQ311" i="34"/>
  <c r="FR311" i="34" s="1"/>
  <c r="FT311" i="34"/>
  <c r="FU311" i="34" s="1"/>
  <c r="FV311" i="34"/>
  <c r="FW311" i="34"/>
  <c r="FY311" i="34"/>
  <c r="FZ311" i="34" s="1"/>
  <c r="GG311" i="34"/>
  <c r="GI311" i="34"/>
  <c r="GJ311" i="34"/>
  <c r="GK311" i="34"/>
  <c r="GN311" i="34"/>
  <c r="GO311" i="34"/>
  <c r="GP311" i="34"/>
  <c r="GQ311" i="34"/>
  <c r="GR311" i="34"/>
  <c r="GS311" i="34"/>
  <c r="GT311" i="34"/>
  <c r="GU311" i="34"/>
  <c r="GV311" i="34"/>
  <c r="GW311" i="34"/>
  <c r="GX311" i="34"/>
  <c r="GY311" i="34"/>
  <c r="GZ311" i="34"/>
  <c r="HA311" i="34"/>
  <c r="HB311" i="34"/>
  <c r="HC311" i="34"/>
  <c r="HD311" i="34"/>
  <c r="HE311" i="34"/>
  <c r="HF311" i="34"/>
  <c r="HG311" i="34"/>
  <c r="HH311" i="34"/>
  <c r="HI311" i="34"/>
  <c r="HJ311" i="34"/>
  <c r="HK311" i="34"/>
  <c r="HL311" i="34"/>
  <c r="HM311" i="34"/>
  <c r="HN311" i="34"/>
  <c r="HO311" i="34"/>
  <c r="HP311" i="34"/>
  <c r="HQ311" i="34"/>
  <c r="HR311" i="34"/>
  <c r="HS311" i="34"/>
  <c r="HT311" i="34"/>
  <c r="HU311" i="34"/>
  <c r="HV311" i="34"/>
  <c r="HW311" i="34"/>
  <c r="HX311" i="34"/>
  <c r="HY311" i="34"/>
  <c r="HZ311" i="34"/>
  <c r="IA311" i="34"/>
  <c r="IB311" i="34"/>
  <c r="IC311" i="34"/>
  <c r="ID311" i="34"/>
  <c r="IE311" i="34"/>
  <c r="IF311" i="34"/>
  <c r="IG311" i="34"/>
  <c r="BH310" i="34"/>
  <c r="GH310" i="34" s="1"/>
  <c r="IK310" i="34" s="1"/>
  <c r="BK310" i="34"/>
  <c r="BL310" i="34"/>
  <c r="BM310" i="34"/>
  <c r="BN310" i="34"/>
  <c r="BO310" i="34"/>
  <c r="BP310" i="34"/>
  <c r="BQ310" i="34"/>
  <c r="BR310" i="34"/>
  <c r="BS310" i="34"/>
  <c r="BT310" i="34"/>
  <c r="BU310" i="34"/>
  <c r="BV310" i="34"/>
  <c r="BW310" i="34"/>
  <c r="BX310" i="34"/>
  <c r="BY310" i="34"/>
  <c r="BZ310" i="34"/>
  <c r="CA310" i="34"/>
  <c r="CB310" i="34"/>
  <c r="CC310" i="34"/>
  <c r="CD310" i="34"/>
  <c r="CE310" i="34"/>
  <c r="CF310" i="34"/>
  <c r="CG310" i="34"/>
  <c r="CH310" i="34"/>
  <c r="CI310" i="34"/>
  <c r="CJ310" i="34"/>
  <c r="CK310" i="34"/>
  <c r="CL310" i="34"/>
  <c r="CM310" i="34"/>
  <c r="CN310" i="34"/>
  <c r="CO310" i="34"/>
  <c r="CP310" i="34"/>
  <c r="CQ310" i="34"/>
  <c r="CR310" i="34"/>
  <c r="CS310" i="34"/>
  <c r="CT310" i="34"/>
  <c r="CU310" i="34"/>
  <c r="CV310" i="34"/>
  <c r="CW310" i="34"/>
  <c r="CX310" i="34"/>
  <c r="CY310" i="34"/>
  <c r="CZ310" i="34"/>
  <c r="DA310" i="34"/>
  <c r="DB310" i="34"/>
  <c r="DC310" i="34"/>
  <c r="DD310" i="34"/>
  <c r="DE310" i="34"/>
  <c r="DF310" i="34"/>
  <c r="DG310" i="34"/>
  <c r="DH310" i="34"/>
  <c r="DI310" i="34"/>
  <c r="DJ310" i="34"/>
  <c r="DL310" i="34"/>
  <c r="DM310" i="34"/>
  <c r="DN310" i="34"/>
  <c r="DO310" i="34"/>
  <c r="DQ310" i="34"/>
  <c r="DR310" i="34"/>
  <c r="DS310" i="34"/>
  <c r="DT310" i="34"/>
  <c r="DV310" i="34"/>
  <c r="DW310" i="34" s="1"/>
  <c r="DY310" i="34"/>
  <c r="DZ310" i="34"/>
  <c r="EA310" i="34"/>
  <c r="EB310" i="34"/>
  <c r="ED310" i="34"/>
  <c r="EE310" i="34"/>
  <c r="EG310" i="34"/>
  <c r="EH310" i="34"/>
  <c r="EI310" i="34"/>
  <c r="EK310" i="34"/>
  <c r="EL310" i="34" s="1"/>
  <c r="EM310" i="34"/>
  <c r="EN310" i="34" s="1"/>
  <c r="EO310" i="34"/>
  <c r="EP310" i="34"/>
  <c r="EQ310" i="34"/>
  <c r="ES310" i="34"/>
  <c r="ET310" i="34"/>
  <c r="EV310" i="34"/>
  <c r="EW310" i="34"/>
  <c r="EX310" i="34"/>
  <c r="EY310" i="34"/>
  <c r="EZ310" i="34"/>
  <c r="FA310" i="34"/>
  <c r="FD310" i="34"/>
  <c r="FE310" i="34"/>
  <c r="FF310" i="34"/>
  <c r="FG310" i="34"/>
  <c r="FH310" i="34"/>
  <c r="FI310" i="34"/>
  <c r="FK310" i="34"/>
  <c r="FL310" i="34" s="1"/>
  <c r="FM310" i="34"/>
  <c r="FN310" i="34"/>
  <c r="FO310" i="34"/>
  <c r="FQ310" i="34"/>
  <c r="FR310" i="34" s="1"/>
  <c r="FT310" i="34"/>
  <c r="FU310" i="34" s="1"/>
  <c r="FV310" i="34"/>
  <c r="FW310" i="34"/>
  <c r="FY310" i="34"/>
  <c r="FZ310" i="34" s="1"/>
  <c r="GG310" i="34"/>
  <c r="GI310" i="34"/>
  <c r="GJ310" i="34"/>
  <c r="GK310" i="34"/>
  <c r="GN310" i="34"/>
  <c r="GO310" i="34"/>
  <c r="GP310" i="34"/>
  <c r="GQ310" i="34"/>
  <c r="GR310" i="34"/>
  <c r="GS310" i="34"/>
  <c r="GT310" i="34"/>
  <c r="GU310" i="34"/>
  <c r="GV310" i="34"/>
  <c r="GW310" i="34"/>
  <c r="GX310" i="34"/>
  <c r="GY310" i="34"/>
  <c r="GZ310" i="34"/>
  <c r="HA310" i="34"/>
  <c r="HB310" i="34"/>
  <c r="HC310" i="34"/>
  <c r="HD310" i="34"/>
  <c r="HE310" i="34"/>
  <c r="HF310" i="34"/>
  <c r="HG310" i="34"/>
  <c r="HH310" i="34"/>
  <c r="HI310" i="34"/>
  <c r="HJ310" i="34"/>
  <c r="HK310" i="34"/>
  <c r="HL310" i="34"/>
  <c r="HM310" i="34"/>
  <c r="HN310" i="34"/>
  <c r="HO310" i="34"/>
  <c r="HP310" i="34"/>
  <c r="HQ310" i="34"/>
  <c r="HR310" i="34"/>
  <c r="HS310" i="34"/>
  <c r="HT310" i="34"/>
  <c r="HU310" i="34"/>
  <c r="HV310" i="34"/>
  <c r="HW310" i="34"/>
  <c r="HX310" i="34"/>
  <c r="HY310" i="34"/>
  <c r="HZ310" i="34"/>
  <c r="IA310" i="34"/>
  <c r="IB310" i="34"/>
  <c r="IC310" i="34"/>
  <c r="ID310" i="34"/>
  <c r="IE310" i="34"/>
  <c r="IF310" i="34"/>
  <c r="IG310" i="34"/>
  <c r="BH309" i="34"/>
  <c r="GH309" i="34" s="1"/>
  <c r="IK309" i="34" s="1"/>
  <c r="BK309" i="34"/>
  <c r="BL309" i="34"/>
  <c r="BM309" i="34"/>
  <c r="BN309" i="34"/>
  <c r="BO309" i="34"/>
  <c r="BP309" i="34"/>
  <c r="BQ309" i="34"/>
  <c r="BR309" i="34"/>
  <c r="BS309" i="34"/>
  <c r="BT309" i="34"/>
  <c r="BU309" i="34"/>
  <c r="BV309" i="34"/>
  <c r="BW309" i="34"/>
  <c r="BX309" i="34"/>
  <c r="BY309" i="34"/>
  <c r="BZ309" i="34"/>
  <c r="CA309" i="34"/>
  <c r="CB309" i="34"/>
  <c r="CC309" i="34"/>
  <c r="CD309" i="34"/>
  <c r="CE309" i="34"/>
  <c r="CF309" i="34"/>
  <c r="CG309" i="34"/>
  <c r="CH309" i="34"/>
  <c r="CI309" i="34"/>
  <c r="CJ309" i="34"/>
  <c r="CK309" i="34"/>
  <c r="CL309" i="34"/>
  <c r="CM309" i="34"/>
  <c r="CN309" i="34"/>
  <c r="CO309" i="34"/>
  <c r="CP309" i="34"/>
  <c r="CQ309" i="34"/>
  <c r="CR309" i="34"/>
  <c r="CS309" i="34"/>
  <c r="CT309" i="34"/>
  <c r="CU309" i="34"/>
  <c r="CV309" i="34"/>
  <c r="CW309" i="34"/>
  <c r="CX309" i="34"/>
  <c r="CY309" i="34"/>
  <c r="CZ309" i="34"/>
  <c r="DA309" i="34"/>
  <c r="DB309" i="34"/>
  <c r="DC309" i="34"/>
  <c r="DD309" i="34"/>
  <c r="DE309" i="34"/>
  <c r="DF309" i="34"/>
  <c r="DG309" i="34"/>
  <c r="DH309" i="34"/>
  <c r="DI309" i="34"/>
  <c r="DJ309" i="34"/>
  <c r="DL309" i="34"/>
  <c r="DM309" i="34"/>
  <c r="DN309" i="34"/>
  <c r="DO309" i="34"/>
  <c r="DQ309" i="34"/>
  <c r="DR309" i="34"/>
  <c r="DS309" i="34"/>
  <c r="DT309" i="34"/>
  <c r="DV309" i="34"/>
  <c r="DW309" i="34" s="1"/>
  <c r="DY309" i="34"/>
  <c r="DZ309" i="34"/>
  <c r="EA309" i="34"/>
  <c r="EB309" i="34"/>
  <c r="ED309" i="34"/>
  <c r="EE309" i="34"/>
  <c r="EG309" i="34"/>
  <c r="EH309" i="34"/>
  <c r="EI309" i="34"/>
  <c r="EK309" i="34"/>
  <c r="EL309" i="34" s="1"/>
  <c r="EM309" i="34"/>
  <c r="EN309" i="34" s="1"/>
  <c r="EO309" i="34"/>
  <c r="EP309" i="34"/>
  <c r="EQ309" i="34"/>
  <c r="ES309" i="34"/>
  <c r="ET309" i="34"/>
  <c r="EV309" i="34"/>
  <c r="EW309" i="34"/>
  <c r="EX309" i="34"/>
  <c r="EY309" i="34"/>
  <c r="EZ309" i="34"/>
  <c r="FA309" i="34"/>
  <c r="FD309" i="34"/>
  <c r="FE309" i="34"/>
  <c r="FF309" i="34"/>
  <c r="FG309" i="34"/>
  <c r="FH309" i="34"/>
  <c r="FI309" i="34"/>
  <c r="FK309" i="34"/>
  <c r="FL309" i="34" s="1"/>
  <c r="FM309" i="34"/>
  <c r="FN309" i="34"/>
  <c r="FO309" i="34"/>
  <c r="FQ309" i="34"/>
  <c r="FR309" i="34" s="1"/>
  <c r="FT309" i="34"/>
  <c r="FU309" i="34" s="1"/>
  <c r="FV309" i="34"/>
  <c r="FW309" i="34"/>
  <c r="FY309" i="34"/>
  <c r="FZ309" i="34" s="1"/>
  <c r="GG309" i="34"/>
  <c r="GI309" i="34"/>
  <c r="GJ309" i="34"/>
  <c r="GK309" i="34"/>
  <c r="GN309" i="34"/>
  <c r="GO309" i="34"/>
  <c r="GP309" i="34"/>
  <c r="GQ309" i="34"/>
  <c r="GR309" i="34"/>
  <c r="GS309" i="34"/>
  <c r="GT309" i="34"/>
  <c r="GU309" i="34"/>
  <c r="GV309" i="34"/>
  <c r="GW309" i="34"/>
  <c r="GX309" i="34"/>
  <c r="GY309" i="34"/>
  <c r="GZ309" i="34"/>
  <c r="HA309" i="34"/>
  <c r="HB309" i="34"/>
  <c r="HC309" i="34"/>
  <c r="HD309" i="34"/>
  <c r="HE309" i="34"/>
  <c r="HF309" i="34"/>
  <c r="HG309" i="34"/>
  <c r="HH309" i="34"/>
  <c r="HI309" i="34"/>
  <c r="HJ309" i="34"/>
  <c r="HK309" i="34"/>
  <c r="HL309" i="34"/>
  <c r="HM309" i="34"/>
  <c r="HN309" i="34"/>
  <c r="HO309" i="34"/>
  <c r="HP309" i="34"/>
  <c r="HQ309" i="34"/>
  <c r="HR309" i="34"/>
  <c r="HS309" i="34"/>
  <c r="HT309" i="34"/>
  <c r="HU309" i="34"/>
  <c r="HV309" i="34"/>
  <c r="HW309" i="34"/>
  <c r="HX309" i="34"/>
  <c r="HY309" i="34"/>
  <c r="HZ309" i="34"/>
  <c r="IA309" i="34"/>
  <c r="IB309" i="34"/>
  <c r="IC309" i="34"/>
  <c r="ID309" i="34"/>
  <c r="IE309" i="34"/>
  <c r="IF309" i="34"/>
  <c r="IG309" i="34"/>
  <c r="BH308" i="34"/>
  <c r="GH308" i="34" s="1"/>
  <c r="IK308" i="34" s="1"/>
  <c r="BK308" i="34"/>
  <c r="BL308" i="34"/>
  <c r="BM308" i="34"/>
  <c r="BN308" i="34"/>
  <c r="BO308" i="34"/>
  <c r="BP308" i="34"/>
  <c r="BQ308" i="34"/>
  <c r="BR308" i="34"/>
  <c r="BS308" i="34"/>
  <c r="BT308" i="34"/>
  <c r="BU308" i="34"/>
  <c r="BV308" i="34"/>
  <c r="BW308" i="34"/>
  <c r="BX308" i="34"/>
  <c r="BY308" i="34"/>
  <c r="BZ308" i="34"/>
  <c r="CA308" i="34"/>
  <c r="CB308" i="34"/>
  <c r="CC308" i="34"/>
  <c r="CD308" i="34"/>
  <c r="CE308" i="34"/>
  <c r="CF308" i="34"/>
  <c r="CG308" i="34"/>
  <c r="CH308" i="34"/>
  <c r="CI308" i="34"/>
  <c r="CJ308" i="34"/>
  <c r="CK308" i="34"/>
  <c r="CL308" i="34"/>
  <c r="CM308" i="34"/>
  <c r="CN308" i="34"/>
  <c r="CO308" i="34"/>
  <c r="CP308" i="34"/>
  <c r="CQ308" i="34"/>
  <c r="CR308" i="34"/>
  <c r="CS308" i="34"/>
  <c r="CT308" i="34"/>
  <c r="CU308" i="34"/>
  <c r="CV308" i="34"/>
  <c r="CW308" i="34"/>
  <c r="CX308" i="34"/>
  <c r="CY308" i="34"/>
  <c r="CZ308" i="34"/>
  <c r="DA308" i="34"/>
  <c r="DB308" i="34"/>
  <c r="DC308" i="34"/>
  <c r="DD308" i="34"/>
  <c r="DE308" i="34"/>
  <c r="DF308" i="34"/>
  <c r="DG308" i="34"/>
  <c r="DH308" i="34"/>
  <c r="DI308" i="34"/>
  <c r="DJ308" i="34"/>
  <c r="DL308" i="34"/>
  <c r="DM308" i="34"/>
  <c r="DN308" i="34"/>
  <c r="DO308" i="34"/>
  <c r="DQ308" i="34"/>
  <c r="DR308" i="34"/>
  <c r="DS308" i="34"/>
  <c r="DT308" i="34"/>
  <c r="DV308" i="34"/>
  <c r="DW308" i="34" s="1"/>
  <c r="DY308" i="34"/>
  <c r="DZ308" i="34"/>
  <c r="EA308" i="34"/>
  <c r="EB308" i="34"/>
  <c r="ED308" i="34"/>
  <c r="EE308" i="34"/>
  <c r="EG308" i="34"/>
  <c r="EH308" i="34"/>
  <c r="EI308" i="34"/>
  <c r="EK308" i="34"/>
  <c r="EL308" i="34" s="1"/>
  <c r="EM308" i="34"/>
  <c r="EN308" i="34" s="1"/>
  <c r="EO308" i="34"/>
  <c r="EP308" i="34"/>
  <c r="EQ308" i="34"/>
  <c r="ES308" i="34"/>
  <c r="ET308" i="34"/>
  <c r="EV308" i="34"/>
  <c r="EW308" i="34"/>
  <c r="EX308" i="34"/>
  <c r="EY308" i="34"/>
  <c r="EZ308" i="34"/>
  <c r="FA308" i="34"/>
  <c r="FD308" i="34"/>
  <c r="FE308" i="34"/>
  <c r="FF308" i="34"/>
  <c r="FG308" i="34"/>
  <c r="FH308" i="34"/>
  <c r="FI308" i="34"/>
  <c r="FK308" i="34"/>
  <c r="FL308" i="34" s="1"/>
  <c r="FM308" i="34"/>
  <c r="FN308" i="34"/>
  <c r="FO308" i="34"/>
  <c r="FQ308" i="34"/>
  <c r="FR308" i="34" s="1"/>
  <c r="FT308" i="34"/>
  <c r="FU308" i="34" s="1"/>
  <c r="FV308" i="34"/>
  <c r="FW308" i="34"/>
  <c r="FY308" i="34"/>
  <c r="FZ308" i="34" s="1"/>
  <c r="GG308" i="34"/>
  <c r="GI308" i="34"/>
  <c r="GJ308" i="34"/>
  <c r="GK308" i="34"/>
  <c r="GN308" i="34"/>
  <c r="GO308" i="34"/>
  <c r="GP308" i="34"/>
  <c r="GQ308" i="34"/>
  <c r="GR308" i="34"/>
  <c r="GS308" i="34"/>
  <c r="GT308" i="34"/>
  <c r="GU308" i="34"/>
  <c r="GV308" i="34"/>
  <c r="GW308" i="34"/>
  <c r="GX308" i="34"/>
  <c r="GY308" i="34"/>
  <c r="GZ308" i="34"/>
  <c r="HA308" i="34"/>
  <c r="HB308" i="34"/>
  <c r="HC308" i="34"/>
  <c r="HD308" i="34"/>
  <c r="HE308" i="34"/>
  <c r="HF308" i="34"/>
  <c r="HG308" i="34"/>
  <c r="HH308" i="34"/>
  <c r="HI308" i="34"/>
  <c r="HJ308" i="34"/>
  <c r="HK308" i="34"/>
  <c r="HL308" i="34"/>
  <c r="HM308" i="34"/>
  <c r="HN308" i="34"/>
  <c r="HO308" i="34"/>
  <c r="HP308" i="34"/>
  <c r="HQ308" i="34"/>
  <c r="HR308" i="34"/>
  <c r="HS308" i="34"/>
  <c r="HT308" i="34"/>
  <c r="HU308" i="34"/>
  <c r="HV308" i="34"/>
  <c r="HW308" i="34"/>
  <c r="HX308" i="34"/>
  <c r="HY308" i="34"/>
  <c r="HZ308" i="34"/>
  <c r="IA308" i="34"/>
  <c r="IB308" i="34"/>
  <c r="IC308" i="34"/>
  <c r="ID308" i="34"/>
  <c r="IE308" i="34"/>
  <c r="IF308" i="34"/>
  <c r="IG308" i="34"/>
  <c r="BH307" i="34"/>
  <c r="GH307" i="34" s="1"/>
  <c r="IK307" i="34" s="1"/>
  <c r="BK307" i="34"/>
  <c r="BL307" i="34"/>
  <c r="BM307" i="34"/>
  <c r="BN307" i="34"/>
  <c r="BO307" i="34"/>
  <c r="BP307" i="34"/>
  <c r="BQ307" i="34"/>
  <c r="BR307" i="34"/>
  <c r="BS307" i="34"/>
  <c r="BT307" i="34"/>
  <c r="BU307" i="34"/>
  <c r="BV307" i="34"/>
  <c r="BW307" i="34"/>
  <c r="BX307" i="34"/>
  <c r="BY307" i="34"/>
  <c r="BZ307" i="34"/>
  <c r="CA307" i="34"/>
  <c r="CB307" i="34"/>
  <c r="CC307" i="34"/>
  <c r="CD307" i="34"/>
  <c r="CE307" i="34"/>
  <c r="CF307" i="34"/>
  <c r="CG307" i="34"/>
  <c r="CH307" i="34"/>
  <c r="CI307" i="34"/>
  <c r="CJ307" i="34"/>
  <c r="CK307" i="34"/>
  <c r="CL307" i="34"/>
  <c r="CM307" i="34"/>
  <c r="CN307" i="34"/>
  <c r="CO307" i="34"/>
  <c r="CP307" i="34"/>
  <c r="CQ307" i="34"/>
  <c r="CR307" i="34"/>
  <c r="CS307" i="34"/>
  <c r="CT307" i="34"/>
  <c r="CU307" i="34"/>
  <c r="CV307" i="34"/>
  <c r="CW307" i="34"/>
  <c r="CX307" i="34"/>
  <c r="CY307" i="34"/>
  <c r="CZ307" i="34"/>
  <c r="DA307" i="34"/>
  <c r="DB307" i="34"/>
  <c r="DC307" i="34"/>
  <c r="DD307" i="34"/>
  <c r="DE307" i="34"/>
  <c r="DF307" i="34"/>
  <c r="DG307" i="34"/>
  <c r="DH307" i="34"/>
  <c r="DI307" i="34"/>
  <c r="DJ307" i="34"/>
  <c r="DL307" i="34"/>
  <c r="DM307" i="34"/>
  <c r="DN307" i="34"/>
  <c r="DO307" i="34"/>
  <c r="DQ307" i="34"/>
  <c r="DR307" i="34"/>
  <c r="DS307" i="34"/>
  <c r="DT307" i="34"/>
  <c r="DV307" i="34"/>
  <c r="DW307" i="34" s="1"/>
  <c r="DY307" i="34"/>
  <c r="DZ307" i="34"/>
  <c r="EA307" i="34"/>
  <c r="EB307" i="34"/>
  <c r="ED307" i="34"/>
  <c r="EE307" i="34"/>
  <c r="EG307" i="34"/>
  <c r="EH307" i="34"/>
  <c r="EI307" i="34"/>
  <c r="EK307" i="34"/>
  <c r="EL307" i="34" s="1"/>
  <c r="EM307" i="34"/>
  <c r="EN307" i="34" s="1"/>
  <c r="EO307" i="34"/>
  <c r="EP307" i="34"/>
  <c r="EQ307" i="34"/>
  <c r="ES307" i="34"/>
  <c r="ET307" i="34"/>
  <c r="EV307" i="34"/>
  <c r="EW307" i="34"/>
  <c r="EX307" i="34"/>
  <c r="EY307" i="34"/>
  <c r="EZ307" i="34"/>
  <c r="FA307" i="34"/>
  <c r="FD307" i="34"/>
  <c r="FE307" i="34"/>
  <c r="FF307" i="34"/>
  <c r="FG307" i="34"/>
  <c r="FH307" i="34"/>
  <c r="FI307" i="34"/>
  <c r="FK307" i="34"/>
  <c r="FL307" i="34" s="1"/>
  <c r="FM307" i="34"/>
  <c r="FN307" i="34"/>
  <c r="FO307" i="34"/>
  <c r="FQ307" i="34"/>
  <c r="FR307" i="34" s="1"/>
  <c r="FT307" i="34"/>
  <c r="FU307" i="34" s="1"/>
  <c r="FV307" i="34"/>
  <c r="FW307" i="34"/>
  <c r="FY307" i="34"/>
  <c r="FZ307" i="34" s="1"/>
  <c r="GG307" i="34"/>
  <c r="GI307" i="34"/>
  <c r="GJ307" i="34"/>
  <c r="GK307" i="34"/>
  <c r="GN307" i="34"/>
  <c r="GO307" i="34"/>
  <c r="GP307" i="34"/>
  <c r="GQ307" i="34"/>
  <c r="GR307" i="34"/>
  <c r="GS307" i="34"/>
  <c r="GT307" i="34"/>
  <c r="GU307" i="34"/>
  <c r="GV307" i="34"/>
  <c r="GW307" i="34"/>
  <c r="GX307" i="34"/>
  <c r="GY307" i="34"/>
  <c r="GZ307" i="34"/>
  <c r="HA307" i="34"/>
  <c r="HB307" i="34"/>
  <c r="HC307" i="34"/>
  <c r="HD307" i="34"/>
  <c r="HE307" i="34"/>
  <c r="HF307" i="34"/>
  <c r="HG307" i="34"/>
  <c r="HH307" i="34"/>
  <c r="HI307" i="34"/>
  <c r="HJ307" i="34"/>
  <c r="HK307" i="34"/>
  <c r="HL307" i="34"/>
  <c r="HM307" i="34"/>
  <c r="HN307" i="34"/>
  <c r="HO307" i="34"/>
  <c r="HP307" i="34"/>
  <c r="HQ307" i="34"/>
  <c r="HR307" i="34"/>
  <c r="HS307" i="34"/>
  <c r="HT307" i="34"/>
  <c r="HU307" i="34"/>
  <c r="HV307" i="34"/>
  <c r="HW307" i="34"/>
  <c r="HX307" i="34"/>
  <c r="HY307" i="34"/>
  <c r="HZ307" i="34"/>
  <c r="IA307" i="34"/>
  <c r="IB307" i="34"/>
  <c r="IC307" i="34"/>
  <c r="ID307" i="34"/>
  <c r="IE307" i="34"/>
  <c r="IF307" i="34"/>
  <c r="IG307" i="34"/>
  <c r="BH306" i="34"/>
  <c r="GH306" i="34" s="1"/>
  <c r="IK306" i="34" s="1"/>
  <c r="BK306" i="34"/>
  <c r="BL306" i="34"/>
  <c r="BM306" i="34"/>
  <c r="BN306" i="34"/>
  <c r="BO306" i="34"/>
  <c r="BP306" i="34"/>
  <c r="BQ306" i="34"/>
  <c r="BR306" i="34"/>
  <c r="BS306" i="34"/>
  <c r="BT306" i="34"/>
  <c r="BU306" i="34"/>
  <c r="BV306" i="34"/>
  <c r="BW306" i="34"/>
  <c r="BX306" i="34"/>
  <c r="BY306" i="34"/>
  <c r="BZ306" i="34"/>
  <c r="CA306" i="34"/>
  <c r="CB306" i="34"/>
  <c r="CC306" i="34"/>
  <c r="CD306" i="34"/>
  <c r="CE306" i="34"/>
  <c r="CF306" i="34"/>
  <c r="CG306" i="34"/>
  <c r="CH306" i="34"/>
  <c r="CI306" i="34"/>
  <c r="CJ306" i="34"/>
  <c r="CK306" i="34"/>
  <c r="CL306" i="34"/>
  <c r="CM306" i="34"/>
  <c r="CN306" i="34"/>
  <c r="CO306" i="34"/>
  <c r="CP306" i="34"/>
  <c r="CQ306" i="34"/>
  <c r="CR306" i="34"/>
  <c r="CS306" i="34"/>
  <c r="CT306" i="34"/>
  <c r="CU306" i="34"/>
  <c r="CV306" i="34"/>
  <c r="CW306" i="34"/>
  <c r="CX306" i="34"/>
  <c r="CY306" i="34"/>
  <c r="CZ306" i="34"/>
  <c r="DA306" i="34"/>
  <c r="DB306" i="34"/>
  <c r="DC306" i="34"/>
  <c r="DD306" i="34"/>
  <c r="DE306" i="34"/>
  <c r="DF306" i="34"/>
  <c r="DG306" i="34"/>
  <c r="DH306" i="34"/>
  <c r="DI306" i="34"/>
  <c r="DJ306" i="34"/>
  <c r="DL306" i="34"/>
  <c r="DM306" i="34"/>
  <c r="DN306" i="34"/>
  <c r="DO306" i="34"/>
  <c r="DQ306" i="34"/>
  <c r="DR306" i="34"/>
  <c r="DS306" i="34"/>
  <c r="DT306" i="34"/>
  <c r="DV306" i="34"/>
  <c r="DW306" i="34" s="1"/>
  <c r="DY306" i="34"/>
  <c r="DZ306" i="34"/>
  <c r="EA306" i="34"/>
  <c r="EB306" i="34"/>
  <c r="ED306" i="34"/>
  <c r="EE306" i="34"/>
  <c r="EG306" i="34"/>
  <c r="EH306" i="34"/>
  <c r="EI306" i="34"/>
  <c r="EK306" i="34"/>
  <c r="EL306" i="34" s="1"/>
  <c r="EM306" i="34"/>
  <c r="EN306" i="34" s="1"/>
  <c r="EO306" i="34"/>
  <c r="EP306" i="34"/>
  <c r="EQ306" i="34"/>
  <c r="ES306" i="34"/>
  <c r="ET306" i="34"/>
  <c r="EV306" i="34"/>
  <c r="EW306" i="34"/>
  <c r="EX306" i="34"/>
  <c r="EY306" i="34"/>
  <c r="EZ306" i="34"/>
  <c r="FA306" i="34"/>
  <c r="FD306" i="34"/>
  <c r="FE306" i="34"/>
  <c r="FF306" i="34"/>
  <c r="FG306" i="34"/>
  <c r="FH306" i="34"/>
  <c r="FI306" i="34"/>
  <c r="FK306" i="34"/>
  <c r="FL306" i="34" s="1"/>
  <c r="FM306" i="34"/>
  <c r="FN306" i="34"/>
  <c r="FO306" i="34"/>
  <c r="FQ306" i="34"/>
  <c r="FR306" i="34" s="1"/>
  <c r="FT306" i="34"/>
  <c r="FU306" i="34" s="1"/>
  <c r="FV306" i="34"/>
  <c r="FW306" i="34"/>
  <c r="FY306" i="34"/>
  <c r="FZ306" i="34" s="1"/>
  <c r="GG306" i="34"/>
  <c r="GI306" i="34"/>
  <c r="GJ306" i="34"/>
  <c r="GK306" i="34"/>
  <c r="GN306" i="34"/>
  <c r="GO306" i="34"/>
  <c r="GP306" i="34"/>
  <c r="GQ306" i="34"/>
  <c r="GR306" i="34"/>
  <c r="GS306" i="34"/>
  <c r="GT306" i="34"/>
  <c r="GU306" i="34"/>
  <c r="GV306" i="34"/>
  <c r="GW306" i="34"/>
  <c r="GX306" i="34"/>
  <c r="GY306" i="34"/>
  <c r="GZ306" i="34"/>
  <c r="HA306" i="34"/>
  <c r="HB306" i="34"/>
  <c r="HC306" i="34"/>
  <c r="HD306" i="34"/>
  <c r="HE306" i="34"/>
  <c r="HF306" i="34"/>
  <c r="HG306" i="34"/>
  <c r="HH306" i="34"/>
  <c r="HI306" i="34"/>
  <c r="HJ306" i="34"/>
  <c r="HK306" i="34"/>
  <c r="HL306" i="34"/>
  <c r="HM306" i="34"/>
  <c r="HN306" i="34"/>
  <c r="HO306" i="34"/>
  <c r="HP306" i="34"/>
  <c r="HQ306" i="34"/>
  <c r="HR306" i="34"/>
  <c r="HS306" i="34"/>
  <c r="HT306" i="34"/>
  <c r="HU306" i="34"/>
  <c r="HV306" i="34"/>
  <c r="HW306" i="34"/>
  <c r="HX306" i="34"/>
  <c r="HY306" i="34"/>
  <c r="HZ306" i="34"/>
  <c r="IA306" i="34"/>
  <c r="IB306" i="34"/>
  <c r="IC306" i="34"/>
  <c r="ID306" i="34"/>
  <c r="IE306" i="34"/>
  <c r="IF306" i="34"/>
  <c r="IG306" i="34"/>
  <c r="BH305" i="34"/>
  <c r="GH305" i="34" s="1"/>
  <c r="IK305" i="34" s="1"/>
  <c r="BK305" i="34"/>
  <c r="BL305" i="34"/>
  <c r="BM305" i="34"/>
  <c r="BN305" i="34"/>
  <c r="BO305" i="34"/>
  <c r="BP305" i="34"/>
  <c r="BQ305" i="34"/>
  <c r="BR305" i="34"/>
  <c r="BS305" i="34"/>
  <c r="BT305" i="34"/>
  <c r="BU305" i="34"/>
  <c r="BV305" i="34"/>
  <c r="BW305" i="34"/>
  <c r="BX305" i="34"/>
  <c r="BY305" i="34"/>
  <c r="BZ305" i="34"/>
  <c r="CA305" i="34"/>
  <c r="CB305" i="34"/>
  <c r="CC305" i="34"/>
  <c r="CD305" i="34"/>
  <c r="CE305" i="34"/>
  <c r="CF305" i="34"/>
  <c r="CG305" i="34"/>
  <c r="CH305" i="34"/>
  <c r="CI305" i="34"/>
  <c r="CJ305" i="34"/>
  <c r="CK305" i="34"/>
  <c r="CL305" i="34"/>
  <c r="CM305" i="34"/>
  <c r="CN305" i="34"/>
  <c r="CO305" i="34"/>
  <c r="CP305" i="34"/>
  <c r="CQ305" i="34"/>
  <c r="CR305" i="34"/>
  <c r="CS305" i="34"/>
  <c r="CT305" i="34"/>
  <c r="CU305" i="34"/>
  <c r="CV305" i="34"/>
  <c r="CW305" i="34"/>
  <c r="CX305" i="34"/>
  <c r="CY305" i="34"/>
  <c r="CZ305" i="34"/>
  <c r="DA305" i="34"/>
  <c r="DB305" i="34"/>
  <c r="DC305" i="34"/>
  <c r="DD305" i="34"/>
  <c r="DE305" i="34"/>
  <c r="DF305" i="34"/>
  <c r="DG305" i="34"/>
  <c r="DH305" i="34"/>
  <c r="DI305" i="34"/>
  <c r="DJ305" i="34"/>
  <c r="DL305" i="34"/>
  <c r="DM305" i="34"/>
  <c r="DN305" i="34"/>
  <c r="DO305" i="34"/>
  <c r="DQ305" i="34"/>
  <c r="DR305" i="34"/>
  <c r="DS305" i="34"/>
  <c r="DT305" i="34"/>
  <c r="DV305" i="34"/>
  <c r="DW305" i="34" s="1"/>
  <c r="DY305" i="34"/>
  <c r="DZ305" i="34"/>
  <c r="EA305" i="34"/>
  <c r="EB305" i="34"/>
  <c r="ED305" i="34"/>
  <c r="EE305" i="34"/>
  <c r="EG305" i="34"/>
  <c r="EH305" i="34"/>
  <c r="EI305" i="34"/>
  <c r="EK305" i="34"/>
  <c r="EL305" i="34" s="1"/>
  <c r="EM305" i="34"/>
  <c r="EN305" i="34" s="1"/>
  <c r="EO305" i="34"/>
  <c r="EP305" i="34"/>
  <c r="EQ305" i="34"/>
  <c r="ES305" i="34"/>
  <c r="ET305" i="34"/>
  <c r="EV305" i="34"/>
  <c r="EW305" i="34"/>
  <c r="EX305" i="34"/>
  <c r="EY305" i="34"/>
  <c r="EZ305" i="34"/>
  <c r="FA305" i="34"/>
  <c r="FD305" i="34"/>
  <c r="FE305" i="34"/>
  <c r="FF305" i="34"/>
  <c r="FG305" i="34"/>
  <c r="FH305" i="34"/>
  <c r="FI305" i="34"/>
  <c r="FK305" i="34"/>
  <c r="FL305" i="34" s="1"/>
  <c r="FM305" i="34"/>
  <c r="FN305" i="34"/>
  <c r="FO305" i="34"/>
  <c r="FQ305" i="34"/>
  <c r="FR305" i="34" s="1"/>
  <c r="FT305" i="34"/>
  <c r="FU305" i="34" s="1"/>
  <c r="FV305" i="34"/>
  <c r="FW305" i="34"/>
  <c r="FY305" i="34"/>
  <c r="FZ305" i="34" s="1"/>
  <c r="GG305" i="34"/>
  <c r="GI305" i="34"/>
  <c r="GJ305" i="34"/>
  <c r="GK305" i="34"/>
  <c r="GN305" i="34"/>
  <c r="GO305" i="34"/>
  <c r="GP305" i="34"/>
  <c r="GQ305" i="34"/>
  <c r="GR305" i="34"/>
  <c r="GS305" i="34"/>
  <c r="GT305" i="34"/>
  <c r="GU305" i="34"/>
  <c r="GV305" i="34"/>
  <c r="GW305" i="34"/>
  <c r="GX305" i="34"/>
  <c r="GY305" i="34"/>
  <c r="GZ305" i="34"/>
  <c r="HA305" i="34"/>
  <c r="HB305" i="34"/>
  <c r="HC305" i="34"/>
  <c r="HD305" i="34"/>
  <c r="HE305" i="34"/>
  <c r="HF305" i="34"/>
  <c r="HG305" i="34"/>
  <c r="HH305" i="34"/>
  <c r="HI305" i="34"/>
  <c r="HJ305" i="34"/>
  <c r="HK305" i="34"/>
  <c r="HL305" i="34"/>
  <c r="HM305" i="34"/>
  <c r="HN305" i="34"/>
  <c r="HO305" i="34"/>
  <c r="HP305" i="34"/>
  <c r="HQ305" i="34"/>
  <c r="HR305" i="34"/>
  <c r="HS305" i="34"/>
  <c r="HT305" i="34"/>
  <c r="HU305" i="34"/>
  <c r="HV305" i="34"/>
  <c r="HW305" i="34"/>
  <c r="HX305" i="34"/>
  <c r="HY305" i="34"/>
  <c r="HZ305" i="34"/>
  <c r="IA305" i="34"/>
  <c r="IB305" i="34"/>
  <c r="IC305" i="34"/>
  <c r="ID305" i="34"/>
  <c r="IE305" i="34"/>
  <c r="IF305" i="34"/>
  <c r="IG305" i="34"/>
  <c r="IH305" i="34"/>
  <c r="BH304" i="34"/>
  <c r="GH304" i="34" s="1"/>
  <c r="IK304" i="34" s="1"/>
  <c r="BK304" i="34"/>
  <c r="BL304" i="34"/>
  <c r="BM304" i="34"/>
  <c r="BN304" i="34"/>
  <c r="BO304" i="34"/>
  <c r="BP304" i="34"/>
  <c r="BQ304" i="34"/>
  <c r="BR304" i="34"/>
  <c r="BS304" i="34"/>
  <c r="BT304" i="34"/>
  <c r="BU304" i="34"/>
  <c r="BV304" i="34"/>
  <c r="BW304" i="34"/>
  <c r="BX304" i="34"/>
  <c r="BY304" i="34"/>
  <c r="BZ304" i="34"/>
  <c r="CA304" i="34"/>
  <c r="CB304" i="34"/>
  <c r="CC304" i="34"/>
  <c r="CD304" i="34"/>
  <c r="CE304" i="34"/>
  <c r="CF304" i="34"/>
  <c r="CG304" i="34"/>
  <c r="CH304" i="34"/>
  <c r="CI304" i="34"/>
  <c r="CJ304" i="34"/>
  <c r="CK304" i="34"/>
  <c r="CL304" i="34"/>
  <c r="CM304" i="34"/>
  <c r="CN304" i="34"/>
  <c r="CO304" i="34"/>
  <c r="CP304" i="34"/>
  <c r="CQ304" i="34"/>
  <c r="CR304" i="34"/>
  <c r="CS304" i="34"/>
  <c r="CT304" i="34"/>
  <c r="CU304" i="34"/>
  <c r="CV304" i="34"/>
  <c r="CW304" i="34"/>
  <c r="CX304" i="34"/>
  <c r="CY304" i="34"/>
  <c r="CZ304" i="34"/>
  <c r="DA304" i="34"/>
  <c r="DB304" i="34"/>
  <c r="DC304" i="34"/>
  <c r="DD304" i="34"/>
  <c r="DE304" i="34"/>
  <c r="DF304" i="34"/>
  <c r="DG304" i="34"/>
  <c r="DH304" i="34"/>
  <c r="DI304" i="34"/>
  <c r="DJ304" i="34"/>
  <c r="DL304" i="34"/>
  <c r="DM304" i="34"/>
  <c r="DN304" i="34"/>
  <c r="DO304" i="34"/>
  <c r="DQ304" i="34"/>
  <c r="DR304" i="34"/>
  <c r="DS304" i="34"/>
  <c r="DT304" i="34"/>
  <c r="DV304" i="34"/>
  <c r="DW304" i="34" s="1"/>
  <c r="DY304" i="34"/>
  <c r="DZ304" i="34"/>
  <c r="EA304" i="34"/>
  <c r="EB304" i="34"/>
  <c r="ED304" i="34"/>
  <c r="EE304" i="34"/>
  <c r="EG304" i="34"/>
  <c r="EH304" i="34"/>
  <c r="EI304" i="34"/>
  <c r="EK304" i="34"/>
  <c r="EL304" i="34" s="1"/>
  <c r="EM304" i="34"/>
  <c r="EN304" i="34" s="1"/>
  <c r="EO304" i="34"/>
  <c r="EP304" i="34"/>
  <c r="EQ304" i="34"/>
  <c r="ES304" i="34"/>
  <c r="ET304" i="34"/>
  <c r="EV304" i="34"/>
  <c r="EW304" i="34"/>
  <c r="EX304" i="34"/>
  <c r="EY304" i="34"/>
  <c r="EZ304" i="34"/>
  <c r="FA304" i="34"/>
  <c r="FD304" i="34"/>
  <c r="FE304" i="34"/>
  <c r="FF304" i="34"/>
  <c r="FG304" i="34"/>
  <c r="FH304" i="34"/>
  <c r="FI304" i="34"/>
  <c r="FK304" i="34"/>
  <c r="FL304" i="34" s="1"/>
  <c r="FM304" i="34"/>
  <c r="FN304" i="34"/>
  <c r="FO304" i="34"/>
  <c r="FQ304" i="34"/>
  <c r="FR304" i="34" s="1"/>
  <c r="FT304" i="34"/>
  <c r="FU304" i="34" s="1"/>
  <c r="FV304" i="34"/>
  <c r="FW304" i="34"/>
  <c r="FY304" i="34"/>
  <c r="FZ304" i="34" s="1"/>
  <c r="GG304" i="34"/>
  <c r="GI304" i="34"/>
  <c r="GJ304" i="34"/>
  <c r="GK304" i="34"/>
  <c r="GN304" i="34"/>
  <c r="GO304" i="34"/>
  <c r="GP304" i="34"/>
  <c r="GQ304" i="34"/>
  <c r="GR304" i="34"/>
  <c r="GS304" i="34"/>
  <c r="GT304" i="34"/>
  <c r="GU304" i="34"/>
  <c r="GV304" i="34"/>
  <c r="GW304" i="34"/>
  <c r="GX304" i="34"/>
  <c r="GY304" i="34"/>
  <c r="GZ304" i="34"/>
  <c r="HA304" i="34"/>
  <c r="HB304" i="34"/>
  <c r="HC304" i="34"/>
  <c r="HD304" i="34"/>
  <c r="HE304" i="34"/>
  <c r="HF304" i="34"/>
  <c r="HG304" i="34"/>
  <c r="HH304" i="34"/>
  <c r="HI304" i="34"/>
  <c r="HJ304" i="34"/>
  <c r="HK304" i="34"/>
  <c r="HL304" i="34"/>
  <c r="HM304" i="34"/>
  <c r="HN304" i="34"/>
  <c r="HO304" i="34"/>
  <c r="HP304" i="34"/>
  <c r="HQ304" i="34"/>
  <c r="HR304" i="34"/>
  <c r="HS304" i="34"/>
  <c r="HT304" i="34"/>
  <c r="HU304" i="34"/>
  <c r="HV304" i="34"/>
  <c r="HW304" i="34"/>
  <c r="HX304" i="34"/>
  <c r="HY304" i="34"/>
  <c r="HZ304" i="34"/>
  <c r="IA304" i="34"/>
  <c r="IB304" i="34"/>
  <c r="IC304" i="34"/>
  <c r="ID304" i="34"/>
  <c r="IE304" i="34"/>
  <c r="IF304" i="34"/>
  <c r="IG304" i="34"/>
  <c r="IH304" i="34"/>
  <c r="BH303" i="34"/>
  <c r="GH303" i="34" s="1"/>
  <c r="IK303" i="34" s="1"/>
  <c r="IL303" i="34" s="1"/>
  <c r="IM303" i="34" s="1"/>
  <c r="BK303" i="34"/>
  <c r="BL303" i="34"/>
  <c r="BM303" i="34"/>
  <c r="BN303" i="34"/>
  <c r="BO303" i="34"/>
  <c r="BP303" i="34"/>
  <c r="BQ303" i="34"/>
  <c r="BR303" i="34"/>
  <c r="BS303" i="34"/>
  <c r="BT303" i="34"/>
  <c r="BU303" i="34"/>
  <c r="BV303" i="34"/>
  <c r="BW303" i="34"/>
  <c r="BX303" i="34"/>
  <c r="BY303" i="34"/>
  <c r="BZ303" i="34"/>
  <c r="CA303" i="34"/>
  <c r="CB303" i="34"/>
  <c r="CC303" i="34"/>
  <c r="CD303" i="34"/>
  <c r="CE303" i="34"/>
  <c r="CF303" i="34"/>
  <c r="CG303" i="34"/>
  <c r="CH303" i="34"/>
  <c r="CI303" i="34"/>
  <c r="CJ303" i="34"/>
  <c r="CK303" i="34"/>
  <c r="CL303" i="34"/>
  <c r="CM303" i="34"/>
  <c r="CN303" i="34"/>
  <c r="CO303" i="34"/>
  <c r="CP303" i="34"/>
  <c r="CQ303" i="34"/>
  <c r="CR303" i="34"/>
  <c r="CS303" i="34"/>
  <c r="CT303" i="34"/>
  <c r="CU303" i="34"/>
  <c r="CV303" i="34"/>
  <c r="CW303" i="34"/>
  <c r="CX303" i="34"/>
  <c r="CY303" i="34"/>
  <c r="CZ303" i="34"/>
  <c r="DA303" i="34"/>
  <c r="DB303" i="34"/>
  <c r="DC303" i="34"/>
  <c r="DD303" i="34"/>
  <c r="DE303" i="34"/>
  <c r="DF303" i="34"/>
  <c r="DG303" i="34"/>
  <c r="DH303" i="34"/>
  <c r="DI303" i="34"/>
  <c r="DJ303" i="34"/>
  <c r="DL303" i="34"/>
  <c r="DM303" i="34"/>
  <c r="DN303" i="34"/>
  <c r="DO303" i="34"/>
  <c r="DQ303" i="34"/>
  <c r="DR303" i="34"/>
  <c r="DS303" i="34"/>
  <c r="DT303" i="34"/>
  <c r="DV303" i="34"/>
  <c r="DW303" i="34" s="1"/>
  <c r="DY303" i="34"/>
  <c r="DZ303" i="34"/>
  <c r="EA303" i="34"/>
  <c r="EB303" i="34"/>
  <c r="ED303" i="34"/>
  <c r="EE303" i="34"/>
  <c r="EG303" i="34"/>
  <c r="EH303" i="34"/>
  <c r="EI303" i="34"/>
  <c r="EK303" i="34"/>
  <c r="EL303" i="34" s="1"/>
  <c r="EM303" i="34"/>
  <c r="EN303" i="34" s="1"/>
  <c r="EO303" i="34"/>
  <c r="EP303" i="34"/>
  <c r="EQ303" i="34"/>
  <c r="ES303" i="34"/>
  <c r="ET303" i="34"/>
  <c r="EV303" i="34"/>
  <c r="EW303" i="34"/>
  <c r="EX303" i="34"/>
  <c r="EY303" i="34"/>
  <c r="EZ303" i="34"/>
  <c r="FA303" i="34"/>
  <c r="FD303" i="34"/>
  <c r="FE303" i="34"/>
  <c r="FF303" i="34"/>
  <c r="FG303" i="34"/>
  <c r="FH303" i="34"/>
  <c r="FI303" i="34"/>
  <c r="FK303" i="34"/>
  <c r="FL303" i="34" s="1"/>
  <c r="FM303" i="34"/>
  <c r="FN303" i="34"/>
  <c r="FO303" i="34"/>
  <c r="FQ303" i="34"/>
  <c r="FR303" i="34" s="1"/>
  <c r="FT303" i="34"/>
  <c r="FU303" i="34" s="1"/>
  <c r="FV303" i="34"/>
  <c r="FW303" i="34"/>
  <c r="FY303" i="34"/>
  <c r="FZ303" i="34" s="1"/>
  <c r="GG303" i="34"/>
  <c r="GI303" i="34"/>
  <c r="GJ303" i="34"/>
  <c r="GK303" i="34"/>
  <c r="GN303" i="34"/>
  <c r="GO303" i="34"/>
  <c r="GP303" i="34"/>
  <c r="GQ303" i="34"/>
  <c r="GR303" i="34"/>
  <c r="GS303" i="34"/>
  <c r="GT303" i="34"/>
  <c r="GU303" i="34"/>
  <c r="GV303" i="34"/>
  <c r="GW303" i="34"/>
  <c r="GX303" i="34"/>
  <c r="GY303" i="34"/>
  <c r="GZ303" i="34"/>
  <c r="HA303" i="34"/>
  <c r="HB303" i="34"/>
  <c r="HC303" i="34"/>
  <c r="HD303" i="34"/>
  <c r="HE303" i="34"/>
  <c r="HF303" i="34"/>
  <c r="HG303" i="34"/>
  <c r="HH303" i="34"/>
  <c r="HI303" i="34"/>
  <c r="HJ303" i="34"/>
  <c r="HK303" i="34"/>
  <c r="HL303" i="34"/>
  <c r="HM303" i="34"/>
  <c r="HN303" i="34"/>
  <c r="HO303" i="34"/>
  <c r="HP303" i="34"/>
  <c r="HQ303" i="34"/>
  <c r="HR303" i="34"/>
  <c r="HS303" i="34"/>
  <c r="HT303" i="34"/>
  <c r="HU303" i="34"/>
  <c r="HV303" i="34"/>
  <c r="HW303" i="34"/>
  <c r="HX303" i="34"/>
  <c r="HY303" i="34"/>
  <c r="HZ303" i="34"/>
  <c r="IA303" i="34"/>
  <c r="IB303" i="34"/>
  <c r="IC303" i="34"/>
  <c r="ID303" i="34"/>
  <c r="IE303" i="34"/>
  <c r="IF303" i="34"/>
  <c r="IG303" i="34"/>
  <c r="BH302" i="34"/>
  <c r="GH302" i="34" s="1"/>
  <c r="IK302" i="34" s="1"/>
  <c r="BK302" i="34"/>
  <c r="BL302" i="34"/>
  <c r="BM302" i="34"/>
  <c r="BN302" i="34"/>
  <c r="BO302" i="34"/>
  <c r="BP302" i="34"/>
  <c r="BQ302" i="34"/>
  <c r="BR302" i="34"/>
  <c r="BS302" i="34"/>
  <c r="BT302" i="34"/>
  <c r="BU302" i="34"/>
  <c r="BV302" i="34"/>
  <c r="BW302" i="34"/>
  <c r="BX302" i="34"/>
  <c r="BY302" i="34"/>
  <c r="BZ302" i="34"/>
  <c r="CA302" i="34"/>
  <c r="CB302" i="34"/>
  <c r="CC302" i="34"/>
  <c r="CD302" i="34"/>
  <c r="CE302" i="34"/>
  <c r="CF302" i="34"/>
  <c r="CG302" i="34"/>
  <c r="CH302" i="34"/>
  <c r="CI302" i="34"/>
  <c r="CJ302" i="34"/>
  <c r="CK302" i="34"/>
  <c r="CL302" i="34"/>
  <c r="CM302" i="34"/>
  <c r="CN302" i="34"/>
  <c r="CO302" i="34"/>
  <c r="CP302" i="34"/>
  <c r="CQ302" i="34"/>
  <c r="CR302" i="34"/>
  <c r="CS302" i="34"/>
  <c r="CT302" i="34"/>
  <c r="CU302" i="34"/>
  <c r="CV302" i="34"/>
  <c r="CW302" i="34"/>
  <c r="CX302" i="34"/>
  <c r="CY302" i="34"/>
  <c r="CZ302" i="34"/>
  <c r="DA302" i="34"/>
  <c r="DB302" i="34"/>
  <c r="DC302" i="34"/>
  <c r="DD302" i="34"/>
  <c r="DE302" i="34"/>
  <c r="DF302" i="34"/>
  <c r="DG302" i="34"/>
  <c r="DH302" i="34"/>
  <c r="DI302" i="34"/>
  <c r="DJ302" i="34"/>
  <c r="DL302" i="34"/>
  <c r="DM302" i="34"/>
  <c r="DN302" i="34"/>
  <c r="DO302" i="34"/>
  <c r="DQ302" i="34"/>
  <c r="DR302" i="34"/>
  <c r="DS302" i="34"/>
  <c r="DT302" i="34"/>
  <c r="DV302" i="34"/>
  <c r="DW302" i="34" s="1"/>
  <c r="DY302" i="34"/>
  <c r="DZ302" i="34"/>
  <c r="EA302" i="34"/>
  <c r="EB302" i="34"/>
  <c r="ED302" i="34"/>
  <c r="EE302" i="34"/>
  <c r="EG302" i="34"/>
  <c r="EH302" i="34"/>
  <c r="EI302" i="34"/>
  <c r="EK302" i="34"/>
  <c r="EL302" i="34" s="1"/>
  <c r="EM302" i="34"/>
  <c r="EN302" i="34" s="1"/>
  <c r="EO302" i="34"/>
  <c r="EP302" i="34"/>
  <c r="EQ302" i="34"/>
  <c r="ES302" i="34"/>
  <c r="ET302" i="34"/>
  <c r="EV302" i="34"/>
  <c r="EW302" i="34"/>
  <c r="EX302" i="34"/>
  <c r="EY302" i="34"/>
  <c r="EZ302" i="34"/>
  <c r="FA302" i="34"/>
  <c r="FD302" i="34"/>
  <c r="FE302" i="34"/>
  <c r="FF302" i="34"/>
  <c r="FG302" i="34"/>
  <c r="FH302" i="34"/>
  <c r="FI302" i="34"/>
  <c r="FK302" i="34"/>
  <c r="FL302" i="34" s="1"/>
  <c r="FM302" i="34"/>
  <c r="FN302" i="34"/>
  <c r="FO302" i="34"/>
  <c r="FQ302" i="34"/>
  <c r="FR302" i="34" s="1"/>
  <c r="FT302" i="34"/>
  <c r="FU302" i="34" s="1"/>
  <c r="FV302" i="34"/>
  <c r="FW302" i="34"/>
  <c r="FY302" i="34"/>
  <c r="FZ302" i="34" s="1"/>
  <c r="GG302" i="34"/>
  <c r="GI302" i="34"/>
  <c r="GJ302" i="34"/>
  <c r="GK302" i="34"/>
  <c r="GN302" i="34"/>
  <c r="GO302" i="34"/>
  <c r="GP302" i="34"/>
  <c r="GQ302" i="34"/>
  <c r="GR302" i="34"/>
  <c r="GS302" i="34"/>
  <c r="GT302" i="34"/>
  <c r="GU302" i="34"/>
  <c r="GV302" i="34"/>
  <c r="GW302" i="34"/>
  <c r="GX302" i="34"/>
  <c r="GY302" i="34"/>
  <c r="GZ302" i="34"/>
  <c r="HA302" i="34"/>
  <c r="HB302" i="34"/>
  <c r="HC302" i="34"/>
  <c r="HD302" i="34"/>
  <c r="HE302" i="34"/>
  <c r="HF302" i="34"/>
  <c r="HG302" i="34"/>
  <c r="HH302" i="34"/>
  <c r="HI302" i="34"/>
  <c r="HJ302" i="34"/>
  <c r="HK302" i="34"/>
  <c r="HL302" i="34"/>
  <c r="HM302" i="34"/>
  <c r="HN302" i="34"/>
  <c r="HO302" i="34"/>
  <c r="HP302" i="34"/>
  <c r="HQ302" i="34"/>
  <c r="HR302" i="34"/>
  <c r="HS302" i="34"/>
  <c r="HT302" i="34"/>
  <c r="HU302" i="34"/>
  <c r="HV302" i="34"/>
  <c r="HW302" i="34"/>
  <c r="HX302" i="34"/>
  <c r="HY302" i="34"/>
  <c r="HZ302" i="34"/>
  <c r="IA302" i="34"/>
  <c r="IB302" i="34"/>
  <c r="IC302" i="34"/>
  <c r="ID302" i="34"/>
  <c r="IE302" i="34"/>
  <c r="IF302" i="34"/>
  <c r="IG302" i="34"/>
  <c r="BH301" i="34"/>
  <c r="GH301" i="34" s="1"/>
  <c r="IK301" i="34" s="1"/>
  <c r="BK301" i="34"/>
  <c r="BL301" i="34"/>
  <c r="BM301" i="34"/>
  <c r="BN301" i="34"/>
  <c r="BO301" i="34"/>
  <c r="BP301" i="34"/>
  <c r="BQ301" i="34"/>
  <c r="BR301" i="34"/>
  <c r="BS301" i="34"/>
  <c r="BT301" i="34"/>
  <c r="BU301" i="34"/>
  <c r="BV301" i="34"/>
  <c r="BW301" i="34"/>
  <c r="BX301" i="34"/>
  <c r="BY301" i="34"/>
  <c r="BZ301" i="34"/>
  <c r="CA301" i="34"/>
  <c r="CB301" i="34"/>
  <c r="CC301" i="34"/>
  <c r="CD301" i="34"/>
  <c r="CE301" i="34"/>
  <c r="CF301" i="34"/>
  <c r="CG301" i="34"/>
  <c r="CH301" i="34"/>
  <c r="CI301" i="34"/>
  <c r="CJ301" i="34"/>
  <c r="CK301" i="34"/>
  <c r="CL301" i="34"/>
  <c r="CM301" i="34"/>
  <c r="CN301" i="34"/>
  <c r="CO301" i="34"/>
  <c r="CP301" i="34"/>
  <c r="CQ301" i="34"/>
  <c r="CR301" i="34"/>
  <c r="CS301" i="34"/>
  <c r="CT301" i="34"/>
  <c r="CU301" i="34"/>
  <c r="CV301" i="34"/>
  <c r="CW301" i="34"/>
  <c r="CX301" i="34"/>
  <c r="CY301" i="34"/>
  <c r="CZ301" i="34"/>
  <c r="DA301" i="34"/>
  <c r="DB301" i="34"/>
  <c r="DC301" i="34"/>
  <c r="DD301" i="34"/>
  <c r="DE301" i="34"/>
  <c r="DF301" i="34"/>
  <c r="DG301" i="34"/>
  <c r="DH301" i="34"/>
  <c r="DI301" i="34"/>
  <c r="DJ301" i="34"/>
  <c r="DL301" i="34"/>
  <c r="DM301" i="34"/>
  <c r="DN301" i="34"/>
  <c r="DO301" i="34"/>
  <c r="DQ301" i="34"/>
  <c r="DR301" i="34"/>
  <c r="DS301" i="34"/>
  <c r="DT301" i="34"/>
  <c r="DV301" i="34"/>
  <c r="DW301" i="34" s="1"/>
  <c r="DY301" i="34"/>
  <c r="DZ301" i="34"/>
  <c r="EA301" i="34"/>
  <c r="EB301" i="34"/>
  <c r="ED301" i="34"/>
  <c r="EE301" i="34"/>
  <c r="EG301" i="34"/>
  <c r="EH301" i="34"/>
  <c r="EI301" i="34"/>
  <c r="EK301" i="34"/>
  <c r="EL301" i="34" s="1"/>
  <c r="EM301" i="34"/>
  <c r="EN301" i="34" s="1"/>
  <c r="EO301" i="34"/>
  <c r="EP301" i="34"/>
  <c r="EQ301" i="34"/>
  <c r="ES301" i="34"/>
  <c r="ET301" i="34"/>
  <c r="EV301" i="34"/>
  <c r="EW301" i="34"/>
  <c r="EX301" i="34"/>
  <c r="EY301" i="34"/>
  <c r="EZ301" i="34"/>
  <c r="FA301" i="34"/>
  <c r="FD301" i="34"/>
  <c r="FE301" i="34"/>
  <c r="FF301" i="34"/>
  <c r="FG301" i="34"/>
  <c r="FH301" i="34"/>
  <c r="FI301" i="34"/>
  <c r="FK301" i="34"/>
  <c r="FL301" i="34" s="1"/>
  <c r="FM301" i="34"/>
  <c r="FN301" i="34"/>
  <c r="FO301" i="34"/>
  <c r="FQ301" i="34"/>
  <c r="FR301" i="34" s="1"/>
  <c r="FT301" i="34"/>
  <c r="FU301" i="34" s="1"/>
  <c r="FV301" i="34"/>
  <c r="FW301" i="34"/>
  <c r="FY301" i="34"/>
  <c r="FZ301" i="34" s="1"/>
  <c r="GG301" i="34"/>
  <c r="GI301" i="34"/>
  <c r="GJ301" i="34"/>
  <c r="GK301" i="34"/>
  <c r="GN301" i="34"/>
  <c r="GO301" i="34"/>
  <c r="GP301" i="34"/>
  <c r="GQ301" i="34"/>
  <c r="GR301" i="34"/>
  <c r="GS301" i="34"/>
  <c r="GT301" i="34"/>
  <c r="GU301" i="34"/>
  <c r="GV301" i="34"/>
  <c r="GW301" i="34"/>
  <c r="GX301" i="34"/>
  <c r="GY301" i="34"/>
  <c r="GZ301" i="34"/>
  <c r="HA301" i="34"/>
  <c r="HB301" i="34"/>
  <c r="HC301" i="34"/>
  <c r="HD301" i="34"/>
  <c r="HE301" i="34"/>
  <c r="HF301" i="34"/>
  <c r="HG301" i="34"/>
  <c r="HH301" i="34"/>
  <c r="HI301" i="34"/>
  <c r="HJ301" i="34"/>
  <c r="HK301" i="34"/>
  <c r="HL301" i="34"/>
  <c r="HM301" i="34"/>
  <c r="HN301" i="34"/>
  <c r="HO301" i="34"/>
  <c r="HP301" i="34"/>
  <c r="HQ301" i="34"/>
  <c r="HR301" i="34"/>
  <c r="HS301" i="34"/>
  <c r="HT301" i="34"/>
  <c r="HU301" i="34"/>
  <c r="HV301" i="34"/>
  <c r="HW301" i="34"/>
  <c r="HX301" i="34"/>
  <c r="HY301" i="34"/>
  <c r="HZ301" i="34"/>
  <c r="IA301" i="34"/>
  <c r="IB301" i="34"/>
  <c r="IC301" i="34"/>
  <c r="ID301" i="34"/>
  <c r="IE301" i="34"/>
  <c r="IF301" i="34"/>
  <c r="IG301" i="34"/>
  <c r="BH300" i="34"/>
  <c r="GH300" i="34" s="1"/>
  <c r="IK300" i="34" s="1"/>
  <c r="BK300" i="34"/>
  <c r="BL300" i="34"/>
  <c r="BM300" i="34"/>
  <c r="BN300" i="34"/>
  <c r="BO300" i="34"/>
  <c r="BP300" i="34"/>
  <c r="BQ300" i="34"/>
  <c r="BR300" i="34"/>
  <c r="BS300" i="34"/>
  <c r="BT300" i="34"/>
  <c r="BU300" i="34"/>
  <c r="BV300" i="34"/>
  <c r="BW300" i="34"/>
  <c r="BX300" i="34"/>
  <c r="BY300" i="34"/>
  <c r="BZ300" i="34"/>
  <c r="CA300" i="34"/>
  <c r="CB300" i="34"/>
  <c r="CC300" i="34"/>
  <c r="CD300" i="34"/>
  <c r="CE300" i="34"/>
  <c r="CF300" i="34"/>
  <c r="CG300" i="34"/>
  <c r="CH300" i="34"/>
  <c r="CI300" i="34"/>
  <c r="CJ300" i="34"/>
  <c r="CK300" i="34"/>
  <c r="CL300" i="34"/>
  <c r="CM300" i="34"/>
  <c r="CN300" i="34"/>
  <c r="CO300" i="34"/>
  <c r="CP300" i="34"/>
  <c r="CQ300" i="34"/>
  <c r="CR300" i="34"/>
  <c r="CS300" i="34"/>
  <c r="CT300" i="34"/>
  <c r="CU300" i="34"/>
  <c r="CV300" i="34"/>
  <c r="CW300" i="34"/>
  <c r="CX300" i="34"/>
  <c r="CY300" i="34"/>
  <c r="CZ300" i="34"/>
  <c r="DA300" i="34"/>
  <c r="DB300" i="34"/>
  <c r="DC300" i="34"/>
  <c r="DD300" i="34"/>
  <c r="DE300" i="34"/>
  <c r="DF300" i="34"/>
  <c r="DG300" i="34"/>
  <c r="DH300" i="34"/>
  <c r="DI300" i="34"/>
  <c r="DJ300" i="34"/>
  <c r="DL300" i="34"/>
  <c r="DM300" i="34"/>
  <c r="DN300" i="34"/>
  <c r="DO300" i="34"/>
  <c r="DQ300" i="34"/>
  <c r="DR300" i="34"/>
  <c r="DS300" i="34"/>
  <c r="DT300" i="34"/>
  <c r="DV300" i="34"/>
  <c r="DW300" i="34" s="1"/>
  <c r="DY300" i="34"/>
  <c r="DZ300" i="34"/>
  <c r="EA300" i="34"/>
  <c r="EB300" i="34"/>
  <c r="ED300" i="34"/>
  <c r="EE300" i="34"/>
  <c r="EG300" i="34"/>
  <c r="EH300" i="34"/>
  <c r="EI300" i="34"/>
  <c r="EK300" i="34"/>
  <c r="EL300" i="34" s="1"/>
  <c r="EM300" i="34"/>
  <c r="EN300" i="34" s="1"/>
  <c r="EO300" i="34"/>
  <c r="EP300" i="34"/>
  <c r="EQ300" i="34"/>
  <c r="ES300" i="34"/>
  <c r="ET300" i="34"/>
  <c r="EV300" i="34"/>
  <c r="EW300" i="34"/>
  <c r="EX300" i="34"/>
  <c r="EY300" i="34"/>
  <c r="EZ300" i="34"/>
  <c r="FA300" i="34"/>
  <c r="FD300" i="34"/>
  <c r="FE300" i="34"/>
  <c r="FF300" i="34"/>
  <c r="FG300" i="34"/>
  <c r="FH300" i="34"/>
  <c r="FI300" i="34"/>
  <c r="FK300" i="34"/>
  <c r="FL300" i="34" s="1"/>
  <c r="FM300" i="34"/>
  <c r="FN300" i="34"/>
  <c r="FO300" i="34"/>
  <c r="FQ300" i="34"/>
  <c r="FR300" i="34" s="1"/>
  <c r="FT300" i="34"/>
  <c r="FU300" i="34" s="1"/>
  <c r="FV300" i="34"/>
  <c r="FW300" i="34"/>
  <c r="FY300" i="34"/>
  <c r="FZ300" i="34" s="1"/>
  <c r="GG300" i="34"/>
  <c r="GI300" i="34"/>
  <c r="GJ300" i="34"/>
  <c r="GK300" i="34"/>
  <c r="GN300" i="34"/>
  <c r="GO300" i="34"/>
  <c r="GP300" i="34"/>
  <c r="GQ300" i="34"/>
  <c r="GR300" i="34"/>
  <c r="GS300" i="34"/>
  <c r="GT300" i="34"/>
  <c r="GU300" i="34"/>
  <c r="GV300" i="34"/>
  <c r="GW300" i="34"/>
  <c r="GX300" i="34"/>
  <c r="GY300" i="34"/>
  <c r="GZ300" i="34"/>
  <c r="HA300" i="34"/>
  <c r="HB300" i="34"/>
  <c r="HC300" i="34"/>
  <c r="HD300" i="34"/>
  <c r="HE300" i="34"/>
  <c r="HF300" i="34"/>
  <c r="HG300" i="34"/>
  <c r="HH300" i="34"/>
  <c r="HI300" i="34"/>
  <c r="HJ300" i="34"/>
  <c r="HK300" i="34"/>
  <c r="HL300" i="34"/>
  <c r="HM300" i="34"/>
  <c r="HN300" i="34"/>
  <c r="HO300" i="34"/>
  <c r="HP300" i="34"/>
  <c r="HQ300" i="34"/>
  <c r="HR300" i="34"/>
  <c r="HS300" i="34"/>
  <c r="HT300" i="34"/>
  <c r="HU300" i="34"/>
  <c r="HV300" i="34"/>
  <c r="HW300" i="34"/>
  <c r="HX300" i="34"/>
  <c r="HY300" i="34"/>
  <c r="HZ300" i="34"/>
  <c r="IA300" i="34"/>
  <c r="IB300" i="34"/>
  <c r="IC300" i="34"/>
  <c r="ID300" i="34"/>
  <c r="IE300" i="34"/>
  <c r="IF300" i="34"/>
  <c r="IG300" i="34"/>
  <c r="IH300" i="34"/>
  <c r="BH299" i="34"/>
  <c r="GH299" i="34" s="1"/>
  <c r="IK299" i="34" s="1"/>
  <c r="BK299" i="34"/>
  <c r="BL299" i="34"/>
  <c r="BM299" i="34"/>
  <c r="BN299" i="34"/>
  <c r="BO299" i="34"/>
  <c r="BP299" i="34"/>
  <c r="BQ299" i="34"/>
  <c r="BR299" i="34"/>
  <c r="BS299" i="34"/>
  <c r="BT299" i="34"/>
  <c r="BU299" i="34"/>
  <c r="BV299" i="34"/>
  <c r="BW299" i="34"/>
  <c r="BX299" i="34"/>
  <c r="BY299" i="34"/>
  <c r="BZ299" i="34"/>
  <c r="CA299" i="34"/>
  <c r="CB299" i="34"/>
  <c r="CC299" i="34"/>
  <c r="CD299" i="34"/>
  <c r="CE299" i="34"/>
  <c r="CF299" i="34"/>
  <c r="CG299" i="34"/>
  <c r="CH299" i="34"/>
  <c r="CI299" i="34"/>
  <c r="CJ299" i="34"/>
  <c r="CK299" i="34"/>
  <c r="CL299" i="34"/>
  <c r="CM299" i="34"/>
  <c r="CN299" i="34"/>
  <c r="CO299" i="34"/>
  <c r="CP299" i="34"/>
  <c r="CQ299" i="34"/>
  <c r="CR299" i="34"/>
  <c r="CS299" i="34"/>
  <c r="CT299" i="34"/>
  <c r="CU299" i="34"/>
  <c r="CV299" i="34"/>
  <c r="CW299" i="34"/>
  <c r="CX299" i="34"/>
  <c r="CY299" i="34"/>
  <c r="CZ299" i="34"/>
  <c r="DA299" i="34"/>
  <c r="DB299" i="34"/>
  <c r="DC299" i="34"/>
  <c r="DD299" i="34"/>
  <c r="DE299" i="34"/>
  <c r="DF299" i="34"/>
  <c r="DG299" i="34"/>
  <c r="DH299" i="34"/>
  <c r="DI299" i="34"/>
  <c r="DJ299" i="34"/>
  <c r="DL299" i="34"/>
  <c r="DM299" i="34"/>
  <c r="DN299" i="34"/>
  <c r="DO299" i="34"/>
  <c r="DQ299" i="34"/>
  <c r="DR299" i="34"/>
  <c r="DS299" i="34"/>
  <c r="DT299" i="34"/>
  <c r="DV299" i="34"/>
  <c r="DW299" i="34" s="1"/>
  <c r="DY299" i="34"/>
  <c r="DZ299" i="34"/>
  <c r="EA299" i="34"/>
  <c r="EB299" i="34"/>
  <c r="ED299" i="34"/>
  <c r="EE299" i="34"/>
  <c r="EG299" i="34"/>
  <c r="EH299" i="34"/>
  <c r="EI299" i="34"/>
  <c r="EK299" i="34"/>
  <c r="EL299" i="34" s="1"/>
  <c r="EM299" i="34"/>
  <c r="EN299" i="34" s="1"/>
  <c r="EO299" i="34"/>
  <c r="EP299" i="34"/>
  <c r="EQ299" i="34"/>
  <c r="ES299" i="34"/>
  <c r="ET299" i="34"/>
  <c r="EV299" i="34"/>
  <c r="EW299" i="34"/>
  <c r="EX299" i="34"/>
  <c r="EY299" i="34"/>
  <c r="EZ299" i="34"/>
  <c r="FA299" i="34"/>
  <c r="FD299" i="34"/>
  <c r="FE299" i="34"/>
  <c r="FF299" i="34"/>
  <c r="FG299" i="34"/>
  <c r="FH299" i="34"/>
  <c r="FI299" i="34"/>
  <c r="FK299" i="34"/>
  <c r="FL299" i="34" s="1"/>
  <c r="FM299" i="34"/>
  <c r="FN299" i="34"/>
  <c r="FO299" i="34"/>
  <c r="FQ299" i="34"/>
  <c r="FR299" i="34" s="1"/>
  <c r="FT299" i="34"/>
  <c r="FU299" i="34" s="1"/>
  <c r="FV299" i="34"/>
  <c r="FW299" i="34"/>
  <c r="FY299" i="34"/>
  <c r="FZ299" i="34" s="1"/>
  <c r="GG299" i="34"/>
  <c r="GI299" i="34"/>
  <c r="GJ299" i="34"/>
  <c r="GK299" i="34"/>
  <c r="GN299" i="34"/>
  <c r="GO299" i="34"/>
  <c r="GP299" i="34"/>
  <c r="GQ299" i="34"/>
  <c r="GR299" i="34"/>
  <c r="GS299" i="34"/>
  <c r="GT299" i="34"/>
  <c r="GU299" i="34"/>
  <c r="GV299" i="34"/>
  <c r="GW299" i="34"/>
  <c r="GX299" i="34"/>
  <c r="GY299" i="34"/>
  <c r="GZ299" i="34"/>
  <c r="HA299" i="34"/>
  <c r="HB299" i="34"/>
  <c r="HC299" i="34"/>
  <c r="HD299" i="34"/>
  <c r="HE299" i="34"/>
  <c r="HF299" i="34"/>
  <c r="HG299" i="34"/>
  <c r="HH299" i="34"/>
  <c r="HI299" i="34"/>
  <c r="HJ299" i="34"/>
  <c r="HK299" i="34"/>
  <c r="HL299" i="34"/>
  <c r="HM299" i="34"/>
  <c r="HN299" i="34"/>
  <c r="HO299" i="34"/>
  <c r="HP299" i="34"/>
  <c r="HQ299" i="34"/>
  <c r="HR299" i="34"/>
  <c r="HS299" i="34"/>
  <c r="HT299" i="34"/>
  <c r="HU299" i="34"/>
  <c r="HV299" i="34"/>
  <c r="HW299" i="34"/>
  <c r="HX299" i="34"/>
  <c r="HY299" i="34"/>
  <c r="HZ299" i="34"/>
  <c r="IA299" i="34"/>
  <c r="IB299" i="34"/>
  <c r="IC299" i="34"/>
  <c r="ID299" i="34"/>
  <c r="IE299" i="34"/>
  <c r="IF299" i="34"/>
  <c r="IG299" i="34"/>
  <c r="BH298" i="34"/>
  <c r="GH298" i="34" s="1"/>
  <c r="IK298" i="34" s="1"/>
  <c r="BK298" i="34"/>
  <c r="BL298" i="34"/>
  <c r="BM298" i="34"/>
  <c r="BN298" i="34"/>
  <c r="BO298" i="34"/>
  <c r="BP298" i="34"/>
  <c r="BQ298" i="34"/>
  <c r="BR298" i="34"/>
  <c r="BS298" i="34"/>
  <c r="BT298" i="34"/>
  <c r="BU298" i="34"/>
  <c r="BV298" i="34"/>
  <c r="BW298" i="34"/>
  <c r="BX298" i="34"/>
  <c r="BY298" i="34"/>
  <c r="BZ298" i="34"/>
  <c r="CA298" i="34"/>
  <c r="CB298" i="34"/>
  <c r="CC298" i="34"/>
  <c r="CD298" i="34"/>
  <c r="CE298" i="34"/>
  <c r="CF298" i="34"/>
  <c r="CG298" i="34"/>
  <c r="CH298" i="34"/>
  <c r="CI298" i="34"/>
  <c r="CJ298" i="34"/>
  <c r="CK298" i="34"/>
  <c r="CL298" i="34"/>
  <c r="CM298" i="34"/>
  <c r="CN298" i="34"/>
  <c r="CO298" i="34"/>
  <c r="CP298" i="34"/>
  <c r="CQ298" i="34"/>
  <c r="CR298" i="34"/>
  <c r="CS298" i="34"/>
  <c r="CT298" i="34"/>
  <c r="CU298" i="34"/>
  <c r="CV298" i="34"/>
  <c r="CW298" i="34"/>
  <c r="CX298" i="34"/>
  <c r="CY298" i="34"/>
  <c r="CZ298" i="34"/>
  <c r="DA298" i="34"/>
  <c r="DB298" i="34"/>
  <c r="DC298" i="34"/>
  <c r="DD298" i="34"/>
  <c r="DE298" i="34"/>
  <c r="DF298" i="34"/>
  <c r="DG298" i="34"/>
  <c r="DH298" i="34"/>
  <c r="DI298" i="34"/>
  <c r="DJ298" i="34"/>
  <c r="DL298" i="34"/>
  <c r="DM298" i="34"/>
  <c r="DN298" i="34"/>
  <c r="DO298" i="34"/>
  <c r="DQ298" i="34"/>
  <c r="DR298" i="34"/>
  <c r="DS298" i="34"/>
  <c r="DT298" i="34"/>
  <c r="DV298" i="34"/>
  <c r="DW298" i="34" s="1"/>
  <c r="DY298" i="34"/>
  <c r="DZ298" i="34"/>
  <c r="EA298" i="34"/>
  <c r="EB298" i="34"/>
  <c r="ED298" i="34"/>
  <c r="EE298" i="34"/>
  <c r="EG298" i="34"/>
  <c r="EH298" i="34"/>
  <c r="EI298" i="34"/>
  <c r="EK298" i="34"/>
  <c r="EL298" i="34" s="1"/>
  <c r="EM298" i="34"/>
  <c r="EN298" i="34" s="1"/>
  <c r="EO298" i="34"/>
  <c r="EP298" i="34"/>
  <c r="EQ298" i="34"/>
  <c r="ES298" i="34"/>
  <c r="ET298" i="34"/>
  <c r="EV298" i="34"/>
  <c r="EW298" i="34"/>
  <c r="EX298" i="34"/>
  <c r="EY298" i="34"/>
  <c r="EZ298" i="34"/>
  <c r="FA298" i="34"/>
  <c r="FD298" i="34"/>
  <c r="FE298" i="34"/>
  <c r="FF298" i="34"/>
  <c r="FG298" i="34"/>
  <c r="FH298" i="34"/>
  <c r="FI298" i="34"/>
  <c r="FK298" i="34"/>
  <c r="FL298" i="34" s="1"/>
  <c r="FM298" i="34"/>
  <c r="FN298" i="34"/>
  <c r="FO298" i="34"/>
  <c r="FQ298" i="34"/>
  <c r="FR298" i="34" s="1"/>
  <c r="FT298" i="34"/>
  <c r="FU298" i="34" s="1"/>
  <c r="FV298" i="34"/>
  <c r="FW298" i="34"/>
  <c r="FY298" i="34"/>
  <c r="FZ298" i="34" s="1"/>
  <c r="GG298" i="34"/>
  <c r="GI298" i="34"/>
  <c r="GJ298" i="34"/>
  <c r="GK298" i="34"/>
  <c r="GN298" i="34"/>
  <c r="GO298" i="34"/>
  <c r="GP298" i="34"/>
  <c r="GQ298" i="34"/>
  <c r="GR298" i="34"/>
  <c r="GS298" i="34"/>
  <c r="GT298" i="34"/>
  <c r="GU298" i="34"/>
  <c r="GV298" i="34"/>
  <c r="GW298" i="34"/>
  <c r="GX298" i="34"/>
  <c r="GY298" i="34"/>
  <c r="GZ298" i="34"/>
  <c r="HA298" i="34"/>
  <c r="HB298" i="34"/>
  <c r="HC298" i="34"/>
  <c r="HD298" i="34"/>
  <c r="HE298" i="34"/>
  <c r="HF298" i="34"/>
  <c r="HG298" i="34"/>
  <c r="HH298" i="34"/>
  <c r="HI298" i="34"/>
  <c r="HJ298" i="34"/>
  <c r="HK298" i="34"/>
  <c r="HL298" i="34"/>
  <c r="HM298" i="34"/>
  <c r="HN298" i="34"/>
  <c r="HO298" i="34"/>
  <c r="HP298" i="34"/>
  <c r="HQ298" i="34"/>
  <c r="HR298" i="34"/>
  <c r="HS298" i="34"/>
  <c r="HT298" i="34"/>
  <c r="HU298" i="34"/>
  <c r="HV298" i="34"/>
  <c r="HW298" i="34"/>
  <c r="HX298" i="34"/>
  <c r="HY298" i="34"/>
  <c r="HZ298" i="34"/>
  <c r="IA298" i="34"/>
  <c r="IB298" i="34"/>
  <c r="IC298" i="34"/>
  <c r="ID298" i="34"/>
  <c r="IE298" i="34"/>
  <c r="IF298" i="34"/>
  <c r="IG298" i="34"/>
  <c r="BH297" i="34"/>
  <c r="GH297" i="34" s="1"/>
  <c r="IK297" i="34" s="1"/>
  <c r="IL297" i="34" s="1"/>
  <c r="IM297" i="34" s="1"/>
  <c r="BK297" i="34"/>
  <c r="BL297" i="34"/>
  <c r="BM297" i="34"/>
  <c r="BN297" i="34"/>
  <c r="BO297" i="34"/>
  <c r="BP297" i="34"/>
  <c r="BQ297" i="34"/>
  <c r="BR297" i="34"/>
  <c r="BS297" i="34"/>
  <c r="BT297" i="34"/>
  <c r="BU297" i="34"/>
  <c r="BV297" i="34"/>
  <c r="BW297" i="34"/>
  <c r="BX297" i="34"/>
  <c r="BY297" i="34"/>
  <c r="BZ297" i="34"/>
  <c r="CA297" i="34"/>
  <c r="CB297" i="34"/>
  <c r="CC297" i="34"/>
  <c r="CD297" i="34"/>
  <c r="CE297" i="34"/>
  <c r="CF297" i="34"/>
  <c r="CG297" i="34"/>
  <c r="CH297" i="34"/>
  <c r="CI297" i="34"/>
  <c r="CJ297" i="34"/>
  <c r="CK297" i="34"/>
  <c r="CL297" i="34"/>
  <c r="CM297" i="34"/>
  <c r="CN297" i="34"/>
  <c r="CO297" i="34"/>
  <c r="CP297" i="34"/>
  <c r="CQ297" i="34"/>
  <c r="CR297" i="34"/>
  <c r="CS297" i="34"/>
  <c r="CT297" i="34"/>
  <c r="CU297" i="34"/>
  <c r="CV297" i="34"/>
  <c r="CW297" i="34"/>
  <c r="CX297" i="34"/>
  <c r="CY297" i="34"/>
  <c r="CZ297" i="34"/>
  <c r="DA297" i="34"/>
  <c r="DB297" i="34"/>
  <c r="DC297" i="34"/>
  <c r="DD297" i="34"/>
  <c r="DE297" i="34"/>
  <c r="DF297" i="34"/>
  <c r="DG297" i="34"/>
  <c r="DH297" i="34"/>
  <c r="DI297" i="34"/>
  <c r="DJ297" i="34"/>
  <c r="DL297" i="34"/>
  <c r="DM297" i="34"/>
  <c r="DN297" i="34"/>
  <c r="DO297" i="34"/>
  <c r="DQ297" i="34"/>
  <c r="DR297" i="34"/>
  <c r="DS297" i="34"/>
  <c r="DT297" i="34"/>
  <c r="DV297" i="34"/>
  <c r="DW297" i="34" s="1"/>
  <c r="DY297" i="34"/>
  <c r="DZ297" i="34"/>
  <c r="EA297" i="34"/>
  <c r="EB297" i="34"/>
  <c r="ED297" i="34"/>
  <c r="EE297" i="34"/>
  <c r="EG297" i="34"/>
  <c r="EH297" i="34"/>
  <c r="EI297" i="34"/>
  <c r="EK297" i="34"/>
  <c r="EL297" i="34" s="1"/>
  <c r="EM297" i="34"/>
  <c r="EN297" i="34" s="1"/>
  <c r="EO297" i="34"/>
  <c r="EP297" i="34"/>
  <c r="EQ297" i="34"/>
  <c r="ES297" i="34"/>
  <c r="ET297" i="34"/>
  <c r="EV297" i="34"/>
  <c r="EW297" i="34"/>
  <c r="EX297" i="34"/>
  <c r="EY297" i="34"/>
  <c r="EZ297" i="34"/>
  <c r="FA297" i="34"/>
  <c r="FD297" i="34"/>
  <c r="FE297" i="34"/>
  <c r="FF297" i="34"/>
  <c r="FG297" i="34"/>
  <c r="FH297" i="34"/>
  <c r="FI297" i="34"/>
  <c r="FK297" i="34"/>
  <c r="FL297" i="34" s="1"/>
  <c r="FM297" i="34"/>
  <c r="FN297" i="34"/>
  <c r="FO297" i="34"/>
  <c r="FQ297" i="34"/>
  <c r="FR297" i="34" s="1"/>
  <c r="FT297" i="34"/>
  <c r="FU297" i="34" s="1"/>
  <c r="FV297" i="34"/>
  <c r="FW297" i="34"/>
  <c r="FY297" i="34"/>
  <c r="FZ297" i="34" s="1"/>
  <c r="GG297" i="34"/>
  <c r="GI297" i="34"/>
  <c r="GJ297" i="34"/>
  <c r="GK297" i="34"/>
  <c r="GN297" i="34"/>
  <c r="GO297" i="34"/>
  <c r="GP297" i="34"/>
  <c r="GQ297" i="34"/>
  <c r="GR297" i="34"/>
  <c r="GS297" i="34"/>
  <c r="GT297" i="34"/>
  <c r="GU297" i="34"/>
  <c r="GV297" i="34"/>
  <c r="GW297" i="34"/>
  <c r="GX297" i="34"/>
  <c r="GY297" i="34"/>
  <c r="GZ297" i="34"/>
  <c r="HA297" i="34"/>
  <c r="HB297" i="34"/>
  <c r="HC297" i="34"/>
  <c r="HD297" i="34"/>
  <c r="HE297" i="34"/>
  <c r="HF297" i="34"/>
  <c r="HG297" i="34"/>
  <c r="HH297" i="34"/>
  <c r="HI297" i="34"/>
  <c r="HJ297" i="34"/>
  <c r="HK297" i="34"/>
  <c r="HL297" i="34"/>
  <c r="HM297" i="34"/>
  <c r="HN297" i="34"/>
  <c r="HO297" i="34"/>
  <c r="HP297" i="34"/>
  <c r="HQ297" i="34"/>
  <c r="HR297" i="34"/>
  <c r="HS297" i="34"/>
  <c r="HT297" i="34"/>
  <c r="HU297" i="34"/>
  <c r="HV297" i="34"/>
  <c r="HW297" i="34"/>
  <c r="HX297" i="34"/>
  <c r="HY297" i="34"/>
  <c r="HZ297" i="34"/>
  <c r="IA297" i="34"/>
  <c r="IB297" i="34"/>
  <c r="IC297" i="34"/>
  <c r="ID297" i="34"/>
  <c r="IE297" i="34"/>
  <c r="IF297" i="34"/>
  <c r="IG297" i="34"/>
  <c r="BH296" i="34"/>
  <c r="GH296" i="34" s="1"/>
  <c r="IK296" i="34" s="1"/>
  <c r="BK296" i="34"/>
  <c r="BL296" i="34"/>
  <c r="BM296" i="34"/>
  <c r="BN296" i="34"/>
  <c r="BO296" i="34"/>
  <c r="BP296" i="34"/>
  <c r="BQ296" i="34"/>
  <c r="BR296" i="34"/>
  <c r="BS296" i="34"/>
  <c r="BT296" i="34"/>
  <c r="BU296" i="34"/>
  <c r="BV296" i="34"/>
  <c r="BW296" i="34"/>
  <c r="BX296" i="34"/>
  <c r="BY296" i="34"/>
  <c r="BZ296" i="34"/>
  <c r="CA296" i="34"/>
  <c r="CB296" i="34"/>
  <c r="CC296" i="34"/>
  <c r="CD296" i="34"/>
  <c r="CE296" i="34"/>
  <c r="CF296" i="34"/>
  <c r="CG296" i="34"/>
  <c r="CH296" i="34"/>
  <c r="CI296" i="34"/>
  <c r="CJ296" i="34"/>
  <c r="CK296" i="34"/>
  <c r="CL296" i="34"/>
  <c r="CM296" i="34"/>
  <c r="CN296" i="34"/>
  <c r="CO296" i="34"/>
  <c r="CP296" i="34"/>
  <c r="CQ296" i="34"/>
  <c r="CR296" i="34"/>
  <c r="CS296" i="34"/>
  <c r="CT296" i="34"/>
  <c r="CU296" i="34"/>
  <c r="CV296" i="34"/>
  <c r="CW296" i="34"/>
  <c r="CX296" i="34"/>
  <c r="CY296" i="34"/>
  <c r="CZ296" i="34"/>
  <c r="DA296" i="34"/>
  <c r="DB296" i="34"/>
  <c r="DC296" i="34"/>
  <c r="DD296" i="34"/>
  <c r="DE296" i="34"/>
  <c r="DF296" i="34"/>
  <c r="DG296" i="34"/>
  <c r="DH296" i="34"/>
  <c r="DI296" i="34"/>
  <c r="DJ296" i="34"/>
  <c r="DL296" i="34"/>
  <c r="DM296" i="34"/>
  <c r="DN296" i="34"/>
  <c r="DO296" i="34"/>
  <c r="DQ296" i="34"/>
  <c r="DR296" i="34"/>
  <c r="DS296" i="34"/>
  <c r="DT296" i="34"/>
  <c r="DV296" i="34"/>
  <c r="DW296" i="34" s="1"/>
  <c r="DY296" i="34"/>
  <c r="DZ296" i="34"/>
  <c r="EA296" i="34"/>
  <c r="EB296" i="34"/>
  <c r="ED296" i="34"/>
  <c r="EE296" i="34"/>
  <c r="EG296" i="34"/>
  <c r="EH296" i="34"/>
  <c r="EI296" i="34"/>
  <c r="EK296" i="34"/>
  <c r="EL296" i="34" s="1"/>
  <c r="EM296" i="34"/>
  <c r="EN296" i="34" s="1"/>
  <c r="EO296" i="34"/>
  <c r="EP296" i="34"/>
  <c r="EQ296" i="34"/>
  <c r="ES296" i="34"/>
  <c r="ET296" i="34"/>
  <c r="EV296" i="34"/>
  <c r="EW296" i="34"/>
  <c r="EX296" i="34"/>
  <c r="EY296" i="34"/>
  <c r="EZ296" i="34"/>
  <c r="FA296" i="34"/>
  <c r="FD296" i="34"/>
  <c r="FE296" i="34"/>
  <c r="FF296" i="34"/>
  <c r="FG296" i="34"/>
  <c r="FH296" i="34"/>
  <c r="FI296" i="34"/>
  <c r="FK296" i="34"/>
  <c r="FL296" i="34" s="1"/>
  <c r="FM296" i="34"/>
  <c r="FN296" i="34"/>
  <c r="FO296" i="34"/>
  <c r="FQ296" i="34"/>
  <c r="FR296" i="34" s="1"/>
  <c r="FT296" i="34"/>
  <c r="FU296" i="34" s="1"/>
  <c r="FV296" i="34"/>
  <c r="FW296" i="34"/>
  <c r="FY296" i="34"/>
  <c r="FZ296" i="34" s="1"/>
  <c r="GG296" i="34"/>
  <c r="GI296" i="34"/>
  <c r="GJ296" i="34"/>
  <c r="GK296" i="34"/>
  <c r="GN296" i="34"/>
  <c r="GO296" i="34"/>
  <c r="GP296" i="34"/>
  <c r="GQ296" i="34"/>
  <c r="GR296" i="34"/>
  <c r="GS296" i="34"/>
  <c r="GT296" i="34"/>
  <c r="GU296" i="34"/>
  <c r="GV296" i="34"/>
  <c r="GW296" i="34"/>
  <c r="GX296" i="34"/>
  <c r="GY296" i="34"/>
  <c r="GZ296" i="34"/>
  <c r="HA296" i="34"/>
  <c r="HB296" i="34"/>
  <c r="HC296" i="34"/>
  <c r="HD296" i="34"/>
  <c r="HE296" i="34"/>
  <c r="HF296" i="34"/>
  <c r="HG296" i="34"/>
  <c r="HH296" i="34"/>
  <c r="HI296" i="34"/>
  <c r="HJ296" i="34"/>
  <c r="HK296" i="34"/>
  <c r="HL296" i="34"/>
  <c r="HM296" i="34"/>
  <c r="HN296" i="34"/>
  <c r="HO296" i="34"/>
  <c r="HP296" i="34"/>
  <c r="HQ296" i="34"/>
  <c r="HR296" i="34"/>
  <c r="HS296" i="34"/>
  <c r="HT296" i="34"/>
  <c r="HU296" i="34"/>
  <c r="HV296" i="34"/>
  <c r="HW296" i="34"/>
  <c r="HX296" i="34"/>
  <c r="HY296" i="34"/>
  <c r="HZ296" i="34"/>
  <c r="IA296" i="34"/>
  <c r="IB296" i="34"/>
  <c r="IC296" i="34"/>
  <c r="ID296" i="34"/>
  <c r="IE296" i="34"/>
  <c r="IF296" i="34"/>
  <c r="IG296" i="34"/>
  <c r="BH295" i="34"/>
  <c r="GH295" i="34" s="1"/>
  <c r="IK295" i="34" s="1"/>
  <c r="BK295" i="34"/>
  <c r="BL295" i="34"/>
  <c r="BM295" i="34"/>
  <c r="BN295" i="34"/>
  <c r="BO295" i="34"/>
  <c r="BP295" i="34"/>
  <c r="BQ295" i="34"/>
  <c r="BR295" i="34"/>
  <c r="BS295" i="34"/>
  <c r="BT295" i="34"/>
  <c r="BU295" i="34"/>
  <c r="BV295" i="34"/>
  <c r="BW295" i="34"/>
  <c r="BX295" i="34"/>
  <c r="BY295" i="34"/>
  <c r="BZ295" i="34"/>
  <c r="CA295" i="34"/>
  <c r="CB295" i="34"/>
  <c r="CC295" i="34"/>
  <c r="CD295" i="34"/>
  <c r="CE295" i="34"/>
  <c r="CF295" i="34"/>
  <c r="CG295" i="34"/>
  <c r="CH295" i="34"/>
  <c r="CI295" i="34"/>
  <c r="CJ295" i="34"/>
  <c r="CK295" i="34"/>
  <c r="CL295" i="34"/>
  <c r="CM295" i="34"/>
  <c r="CN295" i="34"/>
  <c r="CO295" i="34"/>
  <c r="CP295" i="34"/>
  <c r="CQ295" i="34"/>
  <c r="CR295" i="34"/>
  <c r="CS295" i="34"/>
  <c r="CT295" i="34"/>
  <c r="CU295" i="34"/>
  <c r="CV295" i="34"/>
  <c r="CW295" i="34"/>
  <c r="CX295" i="34"/>
  <c r="CY295" i="34"/>
  <c r="CZ295" i="34"/>
  <c r="DA295" i="34"/>
  <c r="DB295" i="34"/>
  <c r="DC295" i="34"/>
  <c r="DD295" i="34"/>
  <c r="DE295" i="34"/>
  <c r="DF295" i="34"/>
  <c r="DG295" i="34"/>
  <c r="DH295" i="34"/>
  <c r="DI295" i="34"/>
  <c r="DJ295" i="34"/>
  <c r="DL295" i="34"/>
  <c r="DM295" i="34"/>
  <c r="DN295" i="34"/>
  <c r="DO295" i="34"/>
  <c r="DQ295" i="34"/>
  <c r="DR295" i="34"/>
  <c r="DS295" i="34"/>
  <c r="DT295" i="34"/>
  <c r="DV295" i="34"/>
  <c r="DW295" i="34" s="1"/>
  <c r="DY295" i="34"/>
  <c r="DZ295" i="34"/>
  <c r="EA295" i="34"/>
  <c r="EB295" i="34"/>
  <c r="ED295" i="34"/>
  <c r="EE295" i="34"/>
  <c r="EG295" i="34"/>
  <c r="EH295" i="34"/>
  <c r="EI295" i="34"/>
  <c r="EK295" i="34"/>
  <c r="EL295" i="34" s="1"/>
  <c r="EM295" i="34"/>
  <c r="EN295" i="34" s="1"/>
  <c r="EO295" i="34"/>
  <c r="EP295" i="34"/>
  <c r="EQ295" i="34"/>
  <c r="ES295" i="34"/>
  <c r="ET295" i="34"/>
  <c r="EV295" i="34"/>
  <c r="EW295" i="34"/>
  <c r="EX295" i="34"/>
  <c r="EY295" i="34"/>
  <c r="EZ295" i="34"/>
  <c r="FA295" i="34"/>
  <c r="FD295" i="34"/>
  <c r="FE295" i="34"/>
  <c r="FF295" i="34"/>
  <c r="FG295" i="34"/>
  <c r="FH295" i="34"/>
  <c r="FI295" i="34"/>
  <c r="FK295" i="34"/>
  <c r="FL295" i="34" s="1"/>
  <c r="FM295" i="34"/>
  <c r="FN295" i="34"/>
  <c r="FO295" i="34"/>
  <c r="FQ295" i="34"/>
  <c r="FR295" i="34" s="1"/>
  <c r="FT295" i="34"/>
  <c r="FU295" i="34" s="1"/>
  <c r="FV295" i="34"/>
  <c r="FW295" i="34"/>
  <c r="FY295" i="34"/>
  <c r="FZ295" i="34" s="1"/>
  <c r="GG295" i="34"/>
  <c r="GI295" i="34"/>
  <c r="GJ295" i="34"/>
  <c r="GK295" i="34"/>
  <c r="GN295" i="34"/>
  <c r="GO295" i="34"/>
  <c r="GP295" i="34"/>
  <c r="GQ295" i="34"/>
  <c r="GR295" i="34"/>
  <c r="GS295" i="34"/>
  <c r="GT295" i="34"/>
  <c r="GU295" i="34"/>
  <c r="GV295" i="34"/>
  <c r="GW295" i="34"/>
  <c r="GX295" i="34"/>
  <c r="GY295" i="34"/>
  <c r="GZ295" i="34"/>
  <c r="HA295" i="34"/>
  <c r="HB295" i="34"/>
  <c r="HC295" i="34"/>
  <c r="HD295" i="34"/>
  <c r="HE295" i="34"/>
  <c r="HF295" i="34"/>
  <c r="HG295" i="34"/>
  <c r="HH295" i="34"/>
  <c r="HI295" i="34"/>
  <c r="HJ295" i="34"/>
  <c r="HK295" i="34"/>
  <c r="HL295" i="34"/>
  <c r="HM295" i="34"/>
  <c r="HN295" i="34"/>
  <c r="HO295" i="34"/>
  <c r="HP295" i="34"/>
  <c r="HQ295" i="34"/>
  <c r="HR295" i="34"/>
  <c r="HS295" i="34"/>
  <c r="HT295" i="34"/>
  <c r="HU295" i="34"/>
  <c r="HV295" i="34"/>
  <c r="HW295" i="34"/>
  <c r="HX295" i="34"/>
  <c r="HY295" i="34"/>
  <c r="HZ295" i="34"/>
  <c r="IA295" i="34"/>
  <c r="IB295" i="34"/>
  <c r="IC295" i="34"/>
  <c r="ID295" i="34"/>
  <c r="IE295" i="34"/>
  <c r="IF295" i="34"/>
  <c r="IG295" i="34"/>
  <c r="BH294" i="34"/>
  <c r="GH294" i="34" s="1"/>
  <c r="IK294" i="34" s="1"/>
  <c r="BK294" i="34"/>
  <c r="BL294" i="34"/>
  <c r="BM294" i="34"/>
  <c r="BN294" i="34"/>
  <c r="BO294" i="34"/>
  <c r="BP294" i="34"/>
  <c r="BQ294" i="34"/>
  <c r="BR294" i="34"/>
  <c r="BS294" i="34"/>
  <c r="BT294" i="34"/>
  <c r="BU294" i="34"/>
  <c r="BV294" i="34"/>
  <c r="BW294" i="34"/>
  <c r="BX294" i="34"/>
  <c r="BY294" i="34"/>
  <c r="BZ294" i="34"/>
  <c r="CA294" i="34"/>
  <c r="CB294" i="34"/>
  <c r="CC294" i="34"/>
  <c r="CD294" i="34"/>
  <c r="CE294" i="34"/>
  <c r="CF294" i="34"/>
  <c r="CG294" i="34"/>
  <c r="CH294" i="34"/>
  <c r="CI294" i="34"/>
  <c r="CJ294" i="34"/>
  <c r="CK294" i="34"/>
  <c r="CL294" i="34"/>
  <c r="CM294" i="34"/>
  <c r="CN294" i="34"/>
  <c r="CO294" i="34"/>
  <c r="CP294" i="34"/>
  <c r="CQ294" i="34"/>
  <c r="CR294" i="34"/>
  <c r="CS294" i="34"/>
  <c r="CT294" i="34"/>
  <c r="CU294" i="34"/>
  <c r="CV294" i="34"/>
  <c r="CW294" i="34"/>
  <c r="CX294" i="34"/>
  <c r="CY294" i="34"/>
  <c r="CZ294" i="34"/>
  <c r="DA294" i="34"/>
  <c r="DB294" i="34"/>
  <c r="DC294" i="34"/>
  <c r="DD294" i="34"/>
  <c r="DE294" i="34"/>
  <c r="DF294" i="34"/>
  <c r="DG294" i="34"/>
  <c r="DH294" i="34"/>
  <c r="DI294" i="34"/>
  <c r="DJ294" i="34"/>
  <c r="DL294" i="34"/>
  <c r="DM294" i="34"/>
  <c r="DN294" i="34"/>
  <c r="DO294" i="34"/>
  <c r="DQ294" i="34"/>
  <c r="DR294" i="34"/>
  <c r="DS294" i="34"/>
  <c r="DT294" i="34"/>
  <c r="DV294" i="34"/>
  <c r="DW294" i="34" s="1"/>
  <c r="DY294" i="34"/>
  <c r="DZ294" i="34"/>
  <c r="EA294" i="34"/>
  <c r="EB294" i="34"/>
  <c r="ED294" i="34"/>
  <c r="EE294" i="34"/>
  <c r="EG294" i="34"/>
  <c r="EH294" i="34"/>
  <c r="EI294" i="34"/>
  <c r="EK294" i="34"/>
  <c r="EL294" i="34" s="1"/>
  <c r="EM294" i="34"/>
  <c r="EN294" i="34" s="1"/>
  <c r="EO294" i="34"/>
  <c r="EP294" i="34"/>
  <c r="EQ294" i="34"/>
  <c r="ES294" i="34"/>
  <c r="ET294" i="34"/>
  <c r="EV294" i="34"/>
  <c r="EW294" i="34"/>
  <c r="EX294" i="34"/>
  <c r="EY294" i="34"/>
  <c r="EZ294" i="34"/>
  <c r="FA294" i="34"/>
  <c r="FD294" i="34"/>
  <c r="FE294" i="34"/>
  <c r="FF294" i="34"/>
  <c r="FG294" i="34"/>
  <c r="FH294" i="34"/>
  <c r="FI294" i="34"/>
  <c r="FK294" i="34"/>
  <c r="FL294" i="34" s="1"/>
  <c r="FM294" i="34"/>
  <c r="FN294" i="34"/>
  <c r="FO294" i="34"/>
  <c r="FQ294" i="34"/>
  <c r="FR294" i="34" s="1"/>
  <c r="FT294" i="34"/>
  <c r="FU294" i="34" s="1"/>
  <c r="FV294" i="34"/>
  <c r="FW294" i="34"/>
  <c r="FY294" i="34"/>
  <c r="FZ294" i="34" s="1"/>
  <c r="GG294" i="34"/>
  <c r="GI294" i="34"/>
  <c r="GJ294" i="34"/>
  <c r="GK294" i="34"/>
  <c r="GN294" i="34"/>
  <c r="GO294" i="34"/>
  <c r="GP294" i="34"/>
  <c r="GQ294" i="34"/>
  <c r="GR294" i="34"/>
  <c r="GS294" i="34"/>
  <c r="GT294" i="34"/>
  <c r="GU294" i="34"/>
  <c r="GV294" i="34"/>
  <c r="GW294" i="34"/>
  <c r="GX294" i="34"/>
  <c r="GY294" i="34"/>
  <c r="GZ294" i="34"/>
  <c r="HA294" i="34"/>
  <c r="HB294" i="34"/>
  <c r="HC294" i="34"/>
  <c r="HD294" i="34"/>
  <c r="HE294" i="34"/>
  <c r="HF294" i="34"/>
  <c r="HG294" i="34"/>
  <c r="HH294" i="34"/>
  <c r="HI294" i="34"/>
  <c r="HJ294" i="34"/>
  <c r="HK294" i="34"/>
  <c r="HL294" i="34"/>
  <c r="HM294" i="34"/>
  <c r="HN294" i="34"/>
  <c r="HO294" i="34"/>
  <c r="HP294" i="34"/>
  <c r="HQ294" i="34"/>
  <c r="HR294" i="34"/>
  <c r="HS294" i="34"/>
  <c r="HT294" i="34"/>
  <c r="HU294" i="34"/>
  <c r="HV294" i="34"/>
  <c r="HW294" i="34"/>
  <c r="HX294" i="34"/>
  <c r="HY294" i="34"/>
  <c r="HZ294" i="34"/>
  <c r="IA294" i="34"/>
  <c r="IB294" i="34"/>
  <c r="IC294" i="34"/>
  <c r="ID294" i="34"/>
  <c r="IE294" i="34"/>
  <c r="IF294" i="34"/>
  <c r="IG294" i="34"/>
  <c r="BH293" i="34"/>
  <c r="GH293" i="34" s="1"/>
  <c r="IK293" i="34" s="1"/>
  <c r="IL293" i="34" s="1"/>
  <c r="IM293" i="34" s="1"/>
  <c r="BK293" i="34"/>
  <c r="BL293" i="34"/>
  <c r="BM293" i="34"/>
  <c r="BN293" i="34"/>
  <c r="BO293" i="34"/>
  <c r="BP293" i="34"/>
  <c r="BQ293" i="34"/>
  <c r="BR293" i="34"/>
  <c r="BS293" i="34"/>
  <c r="BT293" i="34"/>
  <c r="BU293" i="34"/>
  <c r="BV293" i="34"/>
  <c r="BW293" i="34"/>
  <c r="BX293" i="34"/>
  <c r="BY293" i="34"/>
  <c r="BZ293" i="34"/>
  <c r="CA293" i="34"/>
  <c r="CB293" i="34"/>
  <c r="CC293" i="34"/>
  <c r="CD293" i="34"/>
  <c r="CE293" i="34"/>
  <c r="CF293" i="34"/>
  <c r="CG293" i="34"/>
  <c r="CH293" i="34"/>
  <c r="CI293" i="34"/>
  <c r="CJ293" i="34"/>
  <c r="CK293" i="34"/>
  <c r="CL293" i="34"/>
  <c r="CM293" i="34"/>
  <c r="CN293" i="34"/>
  <c r="CO293" i="34"/>
  <c r="CP293" i="34"/>
  <c r="CQ293" i="34"/>
  <c r="CR293" i="34"/>
  <c r="CS293" i="34"/>
  <c r="CT293" i="34"/>
  <c r="CU293" i="34"/>
  <c r="CV293" i="34"/>
  <c r="CW293" i="34"/>
  <c r="CX293" i="34"/>
  <c r="CY293" i="34"/>
  <c r="CZ293" i="34"/>
  <c r="DA293" i="34"/>
  <c r="DB293" i="34"/>
  <c r="DC293" i="34"/>
  <c r="DD293" i="34"/>
  <c r="DE293" i="34"/>
  <c r="DF293" i="34"/>
  <c r="DG293" i="34"/>
  <c r="DH293" i="34"/>
  <c r="DI293" i="34"/>
  <c r="DJ293" i="34"/>
  <c r="DL293" i="34"/>
  <c r="DM293" i="34"/>
  <c r="DN293" i="34"/>
  <c r="DO293" i="34"/>
  <c r="DQ293" i="34"/>
  <c r="DR293" i="34"/>
  <c r="DS293" i="34"/>
  <c r="DT293" i="34"/>
  <c r="DV293" i="34"/>
  <c r="DW293" i="34" s="1"/>
  <c r="DY293" i="34"/>
  <c r="DZ293" i="34"/>
  <c r="EA293" i="34"/>
  <c r="EB293" i="34"/>
  <c r="ED293" i="34"/>
  <c r="EE293" i="34"/>
  <c r="EG293" i="34"/>
  <c r="EH293" i="34"/>
  <c r="EI293" i="34"/>
  <c r="EK293" i="34"/>
  <c r="EL293" i="34" s="1"/>
  <c r="EM293" i="34"/>
  <c r="EN293" i="34" s="1"/>
  <c r="EO293" i="34"/>
  <c r="EP293" i="34"/>
  <c r="EQ293" i="34"/>
  <c r="ES293" i="34"/>
  <c r="ET293" i="34"/>
  <c r="EV293" i="34"/>
  <c r="EW293" i="34"/>
  <c r="EX293" i="34"/>
  <c r="EY293" i="34"/>
  <c r="EZ293" i="34"/>
  <c r="FA293" i="34"/>
  <c r="FD293" i="34"/>
  <c r="FE293" i="34"/>
  <c r="FF293" i="34"/>
  <c r="FG293" i="34"/>
  <c r="FH293" i="34"/>
  <c r="FI293" i="34"/>
  <c r="FK293" i="34"/>
  <c r="FL293" i="34" s="1"/>
  <c r="FM293" i="34"/>
  <c r="FN293" i="34"/>
  <c r="FO293" i="34"/>
  <c r="FQ293" i="34"/>
  <c r="FR293" i="34" s="1"/>
  <c r="FT293" i="34"/>
  <c r="FU293" i="34" s="1"/>
  <c r="FV293" i="34"/>
  <c r="FW293" i="34"/>
  <c r="FY293" i="34"/>
  <c r="FZ293" i="34" s="1"/>
  <c r="GG293" i="34"/>
  <c r="GI293" i="34"/>
  <c r="GJ293" i="34"/>
  <c r="GK293" i="34"/>
  <c r="GN293" i="34"/>
  <c r="GO293" i="34"/>
  <c r="GP293" i="34"/>
  <c r="GQ293" i="34"/>
  <c r="GR293" i="34"/>
  <c r="GS293" i="34"/>
  <c r="GT293" i="34"/>
  <c r="GU293" i="34"/>
  <c r="GV293" i="34"/>
  <c r="GW293" i="34"/>
  <c r="GX293" i="34"/>
  <c r="GY293" i="34"/>
  <c r="GZ293" i="34"/>
  <c r="HA293" i="34"/>
  <c r="HB293" i="34"/>
  <c r="HC293" i="34"/>
  <c r="HD293" i="34"/>
  <c r="HE293" i="34"/>
  <c r="HF293" i="34"/>
  <c r="HG293" i="34"/>
  <c r="HH293" i="34"/>
  <c r="HI293" i="34"/>
  <c r="HJ293" i="34"/>
  <c r="HK293" i="34"/>
  <c r="HL293" i="34"/>
  <c r="HM293" i="34"/>
  <c r="HN293" i="34"/>
  <c r="HO293" i="34"/>
  <c r="HP293" i="34"/>
  <c r="HQ293" i="34"/>
  <c r="HR293" i="34"/>
  <c r="HS293" i="34"/>
  <c r="HT293" i="34"/>
  <c r="HU293" i="34"/>
  <c r="HV293" i="34"/>
  <c r="HW293" i="34"/>
  <c r="HX293" i="34"/>
  <c r="HY293" i="34"/>
  <c r="HZ293" i="34"/>
  <c r="IA293" i="34"/>
  <c r="IB293" i="34"/>
  <c r="IC293" i="34"/>
  <c r="ID293" i="34"/>
  <c r="IE293" i="34"/>
  <c r="IF293" i="34"/>
  <c r="IG293" i="34"/>
  <c r="BH292" i="34"/>
  <c r="GH292" i="34" s="1"/>
  <c r="IK292" i="34" s="1"/>
  <c r="BK292" i="34"/>
  <c r="BL292" i="34"/>
  <c r="BM292" i="34"/>
  <c r="BN292" i="34"/>
  <c r="BO292" i="34"/>
  <c r="BP292" i="34"/>
  <c r="BQ292" i="34"/>
  <c r="BR292" i="34"/>
  <c r="BS292" i="34"/>
  <c r="BT292" i="34"/>
  <c r="BU292" i="34"/>
  <c r="BV292" i="34"/>
  <c r="BW292" i="34"/>
  <c r="BX292" i="34"/>
  <c r="BY292" i="34"/>
  <c r="BZ292" i="34"/>
  <c r="CA292" i="34"/>
  <c r="CB292" i="34"/>
  <c r="CC292" i="34"/>
  <c r="CD292" i="34"/>
  <c r="CE292" i="34"/>
  <c r="CF292" i="34"/>
  <c r="CG292" i="34"/>
  <c r="CH292" i="34"/>
  <c r="CI292" i="34"/>
  <c r="CJ292" i="34"/>
  <c r="CK292" i="34"/>
  <c r="CL292" i="34"/>
  <c r="CM292" i="34"/>
  <c r="CN292" i="34"/>
  <c r="CO292" i="34"/>
  <c r="CP292" i="34"/>
  <c r="CQ292" i="34"/>
  <c r="CR292" i="34"/>
  <c r="CS292" i="34"/>
  <c r="CT292" i="34"/>
  <c r="CU292" i="34"/>
  <c r="CV292" i="34"/>
  <c r="CW292" i="34"/>
  <c r="CX292" i="34"/>
  <c r="CY292" i="34"/>
  <c r="CZ292" i="34"/>
  <c r="DA292" i="34"/>
  <c r="DB292" i="34"/>
  <c r="DC292" i="34"/>
  <c r="DD292" i="34"/>
  <c r="DE292" i="34"/>
  <c r="DF292" i="34"/>
  <c r="DG292" i="34"/>
  <c r="DH292" i="34"/>
  <c r="DI292" i="34"/>
  <c r="DJ292" i="34"/>
  <c r="DL292" i="34"/>
  <c r="DM292" i="34"/>
  <c r="DN292" i="34"/>
  <c r="DO292" i="34"/>
  <c r="DQ292" i="34"/>
  <c r="DR292" i="34"/>
  <c r="DS292" i="34"/>
  <c r="DT292" i="34"/>
  <c r="DV292" i="34"/>
  <c r="DW292" i="34" s="1"/>
  <c r="DY292" i="34"/>
  <c r="DZ292" i="34"/>
  <c r="EA292" i="34"/>
  <c r="EB292" i="34"/>
  <c r="ED292" i="34"/>
  <c r="EE292" i="34"/>
  <c r="EG292" i="34"/>
  <c r="EH292" i="34"/>
  <c r="EI292" i="34"/>
  <c r="EK292" i="34"/>
  <c r="EL292" i="34" s="1"/>
  <c r="EM292" i="34"/>
  <c r="EN292" i="34" s="1"/>
  <c r="EO292" i="34"/>
  <c r="EP292" i="34"/>
  <c r="EQ292" i="34"/>
  <c r="ES292" i="34"/>
  <c r="ET292" i="34"/>
  <c r="EV292" i="34"/>
  <c r="EW292" i="34"/>
  <c r="EX292" i="34"/>
  <c r="EY292" i="34"/>
  <c r="EZ292" i="34"/>
  <c r="FA292" i="34"/>
  <c r="FD292" i="34"/>
  <c r="FE292" i="34"/>
  <c r="FF292" i="34"/>
  <c r="FG292" i="34"/>
  <c r="FH292" i="34"/>
  <c r="FI292" i="34"/>
  <c r="FK292" i="34"/>
  <c r="FL292" i="34" s="1"/>
  <c r="FM292" i="34"/>
  <c r="FN292" i="34"/>
  <c r="FO292" i="34"/>
  <c r="FQ292" i="34"/>
  <c r="FR292" i="34" s="1"/>
  <c r="FT292" i="34"/>
  <c r="FU292" i="34" s="1"/>
  <c r="FV292" i="34"/>
  <c r="FW292" i="34"/>
  <c r="FY292" i="34"/>
  <c r="FZ292" i="34" s="1"/>
  <c r="GG292" i="34"/>
  <c r="GI292" i="34"/>
  <c r="GJ292" i="34"/>
  <c r="GK292" i="34"/>
  <c r="GN292" i="34"/>
  <c r="GO292" i="34"/>
  <c r="GP292" i="34"/>
  <c r="GQ292" i="34"/>
  <c r="GR292" i="34"/>
  <c r="GS292" i="34"/>
  <c r="GT292" i="34"/>
  <c r="GU292" i="34"/>
  <c r="GV292" i="34"/>
  <c r="GW292" i="34"/>
  <c r="GX292" i="34"/>
  <c r="GY292" i="34"/>
  <c r="GZ292" i="34"/>
  <c r="HA292" i="34"/>
  <c r="HB292" i="34"/>
  <c r="HC292" i="34"/>
  <c r="HD292" i="34"/>
  <c r="HE292" i="34"/>
  <c r="HF292" i="34"/>
  <c r="HG292" i="34"/>
  <c r="HH292" i="34"/>
  <c r="HI292" i="34"/>
  <c r="HJ292" i="34"/>
  <c r="HK292" i="34"/>
  <c r="HL292" i="34"/>
  <c r="HM292" i="34"/>
  <c r="HN292" i="34"/>
  <c r="HO292" i="34"/>
  <c r="HP292" i="34"/>
  <c r="HQ292" i="34"/>
  <c r="HR292" i="34"/>
  <c r="HS292" i="34"/>
  <c r="HT292" i="34"/>
  <c r="HU292" i="34"/>
  <c r="HV292" i="34"/>
  <c r="HW292" i="34"/>
  <c r="HX292" i="34"/>
  <c r="HY292" i="34"/>
  <c r="HZ292" i="34"/>
  <c r="IA292" i="34"/>
  <c r="IB292" i="34"/>
  <c r="IC292" i="34"/>
  <c r="ID292" i="34"/>
  <c r="IE292" i="34"/>
  <c r="IF292" i="34"/>
  <c r="IG292" i="34"/>
  <c r="IH292" i="34"/>
  <c r="E62" i="43"/>
  <c r="F62" i="43" s="1"/>
  <c r="H62" i="43" s="1"/>
  <c r="G10" i="43" s="1"/>
  <c r="H51" i="43"/>
  <c r="E51" i="43"/>
  <c r="F51" i="43" s="1"/>
  <c r="F29" i="43"/>
  <c r="H29" i="43" s="1"/>
  <c r="G8" i="43" s="1"/>
  <c r="E29" i="43"/>
  <c r="I28" i="43"/>
  <c r="I27" i="43"/>
  <c r="I26" i="43"/>
  <c r="I25" i="43"/>
  <c r="E24" i="43" s="1"/>
  <c r="I24" i="43"/>
  <c r="N23" i="43"/>
  <c r="I23" i="43"/>
  <c r="I22" i="43"/>
  <c r="N21" i="43"/>
  <c r="I21" i="43"/>
  <c r="I20" i="43"/>
  <c r="E20" i="43" s="1"/>
  <c r="I19" i="43"/>
  <c r="I18" i="43"/>
  <c r="I17" i="43"/>
  <c r="E17" i="43"/>
  <c r="G9" i="43"/>
  <c r="B8" i="43"/>
  <c r="B13" i="43" s="1"/>
  <c r="N9" i="36"/>
  <c r="O9" i="36"/>
  <c r="O11" i="36"/>
  <c r="N11" i="36"/>
  <c r="O10" i="36"/>
  <c r="N13" i="36"/>
  <c r="N10" i="36"/>
  <c r="O13" i="36"/>
  <c r="O12" i="36"/>
  <c r="N12" i="36"/>
  <c r="K3" i="36"/>
  <c r="K2" i="36"/>
  <c r="K4" i="36"/>
  <c r="IS408" i="34" l="1"/>
  <c r="II406" i="34"/>
  <c r="IJ406" i="34" s="1"/>
  <c r="II407" i="34"/>
  <c r="IJ407" i="34" s="1"/>
  <c r="IM351" i="34"/>
  <c r="FB406" i="34"/>
  <c r="FX406" i="34"/>
  <c r="EC406" i="34"/>
  <c r="ER406" i="34"/>
  <c r="FJ406" i="34"/>
  <c r="EU406" i="34"/>
  <c r="EF406" i="34"/>
  <c r="DU406" i="34"/>
  <c r="DP406" i="34"/>
  <c r="DK406" i="34"/>
  <c r="FB405" i="34"/>
  <c r="FP406" i="34"/>
  <c r="EJ406" i="34"/>
  <c r="GA406" i="34"/>
  <c r="GE406" i="34" s="1"/>
  <c r="FB403" i="34"/>
  <c r="FX405" i="34"/>
  <c r="GA405" i="34" s="1"/>
  <c r="GE405" i="34" s="1"/>
  <c r="FJ405" i="34"/>
  <c r="EF405" i="34"/>
  <c r="DU405" i="34"/>
  <c r="FJ404" i="34"/>
  <c r="FP404" i="34"/>
  <c r="II405" i="34"/>
  <c r="IJ405" i="34" s="1"/>
  <c r="FP405" i="34"/>
  <c r="EJ405" i="34"/>
  <c r="FX402" i="34"/>
  <c r="GA402" i="34" s="1"/>
  <c r="GE402" i="34" s="1"/>
  <c r="EU402" i="34"/>
  <c r="FB404" i="34"/>
  <c r="EF404" i="34"/>
  <c r="DU404" i="34"/>
  <c r="DP404" i="34"/>
  <c r="ER405" i="34"/>
  <c r="DK405" i="34"/>
  <c r="FJ403" i="34"/>
  <c r="ER404" i="34"/>
  <c r="EU405" i="34"/>
  <c r="EC405" i="34"/>
  <c r="DP405" i="34"/>
  <c r="FX404" i="34"/>
  <c r="GA404" i="34" s="1"/>
  <c r="GE404" i="34" s="1"/>
  <c r="EU404" i="34"/>
  <c r="II404" i="34"/>
  <c r="IJ404" i="34" s="1"/>
  <c r="EJ404" i="34"/>
  <c r="FX403" i="34"/>
  <c r="GA403" i="34" s="1"/>
  <c r="GE403" i="34" s="1"/>
  <c r="EF403" i="34"/>
  <c r="DU403" i="34"/>
  <c r="EC404" i="34"/>
  <c r="DK404" i="34"/>
  <c r="II403" i="34"/>
  <c r="IJ403" i="34" s="1"/>
  <c r="FP403" i="34"/>
  <c r="EJ403" i="34"/>
  <c r="ER403" i="34"/>
  <c r="DK403" i="34"/>
  <c r="EU403" i="34"/>
  <c r="EC403" i="34"/>
  <c r="DP403" i="34"/>
  <c r="II402" i="34"/>
  <c r="IJ402" i="34" s="1"/>
  <c r="FB402" i="34"/>
  <c r="FJ402" i="34"/>
  <c r="EC402" i="34"/>
  <c r="DK402" i="34"/>
  <c r="FB401" i="34"/>
  <c r="FP402" i="34"/>
  <c r="ER402" i="34"/>
  <c r="EF402" i="34"/>
  <c r="DU402" i="34"/>
  <c r="DP402" i="34"/>
  <c r="EJ402" i="34"/>
  <c r="EU400" i="34"/>
  <c r="FX401" i="34"/>
  <c r="GA401" i="34" s="1"/>
  <c r="GE401" i="34" s="1"/>
  <c r="EF401" i="34"/>
  <c r="DU401" i="34"/>
  <c r="DK401" i="34"/>
  <c r="FJ401" i="34"/>
  <c r="EU401" i="34"/>
  <c r="FB400" i="34"/>
  <c r="FX399" i="34"/>
  <c r="GA399" i="34" s="1"/>
  <c r="GE399" i="34" s="1"/>
  <c r="EU399" i="34"/>
  <c r="FX400" i="34"/>
  <c r="GA400" i="34" s="1"/>
  <c r="GE400" i="34" s="1"/>
  <c r="II401" i="34"/>
  <c r="IJ401" i="34" s="1"/>
  <c r="FP401" i="34"/>
  <c r="EJ401" i="34"/>
  <c r="FJ400" i="34"/>
  <c r="ER400" i="34"/>
  <c r="EF400" i="34"/>
  <c r="DU400" i="34"/>
  <c r="DP400" i="34"/>
  <c r="DK400" i="34"/>
  <c r="ER401" i="34"/>
  <c r="FB399" i="34"/>
  <c r="EC401" i="34"/>
  <c r="DP401" i="34"/>
  <c r="II400" i="34"/>
  <c r="IJ400" i="34" s="1"/>
  <c r="EF399" i="34"/>
  <c r="DU399" i="34"/>
  <c r="DP399" i="34"/>
  <c r="DK399" i="34"/>
  <c r="FJ399" i="34"/>
  <c r="FP400" i="34"/>
  <c r="EJ400" i="34"/>
  <c r="EC400" i="34"/>
  <c r="II399" i="34"/>
  <c r="IJ399" i="34" s="1"/>
  <c r="FB398" i="34"/>
  <c r="ER398" i="34"/>
  <c r="FP399" i="34"/>
  <c r="EJ399" i="34"/>
  <c r="ER399" i="34"/>
  <c r="EC399" i="34"/>
  <c r="II398" i="34"/>
  <c r="IJ398" i="34" s="1"/>
  <c r="FJ398" i="34"/>
  <c r="FX398" i="34"/>
  <c r="GA398" i="34" s="1"/>
  <c r="GE398" i="34" s="1"/>
  <c r="EC398" i="34"/>
  <c r="FB397" i="34"/>
  <c r="EU398" i="34"/>
  <c r="EF398" i="34"/>
  <c r="DU398" i="34"/>
  <c r="DP398" i="34"/>
  <c r="DK398" i="34"/>
  <c r="FX397" i="34"/>
  <c r="FP398" i="34"/>
  <c r="EJ398" i="34"/>
  <c r="EF397" i="34"/>
  <c r="DU397" i="34"/>
  <c r="DP397" i="34"/>
  <c r="FJ397" i="34"/>
  <c r="EU397" i="34"/>
  <c r="EU394" i="34"/>
  <c r="II397" i="34"/>
  <c r="IJ397" i="34" s="1"/>
  <c r="EF396" i="34"/>
  <c r="DU396" i="34"/>
  <c r="FB395" i="34"/>
  <c r="FB396" i="34"/>
  <c r="FP397" i="34"/>
  <c r="FS397" i="34" s="1"/>
  <c r="GD397" i="34" s="1"/>
  <c r="EJ397" i="34"/>
  <c r="FJ396" i="34"/>
  <c r="ER397" i="34"/>
  <c r="EC397" i="34"/>
  <c r="DK397" i="34"/>
  <c r="GA397" i="34"/>
  <c r="GE397" i="34" s="1"/>
  <c r="FB394" i="34"/>
  <c r="FX396" i="34"/>
  <c r="GA396" i="34" s="1"/>
  <c r="GE396" i="34" s="1"/>
  <c r="EJ396" i="34"/>
  <c r="II396" i="34"/>
  <c r="IJ396" i="34" s="1"/>
  <c r="FP396" i="34"/>
  <c r="ER396" i="34"/>
  <c r="DK396" i="34"/>
  <c r="FX395" i="34"/>
  <c r="GA395" i="34" s="1"/>
  <c r="GE395" i="34" s="1"/>
  <c r="FJ395" i="34"/>
  <c r="EF395" i="34"/>
  <c r="DU395" i="34"/>
  <c r="EU396" i="34"/>
  <c r="EC396" i="34"/>
  <c r="DP396" i="34"/>
  <c r="FB393" i="34"/>
  <c r="II395" i="34"/>
  <c r="IJ395" i="34" s="1"/>
  <c r="FP395" i="34"/>
  <c r="EJ395" i="34"/>
  <c r="FX394" i="34"/>
  <c r="GA394" i="34" s="1"/>
  <c r="GE394" i="34" s="1"/>
  <c r="FJ394" i="34"/>
  <c r="EF394" i="34"/>
  <c r="DU394" i="34"/>
  <c r="ER395" i="34"/>
  <c r="DK395" i="34"/>
  <c r="EU395" i="34"/>
  <c r="EC395" i="34"/>
  <c r="DP395" i="34"/>
  <c r="FB392" i="34"/>
  <c r="II394" i="34"/>
  <c r="IJ394" i="34" s="1"/>
  <c r="FP394" i="34"/>
  <c r="EJ394" i="34"/>
  <c r="EU392" i="34"/>
  <c r="FX393" i="34"/>
  <c r="GA393" i="34" s="1"/>
  <c r="GE393" i="34" s="1"/>
  <c r="FJ393" i="34"/>
  <c r="EF393" i="34"/>
  <c r="DU393" i="34"/>
  <c r="ER394" i="34"/>
  <c r="DK394" i="34"/>
  <c r="EC394" i="34"/>
  <c r="DP394" i="34"/>
  <c r="FX392" i="34"/>
  <c r="GA392" i="34" s="1"/>
  <c r="GE392" i="34" s="1"/>
  <c r="II393" i="34"/>
  <c r="IJ393" i="34" s="1"/>
  <c r="FP393" i="34"/>
  <c r="EJ393" i="34"/>
  <c r="FJ392" i="34"/>
  <c r="ER392" i="34"/>
  <c r="EF392" i="34"/>
  <c r="DU392" i="34"/>
  <c r="DP392" i="34"/>
  <c r="ER393" i="34"/>
  <c r="DK393" i="34"/>
  <c r="EU393" i="34"/>
  <c r="EC393" i="34"/>
  <c r="DP393" i="34"/>
  <c r="II392" i="34"/>
  <c r="IJ392" i="34" s="1"/>
  <c r="FX390" i="34"/>
  <c r="GA390" i="34" s="1"/>
  <c r="GE390" i="34" s="1"/>
  <c r="FB390" i="34"/>
  <c r="EF390" i="34"/>
  <c r="DU390" i="34"/>
  <c r="DP390" i="34"/>
  <c r="DK390" i="34"/>
  <c r="EF391" i="34"/>
  <c r="DU391" i="34"/>
  <c r="DP391" i="34"/>
  <c r="FB391" i="34"/>
  <c r="ER391" i="34"/>
  <c r="FP392" i="34"/>
  <c r="EJ392" i="34"/>
  <c r="EC392" i="34"/>
  <c r="DK392" i="34"/>
  <c r="FB389" i="34"/>
  <c r="FJ390" i="34"/>
  <c r="EU390" i="34"/>
  <c r="FP391" i="34"/>
  <c r="EU391" i="34"/>
  <c r="EU387" i="34"/>
  <c r="FX391" i="34"/>
  <c r="GA391" i="34" s="1"/>
  <c r="GE391" i="34" s="1"/>
  <c r="FJ391" i="34"/>
  <c r="EJ391" i="34"/>
  <c r="II391" i="34"/>
  <c r="IJ391" i="34" s="1"/>
  <c r="EC391" i="34"/>
  <c r="DK391" i="34"/>
  <c r="EU388" i="34"/>
  <c r="FX389" i="34"/>
  <c r="GA389" i="34" s="1"/>
  <c r="GE389" i="34" s="1"/>
  <c r="EF389" i="34"/>
  <c r="DU389" i="34"/>
  <c r="DK389" i="34"/>
  <c r="II390" i="34"/>
  <c r="IJ390" i="34" s="1"/>
  <c r="FJ389" i="34"/>
  <c r="EU389" i="34"/>
  <c r="FP390" i="34"/>
  <c r="EJ390" i="34"/>
  <c r="FB388" i="34"/>
  <c r="ER390" i="34"/>
  <c r="EC390" i="34"/>
  <c r="FB387" i="34"/>
  <c r="II389" i="34"/>
  <c r="IJ389" i="34" s="1"/>
  <c r="FP389" i="34"/>
  <c r="EJ389" i="34"/>
  <c r="FX388" i="34"/>
  <c r="GA388" i="34" s="1"/>
  <c r="GE388" i="34" s="1"/>
  <c r="FJ388" i="34"/>
  <c r="EF388" i="34"/>
  <c r="DU388" i="34"/>
  <c r="ER389" i="34"/>
  <c r="EC389" i="34"/>
  <c r="DP389" i="34"/>
  <c r="FX387" i="34"/>
  <c r="GA387" i="34" s="1"/>
  <c r="GE387" i="34" s="1"/>
  <c r="II388" i="34"/>
  <c r="IJ388" i="34" s="1"/>
  <c r="FP388" i="34"/>
  <c r="EJ388" i="34"/>
  <c r="FX381" i="34"/>
  <c r="GA381" i="34" s="1"/>
  <c r="GE381" i="34" s="1"/>
  <c r="EU381" i="34"/>
  <c r="FJ387" i="34"/>
  <c r="ER387" i="34"/>
  <c r="EF387" i="34"/>
  <c r="DU387" i="34"/>
  <c r="DP387" i="34"/>
  <c r="DK387" i="34"/>
  <c r="ER388" i="34"/>
  <c r="DK388" i="34"/>
  <c r="FB386" i="34"/>
  <c r="EC388" i="34"/>
  <c r="DP388" i="34"/>
  <c r="II387" i="34"/>
  <c r="IJ387" i="34" s="1"/>
  <c r="FJ386" i="34"/>
  <c r="EU386" i="34"/>
  <c r="EF386" i="34"/>
  <c r="DU386" i="34"/>
  <c r="FP387" i="34"/>
  <c r="EJ387" i="34"/>
  <c r="FB385" i="34"/>
  <c r="EC387" i="34"/>
  <c r="FB384" i="34"/>
  <c r="II386" i="34"/>
  <c r="IJ386" i="34" s="1"/>
  <c r="FX385" i="34"/>
  <c r="GA385" i="34" s="1"/>
  <c r="GE385" i="34" s="1"/>
  <c r="FJ385" i="34"/>
  <c r="EF385" i="34"/>
  <c r="DU385" i="34"/>
  <c r="FP386" i="34"/>
  <c r="EJ386" i="34"/>
  <c r="EU384" i="34"/>
  <c r="EU385" i="34"/>
  <c r="ER386" i="34"/>
  <c r="DK386" i="34"/>
  <c r="FX386" i="34"/>
  <c r="GA386" i="34" s="1"/>
  <c r="GE386" i="34" s="1"/>
  <c r="EC386" i="34"/>
  <c r="DP386" i="34"/>
  <c r="FX383" i="34"/>
  <c r="GA383" i="34" s="1"/>
  <c r="GE383" i="34" s="1"/>
  <c r="II385" i="34"/>
  <c r="IJ385" i="34" s="1"/>
  <c r="FP385" i="34"/>
  <c r="EJ385" i="34"/>
  <c r="FX382" i="34"/>
  <c r="GA382" i="34" s="1"/>
  <c r="GE382" i="34" s="1"/>
  <c r="FX384" i="34"/>
  <c r="GA384" i="34" s="1"/>
  <c r="GE384" i="34" s="1"/>
  <c r="FJ384" i="34"/>
  <c r="EF384" i="34"/>
  <c r="DU384" i="34"/>
  <c r="DK384" i="34"/>
  <c r="ER385" i="34"/>
  <c r="DK385" i="34"/>
  <c r="EC385" i="34"/>
  <c r="DP385" i="34"/>
  <c r="FJ383" i="34"/>
  <c r="FX379" i="34"/>
  <c r="GA379" i="34" s="1"/>
  <c r="GE379" i="34" s="1"/>
  <c r="II384" i="34"/>
  <c r="IJ384" i="34" s="1"/>
  <c r="FP384" i="34"/>
  <c r="EJ384" i="34"/>
  <c r="FB382" i="34"/>
  <c r="EF382" i="34"/>
  <c r="DU382" i="34"/>
  <c r="DP382" i="34"/>
  <c r="FB383" i="34"/>
  <c r="EF383" i="34"/>
  <c r="DU383" i="34"/>
  <c r="ER384" i="34"/>
  <c r="ER382" i="34"/>
  <c r="EU383" i="34"/>
  <c r="EC384" i="34"/>
  <c r="DP384" i="34"/>
  <c r="FJ382" i="34"/>
  <c r="FB381" i="34"/>
  <c r="EU382" i="34"/>
  <c r="EJ383" i="34"/>
  <c r="DK383" i="34"/>
  <c r="II383" i="34"/>
  <c r="IJ383" i="34" s="1"/>
  <c r="FP383" i="34"/>
  <c r="ER383" i="34"/>
  <c r="EC383" i="34"/>
  <c r="DP383" i="34"/>
  <c r="II382" i="34"/>
  <c r="IJ382" i="34" s="1"/>
  <c r="FX378" i="34"/>
  <c r="GA378" i="34" s="1"/>
  <c r="GE378" i="34" s="1"/>
  <c r="EU378" i="34"/>
  <c r="EF381" i="34"/>
  <c r="DU381" i="34"/>
  <c r="DP381" i="34"/>
  <c r="FJ381" i="34"/>
  <c r="FP382" i="34"/>
  <c r="EJ382" i="34"/>
  <c r="EC382" i="34"/>
  <c r="DK382" i="34"/>
  <c r="II381" i="34"/>
  <c r="IJ381" i="34" s="1"/>
  <c r="FX380" i="34"/>
  <c r="GA380" i="34" s="1"/>
  <c r="GE380" i="34" s="1"/>
  <c r="EF380" i="34"/>
  <c r="DU380" i="34"/>
  <c r="FB380" i="34"/>
  <c r="EU380" i="34"/>
  <c r="FP381" i="34"/>
  <c r="EJ381" i="34"/>
  <c r="FB379" i="34"/>
  <c r="FJ380" i="34"/>
  <c r="ER381" i="34"/>
  <c r="EC381" i="34"/>
  <c r="DK381" i="34"/>
  <c r="FJ379" i="34"/>
  <c r="ER379" i="34"/>
  <c r="EF379" i="34"/>
  <c r="DU379" i="34"/>
  <c r="DP379" i="34"/>
  <c r="FP380" i="34"/>
  <c r="EJ380" i="34"/>
  <c r="II380" i="34"/>
  <c r="IJ380" i="34" s="1"/>
  <c r="FB378" i="34"/>
  <c r="EU379" i="34"/>
  <c r="ER380" i="34"/>
  <c r="DK380" i="34"/>
  <c r="EC380" i="34"/>
  <c r="DP380" i="34"/>
  <c r="II379" i="34"/>
  <c r="IJ379" i="34" s="1"/>
  <c r="EF378" i="34"/>
  <c r="DU378" i="34"/>
  <c r="DP378" i="34"/>
  <c r="DK378" i="34"/>
  <c r="FX377" i="34"/>
  <c r="GA377" i="34" s="1"/>
  <c r="GE377" i="34" s="1"/>
  <c r="FB377" i="34"/>
  <c r="FJ378" i="34"/>
  <c r="FP379" i="34"/>
  <c r="EJ379" i="34"/>
  <c r="EC379" i="34"/>
  <c r="DK379" i="34"/>
  <c r="II378" i="34"/>
  <c r="IJ378" i="34" s="1"/>
  <c r="FJ377" i="34"/>
  <c r="EU377" i="34"/>
  <c r="EF377" i="34"/>
  <c r="DU377" i="34"/>
  <c r="FB376" i="34"/>
  <c r="FP378" i="34"/>
  <c r="EJ378" i="34"/>
  <c r="ER378" i="34"/>
  <c r="EC378" i="34"/>
  <c r="II377" i="34"/>
  <c r="IJ377" i="34" s="1"/>
  <c r="FP377" i="34"/>
  <c r="EJ377" i="34"/>
  <c r="EU375" i="34"/>
  <c r="FX376" i="34"/>
  <c r="GA376" i="34" s="1"/>
  <c r="GE376" i="34" s="1"/>
  <c r="FJ376" i="34"/>
  <c r="EF376" i="34"/>
  <c r="DU376" i="34"/>
  <c r="DK376" i="34"/>
  <c r="ER377" i="34"/>
  <c r="DK377" i="34"/>
  <c r="FB375" i="34"/>
  <c r="EU376" i="34"/>
  <c r="EC377" i="34"/>
  <c r="DP377" i="34"/>
  <c r="FX375" i="34"/>
  <c r="GA375" i="34" s="1"/>
  <c r="GE375" i="34" s="1"/>
  <c r="II376" i="34"/>
  <c r="IJ376" i="34" s="1"/>
  <c r="FP376" i="34"/>
  <c r="EJ376" i="34"/>
  <c r="FJ375" i="34"/>
  <c r="ER375" i="34"/>
  <c r="EF375" i="34"/>
  <c r="DU375" i="34"/>
  <c r="DP375" i="34"/>
  <c r="DK375" i="34"/>
  <c r="ER376" i="34"/>
  <c r="FB374" i="34"/>
  <c r="EC376" i="34"/>
  <c r="DP376" i="34"/>
  <c r="II375" i="34"/>
  <c r="IJ375" i="34" s="1"/>
  <c r="FJ374" i="34"/>
  <c r="EU374" i="34"/>
  <c r="EF374" i="34"/>
  <c r="DU374" i="34"/>
  <c r="DP374" i="34"/>
  <c r="DK374" i="34"/>
  <c r="FP375" i="34"/>
  <c r="EJ375" i="34"/>
  <c r="FB373" i="34"/>
  <c r="EC375" i="34"/>
  <c r="II374" i="34"/>
  <c r="IJ374" i="34" s="1"/>
  <c r="EU372" i="34"/>
  <c r="FX373" i="34"/>
  <c r="GA373" i="34" s="1"/>
  <c r="GE373" i="34" s="1"/>
  <c r="EF373" i="34"/>
  <c r="DU373" i="34"/>
  <c r="DK373" i="34"/>
  <c r="FJ373" i="34"/>
  <c r="EU373" i="34"/>
  <c r="FP374" i="34"/>
  <c r="EJ374" i="34"/>
  <c r="FB372" i="34"/>
  <c r="FX374" i="34"/>
  <c r="GA374" i="34" s="1"/>
  <c r="GE374" i="34" s="1"/>
  <c r="ER374" i="34"/>
  <c r="EC374" i="34"/>
  <c r="EU371" i="34"/>
  <c r="FX372" i="34"/>
  <c r="GA372" i="34" s="1"/>
  <c r="GE372" i="34" s="1"/>
  <c r="II373" i="34"/>
  <c r="IJ373" i="34" s="1"/>
  <c r="FP373" i="34"/>
  <c r="EJ373" i="34"/>
  <c r="FJ372" i="34"/>
  <c r="ER372" i="34"/>
  <c r="EF372" i="34"/>
  <c r="DU372" i="34"/>
  <c r="DP372" i="34"/>
  <c r="ER373" i="34"/>
  <c r="FB371" i="34"/>
  <c r="EC373" i="34"/>
  <c r="DP373" i="34"/>
  <c r="II372" i="34"/>
  <c r="IJ372" i="34" s="1"/>
  <c r="EU370" i="34"/>
  <c r="FX371" i="34"/>
  <c r="GA371" i="34" s="1"/>
  <c r="GE371" i="34" s="1"/>
  <c r="EF371" i="34"/>
  <c r="DU371" i="34"/>
  <c r="DK371" i="34"/>
  <c r="FJ371" i="34"/>
  <c r="FP372" i="34"/>
  <c r="EJ372" i="34"/>
  <c r="FB370" i="34"/>
  <c r="EC372" i="34"/>
  <c r="DK372" i="34"/>
  <c r="FX369" i="34"/>
  <c r="GA369" i="34" s="1"/>
  <c r="GE369" i="34" s="1"/>
  <c r="II371" i="34"/>
  <c r="IJ371" i="34" s="1"/>
  <c r="FP371" i="34"/>
  <c r="EJ371" i="34"/>
  <c r="FP369" i="34"/>
  <c r="FX370" i="34"/>
  <c r="GA370" i="34" s="1"/>
  <c r="GE370" i="34" s="1"/>
  <c r="FJ370" i="34"/>
  <c r="EF370" i="34"/>
  <c r="DU370" i="34"/>
  <c r="DK370" i="34"/>
  <c r="ER371" i="34"/>
  <c r="EC371" i="34"/>
  <c r="DP371" i="34"/>
  <c r="FJ369" i="34"/>
  <c r="FJ368" i="34"/>
  <c r="II370" i="34"/>
  <c r="IJ370" i="34" s="1"/>
  <c r="FP370" i="34"/>
  <c r="EJ370" i="34"/>
  <c r="FB369" i="34"/>
  <c r="EF369" i="34"/>
  <c r="DU369" i="34"/>
  <c r="DP369" i="34"/>
  <c r="ER370" i="34"/>
  <c r="ER369" i="34"/>
  <c r="EC370" i="34"/>
  <c r="DP370" i="34"/>
  <c r="FB367" i="34"/>
  <c r="II369" i="34"/>
  <c r="IJ369" i="34" s="1"/>
  <c r="EU369" i="34"/>
  <c r="EF368" i="34"/>
  <c r="DU368" i="34"/>
  <c r="EJ369" i="34"/>
  <c r="FX366" i="34"/>
  <c r="GA366" i="34" s="1"/>
  <c r="GE366" i="34" s="1"/>
  <c r="EU367" i="34"/>
  <c r="FX368" i="34"/>
  <c r="GA368" i="34" s="1"/>
  <c r="GE368" i="34" s="1"/>
  <c r="FB368" i="34"/>
  <c r="EU368" i="34"/>
  <c r="EC369" i="34"/>
  <c r="DK369" i="34"/>
  <c r="FX367" i="34"/>
  <c r="GA367" i="34" s="1"/>
  <c r="GE367" i="34" s="1"/>
  <c r="II368" i="34"/>
  <c r="IJ368" i="34" s="1"/>
  <c r="FP368" i="34"/>
  <c r="EJ368" i="34"/>
  <c r="FJ367" i="34"/>
  <c r="ER367" i="34"/>
  <c r="EF367" i="34"/>
  <c r="DU367" i="34"/>
  <c r="DP367" i="34"/>
  <c r="ER368" i="34"/>
  <c r="DK368" i="34"/>
  <c r="FB366" i="34"/>
  <c r="EC368" i="34"/>
  <c r="DP368" i="34"/>
  <c r="II367" i="34"/>
  <c r="IJ367" i="34" s="1"/>
  <c r="EF366" i="34"/>
  <c r="DU366" i="34"/>
  <c r="DP366" i="34"/>
  <c r="FB365" i="34"/>
  <c r="FJ366" i="34"/>
  <c r="EU366" i="34"/>
  <c r="FP367" i="34"/>
  <c r="EJ367" i="34"/>
  <c r="EC367" i="34"/>
  <c r="DK367" i="34"/>
  <c r="II366" i="34"/>
  <c r="IJ366" i="34" s="1"/>
  <c r="FX365" i="34"/>
  <c r="GA365" i="34" s="1"/>
  <c r="GE365" i="34" s="1"/>
  <c r="EF365" i="34"/>
  <c r="DU365" i="34"/>
  <c r="FJ365" i="34"/>
  <c r="EU365" i="34"/>
  <c r="FP366" i="34"/>
  <c r="EJ366" i="34"/>
  <c r="FB364" i="34"/>
  <c r="ER366" i="34"/>
  <c r="EC366" i="34"/>
  <c r="DK366" i="34"/>
  <c r="II365" i="34"/>
  <c r="IJ365" i="34" s="1"/>
  <c r="FP365" i="34"/>
  <c r="EJ365" i="34"/>
  <c r="EU363" i="34"/>
  <c r="FX364" i="34"/>
  <c r="GA364" i="34" s="1"/>
  <c r="GE364" i="34" s="1"/>
  <c r="FJ364" i="34"/>
  <c r="EF364" i="34"/>
  <c r="DU364" i="34"/>
  <c r="ER365" i="34"/>
  <c r="DK365" i="34"/>
  <c r="EC365" i="34"/>
  <c r="DP365" i="34"/>
  <c r="II364" i="34"/>
  <c r="IJ364" i="34" s="1"/>
  <c r="FP364" i="34"/>
  <c r="EJ364" i="34"/>
  <c r="EF363" i="34"/>
  <c r="DK363" i="34"/>
  <c r="ER364" i="34"/>
  <c r="DK364" i="34"/>
  <c r="EU364" i="34"/>
  <c r="EC364" i="34"/>
  <c r="DP364" i="34"/>
  <c r="FX362" i="34"/>
  <c r="GA362" i="34" s="1"/>
  <c r="GE362" i="34" s="1"/>
  <c r="EC362" i="34"/>
  <c r="II363" i="34"/>
  <c r="IJ363" i="34" s="1"/>
  <c r="FX363" i="34"/>
  <c r="GA363" i="34" s="1"/>
  <c r="GE363" i="34" s="1"/>
  <c r="FB363" i="34"/>
  <c r="ER363" i="34"/>
  <c r="EC363" i="34"/>
  <c r="FB362" i="34"/>
  <c r="ER362" i="34"/>
  <c r="FP363" i="34"/>
  <c r="DP363" i="34"/>
  <c r="FJ361" i="34"/>
  <c r="FJ362" i="34"/>
  <c r="FJ363" i="34"/>
  <c r="FS363" i="34" s="1"/>
  <c r="GD363" i="34" s="1"/>
  <c r="EJ363" i="34"/>
  <c r="DU363" i="34"/>
  <c r="II362" i="34"/>
  <c r="IJ362" i="34" s="1"/>
  <c r="EU362" i="34"/>
  <c r="EF362" i="34"/>
  <c r="DU362" i="34"/>
  <c r="DP362" i="34"/>
  <c r="DK362" i="34"/>
  <c r="EJ361" i="34"/>
  <c r="FX360" i="34"/>
  <c r="GA360" i="34" s="1"/>
  <c r="GE360" i="34" s="1"/>
  <c r="FB360" i="34"/>
  <c r="EF360" i="34"/>
  <c r="DU360" i="34"/>
  <c r="DP360" i="34"/>
  <c r="FP362" i="34"/>
  <c r="EJ362" i="34"/>
  <c r="FB359" i="34"/>
  <c r="FJ360" i="34"/>
  <c r="EU360" i="34"/>
  <c r="FP361" i="34"/>
  <c r="ER361" i="34"/>
  <c r="EC361" i="34"/>
  <c r="FX359" i="34"/>
  <c r="GA359" i="34" s="1"/>
  <c r="GE359" i="34" s="1"/>
  <c r="FX361" i="34"/>
  <c r="GA361" i="34" s="1"/>
  <c r="GE361" i="34" s="1"/>
  <c r="FB361" i="34"/>
  <c r="EU361" i="34"/>
  <c r="EF361" i="34"/>
  <c r="DU361" i="34"/>
  <c r="DP361" i="34"/>
  <c r="DK361" i="34"/>
  <c r="II361" i="34"/>
  <c r="IJ361" i="34" s="1"/>
  <c r="II360" i="34"/>
  <c r="IJ360" i="34" s="1"/>
  <c r="EF359" i="34"/>
  <c r="DU359" i="34"/>
  <c r="DP359" i="34"/>
  <c r="DK359" i="34"/>
  <c r="FX358" i="34"/>
  <c r="GA358" i="34" s="1"/>
  <c r="GE358" i="34" s="1"/>
  <c r="FB358" i="34"/>
  <c r="FJ359" i="34"/>
  <c r="EU359" i="34"/>
  <c r="FP360" i="34"/>
  <c r="EJ360" i="34"/>
  <c r="ER360" i="34"/>
  <c r="EC360" i="34"/>
  <c r="DK360" i="34"/>
  <c r="II359" i="34"/>
  <c r="IJ359" i="34" s="1"/>
  <c r="FB357" i="34"/>
  <c r="FJ358" i="34"/>
  <c r="EU358" i="34"/>
  <c r="EF358" i="34"/>
  <c r="DU358" i="34"/>
  <c r="DK358" i="34"/>
  <c r="FP359" i="34"/>
  <c r="EJ359" i="34"/>
  <c r="ER359" i="34"/>
  <c r="EC359" i="34"/>
  <c r="FX356" i="34"/>
  <c r="GA356" i="34" s="1"/>
  <c r="GE356" i="34" s="1"/>
  <c r="FX357" i="34"/>
  <c r="GA357" i="34" s="1"/>
  <c r="GE357" i="34" s="1"/>
  <c r="II358" i="34"/>
  <c r="IJ358" i="34" s="1"/>
  <c r="FP358" i="34"/>
  <c r="EJ358" i="34"/>
  <c r="FJ357" i="34"/>
  <c r="ER357" i="34"/>
  <c r="EF357" i="34"/>
  <c r="DU357" i="34"/>
  <c r="DP357" i="34"/>
  <c r="DK357" i="34"/>
  <c r="ER358" i="34"/>
  <c r="EU357" i="34"/>
  <c r="EC358" i="34"/>
  <c r="DP358" i="34"/>
  <c r="II357" i="34"/>
  <c r="IJ357" i="34" s="1"/>
  <c r="FB356" i="34"/>
  <c r="EU356" i="34"/>
  <c r="EF356" i="34"/>
  <c r="DU356" i="34"/>
  <c r="FJ356" i="34"/>
  <c r="FP357" i="34"/>
  <c r="EJ357" i="34"/>
  <c r="FB355" i="34"/>
  <c r="EC357" i="34"/>
  <c r="FX354" i="34"/>
  <c r="GA354" i="34" s="1"/>
  <c r="GE354" i="34" s="1"/>
  <c r="EU354" i="34"/>
  <c r="FX355" i="34"/>
  <c r="GA355" i="34" s="1"/>
  <c r="GE355" i="34" s="1"/>
  <c r="II356" i="34"/>
  <c r="IJ356" i="34" s="1"/>
  <c r="FP356" i="34"/>
  <c r="EJ356" i="34"/>
  <c r="FJ355" i="34"/>
  <c r="ER355" i="34"/>
  <c r="EF355" i="34"/>
  <c r="DU355" i="34"/>
  <c r="DP355" i="34"/>
  <c r="ER356" i="34"/>
  <c r="DK356" i="34"/>
  <c r="FB354" i="34"/>
  <c r="EU355" i="34"/>
  <c r="EC356" i="34"/>
  <c r="DP356" i="34"/>
  <c r="II355" i="34"/>
  <c r="IJ355" i="34" s="1"/>
  <c r="EF354" i="34"/>
  <c r="DU354" i="34"/>
  <c r="DP354" i="34"/>
  <c r="FB353" i="34"/>
  <c r="FJ354" i="34"/>
  <c r="FP355" i="34"/>
  <c r="EJ355" i="34"/>
  <c r="EC355" i="34"/>
  <c r="DK355" i="34"/>
  <c r="II354" i="34"/>
  <c r="IJ354" i="34" s="1"/>
  <c r="FB351" i="34"/>
  <c r="EU352" i="34"/>
  <c r="FX353" i="34"/>
  <c r="GA353" i="34" s="1"/>
  <c r="GE353" i="34" s="1"/>
  <c r="EF353" i="34"/>
  <c r="DU353" i="34"/>
  <c r="FJ353" i="34"/>
  <c r="EU353" i="34"/>
  <c r="FP354" i="34"/>
  <c r="EJ354" i="34"/>
  <c r="FB352" i="34"/>
  <c r="ER354" i="34"/>
  <c r="EC354" i="34"/>
  <c r="DK354" i="34"/>
  <c r="FX352" i="34"/>
  <c r="GA352" i="34" s="1"/>
  <c r="GE352" i="34" s="1"/>
  <c r="II353" i="34"/>
  <c r="IJ353" i="34" s="1"/>
  <c r="FP353" i="34"/>
  <c r="EJ353" i="34"/>
  <c r="EF349" i="34"/>
  <c r="DU349" i="34"/>
  <c r="DP349" i="34"/>
  <c r="FX350" i="34"/>
  <c r="GA350" i="34" s="1"/>
  <c r="GE350" i="34" s="1"/>
  <c r="EU351" i="34"/>
  <c r="FP352" i="34"/>
  <c r="ER352" i="34"/>
  <c r="EF352" i="34"/>
  <c r="DU352" i="34"/>
  <c r="DP352" i="34"/>
  <c r="DK352" i="34"/>
  <c r="ER353" i="34"/>
  <c r="DK353" i="34"/>
  <c r="EC353" i="34"/>
  <c r="DP353" i="34"/>
  <c r="II352" i="34"/>
  <c r="IJ352" i="34" s="1"/>
  <c r="FJ352" i="34"/>
  <c r="EF350" i="34"/>
  <c r="FX351" i="34"/>
  <c r="GA351" i="34" s="1"/>
  <c r="GE351" i="34" s="1"/>
  <c r="EF351" i="34"/>
  <c r="DU351" i="34"/>
  <c r="DK351" i="34"/>
  <c r="EJ352" i="34"/>
  <c r="FJ350" i="34"/>
  <c r="FJ351" i="34"/>
  <c r="EC352" i="34"/>
  <c r="FB349" i="34"/>
  <c r="FX348" i="34"/>
  <c r="GA348" i="34" s="1"/>
  <c r="GE348" i="34" s="1"/>
  <c r="EU348" i="34"/>
  <c r="FX349" i="34"/>
  <c r="GA349" i="34" s="1"/>
  <c r="GE349" i="34" s="1"/>
  <c r="ER349" i="34"/>
  <c r="EU350" i="34"/>
  <c r="II351" i="34"/>
  <c r="IJ351" i="34" s="1"/>
  <c r="FP351" i="34"/>
  <c r="EJ351" i="34"/>
  <c r="ER351" i="34"/>
  <c r="FB350" i="34"/>
  <c r="ER350" i="34"/>
  <c r="EC351" i="34"/>
  <c r="DP351" i="34"/>
  <c r="FB348" i="34"/>
  <c r="FJ349" i="34"/>
  <c r="EU349" i="34"/>
  <c r="EC350" i="34"/>
  <c r="DP350" i="34"/>
  <c r="DU350" i="34"/>
  <c r="DK350" i="34"/>
  <c r="II350" i="34"/>
  <c r="IJ350" i="34" s="1"/>
  <c r="FP350" i="34"/>
  <c r="EJ350" i="34"/>
  <c r="II349" i="34"/>
  <c r="IJ349" i="34" s="1"/>
  <c r="EF348" i="34"/>
  <c r="DU348" i="34"/>
  <c r="DP348" i="34"/>
  <c r="DK348" i="34"/>
  <c r="FB347" i="34"/>
  <c r="FJ348" i="34"/>
  <c r="FP349" i="34"/>
  <c r="EJ349" i="34"/>
  <c r="FX347" i="34"/>
  <c r="GA347" i="34" s="1"/>
  <c r="GE347" i="34" s="1"/>
  <c r="EC349" i="34"/>
  <c r="DK349" i="34"/>
  <c r="II348" i="34"/>
  <c r="IJ348" i="34" s="1"/>
  <c r="EF347" i="34"/>
  <c r="DU347" i="34"/>
  <c r="DP347" i="34"/>
  <c r="DK347" i="34"/>
  <c r="FB346" i="34"/>
  <c r="FJ347" i="34"/>
  <c r="EU347" i="34"/>
  <c r="FP348" i="34"/>
  <c r="EJ348" i="34"/>
  <c r="ER348" i="34"/>
  <c r="EC348" i="34"/>
  <c r="II347" i="34"/>
  <c r="IJ347" i="34" s="1"/>
  <c r="EU345" i="34"/>
  <c r="FX346" i="34"/>
  <c r="GA346" i="34" s="1"/>
  <c r="GE346" i="34" s="1"/>
  <c r="EF346" i="34"/>
  <c r="DU346" i="34"/>
  <c r="FJ346" i="34"/>
  <c r="FP347" i="34"/>
  <c r="EJ347" i="34"/>
  <c r="EU344" i="34"/>
  <c r="FB345" i="34"/>
  <c r="ER347" i="34"/>
  <c r="EC347" i="34"/>
  <c r="FB344" i="34"/>
  <c r="EU343" i="34"/>
  <c r="II346" i="34"/>
  <c r="IJ346" i="34" s="1"/>
  <c r="FP346" i="34"/>
  <c r="EJ346" i="34"/>
  <c r="FX345" i="34"/>
  <c r="GA345" i="34" s="1"/>
  <c r="GE345" i="34" s="1"/>
  <c r="FJ345" i="34"/>
  <c r="EF345" i="34"/>
  <c r="DU345" i="34"/>
  <c r="ER346" i="34"/>
  <c r="DK346" i="34"/>
  <c r="EU346" i="34"/>
  <c r="EC346" i="34"/>
  <c r="DP346" i="34"/>
  <c r="FB343" i="34"/>
  <c r="II345" i="34"/>
  <c r="IJ345" i="34" s="1"/>
  <c r="FP345" i="34"/>
  <c r="EJ345" i="34"/>
  <c r="FX344" i="34"/>
  <c r="GA344" i="34" s="1"/>
  <c r="GE344" i="34" s="1"/>
  <c r="FJ344" i="34"/>
  <c r="EF344" i="34"/>
  <c r="DU344" i="34"/>
  <c r="DK344" i="34"/>
  <c r="ER345" i="34"/>
  <c r="DK345" i="34"/>
  <c r="EC345" i="34"/>
  <c r="DP345" i="34"/>
  <c r="FX342" i="34"/>
  <c r="GA342" i="34" s="1"/>
  <c r="GE342" i="34" s="1"/>
  <c r="EU342" i="34"/>
  <c r="FX343" i="34"/>
  <c r="GA343" i="34" s="1"/>
  <c r="GE343" i="34" s="1"/>
  <c r="II344" i="34"/>
  <c r="IJ344" i="34" s="1"/>
  <c r="FP344" i="34"/>
  <c r="EJ344" i="34"/>
  <c r="FJ343" i="34"/>
  <c r="ER343" i="34"/>
  <c r="EF343" i="34"/>
  <c r="DU343" i="34"/>
  <c r="DP343" i="34"/>
  <c r="ER344" i="34"/>
  <c r="FB342" i="34"/>
  <c r="EC344" i="34"/>
  <c r="DP344" i="34"/>
  <c r="EF342" i="34"/>
  <c r="DU342" i="34"/>
  <c r="DP342" i="34"/>
  <c r="DK342" i="34"/>
  <c r="II343" i="34"/>
  <c r="IJ343" i="34" s="1"/>
  <c r="FJ342" i="34"/>
  <c r="FP343" i="34"/>
  <c r="EJ343" i="34"/>
  <c r="EU341" i="34"/>
  <c r="EC343" i="34"/>
  <c r="DK343" i="34"/>
  <c r="II342" i="34"/>
  <c r="IJ342" i="34" s="1"/>
  <c r="FB341" i="34"/>
  <c r="EF341" i="34"/>
  <c r="DU341" i="34"/>
  <c r="FJ341" i="34"/>
  <c r="FP342" i="34"/>
  <c r="EJ342" i="34"/>
  <c r="FP341" i="34"/>
  <c r="ER342" i="34"/>
  <c r="EC342" i="34"/>
  <c r="FX340" i="34"/>
  <c r="GA340" i="34" s="1"/>
  <c r="GE340" i="34" s="1"/>
  <c r="FX341" i="34"/>
  <c r="GA341" i="34" s="1"/>
  <c r="GE341" i="34" s="1"/>
  <c r="EJ341" i="34"/>
  <c r="FX339" i="34"/>
  <c r="GA339" i="34" s="1"/>
  <c r="GE339" i="34" s="1"/>
  <c r="II341" i="34"/>
  <c r="IJ341" i="34" s="1"/>
  <c r="DK341" i="34"/>
  <c r="ER340" i="34"/>
  <c r="ER341" i="34"/>
  <c r="EC341" i="34"/>
  <c r="DP341" i="34"/>
  <c r="FJ340" i="34"/>
  <c r="FB340" i="34"/>
  <c r="FP340" i="34"/>
  <c r="II340" i="34"/>
  <c r="IJ340" i="34" s="1"/>
  <c r="EC340" i="34"/>
  <c r="DP340" i="34"/>
  <c r="FX338" i="34"/>
  <c r="GA338" i="34" s="1"/>
  <c r="GE338" i="34" s="1"/>
  <c r="EU340" i="34"/>
  <c r="EF340" i="34"/>
  <c r="DU340" i="34"/>
  <c r="EJ340" i="34"/>
  <c r="DK340" i="34"/>
  <c r="EF339" i="34"/>
  <c r="DU339" i="34"/>
  <c r="DK339" i="34"/>
  <c r="FJ338" i="34"/>
  <c r="FB338" i="34"/>
  <c r="FB339" i="34"/>
  <c r="FJ339" i="34"/>
  <c r="EU337" i="34"/>
  <c r="FP339" i="34"/>
  <c r="EJ339" i="34"/>
  <c r="II339" i="34"/>
  <c r="IJ339" i="34" s="1"/>
  <c r="ER339" i="34"/>
  <c r="EF338" i="34"/>
  <c r="DU338" i="34"/>
  <c r="EU339" i="34"/>
  <c r="EC339" i="34"/>
  <c r="DP339" i="34"/>
  <c r="II338" i="34"/>
  <c r="IJ338" i="34" s="1"/>
  <c r="FP338" i="34"/>
  <c r="EJ338" i="34"/>
  <c r="EU336" i="34"/>
  <c r="EF337" i="34"/>
  <c r="DU337" i="34"/>
  <c r="DK337" i="34"/>
  <c r="ER338" i="34"/>
  <c r="DK338" i="34"/>
  <c r="FJ337" i="34"/>
  <c r="FB337" i="34"/>
  <c r="EU338" i="34"/>
  <c r="EC338" i="34"/>
  <c r="DP338" i="34"/>
  <c r="FJ336" i="34"/>
  <c r="FX336" i="34"/>
  <c r="GA336" i="34" s="1"/>
  <c r="GE336" i="34" s="1"/>
  <c r="FP336" i="34"/>
  <c r="FX337" i="34"/>
  <c r="GA337" i="34" s="1"/>
  <c r="GE337" i="34" s="1"/>
  <c r="EJ337" i="34"/>
  <c r="II337" i="34"/>
  <c r="IJ337" i="34" s="1"/>
  <c r="FP337" i="34"/>
  <c r="ER337" i="34"/>
  <c r="FB335" i="34"/>
  <c r="EF336" i="34"/>
  <c r="DU336" i="34"/>
  <c r="EC337" i="34"/>
  <c r="DP337" i="34"/>
  <c r="EU334" i="34"/>
  <c r="EC334" i="34"/>
  <c r="FX335" i="34"/>
  <c r="GA335" i="34" s="1"/>
  <c r="GE335" i="34" s="1"/>
  <c r="FJ335" i="34"/>
  <c r="EF335" i="34"/>
  <c r="DU335" i="34"/>
  <c r="FB336" i="34"/>
  <c r="EJ336" i="34"/>
  <c r="II336" i="34"/>
  <c r="IJ336" i="34" s="1"/>
  <c r="EU335" i="34"/>
  <c r="DK336" i="34"/>
  <c r="ER336" i="34"/>
  <c r="EC336" i="34"/>
  <c r="DP336" i="34"/>
  <c r="II335" i="34"/>
  <c r="IJ335" i="34" s="1"/>
  <c r="FP335" i="34"/>
  <c r="EJ335" i="34"/>
  <c r="EC333" i="34"/>
  <c r="DP333" i="34"/>
  <c r="DK334" i="34"/>
  <c r="ER335" i="34"/>
  <c r="DK335" i="34"/>
  <c r="EC335" i="34"/>
  <c r="DP335" i="34"/>
  <c r="FB332" i="34"/>
  <c r="EU332" i="34"/>
  <c r="FB333" i="34"/>
  <c r="FB334" i="34"/>
  <c r="ER334" i="34"/>
  <c r="EF334" i="34"/>
  <c r="DP334" i="34"/>
  <c r="FJ333" i="34"/>
  <c r="FX334" i="34"/>
  <c r="GA334" i="34" s="1"/>
  <c r="GE334" i="34" s="1"/>
  <c r="FP334" i="34"/>
  <c r="EJ334" i="34"/>
  <c r="DU334" i="34"/>
  <c r="II334" i="34"/>
  <c r="IJ334" i="34" s="1"/>
  <c r="FJ334" i="34"/>
  <c r="FB331" i="34"/>
  <c r="FX333" i="34"/>
  <c r="GA333" i="34" s="1"/>
  <c r="GE333" i="34" s="1"/>
  <c r="EU333" i="34"/>
  <c r="EF333" i="34"/>
  <c r="DU333" i="34"/>
  <c r="DK333" i="34"/>
  <c r="II333" i="34"/>
  <c r="IJ333" i="34" s="1"/>
  <c r="FP333" i="34"/>
  <c r="EJ333" i="34"/>
  <c r="FB330" i="34"/>
  <c r="EU331" i="34"/>
  <c r="FX332" i="34"/>
  <c r="GA332" i="34" s="1"/>
  <c r="GE332" i="34" s="1"/>
  <c r="FJ332" i="34"/>
  <c r="EF332" i="34"/>
  <c r="DU332" i="34"/>
  <c r="DK332" i="34"/>
  <c r="ER333" i="34"/>
  <c r="II332" i="34"/>
  <c r="IJ332" i="34" s="1"/>
  <c r="FP332" i="34"/>
  <c r="EJ332" i="34"/>
  <c r="FX328" i="34"/>
  <c r="GA328" i="34" s="1"/>
  <c r="GE328" i="34" s="1"/>
  <c r="FX331" i="34"/>
  <c r="GA331" i="34" s="1"/>
  <c r="GE331" i="34" s="1"/>
  <c r="FJ331" i="34"/>
  <c r="EF331" i="34"/>
  <c r="DU331" i="34"/>
  <c r="DK331" i="34"/>
  <c r="ER332" i="34"/>
  <c r="FB328" i="34"/>
  <c r="EC332" i="34"/>
  <c r="DP332" i="34"/>
  <c r="EF328" i="34"/>
  <c r="II331" i="34"/>
  <c r="IJ331" i="34" s="1"/>
  <c r="FP331" i="34"/>
  <c r="EJ331" i="34"/>
  <c r="EU326" i="34"/>
  <c r="FB329" i="34"/>
  <c r="FJ330" i="34"/>
  <c r="EF330" i="34"/>
  <c r="DU330" i="34"/>
  <c r="ER331" i="34"/>
  <c r="EC331" i="34"/>
  <c r="DP331" i="34"/>
  <c r="FX330" i="34"/>
  <c r="EJ330" i="34"/>
  <c r="ER328" i="34"/>
  <c r="II330" i="34"/>
  <c r="IJ330" i="34" s="1"/>
  <c r="GA330" i="34"/>
  <c r="GE330" i="34" s="1"/>
  <c r="FP330" i="34"/>
  <c r="ER330" i="34"/>
  <c r="DK330" i="34"/>
  <c r="EU327" i="34"/>
  <c r="EU328" i="34"/>
  <c r="EF329" i="34"/>
  <c r="DU329" i="34"/>
  <c r="EU330" i="34"/>
  <c r="EC330" i="34"/>
  <c r="DP330" i="34"/>
  <c r="FX329" i="34"/>
  <c r="GA329" i="34" s="1"/>
  <c r="GE329" i="34" s="1"/>
  <c r="FJ329" i="34"/>
  <c r="EJ329" i="34"/>
  <c r="FB327" i="34"/>
  <c r="FJ326" i="34"/>
  <c r="FB326" i="34"/>
  <c r="II329" i="34"/>
  <c r="IJ329" i="34" s="1"/>
  <c r="FP329" i="34"/>
  <c r="ER329" i="34"/>
  <c r="DK329" i="34"/>
  <c r="FJ328" i="34"/>
  <c r="DU328" i="34"/>
  <c r="DP328" i="34"/>
  <c r="EU329" i="34"/>
  <c r="EC329" i="34"/>
  <c r="DP329" i="34"/>
  <c r="II328" i="34"/>
  <c r="IJ328" i="34" s="1"/>
  <c r="EU325" i="34"/>
  <c r="EF327" i="34"/>
  <c r="DU327" i="34"/>
  <c r="DK327" i="34"/>
  <c r="FP328" i="34"/>
  <c r="EJ328" i="34"/>
  <c r="EC328" i="34"/>
  <c r="DK328" i="34"/>
  <c r="FX327" i="34"/>
  <c r="GA327" i="34" s="1"/>
  <c r="GE327" i="34" s="1"/>
  <c r="FJ327" i="34"/>
  <c r="EJ327" i="34"/>
  <c r="II327" i="34"/>
  <c r="IJ327" i="34" s="1"/>
  <c r="FP327" i="34"/>
  <c r="ER327" i="34"/>
  <c r="FB325" i="34"/>
  <c r="EF326" i="34"/>
  <c r="DU326" i="34"/>
  <c r="DK326" i="34"/>
  <c r="EC327" i="34"/>
  <c r="DP327" i="34"/>
  <c r="FX326" i="34"/>
  <c r="GA326" i="34" s="1"/>
  <c r="GE326" i="34" s="1"/>
  <c r="EJ326" i="34"/>
  <c r="FJ325" i="34"/>
  <c r="II326" i="34"/>
  <c r="IJ326" i="34" s="1"/>
  <c r="FP326" i="34"/>
  <c r="ER326" i="34"/>
  <c r="FX324" i="34"/>
  <c r="GA324" i="34" s="1"/>
  <c r="GE324" i="34" s="1"/>
  <c r="FB324" i="34"/>
  <c r="EU324" i="34"/>
  <c r="EF325" i="34"/>
  <c r="DU325" i="34"/>
  <c r="DK325" i="34"/>
  <c r="EC326" i="34"/>
  <c r="DP326" i="34"/>
  <c r="EU323" i="34"/>
  <c r="FX325" i="34"/>
  <c r="GA325" i="34" s="1"/>
  <c r="GE325" i="34" s="1"/>
  <c r="EJ325" i="34"/>
  <c r="FJ324" i="34"/>
  <c r="II325" i="34"/>
  <c r="IJ325" i="34" s="1"/>
  <c r="FP325" i="34"/>
  <c r="ER325" i="34"/>
  <c r="FB323" i="34"/>
  <c r="EF324" i="34"/>
  <c r="DU324" i="34"/>
  <c r="DK324" i="34"/>
  <c r="EC325" i="34"/>
  <c r="DP325" i="34"/>
  <c r="FX323" i="34"/>
  <c r="GA323" i="34" s="1"/>
  <c r="GE323" i="34" s="1"/>
  <c r="II324" i="34"/>
  <c r="IJ324" i="34" s="1"/>
  <c r="FP324" i="34"/>
  <c r="EJ324" i="34"/>
  <c r="FB322" i="34"/>
  <c r="FJ323" i="34"/>
  <c r="ER323" i="34"/>
  <c r="EF323" i="34"/>
  <c r="DU323" i="34"/>
  <c r="DP323" i="34"/>
  <c r="DK323" i="34"/>
  <c r="ER324" i="34"/>
  <c r="FX322" i="34"/>
  <c r="GA322" i="34" s="1"/>
  <c r="GE322" i="34" s="1"/>
  <c r="EC324" i="34"/>
  <c r="DP324" i="34"/>
  <c r="FX319" i="34"/>
  <c r="GA319" i="34" s="1"/>
  <c r="GE319" i="34" s="1"/>
  <c r="EU319" i="34"/>
  <c r="EU320" i="34"/>
  <c r="FJ322" i="34"/>
  <c r="EU322" i="34"/>
  <c r="EF322" i="34"/>
  <c r="DU322" i="34"/>
  <c r="DK322" i="34"/>
  <c r="II323" i="34"/>
  <c r="IJ323" i="34" s="1"/>
  <c r="FP323" i="34"/>
  <c r="EJ323" i="34"/>
  <c r="EC323" i="34"/>
  <c r="FP322" i="34"/>
  <c r="EJ322" i="34"/>
  <c r="II322" i="34"/>
  <c r="IJ322" i="34" s="1"/>
  <c r="FB320" i="34"/>
  <c r="EF321" i="34"/>
  <c r="DU321" i="34"/>
  <c r="DK321" i="34"/>
  <c r="ER322" i="34"/>
  <c r="FX321" i="34"/>
  <c r="GA321" i="34" s="1"/>
  <c r="GE321" i="34" s="1"/>
  <c r="FJ321" i="34"/>
  <c r="FB321" i="34"/>
  <c r="EU321" i="34"/>
  <c r="EC322" i="34"/>
  <c r="DP322" i="34"/>
  <c r="FX320" i="34"/>
  <c r="GA320" i="34" s="1"/>
  <c r="GE320" i="34" s="1"/>
  <c r="II321" i="34"/>
  <c r="IJ321" i="34" s="1"/>
  <c r="FP321" i="34"/>
  <c r="EJ321" i="34"/>
  <c r="FB319" i="34"/>
  <c r="FJ320" i="34"/>
  <c r="ER320" i="34"/>
  <c r="EF320" i="34"/>
  <c r="DU320" i="34"/>
  <c r="DP320" i="34"/>
  <c r="ER321" i="34"/>
  <c r="EC321" i="34"/>
  <c r="DP321" i="34"/>
  <c r="II320" i="34"/>
  <c r="IJ320" i="34" s="1"/>
  <c r="EF319" i="34"/>
  <c r="EC319" i="34"/>
  <c r="DU319" i="34"/>
  <c r="DP319" i="34"/>
  <c r="DK319" i="34"/>
  <c r="FP320" i="34"/>
  <c r="EJ320" i="34"/>
  <c r="FJ319" i="34"/>
  <c r="EC320" i="34"/>
  <c r="DK320" i="34"/>
  <c r="II319" i="34"/>
  <c r="IJ319" i="34" s="1"/>
  <c r="FB318" i="34"/>
  <c r="FP319" i="34"/>
  <c r="EJ319" i="34"/>
  <c r="ER319" i="34"/>
  <c r="II318" i="34"/>
  <c r="IJ318" i="34" s="1"/>
  <c r="FJ318" i="34"/>
  <c r="EC318" i="34"/>
  <c r="DP318" i="34"/>
  <c r="FX318" i="34"/>
  <c r="GA318" i="34" s="1"/>
  <c r="GE318" i="34" s="1"/>
  <c r="EU318" i="34"/>
  <c r="EF318" i="34"/>
  <c r="DU318" i="34"/>
  <c r="FB317" i="34"/>
  <c r="FP318" i="34"/>
  <c r="EJ318" i="34"/>
  <c r="ER318" i="34"/>
  <c r="DK318" i="34"/>
  <c r="FX317" i="34"/>
  <c r="GA317" i="34" s="1"/>
  <c r="GE317" i="34" s="1"/>
  <c r="FJ317" i="34"/>
  <c r="EF317" i="34"/>
  <c r="DU317" i="34"/>
  <c r="EU315" i="34"/>
  <c r="II317" i="34"/>
  <c r="IJ317" i="34" s="1"/>
  <c r="FP317" i="34"/>
  <c r="EJ317" i="34"/>
  <c r="ER317" i="34"/>
  <c r="DK317" i="34"/>
  <c r="FB316" i="34"/>
  <c r="EU317" i="34"/>
  <c r="EC317" i="34"/>
  <c r="DP317" i="34"/>
  <c r="II316" i="34"/>
  <c r="IJ316" i="34" s="1"/>
  <c r="FJ316" i="34"/>
  <c r="EC316" i="34"/>
  <c r="DP316" i="34"/>
  <c r="FX316" i="34"/>
  <c r="GA316" i="34" s="1"/>
  <c r="GE316" i="34" s="1"/>
  <c r="EU316" i="34"/>
  <c r="EF316" i="34"/>
  <c r="DU316" i="34"/>
  <c r="DK316" i="34"/>
  <c r="FP316" i="34"/>
  <c r="EJ316" i="34"/>
  <c r="ER316" i="34"/>
  <c r="FB313" i="34"/>
  <c r="EU313" i="34"/>
  <c r="EU314" i="34"/>
  <c r="FX315" i="34"/>
  <c r="GA315" i="34" s="1"/>
  <c r="GE315" i="34" s="1"/>
  <c r="ER315" i="34"/>
  <c r="EF315" i="34"/>
  <c r="DU315" i="34"/>
  <c r="DP315" i="34"/>
  <c r="FJ315" i="34"/>
  <c r="FB315" i="34"/>
  <c r="EF314" i="34"/>
  <c r="DU314" i="34"/>
  <c r="DP314" i="34"/>
  <c r="DK314" i="34"/>
  <c r="II315" i="34"/>
  <c r="IJ315" i="34" s="1"/>
  <c r="FP314" i="34"/>
  <c r="FB314" i="34"/>
  <c r="FP315" i="34"/>
  <c r="EJ315" i="34"/>
  <c r="EC315" i="34"/>
  <c r="DK315" i="34"/>
  <c r="EU310" i="34"/>
  <c r="FX314" i="34"/>
  <c r="GA314" i="34" s="1"/>
  <c r="GE314" i="34" s="1"/>
  <c r="FX313" i="34"/>
  <c r="GA313" i="34" s="1"/>
  <c r="GE313" i="34" s="1"/>
  <c r="II314" i="34"/>
  <c r="IJ314" i="34" s="1"/>
  <c r="FJ314" i="34"/>
  <c r="EJ314" i="34"/>
  <c r="FX309" i="34"/>
  <c r="GA309" i="34" s="1"/>
  <c r="GE309" i="34" s="1"/>
  <c r="EF313" i="34"/>
  <c r="DU313" i="34"/>
  <c r="DP313" i="34"/>
  <c r="DK313" i="34"/>
  <c r="ER314" i="34"/>
  <c r="EC314" i="34"/>
  <c r="II313" i="34"/>
  <c r="IJ313" i="34" s="1"/>
  <c r="FJ313" i="34"/>
  <c r="FB311" i="34"/>
  <c r="EU311" i="34"/>
  <c r="EF312" i="34"/>
  <c r="DU312" i="34"/>
  <c r="EJ313" i="34"/>
  <c r="FP311" i="34"/>
  <c r="FJ312" i="34"/>
  <c r="FB312" i="34"/>
  <c r="FP313" i="34"/>
  <c r="ER313" i="34"/>
  <c r="EC313" i="34"/>
  <c r="FB310" i="34"/>
  <c r="FX312" i="34"/>
  <c r="GA312" i="34" s="1"/>
  <c r="GE312" i="34" s="1"/>
  <c r="II312" i="34"/>
  <c r="IJ312" i="34" s="1"/>
  <c r="FP312" i="34"/>
  <c r="ER312" i="34"/>
  <c r="DK312" i="34"/>
  <c r="EJ312" i="34"/>
  <c r="FX311" i="34"/>
  <c r="GA311" i="34" s="1"/>
  <c r="GE311" i="34" s="1"/>
  <c r="FJ311" i="34"/>
  <c r="ER311" i="34"/>
  <c r="EF311" i="34"/>
  <c r="DU311" i="34"/>
  <c r="DP311" i="34"/>
  <c r="EU312" i="34"/>
  <c r="EC312" i="34"/>
  <c r="DP312" i="34"/>
  <c r="FX310" i="34"/>
  <c r="GA310" i="34" s="1"/>
  <c r="GE310" i="34" s="1"/>
  <c r="II311" i="34"/>
  <c r="IJ311" i="34" s="1"/>
  <c r="FJ310" i="34"/>
  <c r="ER310" i="34"/>
  <c r="EF310" i="34"/>
  <c r="DU310" i="34"/>
  <c r="DP310" i="34"/>
  <c r="EJ311" i="34"/>
  <c r="FB308" i="34"/>
  <c r="FB309" i="34"/>
  <c r="EC311" i="34"/>
  <c r="DK311" i="34"/>
  <c r="II310" i="34"/>
  <c r="IJ310" i="34" s="1"/>
  <c r="EF309" i="34"/>
  <c r="DU309" i="34"/>
  <c r="DP309" i="34"/>
  <c r="DK309" i="34"/>
  <c r="EU309" i="34"/>
  <c r="FP310" i="34"/>
  <c r="EJ310" i="34"/>
  <c r="EC310" i="34"/>
  <c r="DK310" i="34"/>
  <c r="II309" i="34"/>
  <c r="IJ309" i="34" s="1"/>
  <c r="FJ309" i="34"/>
  <c r="FJ308" i="34"/>
  <c r="EU308" i="34"/>
  <c r="EF308" i="34"/>
  <c r="DU308" i="34"/>
  <c r="DP308" i="34"/>
  <c r="DK308" i="34"/>
  <c r="EJ309" i="34"/>
  <c r="FJ306" i="34"/>
  <c r="FP309" i="34"/>
  <c r="ER309" i="34"/>
  <c r="EC309" i="34"/>
  <c r="ER307" i="34"/>
  <c r="EF307" i="34"/>
  <c r="DU307" i="34"/>
  <c r="DP307" i="34"/>
  <c r="II308" i="34"/>
  <c r="IJ308" i="34" s="1"/>
  <c r="FJ307" i="34"/>
  <c r="FB307" i="34"/>
  <c r="FP308" i="34"/>
  <c r="EJ308" i="34"/>
  <c r="FB306" i="34"/>
  <c r="EU306" i="34"/>
  <c r="FP307" i="34"/>
  <c r="FX308" i="34"/>
  <c r="GA308" i="34" s="1"/>
  <c r="GE308" i="34" s="1"/>
  <c r="ER308" i="34"/>
  <c r="EC308" i="34"/>
  <c r="FB305" i="34"/>
  <c r="FX307" i="34"/>
  <c r="GA307" i="34" s="1"/>
  <c r="GE307" i="34" s="1"/>
  <c r="EU307" i="34"/>
  <c r="FX306" i="34"/>
  <c r="GA306" i="34" s="1"/>
  <c r="GE306" i="34" s="1"/>
  <c r="II307" i="34"/>
  <c r="IJ307" i="34" s="1"/>
  <c r="EJ307" i="34"/>
  <c r="EF306" i="34"/>
  <c r="DU306" i="34"/>
  <c r="DP306" i="34"/>
  <c r="DK306" i="34"/>
  <c r="EC307" i="34"/>
  <c r="DK307" i="34"/>
  <c r="FX305" i="34"/>
  <c r="GA305" i="34" s="1"/>
  <c r="GE305" i="34" s="1"/>
  <c r="EF305" i="34"/>
  <c r="DU305" i="34"/>
  <c r="FJ305" i="34"/>
  <c r="FP306" i="34"/>
  <c r="EJ306" i="34"/>
  <c r="II306" i="34"/>
  <c r="IJ306" i="34" s="1"/>
  <c r="EU304" i="34"/>
  <c r="ER306" i="34"/>
  <c r="EC306" i="34"/>
  <c r="FB303" i="34"/>
  <c r="II305" i="34"/>
  <c r="IJ305" i="34" s="1"/>
  <c r="FP305" i="34"/>
  <c r="EJ305" i="34"/>
  <c r="FB302" i="34"/>
  <c r="EU302" i="34"/>
  <c r="EU303" i="34"/>
  <c r="FX304" i="34"/>
  <c r="GA304" i="34" s="1"/>
  <c r="GE304" i="34" s="1"/>
  <c r="EF304" i="34"/>
  <c r="DU304" i="34"/>
  <c r="ER305" i="34"/>
  <c r="DK305" i="34"/>
  <c r="FJ304" i="34"/>
  <c r="FB304" i="34"/>
  <c r="EU305" i="34"/>
  <c r="EC305" i="34"/>
  <c r="DP305" i="34"/>
  <c r="II304" i="34"/>
  <c r="IJ304" i="34" s="1"/>
  <c r="EF303" i="34"/>
  <c r="DU303" i="34"/>
  <c r="DK303" i="34"/>
  <c r="FP304" i="34"/>
  <c r="EJ304" i="34"/>
  <c r="ER304" i="34"/>
  <c r="DK304" i="34"/>
  <c r="EC304" i="34"/>
  <c r="DP304" i="34"/>
  <c r="FX303" i="34"/>
  <c r="GA303" i="34" s="1"/>
  <c r="GE303" i="34" s="1"/>
  <c r="FJ303" i="34"/>
  <c r="EJ303" i="34"/>
  <c r="II303" i="34"/>
  <c r="IJ303" i="34" s="1"/>
  <c r="FP303" i="34"/>
  <c r="ER303" i="34"/>
  <c r="FB300" i="34"/>
  <c r="ER301" i="34"/>
  <c r="EF302" i="34"/>
  <c r="DU302" i="34"/>
  <c r="DK302" i="34"/>
  <c r="EC303" i="34"/>
  <c r="DP303" i="34"/>
  <c r="FJ300" i="34"/>
  <c r="FX302" i="34"/>
  <c r="GA302" i="34" s="1"/>
  <c r="GE302" i="34" s="1"/>
  <c r="FJ302" i="34"/>
  <c r="EJ302" i="34"/>
  <c r="FB299" i="34"/>
  <c r="II302" i="34"/>
  <c r="IJ302" i="34" s="1"/>
  <c r="FP302" i="34"/>
  <c r="ER302" i="34"/>
  <c r="EF300" i="34"/>
  <c r="DU300" i="34"/>
  <c r="FB301" i="34"/>
  <c r="EF301" i="34"/>
  <c r="DU301" i="34"/>
  <c r="DP301" i="34"/>
  <c r="EC302" i="34"/>
  <c r="DP302" i="34"/>
  <c r="FP301" i="34"/>
  <c r="EU301" i="34"/>
  <c r="FX300" i="34"/>
  <c r="GA300" i="34" s="1"/>
  <c r="GE300" i="34" s="1"/>
  <c r="FX301" i="34"/>
  <c r="GA301" i="34" s="1"/>
  <c r="GE301" i="34" s="1"/>
  <c r="FJ301" i="34"/>
  <c r="EJ301" i="34"/>
  <c r="II301" i="34"/>
  <c r="IJ301" i="34" s="1"/>
  <c r="EC301" i="34"/>
  <c r="DK301" i="34"/>
  <c r="II300" i="34"/>
  <c r="IJ300" i="34" s="1"/>
  <c r="FX299" i="34"/>
  <c r="GA299" i="34" s="1"/>
  <c r="GE299" i="34" s="1"/>
  <c r="FJ299" i="34"/>
  <c r="EF299" i="34"/>
  <c r="DU299" i="34"/>
  <c r="DK299" i="34"/>
  <c r="ER300" i="34"/>
  <c r="DK300" i="34"/>
  <c r="FB298" i="34"/>
  <c r="FP300" i="34"/>
  <c r="EJ300" i="34"/>
  <c r="EU298" i="34"/>
  <c r="EU299" i="34"/>
  <c r="EU300" i="34"/>
  <c r="EC300" i="34"/>
  <c r="DP300" i="34"/>
  <c r="FX297" i="34"/>
  <c r="GA297" i="34" s="1"/>
  <c r="GE297" i="34" s="1"/>
  <c r="FX298" i="34"/>
  <c r="GA298" i="34" s="1"/>
  <c r="GE298" i="34" s="1"/>
  <c r="II299" i="34"/>
  <c r="IJ299" i="34" s="1"/>
  <c r="FP299" i="34"/>
  <c r="EJ299" i="34"/>
  <c r="EU296" i="34"/>
  <c r="FJ298" i="34"/>
  <c r="ER298" i="34"/>
  <c r="EF298" i="34"/>
  <c r="DU298" i="34"/>
  <c r="DP298" i="34"/>
  <c r="ER299" i="34"/>
  <c r="EC299" i="34"/>
  <c r="DP299" i="34"/>
  <c r="II298" i="34"/>
  <c r="IJ298" i="34" s="1"/>
  <c r="FB296" i="34"/>
  <c r="EF297" i="34"/>
  <c r="DU297" i="34"/>
  <c r="EU297" i="34"/>
  <c r="FP298" i="34"/>
  <c r="EJ298" i="34"/>
  <c r="EC298" i="34"/>
  <c r="DK298" i="34"/>
  <c r="FB294" i="34"/>
  <c r="II297" i="34"/>
  <c r="IJ297" i="34" s="1"/>
  <c r="FP297" i="34"/>
  <c r="FB297" i="34"/>
  <c r="EJ297" i="34"/>
  <c r="EU295" i="34"/>
  <c r="FX296" i="34"/>
  <c r="GA296" i="34" s="1"/>
  <c r="GE296" i="34" s="1"/>
  <c r="FJ296" i="34"/>
  <c r="EF296" i="34"/>
  <c r="DU296" i="34"/>
  <c r="DK296" i="34"/>
  <c r="DK297" i="34"/>
  <c r="FP295" i="34"/>
  <c r="FJ297" i="34"/>
  <c r="ER297" i="34"/>
  <c r="EC297" i="34"/>
  <c r="DP297" i="34"/>
  <c r="II296" i="34"/>
  <c r="IJ296" i="34" s="1"/>
  <c r="FP296" i="34"/>
  <c r="EJ296" i="34"/>
  <c r="FP293" i="34"/>
  <c r="FJ294" i="34"/>
  <c r="EU294" i="34"/>
  <c r="ER295" i="34"/>
  <c r="EF295" i="34"/>
  <c r="DU295" i="34"/>
  <c r="DP295" i="34"/>
  <c r="ER296" i="34"/>
  <c r="FB295" i="34"/>
  <c r="EC296" i="34"/>
  <c r="DP296" i="34"/>
  <c r="FX295" i="34"/>
  <c r="GA295" i="34" s="1"/>
  <c r="GE295" i="34" s="1"/>
  <c r="II295" i="34"/>
  <c r="IJ295" i="34" s="1"/>
  <c r="FJ295" i="34"/>
  <c r="EJ295" i="34"/>
  <c r="EU293" i="34"/>
  <c r="FX294" i="34"/>
  <c r="GA294" i="34" s="1"/>
  <c r="GE294" i="34" s="1"/>
  <c r="EF294" i="34"/>
  <c r="DU294" i="34"/>
  <c r="DK294" i="34"/>
  <c r="EC295" i="34"/>
  <c r="DK295" i="34"/>
  <c r="FB292" i="34"/>
  <c r="ER293" i="34"/>
  <c r="EF293" i="34"/>
  <c r="DU293" i="34"/>
  <c r="DP293" i="34"/>
  <c r="ER294" i="34"/>
  <c r="II294" i="34"/>
  <c r="IJ294" i="34" s="1"/>
  <c r="FP294" i="34"/>
  <c r="EJ294" i="34"/>
  <c r="FJ292" i="34"/>
  <c r="FB293" i="34"/>
  <c r="EC294" i="34"/>
  <c r="DP294" i="34"/>
  <c r="FX293" i="34"/>
  <c r="GA293" i="34" s="1"/>
  <c r="GE293" i="34" s="1"/>
  <c r="II293" i="34"/>
  <c r="IJ293" i="34" s="1"/>
  <c r="FJ293" i="34"/>
  <c r="EJ293" i="34"/>
  <c r="FX292" i="34"/>
  <c r="GA292" i="34" s="1"/>
  <c r="GE292" i="34" s="1"/>
  <c r="EF292" i="34"/>
  <c r="DU292" i="34"/>
  <c r="EC293" i="34"/>
  <c r="DK293" i="34"/>
  <c r="EJ292" i="34"/>
  <c r="ER292" i="34"/>
  <c r="DK292" i="34"/>
  <c r="FP292" i="34"/>
  <c r="EU292" i="34"/>
  <c r="EC292" i="34"/>
  <c r="DP292" i="34"/>
  <c r="F17" i="43"/>
  <c r="H17" i="43" s="1"/>
  <c r="FS404" i="34" l="1"/>
  <c r="GD404" i="34" s="1"/>
  <c r="FS360" i="34"/>
  <c r="GD360" i="34" s="1"/>
  <c r="FS406" i="34"/>
  <c r="GD406" i="34" s="1"/>
  <c r="FS391" i="34"/>
  <c r="GD391" i="34" s="1"/>
  <c r="DX406" i="34"/>
  <c r="GB406" i="34" s="1"/>
  <c r="FS405" i="34"/>
  <c r="GD405" i="34" s="1"/>
  <c r="FS301" i="34"/>
  <c r="GD301" i="34" s="1"/>
  <c r="FS316" i="34"/>
  <c r="GD316" i="34" s="1"/>
  <c r="FS362" i="34"/>
  <c r="GD362" i="34" s="1"/>
  <c r="FS402" i="34"/>
  <c r="GD402" i="34" s="1"/>
  <c r="FC406" i="34"/>
  <c r="GC406" i="34" s="1"/>
  <c r="FS401" i="34"/>
  <c r="GD401" i="34" s="1"/>
  <c r="FS403" i="34"/>
  <c r="GD403" i="34" s="1"/>
  <c r="DX405" i="34"/>
  <c r="GB405" i="34" s="1"/>
  <c r="FS400" i="34"/>
  <c r="GD400" i="34" s="1"/>
  <c r="DX400" i="34"/>
  <c r="GB400" i="34" s="1"/>
  <c r="DX404" i="34"/>
  <c r="GB404" i="34" s="1"/>
  <c r="FC405" i="34"/>
  <c r="GC405" i="34" s="1"/>
  <c r="FC404" i="34"/>
  <c r="GC404" i="34" s="1"/>
  <c r="DX403" i="34"/>
  <c r="GB403" i="34" s="1"/>
  <c r="DX401" i="34"/>
  <c r="GB401" i="34" s="1"/>
  <c r="FC402" i="34"/>
  <c r="GC402" i="34" s="1"/>
  <c r="FC403" i="34"/>
  <c r="GC403" i="34" s="1"/>
  <c r="DX402" i="34"/>
  <c r="GB402" i="34" s="1"/>
  <c r="FC400" i="34"/>
  <c r="GC400" i="34" s="1"/>
  <c r="FC401" i="34"/>
  <c r="GC401" i="34" s="1"/>
  <c r="FS399" i="34"/>
  <c r="GD399" i="34" s="1"/>
  <c r="DX399" i="34"/>
  <c r="GB399" i="34" s="1"/>
  <c r="FC399" i="34"/>
  <c r="GC399" i="34" s="1"/>
  <c r="FS398" i="34"/>
  <c r="GD398" i="34" s="1"/>
  <c r="FS394" i="34"/>
  <c r="GD394" i="34" s="1"/>
  <c r="DX398" i="34"/>
  <c r="GB398" i="34" s="1"/>
  <c r="FS395" i="34"/>
  <c r="GD395" i="34" s="1"/>
  <c r="FS396" i="34"/>
  <c r="GD396" i="34" s="1"/>
  <c r="FC398" i="34"/>
  <c r="GC398" i="34" s="1"/>
  <c r="FS393" i="34"/>
  <c r="GD393" i="34" s="1"/>
  <c r="FC396" i="34"/>
  <c r="GC396" i="34" s="1"/>
  <c r="DX396" i="34"/>
  <c r="GB396" i="34" s="1"/>
  <c r="DX397" i="34"/>
  <c r="GB397" i="34" s="1"/>
  <c r="DX395" i="34"/>
  <c r="GB395" i="34" s="1"/>
  <c r="FC397" i="34"/>
  <c r="GC397" i="34" s="1"/>
  <c r="DX393" i="34"/>
  <c r="GB393" i="34" s="1"/>
  <c r="FC395" i="34"/>
  <c r="GC395" i="34" s="1"/>
  <c r="DX394" i="34"/>
  <c r="GB394" i="34" s="1"/>
  <c r="FC392" i="34"/>
  <c r="GC392" i="34" s="1"/>
  <c r="FS392" i="34"/>
  <c r="GD392" i="34" s="1"/>
  <c r="DX392" i="34"/>
  <c r="GB392" i="34" s="1"/>
  <c r="FC394" i="34"/>
  <c r="GC394" i="34" s="1"/>
  <c r="DX390" i="34"/>
  <c r="GB390" i="34" s="1"/>
  <c r="FS390" i="34"/>
  <c r="GD390" i="34" s="1"/>
  <c r="FC393" i="34"/>
  <c r="GC393" i="34" s="1"/>
  <c r="DX388" i="34"/>
  <c r="GB388" i="34" s="1"/>
  <c r="DX391" i="34"/>
  <c r="GB391" i="34" s="1"/>
  <c r="FS389" i="34"/>
  <c r="GD389" i="34" s="1"/>
  <c r="FC391" i="34"/>
  <c r="GC391" i="34" s="1"/>
  <c r="DX389" i="34"/>
  <c r="GB389" i="34" s="1"/>
  <c r="DX386" i="34"/>
  <c r="GB386" i="34" s="1"/>
  <c r="FS388" i="34"/>
  <c r="GD388" i="34" s="1"/>
  <c r="FS384" i="34"/>
  <c r="GD384" i="34" s="1"/>
  <c r="FC390" i="34"/>
  <c r="GC390" i="34" s="1"/>
  <c r="DX385" i="34"/>
  <c r="GB385" i="34" s="1"/>
  <c r="FS382" i="34"/>
  <c r="GD382" i="34" s="1"/>
  <c r="DX387" i="34"/>
  <c r="GB387" i="34" s="1"/>
  <c r="FC389" i="34"/>
  <c r="GC389" i="34" s="1"/>
  <c r="FS383" i="34"/>
  <c r="GD383" i="34" s="1"/>
  <c r="FS385" i="34"/>
  <c r="GD385" i="34" s="1"/>
  <c r="FS387" i="34"/>
  <c r="GD387" i="34" s="1"/>
  <c r="FS386" i="34"/>
  <c r="GD386" i="34" s="1"/>
  <c r="FC387" i="34"/>
  <c r="GC387" i="34" s="1"/>
  <c r="FC388" i="34"/>
  <c r="GC388" i="34" s="1"/>
  <c r="FS380" i="34"/>
  <c r="GD380" i="34" s="1"/>
  <c r="FC386" i="34"/>
  <c r="GC386" i="34" s="1"/>
  <c r="DX384" i="34"/>
  <c r="GB384" i="34" s="1"/>
  <c r="FC379" i="34"/>
  <c r="GC379" i="34" s="1"/>
  <c r="DX381" i="34"/>
  <c r="GB381" i="34" s="1"/>
  <c r="FC384" i="34"/>
  <c r="GC384" i="34" s="1"/>
  <c r="FC385" i="34"/>
  <c r="GC385" i="34" s="1"/>
  <c r="DX382" i="34"/>
  <c r="GB382" i="34" s="1"/>
  <c r="DX383" i="34"/>
  <c r="GB383" i="34" s="1"/>
  <c r="FC382" i="34"/>
  <c r="GC382" i="34" s="1"/>
  <c r="FC383" i="34"/>
  <c r="GC383" i="34" s="1"/>
  <c r="FS381" i="34"/>
  <c r="GD381" i="34" s="1"/>
  <c r="DX380" i="34"/>
  <c r="GB380" i="34" s="1"/>
  <c r="DX378" i="34"/>
  <c r="GB378" i="34" s="1"/>
  <c r="FS377" i="34"/>
  <c r="GD377" i="34" s="1"/>
  <c r="DX379" i="34"/>
  <c r="GB379" i="34" s="1"/>
  <c r="FC380" i="34"/>
  <c r="GC380" i="34" s="1"/>
  <c r="FC381" i="34"/>
  <c r="GC381" i="34" s="1"/>
  <c r="FS373" i="34"/>
  <c r="GD373" i="34" s="1"/>
  <c r="FS379" i="34"/>
  <c r="GD379" i="34" s="1"/>
  <c r="FS378" i="34"/>
  <c r="GD378" i="34" s="1"/>
  <c r="FC378" i="34"/>
  <c r="GC378" i="34" s="1"/>
  <c r="FS374" i="34"/>
  <c r="GD374" i="34" s="1"/>
  <c r="DX377" i="34"/>
  <c r="GB377" i="34" s="1"/>
  <c r="FC377" i="34"/>
  <c r="GC377" i="34" s="1"/>
  <c r="FS376" i="34"/>
  <c r="GD376" i="34" s="1"/>
  <c r="DX376" i="34"/>
  <c r="GB376" i="34" s="1"/>
  <c r="FC376" i="34"/>
  <c r="GC376" i="34" s="1"/>
  <c r="DX375" i="34"/>
  <c r="GB375" i="34" s="1"/>
  <c r="FS375" i="34"/>
  <c r="GD375" i="34" s="1"/>
  <c r="FC375" i="34"/>
  <c r="GC375" i="34" s="1"/>
  <c r="DX374" i="34"/>
  <c r="GB374" i="34" s="1"/>
  <c r="FS371" i="34"/>
  <c r="GD371" i="34" s="1"/>
  <c r="FC374" i="34"/>
  <c r="GC374" i="34" s="1"/>
  <c r="DX373" i="34"/>
  <c r="GB373" i="34" s="1"/>
  <c r="DX371" i="34"/>
  <c r="GB371" i="34" s="1"/>
  <c r="FS369" i="34"/>
  <c r="GD369" i="34" s="1"/>
  <c r="FC369" i="34"/>
  <c r="GC369" i="34" s="1"/>
  <c r="FS368" i="34"/>
  <c r="GD368" i="34" s="1"/>
  <c r="FC373" i="34"/>
  <c r="GC373" i="34" s="1"/>
  <c r="DX372" i="34"/>
  <c r="GB372" i="34" s="1"/>
  <c r="FS372" i="34"/>
  <c r="GD372" i="34" s="1"/>
  <c r="FC372" i="34"/>
  <c r="GC372" i="34" s="1"/>
  <c r="FC370" i="34"/>
  <c r="GC370" i="34" s="1"/>
  <c r="FS370" i="34"/>
  <c r="GD370" i="34" s="1"/>
  <c r="FC371" i="34"/>
  <c r="GC371" i="34" s="1"/>
  <c r="FS365" i="34"/>
  <c r="GD365" i="34" s="1"/>
  <c r="DX368" i="34"/>
  <c r="GB368" i="34" s="1"/>
  <c r="DX370" i="34"/>
  <c r="GB370" i="34" s="1"/>
  <c r="DX369" i="34"/>
  <c r="GB369" i="34" s="1"/>
  <c r="DX367" i="34"/>
  <c r="GB367" i="34" s="1"/>
  <c r="FC367" i="34"/>
  <c r="GC367" i="34" s="1"/>
  <c r="FC368" i="34"/>
  <c r="GC368" i="34" s="1"/>
  <c r="FC366" i="34"/>
  <c r="GC366" i="34" s="1"/>
  <c r="FS366" i="34"/>
  <c r="GD366" i="34" s="1"/>
  <c r="FS367" i="34"/>
  <c r="GD367" i="34" s="1"/>
  <c r="DX366" i="34"/>
  <c r="GB366" i="34" s="1"/>
  <c r="FS318" i="34"/>
  <c r="GD318" i="34" s="1"/>
  <c r="DX364" i="34"/>
  <c r="GB364" i="34" s="1"/>
  <c r="FS364" i="34"/>
  <c r="GD364" i="34" s="1"/>
  <c r="DX365" i="34"/>
  <c r="GB365" i="34" s="1"/>
  <c r="FS361" i="34"/>
  <c r="GD361" i="34" s="1"/>
  <c r="DX363" i="34"/>
  <c r="GB363" i="34" s="1"/>
  <c r="FC365" i="34"/>
  <c r="GC365" i="34" s="1"/>
  <c r="FC363" i="34"/>
  <c r="GC363" i="34" s="1"/>
  <c r="DX362" i="34"/>
  <c r="GB362" i="34" s="1"/>
  <c r="FC362" i="34"/>
  <c r="GC362" i="34" s="1"/>
  <c r="FC364" i="34"/>
  <c r="GC364" i="34" s="1"/>
  <c r="DX360" i="34"/>
  <c r="GB360" i="34" s="1"/>
  <c r="DX359" i="34"/>
  <c r="GB359" i="34" s="1"/>
  <c r="FC361" i="34"/>
  <c r="GC361" i="34" s="1"/>
  <c r="DX361" i="34"/>
  <c r="GB361" i="34" s="1"/>
  <c r="FC360" i="34"/>
  <c r="GC360" i="34" s="1"/>
  <c r="FS359" i="34"/>
  <c r="GD359" i="34" s="1"/>
  <c r="FS358" i="34"/>
  <c r="GD358" i="34" s="1"/>
  <c r="FS357" i="34"/>
  <c r="GD357" i="34" s="1"/>
  <c r="DX358" i="34"/>
  <c r="GB358" i="34" s="1"/>
  <c r="DX357" i="34"/>
  <c r="GB357" i="34" s="1"/>
  <c r="FC355" i="34"/>
  <c r="GC355" i="34" s="1"/>
  <c r="FC359" i="34"/>
  <c r="GC359" i="34" s="1"/>
  <c r="FS354" i="34"/>
  <c r="GD354" i="34" s="1"/>
  <c r="FC357" i="34"/>
  <c r="GC357" i="34" s="1"/>
  <c r="FS356" i="34"/>
  <c r="GD356" i="34" s="1"/>
  <c r="FC358" i="34"/>
  <c r="GC358" i="34" s="1"/>
  <c r="FS355" i="34"/>
  <c r="GD355" i="34" s="1"/>
  <c r="DX356" i="34"/>
  <c r="GB356" i="34" s="1"/>
  <c r="FS352" i="34"/>
  <c r="GD352" i="34" s="1"/>
  <c r="DX355" i="34"/>
  <c r="GB355" i="34" s="1"/>
  <c r="FC356" i="34"/>
  <c r="GC356" i="34" s="1"/>
  <c r="FS353" i="34"/>
  <c r="GD353" i="34" s="1"/>
  <c r="DX352" i="34"/>
  <c r="GB352" i="34" s="1"/>
  <c r="DX354" i="34"/>
  <c r="GB354" i="34" s="1"/>
  <c r="DX353" i="34"/>
  <c r="GB353" i="34" s="1"/>
  <c r="FC354" i="34"/>
  <c r="GC354" i="34" s="1"/>
  <c r="FC352" i="34"/>
  <c r="GC352" i="34" s="1"/>
  <c r="DX349" i="34"/>
  <c r="GB349" i="34" s="1"/>
  <c r="FS350" i="34"/>
  <c r="GD350" i="34" s="1"/>
  <c r="FC353" i="34"/>
  <c r="GC353" i="34" s="1"/>
  <c r="DX351" i="34"/>
  <c r="GB351" i="34" s="1"/>
  <c r="FS334" i="34"/>
  <c r="GD334" i="34" s="1"/>
  <c r="FC351" i="34"/>
  <c r="GC351" i="34" s="1"/>
  <c r="FS349" i="34"/>
  <c r="GD349" i="34" s="1"/>
  <c r="FS351" i="34"/>
  <c r="GD351" i="34" s="1"/>
  <c r="FC350" i="34"/>
  <c r="GC350" i="34" s="1"/>
  <c r="DX350" i="34"/>
  <c r="GB350" i="34" s="1"/>
  <c r="FS346" i="34"/>
  <c r="GD346" i="34" s="1"/>
  <c r="FS348" i="34"/>
  <c r="GD348" i="34" s="1"/>
  <c r="DX346" i="34"/>
  <c r="GB346" i="34" s="1"/>
  <c r="FC349" i="34"/>
  <c r="GC349" i="34" s="1"/>
  <c r="DX347" i="34"/>
  <c r="GB347" i="34" s="1"/>
  <c r="DX348" i="34"/>
  <c r="GB348" i="34" s="1"/>
  <c r="FS345" i="34"/>
  <c r="GD345" i="34" s="1"/>
  <c r="DX344" i="34"/>
  <c r="GB344" i="34" s="1"/>
  <c r="FC346" i="34"/>
  <c r="GC346" i="34" s="1"/>
  <c r="FC347" i="34"/>
  <c r="GC347" i="34" s="1"/>
  <c r="FS347" i="34"/>
  <c r="GD347" i="34" s="1"/>
  <c r="FS342" i="34"/>
  <c r="GD342" i="34" s="1"/>
  <c r="FC348" i="34"/>
  <c r="GC348" i="34" s="1"/>
  <c r="DX345" i="34"/>
  <c r="GB345" i="34" s="1"/>
  <c r="FS344" i="34"/>
  <c r="GD344" i="34" s="1"/>
  <c r="FC345" i="34"/>
  <c r="GC345" i="34" s="1"/>
  <c r="FS343" i="34"/>
  <c r="GD343" i="34" s="1"/>
  <c r="FC343" i="34"/>
  <c r="GC343" i="34" s="1"/>
  <c r="FS340" i="34"/>
  <c r="GD340" i="34" s="1"/>
  <c r="FC342" i="34"/>
  <c r="GC342" i="34" s="1"/>
  <c r="DX342" i="34"/>
  <c r="GB342" i="34" s="1"/>
  <c r="FC344" i="34"/>
  <c r="GC344" i="34" s="1"/>
  <c r="DX341" i="34"/>
  <c r="GB341" i="34" s="1"/>
  <c r="DX343" i="34"/>
  <c r="GB343" i="34" s="1"/>
  <c r="FC341" i="34"/>
  <c r="GC341" i="34" s="1"/>
  <c r="FS341" i="34"/>
  <c r="GD341" i="34" s="1"/>
  <c r="DX340" i="34"/>
  <c r="GB340" i="34" s="1"/>
  <c r="FS339" i="34"/>
  <c r="GD339" i="34" s="1"/>
  <c r="DX339" i="34"/>
  <c r="GB339" i="34" s="1"/>
  <c r="FC340" i="34"/>
  <c r="GC340" i="34" s="1"/>
  <c r="FS337" i="34"/>
  <c r="GD337" i="34" s="1"/>
  <c r="FS338" i="34"/>
  <c r="GD338" i="34" s="1"/>
  <c r="FC338" i="34"/>
  <c r="GC338" i="34" s="1"/>
  <c r="FC339" i="34"/>
  <c r="GC339" i="34" s="1"/>
  <c r="DX338" i="34"/>
  <c r="GB338" i="34" s="1"/>
  <c r="DX335" i="34"/>
  <c r="GB335" i="34" s="1"/>
  <c r="DX337" i="34"/>
  <c r="GB337" i="34" s="1"/>
  <c r="DX336" i="34"/>
  <c r="GB336" i="34" s="1"/>
  <c r="FS336" i="34"/>
  <c r="GD336" i="34" s="1"/>
  <c r="FC337" i="34"/>
  <c r="GC337" i="34" s="1"/>
  <c r="DX333" i="34"/>
  <c r="GB333" i="34" s="1"/>
  <c r="FS333" i="34"/>
  <c r="GD333" i="34" s="1"/>
  <c r="DX334" i="34"/>
  <c r="GB334" i="34" s="1"/>
  <c r="FC333" i="34"/>
  <c r="GC333" i="34" s="1"/>
  <c r="FC336" i="34"/>
  <c r="GC336" i="34" s="1"/>
  <c r="FS335" i="34"/>
  <c r="GD335" i="34" s="1"/>
  <c r="FS330" i="34"/>
  <c r="GD330" i="34" s="1"/>
  <c r="FS331" i="34"/>
  <c r="GD331" i="34" s="1"/>
  <c r="FC334" i="34"/>
  <c r="GC334" i="34" s="1"/>
  <c r="FC335" i="34"/>
  <c r="GC335" i="34" s="1"/>
  <c r="DX329" i="34"/>
  <c r="GB329" i="34" s="1"/>
  <c r="FS332" i="34"/>
  <c r="GD332" i="34" s="1"/>
  <c r="DX332" i="34"/>
  <c r="GB332" i="34" s="1"/>
  <c r="DX331" i="34"/>
  <c r="GB331" i="34" s="1"/>
  <c r="FC332" i="34"/>
  <c r="GC332" i="34" s="1"/>
  <c r="FS326" i="34"/>
  <c r="GD326" i="34" s="1"/>
  <c r="DX330" i="34"/>
  <c r="GB330" i="34" s="1"/>
  <c r="FC331" i="34"/>
  <c r="GC331" i="34" s="1"/>
  <c r="DX325" i="34"/>
  <c r="GB325" i="34" s="1"/>
  <c r="FS329" i="34"/>
  <c r="GD329" i="34" s="1"/>
  <c r="FC330" i="34"/>
  <c r="GC330" i="34" s="1"/>
  <c r="FS325" i="34"/>
  <c r="GD325" i="34" s="1"/>
  <c r="FS328" i="34"/>
  <c r="GD328" i="34" s="1"/>
  <c r="DX328" i="34"/>
  <c r="GB328" i="34" s="1"/>
  <c r="FC329" i="34"/>
  <c r="GC329" i="34" s="1"/>
  <c r="DX324" i="34"/>
  <c r="GB324" i="34" s="1"/>
  <c r="DX323" i="34"/>
  <c r="GB323" i="34" s="1"/>
  <c r="FC328" i="34"/>
  <c r="GC328" i="34" s="1"/>
  <c r="DX327" i="34"/>
  <c r="GB327" i="34" s="1"/>
  <c r="DX326" i="34"/>
  <c r="GB326" i="34" s="1"/>
  <c r="FC326" i="34"/>
  <c r="GC326" i="34" s="1"/>
  <c r="FC327" i="34"/>
  <c r="GC327" i="34" s="1"/>
  <c r="FS327" i="34"/>
  <c r="GD327" i="34" s="1"/>
  <c r="FS324" i="34"/>
  <c r="GD324" i="34" s="1"/>
  <c r="FS321" i="34"/>
  <c r="GD321" i="34" s="1"/>
  <c r="FS322" i="34"/>
  <c r="GD322" i="34" s="1"/>
  <c r="FS323" i="34"/>
  <c r="GD323" i="34" s="1"/>
  <c r="DX319" i="34"/>
  <c r="GB319" i="34" s="1"/>
  <c r="FC325" i="34"/>
  <c r="GC325" i="34" s="1"/>
  <c r="FC320" i="34"/>
  <c r="GC320" i="34" s="1"/>
  <c r="DX321" i="34"/>
  <c r="GB321" i="34" s="1"/>
  <c r="DX322" i="34"/>
  <c r="GB322" i="34" s="1"/>
  <c r="FC322" i="34"/>
  <c r="GC322" i="34" s="1"/>
  <c r="FC324" i="34"/>
  <c r="GC324" i="34" s="1"/>
  <c r="FC321" i="34"/>
  <c r="GC321" i="34" s="1"/>
  <c r="FC323" i="34"/>
  <c r="GC323" i="34" s="1"/>
  <c r="DX320" i="34"/>
  <c r="GB320" i="34" s="1"/>
  <c r="FS320" i="34"/>
  <c r="GD320" i="34" s="1"/>
  <c r="FC319" i="34"/>
  <c r="GC319" i="34" s="1"/>
  <c r="FC318" i="34"/>
  <c r="GC318" i="34" s="1"/>
  <c r="FS319" i="34"/>
  <c r="GD319" i="34" s="1"/>
  <c r="FS313" i="34"/>
  <c r="GD313" i="34" s="1"/>
  <c r="DX318" i="34"/>
  <c r="GB318" i="34" s="1"/>
  <c r="DX317" i="34"/>
  <c r="GB317" i="34" s="1"/>
  <c r="FC317" i="34"/>
  <c r="GC317" i="34" s="1"/>
  <c r="FC316" i="34"/>
  <c r="GC316" i="34" s="1"/>
  <c r="FS317" i="34"/>
  <c r="GD317" i="34" s="1"/>
  <c r="DX316" i="34"/>
  <c r="GB316" i="34" s="1"/>
  <c r="FS305" i="34"/>
  <c r="GD305" i="34" s="1"/>
  <c r="FS311" i="34"/>
  <c r="GD311" i="34" s="1"/>
  <c r="FS314" i="34"/>
  <c r="GD314" i="34" s="1"/>
  <c r="FC315" i="34"/>
  <c r="GC315" i="34" s="1"/>
  <c r="FS315" i="34"/>
  <c r="GD315" i="34" s="1"/>
  <c r="FC312" i="34"/>
  <c r="GC312" i="34" s="1"/>
  <c r="DX315" i="34"/>
  <c r="GB315" i="34" s="1"/>
  <c r="DX314" i="34"/>
  <c r="GB314" i="34" s="1"/>
  <c r="FS309" i="34"/>
  <c r="GD309" i="34" s="1"/>
  <c r="DX313" i="34"/>
  <c r="GB313" i="34" s="1"/>
  <c r="FS312" i="34"/>
  <c r="GD312" i="34" s="1"/>
  <c r="DX312" i="34"/>
  <c r="GB312" i="34" s="1"/>
  <c r="FS310" i="34"/>
  <c r="GD310" i="34" s="1"/>
  <c r="FC313" i="34"/>
  <c r="GC313" i="34" s="1"/>
  <c r="FC314" i="34"/>
  <c r="GC314" i="34" s="1"/>
  <c r="DX308" i="34"/>
  <c r="GB308" i="34" s="1"/>
  <c r="DX311" i="34"/>
  <c r="GB311" i="34" s="1"/>
  <c r="FC311" i="34"/>
  <c r="GC311" i="34" s="1"/>
  <c r="FC310" i="34"/>
  <c r="GC310" i="34" s="1"/>
  <c r="FS306" i="34"/>
  <c r="GD306" i="34" s="1"/>
  <c r="DX309" i="34"/>
  <c r="GB309" i="34" s="1"/>
  <c r="DX310" i="34"/>
  <c r="GB310" i="34" s="1"/>
  <c r="FS307" i="34"/>
  <c r="GD307" i="34" s="1"/>
  <c r="FS308" i="34"/>
  <c r="GD308" i="34" s="1"/>
  <c r="FC308" i="34"/>
  <c r="GC308" i="34" s="1"/>
  <c r="DX307" i="34"/>
  <c r="GB307" i="34" s="1"/>
  <c r="DX306" i="34"/>
  <c r="GB306" i="34" s="1"/>
  <c r="FC309" i="34"/>
  <c r="GC309" i="34" s="1"/>
  <c r="FC306" i="34"/>
  <c r="GC306" i="34" s="1"/>
  <c r="FC307" i="34"/>
  <c r="GC307" i="34" s="1"/>
  <c r="FS304" i="34"/>
  <c r="GD304" i="34" s="1"/>
  <c r="FS300" i="34"/>
  <c r="GD300" i="34" s="1"/>
  <c r="DX304" i="34"/>
  <c r="GB304" i="34" s="1"/>
  <c r="DX302" i="34"/>
  <c r="GB302" i="34" s="1"/>
  <c r="FC305" i="34"/>
  <c r="GC305" i="34" s="1"/>
  <c r="DX305" i="34"/>
  <c r="GB305" i="34" s="1"/>
  <c r="FC304" i="34"/>
  <c r="GC304" i="34" s="1"/>
  <c r="DX303" i="34"/>
  <c r="GB303" i="34" s="1"/>
  <c r="FC303" i="34"/>
  <c r="GC303" i="34" s="1"/>
  <c r="FC301" i="34"/>
  <c r="GC301" i="34" s="1"/>
  <c r="FS299" i="34"/>
  <c r="GD299" i="34" s="1"/>
  <c r="FC300" i="34"/>
  <c r="GC300" i="34" s="1"/>
  <c r="FS295" i="34"/>
  <c r="GD295" i="34" s="1"/>
  <c r="FC302" i="34"/>
  <c r="GC302" i="34" s="1"/>
  <c r="FS303" i="34"/>
  <c r="GD303" i="34" s="1"/>
  <c r="DX300" i="34"/>
  <c r="GB300" i="34" s="1"/>
  <c r="DX301" i="34"/>
  <c r="GB301" i="34" s="1"/>
  <c r="FS302" i="34"/>
  <c r="GD302" i="34" s="1"/>
  <c r="FS297" i="34"/>
  <c r="GD297" i="34" s="1"/>
  <c r="FC299" i="34"/>
  <c r="GC299" i="34" s="1"/>
  <c r="DX296" i="34"/>
  <c r="GB296" i="34" s="1"/>
  <c r="FC297" i="34"/>
  <c r="GC297" i="34" s="1"/>
  <c r="DX297" i="34"/>
  <c r="GB297" i="34" s="1"/>
  <c r="FS298" i="34"/>
  <c r="GD298" i="34" s="1"/>
  <c r="DX299" i="34"/>
  <c r="GB299" i="34" s="1"/>
  <c r="DX298" i="34"/>
  <c r="GB298" i="34" s="1"/>
  <c r="DX293" i="34"/>
  <c r="GB293" i="34" s="1"/>
  <c r="FC298" i="34"/>
  <c r="GC298" i="34" s="1"/>
  <c r="FS293" i="34"/>
  <c r="GD293" i="34" s="1"/>
  <c r="FS296" i="34"/>
  <c r="GD296" i="34" s="1"/>
  <c r="FC295" i="34"/>
  <c r="GC295" i="34" s="1"/>
  <c r="FC292" i="34"/>
  <c r="GC292" i="34" s="1"/>
  <c r="FS294" i="34"/>
  <c r="GD294" i="34" s="1"/>
  <c r="FC296" i="34"/>
  <c r="GC296" i="34" s="1"/>
  <c r="DX294" i="34"/>
  <c r="GB294" i="34" s="1"/>
  <c r="DX295" i="34"/>
  <c r="GB295" i="34" s="1"/>
  <c r="DX292" i="34"/>
  <c r="GB292" i="34" s="1"/>
  <c r="FC293" i="34"/>
  <c r="GC293" i="34" s="1"/>
  <c r="FC294" i="34"/>
  <c r="GC294" i="34" s="1"/>
  <c r="FS292" i="34"/>
  <c r="GD292" i="34" s="1"/>
  <c r="G7" i="43"/>
  <c r="G6" i="43"/>
  <c r="B14" i="43" s="1"/>
  <c r="GF404" i="34" l="1"/>
  <c r="GF406" i="34"/>
  <c r="GF405" i="34"/>
  <c r="GF403" i="34"/>
  <c r="GF401" i="34"/>
  <c r="GF400" i="34"/>
  <c r="GF402" i="34"/>
  <c r="GF399" i="34"/>
  <c r="GF394" i="34"/>
  <c r="GF398" i="34"/>
  <c r="GF396" i="34"/>
  <c r="GF397" i="34"/>
  <c r="GF395" i="34"/>
  <c r="GF393" i="34"/>
  <c r="GF388" i="34"/>
  <c r="GF392" i="34"/>
  <c r="GF391" i="34"/>
  <c r="GF390" i="34"/>
  <c r="GF385" i="34"/>
  <c r="GF389" i="34"/>
  <c r="GF386" i="34"/>
  <c r="GF387" i="34"/>
  <c r="GF382" i="34"/>
  <c r="GF384" i="34"/>
  <c r="GF381" i="34"/>
  <c r="GF380" i="34"/>
  <c r="GF383" i="34"/>
  <c r="GF378" i="34"/>
  <c r="GF376" i="34"/>
  <c r="GF379" i="34"/>
  <c r="GF377" i="34"/>
  <c r="GF375" i="34"/>
  <c r="GF373" i="34"/>
  <c r="GF371" i="34"/>
  <c r="GF360" i="34"/>
  <c r="GF374" i="34"/>
  <c r="GF372" i="34"/>
  <c r="GF369" i="34"/>
  <c r="GF368" i="34"/>
  <c r="GF370" i="34"/>
  <c r="GF365" i="34"/>
  <c r="GF366" i="34"/>
  <c r="GF367" i="34"/>
  <c r="GF364" i="34"/>
  <c r="GF362" i="34"/>
  <c r="GF359" i="34"/>
  <c r="GF363" i="34"/>
  <c r="GF361" i="34"/>
  <c r="GF357" i="34"/>
  <c r="GF354" i="34"/>
  <c r="GF358" i="34"/>
  <c r="GF352" i="34"/>
  <c r="GF355" i="34"/>
  <c r="GF353" i="34"/>
  <c r="GF351" i="34"/>
  <c r="GF356" i="34"/>
  <c r="GF349" i="34"/>
  <c r="GF350" i="34"/>
  <c r="GF348" i="34"/>
  <c r="GF346" i="34"/>
  <c r="GF347" i="34"/>
  <c r="GF343" i="34"/>
  <c r="GF345" i="34"/>
  <c r="GF341" i="34"/>
  <c r="GF344" i="34"/>
  <c r="GF342" i="34"/>
  <c r="GF340" i="34"/>
  <c r="GF335" i="34"/>
  <c r="GF339" i="34"/>
  <c r="GF338" i="34"/>
  <c r="GF337" i="34"/>
  <c r="GF333" i="34"/>
  <c r="GF336" i="34"/>
  <c r="GF334" i="34"/>
  <c r="GF330" i="34"/>
  <c r="GF332" i="34"/>
  <c r="GF331" i="34"/>
  <c r="GF324" i="34"/>
  <c r="GF321" i="34"/>
  <c r="GF329" i="34"/>
  <c r="GF325" i="34"/>
  <c r="GF328" i="34"/>
  <c r="GF323" i="34"/>
  <c r="GF326" i="34"/>
  <c r="GF327" i="34"/>
  <c r="GF322" i="34"/>
  <c r="GF320" i="34"/>
  <c r="GF318" i="34"/>
  <c r="GF316" i="34"/>
  <c r="GF319" i="34"/>
  <c r="GF317" i="34"/>
  <c r="GF315" i="34"/>
  <c r="GF313" i="34"/>
  <c r="GF314" i="34"/>
  <c r="GF312" i="34"/>
  <c r="GF311" i="34"/>
  <c r="GF309" i="34"/>
  <c r="GF308" i="34"/>
  <c r="GF310" i="34"/>
  <c r="GF307" i="34"/>
  <c r="GF300" i="34"/>
  <c r="GF305" i="34"/>
  <c r="GF306" i="34"/>
  <c r="GF303" i="34"/>
  <c r="GF302" i="34"/>
  <c r="GF301" i="34"/>
  <c r="GF298" i="34"/>
  <c r="GF304" i="34"/>
  <c r="GF293" i="34"/>
  <c r="GF296" i="34"/>
  <c r="GF297" i="34"/>
  <c r="GF299" i="34"/>
  <c r="GF295" i="34"/>
  <c r="GF294" i="34"/>
  <c r="GF292" i="34"/>
  <c r="FQ4" i="34"/>
  <c r="FD4" i="34"/>
  <c r="EZ5" i="34"/>
  <c r="EZ6" i="34"/>
  <c r="EZ7" i="34"/>
  <c r="EZ8" i="34"/>
  <c r="EZ9" i="34"/>
  <c r="EZ10" i="34"/>
  <c r="EZ11" i="34"/>
  <c r="EZ12" i="34"/>
  <c r="EZ13" i="34"/>
  <c r="EZ14" i="34"/>
  <c r="EZ15" i="34"/>
  <c r="EZ16" i="34"/>
  <c r="EZ17" i="34"/>
  <c r="EZ18" i="34"/>
  <c r="EZ19" i="34"/>
  <c r="EZ20" i="34"/>
  <c r="EZ21" i="34"/>
  <c r="EZ22" i="34"/>
  <c r="EZ23" i="34"/>
  <c r="EZ24" i="34"/>
  <c r="EZ25" i="34"/>
  <c r="EZ26" i="34"/>
  <c r="EZ27" i="34"/>
  <c r="EZ28" i="34"/>
  <c r="EZ29" i="34"/>
  <c r="EZ30" i="34"/>
  <c r="EZ31" i="34"/>
  <c r="EZ32" i="34"/>
  <c r="EZ33" i="34"/>
  <c r="EZ34" i="34"/>
  <c r="EZ35" i="34"/>
  <c r="EZ36" i="34"/>
  <c r="EZ37" i="34"/>
  <c r="EZ38" i="34"/>
  <c r="EZ39" i="34"/>
  <c r="EZ40" i="34"/>
  <c r="EZ41" i="34"/>
  <c r="EZ42" i="34"/>
  <c r="EZ43" i="34"/>
  <c r="EZ44" i="34"/>
  <c r="EZ45" i="34"/>
  <c r="EZ46" i="34"/>
  <c r="EZ47" i="34"/>
  <c r="EZ48" i="34"/>
  <c r="EZ49" i="34"/>
  <c r="EZ50" i="34"/>
  <c r="EZ51" i="34"/>
  <c r="EZ52" i="34"/>
  <c r="EZ53" i="34"/>
  <c r="EZ54" i="34"/>
  <c r="EZ55" i="34"/>
  <c r="EZ56" i="34"/>
  <c r="EZ57" i="34"/>
  <c r="EZ58" i="34"/>
  <c r="EZ59" i="34"/>
  <c r="EZ60" i="34"/>
  <c r="EZ61" i="34"/>
  <c r="EZ62" i="34"/>
  <c r="EZ63" i="34"/>
  <c r="EZ64" i="34"/>
  <c r="EZ65" i="34"/>
  <c r="EZ66" i="34"/>
  <c r="EZ67" i="34"/>
  <c r="EZ68" i="34"/>
  <c r="EZ69" i="34"/>
  <c r="EZ70" i="34"/>
  <c r="EZ71" i="34"/>
  <c r="EZ72" i="34"/>
  <c r="EZ73" i="34"/>
  <c r="EZ74" i="34"/>
  <c r="EZ75" i="34"/>
  <c r="EZ76" i="34"/>
  <c r="EZ77" i="34"/>
  <c r="EZ78" i="34"/>
  <c r="EZ79" i="34"/>
  <c r="EZ80" i="34"/>
  <c r="EZ81" i="34"/>
  <c r="EZ82" i="34"/>
  <c r="EZ83" i="34"/>
  <c r="EZ84" i="34"/>
  <c r="EZ85" i="34"/>
  <c r="EZ86" i="34"/>
  <c r="EZ87" i="34"/>
  <c r="EZ88" i="34"/>
  <c r="EZ89" i="34"/>
  <c r="EZ90" i="34"/>
  <c r="EZ91" i="34"/>
  <c r="EZ92" i="34"/>
  <c r="EZ93" i="34"/>
  <c r="EZ94" i="34"/>
  <c r="EZ95" i="34"/>
  <c r="EZ96" i="34"/>
  <c r="EZ97" i="34"/>
  <c r="EZ98" i="34"/>
  <c r="EZ99" i="34"/>
  <c r="EZ100" i="34"/>
  <c r="EZ101" i="34"/>
  <c r="EZ102" i="34"/>
  <c r="EZ103" i="34"/>
  <c r="EZ104" i="34"/>
  <c r="EZ105" i="34"/>
  <c r="EZ106" i="34"/>
  <c r="EZ107" i="34"/>
  <c r="EZ108" i="34"/>
  <c r="EZ109" i="34"/>
  <c r="EZ110" i="34"/>
  <c r="EZ111" i="34"/>
  <c r="EZ112" i="34"/>
  <c r="EZ113" i="34"/>
  <c r="EZ114" i="34"/>
  <c r="EZ115" i="34"/>
  <c r="EZ116" i="34"/>
  <c r="EZ117" i="34"/>
  <c r="EZ118" i="34"/>
  <c r="EZ119" i="34"/>
  <c r="EZ120" i="34"/>
  <c r="EZ121" i="34"/>
  <c r="EZ122" i="34"/>
  <c r="EZ123" i="34"/>
  <c r="EZ124" i="34"/>
  <c r="EZ125" i="34"/>
  <c r="EZ126" i="34"/>
  <c r="EZ127" i="34"/>
  <c r="EZ128" i="34"/>
  <c r="EZ129" i="34"/>
  <c r="EZ130" i="34"/>
  <c r="EZ131" i="34"/>
  <c r="EZ132" i="34"/>
  <c r="EZ133" i="34"/>
  <c r="EZ134" i="34"/>
  <c r="EZ135" i="34"/>
  <c r="EZ136" i="34"/>
  <c r="EZ137" i="34"/>
  <c r="EZ138" i="34"/>
  <c r="EZ139" i="34"/>
  <c r="EZ140" i="34"/>
  <c r="EZ141" i="34"/>
  <c r="EZ142" i="34"/>
  <c r="EZ143" i="34"/>
  <c r="EZ144" i="34"/>
  <c r="EZ145" i="34"/>
  <c r="EZ146" i="34"/>
  <c r="EZ147" i="34"/>
  <c r="EZ148" i="34"/>
  <c r="EZ149" i="34"/>
  <c r="EZ150" i="34"/>
  <c r="EZ151" i="34"/>
  <c r="EZ152" i="34"/>
  <c r="EZ153" i="34"/>
  <c r="EZ154" i="34"/>
  <c r="EZ155" i="34"/>
  <c r="EZ156" i="34"/>
  <c r="EZ157" i="34"/>
  <c r="EZ158" i="34"/>
  <c r="EZ159" i="34"/>
  <c r="EZ160" i="34"/>
  <c r="EZ161" i="34"/>
  <c r="EZ162" i="34"/>
  <c r="EZ163" i="34"/>
  <c r="EZ164" i="34"/>
  <c r="EZ165" i="34"/>
  <c r="EZ166" i="34"/>
  <c r="EZ167" i="34"/>
  <c r="EZ168" i="34"/>
  <c r="EZ169" i="34"/>
  <c r="EZ170" i="34"/>
  <c r="EZ171" i="34"/>
  <c r="EZ172" i="34"/>
  <c r="EZ173" i="34"/>
  <c r="EZ174" i="34"/>
  <c r="EZ175" i="34"/>
  <c r="EZ176" i="34"/>
  <c r="EZ177" i="34"/>
  <c r="EZ178" i="34"/>
  <c r="EZ179" i="34"/>
  <c r="EZ180" i="34"/>
  <c r="EZ181" i="34"/>
  <c r="EZ182" i="34"/>
  <c r="EZ183" i="34"/>
  <c r="EZ184" i="34"/>
  <c r="EZ185" i="34"/>
  <c r="EZ186" i="34"/>
  <c r="EZ187" i="34"/>
  <c r="EZ188" i="34"/>
  <c r="EZ189" i="34"/>
  <c r="EZ190" i="34"/>
  <c r="EZ191" i="34"/>
  <c r="EZ192" i="34"/>
  <c r="EZ193" i="34"/>
  <c r="EZ194" i="34"/>
  <c r="EZ195" i="34"/>
  <c r="EZ196" i="34"/>
  <c r="EZ197" i="34"/>
  <c r="EZ198" i="34"/>
  <c r="EZ199" i="34"/>
  <c r="EZ200" i="34"/>
  <c r="EZ201" i="34"/>
  <c r="EZ202" i="34"/>
  <c r="EZ203" i="34"/>
  <c r="EZ204" i="34"/>
  <c r="EZ205" i="34"/>
  <c r="EZ206" i="34"/>
  <c r="EZ207" i="34"/>
  <c r="EZ208" i="34"/>
  <c r="EZ209" i="34"/>
  <c r="EZ210" i="34"/>
  <c r="EZ211" i="34"/>
  <c r="EZ212" i="34"/>
  <c r="EZ213" i="34"/>
  <c r="EZ214" i="34"/>
  <c r="EZ215" i="34"/>
  <c r="EZ216" i="34"/>
  <c r="EZ217" i="34"/>
  <c r="EZ218" i="34"/>
  <c r="EZ219" i="34"/>
  <c r="EZ220" i="34"/>
  <c r="EZ221" i="34"/>
  <c r="EZ222" i="34"/>
  <c r="EZ223" i="34"/>
  <c r="EZ224" i="34"/>
  <c r="EZ225" i="34"/>
  <c r="EZ226" i="34"/>
  <c r="EZ227" i="34"/>
  <c r="EZ228" i="34"/>
  <c r="EZ229" i="34"/>
  <c r="EZ230" i="34"/>
  <c r="EZ231" i="34"/>
  <c r="EZ232" i="34"/>
  <c r="EZ233" i="34"/>
  <c r="EZ234" i="34"/>
  <c r="EZ235" i="34"/>
  <c r="EZ236" i="34"/>
  <c r="EZ237" i="34"/>
  <c r="EZ238" i="34"/>
  <c r="EZ239" i="34"/>
  <c r="EZ240" i="34"/>
  <c r="EZ241" i="34"/>
  <c r="EZ242" i="34"/>
  <c r="EZ243" i="34"/>
  <c r="EZ244" i="34"/>
  <c r="EZ245" i="34"/>
  <c r="EZ246" i="34"/>
  <c r="EZ247" i="34"/>
  <c r="EZ248" i="34"/>
  <c r="EZ249" i="34"/>
  <c r="EZ250" i="34"/>
  <c r="EZ251" i="34"/>
  <c r="EZ252" i="34"/>
  <c r="EZ253" i="34"/>
  <c r="EZ254" i="34"/>
  <c r="EZ255" i="34"/>
  <c r="EZ256" i="34"/>
  <c r="EZ257" i="34"/>
  <c r="EZ258" i="34"/>
  <c r="EZ259" i="34"/>
  <c r="EZ260" i="34"/>
  <c r="EZ261" i="34"/>
  <c r="EZ262" i="34"/>
  <c r="EZ263" i="34"/>
  <c r="EZ264" i="34"/>
  <c r="EZ265" i="34"/>
  <c r="EZ266" i="34"/>
  <c r="EZ267" i="34"/>
  <c r="EZ268" i="34"/>
  <c r="EZ269" i="34"/>
  <c r="EZ270" i="34"/>
  <c r="EZ271" i="34"/>
  <c r="EZ272" i="34"/>
  <c r="EZ273" i="34"/>
  <c r="EZ274" i="34"/>
  <c r="EZ275" i="34"/>
  <c r="EZ276" i="34"/>
  <c r="EZ277" i="34"/>
  <c r="EZ278" i="34"/>
  <c r="EZ279" i="34"/>
  <c r="EZ280" i="34"/>
  <c r="EZ281" i="34"/>
  <c r="EZ282" i="34"/>
  <c r="EZ283" i="34"/>
  <c r="EZ284" i="34"/>
  <c r="EZ285" i="34"/>
  <c r="EZ286" i="34"/>
  <c r="EZ287" i="34"/>
  <c r="EZ288" i="34"/>
  <c r="EZ289" i="34"/>
  <c r="EZ290" i="34"/>
  <c r="EZ291" i="34"/>
  <c r="EX4" i="34"/>
  <c r="EY4" i="34"/>
  <c r="EZ4" i="34"/>
  <c r="FA4" i="34"/>
  <c r="EW4" i="34"/>
  <c r="EW5" i="34"/>
  <c r="EW6" i="34"/>
  <c r="EW7" i="34"/>
  <c r="EW8" i="34"/>
  <c r="EW9" i="34"/>
  <c r="EW10" i="34"/>
  <c r="EW11" i="34"/>
  <c r="EW12" i="34"/>
  <c r="EW13" i="34"/>
  <c r="EW14" i="34"/>
  <c r="EW15" i="34"/>
  <c r="EW16" i="34"/>
  <c r="EW17" i="34"/>
  <c r="EW18" i="34"/>
  <c r="EW19" i="34"/>
  <c r="EW20" i="34"/>
  <c r="EW21" i="34"/>
  <c r="EW22" i="34"/>
  <c r="EW23" i="34"/>
  <c r="EW24" i="34"/>
  <c r="EW25" i="34"/>
  <c r="EW26" i="34"/>
  <c r="EW27" i="34"/>
  <c r="EW28" i="34"/>
  <c r="EW29" i="34"/>
  <c r="EW30" i="34"/>
  <c r="EW31" i="34"/>
  <c r="EW32" i="34"/>
  <c r="EW33" i="34"/>
  <c r="EW34" i="34"/>
  <c r="EW35" i="34"/>
  <c r="EW36" i="34"/>
  <c r="EW37" i="34"/>
  <c r="EW38" i="34"/>
  <c r="EW39" i="34"/>
  <c r="EW40" i="34"/>
  <c r="EW41" i="34"/>
  <c r="EW42" i="34"/>
  <c r="EW43" i="34"/>
  <c r="EW44" i="34"/>
  <c r="EW45" i="34"/>
  <c r="EW46" i="34"/>
  <c r="EW47" i="34"/>
  <c r="EW48" i="34"/>
  <c r="EW49" i="34"/>
  <c r="EW50" i="34"/>
  <c r="EW51" i="34"/>
  <c r="EW52" i="34"/>
  <c r="EW53" i="34"/>
  <c r="EW54" i="34"/>
  <c r="EW55" i="34"/>
  <c r="EW56" i="34"/>
  <c r="EW57" i="34"/>
  <c r="EW58" i="34"/>
  <c r="EW59" i="34"/>
  <c r="EW60" i="34"/>
  <c r="EW61" i="34"/>
  <c r="EW62" i="34"/>
  <c r="EW63" i="34"/>
  <c r="EW64" i="34"/>
  <c r="EW65" i="34"/>
  <c r="EW66" i="34"/>
  <c r="EW67" i="34"/>
  <c r="EW68" i="34"/>
  <c r="EW69" i="34"/>
  <c r="EW70" i="34"/>
  <c r="EW71" i="34"/>
  <c r="EW72" i="34"/>
  <c r="EW73" i="34"/>
  <c r="EW74" i="34"/>
  <c r="EW75" i="34"/>
  <c r="EW76" i="34"/>
  <c r="EW77" i="34"/>
  <c r="EW78" i="34"/>
  <c r="EW79" i="34"/>
  <c r="EW80" i="34"/>
  <c r="EW81" i="34"/>
  <c r="EW82" i="34"/>
  <c r="EW83" i="34"/>
  <c r="EW84" i="34"/>
  <c r="EW85" i="34"/>
  <c r="EW86" i="34"/>
  <c r="EW87" i="34"/>
  <c r="EW88" i="34"/>
  <c r="EW89" i="34"/>
  <c r="EW90" i="34"/>
  <c r="EW91" i="34"/>
  <c r="EW92" i="34"/>
  <c r="EW93" i="34"/>
  <c r="EW94" i="34"/>
  <c r="EW95" i="34"/>
  <c r="EW96" i="34"/>
  <c r="EW97" i="34"/>
  <c r="EW98" i="34"/>
  <c r="EW99" i="34"/>
  <c r="EW100" i="34"/>
  <c r="EW101" i="34"/>
  <c r="EW102" i="34"/>
  <c r="EW103" i="34"/>
  <c r="EW104" i="34"/>
  <c r="EW105" i="34"/>
  <c r="EW106" i="34"/>
  <c r="EW107" i="34"/>
  <c r="EW108" i="34"/>
  <c r="EW109" i="34"/>
  <c r="EW110" i="34"/>
  <c r="EW111" i="34"/>
  <c r="EW112" i="34"/>
  <c r="EW113" i="34"/>
  <c r="EW114" i="34"/>
  <c r="EW115" i="34"/>
  <c r="EW116" i="34"/>
  <c r="EW117" i="34"/>
  <c r="EW118" i="34"/>
  <c r="EW119" i="34"/>
  <c r="EW120" i="34"/>
  <c r="EW121" i="34"/>
  <c r="EW122" i="34"/>
  <c r="EW123" i="34"/>
  <c r="EW124" i="34"/>
  <c r="EW125" i="34"/>
  <c r="EW126" i="34"/>
  <c r="EW127" i="34"/>
  <c r="EW128" i="34"/>
  <c r="EW129" i="34"/>
  <c r="EW130" i="34"/>
  <c r="EW131" i="34"/>
  <c r="EW132" i="34"/>
  <c r="EW133" i="34"/>
  <c r="EW134" i="34"/>
  <c r="EW135" i="34"/>
  <c r="EW136" i="34"/>
  <c r="EW137" i="34"/>
  <c r="EW138" i="34"/>
  <c r="EW139" i="34"/>
  <c r="EW140" i="34"/>
  <c r="EW141" i="34"/>
  <c r="EW142" i="34"/>
  <c r="EW143" i="34"/>
  <c r="EW144" i="34"/>
  <c r="EW145" i="34"/>
  <c r="EW146" i="34"/>
  <c r="EW147" i="34"/>
  <c r="EW148" i="34"/>
  <c r="EW149" i="34"/>
  <c r="EW150" i="34"/>
  <c r="EW151" i="34"/>
  <c r="EW152" i="34"/>
  <c r="EW153" i="34"/>
  <c r="EW154" i="34"/>
  <c r="EW155" i="34"/>
  <c r="EW156" i="34"/>
  <c r="EW157" i="34"/>
  <c r="EW158" i="34"/>
  <c r="EW159" i="34"/>
  <c r="EW160" i="34"/>
  <c r="EW161" i="34"/>
  <c r="EW162" i="34"/>
  <c r="EW163" i="34"/>
  <c r="EW164" i="34"/>
  <c r="EW165" i="34"/>
  <c r="EW166" i="34"/>
  <c r="EW167" i="34"/>
  <c r="EW168" i="34"/>
  <c r="EW169" i="34"/>
  <c r="EW170" i="34"/>
  <c r="EW171" i="34"/>
  <c r="EW172" i="34"/>
  <c r="EW173" i="34"/>
  <c r="EW174" i="34"/>
  <c r="EW175" i="34"/>
  <c r="EW176" i="34"/>
  <c r="EW177" i="34"/>
  <c r="EW178" i="34"/>
  <c r="EW179" i="34"/>
  <c r="EW180" i="34"/>
  <c r="EW181" i="34"/>
  <c r="EW182" i="34"/>
  <c r="EW183" i="34"/>
  <c r="EW184" i="34"/>
  <c r="EW185" i="34"/>
  <c r="EW186" i="34"/>
  <c r="EW187" i="34"/>
  <c r="EW188" i="34"/>
  <c r="EW189" i="34"/>
  <c r="EW190" i="34"/>
  <c r="EW191" i="34"/>
  <c r="EW192" i="34"/>
  <c r="EW193" i="34"/>
  <c r="EW194" i="34"/>
  <c r="EW195" i="34"/>
  <c r="EW196" i="34"/>
  <c r="EW197" i="34"/>
  <c r="EW198" i="34"/>
  <c r="EW199" i="34"/>
  <c r="EW200" i="34"/>
  <c r="EW201" i="34"/>
  <c r="EW202" i="34"/>
  <c r="EW203" i="34"/>
  <c r="EW204" i="34"/>
  <c r="EW205" i="34"/>
  <c r="EW206" i="34"/>
  <c r="EW207" i="34"/>
  <c r="EW208" i="34"/>
  <c r="EW209" i="34"/>
  <c r="EW210" i="34"/>
  <c r="EW211" i="34"/>
  <c r="EW212" i="34"/>
  <c r="EW213" i="34"/>
  <c r="EW214" i="34"/>
  <c r="EW215" i="34"/>
  <c r="EW216" i="34"/>
  <c r="EW217" i="34"/>
  <c r="EW218" i="34"/>
  <c r="EW219" i="34"/>
  <c r="EW220" i="34"/>
  <c r="EW221" i="34"/>
  <c r="EW222" i="34"/>
  <c r="EW223" i="34"/>
  <c r="EW224" i="34"/>
  <c r="EW225" i="34"/>
  <c r="EW226" i="34"/>
  <c r="EW227" i="34"/>
  <c r="EW228" i="34"/>
  <c r="EW229" i="34"/>
  <c r="EW230" i="34"/>
  <c r="EW231" i="34"/>
  <c r="EW232" i="34"/>
  <c r="EW233" i="34"/>
  <c r="EW234" i="34"/>
  <c r="EW235" i="34"/>
  <c r="EW236" i="34"/>
  <c r="EW237" i="34"/>
  <c r="EW238" i="34"/>
  <c r="EW239" i="34"/>
  <c r="EW240" i="34"/>
  <c r="EW241" i="34"/>
  <c r="EW242" i="34"/>
  <c r="EW243" i="34"/>
  <c r="EW244" i="34"/>
  <c r="EW245" i="34"/>
  <c r="EW246" i="34"/>
  <c r="EW247" i="34"/>
  <c r="EW248" i="34"/>
  <c r="EW249" i="34"/>
  <c r="EW250" i="34"/>
  <c r="EW251" i="34"/>
  <c r="EW252" i="34"/>
  <c r="EW253" i="34"/>
  <c r="EW254" i="34"/>
  <c r="EW255" i="34"/>
  <c r="EW256" i="34"/>
  <c r="EW257" i="34"/>
  <c r="EW258" i="34"/>
  <c r="EW259" i="34"/>
  <c r="EW260" i="34"/>
  <c r="EW261" i="34"/>
  <c r="EW262" i="34"/>
  <c r="EW263" i="34"/>
  <c r="EW264" i="34"/>
  <c r="EW265" i="34"/>
  <c r="EW266" i="34"/>
  <c r="EW267" i="34"/>
  <c r="EW268" i="34"/>
  <c r="EW269" i="34"/>
  <c r="EW270" i="34"/>
  <c r="EW271" i="34"/>
  <c r="EW272" i="34"/>
  <c r="EW273" i="34"/>
  <c r="EW274" i="34"/>
  <c r="EW275" i="34"/>
  <c r="EW276" i="34"/>
  <c r="EW277" i="34"/>
  <c r="EW278" i="34"/>
  <c r="EW279" i="34"/>
  <c r="EW280" i="34"/>
  <c r="EW281" i="34"/>
  <c r="EW282" i="34"/>
  <c r="EW283" i="34"/>
  <c r="EW284" i="34"/>
  <c r="EW285" i="34"/>
  <c r="EW286" i="34"/>
  <c r="EW287" i="34"/>
  <c r="EW288" i="34"/>
  <c r="EW289" i="34"/>
  <c r="EW290" i="34"/>
  <c r="EW291" i="34"/>
  <c r="EV4" i="34"/>
  <c r="EV5" i="34"/>
  <c r="EV6" i="34"/>
  <c r="EV7" i="34"/>
  <c r="EV8" i="34"/>
  <c r="EV9" i="34"/>
  <c r="EV10" i="34"/>
  <c r="EV11" i="34"/>
  <c r="EV12" i="34"/>
  <c r="EV13" i="34"/>
  <c r="EV14" i="34"/>
  <c r="EV15" i="34"/>
  <c r="EV16" i="34"/>
  <c r="EV17" i="34"/>
  <c r="EV18" i="34"/>
  <c r="EV19" i="34"/>
  <c r="EV20" i="34"/>
  <c r="EV21" i="34"/>
  <c r="EV22" i="34"/>
  <c r="EV23" i="34"/>
  <c r="EV24" i="34"/>
  <c r="EV25" i="34"/>
  <c r="EV26" i="34"/>
  <c r="EV27" i="34"/>
  <c r="EV28" i="34"/>
  <c r="EV29" i="34"/>
  <c r="EV30" i="34"/>
  <c r="EV31" i="34"/>
  <c r="EV32" i="34"/>
  <c r="EV33" i="34"/>
  <c r="EV34" i="34"/>
  <c r="EV35" i="34"/>
  <c r="EV36" i="34"/>
  <c r="EV37" i="34"/>
  <c r="EV38" i="34"/>
  <c r="EV39" i="34"/>
  <c r="EV40" i="34"/>
  <c r="EV41" i="34"/>
  <c r="EV42" i="34"/>
  <c r="EV43" i="34"/>
  <c r="EV44" i="34"/>
  <c r="EV45" i="34"/>
  <c r="EV46" i="34"/>
  <c r="EV47" i="34"/>
  <c r="EV48" i="34"/>
  <c r="EV49" i="34"/>
  <c r="EV50" i="34"/>
  <c r="EV51" i="34"/>
  <c r="EV52" i="34"/>
  <c r="EV53" i="34"/>
  <c r="EV54" i="34"/>
  <c r="EV55" i="34"/>
  <c r="EV56" i="34"/>
  <c r="EV57" i="34"/>
  <c r="EV58" i="34"/>
  <c r="EV59" i="34"/>
  <c r="EV60" i="34"/>
  <c r="EV61" i="34"/>
  <c r="EV62" i="34"/>
  <c r="EV63" i="34"/>
  <c r="EV64" i="34"/>
  <c r="EV65" i="34"/>
  <c r="EV66" i="34"/>
  <c r="EV67" i="34"/>
  <c r="EV68" i="34"/>
  <c r="EV69" i="34"/>
  <c r="EV70" i="34"/>
  <c r="EV71" i="34"/>
  <c r="EV72" i="34"/>
  <c r="EV73" i="34"/>
  <c r="EV74" i="34"/>
  <c r="EV75" i="34"/>
  <c r="EV76" i="34"/>
  <c r="EV77" i="34"/>
  <c r="EV78" i="34"/>
  <c r="EV79" i="34"/>
  <c r="EV80" i="34"/>
  <c r="EV81" i="34"/>
  <c r="EV82" i="34"/>
  <c r="EV83" i="34"/>
  <c r="EV84" i="34"/>
  <c r="EV85" i="34"/>
  <c r="EV86" i="34"/>
  <c r="EV87" i="34"/>
  <c r="EV88" i="34"/>
  <c r="EV89" i="34"/>
  <c r="EV90" i="34"/>
  <c r="EV91" i="34"/>
  <c r="EV92" i="34"/>
  <c r="EV93" i="34"/>
  <c r="EV94" i="34"/>
  <c r="EV95" i="34"/>
  <c r="EV96" i="34"/>
  <c r="EV97" i="34"/>
  <c r="EV98" i="34"/>
  <c r="EV99" i="34"/>
  <c r="EV100" i="34"/>
  <c r="EV101" i="34"/>
  <c r="EV102" i="34"/>
  <c r="EV103" i="34"/>
  <c r="EV104" i="34"/>
  <c r="EV105" i="34"/>
  <c r="EV106" i="34"/>
  <c r="EV107" i="34"/>
  <c r="EV108" i="34"/>
  <c r="EV109" i="34"/>
  <c r="EV110" i="34"/>
  <c r="EV111" i="34"/>
  <c r="EV112" i="34"/>
  <c r="EV113" i="34"/>
  <c r="EV114" i="34"/>
  <c r="EV115" i="34"/>
  <c r="EV116" i="34"/>
  <c r="EV117" i="34"/>
  <c r="EV118" i="34"/>
  <c r="EV119" i="34"/>
  <c r="EV120" i="34"/>
  <c r="EV121" i="34"/>
  <c r="EV122" i="34"/>
  <c r="EV123" i="34"/>
  <c r="EV124" i="34"/>
  <c r="EV125" i="34"/>
  <c r="EV126" i="34"/>
  <c r="EV127" i="34"/>
  <c r="EV128" i="34"/>
  <c r="EV129" i="34"/>
  <c r="EV130" i="34"/>
  <c r="EV131" i="34"/>
  <c r="EV132" i="34"/>
  <c r="EV133" i="34"/>
  <c r="EV134" i="34"/>
  <c r="EV135" i="34"/>
  <c r="EV136" i="34"/>
  <c r="EV137" i="34"/>
  <c r="EV138" i="34"/>
  <c r="EV139" i="34"/>
  <c r="EV140" i="34"/>
  <c r="EV141" i="34"/>
  <c r="EV142" i="34"/>
  <c r="EV143" i="34"/>
  <c r="EV144" i="34"/>
  <c r="EV145" i="34"/>
  <c r="EV146" i="34"/>
  <c r="EV147" i="34"/>
  <c r="EV148" i="34"/>
  <c r="EV149" i="34"/>
  <c r="EV150" i="34"/>
  <c r="EV151" i="34"/>
  <c r="EV152" i="34"/>
  <c r="EV153" i="34"/>
  <c r="EV154" i="34"/>
  <c r="EV155" i="34"/>
  <c r="EV156" i="34"/>
  <c r="EV157" i="34"/>
  <c r="EV158" i="34"/>
  <c r="EV159" i="34"/>
  <c r="EV160" i="34"/>
  <c r="EV161" i="34"/>
  <c r="EV162" i="34"/>
  <c r="EV163" i="34"/>
  <c r="EV164" i="34"/>
  <c r="EV165" i="34"/>
  <c r="EV166" i="34"/>
  <c r="EV167" i="34"/>
  <c r="EV168" i="34"/>
  <c r="EV169" i="34"/>
  <c r="EV170" i="34"/>
  <c r="EV171" i="34"/>
  <c r="EV172" i="34"/>
  <c r="EV173" i="34"/>
  <c r="EV174" i="34"/>
  <c r="EV175" i="34"/>
  <c r="EV176" i="34"/>
  <c r="EV177" i="34"/>
  <c r="EV178" i="34"/>
  <c r="EV179" i="34"/>
  <c r="EV180" i="34"/>
  <c r="EV181" i="34"/>
  <c r="EV182" i="34"/>
  <c r="EV183" i="34"/>
  <c r="EV184" i="34"/>
  <c r="EV185" i="34"/>
  <c r="EV186" i="34"/>
  <c r="EV187" i="34"/>
  <c r="EV188" i="34"/>
  <c r="EV189" i="34"/>
  <c r="EV190" i="34"/>
  <c r="EV191" i="34"/>
  <c r="EV192" i="34"/>
  <c r="EV193" i="34"/>
  <c r="EV194" i="34"/>
  <c r="EV195" i="34"/>
  <c r="EV196" i="34"/>
  <c r="EV197" i="34"/>
  <c r="EV198" i="34"/>
  <c r="EV199" i="34"/>
  <c r="EV200" i="34"/>
  <c r="EV201" i="34"/>
  <c r="EV202" i="34"/>
  <c r="EV203" i="34"/>
  <c r="EV204" i="34"/>
  <c r="EV205" i="34"/>
  <c r="EV206" i="34"/>
  <c r="EV207" i="34"/>
  <c r="EV208" i="34"/>
  <c r="EV209" i="34"/>
  <c r="EV210" i="34"/>
  <c r="EV211" i="34"/>
  <c r="EV212" i="34"/>
  <c r="EV213" i="34"/>
  <c r="EV214" i="34"/>
  <c r="EV215" i="34"/>
  <c r="EV216" i="34"/>
  <c r="EV217" i="34"/>
  <c r="EV218" i="34"/>
  <c r="EV219" i="34"/>
  <c r="EV220" i="34"/>
  <c r="EV221" i="34"/>
  <c r="EV222" i="34"/>
  <c r="EV223" i="34"/>
  <c r="EV224" i="34"/>
  <c r="EV225" i="34"/>
  <c r="EV226" i="34"/>
  <c r="EV227" i="34"/>
  <c r="EV228" i="34"/>
  <c r="EV229" i="34"/>
  <c r="EV230" i="34"/>
  <c r="EV231" i="34"/>
  <c r="EV232" i="34"/>
  <c r="EV233" i="34"/>
  <c r="EV234" i="34"/>
  <c r="EV235" i="34"/>
  <c r="EV236" i="34"/>
  <c r="EV237" i="34"/>
  <c r="EV238" i="34"/>
  <c r="EV239" i="34"/>
  <c r="EV240" i="34"/>
  <c r="EV241" i="34"/>
  <c r="EV242" i="34"/>
  <c r="EV243" i="34"/>
  <c r="EV244" i="34"/>
  <c r="EV245" i="34"/>
  <c r="EV246" i="34"/>
  <c r="EV247" i="34"/>
  <c r="EV248" i="34"/>
  <c r="EV249" i="34"/>
  <c r="EV250" i="34"/>
  <c r="EV251" i="34"/>
  <c r="EV252" i="34"/>
  <c r="EV253" i="34"/>
  <c r="EV254" i="34"/>
  <c r="EV255" i="34"/>
  <c r="EV256" i="34"/>
  <c r="EV257" i="34"/>
  <c r="EV258" i="34"/>
  <c r="EV259" i="34"/>
  <c r="EV260" i="34"/>
  <c r="EV261" i="34"/>
  <c r="EV262" i="34"/>
  <c r="EV263" i="34"/>
  <c r="EV264" i="34"/>
  <c r="EV265" i="34"/>
  <c r="EV266" i="34"/>
  <c r="EV267" i="34"/>
  <c r="EV268" i="34"/>
  <c r="EV269" i="34"/>
  <c r="EV270" i="34"/>
  <c r="EV271" i="34"/>
  <c r="EV272" i="34"/>
  <c r="EV273" i="34"/>
  <c r="EV274" i="34"/>
  <c r="EV275" i="34"/>
  <c r="EV276" i="34"/>
  <c r="EV277" i="34"/>
  <c r="EV278" i="34"/>
  <c r="EV279" i="34"/>
  <c r="EV280" i="34"/>
  <c r="EV281" i="34"/>
  <c r="EV282" i="34"/>
  <c r="EV283" i="34"/>
  <c r="EV284" i="34"/>
  <c r="EV285" i="34"/>
  <c r="EV286" i="34"/>
  <c r="EV287" i="34"/>
  <c r="EV288" i="34"/>
  <c r="EV289" i="34"/>
  <c r="EV290" i="34"/>
  <c r="EV291" i="34"/>
  <c r="EG4" i="34"/>
  <c r="EE4" i="34"/>
  <c r="DH4" i="34"/>
  <c r="DG4" i="34"/>
  <c r="DF4" i="34"/>
  <c r="DF5" i="34"/>
  <c r="DF6" i="34"/>
  <c r="DF7" i="34"/>
  <c r="DF8" i="34"/>
  <c r="DF9" i="34"/>
  <c r="DF10" i="34"/>
  <c r="DF11" i="34"/>
  <c r="DF12" i="34"/>
  <c r="DF13" i="34"/>
  <c r="DF14" i="34"/>
  <c r="DF15" i="34"/>
  <c r="DF16" i="34"/>
  <c r="DF17" i="34"/>
  <c r="DF18" i="34"/>
  <c r="DF19" i="34"/>
  <c r="DF20" i="34"/>
  <c r="DF21" i="34"/>
  <c r="DF22" i="34"/>
  <c r="DF23" i="34"/>
  <c r="DF24" i="34"/>
  <c r="DF25" i="34"/>
  <c r="DF26" i="34"/>
  <c r="DF27" i="34"/>
  <c r="DF28" i="34"/>
  <c r="DF29" i="34"/>
  <c r="DF30" i="34"/>
  <c r="DF31" i="34"/>
  <c r="DF32" i="34"/>
  <c r="DF33" i="34"/>
  <c r="DF34" i="34"/>
  <c r="DF35" i="34"/>
  <c r="DF36" i="34"/>
  <c r="DF37" i="34"/>
  <c r="DF38" i="34"/>
  <c r="DF39" i="34"/>
  <c r="DF40" i="34"/>
  <c r="DF41" i="34"/>
  <c r="DF42" i="34"/>
  <c r="DF43" i="34"/>
  <c r="DF44" i="34"/>
  <c r="DF45" i="34"/>
  <c r="DF46" i="34"/>
  <c r="DF47" i="34"/>
  <c r="DF48" i="34"/>
  <c r="DF49" i="34"/>
  <c r="DF50" i="34"/>
  <c r="DF51" i="34"/>
  <c r="DF52" i="34"/>
  <c r="DF53" i="34"/>
  <c r="DF54" i="34"/>
  <c r="DF55" i="34"/>
  <c r="DF56" i="34"/>
  <c r="DF57" i="34"/>
  <c r="DF58" i="34"/>
  <c r="DF59" i="34"/>
  <c r="DF60" i="34"/>
  <c r="DF61" i="34"/>
  <c r="DF62" i="34"/>
  <c r="DF63" i="34"/>
  <c r="DF64" i="34"/>
  <c r="DF65" i="34"/>
  <c r="DF66" i="34"/>
  <c r="DF67" i="34"/>
  <c r="DF68" i="34"/>
  <c r="DF69" i="34"/>
  <c r="DF70" i="34"/>
  <c r="DF71" i="34"/>
  <c r="DF72" i="34"/>
  <c r="DF73" i="34"/>
  <c r="DF74" i="34"/>
  <c r="DF75" i="34"/>
  <c r="DF76" i="34"/>
  <c r="DF77" i="34"/>
  <c r="DF78" i="34"/>
  <c r="DF79" i="34"/>
  <c r="DF80" i="34"/>
  <c r="DF81" i="34"/>
  <c r="DF82" i="34"/>
  <c r="DF83" i="34"/>
  <c r="DF84" i="34"/>
  <c r="DF85" i="34"/>
  <c r="DF86" i="34"/>
  <c r="DF87" i="34"/>
  <c r="DF88" i="34"/>
  <c r="DF89" i="34"/>
  <c r="DF90" i="34"/>
  <c r="DF91" i="34"/>
  <c r="DF92" i="34"/>
  <c r="DF93" i="34"/>
  <c r="DF94" i="34"/>
  <c r="DF95" i="34"/>
  <c r="DF96" i="34"/>
  <c r="DF97" i="34"/>
  <c r="DF98" i="34"/>
  <c r="DF99" i="34"/>
  <c r="DF100" i="34"/>
  <c r="DF101" i="34"/>
  <c r="DF102" i="34"/>
  <c r="DF103" i="34"/>
  <c r="DF104" i="34"/>
  <c r="DF105" i="34"/>
  <c r="DF106" i="34"/>
  <c r="DF107" i="34"/>
  <c r="DF108" i="34"/>
  <c r="DF109" i="34"/>
  <c r="DF110" i="34"/>
  <c r="DF111" i="34"/>
  <c r="DF112" i="34"/>
  <c r="DF113" i="34"/>
  <c r="DF114" i="34"/>
  <c r="DF115" i="34"/>
  <c r="DF116" i="34"/>
  <c r="DF117" i="34"/>
  <c r="DF118" i="34"/>
  <c r="DF119" i="34"/>
  <c r="DF120" i="34"/>
  <c r="DF121" i="34"/>
  <c r="DF122" i="34"/>
  <c r="DF123" i="34"/>
  <c r="DF124" i="34"/>
  <c r="DF125" i="34"/>
  <c r="DF126" i="34"/>
  <c r="DF127" i="34"/>
  <c r="DF128" i="34"/>
  <c r="DF129" i="34"/>
  <c r="DF130" i="34"/>
  <c r="DF131" i="34"/>
  <c r="DF132" i="34"/>
  <c r="DF133" i="34"/>
  <c r="DF134" i="34"/>
  <c r="DF135" i="34"/>
  <c r="DF136" i="34"/>
  <c r="DF137" i="34"/>
  <c r="DF138" i="34"/>
  <c r="DF139" i="34"/>
  <c r="DF140" i="34"/>
  <c r="DF141" i="34"/>
  <c r="DF142" i="34"/>
  <c r="DF143" i="34"/>
  <c r="DF144" i="34"/>
  <c r="DF145" i="34"/>
  <c r="DF146" i="34"/>
  <c r="DF147" i="34"/>
  <c r="DF148" i="34"/>
  <c r="DF149" i="34"/>
  <c r="DF150" i="34"/>
  <c r="DF151" i="34"/>
  <c r="DF152" i="34"/>
  <c r="DF153" i="34"/>
  <c r="DF154" i="34"/>
  <c r="DF155" i="34"/>
  <c r="DF156" i="34"/>
  <c r="DF157" i="34"/>
  <c r="DF158" i="34"/>
  <c r="DF159" i="34"/>
  <c r="DF160" i="34"/>
  <c r="DF161" i="34"/>
  <c r="DF162" i="34"/>
  <c r="DF163" i="34"/>
  <c r="DF164" i="34"/>
  <c r="DF165" i="34"/>
  <c r="DF166" i="34"/>
  <c r="DF167" i="34"/>
  <c r="DF168" i="34"/>
  <c r="DF169" i="34"/>
  <c r="DF170" i="34"/>
  <c r="DF171" i="34"/>
  <c r="DF172" i="34"/>
  <c r="DF173" i="34"/>
  <c r="DF174" i="34"/>
  <c r="DF175" i="34"/>
  <c r="DF176" i="34"/>
  <c r="DF177" i="34"/>
  <c r="DF178" i="34"/>
  <c r="DF179" i="34"/>
  <c r="DF180" i="34"/>
  <c r="DF181" i="34"/>
  <c r="DF182" i="34"/>
  <c r="DF183" i="34"/>
  <c r="DF184" i="34"/>
  <c r="DF185" i="34"/>
  <c r="DF186" i="34"/>
  <c r="DF187" i="34"/>
  <c r="DF188" i="34"/>
  <c r="DF189" i="34"/>
  <c r="DF190" i="34"/>
  <c r="DF191" i="34"/>
  <c r="DF192" i="34"/>
  <c r="DF193" i="34"/>
  <c r="DF194" i="34"/>
  <c r="DF195" i="34"/>
  <c r="DF196" i="34"/>
  <c r="DF197" i="34"/>
  <c r="DF198" i="34"/>
  <c r="DF199" i="34"/>
  <c r="DF200" i="34"/>
  <c r="DF201" i="34"/>
  <c r="DF202" i="34"/>
  <c r="DF203" i="34"/>
  <c r="DF204" i="34"/>
  <c r="DF205" i="34"/>
  <c r="DF206" i="34"/>
  <c r="DF207" i="34"/>
  <c r="DF208" i="34"/>
  <c r="DF209" i="34"/>
  <c r="DF210" i="34"/>
  <c r="DF211" i="34"/>
  <c r="DF212" i="34"/>
  <c r="DF213" i="34"/>
  <c r="DF214" i="34"/>
  <c r="DF215" i="34"/>
  <c r="DF216" i="34"/>
  <c r="DF217" i="34"/>
  <c r="DF218" i="34"/>
  <c r="DF219" i="34"/>
  <c r="DF220" i="34"/>
  <c r="DF221" i="34"/>
  <c r="DF222" i="34"/>
  <c r="DF223" i="34"/>
  <c r="DF224" i="34"/>
  <c r="DF225" i="34"/>
  <c r="DF226" i="34"/>
  <c r="DF227" i="34"/>
  <c r="DF228" i="34"/>
  <c r="DF229" i="34"/>
  <c r="DF230" i="34"/>
  <c r="DF231" i="34"/>
  <c r="DF232" i="34"/>
  <c r="DF233" i="34"/>
  <c r="DF234" i="34"/>
  <c r="DF235" i="34"/>
  <c r="DF236" i="34"/>
  <c r="DF237" i="34"/>
  <c r="DF238" i="34"/>
  <c r="DF239" i="34"/>
  <c r="DF240" i="34"/>
  <c r="DF241" i="34"/>
  <c r="DF242" i="34"/>
  <c r="DF243" i="34"/>
  <c r="DF244" i="34"/>
  <c r="DF245" i="34"/>
  <c r="DF246" i="34"/>
  <c r="DF247" i="34"/>
  <c r="DF248" i="34"/>
  <c r="DF249" i="34"/>
  <c r="DF250" i="34"/>
  <c r="DF251" i="34"/>
  <c r="DF252" i="34"/>
  <c r="DF253" i="34"/>
  <c r="DF254" i="34"/>
  <c r="DF255" i="34"/>
  <c r="DF256" i="34"/>
  <c r="DF257" i="34"/>
  <c r="DF258" i="34"/>
  <c r="DF259" i="34"/>
  <c r="DF260" i="34"/>
  <c r="DF261" i="34"/>
  <c r="DF262" i="34"/>
  <c r="DF263" i="34"/>
  <c r="DF264" i="34"/>
  <c r="DF265" i="34"/>
  <c r="DF266" i="34"/>
  <c r="DF267" i="34"/>
  <c r="DF268" i="34"/>
  <c r="DF269" i="34"/>
  <c r="DF270" i="34"/>
  <c r="DF271" i="34"/>
  <c r="DF272" i="34"/>
  <c r="DF273" i="34"/>
  <c r="DF274" i="34"/>
  <c r="DF275" i="34"/>
  <c r="DF276" i="34"/>
  <c r="DF277" i="34"/>
  <c r="DF278" i="34"/>
  <c r="DF279" i="34"/>
  <c r="DF280" i="34"/>
  <c r="DF281" i="34"/>
  <c r="DF282" i="34"/>
  <c r="DF283" i="34"/>
  <c r="DF284" i="34"/>
  <c r="DF285" i="34"/>
  <c r="DF286" i="34"/>
  <c r="DF287" i="34"/>
  <c r="DF288" i="34"/>
  <c r="DF289" i="34"/>
  <c r="DF290" i="34"/>
  <c r="DF291" i="34"/>
  <c r="DG5" i="34"/>
  <c r="DG6" i="34"/>
  <c r="DG7" i="34"/>
  <c r="DG8" i="34"/>
  <c r="DG9" i="34"/>
  <c r="DG10" i="34"/>
  <c r="DG11" i="34"/>
  <c r="DG12" i="34"/>
  <c r="DG13" i="34"/>
  <c r="DG14" i="34"/>
  <c r="DG15" i="34"/>
  <c r="DG16" i="34"/>
  <c r="DG17" i="34"/>
  <c r="DG18" i="34"/>
  <c r="DG19" i="34"/>
  <c r="DG20" i="34"/>
  <c r="DG21" i="34"/>
  <c r="DG22" i="34"/>
  <c r="DG23" i="34"/>
  <c r="DG24" i="34"/>
  <c r="DG25" i="34"/>
  <c r="DG26" i="34"/>
  <c r="DG27" i="34"/>
  <c r="DG28" i="34"/>
  <c r="DG29" i="34"/>
  <c r="DG30" i="34"/>
  <c r="DG31" i="34"/>
  <c r="DG32" i="34"/>
  <c r="DG33" i="34"/>
  <c r="DG34" i="34"/>
  <c r="DG35" i="34"/>
  <c r="DG36" i="34"/>
  <c r="DG37" i="34"/>
  <c r="DG38" i="34"/>
  <c r="DG39" i="34"/>
  <c r="DG40" i="34"/>
  <c r="DG41" i="34"/>
  <c r="DG42" i="34"/>
  <c r="DG43" i="34"/>
  <c r="DG44" i="34"/>
  <c r="DG45" i="34"/>
  <c r="DG46" i="34"/>
  <c r="DG47" i="34"/>
  <c r="DG48" i="34"/>
  <c r="DG49" i="34"/>
  <c r="DG50" i="34"/>
  <c r="DG51" i="34"/>
  <c r="DG52" i="34"/>
  <c r="DG53" i="34"/>
  <c r="DG54" i="34"/>
  <c r="DG55" i="34"/>
  <c r="DG56" i="34"/>
  <c r="DG57" i="34"/>
  <c r="DG58" i="34"/>
  <c r="DG59" i="34"/>
  <c r="DG60" i="34"/>
  <c r="DG61" i="34"/>
  <c r="DG62" i="34"/>
  <c r="DG63" i="34"/>
  <c r="DG64" i="34"/>
  <c r="DG65" i="34"/>
  <c r="DG66" i="34"/>
  <c r="DG67" i="34"/>
  <c r="DG68" i="34"/>
  <c r="DG69" i="34"/>
  <c r="DG70" i="34"/>
  <c r="DG71" i="34"/>
  <c r="DG72" i="34"/>
  <c r="DG73" i="34"/>
  <c r="DG74" i="34"/>
  <c r="DG75" i="34"/>
  <c r="DG76" i="34"/>
  <c r="DG77" i="34"/>
  <c r="DG78" i="34"/>
  <c r="DG79" i="34"/>
  <c r="DG80" i="34"/>
  <c r="DG81" i="34"/>
  <c r="DG82" i="34"/>
  <c r="DG83" i="34"/>
  <c r="DG84" i="34"/>
  <c r="DG85" i="34"/>
  <c r="DG86" i="34"/>
  <c r="DG87" i="34"/>
  <c r="DG88" i="34"/>
  <c r="DG89" i="34"/>
  <c r="DG90" i="34"/>
  <c r="DG91" i="34"/>
  <c r="DG92" i="34"/>
  <c r="DG93" i="34"/>
  <c r="DG94" i="34"/>
  <c r="DG95" i="34"/>
  <c r="DG96" i="34"/>
  <c r="DG97" i="34"/>
  <c r="DG98" i="34"/>
  <c r="DG99" i="34"/>
  <c r="DG100" i="34"/>
  <c r="DG101" i="34"/>
  <c r="DG102" i="34"/>
  <c r="DG103" i="34"/>
  <c r="DG104" i="34"/>
  <c r="DG105" i="34"/>
  <c r="DG106" i="34"/>
  <c r="DG107" i="34"/>
  <c r="DG108" i="34"/>
  <c r="DG109" i="34"/>
  <c r="DG110" i="34"/>
  <c r="DG111" i="34"/>
  <c r="DG112" i="34"/>
  <c r="DG113" i="34"/>
  <c r="DG114" i="34"/>
  <c r="DG115" i="34"/>
  <c r="DG116" i="34"/>
  <c r="DG117" i="34"/>
  <c r="DG118" i="34"/>
  <c r="DG119" i="34"/>
  <c r="DG120" i="34"/>
  <c r="DG121" i="34"/>
  <c r="DG122" i="34"/>
  <c r="DG123" i="34"/>
  <c r="DG124" i="34"/>
  <c r="DG125" i="34"/>
  <c r="DG126" i="34"/>
  <c r="DG127" i="34"/>
  <c r="DG128" i="34"/>
  <c r="DG129" i="34"/>
  <c r="DG130" i="34"/>
  <c r="DG131" i="34"/>
  <c r="DG132" i="34"/>
  <c r="DG133" i="34"/>
  <c r="DG134" i="34"/>
  <c r="DG135" i="34"/>
  <c r="DG136" i="34"/>
  <c r="DG137" i="34"/>
  <c r="DG138" i="34"/>
  <c r="DG139" i="34"/>
  <c r="DG140" i="34"/>
  <c r="DG141" i="34"/>
  <c r="DG142" i="34"/>
  <c r="DG143" i="34"/>
  <c r="DG144" i="34"/>
  <c r="DG145" i="34"/>
  <c r="DG146" i="34"/>
  <c r="DG147" i="34"/>
  <c r="DG148" i="34"/>
  <c r="DG149" i="34"/>
  <c r="DG150" i="34"/>
  <c r="DG151" i="34"/>
  <c r="DG152" i="34"/>
  <c r="DG153" i="34"/>
  <c r="DG154" i="34"/>
  <c r="DG155" i="34"/>
  <c r="DG156" i="34"/>
  <c r="DG157" i="34"/>
  <c r="DG158" i="34"/>
  <c r="DG159" i="34"/>
  <c r="DG160" i="34"/>
  <c r="DG161" i="34"/>
  <c r="DG162" i="34"/>
  <c r="DG163" i="34"/>
  <c r="DG164" i="34"/>
  <c r="DG165" i="34"/>
  <c r="DG166" i="34"/>
  <c r="DG167" i="34"/>
  <c r="DG168" i="34"/>
  <c r="DG169" i="34"/>
  <c r="DG170" i="34"/>
  <c r="DG171" i="34"/>
  <c r="DG172" i="34"/>
  <c r="DG173" i="34"/>
  <c r="DG174" i="34"/>
  <c r="DG175" i="34"/>
  <c r="DG176" i="34"/>
  <c r="DG177" i="34"/>
  <c r="DG178" i="34"/>
  <c r="DG179" i="34"/>
  <c r="DG180" i="34"/>
  <c r="DG181" i="34"/>
  <c r="DG182" i="34"/>
  <c r="DG183" i="34"/>
  <c r="DG184" i="34"/>
  <c r="DG185" i="34"/>
  <c r="DG186" i="34"/>
  <c r="DG187" i="34"/>
  <c r="DG188" i="34"/>
  <c r="DG189" i="34"/>
  <c r="DG190" i="34"/>
  <c r="DG191" i="34"/>
  <c r="DG192" i="34"/>
  <c r="DG193" i="34"/>
  <c r="DG194" i="34"/>
  <c r="DG195" i="34"/>
  <c r="DG196" i="34"/>
  <c r="DG197" i="34"/>
  <c r="DG198" i="34"/>
  <c r="DG199" i="34"/>
  <c r="DG200" i="34"/>
  <c r="DG201" i="34"/>
  <c r="DG202" i="34"/>
  <c r="DG203" i="34"/>
  <c r="DG204" i="34"/>
  <c r="DG205" i="34"/>
  <c r="DG206" i="34"/>
  <c r="DG207" i="34"/>
  <c r="DG208" i="34"/>
  <c r="DG209" i="34"/>
  <c r="DG210" i="34"/>
  <c r="DG211" i="34"/>
  <c r="DG212" i="34"/>
  <c r="DG213" i="34"/>
  <c r="DG214" i="34"/>
  <c r="DG215" i="34"/>
  <c r="DG216" i="34"/>
  <c r="DG217" i="34"/>
  <c r="DG218" i="34"/>
  <c r="DG219" i="34"/>
  <c r="DG220" i="34"/>
  <c r="DG221" i="34"/>
  <c r="DG222" i="34"/>
  <c r="DG223" i="34"/>
  <c r="DG224" i="34"/>
  <c r="DG225" i="34"/>
  <c r="DG226" i="34"/>
  <c r="DG227" i="34"/>
  <c r="DG228" i="34"/>
  <c r="DG229" i="34"/>
  <c r="DG230" i="34"/>
  <c r="DG231" i="34"/>
  <c r="DG232" i="34"/>
  <c r="DG233" i="34"/>
  <c r="DG234" i="34"/>
  <c r="DG235" i="34"/>
  <c r="DG236" i="34"/>
  <c r="DG237" i="34"/>
  <c r="DG238" i="34"/>
  <c r="DG239" i="34"/>
  <c r="DG240" i="34"/>
  <c r="DG241" i="34"/>
  <c r="DG242" i="34"/>
  <c r="DG243" i="34"/>
  <c r="DG244" i="34"/>
  <c r="DG245" i="34"/>
  <c r="DG246" i="34"/>
  <c r="DG247" i="34"/>
  <c r="DG248" i="34"/>
  <c r="DG249" i="34"/>
  <c r="DG250" i="34"/>
  <c r="DG251" i="34"/>
  <c r="DG252" i="34"/>
  <c r="DG253" i="34"/>
  <c r="DG254" i="34"/>
  <c r="DG255" i="34"/>
  <c r="DG256" i="34"/>
  <c r="DG257" i="34"/>
  <c r="DG258" i="34"/>
  <c r="DG259" i="34"/>
  <c r="DG260" i="34"/>
  <c r="DG261" i="34"/>
  <c r="DG262" i="34"/>
  <c r="DG263" i="34"/>
  <c r="DG264" i="34"/>
  <c r="DG265" i="34"/>
  <c r="DG266" i="34"/>
  <c r="DG267" i="34"/>
  <c r="DG268" i="34"/>
  <c r="DG269" i="34"/>
  <c r="DG270" i="34"/>
  <c r="DG271" i="34"/>
  <c r="DG272" i="34"/>
  <c r="DG273" i="34"/>
  <c r="DG274" i="34"/>
  <c r="DG275" i="34"/>
  <c r="DG276" i="34"/>
  <c r="DG277" i="34"/>
  <c r="DG278" i="34"/>
  <c r="DG279" i="34"/>
  <c r="DG280" i="34"/>
  <c r="DG281" i="34"/>
  <c r="DG282" i="34"/>
  <c r="DG283" i="34"/>
  <c r="DG284" i="34"/>
  <c r="DG285" i="34"/>
  <c r="DG286" i="34"/>
  <c r="DG287" i="34"/>
  <c r="DG288" i="34"/>
  <c r="DG289" i="34"/>
  <c r="DG290" i="34"/>
  <c r="DG291" i="34"/>
  <c r="BM4" i="34"/>
  <c r="BN4" i="34"/>
  <c r="BO4" i="34"/>
  <c r="BP4" i="34"/>
  <c r="BQ4" i="34"/>
  <c r="BR4" i="34"/>
  <c r="BS4" i="34"/>
  <c r="BT4" i="34"/>
  <c r="BU4" i="34"/>
  <c r="BV4" i="34"/>
  <c r="BW4" i="34"/>
  <c r="BX4" i="34"/>
  <c r="BY4" i="34"/>
  <c r="BZ4" i="34"/>
  <c r="CA4" i="34"/>
  <c r="CB4" i="34"/>
  <c r="CC4" i="34"/>
  <c r="CD4" i="34"/>
  <c r="CE4" i="34"/>
  <c r="CF4" i="34"/>
  <c r="CG4" i="34"/>
  <c r="CH4" i="34"/>
  <c r="CI4" i="34"/>
  <c r="CJ4" i="34"/>
  <c r="CK4" i="34"/>
  <c r="CL4" i="34"/>
  <c r="CM4" i="34"/>
  <c r="CN4" i="34"/>
  <c r="CO4" i="34"/>
  <c r="CP4" i="34"/>
  <c r="CQ4" i="34"/>
  <c r="CR4" i="34"/>
  <c r="CS4" i="34"/>
  <c r="CT4" i="34"/>
  <c r="CU4" i="34"/>
  <c r="CV4" i="34"/>
  <c r="CW4" i="34"/>
  <c r="CX4" i="34"/>
  <c r="CY4" i="34"/>
  <c r="CZ4" i="34"/>
  <c r="DA4" i="34"/>
  <c r="DB4" i="34"/>
  <c r="DC4" i="34"/>
  <c r="DD4" i="34"/>
  <c r="DE4" i="34"/>
  <c r="BK4" i="34"/>
  <c r="BW5" i="34"/>
  <c r="BW6" i="34"/>
  <c r="BW7" i="34"/>
  <c r="BW8" i="34"/>
  <c r="BW9" i="34"/>
  <c r="BW10" i="34"/>
  <c r="BW11" i="34"/>
  <c r="BW12" i="34"/>
  <c r="BW13" i="34"/>
  <c r="BW14" i="34"/>
  <c r="BW15" i="34"/>
  <c r="BW16" i="34"/>
  <c r="BW17" i="34"/>
  <c r="BW18" i="34"/>
  <c r="BW19" i="34"/>
  <c r="BW20" i="34"/>
  <c r="BW21" i="34"/>
  <c r="BW22" i="34"/>
  <c r="BW23" i="34"/>
  <c r="BW24" i="34"/>
  <c r="ET4" i="34"/>
  <c r="ET5" i="34"/>
  <c r="ET6" i="34"/>
  <c r="ET7" i="34"/>
  <c r="ET8" i="34"/>
  <c r="ET9" i="34"/>
  <c r="ET10" i="34"/>
  <c r="ET11" i="34"/>
  <c r="ET12" i="34"/>
  <c r="ET13" i="34"/>
  <c r="ET14" i="34"/>
  <c r="ET15" i="34"/>
  <c r="ET16" i="34"/>
  <c r="ET17" i="34"/>
  <c r="ET18" i="34"/>
  <c r="ET19" i="34"/>
  <c r="ET20" i="34"/>
  <c r="ET21" i="34"/>
  <c r="ET22" i="34"/>
  <c r="ET23" i="34"/>
  <c r="ET24" i="34"/>
  <c r="ET25" i="34"/>
  <c r="ET26" i="34"/>
  <c r="ET27" i="34"/>
  <c r="ET28" i="34"/>
  <c r="ET29" i="34"/>
  <c r="ET30" i="34"/>
  <c r="ET31" i="34"/>
  <c r="ET32" i="34"/>
  <c r="ET33" i="34"/>
  <c r="ET34" i="34"/>
  <c r="ET35" i="34"/>
  <c r="ET36" i="34"/>
  <c r="ET37" i="34"/>
  <c r="ET38" i="34"/>
  <c r="ET39" i="34"/>
  <c r="ET40" i="34"/>
  <c r="ET41" i="34"/>
  <c r="ET42" i="34"/>
  <c r="ET43" i="34"/>
  <c r="ET44" i="34"/>
  <c r="ET45" i="34"/>
  <c r="ET46" i="34"/>
  <c r="ET47" i="34"/>
  <c r="ET48" i="34"/>
  <c r="ET49" i="34"/>
  <c r="ET50" i="34"/>
  <c r="ET51" i="34"/>
  <c r="ET52" i="34"/>
  <c r="ET53" i="34"/>
  <c r="ET54" i="34"/>
  <c r="ET55" i="34"/>
  <c r="ET56" i="34"/>
  <c r="ET57" i="34"/>
  <c r="ET58" i="34"/>
  <c r="ET59" i="34"/>
  <c r="ET60" i="34"/>
  <c r="ET61" i="34"/>
  <c r="ET62" i="34"/>
  <c r="ET63" i="34"/>
  <c r="ET64" i="34"/>
  <c r="ET65" i="34"/>
  <c r="ET66" i="34"/>
  <c r="ET67" i="34"/>
  <c r="ET68" i="34"/>
  <c r="ET69" i="34"/>
  <c r="ET70" i="34"/>
  <c r="ET71" i="34"/>
  <c r="ET72" i="34"/>
  <c r="ET73" i="34"/>
  <c r="ET74" i="34"/>
  <c r="ET75" i="34"/>
  <c r="ET76" i="34"/>
  <c r="ET77" i="34"/>
  <c r="ET78" i="34"/>
  <c r="ET79" i="34"/>
  <c r="ET80" i="34"/>
  <c r="ET81" i="34"/>
  <c r="ET82" i="34"/>
  <c r="ET83" i="34"/>
  <c r="ET84" i="34"/>
  <c r="ET85" i="34"/>
  <c r="ET86" i="34"/>
  <c r="ET87" i="34"/>
  <c r="ET88" i="34"/>
  <c r="ET89" i="34"/>
  <c r="ET90" i="34"/>
  <c r="ET91" i="34"/>
  <c r="ET92" i="34"/>
  <c r="ET93" i="34"/>
  <c r="ET94" i="34"/>
  <c r="ET95" i="34"/>
  <c r="ET96" i="34"/>
  <c r="ET97" i="34"/>
  <c r="ET98" i="34"/>
  <c r="ET99" i="34"/>
  <c r="ET100" i="34"/>
  <c r="ET101" i="34"/>
  <c r="ET102" i="34"/>
  <c r="ET103" i="34"/>
  <c r="ET104" i="34"/>
  <c r="ET105" i="34"/>
  <c r="ET106" i="34"/>
  <c r="ET107" i="34"/>
  <c r="ET108" i="34"/>
  <c r="ET109" i="34"/>
  <c r="ET110" i="34"/>
  <c r="ET111" i="34"/>
  <c r="ET112" i="34"/>
  <c r="ET113" i="34"/>
  <c r="ET114" i="34"/>
  <c r="ET115" i="34"/>
  <c r="ET116" i="34"/>
  <c r="ET117" i="34"/>
  <c r="ET118" i="34"/>
  <c r="ET119" i="34"/>
  <c r="ET120" i="34"/>
  <c r="ET121" i="34"/>
  <c r="ET122" i="34"/>
  <c r="ET123" i="34"/>
  <c r="ET124" i="34"/>
  <c r="ET125" i="34"/>
  <c r="ET126" i="34"/>
  <c r="ET127" i="34"/>
  <c r="ET128" i="34"/>
  <c r="ET129" i="34"/>
  <c r="ET130" i="34"/>
  <c r="ET131" i="34"/>
  <c r="ET132" i="34"/>
  <c r="ET133" i="34"/>
  <c r="ET134" i="34"/>
  <c r="ET135" i="34"/>
  <c r="ET136" i="34"/>
  <c r="ET137" i="34"/>
  <c r="ET138" i="34"/>
  <c r="ET139" i="34"/>
  <c r="ET140" i="34"/>
  <c r="ET141" i="34"/>
  <c r="ET142" i="34"/>
  <c r="ET143" i="34"/>
  <c r="ET144" i="34"/>
  <c r="ET145" i="34"/>
  <c r="ET146" i="34"/>
  <c r="ET147" i="34"/>
  <c r="ET148" i="34"/>
  <c r="ET149" i="34"/>
  <c r="ET150" i="34"/>
  <c r="ET151" i="34"/>
  <c r="ET152" i="34"/>
  <c r="ET153" i="34"/>
  <c r="ET154" i="34"/>
  <c r="ET155" i="34"/>
  <c r="ET156" i="34"/>
  <c r="ET157" i="34"/>
  <c r="ET158" i="34"/>
  <c r="ET159" i="34"/>
  <c r="ET160" i="34"/>
  <c r="ET161" i="34"/>
  <c r="ET162" i="34"/>
  <c r="ET163" i="34"/>
  <c r="ET164" i="34"/>
  <c r="ET165" i="34"/>
  <c r="ET166" i="34"/>
  <c r="ET167" i="34"/>
  <c r="ET168" i="34"/>
  <c r="ET169" i="34"/>
  <c r="ET170" i="34"/>
  <c r="ET171" i="34"/>
  <c r="ET172" i="34"/>
  <c r="ET173" i="34"/>
  <c r="ET174" i="34"/>
  <c r="ET175" i="34"/>
  <c r="ET176" i="34"/>
  <c r="ET177" i="34"/>
  <c r="ET178" i="34"/>
  <c r="ET179" i="34"/>
  <c r="ET180" i="34"/>
  <c r="ET181" i="34"/>
  <c r="ET182" i="34"/>
  <c r="ET183" i="34"/>
  <c r="ET184" i="34"/>
  <c r="ET185" i="34"/>
  <c r="ET186" i="34"/>
  <c r="ET187" i="34"/>
  <c r="ET188" i="34"/>
  <c r="ET189" i="34"/>
  <c r="ET190" i="34"/>
  <c r="ET191" i="34"/>
  <c r="ET192" i="34"/>
  <c r="ET193" i="34"/>
  <c r="ET194" i="34"/>
  <c r="ET195" i="34"/>
  <c r="ET196" i="34"/>
  <c r="ET197" i="34"/>
  <c r="ET198" i="34"/>
  <c r="ET199" i="34"/>
  <c r="ET200" i="34"/>
  <c r="ET201" i="34"/>
  <c r="ET202" i="34"/>
  <c r="ET203" i="34"/>
  <c r="ET204" i="34"/>
  <c r="ET205" i="34"/>
  <c r="ET206" i="34"/>
  <c r="ET207" i="34"/>
  <c r="ET208" i="34"/>
  <c r="ET209" i="34"/>
  <c r="ET210" i="34"/>
  <c r="ET211" i="34"/>
  <c r="ET212" i="34"/>
  <c r="ET213" i="34"/>
  <c r="ET214" i="34"/>
  <c r="ET215" i="34"/>
  <c r="ET216" i="34"/>
  <c r="ET217" i="34"/>
  <c r="ET218" i="34"/>
  <c r="ET219" i="34"/>
  <c r="ET220" i="34"/>
  <c r="ET221" i="34"/>
  <c r="ET222" i="34"/>
  <c r="ET223" i="34"/>
  <c r="ET224" i="34"/>
  <c r="ET225" i="34"/>
  <c r="ET226" i="34"/>
  <c r="ET227" i="34"/>
  <c r="ET228" i="34"/>
  <c r="ET229" i="34"/>
  <c r="ET230" i="34"/>
  <c r="ET231" i="34"/>
  <c r="ET232" i="34"/>
  <c r="ET233" i="34"/>
  <c r="ET234" i="34"/>
  <c r="ET235" i="34"/>
  <c r="ET236" i="34"/>
  <c r="ET237" i="34"/>
  <c r="ET238" i="34"/>
  <c r="ET239" i="34"/>
  <c r="ET240" i="34"/>
  <c r="ET241" i="34"/>
  <c r="ET242" i="34"/>
  <c r="ET243" i="34"/>
  <c r="ET244" i="34"/>
  <c r="ET245" i="34"/>
  <c r="ET246" i="34"/>
  <c r="ET247" i="34"/>
  <c r="ET248" i="34"/>
  <c r="ET249" i="34"/>
  <c r="ET250" i="34"/>
  <c r="ET251" i="34"/>
  <c r="ET252" i="34"/>
  <c r="ET253" i="34"/>
  <c r="ET254" i="34"/>
  <c r="ET255" i="34"/>
  <c r="ET256" i="34"/>
  <c r="ET257" i="34"/>
  <c r="ET258" i="34"/>
  <c r="ET259" i="34"/>
  <c r="ET260" i="34"/>
  <c r="ET261" i="34"/>
  <c r="ET262" i="34"/>
  <c r="ET263" i="34"/>
  <c r="ET264" i="34"/>
  <c r="ET265" i="34"/>
  <c r="ET266" i="34"/>
  <c r="ET267" i="34"/>
  <c r="ET268" i="34"/>
  <c r="ET269" i="34"/>
  <c r="ET270" i="34"/>
  <c r="ET271" i="34"/>
  <c r="ET272" i="34"/>
  <c r="ET273" i="34"/>
  <c r="ET274" i="34"/>
  <c r="ET275" i="34"/>
  <c r="ET276" i="34"/>
  <c r="ET277" i="34"/>
  <c r="ET278" i="34"/>
  <c r="ET279" i="34"/>
  <c r="ET280" i="34"/>
  <c r="ET281" i="34"/>
  <c r="ET282" i="34"/>
  <c r="ET283" i="34"/>
  <c r="ET284" i="34"/>
  <c r="ET285" i="34"/>
  <c r="ET286" i="34"/>
  <c r="ET287" i="34"/>
  <c r="ET288" i="34"/>
  <c r="ET289" i="34"/>
  <c r="ET290" i="34"/>
  <c r="ET291" i="34"/>
  <c r="ES4" i="34"/>
  <c r="ES5" i="34"/>
  <c r="ES6" i="34"/>
  <c r="ES7" i="34"/>
  <c r="ES8" i="34"/>
  <c r="ES9" i="34"/>
  <c r="ES10" i="34"/>
  <c r="ES11" i="34"/>
  <c r="ES12" i="34"/>
  <c r="ES13" i="34"/>
  <c r="ES14" i="34"/>
  <c r="ES15" i="34"/>
  <c r="ES16" i="34"/>
  <c r="ES17" i="34"/>
  <c r="ES18" i="34"/>
  <c r="ES19" i="34"/>
  <c r="ES20" i="34"/>
  <c r="ES21" i="34"/>
  <c r="ES22" i="34"/>
  <c r="ES23" i="34"/>
  <c r="ES24" i="34"/>
  <c r="ES25" i="34"/>
  <c r="ES26" i="34"/>
  <c r="ES27" i="34"/>
  <c r="ES28" i="34"/>
  <c r="ES29" i="34"/>
  <c r="ES30" i="34"/>
  <c r="ES31" i="34"/>
  <c r="ES32" i="34"/>
  <c r="ES33" i="34"/>
  <c r="ES34" i="34"/>
  <c r="ES35" i="34"/>
  <c r="ES36" i="34"/>
  <c r="ES37" i="34"/>
  <c r="ES38" i="34"/>
  <c r="ES39" i="34"/>
  <c r="ES40" i="34"/>
  <c r="ES41" i="34"/>
  <c r="ES42" i="34"/>
  <c r="ES43" i="34"/>
  <c r="ES44" i="34"/>
  <c r="ES45" i="34"/>
  <c r="ES46" i="34"/>
  <c r="ES47" i="34"/>
  <c r="ES48" i="34"/>
  <c r="ES49" i="34"/>
  <c r="ES50" i="34"/>
  <c r="ES51" i="34"/>
  <c r="ES52" i="34"/>
  <c r="ES53" i="34"/>
  <c r="ES54" i="34"/>
  <c r="ES55" i="34"/>
  <c r="ES56" i="34"/>
  <c r="ES57" i="34"/>
  <c r="ES58" i="34"/>
  <c r="ES59" i="34"/>
  <c r="ES60" i="34"/>
  <c r="ES61" i="34"/>
  <c r="ES62" i="34"/>
  <c r="ES63" i="34"/>
  <c r="ES64" i="34"/>
  <c r="ES65" i="34"/>
  <c r="ES66" i="34"/>
  <c r="ES67" i="34"/>
  <c r="ES68" i="34"/>
  <c r="ES69" i="34"/>
  <c r="ES70" i="34"/>
  <c r="ES71" i="34"/>
  <c r="ES72" i="34"/>
  <c r="ES73" i="34"/>
  <c r="ES74" i="34"/>
  <c r="ES75" i="34"/>
  <c r="ES76" i="34"/>
  <c r="ES77" i="34"/>
  <c r="ES78" i="34"/>
  <c r="ES79" i="34"/>
  <c r="ES80" i="34"/>
  <c r="ES81" i="34"/>
  <c r="ES82" i="34"/>
  <c r="ES83" i="34"/>
  <c r="ES84" i="34"/>
  <c r="ES85" i="34"/>
  <c r="ES86" i="34"/>
  <c r="ES87" i="34"/>
  <c r="ES88" i="34"/>
  <c r="ES89" i="34"/>
  <c r="ES90" i="34"/>
  <c r="ES91" i="34"/>
  <c r="ES92" i="34"/>
  <c r="ES93" i="34"/>
  <c r="ES94" i="34"/>
  <c r="ES95" i="34"/>
  <c r="ES96" i="34"/>
  <c r="ES97" i="34"/>
  <c r="ES98" i="34"/>
  <c r="ES99" i="34"/>
  <c r="ES100" i="34"/>
  <c r="ES101" i="34"/>
  <c r="ES102" i="34"/>
  <c r="ES103" i="34"/>
  <c r="ES104" i="34"/>
  <c r="ES105" i="34"/>
  <c r="ES106" i="34"/>
  <c r="ES107" i="34"/>
  <c r="ES108" i="34"/>
  <c r="ES109" i="34"/>
  <c r="ES110" i="34"/>
  <c r="ES111" i="34"/>
  <c r="ES112" i="34"/>
  <c r="ES113" i="34"/>
  <c r="ES114" i="34"/>
  <c r="ES115" i="34"/>
  <c r="ES116" i="34"/>
  <c r="ES117" i="34"/>
  <c r="ES118" i="34"/>
  <c r="ES119" i="34"/>
  <c r="ES120" i="34"/>
  <c r="ES121" i="34"/>
  <c r="ES122" i="34"/>
  <c r="ES123" i="34"/>
  <c r="ES124" i="34"/>
  <c r="ES125" i="34"/>
  <c r="ES126" i="34"/>
  <c r="ES127" i="34"/>
  <c r="ES128" i="34"/>
  <c r="ES129" i="34"/>
  <c r="ES130" i="34"/>
  <c r="ES131" i="34"/>
  <c r="ES132" i="34"/>
  <c r="ES133" i="34"/>
  <c r="ES134" i="34"/>
  <c r="ES135" i="34"/>
  <c r="ES136" i="34"/>
  <c r="ES137" i="34"/>
  <c r="ES138" i="34"/>
  <c r="ES139" i="34"/>
  <c r="ES140" i="34"/>
  <c r="ES141" i="34"/>
  <c r="ES142" i="34"/>
  <c r="ES143" i="34"/>
  <c r="ES144" i="34"/>
  <c r="ES145" i="34"/>
  <c r="ES146" i="34"/>
  <c r="ES147" i="34"/>
  <c r="ES148" i="34"/>
  <c r="ES149" i="34"/>
  <c r="ES150" i="34"/>
  <c r="ES151" i="34"/>
  <c r="ES152" i="34"/>
  <c r="ES153" i="34"/>
  <c r="ES154" i="34"/>
  <c r="ES155" i="34"/>
  <c r="ES156" i="34"/>
  <c r="ES157" i="34"/>
  <c r="ES158" i="34"/>
  <c r="ES159" i="34"/>
  <c r="ES160" i="34"/>
  <c r="ES161" i="34"/>
  <c r="ES162" i="34"/>
  <c r="ES163" i="34"/>
  <c r="ES164" i="34"/>
  <c r="ES165" i="34"/>
  <c r="ES166" i="34"/>
  <c r="ES167" i="34"/>
  <c r="ES168" i="34"/>
  <c r="ES169" i="34"/>
  <c r="ES170" i="34"/>
  <c r="ES171" i="34"/>
  <c r="ES172" i="34"/>
  <c r="ES173" i="34"/>
  <c r="ES174" i="34"/>
  <c r="ES175" i="34"/>
  <c r="ES176" i="34"/>
  <c r="ES177" i="34"/>
  <c r="ES178" i="34"/>
  <c r="ES179" i="34"/>
  <c r="ES180" i="34"/>
  <c r="ES181" i="34"/>
  <c r="ES182" i="34"/>
  <c r="ES183" i="34"/>
  <c r="ES184" i="34"/>
  <c r="ES185" i="34"/>
  <c r="ES186" i="34"/>
  <c r="ES187" i="34"/>
  <c r="ES188" i="34"/>
  <c r="ES189" i="34"/>
  <c r="ES190" i="34"/>
  <c r="ES191" i="34"/>
  <c r="ES192" i="34"/>
  <c r="ES193" i="34"/>
  <c r="ES194" i="34"/>
  <c r="ES195" i="34"/>
  <c r="ES196" i="34"/>
  <c r="ES197" i="34"/>
  <c r="ES198" i="34"/>
  <c r="ES199" i="34"/>
  <c r="ES200" i="34"/>
  <c r="ES201" i="34"/>
  <c r="ES202" i="34"/>
  <c r="ES203" i="34"/>
  <c r="ES204" i="34"/>
  <c r="ES205" i="34"/>
  <c r="ES206" i="34"/>
  <c r="ES207" i="34"/>
  <c r="ES208" i="34"/>
  <c r="ES209" i="34"/>
  <c r="ES210" i="34"/>
  <c r="ES211" i="34"/>
  <c r="ES212" i="34"/>
  <c r="ES213" i="34"/>
  <c r="ES214" i="34"/>
  <c r="ES215" i="34"/>
  <c r="ES216" i="34"/>
  <c r="ES217" i="34"/>
  <c r="ES218" i="34"/>
  <c r="ES219" i="34"/>
  <c r="ES220" i="34"/>
  <c r="ES221" i="34"/>
  <c r="ES222" i="34"/>
  <c r="ES223" i="34"/>
  <c r="ES224" i="34"/>
  <c r="ES225" i="34"/>
  <c r="ES226" i="34"/>
  <c r="ES227" i="34"/>
  <c r="ES228" i="34"/>
  <c r="ES229" i="34"/>
  <c r="ES230" i="34"/>
  <c r="ES231" i="34"/>
  <c r="ES232" i="34"/>
  <c r="ES233" i="34"/>
  <c r="ES234" i="34"/>
  <c r="ES235" i="34"/>
  <c r="ES236" i="34"/>
  <c r="ES237" i="34"/>
  <c r="ES238" i="34"/>
  <c r="ES239" i="34"/>
  <c r="ES240" i="34"/>
  <c r="ES241" i="34"/>
  <c r="ES242" i="34"/>
  <c r="ES243" i="34"/>
  <c r="ES244" i="34"/>
  <c r="ES245" i="34"/>
  <c r="ES246" i="34"/>
  <c r="ES247" i="34"/>
  <c r="ES248" i="34"/>
  <c r="ES249" i="34"/>
  <c r="ES250" i="34"/>
  <c r="ES251" i="34"/>
  <c r="ES252" i="34"/>
  <c r="ES253" i="34"/>
  <c r="ES254" i="34"/>
  <c r="ES255" i="34"/>
  <c r="ES256" i="34"/>
  <c r="ES257" i="34"/>
  <c r="ES258" i="34"/>
  <c r="ES259" i="34"/>
  <c r="ES260" i="34"/>
  <c r="ES261" i="34"/>
  <c r="ES262" i="34"/>
  <c r="ES263" i="34"/>
  <c r="ES264" i="34"/>
  <c r="ES265" i="34"/>
  <c r="ES266" i="34"/>
  <c r="ES267" i="34"/>
  <c r="ES268" i="34"/>
  <c r="ES269" i="34"/>
  <c r="ES270" i="34"/>
  <c r="ES271" i="34"/>
  <c r="ES272" i="34"/>
  <c r="ES273" i="34"/>
  <c r="ES274" i="34"/>
  <c r="ES275" i="34"/>
  <c r="ES276" i="34"/>
  <c r="ES277" i="34"/>
  <c r="ES278" i="34"/>
  <c r="ES279" i="34"/>
  <c r="ES280" i="34"/>
  <c r="ES281" i="34"/>
  <c r="ES282" i="34"/>
  <c r="ES283" i="34"/>
  <c r="ES284" i="34"/>
  <c r="ES285" i="34"/>
  <c r="ES286" i="34"/>
  <c r="ES287" i="34"/>
  <c r="ES288" i="34"/>
  <c r="ES289" i="34"/>
  <c r="ES290" i="34"/>
  <c r="ES291" i="34"/>
  <c r="EQ4" i="34"/>
  <c r="EO4" i="34"/>
  <c r="EQ5" i="34"/>
  <c r="EQ6" i="34"/>
  <c r="EQ7" i="34"/>
  <c r="EQ8" i="34"/>
  <c r="EQ9" i="34"/>
  <c r="EQ10" i="34"/>
  <c r="EQ11" i="34"/>
  <c r="EQ12" i="34"/>
  <c r="EQ13" i="34"/>
  <c r="EQ14" i="34"/>
  <c r="EQ15" i="34"/>
  <c r="EQ16" i="34"/>
  <c r="EQ17" i="34"/>
  <c r="EQ18" i="34"/>
  <c r="EQ19" i="34"/>
  <c r="EQ20" i="34"/>
  <c r="EQ21" i="34"/>
  <c r="EQ22" i="34"/>
  <c r="EQ23" i="34"/>
  <c r="EQ24" i="34"/>
  <c r="EQ25" i="34"/>
  <c r="EQ26" i="34"/>
  <c r="EQ27" i="34"/>
  <c r="EQ28" i="34"/>
  <c r="EQ29" i="34"/>
  <c r="EQ30" i="34"/>
  <c r="EQ31" i="34"/>
  <c r="EQ32" i="34"/>
  <c r="EQ33" i="34"/>
  <c r="EQ34" i="34"/>
  <c r="EQ35" i="34"/>
  <c r="EQ36" i="34"/>
  <c r="EQ37" i="34"/>
  <c r="EQ38" i="34"/>
  <c r="EQ39" i="34"/>
  <c r="EQ40" i="34"/>
  <c r="EQ41" i="34"/>
  <c r="EQ42" i="34"/>
  <c r="EQ43" i="34"/>
  <c r="EQ44" i="34"/>
  <c r="EQ45" i="34"/>
  <c r="EQ46" i="34"/>
  <c r="EQ47" i="34"/>
  <c r="EQ48" i="34"/>
  <c r="EQ49" i="34"/>
  <c r="EQ50" i="34"/>
  <c r="EQ51" i="34"/>
  <c r="EQ52" i="34"/>
  <c r="EQ53" i="34"/>
  <c r="EQ54" i="34"/>
  <c r="EQ55" i="34"/>
  <c r="EQ56" i="34"/>
  <c r="EQ57" i="34"/>
  <c r="EQ58" i="34"/>
  <c r="EQ59" i="34"/>
  <c r="EQ60" i="34"/>
  <c r="EQ61" i="34"/>
  <c r="EQ62" i="34"/>
  <c r="EQ63" i="34"/>
  <c r="EQ64" i="34"/>
  <c r="EQ65" i="34"/>
  <c r="EQ66" i="34"/>
  <c r="EQ67" i="34"/>
  <c r="EQ68" i="34"/>
  <c r="EQ69" i="34"/>
  <c r="EQ70" i="34"/>
  <c r="EQ71" i="34"/>
  <c r="EQ72" i="34"/>
  <c r="EQ73" i="34"/>
  <c r="EQ74" i="34"/>
  <c r="EQ75" i="34"/>
  <c r="EQ76" i="34"/>
  <c r="EQ77" i="34"/>
  <c r="EQ78" i="34"/>
  <c r="EQ79" i="34"/>
  <c r="EQ80" i="34"/>
  <c r="EQ81" i="34"/>
  <c r="EQ82" i="34"/>
  <c r="EQ83" i="34"/>
  <c r="EQ84" i="34"/>
  <c r="EQ85" i="34"/>
  <c r="EQ86" i="34"/>
  <c r="EQ87" i="34"/>
  <c r="EQ88" i="34"/>
  <c r="EQ89" i="34"/>
  <c r="EQ90" i="34"/>
  <c r="EQ91" i="34"/>
  <c r="EQ92" i="34"/>
  <c r="EQ93" i="34"/>
  <c r="EQ94" i="34"/>
  <c r="EQ95" i="34"/>
  <c r="EQ96" i="34"/>
  <c r="EQ97" i="34"/>
  <c r="EQ98" i="34"/>
  <c r="EQ99" i="34"/>
  <c r="EQ100" i="34"/>
  <c r="EQ101" i="34"/>
  <c r="EQ102" i="34"/>
  <c r="EQ103" i="34"/>
  <c r="EQ104" i="34"/>
  <c r="EQ105" i="34"/>
  <c r="EQ106" i="34"/>
  <c r="EQ107" i="34"/>
  <c r="EQ108" i="34"/>
  <c r="EQ109" i="34"/>
  <c r="EQ110" i="34"/>
  <c r="EQ111" i="34"/>
  <c r="EQ112" i="34"/>
  <c r="EQ113" i="34"/>
  <c r="EQ114" i="34"/>
  <c r="EQ115" i="34"/>
  <c r="EQ116" i="34"/>
  <c r="EQ117" i="34"/>
  <c r="EQ118" i="34"/>
  <c r="EQ119" i="34"/>
  <c r="EQ120" i="34"/>
  <c r="EQ121" i="34"/>
  <c r="EQ122" i="34"/>
  <c r="EQ123" i="34"/>
  <c r="EQ124" i="34"/>
  <c r="EQ125" i="34"/>
  <c r="EQ126" i="34"/>
  <c r="EQ127" i="34"/>
  <c r="EQ128" i="34"/>
  <c r="EQ129" i="34"/>
  <c r="EQ130" i="34"/>
  <c r="EQ131" i="34"/>
  <c r="EQ132" i="34"/>
  <c r="EQ133" i="34"/>
  <c r="EQ134" i="34"/>
  <c r="EQ135" i="34"/>
  <c r="EQ136" i="34"/>
  <c r="EQ137" i="34"/>
  <c r="EQ138" i="34"/>
  <c r="EQ139" i="34"/>
  <c r="EQ140" i="34"/>
  <c r="EQ141" i="34"/>
  <c r="EQ142" i="34"/>
  <c r="EQ143" i="34"/>
  <c r="EQ144" i="34"/>
  <c r="EQ145" i="34"/>
  <c r="EQ146" i="34"/>
  <c r="EQ147" i="34"/>
  <c r="EQ148" i="34"/>
  <c r="EQ149" i="34"/>
  <c r="EQ150" i="34"/>
  <c r="EQ151" i="34"/>
  <c r="EQ152" i="34"/>
  <c r="EQ153" i="34"/>
  <c r="EQ154" i="34"/>
  <c r="EQ155" i="34"/>
  <c r="EQ156" i="34"/>
  <c r="EQ157" i="34"/>
  <c r="EQ158" i="34"/>
  <c r="EQ159" i="34"/>
  <c r="EQ160" i="34"/>
  <c r="EQ161" i="34"/>
  <c r="EQ162" i="34"/>
  <c r="EQ163" i="34"/>
  <c r="EQ164" i="34"/>
  <c r="EQ165" i="34"/>
  <c r="EQ166" i="34"/>
  <c r="EQ167" i="34"/>
  <c r="EQ168" i="34"/>
  <c r="EQ169" i="34"/>
  <c r="EQ170" i="34"/>
  <c r="EQ171" i="34"/>
  <c r="EQ172" i="34"/>
  <c r="EQ173" i="34"/>
  <c r="EQ174" i="34"/>
  <c r="EQ175" i="34"/>
  <c r="EQ176" i="34"/>
  <c r="EQ177" i="34"/>
  <c r="EQ178" i="34"/>
  <c r="EQ179" i="34"/>
  <c r="EQ180" i="34"/>
  <c r="EQ181" i="34"/>
  <c r="EQ182" i="34"/>
  <c r="EQ183" i="34"/>
  <c r="EQ184" i="34"/>
  <c r="EQ185" i="34"/>
  <c r="EQ186" i="34"/>
  <c r="EQ187" i="34"/>
  <c r="EQ188" i="34"/>
  <c r="EQ189" i="34"/>
  <c r="EQ190" i="34"/>
  <c r="EQ191" i="34"/>
  <c r="EQ192" i="34"/>
  <c r="EQ193" i="34"/>
  <c r="EQ194" i="34"/>
  <c r="EQ195" i="34"/>
  <c r="EQ196" i="34"/>
  <c r="EQ197" i="34"/>
  <c r="EQ198" i="34"/>
  <c r="EQ199" i="34"/>
  <c r="EQ200" i="34"/>
  <c r="EQ201" i="34"/>
  <c r="EQ202" i="34"/>
  <c r="EQ203" i="34"/>
  <c r="EQ204" i="34"/>
  <c r="EQ205" i="34"/>
  <c r="EQ206" i="34"/>
  <c r="EQ207" i="34"/>
  <c r="EQ208" i="34"/>
  <c r="EQ209" i="34"/>
  <c r="EQ210" i="34"/>
  <c r="EQ211" i="34"/>
  <c r="EQ212" i="34"/>
  <c r="EQ213" i="34"/>
  <c r="EQ214" i="34"/>
  <c r="EQ215" i="34"/>
  <c r="EQ216" i="34"/>
  <c r="EQ217" i="34"/>
  <c r="EQ218" i="34"/>
  <c r="EQ219" i="34"/>
  <c r="EQ220" i="34"/>
  <c r="EQ221" i="34"/>
  <c r="EQ222" i="34"/>
  <c r="EQ223" i="34"/>
  <c r="EQ224" i="34"/>
  <c r="EQ225" i="34"/>
  <c r="EQ226" i="34"/>
  <c r="EQ227" i="34"/>
  <c r="EQ228" i="34"/>
  <c r="EQ229" i="34"/>
  <c r="EQ230" i="34"/>
  <c r="EQ231" i="34"/>
  <c r="EQ232" i="34"/>
  <c r="EQ233" i="34"/>
  <c r="EQ234" i="34"/>
  <c r="EQ235" i="34"/>
  <c r="EQ236" i="34"/>
  <c r="EQ237" i="34"/>
  <c r="EQ238" i="34"/>
  <c r="EQ239" i="34"/>
  <c r="EQ240" i="34"/>
  <c r="EQ241" i="34"/>
  <c r="EQ242" i="34"/>
  <c r="EQ243" i="34"/>
  <c r="EQ244" i="34"/>
  <c r="EQ245" i="34"/>
  <c r="EQ246" i="34"/>
  <c r="EQ247" i="34"/>
  <c r="EQ248" i="34"/>
  <c r="EQ249" i="34"/>
  <c r="EQ250" i="34"/>
  <c r="EQ251" i="34"/>
  <c r="EQ252" i="34"/>
  <c r="EQ253" i="34"/>
  <c r="EQ254" i="34"/>
  <c r="EQ255" i="34"/>
  <c r="EQ256" i="34"/>
  <c r="EQ257" i="34"/>
  <c r="EQ258" i="34"/>
  <c r="EQ259" i="34"/>
  <c r="EQ260" i="34"/>
  <c r="EQ261" i="34"/>
  <c r="EQ262" i="34"/>
  <c r="EQ263" i="34"/>
  <c r="EQ264" i="34"/>
  <c r="EQ265" i="34"/>
  <c r="EQ266" i="34"/>
  <c r="EQ267" i="34"/>
  <c r="EQ268" i="34"/>
  <c r="EQ269" i="34"/>
  <c r="EQ270" i="34"/>
  <c r="EQ271" i="34"/>
  <c r="EQ272" i="34"/>
  <c r="EQ273" i="34"/>
  <c r="EQ274" i="34"/>
  <c r="EQ275" i="34"/>
  <c r="EQ276" i="34"/>
  <c r="EQ277" i="34"/>
  <c r="EQ278" i="34"/>
  <c r="EQ279" i="34"/>
  <c r="EQ280" i="34"/>
  <c r="EQ281" i="34"/>
  <c r="EQ282" i="34"/>
  <c r="EQ283" i="34"/>
  <c r="EQ284" i="34"/>
  <c r="EQ285" i="34"/>
  <c r="EQ286" i="34"/>
  <c r="EQ287" i="34"/>
  <c r="EQ288" i="34"/>
  <c r="EQ289" i="34"/>
  <c r="EQ290" i="34"/>
  <c r="EQ291" i="34"/>
  <c r="EP4" i="34"/>
  <c r="EP5" i="34"/>
  <c r="EP6" i="34"/>
  <c r="EP7" i="34"/>
  <c r="EP8" i="34"/>
  <c r="EP9" i="34"/>
  <c r="EP10" i="34"/>
  <c r="EP11" i="34"/>
  <c r="EP12" i="34"/>
  <c r="EP13" i="34"/>
  <c r="EP14" i="34"/>
  <c r="EP15" i="34"/>
  <c r="EP16" i="34"/>
  <c r="EP17" i="34"/>
  <c r="EP18" i="34"/>
  <c r="EP19" i="34"/>
  <c r="EP20" i="34"/>
  <c r="EP21" i="34"/>
  <c r="EP22" i="34"/>
  <c r="EP23" i="34"/>
  <c r="EP24" i="34"/>
  <c r="EP25" i="34"/>
  <c r="EP26" i="34"/>
  <c r="EP27" i="34"/>
  <c r="EP28" i="34"/>
  <c r="EP29" i="34"/>
  <c r="EP30" i="34"/>
  <c r="EP31" i="34"/>
  <c r="EP32" i="34"/>
  <c r="EP33" i="34"/>
  <c r="EP34" i="34"/>
  <c r="EP35" i="34"/>
  <c r="EP36" i="34"/>
  <c r="EP37" i="34"/>
  <c r="EP38" i="34"/>
  <c r="EP39" i="34"/>
  <c r="EP40" i="34"/>
  <c r="EP41" i="34"/>
  <c r="EP42" i="34"/>
  <c r="EP43" i="34"/>
  <c r="EP44" i="34"/>
  <c r="EP45" i="34"/>
  <c r="EP46" i="34"/>
  <c r="EP47" i="34"/>
  <c r="EP48" i="34"/>
  <c r="EP49" i="34"/>
  <c r="EP50" i="34"/>
  <c r="EP51" i="34"/>
  <c r="EP52" i="34"/>
  <c r="EP53" i="34"/>
  <c r="EP54" i="34"/>
  <c r="EP55" i="34"/>
  <c r="EP56" i="34"/>
  <c r="EP57" i="34"/>
  <c r="EP58" i="34"/>
  <c r="EP59" i="34"/>
  <c r="EP60" i="34"/>
  <c r="EP61" i="34"/>
  <c r="EP62" i="34"/>
  <c r="EP63" i="34"/>
  <c r="EP64" i="34"/>
  <c r="EP65" i="34"/>
  <c r="EP66" i="34"/>
  <c r="EP67" i="34"/>
  <c r="EP68" i="34"/>
  <c r="EP69" i="34"/>
  <c r="EP70" i="34"/>
  <c r="EP71" i="34"/>
  <c r="EP72" i="34"/>
  <c r="EP73" i="34"/>
  <c r="EP74" i="34"/>
  <c r="EP75" i="34"/>
  <c r="EP76" i="34"/>
  <c r="EP77" i="34"/>
  <c r="EP78" i="34"/>
  <c r="EP79" i="34"/>
  <c r="EP80" i="34"/>
  <c r="EP81" i="34"/>
  <c r="EP82" i="34"/>
  <c r="EP83" i="34"/>
  <c r="EP84" i="34"/>
  <c r="EP85" i="34"/>
  <c r="EP86" i="34"/>
  <c r="EP87" i="34"/>
  <c r="EP88" i="34"/>
  <c r="EP89" i="34"/>
  <c r="EP90" i="34"/>
  <c r="EP91" i="34"/>
  <c r="EP92" i="34"/>
  <c r="EP93" i="34"/>
  <c r="EP94" i="34"/>
  <c r="EP95" i="34"/>
  <c r="EP96" i="34"/>
  <c r="EP97" i="34"/>
  <c r="EP98" i="34"/>
  <c r="EP99" i="34"/>
  <c r="EP100" i="34"/>
  <c r="EP101" i="34"/>
  <c r="EP102" i="34"/>
  <c r="EP103" i="34"/>
  <c r="EP104" i="34"/>
  <c r="EP105" i="34"/>
  <c r="EP106" i="34"/>
  <c r="EP107" i="34"/>
  <c r="EP108" i="34"/>
  <c r="EP109" i="34"/>
  <c r="EP110" i="34"/>
  <c r="EP111" i="34"/>
  <c r="EP112" i="34"/>
  <c r="EP113" i="34"/>
  <c r="EP114" i="34"/>
  <c r="EP115" i="34"/>
  <c r="EP116" i="34"/>
  <c r="EP117" i="34"/>
  <c r="EP118" i="34"/>
  <c r="EP119" i="34"/>
  <c r="EP120" i="34"/>
  <c r="EP121" i="34"/>
  <c r="EP122" i="34"/>
  <c r="EP123" i="34"/>
  <c r="EP124" i="34"/>
  <c r="EP125" i="34"/>
  <c r="EP126" i="34"/>
  <c r="EP127" i="34"/>
  <c r="EP128" i="34"/>
  <c r="EP129" i="34"/>
  <c r="EP130" i="34"/>
  <c r="EP131" i="34"/>
  <c r="EP132" i="34"/>
  <c r="EP133" i="34"/>
  <c r="EP134" i="34"/>
  <c r="EP135" i="34"/>
  <c r="EP136" i="34"/>
  <c r="EP137" i="34"/>
  <c r="EP138" i="34"/>
  <c r="EP139" i="34"/>
  <c r="EP140" i="34"/>
  <c r="EP141" i="34"/>
  <c r="EP142" i="34"/>
  <c r="EP143" i="34"/>
  <c r="EP144" i="34"/>
  <c r="EP145" i="34"/>
  <c r="EP146" i="34"/>
  <c r="EP147" i="34"/>
  <c r="EP148" i="34"/>
  <c r="EP149" i="34"/>
  <c r="EP150" i="34"/>
  <c r="EP151" i="34"/>
  <c r="EP152" i="34"/>
  <c r="EP153" i="34"/>
  <c r="EP154" i="34"/>
  <c r="EP155" i="34"/>
  <c r="EP156" i="34"/>
  <c r="EP157" i="34"/>
  <c r="EP158" i="34"/>
  <c r="EP159" i="34"/>
  <c r="EP160" i="34"/>
  <c r="EP161" i="34"/>
  <c r="EP162" i="34"/>
  <c r="EP163" i="34"/>
  <c r="EP164" i="34"/>
  <c r="EP165" i="34"/>
  <c r="EP166" i="34"/>
  <c r="EP167" i="34"/>
  <c r="EP168" i="34"/>
  <c r="EP169" i="34"/>
  <c r="EP170" i="34"/>
  <c r="EP171" i="34"/>
  <c r="EP172" i="34"/>
  <c r="EP173" i="34"/>
  <c r="EP174" i="34"/>
  <c r="EP175" i="34"/>
  <c r="EP176" i="34"/>
  <c r="EP177" i="34"/>
  <c r="EP178" i="34"/>
  <c r="EP179" i="34"/>
  <c r="EP180" i="34"/>
  <c r="EP181" i="34"/>
  <c r="EP182" i="34"/>
  <c r="EP183" i="34"/>
  <c r="EP184" i="34"/>
  <c r="EP185" i="34"/>
  <c r="EP186" i="34"/>
  <c r="EP187" i="34"/>
  <c r="EP188" i="34"/>
  <c r="EP189" i="34"/>
  <c r="EP190" i="34"/>
  <c r="EP191" i="34"/>
  <c r="EP192" i="34"/>
  <c r="EP193" i="34"/>
  <c r="EP194" i="34"/>
  <c r="EP195" i="34"/>
  <c r="EP196" i="34"/>
  <c r="EP197" i="34"/>
  <c r="EP198" i="34"/>
  <c r="EP199" i="34"/>
  <c r="EP200" i="34"/>
  <c r="EP201" i="34"/>
  <c r="EP202" i="34"/>
  <c r="EP203" i="34"/>
  <c r="EP204" i="34"/>
  <c r="EP205" i="34"/>
  <c r="EP206" i="34"/>
  <c r="EP207" i="34"/>
  <c r="EP208" i="34"/>
  <c r="EP209" i="34"/>
  <c r="EP210" i="34"/>
  <c r="EP211" i="34"/>
  <c r="EP212" i="34"/>
  <c r="EP213" i="34"/>
  <c r="EP214" i="34"/>
  <c r="EP215" i="34"/>
  <c r="EP216" i="34"/>
  <c r="EP217" i="34"/>
  <c r="EP218" i="34"/>
  <c r="EP219" i="34"/>
  <c r="EP220" i="34"/>
  <c r="EP221" i="34"/>
  <c r="EP222" i="34"/>
  <c r="EP223" i="34"/>
  <c r="EP224" i="34"/>
  <c r="EP225" i="34"/>
  <c r="EP226" i="34"/>
  <c r="EP227" i="34"/>
  <c r="EP228" i="34"/>
  <c r="EP229" i="34"/>
  <c r="EP230" i="34"/>
  <c r="EP231" i="34"/>
  <c r="EP232" i="34"/>
  <c r="EP233" i="34"/>
  <c r="EP234" i="34"/>
  <c r="EP235" i="34"/>
  <c r="EP236" i="34"/>
  <c r="EP237" i="34"/>
  <c r="EP238" i="34"/>
  <c r="EP239" i="34"/>
  <c r="EP240" i="34"/>
  <c r="EP241" i="34"/>
  <c r="EP242" i="34"/>
  <c r="EP243" i="34"/>
  <c r="EP244" i="34"/>
  <c r="EP245" i="34"/>
  <c r="EP246" i="34"/>
  <c r="EP247" i="34"/>
  <c r="EP248" i="34"/>
  <c r="EP249" i="34"/>
  <c r="EP250" i="34"/>
  <c r="EP251" i="34"/>
  <c r="EP252" i="34"/>
  <c r="EP253" i="34"/>
  <c r="EP254" i="34"/>
  <c r="EP255" i="34"/>
  <c r="EP256" i="34"/>
  <c r="EP257" i="34"/>
  <c r="EP258" i="34"/>
  <c r="EP259" i="34"/>
  <c r="EP260" i="34"/>
  <c r="EP261" i="34"/>
  <c r="EP262" i="34"/>
  <c r="EP263" i="34"/>
  <c r="EP264" i="34"/>
  <c r="EP265" i="34"/>
  <c r="EP266" i="34"/>
  <c r="EP267" i="34"/>
  <c r="EP268" i="34"/>
  <c r="EP269" i="34"/>
  <c r="EP270" i="34"/>
  <c r="EP271" i="34"/>
  <c r="EP272" i="34"/>
  <c r="EP273" i="34"/>
  <c r="EP274" i="34"/>
  <c r="EP275" i="34"/>
  <c r="EP276" i="34"/>
  <c r="EP277" i="34"/>
  <c r="EP278" i="34"/>
  <c r="EP279" i="34"/>
  <c r="EP280" i="34"/>
  <c r="EP281" i="34"/>
  <c r="EP282" i="34"/>
  <c r="EP283" i="34"/>
  <c r="EP284" i="34"/>
  <c r="EP285" i="34"/>
  <c r="EP286" i="34"/>
  <c r="EP287" i="34"/>
  <c r="EP288" i="34"/>
  <c r="EP289" i="34"/>
  <c r="EP290" i="34"/>
  <c r="EP291" i="34"/>
  <c r="EO5" i="34"/>
  <c r="EO6" i="34"/>
  <c r="EO7" i="34"/>
  <c r="EO8" i="34"/>
  <c r="EO9" i="34"/>
  <c r="EO10" i="34"/>
  <c r="EO11" i="34"/>
  <c r="EO12" i="34"/>
  <c r="EO13" i="34"/>
  <c r="EO14" i="34"/>
  <c r="EO15" i="34"/>
  <c r="EO16" i="34"/>
  <c r="EO17" i="34"/>
  <c r="EO18" i="34"/>
  <c r="EO19" i="34"/>
  <c r="EO20" i="34"/>
  <c r="EO21" i="34"/>
  <c r="EO22" i="34"/>
  <c r="EO23" i="34"/>
  <c r="EO24" i="34"/>
  <c r="EO25" i="34"/>
  <c r="EO26" i="34"/>
  <c r="EO27" i="34"/>
  <c r="EO28" i="34"/>
  <c r="EO29" i="34"/>
  <c r="EO30" i="34"/>
  <c r="EO31" i="34"/>
  <c r="EO32" i="34"/>
  <c r="EO33" i="34"/>
  <c r="EO34" i="34"/>
  <c r="EO35" i="34"/>
  <c r="EO36" i="34"/>
  <c r="EO37" i="34"/>
  <c r="EO38" i="34"/>
  <c r="EO39" i="34"/>
  <c r="EO40" i="34"/>
  <c r="EO41" i="34"/>
  <c r="EO42" i="34"/>
  <c r="EO43" i="34"/>
  <c r="EO44" i="34"/>
  <c r="EO45" i="34"/>
  <c r="EO46" i="34"/>
  <c r="EO47" i="34"/>
  <c r="EO48" i="34"/>
  <c r="EO49" i="34"/>
  <c r="EO50" i="34"/>
  <c r="EO51" i="34"/>
  <c r="EO52" i="34"/>
  <c r="EO53" i="34"/>
  <c r="EO54" i="34"/>
  <c r="EO55" i="34"/>
  <c r="EO56" i="34"/>
  <c r="EO57" i="34"/>
  <c r="EO58" i="34"/>
  <c r="EO59" i="34"/>
  <c r="EO60" i="34"/>
  <c r="EO61" i="34"/>
  <c r="EO62" i="34"/>
  <c r="EO63" i="34"/>
  <c r="EO64" i="34"/>
  <c r="EO65" i="34"/>
  <c r="EO66" i="34"/>
  <c r="EO67" i="34"/>
  <c r="EO68" i="34"/>
  <c r="EO69" i="34"/>
  <c r="EO70" i="34"/>
  <c r="EO71" i="34"/>
  <c r="EO72" i="34"/>
  <c r="EO73" i="34"/>
  <c r="EO74" i="34"/>
  <c r="EO75" i="34"/>
  <c r="EO76" i="34"/>
  <c r="EO77" i="34"/>
  <c r="EO78" i="34"/>
  <c r="EO79" i="34"/>
  <c r="EO80" i="34"/>
  <c r="EO81" i="34"/>
  <c r="EO82" i="34"/>
  <c r="EO83" i="34"/>
  <c r="EO84" i="34"/>
  <c r="EO85" i="34"/>
  <c r="EO86" i="34"/>
  <c r="EO87" i="34"/>
  <c r="EO88" i="34"/>
  <c r="EO89" i="34"/>
  <c r="EO90" i="34"/>
  <c r="EO91" i="34"/>
  <c r="EO92" i="34"/>
  <c r="EO93" i="34"/>
  <c r="EO94" i="34"/>
  <c r="EO95" i="34"/>
  <c r="EO96" i="34"/>
  <c r="EO97" i="34"/>
  <c r="EO98" i="34"/>
  <c r="EO99" i="34"/>
  <c r="EO100" i="34"/>
  <c r="EO101" i="34"/>
  <c r="EO102" i="34"/>
  <c r="EO103" i="34"/>
  <c r="EO104" i="34"/>
  <c r="EO105" i="34"/>
  <c r="EO106" i="34"/>
  <c r="EO107" i="34"/>
  <c r="EO108" i="34"/>
  <c r="EO109" i="34"/>
  <c r="EO110" i="34"/>
  <c r="EO111" i="34"/>
  <c r="EO112" i="34"/>
  <c r="EO113" i="34"/>
  <c r="EO114" i="34"/>
  <c r="EO115" i="34"/>
  <c r="EO116" i="34"/>
  <c r="EO117" i="34"/>
  <c r="EO118" i="34"/>
  <c r="EO119" i="34"/>
  <c r="EO120" i="34"/>
  <c r="EO121" i="34"/>
  <c r="EO122" i="34"/>
  <c r="EO123" i="34"/>
  <c r="EO124" i="34"/>
  <c r="EO125" i="34"/>
  <c r="EO126" i="34"/>
  <c r="EO127" i="34"/>
  <c r="EO128" i="34"/>
  <c r="EO129" i="34"/>
  <c r="EO130" i="34"/>
  <c r="EO131" i="34"/>
  <c r="EO132" i="34"/>
  <c r="EO133" i="34"/>
  <c r="EO134" i="34"/>
  <c r="EO135" i="34"/>
  <c r="EO136" i="34"/>
  <c r="EO137" i="34"/>
  <c r="EO138" i="34"/>
  <c r="EO139" i="34"/>
  <c r="EO140" i="34"/>
  <c r="EO141" i="34"/>
  <c r="EO142" i="34"/>
  <c r="EO143" i="34"/>
  <c r="EO144" i="34"/>
  <c r="EO145" i="34"/>
  <c r="EO146" i="34"/>
  <c r="EO147" i="34"/>
  <c r="EO148" i="34"/>
  <c r="EO149" i="34"/>
  <c r="EO150" i="34"/>
  <c r="EO151" i="34"/>
  <c r="EO152" i="34"/>
  <c r="EO153" i="34"/>
  <c r="EO154" i="34"/>
  <c r="EO155" i="34"/>
  <c r="EO156" i="34"/>
  <c r="EO157" i="34"/>
  <c r="EO158" i="34"/>
  <c r="EO159" i="34"/>
  <c r="EO160" i="34"/>
  <c r="EO161" i="34"/>
  <c r="EO162" i="34"/>
  <c r="EO163" i="34"/>
  <c r="EO164" i="34"/>
  <c r="EO165" i="34"/>
  <c r="EO166" i="34"/>
  <c r="EO167" i="34"/>
  <c r="EO168" i="34"/>
  <c r="EO169" i="34"/>
  <c r="EO170" i="34"/>
  <c r="EO171" i="34"/>
  <c r="EO172" i="34"/>
  <c r="EO173" i="34"/>
  <c r="EO174" i="34"/>
  <c r="EO175" i="34"/>
  <c r="EO176" i="34"/>
  <c r="EO177" i="34"/>
  <c r="EO178" i="34"/>
  <c r="EO179" i="34"/>
  <c r="EO180" i="34"/>
  <c r="EO181" i="34"/>
  <c r="EO182" i="34"/>
  <c r="EO183" i="34"/>
  <c r="EO184" i="34"/>
  <c r="EO185" i="34"/>
  <c r="EO186" i="34"/>
  <c r="EO187" i="34"/>
  <c r="EO188" i="34"/>
  <c r="EO189" i="34"/>
  <c r="EO190" i="34"/>
  <c r="EO191" i="34"/>
  <c r="EO192" i="34"/>
  <c r="EO193" i="34"/>
  <c r="EO194" i="34"/>
  <c r="EO195" i="34"/>
  <c r="EO196" i="34"/>
  <c r="EO197" i="34"/>
  <c r="EO198" i="34"/>
  <c r="EO199" i="34"/>
  <c r="EO200" i="34"/>
  <c r="EO201" i="34"/>
  <c r="EO202" i="34"/>
  <c r="EO203" i="34"/>
  <c r="EO204" i="34"/>
  <c r="EO205" i="34"/>
  <c r="EO206" i="34"/>
  <c r="EO207" i="34"/>
  <c r="EO208" i="34"/>
  <c r="EO209" i="34"/>
  <c r="EO210" i="34"/>
  <c r="EO211" i="34"/>
  <c r="EO212" i="34"/>
  <c r="EO213" i="34"/>
  <c r="EO214" i="34"/>
  <c r="EO215" i="34"/>
  <c r="EO216" i="34"/>
  <c r="EO217" i="34"/>
  <c r="EO218" i="34"/>
  <c r="EO219" i="34"/>
  <c r="EO220" i="34"/>
  <c r="EO221" i="34"/>
  <c r="EO222" i="34"/>
  <c r="EO223" i="34"/>
  <c r="EO224" i="34"/>
  <c r="EO225" i="34"/>
  <c r="EO226" i="34"/>
  <c r="EO227" i="34"/>
  <c r="EO228" i="34"/>
  <c r="EO229" i="34"/>
  <c r="EO230" i="34"/>
  <c r="EO231" i="34"/>
  <c r="EO232" i="34"/>
  <c r="EO233" i="34"/>
  <c r="EO234" i="34"/>
  <c r="EO235" i="34"/>
  <c r="EO236" i="34"/>
  <c r="EO237" i="34"/>
  <c r="EO238" i="34"/>
  <c r="EO239" i="34"/>
  <c r="EO240" i="34"/>
  <c r="EO241" i="34"/>
  <c r="EO242" i="34"/>
  <c r="EO243" i="34"/>
  <c r="EO244" i="34"/>
  <c r="EO245" i="34"/>
  <c r="EO246" i="34"/>
  <c r="EO247" i="34"/>
  <c r="EO248" i="34"/>
  <c r="EO249" i="34"/>
  <c r="EO250" i="34"/>
  <c r="EO251" i="34"/>
  <c r="EO252" i="34"/>
  <c r="EO253" i="34"/>
  <c r="EO254" i="34"/>
  <c r="EO255" i="34"/>
  <c r="EO256" i="34"/>
  <c r="EO257" i="34"/>
  <c r="EO258" i="34"/>
  <c r="EO259" i="34"/>
  <c r="EO260" i="34"/>
  <c r="EO261" i="34"/>
  <c r="EO262" i="34"/>
  <c r="EO263" i="34"/>
  <c r="EO264" i="34"/>
  <c r="EO265" i="34"/>
  <c r="EO266" i="34"/>
  <c r="EO267" i="34"/>
  <c r="EO268" i="34"/>
  <c r="EO269" i="34"/>
  <c r="EO270" i="34"/>
  <c r="EO271" i="34"/>
  <c r="EO272" i="34"/>
  <c r="EO273" i="34"/>
  <c r="EO274" i="34"/>
  <c r="EO275" i="34"/>
  <c r="EO276" i="34"/>
  <c r="EO277" i="34"/>
  <c r="EO278" i="34"/>
  <c r="EO279" i="34"/>
  <c r="EO280" i="34"/>
  <c r="EO281" i="34"/>
  <c r="EO282" i="34"/>
  <c r="EO283" i="34"/>
  <c r="EO284" i="34"/>
  <c r="EO285" i="34"/>
  <c r="EO286" i="34"/>
  <c r="EO287" i="34"/>
  <c r="EO288" i="34"/>
  <c r="EO289" i="34"/>
  <c r="EO290" i="34"/>
  <c r="EO291" i="34"/>
  <c r="EM4" i="34"/>
  <c r="EM5" i="34"/>
  <c r="EM6" i="34"/>
  <c r="EM7" i="34"/>
  <c r="EM8" i="34"/>
  <c r="EM9" i="34"/>
  <c r="EM10" i="34"/>
  <c r="EM11" i="34"/>
  <c r="EM12" i="34"/>
  <c r="EM13" i="34"/>
  <c r="EM14" i="34"/>
  <c r="EM15" i="34"/>
  <c r="EM16" i="34"/>
  <c r="EM17" i="34"/>
  <c r="EM18" i="34"/>
  <c r="EM19" i="34"/>
  <c r="EM20" i="34"/>
  <c r="EM21" i="34"/>
  <c r="EM22" i="34"/>
  <c r="EM23" i="34"/>
  <c r="EM24" i="34"/>
  <c r="EM25" i="34"/>
  <c r="EM26" i="34"/>
  <c r="EM27" i="34"/>
  <c r="EM28" i="34"/>
  <c r="EM29" i="34"/>
  <c r="EM30" i="34"/>
  <c r="EM31" i="34"/>
  <c r="EM32" i="34"/>
  <c r="EM33" i="34"/>
  <c r="EM34" i="34"/>
  <c r="EM35" i="34"/>
  <c r="EM36" i="34"/>
  <c r="EM37" i="34"/>
  <c r="EM38" i="34"/>
  <c r="EM39" i="34"/>
  <c r="EM40" i="34"/>
  <c r="EM41" i="34"/>
  <c r="EM42" i="34"/>
  <c r="EM43" i="34"/>
  <c r="EM44" i="34"/>
  <c r="EM45" i="34"/>
  <c r="EM46" i="34"/>
  <c r="EM47" i="34"/>
  <c r="EM48" i="34"/>
  <c r="EM49" i="34"/>
  <c r="EM50" i="34"/>
  <c r="EM51" i="34"/>
  <c r="EM52" i="34"/>
  <c r="EM53" i="34"/>
  <c r="EM54" i="34"/>
  <c r="EM55" i="34"/>
  <c r="EM56" i="34"/>
  <c r="EM57" i="34"/>
  <c r="EM58" i="34"/>
  <c r="EM59" i="34"/>
  <c r="EM60" i="34"/>
  <c r="EM61" i="34"/>
  <c r="EM62" i="34"/>
  <c r="EM63" i="34"/>
  <c r="EM64" i="34"/>
  <c r="EM65" i="34"/>
  <c r="EM66" i="34"/>
  <c r="EM67" i="34"/>
  <c r="EM68" i="34"/>
  <c r="EM69" i="34"/>
  <c r="EM70" i="34"/>
  <c r="EM71" i="34"/>
  <c r="EM72" i="34"/>
  <c r="EM73" i="34"/>
  <c r="EM74" i="34"/>
  <c r="EM75" i="34"/>
  <c r="EM76" i="34"/>
  <c r="EM77" i="34"/>
  <c r="EM78" i="34"/>
  <c r="EM79" i="34"/>
  <c r="EM80" i="34"/>
  <c r="EM81" i="34"/>
  <c r="EM82" i="34"/>
  <c r="EM83" i="34"/>
  <c r="EM84" i="34"/>
  <c r="EM85" i="34"/>
  <c r="EM86" i="34"/>
  <c r="EM87" i="34"/>
  <c r="EM88" i="34"/>
  <c r="EM89" i="34"/>
  <c r="EM90" i="34"/>
  <c r="EM91" i="34"/>
  <c r="EM92" i="34"/>
  <c r="EM93" i="34"/>
  <c r="EM94" i="34"/>
  <c r="EM95" i="34"/>
  <c r="EM96" i="34"/>
  <c r="EM97" i="34"/>
  <c r="EM98" i="34"/>
  <c r="EM99" i="34"/>
  <c r="EM100" i="34"/>
  <c r="EM101" i="34"/>
  <c r="EM102" i="34"/>
  <c r="EM103" i="34"/>
  <c r="EM104" i="34"/>
  <c r="EM105" i="34"/>
  <c r="EM106" i="34"/>
  <c r="EM107" i="34"/>
  <c r="EM108" i="34"/>
  <c r="EM109" i="34"/>
  <c r="EM110" i="34"/>
  <c r="EM111" i="34"/>
  <c r="EM112" i="34"/>
  <c r="EM113" i="34"/>
  <c r="EM114" i="34"/>
  <c r="EM115" i="34"/>
  <c r="EM116" i="34"/>
  <c r="EM117" i="34"/>
  <c r="EM118" i="34"/>
  <c r="EM119" i="34"/>
  <c r="EM120" i="34"/>
  <c r="EM121" i="34"/>
  <c r="EM122" i="34"/>
  <c r="EM123" i="34"/>
  <c r="EM124" i="34"/>
  <c r="EM125" i="34"/>
  <c r="EM126" i="34"/>
  <c r="EM127" i="34"/>
  <c r="EM128" i="34"/>
  <c r="EM129" i="34"/>
  <c r="EM130" i="34"/>
  <c r="EM131" i="34"/>
  <c r="EM132" i="34"/>
  <c r="EM133" i="34"/>
  <c r="EM134" i="34"/>
  <c r="EM135" i="34"/>
  <c r="EM136" i="34"/>
  <c r="EM137" i="34"/>
  <c r="EM138" i="34"/>
  <c r="EM139" i="34"/>
  <c r="EM140" i="34"/>
  <c r="EM141" i="34"/>
  <c r="EM142" i="34"/>
  <c r="EM143" i="34"/>
  <c r="EM144" i="34"/>
  <c r="EM145" i="34"/>
  <c r="EM146" i="34"/>
  <c r="EM147" i="34"/>
  <c r="EM148" i="34"/>
  <c r="EM149" i="34"/>
  <c r="EM150" i="34"/>
  <c r="EM151" i="34"/>
  <c r="EM152" i="34"/>
  <c r="EM153" i="34"/>
  <c r="EM154" i="34"/>
  <c r="EM155" i="34"/>
  <c r="EM156" i="34"/>
  <c r="EM157" i="34"/>
  <c r="EM158" i="34"/>
  <c r="EM159" i="34"/>
  <c r="EM160" i="34"/>
  <c r="EM161" i="34"/>
  <c r="EM162" i="34"/>
  <c r="EM163" i="34"/>
  <c r="EM164" i="34"/>
  <c r="EM165" i="34"/>
  <c r="EM166" i="34"/>
  <c r="EM167" i="34"/>
  <c r="EM168" i="34"/>
  <c r="EM169" i="34"/>
  <c r="EM170" i="34"/>
  <c r="EM171" i="34"/>
  <c r="EM172" i="34"/>
  <c r="EM173" i="34"/>
  <c r="EM174" i="34"/>
  <c r="EM175" i="34"/>
  <c r="EM176" i="34"/>
  <c r="EM177" i="34"/>
  <c r="EM178" i="34"/>
  <c r="EM179" i="34"/>
  <c r="EM180" i="34"/>
  <c r="EM181" i="34"/>
  <c r="EM182" i="34"/>
  <c r="EM183" i="34"/>
  <c r="EM184" i="34"/>
  <c r="EM185" i="34"/>
  <c r="EM186" i="34"/>
  <c r="EM187" i="34"/>
  <c r="EM188" i="34"/>
  <c r="EM189" i="34"/>
  <c r="EM190" i="34"/>
  <c r="EM191" i="34"/>
  <c r="EM192" i="34"/>
  <c r="EM193" i="34"/>
  <c r="EM194" i="34"/>
  <c r="EM195" i="34"/>
  <c r="EM196" i="34"/>
  <c r="EM197" i="34"/>
  <c r="EM198" i="34"/>
  <c r="EM199" i="34"/>
  <c r="EM200" i="34"/>
  <c r="EM201" i="34"/>
  <c r="EM202" i="34"/>
  <c r="EM203" i="34"/>
  <c r="EM204" i="34"/>
  <c r="EM205" i="34"/>
  <c r="EM206" i="34"/>
  <c r="EM207" i="34"/>
  <c r="EM208" i="34"/>
  <c r="EM209" i="34"/>
  <c r="EM210" i="34"/>
  <c r="EM211" i="34"/>
  <c r="EM212" i="34"/>
  <c r="EM213" i="34"/>
  <c r="EM214" i="34"/>
  <c r="EM215" i="34"/>
  <c r="EM216" i="34"/>
  <c r="EM217" i="34"/>
  <c r="EM218" i="34"/>
  <c r="EM219" i="34"/>
  <c r="EM220" i="34"/>
  <c r="EM221" i="34"/>
  <c r="EM222" i="34"/>
  <c r="EM223" i="34"/>
  <c r="EM224" i="34"/>
  <c r="EM225" i="34"/>
  <c r="EM226" i="34"/>
  <c r="EM227" i="34"/>
  <c r="EM228" i="34"/>
  <c r="EM229" i="34"/>
  <c r="EM230" i="34"/>
  <c r="EM231" i="34"/>
  <c r="EM232" i="34"/>
  <c r="EM233" i="34"/>
  <c r="EM234" i="34"/>
  <c r="EM235" i="34"/>
  <c r="EM236" i="34"/>
  <c r="EM237" i="34"/>
  <c r="EM238" i="34"/>
  <c r="EM239" i="34"/>
  <c r="EM240" i="34"/>
  <c r="EM241" i="34"/>
  <c r="EM242" i="34"/>
  <c r="EM243" i="34"/>
  <c r="EM244" i="34"/>
  <c r="EM245" i="34"/>
  <c r="EM246" i="34"/>
  <c r="EM247" i="34"/>
  <c r="EM248" i="34"/>
  <c r="EM249" i="34"/>
  <c r="EM250" i="34"/>
  <c r="EM251" i="34"/>
  <c r="EM252" i="34"/>
  <c r="EM253" i="34"/>
  <c r="EM254" i="34"/>
  <c r="EM255" i="34"/>
  <c r="EM256" i="34"/>
  <c r="EM257" i="34"/>
  <c r="EM258" i="34"/>
  <c r="EM259" i="34"/>
  <c r="EM260" i="34"/>
  <c r="EM261" i="34"/>
  <c r="EM262" i="34"/>
  <c r="EM263" i="34"/>
  <c r="EM264" i="34"/>
  <c r="EM265" i="34"/>
  <c r="EM266" i="34"/>
  <c r="EM267" i="34"/>
  <c r="EM268" i="34"/>
  <c r="EM269" i="34"/>
  <c r="EM270" i="34"/>
  <c r="EM271" i="34"/>
  <c r="EM272" i="34"/>
  <c r="EM273" i="34"/>
  <c r="EM274" i="34"/>
  <c r="EM275" i="34"/>
  <c r="EM276" i="34"/>
  <c r="EM277" i="34"/>
  <c r="EM278" i="34"/>
  <c r="EM279" i="34"/>
  <c r="EM280" i="34"/>
  <c r="EM281" i="34"/>
  <c r="EM282" i="34"/>
  <c r="EM283" i="34"/>
  <c r="EM284" i="34"/>
  <c r="EM285" i="34"/>
  <c r="EM286" i="34"/>
  <c r="EM287" i="34"/>
  <c r="EM288" i="34"/>
  <c r="EM289" i="34"/>
  <c r="EM290" i="34"/>
  <c r="EM291" i="34"/>
  <c r="EK4" i="34"/>
  <c r="EK5" i="34"/>
  <c r="EK6" i="34"/>
  <c r="EK7" i="34"/>
  <c r="EK8" i="34"/>
  <c r="EK9" i="34"/>
  <c r="EK10" i="34"/>
  <c r="EK11" i="34"/>
  <c r="EK12" i="34"/>
  <c r="EK13" i="34"/>
  <c r="EK14" i="34"/>
  <c r="EK15" i="34"/>
  <c r="EK16" i="34"/>
  <c r="EK17" i="34"/>
  <c r="EK18" i="34"/>
  <c r="EK19" i="34"/>
  <c r="EK20" i="34"/>
  <c r="EK21" i="34"/>
  <c r="EK22" i="34"/>
  <c r="EK23" i="34"/>
  <c r="EK24" i="34"/>
  <c r="EK25" i="34"/>
  <c r="EK26" i="34"/>
  <c r="EK27" i="34"/>
  <c r="EK28" i="34"/>
  <c r="EK29" i="34"/>
  <c r="EK30" i="34"/>
  <c r="EK31" i="34"/>
  <c r="EK32" i="34"/>
  <c r="EK33" i="34"/>
  <c r="EK34" i="34"/>
  <c r="EK35" i="34"/>
  <c r="EK36" i="34"/>
  <c r="EK37" i="34"/>
  <c r="EK38" i="34"/>
  <c r="EK39" i="34"/>
  <c r="EK40" i="34"/>
  <c r="EK41" i="34"/>
  <c r="EK42" i="34"/>
  <c r="EK43" i="34"/>
  <c r="EK44" i="34"/>
  <c r="EK45" i="34"/>
  <c r="EK46" i="34"/>
  <c r="EK47" i="34"/>
  <c r="EK48" i="34"/>
  <c r="EK49" i="34"/>
  <c r="EK50" i="34"/>
  <c r="EK51" i="34"/>
  <c r="EK52" i="34"/>
  <c r="EK53" i="34"/>
  <c r="EK54" i="34"/>
  <c r="EK55" i="34"/>
  <c r="EK56" i="34"/>
  <c r="EK57" i="34"/>
  <c r="EK58" i="34"/>
  <c r="EK59" i="34"/>
  <c r="EK60" i="34"/>
  <c r="EK61" i="34"/>
  <c r="EK62" i="34"/>
  <c r="EK63" i="34"/>
  <c r="EK64" i="34"/>
  <c r="EK65" i="34"/>
  <c r="EK66" i="34"/>
  <c r="EK67" i="34"/>
  <c r="EK68" i="34"/>
  <c r="EK69" i="34"/>
  <c r="EK70" i="34"/>
  <c r="EK71" i="34"/>
  <c r="EK72" i="34"/>
  <c r="EK73" i="34"/>
  <c r="EK74" i="34"/>
  <c r="EK75" i="34"/>
  <c r="EK76" i="34"/>
  <c r="EK77" i="34"/>
  <c r="EK78" i="34"/>
  <c r="EK79" i="34"/>
  <c r="EK80" i="34"/>
  <c r="EK81" i="34"/>
  <c r="EK82" i="34"/>
  <c r="EK83" i="34"/>
  <c r="EK84" i="34"/>
  <c r="EK85" i="34"/>
  <c r="EK86" i="34"/>
  <c r="EK87" i="34"/>
  <c r="EK88" i="34"/>
  <c r="EK89" i="34"/>
  <c r="EK90" i="34"/>
  <c r="EK91" i="34"/>
  <c r="EK92" i="34"/>
  <c r="EK93" i="34"/>
  <c r="EK94" i="34"/>
  <c r="EK95" i="34"/>
  <c r="EK96" i="34"/>
  <c r="EK97" i="34"/>
  <c r="EK98" i="34"/>
  <c r="EK99" i="34"/>
  <c r="EK100" i="34"/>
  <c r="EK101" i="34"/>
  <c r="EK102" i="34"/>
  <c r="EK103" i="34"/>
  <c r="EK104" i="34"/>
  <c r="EK105" i="34"/>
  <c r="EK106" i="34"/>
  <c r="EK107" i="34"/>
  <c r="EK108" i="34"/>
  <c r="EK109" i="34"/>
  <c r="EK110" i="34"/>
  <c r="EK111" i="34"/>
  <c r="EK112" i="34"/>
  <c r="EK113" i="34"/>
  <c r="EK114" i="34"/>
  <c r="EK115" i="34"/>
  <c r="EK116" i="34"/>
  <c r="EK117" i="34"/>
  <c r="EK118" i="34"/>
  <c r="EK119" i="34"/>
  <c r="EK120" i="34"/>
  <c r="EK121" i="34"/>
  <c r="EK122" i="34"/>
  <c r="EK123" i="34"/>
  <c r="EK124" i="34"/>
  <c r="EK125" i="34"/>
  <c r="EK126" i="34"/>
  <c r="EK127" i="34"/>
  <c r="EK128" i="34"/>
  <c r="EK129" i="34"/>
  <c r="EK130" i="34"/>
  <c r="EK131" i="34"/>
  <c r="EK132" i="34"/>
  <c r="EK133" i="34"/>
  <c r="EK134" i="34"/>
  <c r="EK135" i="34"/>
  <c r="EK136" i="34"/>
  <c r="EK137" i="34"/>
  <c r="EK138" i="34"/>
  <c r="EK139" i="34"/>
  <c r="EK140" i="34"/>
  <c r="EK141" i="34"/>
  <c r="EK142" i="34"/>
  <c r="EK143" i="34"/>
  <c r="EK144" i="34"/>
  <c r="EK145" i="34"/>
  <c r="EK146" i="34"/>
  <c r="EK147" i="34"/>
  <c r="EK148" i="34"/>
  <c r="EK149" i="34"/>
  <c r="EK150" i="34"/>
  <c r="EK151" i="34"/>
  <c r="EK152" i="34"/>
  <c r="EK153" i="34"/>
  <c r="EK154" i="34"/>
  <c r="EK155" i="34"/>
  <c r="EK156" i="34"/>
  <c r="EK157" i="34"/>
  <c r="EK158" i="34"/>
  <c r="EK159" i="34"/>
  <c r="EK160" i="34"/>
  <c r="EK161" i="34"/>
  <c r="EK162" i="34"/>
  <c r="EK163" i="34"/>
  <c r="EK164" i="34"/>
  <c r="EK165" i="34"/>
  <c r="EK166" i="34"/>
  <c r="EK167" i="34"/>
  <c r="EK168" i="34"/>
  <c r="EK169" i="34"/>
  <c r="EK170" i="34"/>
  <c r="EK171" i="34"/>
  <c r="EK172" i="34"/>
  <c r="EK173" i="34"/>
  <c r="EK174" i="34"/>
  <c r="EK175" i="34"/>
  <c r="EK176" i="34"/>
  <c r="EK177" i="34"/>
  <c r="EK178" i="34"/>
  <c r="EK179" i="34"/>
  <c r="EK180" i="34"/>
  <c r="EK181" i="34"/>
  <c r="EK182" i="34"/>
  <c r="EK183" i="34"/>
  <c r="EK184" i="34"/>
  <c r="EK185" i="34"/>
  <c r="EK186" i="34"/>
  <c r="EK187" i="34"/>
  <c r="EK188" i="34"/>
  <c r="EK189" i="34"/>
  <c r="EK190" i="34"/>
  <c r="EK191" i="34"/>
  <c r="EK192" i="34"/>
  <c r="EK193" i="34"/>
  <c r="EK194" i="34"/>
  <c r="EK195" i="34"/>
  <c r="EK196" i="34"/>
  <c r="EK197" i="34"/>
  <c r="EK198" i="34"/>
  <c r="EK199" i="34"/>
  <c r="EK200" i="34"/>
  <c r="EK201" i="34"/>
  <c r="EK202" i="34"/>
  <c r="EK203" i="34"/>
  <c r="EK204" i="34"/>
  <c r="EK205" i="34"/>
  <c r="EK206" i="34"/>
  <c r="EK207" i="34"/>
  <c r="EK208" i="34"/>
  <c r="EK209" i="34"/>
  <c r="EK210" i="34"/>
  <c r="EK211" i="34"/>
  <c r="EK212" i="34"/>
  <c r="EK213" i="34"/>
  <c r="EK214" i="34"/>
  <c r="EK215" i="34"/>
  <c r="EK216" i="34"/>
  <c r="EK217" i="34"/>
  <c r="EK218" i="34"/>
  <c r="EK219" i="34"/>
  <c r="EK220" i="34"/>
  <c r="EK221" i="34"/>
  <c r="EK222" i="34"/>
  <c r="EK223" i="34"/>
  <c r="EK224" i="34"/>
  <c r="EK225" i="34"/>
  <c r="EK226" i="34"/>
  <c r="EK227" i="34"/>
  <c r="EK228" i="34"/>
  <c r="EK229" i="34"/>
  <c r="EK230" i="34"/>
  <c r="EK231" i="34"/>
  <c r="EK232" i="34"/>
  <c r="EK233" i="34"/>
  <c r="EK234" i="34"/>
  <c r="EK235" i="34"/>
  <c r="EK236" i="34"/>
  <c r="EK237" i="34"/>
  <c r="EK238" i="34"/>
  <c r="EK239" i="34"/>
  <c r="EK240" i="34"/>
  <c r="EK241" i="34"/>
  <c r="EK242" i="34"/>
  <c r="EK243" i="34"/>
  <c r="EK244" i="34"/>
  <c r="EK245" i="34"/>
  <c r="EK246" i="34"/>
  <c r="EK247" i="34"/>
  <c r="EK248" i="34"/>
  <c r="EK249" i="34"/>
  <c r="EK250" i="34"/>
  <c r="EK251" i="34"/>
  <c r="EK252" i="34"/>
  <c r="EK253" i="34"/>
  <c r="EK254" i="34"/>
  <c r="EK255" i="34"/>
  <c r="EK256" i="34"/>
  <c r="EK257" i="34"/>
  <c r="EK258" i="34"/>
  <c r="EK259" i="34"/>
  <c r="EK260" i="34"/>
  <c r="EK261" i="34"/>
  <c r="EK262" i="34"/>
  <c r="EK263" i="34"/>
  <c r="EK264" i="34"/>
  <c r="EK265" i="34"/>
  <c r="EK266" i="34"/>
  <c r="EK267" i="34"/>
  <c r="EK268" i="34"/>
  <c r="EK269" i="34"/>
  <c r="EK270" i="34"/>
  <c r="EK271" i="34"/>
  <c r="EK272" i="34"/>
  <c r="EK273" i="34"/>
  <c r="EK274" i="34"/>
  <c r="EK275" i="34"/>
  <c r="EK276" i="34"/>
  <c r="EK277" i="34"/>
  <c r="EK278" i="34"/>
  <c r="EK279" i="34"/>
  <c r="EK280" i="34"/>
  <c r="EK281" i="34"/>
  <c r="EK282" i="34"/>
  <c r="EK283" i="34"/>
  <c r="EK284" i="34"/>
  <c r="EK285" i="34"/>
  <c r="EK286" i="34"/>
  <c r="EK287" i="34"/>
  <c r="EK288" i="34"/>
  <c r="EK289" i="34"/>
  <c r="EK290" i="34"/>
  <c r="EK291" i="34"/>
  <c r="EI4" i="34"/>
  <c r="EI5" i="34"/>
  <c r="EI6" i="34"/>
  <c r="EI7" i="34"/>
  <c r="EI8" i="34"/>
  <c r="EI9" i="34"/>
  <c r="EI10" i="34"/>
  <c r="EI11" i="34"/>
  <c r="EI12" i="34"/>
  <c r="EI13" i="34"/>
  <c r="EI14" i="34"/>
  <c r="EI15" i="34"/>
  <c r="EI16" i="34"/>
  <c r="EI17" i="34"/>
  <c r="EI18" i="34"/>
  <c r="EI19" i="34"/>
  <c r="EI20" i="34"/>
  <c r="EI21" i="34"/>
  <c r="EI22" i="34"/>
  <c r="EI23" i="34"/>
  <c r="EI24" i="34"/>
  <c r="EI25" i="34"/>
  <c r="EI26" i="34"/>
  <c r="EI27" i="34"/>
  <c r="EI28" i="34"/>
  <c r="EI29" i="34"/>
  <c r="EI30" i="34"/>
  <c r="EI31" i="34"/>
  <c r="EI32" i="34"/>
  <c r="EI33" i="34"/>
  <c r="EI34" i="34"/>
  <c r="EI35" i="34"/>
  <c r="EI36" i="34"/>
  <c r="EI37" i="34"/>
  <c r="EI38" i="34"/>
  <c r="EI39" i="34"/>
  <c r="EI40" i="34"/>
  <c r="EI41" i="34"/>
  <c r="EI42" i="34"/>
  <c r="EI43" i="34"/>
  <c r="EI44" i="34"/>
  <c r="EI45" i="34"/>
  <c r="EI46" i="34"/>
  <c r="EI47" i="34"/>
  <c r="EI48" i="34"/>
  <c r="EI49" i="34"/>
  <c r="EI50" i="34"/>
  <c r="EI51" i="34"/>
  <c r="EI52" i="34"/>
  <c r="EI53" i="34"/>
  <c r="EI54" i="34"/>
  <c r="EI55" i="34"/>
  <c r="EI56" i="34"/>
  <c r="EI57" i="34"/>
  <c r="EI58" i="34"/>
  <c r="EI59" i="34"/>
  <c r="EI60" i="34"/>
  <c r="EI61" i="34"/>
  <c r="EI62" i="34"/>
  <c r="EI63" i="34"/>
  <c r="EI64" i="34"/>
  <c r="EI65" i="34"/>
  <c r="EI66" i="34"/>
  <c r="EI67" i="34"/>
  <c r="EI68" i="34"/>
  <c r="EI69" i="34"/>
  <c r="EI70" i="34"/>
  <c r="EI71" i="34"/>
  <c r="EI72" i="34"/>
  <c r="EI73" i="34"/>
  <c r="EI74" i="34"/>
  <c r="EI75" i="34"/>
  <c r="EI76" i="34"/>
  <c r="EI77" i="34"/>
  <c r="EI78" i="34"/>
  <c r="EI79" i="34"/>
  <c r="EI80" i="34"/>
  <c r="EI81" i="34"/>
  <c r="EI82" i="34"/>
  <c r="EI83" i="34"/>
  <c r="EI84" i="34"/>
  <c r="EI85" i="34"/>
  <c r="EI86" i="34"/>
  <c r="EI87" i="34"/>
  <c r="EI88" i="34"/>
  <c r="EI89" i="34"/>
  <c r="EI90" i="34"/>
  <c r="EI91" i="34"/>
  <c r="EI92" i="34"/>
  <c r="EI93" i="34"/>
  <c r="EI94" i="34"/>
  <c r="EI95" i="34"/>
  <c r="EI96" i="34"/>
  <c r="EI97" i="34"/>
  <c r="EI98" i="34"/>
  <c r="EI99" i="34"/>
  <c r="EI100" i="34"/>
  <c r="EI101" i="34"/>
  <c r="EI102" i="34"/>
  <c r="EI103" i="34"/>
  <c r="EI104" i="34"/>
  <c r="EI105" i="34"/>
  <c r="EI106" i="34"/>
  <c r="EI107" i="34"/>
  <c r="EI108" i="34"/>
  <c r="EI109" i="34"/>
  <c r="EI110" i="34"/>
  <c r="EI111" i="34"/>
  <c r="EI112" i="34"/>
  <c r="EI113" i="34"/>
  <c r="EI114" i="34"/>
  <c r="EI115" i="34"/>
  <c r="EI116" i="34"/>
  <c r="EI117" i="34"/>
  <c r="EI118" i="34"/>
  <c r="EI119" i="34"/>
  <c r="EI120" i="34"/>
  <c r="EI121" i="34"/>
  <c r="EI122" i="34"/>
  <c r="EI123" i="34"/>
  <c r="EI124" i="34"/>
  <c r="EI125" i="34"/>
  <c r="EI126" i="34"/>
  <c r="EI127" i="34"/>
  <c r="EI128" i="34"/>
  <c r="EI129" i="34"/>
  <c r="EI130" i="34"/>
  <c r="EI131" i="34"/>
  <c r="EI132" i="34"/>
  <c r="EI133" i="34"/>
  <c r="EI134" i="34"/>
  <c r="EI135" i="34"/>
  <c r="EI136" i="34"/>
  <c r="EI137" i="34"/>
  <c r="EI138" i="34"/>
  <c r="EI139" i="34"/>
  <c r="EI140" i="34"/>
  <c r="EI141" i="34"/>
  <c r="EI142" i="34"/>
  <c r="EI143" i="34"/>
  <c r="EI144" i="34"/>
  <c r="EI145" i="34"/>
  <c r="EI146" i="34"/>
  <c r="EI147" i="34"/>
  <c r="EI148" i="34"/>
  <c r="EI149" i="34"/>
  <c r="EI150" i="34"/>
  <c r="EI151" i="34"/>
  <c r="EI152" i="34"/>
  <c r="EI153" i="34"/>
  <c r="EI154" i="34"/>
  <c r="EI155" i="34"/>
  <c r="EI156" i="34"/>
  <c r="EI157" i="34"/>
  <c r="EI158" i="34"/>
  <c r="EI159" i="34"/>
  <c r="EI160" i="34"/>
  <c r="EI161" i="34"/>
  <c r="EI162" i="34"/>
  <c r="EI163" i="34"/>
  <c r="EI164" i="34"/>
  <c r="EI165" i="34"/>
  <c r="EI166" i="34"/>
  <c r="EI167" i="34"/>
  <c r="EI168" i="34"/>
  <c r="EI169" i="34"/>
  <c r="EI170" i="34"/>
  <c r="EI171" i="34"/>
  <c r="EI172" i="34"/>
  <c r="EI173" i="34"/>
  <c r="EI174" i="34"/>
  <c r="EI175" i="34"/>
  <c r="EI176" i="34"/>
  <c r="EI177" i="34"/>
  <c r="EI178" i="34"/>
  <c r="EI179" i="34"/>
  <c r="EI180" i="34"/>
  <c r="EI181" i="34"/>
  <c r="EI182" i="34"/>
  <c r="EI183" i="34"/>
  <c r="EI184" i="34"/>
  <c r="EI185" i="34"/>
  <c r="EI186" i="34"/>
  <c r="EI187" i="34"/>
  <c r="EI188" i="34"/>
  <c r="EI189" i="34"/>
  <c r="EI190" i="34"/>
  <c r="EI191" i="34"/>
  <c r="EI192" i="34"/>
  <c r="EI193" i="34"/>
  <c r="EI194" i="34"/>
  <c r="EI195" i="34"/>
  <c r="EI196" i="34"/>
  <c r="EI197" i="34"/>
  <c r="EI198" i="34"/>
  <c r="EI199" i="34"/>
  <c r="EI200" i="34"/>
  <c r="EI201" i="34"/>
  <c r="EI202" i="34"/>
  <c r="EI203" i="34"/>
  <c r="EI204" i="34"/>
  <c r="EI205" i="34"/>
  <c r="EI206" i="34"/>
  <c r="EI207" i="34"/>
  <c r="EI208" i="34"/>
  <c r="EI209" i="34"/>
  <c r="EI210" i="34"/>
  <c r="EI211" i="34"/>
  <c r="EI212" i="34"/>
  <c r="EI213" i="34"/>
  <c r="EI214" i="34"/>
  <c r="EI215" i="34"/>
  <c r="EI216" i="34"/>
  <c r="EI217" i="34"/>
  <c r="EI218" i="34"/>
  <c r="EI219" i="34"/>
  <c r="EI220" i="34"/>
  <c r="EI221" i="34"/>
  <c r="EI222" i="34"/>
  <c r="EI223" i="34"/>
  <c r="EI224" i="34"/>
  <c r="EI225" i="34"/>
  <c r="EI226" i="34"/>
  <c r="EI227" i="34"/>
  <c r="EI228" i="34"/>
  <c r="EI229" i="34"/>
  <c r="EI230" i="34"/>
  <c r="EI231" i="34"/>
  <c r="EI232" i="34"/>
  <c r="EI233" i="34"/>
  <c r="EI234" i="34"/>
  <c r="EI235" i="34"/>
  <c r="EI236" i="34"/>
  <c r="EI237" i="34"/>
  <c r="EI238" i="34"/>
  <c r="EI239" i="34"/>
  <c r="EI240" i="34"/>
  <c r="EI241" i="34"/>
  <c r="EI242" i="34"/>
  <c r="EI243" i="34"/>
  <c r="EI244" i="34"/>
  <c r="EI245" i="34"/>
  <c r="EI246" i="34"/>
  <c r="EI247" i="34"/>
  <c r="EI248" i="34"/>
  <c r="EI249" i="34"/>
  <c r="EI250" i="34"/>
  <c r="EI251" i="34"/>
  <c r="EI252" i="34"/>
  <c r="EI253" i="34"/>
  <c r="EI254" i="34"/>
  <c r="EI255" i="34"/>
  <c r="EI256" i="34"/>
  <c r="EI257" i="34"/>
  <c r="EI258" i="34"/>
  <c r="EI259" i="34"/>
  <c r="EI260" i="34"/>
  <c r="EI261" i="34"/>
  <c r="EI262" i="34"/>
  <c r="EI263" i="34"/>
  <c r="EI264" i="34"/>
  <c r="EI265" i="34"/>
  <c r="EI266" i="34"/>
  <c r="EI267" i="34"/>
  <c r="EI268" i="34"/>
  <c r="EI269" i="34"/>
  <c r="EI270" i="34"/>
  <c r="EI271" i="34"/>
  <c r="EI272" i="34"/>
  <c r="EI273" i="34"/>
  <c r="EI274" i="34"/>
  <c r="EI275" i="34"/>
  <c r="EI276" i="34"/>
  <c r="EI277" i="34"/>
  <c r="EI278" i="34"/>
  <c r="EI279" i="34"/>
  <c r="EI280" i="34"/>
  <c r="EI281" i="34"/>
  <c r="EI282" i="34"/>
  <c r="EI283" i="34"/>
  <c r="EI284" i="34"/>
  <c r="EI285" i="34"/>
  <c r="EI286" i="34"/>
  <c r="EI287" i="34"/>
  <c r="EI288" i="34"/>
  <c r="EI289" i="34"/>
  <c r="EI290" i="34"/>
  <c r="EI291" i="34"/>
  <c r="EH4" i="34"/>
  <c r="EH5" i="34"/>
  <c r="EH6" i="34"/>
  <c r="EH7" i="34"/>
  <c r="EH8" i="34"/>
  <c r="EH9" i="34"/>
  <c r="EH10" i="34"/>
  <c r="EH11" i="34"/>
  <c r="EH12" i="34"/>
  <c r="EH13" i="34"/>
  <c r="EH14" i="34"/>
  <c r="EH15" i="34"/>
  <c r="EH16" i="34"/>
  <c r="EH17" i="34"/>
  <c r="EH18" i="34"/>
  <c r="EH19" i="34"/>
  <c r="EH20" i="34"/>
  <c r="EH21" i="34"/>
  <c r="EH22" i="34"/>
  <c r="EH23" i="34"/>
  <c r="EH24" i="34"/>
  <c r="EH25" i="34"/>
  <c r="EH26" i="34"/>
  <c r="EH27" i="34"/>
  <c r="EH28" i="34"/>
  <c r="EH29" i="34"/>
  <c r="EH30" i="34"/>
  <c r="EH31" i="34"/>
  <c r="EH32" i="34"/>
  <c r="EH33" i="34"/>
  <c r="EH34" i="34"/>
  <c r="EH35" i="34"/>
  <c r="EH36" i="34"/>
  <c r="EH37" i="34"/>
  <c r="EH38" i="34"/>
  <c r="EH39" i="34"/>
  <c r="EH40" i="34"/>
  <c r="EH41" i="34"/>
  <c r="EH42" i="34"/>
  <c r="EH43" i="34"/>
  <c r="EH44" i="34"/>
  <c r="EH45" i="34"/>
  <c r="EH46" i="34"/>
  <c r="EH47" i="34"/>
  <c r="EH48" i="34"/>
  <c r="EH49" i="34"/>
  <c r="EH50" i="34"/>
  <c r="EH51" i="34"/>
  <c r="EH52" i="34"/>
  <c r="EH53" i="34"/>
  <c r="EH54" i="34"/>
  <c r="EH55" i="34"/>
  <c r="EH56" i="34"/>
  <c r="EH57" i="34"/>
  <c r="EH58" i="34"/>
  <c r="EH59" i="34"/>
  <c r="EH60" i="34"/>
  <c r="EH61" i="34"/>
  <c r="EH62" i="34"/>
  <c r="EH63" i="34"/>
  <c r="EH64" i="34"/>
  <c r="EH65" i="34"/>
  <c r="EH66" i="34"/>
  <c r="EH67" i="34"/>
  <c r="EH68" i="34"/>
  <c r="EH69" i="34"/>
  <c r="EH70" i="34"/>
  <c r="EH71" i="34"/>
  <c r="EH72" i="34"/>
  <c r="EH73" i="34"/>
  <c r="EH74" i="34"/>
  <c r="EH75" i="34"/>
  <c r="EH76" i="34"/>
  <c r="EH77" i="34"/>
  <c r="EH78" i="34"/>
  <c r="EH79" i="34"/>
  <c r="EH80" i="34"/>
  <c r="EH81" i="34"/>
  <c r="EH82" i="34"/>
  <c r="EH83" i="34"/>
  <c r="EH84" i="34"/>
  <c r="EH85" i="34"/>
  <c r="EH86" i="34"/>
  <c r="EH87" i="34"/>
  <c r="EH88" i="34"/>
  <c r="EH89" i="34"/>
  <c r="EH90" i="34"/>
  <c r="EH91" i="34"/>
  <c r="EH92" i="34"/>
  <c r="EH93" i="34"/>
  <c r="EH94" i="34"/>
  <c r="EH95" i="34"/>
  <c r="EH96" i="34"/>
  <c r="EH97" i="34"/>
  <c r="EH98" i="34"/>
  <c r="EH99" i="34"/>
  <c r="EH100" i="34"/>
  <c r="EH101" i="34"/>
  <c r="EH102" i="34"/>
  <c r="EH103" i="34"/>
  <c r="EH104" i="34"/>
  <c r="EH105" i="34"/>
  <c r="EH106" i="34"/>
  <c r="EH107" i="34"/>
  <c r="EH108" i="34"/>
  <c r="EH109" i="34"/>
  <c r="EH110" i="34"/>
  <c r="EH111" i="34"/>
  <c r="EH112" i="34"/>
  <c r="EH113" i="34"/>
  <c r="EH114" i="34"/>
  <c r="EH115" i="34"/>
  <c r="EH116" i="34"/>
  <c r="EH117" i="34"/>
  <c r="EH118" i="34"/>
  <c r="EH119" i="34"/>
  <c r="EH120" i="34"/>
  <c r="EH121" i="34"/>
  <c r="EH122" i="34"/>
  <c r="EH123" i="34"/>
  <c r="EH124" i="34"/>
  <c r="EH125" i="34"/>
  <c r="EH126" i="34"/>
  <c r="EH127" i="34"/>
  <c r="EH128" i="34"/>
  <c r="EH129" i="34"/>
  <c r="EH130" i="34"/>
  <c r="EH131" i="34"/>
  <c r="EH132" i="34"/>
  <c r="EH133" i="34"/>
  <c r="EH134" i="34"/>
  <c r="EH135" i="34"/>
  <c r="EH136" i="34"/>
  <c r="EH137" i="34"/>
  <c r="EH138" i="34"/>
  <c r="EH139" i="34"/>
  <c r="EH140" i="34"/>
  <c r="EH141" i="34"/>
  <c r="EH142" i="34"/>
  <c r="EH143" i="34"/>
  <c r="EH144" i="34"/>
  <c r="EH145" i="34"/>
  <c r="EH146" i="34"/>
  <c r="EH147" i="34"/>
  <c r="EH148" i="34"/>
  <c r="EH149" i="34"/>
  <c r="EH150" i="34"/>
  <c r="EH151" i="34"/>
  <c r="EH152" i="34"/>
  <c r="EH153" i="34"/>
  <c r="EH154" i="34"/>
  <c r="EH155" i="34"/>
  <c r="EH156" i="34"/>
  <c r="EH157" i="34"/>
  <c r="EH158" i="34"/>
  <c r="EH159" i="34"/>
  <c r="EH160" i="34"/>
  <c r="EH161" i="34"/>
  <c r="EH162" i="34"/>
  <c r="EH163" i="34"/>
  <c r="EH164" i="34"/>
  <c r="EH165" i="34"/>
  <c r="EH166" i="34"/>
  <c r="EH167" i="34"/>
  <c r="EH168" i="34"/>
  <c r="EH169" i="34"/>
  <c r="EH170" i="34"/>
  <c r="EH171" i="34"/>
  <c r="EH172" i="34"/>
  <c r="EH173" i="34"/>
  <c r="EH174" i="34"/>
  <c r="EH175" i="34"/>
  <c r="EH176" i="34"/>
  <c r="EH177" i="34"/>
  <c r="EH178" i="34"/>
  <c r="EH179" i="34"/>
  <c r="EH180" i="34"/>
  <c r="EH181" i="34"/>
  <c r="EH182" i="34"/>
  <c r="EH183" i="34"/>
  <c r="EH184" i="34"/>
  <c r="EH185" i="34"/>
  <c r="EH186" i="34"/>
  <c r="EH187" i="34"/>
  <c r="EH188" i="34"/>
  <c r="EH189" i="34"/>
  <c r="EH190" i="34"/>
  <c r="EH191" i="34"/>
  <c r="EH192" i="34"/>
  <c r="EH193" i="34"/>
  <c r="EH194" i="34"/>
  <c r="EH195" i="34"/>
  <c r="EH196" i="34"/>
  <c r="EH197" i="34"/>
  <c r="EH198" i="34"/>
  <c r="EH199" i="34"/>
  <c r="EH200" i="34"/>
  <c r="EH201" i="34"/>
  <c r="EH202" i="34"/>
  <c r="EH203" i="34"/>
  <c r="EH204" i="34"/>
  <c r="EH205" i="34"/>
  <c r="EH206" i="34"/>
  <c r="EH207" i="34"/>
  <c r="EH208" i="34"/>
  <c r="EH209" i="34"/>
  <c r="EH210" i="34"/>
  <c r="EH211" i="34"/>
  <c r="EH212" i="34"/>
  <c r="EH213" i="34"/>
  <c r="EH214" i="34"/>
  <c r="EH215" i="34"/>
  <c r="EH216" i="34"/>
  <c r="EH217" i="34"/>
  <c r="EH218" i="34"/>
  <c r="EH219" i="34"/>
  <c r="EH220" i="34"/>
  <c r="EH221" i="34"/>
  <c r="EH222" i="34"/>
  <c r="EH223" i="34"/>
  <c r="EH224" i="34"/>
  <c r="EH225" i="34"/>
  <c r="EH226" i="34"/>
  <c r="EH227" i="34"/>
  <c r="EH228" i="34"/>
  <c r="EH229" i="34"/>
  <c r="EH230" i="34"/>
  <c r="EH231" i="34"/>
  <c r="EH232" i="34"/>
  <c r="EH233" i="34"/>
  <c r="EH234" i="34"/>
  <c r="EH235" i="34"/>
  <c r="EH236" i="34"/>
  <c r="EH237" i="34"/>
  <c r="EH238" i="34"/>
  <c r="EH239" i="34"/>
  <c r="EH240" i="34"/>
  <c r="EH241" i="34"/>
  <c r="EH242" i="34"/>
  <c r="EH243" i="34"/>
  <c r="EH244" i="34"/>
  <c r="EH245" i="34"/>
  <c r="EH246" i="34"/>
  <c r="EH247" i="34"/>
  <c r="EH248" i="34"/>
  <c r="EH249" i="34"/>
  <c r="EH250" i="34"/>
  <c r="EH251" i="34"/>
  <c r="EH252" i="34"/>
  <c r="EH253" i="34"/>
  <c r="EH254" i="34"/>
  <c r="EH255" i="34"/>
  <c r="EH256" i="34"/>
  <c r="EH257" i="34"/>
  <c r="EH258" i="34"/>
  <c r="EH259" i="34"/>
  <c r="EH260" i="34"/>
  <c r="EH261" i="34"/>
  <c r="EH262" i="34"/>
  <c r="EH263" i="34"/>
  <c r="EH264" i="34"/>
  <c r="EH265" i="34"/>
  <c r="EH266" i="34"/>
  <c r="EH267" i="34"/>
  <c r="EH268" i="34"/>
  <c r="EH269" i="34"/>
  <c r="EH270" i="34"/>
  <c r="EH271" i="34"/>
  <c r="EH272" i="34"/>
  <c r="EH273" i="34"/>
  <c r="EH274" i="34"/>
  <c r="EH275" i="34"/>
  <c r="EH276" i="34"/>
  <c r="EH277" i="34"/>
  <c r="EH278" i="34"/>
  <c r="EH279" i="34"/>
  <c r="EH280" i="34"/>
  <c r="EH281" i="34"/>
  <c r="EH282" i="34"/>
  <c r="EH283" i="34"/>
  <c r="EH284" i="34"/>
  <c r="EH285" i="34"/>
  <c r="EH286" i="34"/>
  <c r="EH287" i="34"/>
  <c r="EH288" i="34"/>
  <c r="EH289" i="34"/>
  <c r="EH290" i="34"/>
  <c r="EH291" i="34"/>
  <c r="EG5" i="34"/>
  <c r="EG6" i="34"/>
  <c r="EG7" i="34"/>
  <c r="EG8" i="34"/>
  <c r="EG9" i="34"/>
  <c r="EG10" i="34"/>
  <c r="EG11" i="34"/>
  <c r="EG12" i="34"/>
  <c r="EG13" i="34"/>
  <c r="EG14" i="34"/>
  <c r="EG15" i="34"/>
  <c r="EG16" i="34"/>
  <c r="EG17" i="34"/>
  <c r="EG18" i="34"/>
  <c r="EG19" i="34"/>
  <c r="EG20" i="34"/>
  <c r="EG21" i="34"/>
  <c r="EG22" i="34"/>
  <c r="EG23" i="34"/>
  <c r="EG24" i="34"/>
  <c r="EG25" i="34"/>
  <c r="EG26" i="34"/>
  <c r="EG27" i="34"/>
  <c r="EG28" i="34"/>
  <c r="EG29" i="34"/>
  <c r="EG30" i="34"/>
  <c r="EG31" i="34"/>
  <c r="EG32" i="34"/>
  <c r="EG33" i="34"/>
  <c r="EG34" i="34"/>
  <c r="EG35" i="34"/>
  <c r="EG36" i="34"/>
  <c r="EG37" i="34"/>
  <c r="EG38" i="34"/>
  <c r="EG39" i="34"/>
  <c r="EG40" i="34"/>
  <c r="EG41" i="34"/>
  <c r="EG42" i="34"/>
  <c r="EG43" i="34"/>
  <c r="EG44" i="34"/>
  <c r="EG45" i="34"/>
  <c r="EG46" i="34"/>
  <c r="EG47" i="34"/>
  <c r="EG48" i="34"/>
  <c r="EG49" i="34"/>
  <c r="EG50" i="34"/>
  <c r="EG51" i="34"/>
  <c r="EG52" i="34"/>
  <c r="EG53" i="34"/>
  <c r="EG54" i="34"/>
  <c r="EG55" i="34"/>
  <c r="EG56" i="34"/>
  <c r="EG57" i="34"/>
  <c r="EG58" i="34"/>
  <c r="EG59" i="34"/>
  <c r="EG60" i="34"/>
  <c r="EG61" i="34"/>
  <c r="EG62" i="34"/>
  <c r="EG63" i="34"/>
  <c r="EG64" i="34"/>
  <c r="EG65" i="34"/>
  <c r="EG66" i="34"/>
  <c r="EG67" i="34"/>
  <c r="EG68" i="34"/>
  <c r="EG69" i="34"/>
  <c r="EG70" i="34"/>
  <c r="EG71" i="34"/>
  <c r="EG72" i="34"/>
  <c r="EG73" i="34"/>
  <c r="EG74" i="34"/>
  <c r="EG75" i="34"/>
  <c r="EG76" i="34"/>
  <c r="EG77" i="34"/>
  <c r="EG78" i="34"/>
  <c r="EG79" i="34"/>
  <c r="EG80" i="34"/>
  <c r="EG81" i="34"/>
  <c r="EG82" i="34"/>
  <c r="EG83" i="34"/>
  <c r="EG84" i="34"/>
  <c r="EG85" i="34"/>
  <c r="EG86" i="34"/>
  <c r="EG87" i="34"/>
  <c r="EG88" i="34"/>
  <c r="EG89" i="34"/>
  <c r="EG90" i="34"/>
  <c r="EG91" i="34"/>
  <c r="EG92" i="34"/>
  <c r="EG93" i="34"/>
  <c r="EG94" i="34"/>
  <c r="EG95" i="34"/>
  <c r="EG96" i="34"/>
  <c r="EG97" i="34"/>
  <c r="EG98" i="34"/>
  <c r="EG99" i="34"/>
  <c r="EG100" i="34"/>
  <c r="EG101" i="34"/>
  <c r="EG102" i="34"/>
  <c r="EG103" i="34"/>
  <c r="EG104" i="34"/>
  <c r="EG105" i="34"/>
  <c r="EG106" i="34"/>
  <c r="EG107" i="34"/>
  <c r="EG108" i="34"/>
  <c r="EG109" i="34"/>
  <c r="EG110" i="34"/>
  <c r="EG111" i="34"/>
  <c r="EG112" i="34"/>
  <c r="EG113" i="34"/>
  <c r="EG114" i="34"/>
  <c r="EG115" i="34"/>
  <c r="EG116" i="34"/>
  <c r="EG117" i="34"/>
  <c r="EG118" i="34"/>
  <c r="EG119" i="34"/>
  <c r="EG120" i="34"/>
  <c r="EG121" i="34"/>
  <c r="EG122" i="34"/>
  <c r="EG123" i="34"/>
  <c r="EG124" i="34"/>
  <c r="EG125" i="34"/>
  <c r="EG126" i="34"/>
  <c r="EG127" i="34"/>
  <c r="EG128" i="34"/>
  <c r="EG129" i="34"/>
  <c r="EG130" i="34"/>
  <c r="EG131" i="34"/>
  <c r="EG132" i="34"/>
  <c r="EG133" i="34"/>
  <c r="EG134" i="34"/>
  <c r="EG135" i="34"/>
  <c r="EG136" i="34"/>
  <c r="EG137" i="34"/>
  <c r="EG138" i="34"/>
  <c r="EG139" i="34"/>
  <c r="EG140" i="34"/>
  <c r="EG141" i="34"/>
  <c r="EG142" i="34"/>
  <c r="EG143" i="34"/>
  <c r="EG144" i="34"/>
  <c r="EG145" i="34"/>
  <c r="EG146" i="34"/>
  <c r="EG147" i="34"/>
  <c r="EG148" i="34"/>
  <c r="EG149" i="34"/>
  <c r="EG150" i="34"/>
  <c r="EG151" i="34"/>
  <c r="EG152" i="34"/>
  <c r="EG153" i="34"/>
  <c r="EG154" i="34"/>
  <c r="EG155" i="34"/>
  <c r="EG156" i="34"/>
  <c r="EG157" i="34"/>
  <c r="EG158" i="34"/>
  <c r="EG159" i="34"/>
  <c r="EG160" i="34"/>
  <c r="EG161" i="34"/>
  <c r="EG162" i="34"/>
  <c r="EG163" i="34"/>
  <c r="EG164" i="34"/>
  <c r="EG165" i="34"/>
  <c r="EG166" i="34"/>
  <c r="EG167" i="34"/>
  <c r="EG168" i="34"/>
  <c r="EG169" i="34"/>
  <c r="EG170" i="34"/>
  <c r="EG171" i="34"/>
  <c r="EG172" i="34"/>
  <c r="EG173" i="34"/>
  <c r="EG174" i="34"/>
  <c r="EG175" i="34"/>
  <c r="EG176" i="34"/>
  <c r="EG177" i="34"/>
  <c r="EG178" i="34"/>
  <c r="EG179" i="34"/>
  <c r="EG180" i="34"/>
  <c r="EG181" i="34"/>
  <c r="EG182" i="34"/>
  <c r="EG183" i="34"/>
  <c r="EG184" i="34"/>
  <c r="EG185" i="34"/>
  <c r="EG186" i="34"/>
  <c r="EG187" i="34"/>
  <c r="EG188" i="34"/>
  <c r="EG189" i="34"/>
  <c r="EG190" i="34"/>
  <c r="EG191" i="34"/>
  <c r="EG192" i="34"/>
  <c r="EG193" i="34"/>
  <c r="EG194" i="34"/>
  <c r="EG195" i="34"/>
  <c r="EG196" i="34"/>
  <c r="EG197" i="34"/>
  <c r="EG198" i="34"/>
  <c r="EG199" i="34"/>
  <c r="EG200" i="34"/>
  <c r="EG201" i="34"/>
  <c r="EG202" i="34"/>
  <c r="EG203" i="34"/>
  <c r="EG204" i="34"/>
  <c r="EG205" i="34"/>
  <c r="EG206" i="34"/>
  <c r="EG207" i="34"/>
  <c r="EG208" i="34"/>
  <c r="EG209" i="34"/>
  <c r="EG210" i="34"/>
  <c r="EG211" i="34"/>
  <c r="EG212" i="34"/>
  <c r="EG213" i="34"/>
  <c r="EG214" i="34"/>
  <c r="EG215" i="34"/>
  <c r="EG216" i="34"/>
  <c r="EG217" i="34"/>
  <c r="EG218" i="34"/>
  <c r="EG219" i="34"/>
  <c r="EG220" i="34"/>
  <c r="EG221" i="34"/>
  <c r="EG222" i="34"/>
  <c r="EG223" i="34"/>
  <c r="EG224" i="34"/>
  <c r="EG225" i="34"/>
  <c r="EG226" i="34"/>
  <c r="EG227" i="34"/>
  <c r="EG228" i="34"/>
  <c r="EG229" i="34"/>
  <c r="EG230" i="34"/>
  <c r="EG231" i="34"/>
  <c r="EG232" i="34"/>
  <c r="EG233" i="34"/>
  <c r="EG234" i="34"/>
  <c r="EG235" i="34"/>
  <c r="EG236" i="34"/>
  <c r="EG237" i="34"/>
  <c r="EG238" i="34"/>
  <c r="EG239" i="34"/>
  <c r="EG240" i="34"/>
  <c r="EG241" i="34"/>
  <c r="EG242" i="34"/>
  <c r="EG243" i="34"/>
  <c r="EG244" i="34"/>
  <c r="EG245" i="34"/>
  <c r="EG246" i="34"/>
  <c r="EG247" i="34"/>
  <c r="EG248" i="34"/>
  <c r="EG249" i="34"/>
  <c r="EG250" i="34"/>
  <c r="EG251" i="34"/>
  <c r="EG252" i="34"/>
  <c r="EG253" i="34"/>
  <c r="EG254" i="34"/>
  <c r="EG255" i="34"/>
  <c r="EG256" i="34"/>
  <c r="EG257" i="34"/>
  <c r="EG258" i="34"/>
  <c r="EG259" i="34"/>
  <c r="EG260" i="34"/>
  <c r="EG261" i="34"/>
  <c r="EG262" i="34"/>
  <c r="EG263" i="34"/>
  <c r="EG264" i="34"/>
  <c r="EG265" i="34"/>
  <c r="EG266" i="34"/>
  <c r="EG267" i="34"/>
  <c r="EG268" i="34"/>
  <c r="EG269" i="34"/>
  <c r="EG270" i="34"/>
  <c r="EG271" i="34"/>
  <c r="EG272" i="34"/>
  <c r="EG273" i="34"/>
  <c r="EG274" i="34"/>
  <c r="EG275" i="34"/>
  <c r="EG276" i="34"/>
  <c r="EG277" i="34"/>
  <c r="EG278" i="34"/>
  <c r="EG279" i="34"/>
  <c r="EG280" i="34"/>
  <c r="EG281" i="34"/>
  <c r="EG282" i="34"/>
  <c r="EG283" i="34"/>
  <c r="EG284" i="34"/>
  <c r="EG285" i="34"/>
  <c r="EG286" i="34"/>
  <c r="EG287" i="34"/>
  <c r="EG288" i="34"/>
  <c r="EG289" i="34"/>
  <c r="EG290" i="34"/>
  <c r="EG291" i="34"/>
  <c r="EE5" i="34"/>
  <c r="EE6" i="34"/>
  <c r="EE7" i="34"/>
  <c r="EE8" i="34"/>
  <c r="EE9" i="34"/>
  <c r="EE10" i="34"/>
  <c r="EE11" i="34"/>
  <c r="EE12" i="34"/>
  <c r="EE13" i="34"/>
  <c r="EE14" i="34"/>
  <c r="EE15" i="34"/>
  <c r="EE16" i="34"/>
  <c r="EE17" i="34"/>
  <c r="EE18" i="34"/>
  <c r="EE19" i="34"/>
  <c r="EE20" i="34"/>
  <c r="EE21" i="34"/>
  <c r="EE22" i="34"/>
  <c r="EE23" i="34"/>
  <c r="EE24" i="34"/>
  <c r="EE25" i="34"/>
  <c r="EE26" i="34"/>
  <c r="EE27" i="34"/>
  <c r="EE28" i="34"/>
  <c r="EE29" i="34"/>
  <c r="EE30" i="34"/>
  <c r="EE31" i="34"/>
  <c r="EE32" i="34"/>
  <c r="EE33" i="34"/>
  <c r="EE34" i="34"/>
  <c r="EE35" i="34"/>
  <c r="EE36" i="34"/>
  <c r="EE37" i="34"/>
  <c r="EE38" i="34"/>
  <c r="EE39" i="34"/>
  <c r="EE40" i="34"/>
  <c r="EE41" i="34"/>
  <c r="EE42" i="34"/>
  <c r="EE43" i="34"/>
  <c r="EE44" i="34"/>
  <c r="EE45" i="34"/>
  <c r="EE46" i="34"/>
  <c r="EE47" i="34"/>
  <c r="EE48" i="34"/>
  <c r="EE49" i="34"/>
  <c r="EE50" i="34"/>
  <c r="EE51" i="34"/>
  <c r="EE52" i="34"/>
  <c r="EE53" i="34"/>
  <c r="EE54" i="34"/>
  <c r="EE55" i="34"/>
  <c r="EE56" i="34"/>
  <c r="EE57" i="34"/>
  <c r="EE58" i="34"/>
  <c r="EE59" i="34"/>
  <c r="EE60" i="34"/>
  <c r="EE61" i="34"/>
  <c r="EE62" i="34"/>
  <c r="EE63" i="34"/>
  <c r="EE64" i="34"/>
  <c r="EE65" i="34"/>
  <c r="EE66" i="34"/>
  <c r="EE67" i="34"/>
  <c r="EE68" i="34"/>
  <c r="EE69" i="34"/>
  <c r="EE70" i="34"/>
  <c r="EE71" i="34"/>
  <c r="EE72" i="34"/>
  <c r="EE73" i="34"/>
  <c r="EE74" i="34"/>
  <c r="EE75" i="34"/>
  <c r="EE76" i="34"/>
  <c r="EE77" i="34"/>
  <c r="EE78" i="34"/>
  <c r="EE79" i="34"/>
  <c r="EE80" i="34"/>
  <c r="EE81" i="34"/>
  <c r="EE82" i="34"/>
  <c r="EE83" i="34"/>
  <c r="EE84" i="34"/>
  <c r="EE85" i="34"/>
  <c r="EE86" i="34"/>
  <c r="EE87" i="34"/>
  <c r="EE88" i="34"/>
  <c r="EE89" i="34"/>
  <c r="EE90" i="34"/>
  <c r="EE91" i="34"/>
  <c r="EE92" i="34"/>
  <c r="EE93" i="34"/>
  <c r="EE94" i="34"/>
  <c r="EE95" i="34"/>
  <c r="EE96" i="34"/>
  <c r="EE97" i="34"/>
  <c r="EE98" i="34"/>
  <c r="EE99" i="34"/>
  <c r="EE100" i="34"/>
  <c r="EE101" i="34"/>
  <c r="EE102" i="34"/>
  <c r="EE103" i="34"/>
  <c r="EE104" i="34"/>
  <c r="EE105" i="34"/>
  <c r="EE106" i="34"/>
  <c r="EE107" i="34"/>
  <c r="EE108" i="34"/>
  <c r="EE109" i="34"/>
  <c r="EE110" i="34"/>
  <c r="EE111" i="34"/>
  <c r="EE112" i="34"/>
  <c r="EE113" i="34"/>
  <c r="EE114" i="34"/>
  <c r="EE115" i="34"/>
  <c r="EE116" i="34"/>
  <c r="EE117" i="34"/>
  <c r="EE118" i="34"/>
  <c r="EE119" i="34"/>
  <c r="EE120" i="34"/>
  <c r="EE121" i="34"/>
  <c r="EE122" i="34"/>
  <c r="EE123" i="34"/>
  <c r="EE124" i="34"/>
  <c r="EE125" i="34"/>
  <c r="EE126" i="34"/>
  <c r="EE127" i="34"/>
  <c r="EE128" i="34"/>
  <c r="EE129" i="34"/>
  <c r="EE130" i="34"/>
  <c r="EE131" i="34"/>
  <c r="EE132" i="34"/>
  <c r="EE133" i="34"/>
  <c r="EE134" i="34"/>
  <c r="EE135" i="34"/>
  <c r="EE136" i="34"/>
  <c r="EE137" i="34"/>
  <c r="EE138" i="34"/>
  <c r="EE139" i="34"/>
  <c r="EE140" i="34"/>
  <c r="EE141" i="34"/>
  <c r="EE142" i="34"/>
  <c r="EE143" i="34"/>
  <c r="EE144" i="34"/>
  <c r="EE145" i="34"/>
  <c r="EE146" i="34"/>
  <c r="EE147" i="34"/>
  <c r="EE148" i="34"/>
  <c r="EE149" i="34"/>
  <c r="EE150" i="34"/>
  <c r="EE151" i="34"/>
  <c r="EE152" i="34"/>
  <c r="EE153" i="34"/>
  <c r="EE154" i="34"/>
  <c r="EE155" i="34"/>
  <c r="EE156" i="34"/>
  <c r="EE157" i="34"/>
  <c r="EE158" i="34"/>
  <c r="EE159" i="34"/>
  <c r="EE160" i="34"/>
  <c r="EE161" i="34"/>
  <c r="EE162" i="34"/>
  <c r="EE163" i="34"/>
  <c r="EE164" i="34"/>
  <c r="EE165" i="34"/>
  <c r="EE166" i="34"/>
  <c r="EE167" i="34"/>
  <c r="EE168" i="34"/>
  <c r="EE169" i="34"/>
  <c r="EE170" i="34"/>
  <c r="EE171" i="34"/>
  <c r="EE172" i="34"/>
  <c r="EE173" i="34"/>
  <c r="EE174" i="34"/>
  <c r="EE175" i="34"/>
  <c r="EE176" i="34"/>
  <c r="EE177" i="34"/>
  <c r="EE178" i="34"/>
  <c r="EE179" i="34"/>
  <c r="EE180" i="34"/>
  <c r="EE181" i="34"/>
  <c r="EE182" i="34"/>
  <c r="EE183" i="34"/>
  <c r="EE184" i="34"/>
  <c r="EE185" i="34"/>
  <c r="EE186" i="34"/>
  <c r="EE187" i="34"/>
  <c r="EE188" i="34"/>
  <c r="EE189" i="34"/>
  <c r="EE190" i="34"/>
  <c r="EE191" i="34"/>
  <c r="EE192" i="34"/>
  <c r="EE193" i="34"/>
  <c r="EE194" i="34"/>
  <c r="EE195" i="34"/>
  <c r="EE196" i="34"/>
  <c r="EE197" i="34"/>
  <c r="EE198" i="34"/>
  <c r="EE199" i="34"/>
  <c r="EE200" i="34"/>
  <c r="EE201" i="34"/>
  <c r="EE202" i="34"/>
  <c r="EE203" i="34"/>
  <c r="EE204" i="34"/>
  <c r="EE205" i="34"/>
  <c r="EE206" i="34"/>
  <c r="EE207" i="34"/>
  <c r="EE208" i="34"/>
  <c r="EE209" i="34"/>
  <c r="EE210" i="34"/>
  <c r="EE211" i="34"/>
  <c r="EE212" i="34"/>
  <c r="EE213" i="34"/>
  <c r="EE214" i="34"/>
  <c r="EE215" i="34"/>
  <c r="EE216" i="34"/>
  <c r="EE217" i="34"/>
  <c r="EE218" i="34"/>
  <c r="EE219" i="34"/>
  <c r="EE220" i="34"/>
  <c r="EE221" i="34"/>
  <c r="EE222" i="34"/>
  <c r="EE223" i="34"/>
  <c r="EE224" i="34"/>
  <c r="EE225" i="34"/>
  <c r="EE226" i="34"/>
  <c r="EE227" i="34"/>
  <c r="EE228" i="34"/>
  <c r="EE229" i="34"/>
  <c r="EE230" i="34"/>
  <c r="EE231" i="34"/>
  <c r="EE232" i="34"/>
  <c r="EE233" i="34"/>
  <c r="EE234" i="34"/>
  <c r="EE235" i="34"/>
  <c r="EE236" i="34"/>
  <c r="EE237" i="34"/>
  <c r="EE238" i="34"/>
  <c r="EE239" i="34"/>
  <c r="EE240" i="34"/>
  <c r="EE241" i="34"/>
  <c r="EE242" i="34"/>
  <c r="EE243" i="34"/>
  <c r="EE244" i="34"/>
  <c r="EE245" i="34"/>
  <c r="EE246" i="34"/>
  <c r="EE247" i="34"/>
  <c r="EE248" i="34"/>
  <c r="EE249" i="34"/>
  <c r="EE250" i="34"/>
  <c r="EE251" i="34"/>
  <c r="EE252" i="34"/>
  <c r="EE253" i="34"/>
  <c r="EE254" i="34"/>
  <c r="EE255" i="34"/>
  <c r="EE256" i="34"/>
  <c r="EE257" i="34"/>
  <c r="EE258" i="34"/>
  <c r="EE259" i="34"/>
  <c r="EE260" i="34"/>
  <c r="EE261" i="34"/>
  <c r="EE262" i="34"/>
  <c r="EE263" i="34"/>
  <c r="EE264" i="34"/>
  <c r="EE265" i="34"/>
  <c r="EE266" i="34"/>
  <c r="EE267" i="34"/>
  <c r="EE268" i="34"/>
  <c r="EE269" i="34"/>
  <c r="EE270" i="34"/>
  <c r="EE271" i="34"/>
  <c r="EE272" i="34"/>
  <c r="EE273" i="34"/>
  <c r="EE274" i="34"/>
  <c r="EE275" i="34"/>
  <c r="EE276" i="34"/>
  <c r="EE277" i="34"/>
  <c r="EE278" i="34"/>
  <c r="EE279" i="34"/>
  <c r="EE280" i="34"/>
  <c r="EE281" i="34"/>
  <c r="EE282" i="34"/>
  <c r="EE283" i="34"/>
  <c r="EE284" i="34"/>
  <c r="EE285" i="34"/>
  <c r="EE286" i="34"/>
  <c r="EE287" i="34"/>
  <c r="EE288" i="34"/>
  <c r="EE289" i="34"/>
  <c r="EE290" i="34"/>
  <c r="EE291" i="34"/>
  <c r="ED4" i="34"/>
  <c r="ED5" i="34"/>
  <c r="ED6" i="34"/>
  <c r="ED7" i="34"/>
  <c r="ED8" i="34"/>
  <c r="ED9" i="34"/>
  <c r="ED10" i="34"/>
  <c r="ED11" i="34"/>
  <c r="ED12" i="34"/>
  <c r="ED13" i="34"/>
  <c r="ED14" i="34"/>
  <c r="ED15" i="34"/>
  <c r="ED16" i="34"/>
  <c r="ED17" i="34"/>
  <c r="ED18" i="34"/>
  <c r="ED19" i="34"/>
  <c r="ED20" i="34"/>
  <c r="ED21" i="34"/>
  <c r="ED22" i="34"/>
  <c r="ED23" i="34"/>
  <c r="ED24" i="34"/>
  <c r="ED25" i="34"/>
  <c r="ED26" i="34"/>
  <c r="ED27" i="34"/>
  <c r="ED28" i="34"/>
  <c r="ED29" i="34"/>
  <c r="ED30" i="34"/>
  <c r="ED31" i="34"/>
  <c r="ED32" i="34"/>
  <c r="ED33" i="34"/>
  <c r="ED34" i="34"/>
  <c r="ED35" i="34"/>
  <c r="ED36" i="34"/>
  <c r="ED37" i="34"/>
  <c r="ED38" i="34"/>
  <c r="ED39" i="34"/>
  <c r="ED40" i="34"/>
  <c r="ED41" i="34"/>
  <c r="ED42" i="34"/>
  <c r="ED43" i="34"/>
  <c r="ED44" i="34"/>
  <c r="ED45" i="34"/>
  <c r="ED46" i="34"/>
  <c r="ED47" i="34"/>
  <c r="ED48" i="34"/>
  <c r="ED49" i="34"/>
  <c r="ED50" i="34"/>
  <c r="ED51" i="34"/>
  <c r="ED52" i="34"/>
  <c r="ED53" i="34"/>
  <c r="ED54" i="34"/>
  <c r="ED55" i="34"/>
  <c r="ED56" i="34"/>
  <c r="ED57" i="34"/>
  <c r="ED58" i="34"/>
  <c r="ED59" i="34"/>
  <c r="ED60" i="34"/>
  <c r="ED61" i="34"/>
  <c r="ED62" i="34"/>
  <c r="ED63" i="34"/>
  <c r="ED64" i="34"/>
  <c r="ED65" i="34"/>
  <c r="ED66" i="34"/>
  <c r="ED67" i="34"/>
  <c r="ED68" i="34"/>
  <c r="ED69" i="34"/>
  <c r="ED70" i="34"/>
  <c r="ED71" i="34"/>
  <c r="ED72" i="34"/>
  <c r="ED73" i="34"/>
  <c r="ED74" i="34"/>
  <c r="ED75" i="34"/>
  <c r="ED76" i="34"/>
  <c r="ED77" i="34"/>
  <c r="ED78" i="34"/>
  <c r="ED79" i="34"/>
  <c r="ED80" i="34"/>
  <c r="ED81" i="34"/>
  <c r="ED82" i="34"/>
  <c r="ED83" i="34"/>
  <c r="ED84" i="34"/>
  <c r="ED85" i="34"/>
  <c r="ED86" i="34"/>
  <c r="ED87" i="34"/>
  <c r="ED88" i="34"/>
  <c r="ED89" i="34"/>
  <c r="ED90" i="34"/>
  <c r="ED91" i="34"/>
  <c r="ED92" i="34"/>
  <c r="ED93" i="34"/>
  <c r="ED94" i="34"/>
  <c r="ED95" i="34"/>
  <c r="ED96" i="34"/>
  <c r="ED97" i="34"/>
  <c r="ED98" i="34"/>
  <c r="ED99" i="34"/>
  <c r="ED100" i="34"/>
  <c r="ED101" i="34"/>
  <c r="ED102" i="34"/>
  <c r="ED103" i="34"/>
  <c r="ED104" i="34"/>
  <c r="ED105" i="34"/>
  <c r="ED106" i="34"/>
  <c r="ED107" i="34"/>
  <c r="ED108" i="34"/>
  <c r="ED109" i="34"/>
  <c r="ED110" i="34"/>
  <c r="ED111" i="34"/>
  <c r="ED112" i="34"/>
  <c r="ED113" i="34"/>
  <c r="ED114" i="34"/>
  <c r="ED115" i="34"/>
  <c r="ED116" i="34"/>
  <c r="ED117" i="34"/>
  <c r="ED118" i="34"/>
  <c r="ED119" i="34"/>
  <c r="ED120" i="34"/>
  <c r="ED121" i="34"/>
  <c r="ED122" i="34"/>
  <c r="ED123" i="34"/>
  <c r="ED124" i="34"/>
  <c r="ED125" i="34"/>
  <c r="ED126" i="34"/>
  <c r="ED127" i="34"/>
  <c r="ED128" i="34"/>
  <c r="ED129" i="34"/>
  <c r="ED130" i="34"/>
  <c r="ED131" i="34"/>
  <c r="ED132" i="34"/>
  <c r="ED133" i="34"/>
  <c r="ED134" i="34"/>
  <c r="ED135" i="34"/>
  <c r="ED136" i="34"/>
  <c r="ED137" i="34"/>
  <c r="ED138" i="34"/>
  <c r="ED139" i="34"/>
  <c r="ED140" i="34"/>
  <c r="ED141" i="34"/>
  <c r="ED142" i="34"/>
  <c r="ED143" i="34"/>
  <c r="ED144" i="34"/>
  <c r="ED145" i="34"/>
  <c r="ED146" i="34"/>
  <c r="ED147" i="34"/>
  <c r="ED148" i="34"/>
  <c r="ED149" i="34"/>
  <c r="ED150" i="34"/>
  <c r="ED151" i="34"/>
  <c r="ED152" i="34"/>
  <c r="ED153" i="34"/>
  <c r="ED154" i="34"/>
  <c r="ED155" i="34"/>
  <c r="ED156" i="34"/>
  <c r="ED157" i="34"/>
  <c r="ED158" i="34"/>
  <c r="ED159" i="34"/>
  <c r="ED160" i="34"/>
  <c r="ED161" i="34"/>
  <c r="ED162" i="34"/>
  <c r="ED163" i="34"/>
  <c r="ED164" i="34"/>
  <c r="ED165" i="34"/>
  <c r="ED166" i="34"/>
  <c r="ED167" i="34"/>
  <c r="ED168" i="34"/>
  <c r="ED169" i="34"/>
  <c r="ED170" i="34"/>
  <c r="ED171" i="34"/>
  <c r="ED172" i="34"/>
  <c r="ED173" i="34"/>
  <c r="ED174" i="34"/>
  <c r="ED175" i="34"/>
  <c r="ED176" i="34"/>
  <c r="ED177" i="34"/>
  <c r="ED178" i="34"/>
  <c r="ED179" i="34"/>
  <c r="ED180" i="34"/>
  <c r="ED181" i="34"/>
  <c r="ED182" i="34"/>
  <c r="ED183" i="34"/>
  <c r="ED184" i="34"/>
  <c r="ED185" i="34"/>
  <c r="ED186" i="34"/>
  <c r="ED187" i="34"/>
  <c r="ED188" i="34"/>
  <c r="ED189" i="34"/>
  <c r="ED190" i="34"/>
  <c r="ED191" i="34"/>
  <c r="ED192" i="34"/>
  <c r="ED193" i="34"/>
  <c r="ED194" i="34"/>
  <c r="ED195" i="34"/>
  <c r="ED196" i="34"/>
  <c r="ED197" i="34"/>
  <c r="ED198" i="34"/>
  <c r="ED199" i="34"/>
  <c r="ED200" i="34"/>
  <c r="ED201" i="34"/>
  <c r="ED202" i="34"/>
  <c r="ED203" i="34"/>
  <c r="ED204" i="34"/>
  <c r="ED205" i="34"/>
  <c r="ED206" i="34"/>
  <c r="ED207" i="34"/>
  <c r="ED208" i="34"/>
  <c r="ED209" i="34"/>
  <c r="ED210" i="34"/>
  <c r="ED211" i="34"/>
  <c r="ED212" i="34"/>
  <c r="ED213" i="34"/>
  <c r="ED214" i="34"/>
  <c r="ED215" i="34"/>
  <c r="ED216" i="34"/>
  <c r="ED217" i="34"/>
  <c r="ED218" i="34"/>
  <c r="ED219" i="34"/>
  <c r="ED220" i="34"/>
  <c r="ED221" i="34"/>
  <c r="ED222" i="34"/>
  <c r="ED223" i="34"/>
  <c r="ED224" i="34"/>
  <c r="ED225" i="34"/>
  <c r="ED226" i="34"/>
  <c r="ED227" i="34"/>
  <c r="ED228" i="34"/>
  <c r="ED229" i="34"/>
  <c r="ED230" i="34"/>
  <c r="ED231" i="34"/>
  <c r="ED232" i="34"/>
  <c r="ED233" i="34"/>
  <c r="ED234" i="34"/>
  <c r="ED235" i="34"/>
  <c r="ED236" i="34"/>
  <c r="ED237" i="34"/>
  <c r="ED238" i="34"/>
  <c r="ED239" i="34"/>
  <c r="ED240" i="34"/>
  <c r="ED241" i="34"/>
  <c r="ED242" i="34"/>
  <c r="ED243" i="34"/>
  <c r="ED244" i="34"/>
  <c r="ED245" i="34"/>
  <c r="ED246" i="34"/>
  <c r="ED247" i="34"/>
  <c r="ED248" i="34"/>
  <c r="ED249" i="34"/>
  <c r="ED250" i="34"/>
  <c r="ED251" i="34"/>
  <c r="ED252" i="34"/>
  <c r="ED253" i="34"/>
  <c r="ED254" i="34"/>
  <c r="ED255" i="34"/>
  <c r="ED256" i="34"/>
  <c r="ED257" i="34"/>
  <c r="ED258" i="34"/>
  <c r="ED259" i="34"/>
  <c r="ED260" i="34"/>
  <c r="ED261" i="34"/>
  <c r="ED262" i="34"/>
  <c r="ED263" i="34"/>
  <c r="ED264" i="34"/>
  <c r="ED265" i="34"/>
  <c r="ED266" i="34"/>
  <c r="ED267" i="34"/>
  <c r="ED268" i="34"/>
  <c r="ED269" i="34"/>
  <c r="ED270" i="34"/>
  <c r="ED271" i="34"/>
  <c r="ED272" i="34"/>
  <c r="ED273" i="34"/>
  <c r="ED274" i="34"/>
  <c r="ED275" i="34"/>
  <c r="ED276" i="34"/>
  <c r="ED277" i="34"/>
  <c r="ED278" i="34"/>
  <c r="ED279" i="34"/>
  <c r="ED280" i="34"/>
  <c r="ED281" i="34"/>
  <c r="ED282" i="34"/>
  <c r="ED283" i="34"/>
  <c r="ED284" i="34"/>
  <c r="ED285" i="34"/>
  <c r="ED286" i="34"/>
  <c r="ED287" i="34"/>
  <c r="ED288" i="34"/>
  <c r="ED289" i="34"/>
  <c r="ED290" i="34"/>
  <c r="ED291" i="34"/>
  <c r="EB4" i="34"/>
  <c r="EB5" i="34"/>
  <c r="EB6" i="34"/>
  <c r="EB7" i="34"/>
  <c r="EB8" i="34"/>
  <c r="EB9" i="34"/>
  <c r="EB10" i="34"/>
  <c r="EB11" i="34"/>
  <c r="EB12" i="34"/>
  <c r="EB13" i="34"/>
  <c r="EB14" i="34"/>
  <c r="EB15" i="34"/>
  <c r="EB16" i="34"/>
  <c r="EB17" i="34"/>
  <c r="EB18" i="34"/>
  <c r="EB19" i="34"/>
  <c r="EB20" i="34"/>
  <c r="EB21" i="34"/>
  <c r="EB22" i="34"/>
  <c r="EB23" i="34"/>
  <c r="EB24" i="34"/>
  <c r="EB25" i="34"/>
  <c r="EB26" i="34"/>
  <c r="EB27" i="34"/>
  <c r="EB28" i="34"/>
  <c r="EB29" i="34"/>
  <c r="EB30" i="34"/>
  <c r="EB31" i="34"/>
  <c r="EB32" i="34"/>
  <c r="EB33" i="34"/>
  <c r="EB34" i="34"/>
  <c r="EB35" i="34"/>
  <c r="EB36" i="34"/>
  <c r="EB37" i="34"/>
  <c r="EB38" i="34"/>
  <c r="EB39" i="34"/>
  <c r="EB40" i="34"/>
  <c r="EB41" i="34"/>
  <c r="EB42" i="34"/>
  <c r="EB43" i="34"/>
  <c r="EB44" i="34"/>
  <c r="EB45" i="34"/>
  <c r="EB46" i="34"/>
  <c r="EB47" i="34"/>
  <c r="EB48" i="34"/>
  <c r="EB49" i="34"/>
  <c r="EB50" i="34"/>
  <c r="EB51" i="34"/>
  <c r="EB52" i="34"/>
  <c r="EB53" i="34"/>
  <c r="EB54" i="34"/>
  <c r="EB55" i="34"/>
  <c r="EB56" i="34"/>
  <c r="EB57" i="34"/>
  <c r="EB58" i="34"/>
  <c r="EB59" i="34"/>
  <c r="EB60" i="34"/>
  <c r="EB61" i="34"/>
  <c r="EB62" i="34"/>
  <c r="EB63" i="34"/>
  <c r="EB64" i="34"/>
  <c r="EB65" i="34"/>
  <c r="EB66" i="34"/>
  <c r="EB67" i="34"/>
  <c r="EB68" i="34"/>
  <c r="EB69" i="34"/>
  <c r="EB70" i="34"/>
  <c r="EB71" i="34"/>
  <c r="EB72" i="34"/>
  <c r="EB73" i="34"/>
  <c r="EB74" i="34"/>
  <c r="EB75" i="34"/>
  <c r="EB76" i="34"/>
  <c r="EB77" i="34"/>
  <c r="EB78" i="34"/>
  <c r="EB79" i="34"/>
  <c r="EB80" i="34"/>
  <c r="EB81" i="34"/>
  <c r="EB82" i="34"/>
  <c r="EB83" i="34"/>
  <c r="EB84" i="34"/>
  <c r="EB85" i="34"/>
  <c r="EB86" i="34"/>
  <c r="EB87" i="34"/>
  <c r="EB88" i="34"/>
  <c r="EB89" i="34"/>
  <c r="EB90" i="34"/>
  <c r="EB91" i="34"/>
  <c r="EB92" i="34"/>
  <c r="EB93" i="34"/>
  <c r="EB94" i="34"/>
  <c r="EB95" i="34"/>
  <c r="EB96" i="34"/>
  <c r="EB97" i="34"/>
  <c r="EB98" i="34"/>
  <c r="EB99" i="34"/>
  <c r="EB100" i="34"/>
  <c r="EB101" i="34"/>
  <c r="EB102" i="34"/>
  <c r="EB103" i="34"/>
  <c r="EB104" i="34"/>
  <c r="EB105" i="34"/>
  <c r="EB106" i="34"/>
  <c r="EB107" i="34"/>
  <c r="EB108" i="34"/>
  <c r="EB109" i="34"/>
  <c r="EB110" i="34"/>
  <c r="EB111" i="34"/>
  <c r="EB112" i="34"/>
  <c r="EB113" i="34"/>
  <c r="EB114" i="34"/>
  <c r="EB115" i="34"/>
  <c r="EB116" i="34"/>
  <c r="EB117" i="34"/>
  <c r="EB118" i="34"/>
  <c r="EB119" i="34"/>
  <c r="EB120" i="34"/>
  <c r="EB121" i="34"/>
  <c r="EB122" i="34"/>
  <c r="EB123" i="34"/>
  <c r="EB124" i="34"/>
  <c r="EB125" i="34"/>
  <c r="EB126" i="34"/>
  <c r="EB127" i="34"/>
  <c r="EB128" i="34"/>
  <c r="EB129" i="34"/>
  <c r="EB130" i="34"/>
  <c r="EB131" i="34"/>
  <c r="EB132" i="34"/>
  <c r="EB133" i="34"/>
  <c r="EB134" i="34"/>
  <c r="EB135" i="34"/>
  <c r="EB136" i="34"/>
  <c r="EB137" i="34"/>
  <c r="EB138" i="34"/>
  <c r="EB139" i="34"/>
  <c r="EB140" i="34"/>
  <c r="EB141" i="34"/>
  <c r="EB142" i="34"/>
  <c r="EB143" i="34"/>
  <c r="EB144" i="34"/>
  <c r="EB145" i="34"/>
  <c r="EB146" i="34"/>
  <c r="EB147" i="34"/>
  <c r="EB148" i="34"/>
  <c r="EB149" i="34"/>
  <c r="EB150" i="34"/>
  <c r="EB151" i="34"/>
  <c r="EB152" i="34"/>
  <c r="EB153" i="34"/>
  <c r="EB154" i="34"/>
  <c r="EB155" i="34"/>
  <c r="EB156" i="34"/>
  <c r="EB157" i="34"/>
  <c r="EB158" i="34"/>
  <c r="EB159" i="34"/>
  <c r="EB160" i="34"/>
  <c r="EB161" i="34"/>
  <c r="EB162" i="34"/>
  <c r="EB163" i="34"/>
  <c r="EB164" i="34"/>
  <c r="EB165" i="34"/>
  <c r="EB166" i="34"/>
  <c r="EB167" i="34"/>
  <c r="EB168" i="34"/>
  <c r="EB169" i="34"/>
  <c r="EB170" i="34"/>
  <c r="EB171" i="34"/>
  <c r="EB172" i="34"/>
  <c r="EB173" i="34"/>
  <c r="EB174" i="34"/>
  <c r="EB175" i="34"/>
  <c r="EB176" i="34"/>
  <c r="EB177" i="34"/>
  <c r="EB178" i="34"/>
  <c r="EB179" i="34"/>
  <c r="EB180" i="34"/>
  <c r="EB181" i="34"/>
  <c r="EB182" i="34"/>
  <c r="EB183" i="34"/>
  <c r="EB184" i="34"/>
  <c r="EB185" i="34"/>
  <c r="EB186" i="34"/>
  <c r="EB187" i="34"/>
  <c r="EB188" i="34"/>
  <c r="EB189" i="34"/>
  <c r="EB190" i="34"/>
  <c r="EB191" i="34"/>
  <c r="EB192" i="34"/>
  <c r="EB193" i="34"/>
  <c r="EB194" i="34"/>
  <c r="EB195" i="34"/>
  <c r="EB196" i="34"/>
  <c r="EB197" i="34"/>
  <c r="EB198" i="34"/>
  <c r="EB199" i="34"/>
  <c r="EB200" i="34"/>
  <c r="EB201" i="34"/>
  <c r="EB202" i="34"/>
  <c r="EB203" i="34"/>
  <c r="EB204" i="34"/>
  <c r="EB205" i="34"/>
  <c r="EB206" i="34"/>
  <c r="EB207" i="34"/>
  <c r="EB208" i="34"/>
  <c r="EB209" i="34"/>
  <c r="EB210" i="34"/>
  <c r="EB211" i="34"/>
  <c r="EB212" i="34"/>
  <c r="EB213" i="34"/>
  <c r="EB214" i="34"/>
  <c r="EB215" i="34"/>
  <c r="EB216" i="34"/>
  <c r="EB217" i="34"/>
  <c r="EB218" i="34"/>
  <c r="EB219" i="34"/>
  <c r="EB220" i="34"/>
  <c r="EB221" i="34"/>
  <c r="EB222" i="34"/>
  <c r="EB223" i="34"/>
  <c r="EB224" i="34"/>
  <c r="EB225" i="34"/>
  <c r="EB226" i="34"/>
  <c r="EB227" i="34"/>
  <c r="EB228" i="34"/>
  <c r="EB229" i="34"/>
  <c r="EB230" i="34"/>
  <c r="EB231" i="34"/>
  <c r="EB232" i="34"/>
  <c r="EB233" i="34"/>
  <c r="EB234" i="34"/>
  <c r="EB235" i="34"/>
  <c r="EB236" i="34"/>
  <c r="EB237" i="34"/>
  <c r="EB238" i="34"/>
  <c r="EB239" i="34"/>
  <c r="EB240" i="34"/>
  <c r="EB241" i="34"/>
  <c r="EB242" i="34"/>
  <c r="EB243" i="34"/>
  <c r="EB244" i="34"/>
  <c r="EB245" i="34"/>
  <c r="EB246" i="34"/>
  <c r="EB247" i="34"/>
  <c r="EB248" i="34"/>
  <c r="EB249" i="34"/>
  <c r="EB250" i="34"/>
  <c r="EB251" i="34"/>
  <c r="EB252" i="34"/>
  <c r="EB253" i="34"/>
  <c r="EB254" i="34"/>
  <c r="EB255" i="34"/>
  <c r="EB256" i="34"/>
  <c r="EB257" i="34"/>
  <c r="EB258" i="34"/>
  <c r="EB259" i="34"/>
  <c r="EB260" i="34"/>
  <c r="EB261" i="34"/>
  <c r="EB262" i="34"/>
  <c r="EB263" i="34"/>
  <c r="EB264" i="34"/>
  <c r="EB265" i="34"/>
  <c r="EB266" i="34"/>
  <c r="EB267" i="34"/>
  <c r="EB268" i="34"/>
  <c r="EB269" i="34"/>
  <c r="EB270" i="34"/>
  <c r="EB271" i="34"/>
  <c r="EB272" i="34"/>
  <c r="EB273" i="34"/>
  <c r="EB274" i="34"/>
  <c r="EB275" i="34"/>
  <c r="EB276" i="34"/>
  <c r="EB277" i="34"/>
  <c r="EB278" i="34"/>
  <c r="EB279" i="34"/>
  <c r="EB280" i="34"/>
  <c r="EB281" i="34"/>
  <c r="EB282" i="34"/>
  <c r="EB283" i="34"/>
  <c r="EB284" i="34"/>
  <c r="EB285" i="34"/>
  <c r="EB286" i="34"/>
  <c r="EB287" i="34"/>
  <c r="EB288" i="34"/>
  <c r="EB289" i="34"/>
  <c r="EB290" i="34"/>
  <c r="EB291" i="34"/>
  <c r="EA4" i="34"/>
  <c r="DZ4" i="34"/>
  <c r="DZ5" i="34"/>
  <c r="DZ6" i="34"/>
  <c r="DZ7" i="34"/>
  <c r="DZ8" i="34"/>
  <c r="DZ9" i="34"/>
  <c r="DZ10" i="34"/>
  <c r="DZ11" i="34"/>
  <c r="DZ12" i="34"/>
  <c r="DZ13" i="34"/>
  <c r="DZ14" i="34"/>
  <c r="DZ15" i="34"/>
  <c r="DZ16" i="34"/>
  <c r="DZ17" i="34"/>
  <c r="DZ18" i="34"/>
  <c r="DZ19" i="34"/>
  <c r="DZ20" i="34"/>
  <c r="DZ21" i="34"/>
  <c r="DZ22" i="34"/>
  <c r="DZ23" i="34"/>
  <c r="DZ24" i="34"/>
  <c r="DZ25" i="34"/>
  <c r="DZ26" i="34"/>
  <c r="DZ27" i="34"/>
  <c r="DZ28" i="34"/>
  <c r="DZ29" i="34"/>
  <c r="DZ30" i="34"/>
  <c r="DZ31" i="34"/>
  <c r="DZ32" i="34"/>
  <c r="DZ33" i="34"/>
  <c r="DZ34" i="34"/>
  <c r="DZ35" i="34"/>
  <c r="DZ36" i="34"/>
  <c r="DZ37" i="34"/>
  <c r="DZ38" i="34"/>
  <c r="DZ39" i="34"/>
  <c r="DZ40" i="34"/>
  <c r="DZ41" i="34"/>
  <c r="DZ42" i="34"/>
  <c r="DZ43" i="34"/>
  <c r="DZ44" i="34"/>
  <c r="DZ45" i="34"/>
  <c r="DZ46" i="34"/>
  <c r="DZ47" i="34"/>
  <c r="DZ48" i="34"/>
  <c r="DZ49" i="34"/>
  <c r="DZ50" i="34"/>
  <c r="DZ51" i="34"/>
  <c r="DZ52" i="34"/>
  <c r="DZ53" i="34"/>
  <c r="DZ54" i="34"/>
  <c r="DZ55" i="34"/>
  <c r="DZ56" i="34"/>
  <c r="DZ57" i="34"/>
  <c r="DZ58" i="34"/>
  <c r="DZ59" i="34"/>
  <c r="DZ60" i="34"/>
  <c r="DZ61" i="34"/>
  <c r="DZ62" i="34"/>
  <c r="DZ63" i="34"/>
  <c r="DZ64" i="34"/>
  <c r="DZ65" i="34"/>
  <c r="DZ66" i="34"/>
  <c r="DZ67" i="34"/>
  <c r="DZ68" i="34"/>
  <c r="DZ69" i="34"/>
  <c r="DZ70" i="34"/>
  <c r="DZ71" i="34"/>
  <c r="DZ72" i="34"/>
  <c r="DZ73" i="34"/>
  <c r="DZ74" i="34"/>
  <c r="DZ75" i="34"/>
  <c r="DZ76" i="34"/>
  <c r="DZ77" i="34"/>
  <c r="DZ78" i="34"/>
  <c r="DZ79" i="34"/>
  <c r="DZ80" i="34"/>
  <c r="DZ81" i="34"/>
  <c r="DZ82" i="34"/>
  <c r="DZ83" i="34"/>
  <c r="DZ84" i="34"/>
  <c r="DZ85" i="34"/>
  <c r="DZ86" i="34"/>
  <c r="DZ87" i="34"/>
  <c r="DZ88" i="34"/>
  <c r="DZ89" i="34"/>
  <c r="DZ90" i="34"/>
  <c r="DZ91" i="34"/>
  <c r="DZ92" i="34"/>
  <c r="DZ93" i="34"/>
  <c r="DZ94" i="34"/>
  <c r="DZ95" i="34"/>
  <c r="DZ96" i="34"/>
  <c r="DZ97" i="34"/>
  <c r="DZ98" i="34"/>
  <c r="DZ99" i="34"/>
  <c r="DZ100" i="34"/>
  <c r="DZ101" i="34"/>
  <c r="DZ102" i="34"/>
  <c r="DZ103" i="34"/>
  <c r="DZ104" i="34"/>
  <c r="DZ105" i="34"/>
  <c r="DZ106" i="34"/>
  <c r="DZ107" i="34"/>
  <c r="DZ108" i="34"/>
  <c r="DZ109" i="34"/>
  <c r="DZ110" i="34"/>
  <c r="DZ111" i="34"/>
  <c r="DZ112" i="34"/>
  <c r="DZ113" i="34"/>
  <c r="DZ114" i="34"/>
  <c r="DZ115" i="34"/>
  <c r="DZ116" i="34"/>
  <c r="DZ117" i="34"/>
  <c r="DZ118" i="34"/>
  <c r="DZ119" i="34"/>
  <c r="DZ120" i="34"/>
  <c r="DZ121" i="34"/>
  <c r="DZ122" i="34"/>
  <c r="DZ123" i="34"/>
  <c r="DZ124" i="34"/>
  <c r="DZ125" i="34"/>
  <c r="DZ126" i="34"/>
  <c r="DZ127" i="34"/>
  <c r="DZ128" i="34"/>
  <c r="DZ129" i="34"/>
  <c r="DZ130" i="34"/>
  <c r="DZ131" i="34"/>
  <c r="DZ132" i="34"/>
  <c r="DZ133" i="34"/>
  <c r="DZ134" i="34"/>
  <c r="DZ135" i="34"/>
  <c r="DZ136" i="34"/>
  <c r="DZ137" i="34"/>
  <c r="DZ138" i="34"/>
  <c r="DZ139" i="34"/>
  <c r="DZ140" i="34"/>
  <c r="DZ141" i="34"/>
  <c r="DZ142" i="34"/>
  <c r="DZ143" i="34"/>
  <c r="DZ144" i="34"/>
  <c r="DZ145" i="34"/>
  <c r="DZ146" i="34"/>
  <c r="DZ147" i="34"/>
  <c r="DZ148" i="34"/>
  <c r="DZ149" i="34"/>
  <c r="DZ150" i="34"/>
  <c r="DZ151" i="34"/>
  <c r="DZ152" i="34"/>
  <c r="DZ153" i="34"/>
  <c r="DZ154" i="34"/>
  <c r="DZ155" i="34"/>
  <c r="DZ156" i="34"/>
  <c r="DZ157" i="34"/>
  <c r="DZ158" i="34"/>
  <c r="DZ159" i="34"/>
  <c r="DZ160" i="34"/>
  <c r="DZ161" i="34"/>
  <c r="DZ162" i="34"/>
  <c r="DZ163" i="34"/>
  <c r="DZ164" i="34"/>
  <c r="DZ165" i="34"/>
  <c r="DZ166" i="34"/>
  <c r="DZ167" i="34"/>
  <c r="DZ168" i="34"/>
  <c r="DZ169" i="34"/>
  <c r="DZ170" i="34"/>
  <c r="DZ171" i="34"/>
  <c r="DZ172" i="34"/>
  <c r="DZ173" i="34"/>
  <c r="DZ174" i="34"/>
  <c r="DZ175" i="34"/>
  <c r="DZ176" i="34"/>
  <c r="DZ177" i="34"/>
  <c r="DZ178" i="34"/>
  <c r="DZ179" i="34"/>
  <c r="DZ180" i="34"/>
  <c r="DZ181" i="34"/>
  <c r="DZ182" i="34"/>
  <c r="DZ183" i="34"/>
  <c r="DZ184" i="34"/>
  <c r="DZ185" i="34"/>
  <c r="DZ186" i="34"/>
  <c r="DZ187" i="34"/>
  <c r="DZ188" i="34"/>
  <c r="DZ189" i="34"/>
  <c r="DZ190" i="34"/>
  <c r="DZ191" i="34"/>
  <c r="DZ192" i="34"/>
  <c r="DZ193" i="34"/>
  <c r="DZ194" i="34"/>
  <c r="DZ195" i="34"/>
  <c r="DZ196" i="34"/>
  <c r="DZ197" i="34"/>
  <c r="DZ198" i="34"/>
  <c r="DZ199" i="34"/>
  <c r="DZ200" i="34"/>
  <c r="DZ201" i="34"/>
  <c r="DZ202" i="34"/>
  <c r="DZ203" i="34"/>
  <c r="DZ204" i="34"/>
  <c r="DZ205" i="34"/>
  <c r="DZ206" i="34"/>
  <c r="DZ207" i="34"/>
  <c r="DZ208" i="34"/>
  <c r="DZ209" i="34"/>
  <c r="DZ210" i="34"/>
  <c r="DZ211" i="34"/>
  <c r="DZ212" i="34"/>
  <c r="DZ213" i="34"/>
  <c r="DZ214" i="34"/>
  <c r="DZ215" i="34"/>
  <c r="DZ216" i="34"/>
  <c r="DZ217" i="34"/>
  <c r="DZ218" i="34"/>
  <c r="DZ219" i="34"/>
  <c r="DZ220" i="34"/>
  <c r="DZ221" i="34"/>
  <c r="DZ222" i="34"/>
  <c r="DZ223" i="34"/>
  <c r="DZ224" i="34"/>
  <c r="DZ225" i="34"/>
  <c r="DZ226" i="34"/>
  <c r="DZ227" i="34"/>
  <c r="DZ228" i="34"/>
  <c r="DZ229" i="34"/>
  <c r="DZ230" i="34"/>
  <c r="DZ231" i="34"/>
  <c r="DZ232" i="34"/>
  <c r="DZ233" i="34"/>
  <c r="DZ234" i="34"/>
  <c r="DZ235" i="34"/>
  <c r="DZ236" i="34"/>
  <c r="DZ237" i="34"/>
  <c r="DZ238" i="34"/>
  <c r="DZ239" i="34"/>
  <c r="DZ240" i="34"/>
  <c r="DZ241" i="34"/>
  <c r="DZ242" i="34"/>
  <c r="DZ243" i="34"/>
  <c r="DZ244" i="34"/>
  <c r="DZ245" i="34"/>
  <c r="DZ246" i="34"/>
  <c r="DZ247" i="34"/>
  <c r="DZ248" i="34"/>
  <c r="DZ249" i="34"/>
  <c r="DZ250" i="34"/>
  <c r="DZ251" i="34"/>
  <c r="DZ252" i="34"/>
  <c r="DZ253" i="34"/>
  <c r="DZ254" i="34"/>
  <c r="DZ255" i="34"/>
  <c r="DZ256" i="34"/>
  <c r="DZ257" i="34"/>
  <c r="DZ258" i="34"/>
  <c r="DZ259" i="34"/>
  <c r="DZ260" i="34"/>
  <c r="DZ261" i="34"/>
  <c r="DZ262" i="34"/>
  <c r="DZ263" i="34"/>
  <c r="DZ264" i="34"/>
  <c r="DZ265" i="34"/>
  <c r="DZ266" i="34"/>
  <c r="DZ267" i="34"/>
  <c r="DZ268" i="34"/>
  <c r="DZ269" i="34"/>
  <c r="DZ270" i="34"/>
  <c r="DZ271" i="34"/>
  <c r="DZ272" i="34"/>
  <c r="DZ273" i="34"/>
  <c r="DZ274" i="34"/>
  <c r="DZ275" i="34"/>
  <c r="DZ276" i="34"/>
  <c r="DZ277" i="34"/>
  <c r="DZ278" i="34"/>
  <c r="DZ279" i="34"/>
  <c r="DZ280" i="34"/>
  <c r="DZ281" i="34"/>
  <c r="DZ282" i="34"/>
  <c r="DZ283" i="34"/>
  <c r="DZ284" i="34"/>
  <c r="DZ285" i="34"/>
  <c r="DZ286" i="34"/>
  <c r="DZ287" i="34"/>
  <c r="DZ288" i="34"/>
  <c r="DZ289" i="34"/>
  <c r="DZ290" i="34"/>
  <c r="DZ291" i="34"/>
  <c r="DY4" i="34"/>
  <c r="DY5" i="34"/>
  <c r="DY6" i="34"/>
  <c r="DY7" i="34"/>
  <c r="DY8" i="34"/>
  <c r="DY9" i="34"/>
  <c r="DY10" i="34"/>
  <c r="DY11" i="34"/>
  <c r="DY12" i="34"/>
  <c r="DY13" i="34"/>
  <c r="DY14" i="34"/>
  <c r="DY15" i="34"/>
  <c r="DY16" i="34"/>
  <c r="DY17" i="34"/>
  <c r="DY18" i="34"/>
  <c r="DY19" i="34"/>
  <c r="DY20" i="34"/>
  <c r="DY21" i="34"/>
  <c r="DY22" i="34"/>
  <c r="DY23" i="34"/>
  <c r="DY24" i="34"/>
  <c r="DY25" i="34"/>
  <c r="DY26" i="34"/>
  <c r="DY27" i="34"/>
  <c r="DY28" i="34"/>
  <c r="DY29" i="34"/>
  <c r="DY30" i="34"/>
  <c r="DY31" i="34"/>
  <c r="DY32" i="34"/>
  <c r="DY33" i="34"/>
  <c r="DY34" i="34"/>
  <c r="DY35" i="34"/>
  <c r="DY36" i="34"/>
  <c r="DY37" i="34"/>
  <c r="DY38" i="34"/>
  <c r="DY39" i="34"/>
  <c r="DY40" i="34"/>
  <c r="DY41" i="34"/>
  <c r="DY42" i="34"/>
  <c r="DY43" i="34"/>
  <c r="DY44" i="34"/>
  <c r="DY45" i="34"/>
  <c r="DY46" i="34"/>
  <c r="DY47" i="34"/>
  <c r="DY48" i="34"/>
  <c r="DY49" i="34"/>
  <c r="DY50" i="34"/>
  <c r="DY51" i="34"/>
  <c r="DY52" i="34"/>
  <c r="DY53" i="34"/>
  <c r="DY54" i="34"/>
  <c r="DY55" i="34"/>
  <c r="DY56" i="34"/>
  <c r="DY57" i="34"/>
  <c r="DY58" i="34"/>
  <c r="DY59" i="34"/>
  <c r="DY60" i="34"/>
  <c r="DY61" i="34"/>
  <c r="DY62" i="34"/>
  <c r="DY63" i="34"/>
  <c r="DY64" i="34"/>
  <c r="DY65" i="34"/>
  <c r="DY66" i="34"/>
  <c r="DY67" i="34"/>
  <c r="DY68" i="34"/>
  <c r="DY69" i="34"/>
  <c r="DY70" i="34"/>
  <c r="DY71" i="34"/>
  <c r="DY72" i="34"/>
  <c r="DY73" i="34"/>
  <c r="DY74" i="34"/>
  <c r="DY75" i="34"/>
  <c r="DY76" i="34"/>
  <c r="DY77" i="34"/>
  <c r="DY78" i="34"/>
  <c r="DY79" i="34"/>
  <c r="DY80" i="34"/>
  <c r="DY81" i="34"/>
  <c r="DY82" i="34"/>
  <c r="DY83" i="34"/>
  <c r="DY84" i="34"/>
  <c r="DY85" i="34"/>
  <c r="DY86" i="34"/>
  <c r="DY87" i="34"/>
  <c r="DY88" i="34"/>
  <c r="DY89" i="34"/>
  <c r="DY90" i="34"/>
  <c r="DY91" i="34"/>
  <c r="DY92" i="34"/>
  <c r="DY93" i="34"/>
  <c r="DY94" i="34"/>
  <c r="DY95" i="34"/>
  <c r="DY96" i="34"/>
  <c r="DY97" i="34"/>
  <c r="DY98" i="34"/>
  <c r="DY99" i="34"/>
  <c r="DY100" i="34"/>
  <c r="DY101" i="34"/>
  <c r="DY102" i="34"/>
  <c r="DY103" i="34"/>
  <c r="DY104" i="34"/>
  <c r="DY105" i="34"/>
  <c r="DY106" i="34"/>
  <c r="DY107" i="34"/>
  <c r="DY108" i="34"/>
  <c r="DY109" i="34"/>
  <c r="DY110" i="34"/>
  <c r="DY111" i="34"/>
  <c r="DY112" i="34"/>
  <c r="DY113" i="34"/>
  <c r="DY114" i="34"/>
  <c r="DY115" i="34"/>
  <c r="DY116" i="34"/>
  <c r="DY117" i="34"/>
  <c r="DY118" i="34"/>
  <c r="DY119" i="34"/>
  <c r="DY120" i="34"/>
  <c r="DY121" i="34"/>
  <c r="DY122" i="34"/>
  <c r="DY123" i="34"/>
  <c r="DY124" i="34"/>
  <c r="DY125" i="34"/>
  <c r="DY126" i="34"/>
  <c r="DY127" i="34"/>
  <c r="DY128" i="34"/>
  <c r="DY129" i="34"/>
  <c r="DY130" i="34"/>
  <c r="DY131" i="34"/>
  <c r="DY132" i="34"/>
  <c r="DY133" i="34"/>
  <c r="DY134" i="34"/>
  <c r="DY135" i="34"/>
  <c r="DY136" i="34"/>
  <c r="DY137" i="34"/>
  <c r="DY138" i="34"/>
  <c r="DY139" i="34"/>
  <c r="DY140" i="34"/>
  <c r="DY141" i="34"/>
  <c r="DY142" i="34"/>
  <c r="DY143" i="34"/>
  <c r="DY144" i="34"/>
  <c r="DY145" i="34"/>
  <c r="DY146" i="34"/>
  <c r="DY147" i="34"/>
  <c r="DY148" i="34"/>
  <c r="DY149" i="34"/>
  <c r="DY150" i="34"/>
  <c r="DY151" i="34"/>
  <c r="DY152" i="34"/>
  <c r="DY153" i="34"/>
  <c r="DY154" i="34"/>
  <c r="DY155" i="34"/>
  <c r="DY156" i="34"/>
  <c r="DY157" i="34"/>
  <c r="DY158" i="34"/>
  <c r="DY159" i="34"/>
  <c r="DY160" i="34"/>
  <c r="DY161" i="34"/>
  <c r="DY162" i="34"/>
  <c r="DY163" i="34"/>
  <c r="DY164" i="34"/>
  <c r="DY165" i="34"/>
  <c r="DY166" i="34"/>
  <c r="DY167" i="34"/>
  <c r="DY168" i="34"/>
  <c r="DY169" i="34"/>
  <c r="DY170" i="34"/>
  <c r="DY171" i="34"/>
  <c r="DY172" i="34"/>
  <c r="DY173" i="34"/>
  <c r="DY174" i="34"/>
  <c r="DY175" i="34"/>
  <c r="DY176" i="34"/>
  <c r="DY177" i="34"/>
  <c r="DY178" i="34"/>
  <c r="DY179" i="34"/>
  <c r="DY180" i="34"/>
  <c r="DY181" i="34"/>
  <c r="DY182" i="34"/>
  <c r="DY183" i="34"/>
  <c r="DY184" i="34"/>
  <c r="DY185" i="34"/>
  <c r="DY186" i="34"/>
  <c r="DY187" i="34"/>
  <c r="DY188" i="34"/>
  <c r="DY189" i="34"/>
  <c r="DY190" i="34"/>
  <c r="DY191" i="34"/>
  <c r="DY192" i="34"/>
  <c r="DY193" i="34"/>
  <c r="DY194" i="34"/>
  <c r="DY195" i="34"/>
  <c r="DY196" i="34"/>
  <c r="DY197" i="34"/>
  <c r="DY198" i="34"/>
  <c r="DY199" i="34"/>
  <c r="DY200" i="34"/>
  <c r="DY201" i="34"/>
  <c r="DY202" i="34"/>
  <c r="DY203" i="34"/>
  <c r="DY204" i="34"/>
  <c r="DY205" i="34"/>
  <c r="DY206" i="34"/>
  <c r="DY207" i="34"/>
  <c r="DY208" i="34"/>
  <c r="DY209" i="34"/>
  <c r="DY210" i="34"/>
  <c r="DY211" i="34"/>
  <c r="DY212" i="34"/>
  <c r="DY213" i="34"/>
  <c r="DY214" i="34"/>
  <c r="DY215" i="34"/>
  <c r="DY216" i="34"/>
  <c r="DY217" i="34"/>
  <c r="DY218" i="34"/>
  <c r="DY219" i="34"/>
  <c r="DY220" i="34"/>
  <c r="DY221" i="34"/>
  <c r="DY222" i="34"/>
  <c r="DY223" i="34"/>
  <c r="DY224" i="34"/>
  <c r="DY225" i="34"/>
  <c r="DY226" i="34"/>
  <c r="DY227" i="34"/>
  <c r="DY228" i="34"/>
  <c r="DY229" i="34"/>
  <c r="DY230" i="34"/>
  <c r="DY231" i="34"/>
  <c r="DY232" i="34"/>
  <c r="DY233" i="34"/>
  <c r="DY234" i="34"/>
  <c r="DY235" i="34"/>
  <c r="DY236" i="34"/>
  <c r="DY237" i="34"/>
  <c r="DY238" i="34"/>
  <c r="DY239" i="34"/>
  <c r="DY240" i="34"/>
  <c r="DY241" i="34"/>
  <c r="DY242" i="34"/>
  <c r="DY243" i="34"/>
  <c r="DY244" i="34"/>
  <c r="DY245" i="34"/>
  <c r="DY246" i="34"/>
  <c r="DY247" i="34"/>
  <c r="DY248" i="34"/>
  <c r="DY249" i="34"/>
  <c r="DY250" i="34"/>
  <c r="DY251" i="34"/>
  <c r="DY252" i="34"/>
  <c r="DY253" i="34"/>
  <c r="DY254" i="34"/>
  <c r="DY255" i="34"/>
  <c r="DY256" i="34"/>
  <c r="DY257" i="34"/>
  <c r="DY258" i="34"/>
  <c r="DY259" i="34"/>
  <c r="DY260" i="34"/>
  <c r="DY261" i="34"/>
  <c r="DY262" i="34"/>
  <c r="DY263" i="34"/>
  <c r="DY264" i="34"/>
  <c r="DY265" i="34"/>
  <c r="DY266" i="34"/>
  <c r="DY267" i="34"/>
  <c r="DY268" i="34"/>
  <c r="DY269" i="34"/>
  <c r="DY270" i="34"/>
  <c r="DY271" i="34"/>
  <c r="DY272" i="34"/>
  <c r="DY273" i="34"/>
  <c r="DY274" i="34"/>
  <c r="DY275" i="34"/>
  <c r="DY276" i="34"/>
  <c r="DY277" i="34"/>
  <c r="DY278" i="34"/>
  <c r="DY279" i="34"/>
  <c r="DY280" i="34"/>
  <c r="DY281" i="34"/>
  <c r="DY282" i="34"/>
  <c r="DY283" i="34"/>
  <c r="DY284" i="34"/>
  <c r="DY285" i="34"/>
  <c r="DY286" i="34"/>
  <c r="DY287" i="34"/>
  <c r="DY288" i="34"/>
  <c r="DY289" i="34"/>
  <c r="DY290" i="34"/>
  <c r="DY291" i="34"/>
  <c r="DV4" i="34"/>
  <c r="DT4" i="34"/>
  <c r="DQ4" i="34"/>
  <c r="DO4" i="34"/>
  <c r="CQ5" i="34"/>
  <c r="CQ6" i="34"/>
  <c r="CQ7" i="34"/>
  <c r="CQ8" i="34"/>
  <c r="CQ9" i="34"/>
  <c r="CQ10" i="34"/>
  <c r="CQ11" i="34"/>
  <c r="CQ12" i="34"/>
  <c r="CQ13" i="34"/>
  <c r="CQ14" i="34"/>
  <c r="CQ15" i="34"/>
  <c r="CQ16" i="34"/>
  <c r="CQ17" i="34"/>
  <c r="CQ18" i="34"/>
  <c r="CQ19" i="34"/>
  <c r="CQ20" i="34"/>
  <c r="CQ21" i="34"/>
  <c r="CQ22" i="34"/>
  <c r="CQ23" i="34"/>
  <c r="CQ24" i="34"/>
  <c r="CQ25" i="34"/>
  <c r="CQ26" i="34"/>
  <c r="CQ27" i="34"/>
  <c r="CQ28" i="34"/>
  <c r="CQ29" i="34"/>
  <c r="CQ30" i="34"/>
  <c r="CQ31" i="34"/>
  <c r="CQ32" i="34"/>
  <c r="CQ33" i="34"/>
  <c r="CQ34" i="34"/>
  <c r="CQ35" i="34"/>
  <c r="CQ36" i="34"/>
  <c r="CQ37" i="34"/>
  <c r="CQ38" i="34"/>
  <c r="CQ39" i="34"/>
  <c r="CQ40" i="34"/>
  <c r="CQ41" i="34"/>
  <c r="CQ42" i="34"/>
  <c r="CQ43" i="34"/>
  <c r="CQ44" i="34"/>
  <c r="CQ45" i="34"/>
  <c r="CQ46" i="34"/>
  <c r="CQ47" i="34"/>
  <c r="CQ48" i="34"/>
  <c r="CQ49" i="34"/>
  <c r="CQ50" i="34"/>
  <c r="CQ51" i="34"/>
  <c r="CQ52" i="34"/>
  <c r="CQ53" i="34"/>
  <c r="CQ54" i="34"/>
  <c r="CQ55" i="34"/>
  <c r="CQ56" i="34"/>
  <c r="CQ57" i="34"/>
  <c r="CQ58" i="34"/>
  <c r="CQ59" i="34"/>
  <c r="CQ60" i="34"/>
  <c r="CQ61" i="34"/>
  <c r="CQ62" i="34"/>
  <c r="CQ63" i="34"/>
  <c r="CQ64" i="34"/>
  <c r="CQ65" i="34"/>
  <c r="CQ66" i="34"/>
  <c r="CQ67" i="34"/>
  <c r="CQ68" i="34"/>
  <c r="CQ69" i="34"/>
  <c r="CQ70" i="34"/>
  <c r="CQ71" i="34"/>
  <c r="CQ72" i="34"/>
  <c r="CQ73" i="34"/>
  <c r="CQ74" i="34"/>
  <c r="CQ75" i="34"/>
  <c r="CQ76" i="34"/>
  <c r="CQ77" i="34"/>
  <c r="CQ78" i="34"/>
  <c r="CQ79" i="34"/>
  <c r="CQ80" i="34"/>
  <c r="CQ81" i="34"/>
  <c r="CQ82" i="34"/>
  <c r="CQ83" i="34"/>
  <c r="CQ84" i="34"/>
  <c r="CQ85" i="34"/>
  <c r="CQ86" i="34"/>
  <c r="CQ87" i="34"/>
  <c r="CQ88" i="34"/>
  <c r="CQ89" i="34"/>
  <c r="CQ90" i="34"/>
  <c r="CQ91" i="34"/>
  <c r="CQ92" i="34"/>
  <c r="CQ93" i="34"/>
  <c r="CQ94" i="34"/>
  <c r="CQ95" i="34"/>
  <c r="CQ96" i="34"/>
  <c r="CQ97" i="34"/>
  <c r="CQ98" i="34"/>
  <c r="CQ99" i="34"/>
  <c r="CQ100" i="34"/>
  <c r="CQ101" i="34"/>
  <c r="CQ102" i="34"/>
  <c r="CQ103" i="34"/>
  <c r="CQ104" i="34"/>
  <c r="CQ105" i="34"/>
  <c r="CQ106" i="34"/>
  <c r="CQ107" i="34"/>
  <c r="CQ108" i="34"/>
  <c r="CQ109" i="34"/>
  <c r="CQ110" i="34"/>
  <c r="CQ111" i="34"/>
  <c r="CQ112" i="34"/>
  <c r="CQ113" i="34"/>
  <c r="CQ114" i="34"/>
  <c r="CQ115" i="34"/>
  <c r="CQ116" i="34"/>
  <c r="CQ117" i="34"/>
  <c r="CQ118" i="34"/>
  <c r="CQ119" i="34"/>
  <c r="CQ120" i="34"/>
  <c r="CQ121" i="34"/>
  <c r="CQ122" i="34"/>
  <c r="CQ123" i="34"/>
  <c r="CQ124" i="34"/>
  <c r="CQ125" i="34"/>
  <c r="CQ126" i="34"/>
  <c r="CQ127" i="34"/>
  <c r="CQ128" i="34"/>
  <c r="CQ129" i="34"/>
  <c r="CQ130" i="34"/>
  <c r="CQ131" i="34"/>
  <c r="CQ132" i="34"/>
  <c r="CQ133" i="34"/>
  <c r="CQ134" i="34"/>
  <c r="CQ135" i="34"/>
  <c r="CQ136" i="34"/>
  <c r="CQ137" i="34"/>
  <c r="CQ138" i="34"/>
  <c r="CQ139" i="34"/>
  <c r="CQ140" i="34"/>
  <c r="CQ141" i="34"/>
  <c r="CQ142" i="34"/>
  <c r="CQ143" i="34"/>
  <c r="CQ144" i="34"/>
  <c r="CQ145" i="34"/>
  <c r="CQ146" i="34"/>
  <c r="CQ147" i="34"/>
  <c r="CQ148" i="34"/>
  <c r="CQ149" i="34"/>
  <c r="CQ150" i="34"/>
  <c r="CQ151" i="34"/>
  <c r="CQ152" i="34"/>
  <c r="CQ153" i="34"/>
  <c r="CQ154" i="34"/>
  <c r="CQ155" i="34"/>
  <c r="CQ156" i="34"/>
  <c r="CQ157" i="34"/>
  <c r="CQ158" i="34"/>
  <c r="CQ159" i="34"/>
  <c r="CQ160" i="34"/>
  <c r="CQ161" i="34"/>
  <c r="CQ162" i="34"/>
  <c r="CQ163" i="34"/>
  <c r="CQ164" i="34"/>
  <c r="CQ165" i="34"/>
  <c r="CQ166" i="34"/>
  <c r="CQ167" i="34"/>
  <c r="CQ168" i="34"/>
  <c r="CQ169" i="34"/>
  <c r="CQ170" i="34"/>
  <c r="CQ171" i="34"/>
  <c r="CQ172" i="34"/>
  <c r="CQ173" i="34"/>
  <c r="CQ174" i="34"/>
  <c r="CQ175" i="34"/>
  <c r="CQ176" i="34"/>
  <c r="CQ177" i="34"/>
  <c r="CQ178" i="34"/>
  <c r="CQ179" i="34"/>
  <c r="CQ180" i="34"/>
  <c r="CQ181" i="34"/>
  <c r="CQ182" i="34"/>
  <c r="CQ183" i="34"/>
  <c r="CQ184" i="34"/>
  <c r="CQ185" i="34"/>
  <c r="CQ186" i="34"/>
  <c r="CQ187" i="34"/>
  <c r="CQ188" i="34"/>
  <c r="CQ189" i="34"/>
  <c r="CQ190" i="34"/>
  <c r="CQ191" i="34"/>
  <c r="CQ192" i="34"/>
  <c r="CQ193" i="34"/>
  <c r="CQ194" i="34"/>
  <c r="CQ195" i="34"/>
  <c r="CQ196" i="34"/>
  <c r="CQ197" i="34"/>
  <c r="CQ198" i="34"/>
  <c r="CQ199" i="34"/>
  <c r="CQ200" i="34"/>
  <c r="CQ201" i="34"/>
  <c r="CQ202" i="34"/>
  <c r="CQ203" i="34"/>
  <c r="CQ204" i="34"/>
  <c r="CQ205" i="34"/>
  <c r="CQ206" i="34"/>
  <c r="CQ207" i="34"/>
  <c r="CQ208" i="34"/>
  <c r="CQ209" i="34"/>
  <c r="CQ210" i="34"/>
  <c r="CQ211" i="34"/>
  <c r="CQ212" i="34"/>
  <c r="CQ213" i="34"/>
  <c r="CQ214" i="34"/>
  <c r="CQ215" i="34"/>
  <c r="CQ216" i="34"/>
  <c r="CQ217" i="34"/>
  <c r="CQ218" i="34"/>
  <c r="CQ219" i="34"/>
  <c r="CQ220" i="34"/>
  <c r="CQ221" i="34"/>
  <c r="CQ222" i="34"/>
  <c r="CQ223" i="34"/>
  <c r="CQ224" i="34"/>
  <c r="CQ225" i="34"/>
  <c r="CQ226" i="34"/>
  <c r="CQ227" i="34"/>
  <c r="CQ228" i="34"/>
  <c r="CQ229" i="34"/>
  <c r="CQ230" i="34"/>
  <c r="CQ231" i="34"/>
  <c r="CQ232" i="34"/>
  <c r="CQ233" i="34"/>
  <c r="CQ234" i="34"/>
  <c r="CQ235" i="34"/>
  <c r="CQ236" i="34"/>
  <c r="CQ237" i="34"/>
  <c r="CQ238" i="34"/>
  <c r="CQ239" i="34"/>
  <c r="CQ240" i="34"/>
  <c r="CQ241" i="34"/>
  <c r="CQ242" i="34"/>
  <c r="CQ243" i="34"/>
  <c r="CQ244" i="34"/>
  <c r="CQ245" i="34"/>
  <c r="CQ246" i="34"/>
  <c r="CQ247" i="34"/>
  <c r="CQ248" i="34"/>
  <c r="CQ249" i="34"/>
  <c r="CQ250" i="34"/>
  <c r="CQ251" i="34"/>
  <c r="CQ252" i="34"/>
  <c r="CQ253" i="34"/>
  <c r="CQ254" i="34"/>
  <c r="CQ255" i="34"/>
  <c r="CQ256" i="34"/>
  <c r="CQ257" i="34"/>
  <c r="CQ258" i="34"/>
  <c r="CQ259" i="34"/>
  <c r="CQ260" i="34"/>
  <c r="CQ261" i="34"/>
  <c r="CQ262" i="34"/>
  <c r="CQ263" i="34"/>
  <c r="CQ264" i="34"/>
  <c r="CQ265" i="34"/>
  <c r="CQ266" i="34"/>
  <c r="CQ267" i="34"/>
  <c r="CQ268" i="34"/>
  <c r="CQ269" i="34"/>
  <c r="CQ270" i="34"/>
  <c r="CQ271" i="34"/>
  <c r="CQ272" i="34"/>
  <c r="CQ273" i="34"/>
  <c r="CQ274" i="34"/>
  <c r="CQ275" i="34"/>
  <c r="CQ276" i="34"/>
  <c r="CQ277" i="34"/>
  <c r="CQ278" i="34"/>
  <c r="CQ279" i="34"/>
  <c r="CQ280" i="34"/>
  <c r="CQ281" i="34"/>
  <c r="CQ282" i="34"/>
  <c r="CQ283" i="34"/>
  <c r="CQ284" i="34"/>
  <c r="CQ285" i="34"/>
  <c r="CQ286" i="34"/>
  <c r="CQ287" i="34"/>
  <c r="CQ288" i="34"/>
  <c r="CQ289" i="34"/>
  <c r="CQ290" i="34"/>
  <c r="CQ291" i="34"/>
  <c r="CE5" i="34"/>
  <c r="CE6" i="34"/>
  <c r="CE7" i="34"/>
  <c r="CE8" i="34"/>
  <c r="CE9" i="34"/>
  <c r="CE10" i="34"/>
  <c r="CE11" i="34"/>
  <c r="CE12" i="34"/>
  <c r="CE13" i="34"/>
  <c r="CE14" i="34"/>
  <c r="CE15" i="34"/>
  <c r="CE16" i="34"/>
  <c r="CE17" i="34"/>
  <c r="CE18" i="34"/>
  <c r="CE19" i="34"/>
  <c r="CE20" i="34"/>
  <c r="CE21" i="34"/>
  <c r="CE22" i="34"/>
  <c r="CE23" i="34"/>
  <c r="CE24" i="34"/>
  <c r="CE25" i="34"/>
  <c r="CE26" i="34"/>
  <c r="CE27" i="34"/>
  <c r="CE28" i="34"/>
  <c r="CE29" i="34"/>
  <c r="CE30" i="34"/>
  <c r="CE31" i="34"/>
  <c r="CE32" i="34"/>
  <c r="CE33" i="34"/>
  <c r="CE34" i="34"/>
  <c r="CE35" i="34"/>
  <c r="CE36" i="34"/>
  <c r="CE37" i="34"/>
  <c r="CE38" i="34"/>
  <c r="CE39" i="34"/>
  <c r="CE40" i="34"/>
  <c r="CE41" i="34"/>
  <c r="CE42" i="34"/>
  <c r="CE43" i="34"/>
  <c r="CE44" i="34"/>
  <c r="CE45" i="34"/>
  <c r="CE46" i="34"/>
  <c r="CE47" i="34"/>
  <c r="CE48" i="34"/>
  <c r="CE49" i="34"/>
  <c r="CE50" i="34"/>
  <c r="CE51" i="34"/>
  <c r="CE52" i="34"/>
  <c r="CE53" i="34"/>
  <c r="CE54" i="34"/>
  <c r="CE55" i="34"/>
  <c r="CE56" i="34"/>
  <c r="CE57" i="34"/>
  <c r="CE58" i="34"/>
  <c r="CE59" i="34"/>
  <c r="CE60" i="34"/>
  <c r="CE61" i="34"/>
  <c r="CE62" i="34"/>
  <c r="CE63" i="34"/>
  <c r="CE64" i="34"/>
  <c r="CE65" i="34"/>
  <c r="CE66" i="34"/>
  <c r="CE67" i="34"/>
  <c r="CE68" i="34"/>
  <c r="CE69" i="34"/>
  <c r="CE70" i="34"/>
  <c r="CE71" i="34"/>
  <c r="CE72" i="34"/>
  <c r="CE73" i="34"/>
  <c r="CE74" i="34"/>
  <c r="CE75" i="34"/>
  <c r="CE76" i="34"/>
  <c r="CE77" i="34"/>
  <c r="CE78" i="34"/>
  <c r="CE79" i="34"/>
  <c r="CE80" i="34"/>
  <c r="CE81" i="34"/>
  <c r="CE82" i="34"/>
  <c r="CE83" i="34"/>
  <c r="CE84" i="34"/>
  <c r="CE85" i="34"/>
  <c r="CE86" i="34"/>
  <c r="CE87" i="34"/>
  <c r="CE88" i="34"/>
  <c r="CE89" i="34"/>
  <c r="CE90" i="34"/>
  <c r="CE91" i="34"/>
  <c r="CE92" i="34"/>
  <c r="CE93" i="34"/>
  <c r="CE94" i="34"/>
  <c r="CE95" i="34"/>
  <c r="CE96" i="34"/>
  <c r="CE97" i="34"/>
  <c r="CE98" i="34"/>
  <c r="CE99" i="34"/>
  <c r="CE100" i="34"/>
  <c r="CE101" i="34"/>
  <c r="CE102" i="34"/>
  <c r="CE103" i="34"/>
  <c r="CE104" i="34"/>
  <c r="CE105" i="34"/>
  <c r="CE106" i="34"/>
  <c r="CE107" i="34"/>
  <c r="CE108" i="34"/>
  <c r="CE109" i="34"/>
  <c r="CE110" i="34"/>
  <c r="CE111" i="34"/>
  <c r="CE112" i="34"/>
  <c r="CE113" i="34"/>
  <c r="CE114" i="34"/>
  <c r="CE115" i="34"/>
  <c r="CE116" i="34"/>
  <c r="CE117" i="34"/>
  <c r="CE118" i="34"/>
  <c r="CE119" i="34"/>
  <c r="CE120" i="34"/>
  <c r="CE121" i="34"/>
  <c r="CE122" i="34"/>
  <c r="CE123" i="34"/>
  <c r="CE124" i="34"/>
  <c r="CE125" i="34"/>
  <c r="CE126" i="34"/>
  <c r="CE127" i="34"/>
  <c r="CE128" i="34"/>
  <c r="CE129" i="34"/>
  <c r="CE130" i="34"/>
  <c r="CE131" i="34"/>
  <c r="CE132" i="34"/>
  <c r="CE133" i="34"/>
  <c r="CE134" i="34"/>
  <c r="CE135" i="34"/>
  <c r="CE136" i="34"/>
  <c r="CE137" i="34"/>
  <c r="CE138" i="34"/>
  <c r="CE139" i="34"/>
  <c r="CE140" i="34"/>
  <c r="CE141" i="34"/>
  <c r="CE142" i="34"/>
  <c r="CE143" i="34"/>
  <c r="CE144" i="34"/>
  <c r="CE145" i="34"/>
  <c r="CE146" i="34"/>
  <c r="CE147" i="34"/>
  <c r="CE148" i="34"/>
  <c r="CE149" i="34"/>
  <c r="CE150" i="34"/>
  <c r="CE151" i="34"/>
  <c r="CE152" i="34"/>
  <c r="CE153" i="34"/>
  <c r="CE154" i="34"/>
  <c r="CE155" i="34"/>
  <c r="CE156" i="34"/>
  <c r="CE157" i="34"/>
  <c r="CE158" i="34"/>
  <c r="CE159" i="34"/>
  <c r="CE160" i="34"/>
  <c r="CE161" i="34"/>
  <c r="CE162" i="34"/>
  <c r="CE163" i="34"/>
  <c r="CE164" i="34"/>
  <c r="CE165" i="34"/>
  <c r="CE166" i="34"/>
  <c r="CE167" i="34"/>
  <c r="CE168" i="34"/>
  <c r="CE169" i="34"/>
  <c r="CE170" i="34"/>
  <c r="CE171" i="34"/>
  <c r="CE172" i="34"/>
  <c r="CE173" i="34"/>
  <c r="CE174" i="34"/>
  <c r="CE175" i="34"/>
  <c r="CE176" i="34"/>
  <c r="CE177" i="34"/>
  <c r="CE178" i="34"/>
  <c r="CE179" i="34"/>
  <c r="CE180" i="34"/>
  <c r="CE181" i="34"/>
  <c r="CE182" i="34"/>
  <c r="CE183" i="34"/>
  <c r="CE184" i="34"/>
  <c r="CE185" i="34"/>
  <c r="CE186" i="34"/>
  <c r="CE187" i="34"/>
  <c r="CE188" i="34"/>
  <c r="CE189" i="34"/>
  <c r="CE190" i="34"/>
  <c r="CE191" i="34"/>
  <c r="CE192" i="34"/>
  <c r="CE193" i="34"/>
  <c r="CE194" i="34"/>
  <c r="CE195" i="34"/>
  <c r="CE196" i="34"/>
  <c r="CE197" i="34"/>
  <c r="CE198" i="34"/>
  <c r="CE199" i="34"/>
  <c r="CE200" i="34"/>
  <c r="CE201" i="34"/>
  <c r="CE202" i="34"/>
  <c r="CE203" i="34"/>
  <c r="CE204" i="34"/>
  <c r="CE205" i="34"/>
  <c r="CE206" i="34"/>
  <c r="CE207" i="34"/>
  <c r="CE208" i="34"/>
  <c r="CE209" i="34"/>
  <c r="CE210" i="34"/>
  <c r="CE211" i="34"/>
  <c r="CE212" i="34"/>
  <c r="CE213" i="34"/>
  <c r="CE214" i="34"/>
  <c r="CE215" i="34"/>
  <c r="CE216" i="34"/>
  <c r="CE217" i="34"/>
  <c r="CE218" i="34"/>
  <c r="CE219" i="34"/>
  <c r="CE220" i="34"/>
  <c r="CE221" i="34"/>
  <c r="CE222" i="34"/>
  <c r="CE223" i="34"/>
  <c r="CE224" i="34"/>
  <c r="CE225" i="34"/>
  <c r="CE226" i="34"/>
  <c r="CE227" i="34"/>
  <c r="CE228" i="34"/>
  <c r="CE229" i="34"/>
  <c r="CE230" i="34"/>
  <c r="CE231" i="34"/>
  <c r="CE232" i="34"/>
  <c r="CE233" i="34"/>
  <c r="CE234" i="34"/>
  <c r="CE235" i="34"/>
  <c r="CE236" i="34"/>
  <c r="CE237" i="34"/>
  <c r="CE238" i="34"/>
  <c r="CE239" i="34"/>
  <c r="CE240" i="34"/>
  <c r="CE241" i="34"/>
  <c r="CE242" i="34"/>
  <c r="CE243" i="34"/>
  <c r="CE244" i="34"/>
  <c r="CE245" i="34"/>
  <c r="CE246" i="34"/>
  <c r="CE247" i="34"/>
  <c r="CE248" i="34"/>
  <c r="CE249" i="34"/>
  <c r="CE250" i="34"/>
  <c r="CE251" i="34"/>
  <c r="CE252" i="34"/>
  <c r="CE253" i="34"/>
  <c r="CE254" i="34"/>
  <c r="CE255" i="34"/>
  <c r="CE256" i="34"/>
  <c r="CE257" i="34"/>
  <c r="CE258" i="34"/>
  <c r="CE259" i="34"/>
  <c r="CE260" i="34"/>
  <c r="CE261" i="34"/>
  <c r="CE262" i="34"/>
  <c r="CE263" i="34"/>
  <c r="CE264" i="34"/>
  <c r="CE265" i="34"/>
  <c r="CE266" i="34"/>
  <c r="CE267" i="34"/>
  <c r="CE268" i="34"/>
  <c r="CE269" i="34"/>
  <c r="CE270" i="34"/>
  <c r="CE271" i="34"/>
  <c r="CE272" i="34"/>
  <c r="CE273" i="34"/>
  <c r="CE274" i="34"/>
  <c r="CE275" i="34"/>
  <c r="CE276" i="34"/>
  <c r="CE277" i="34"/>
  <c r="CE278" i="34"/>
  <c r="CE279" i="34"/>
  <c r="CE280" i="34"/>
  <c r="CE281" i="34"/>
  <c r="CE282" i="34"/>
  <c r="CE283" i="34"/>
  <c r="CE284" i="34"/>
  <c r="CE285" i="34"/>
  <c r="CE286" i="34"/>
  <c r="CE287" i="34"/>
  <c r="CE288" i="34"/>
  <c r="CE289" i="34"/>
  <c r="CE290" i="34"/>
  <c r="CE291" i="34"/>
  <c r="E23" i="42"/>
  <c r="E22" i="42"/>
  <c r="E21" i="42"/>
  <c r="E20" i="42"/>
  <c r="E19" i="42"/>
  <c r="E18" i="42"/>
  <c r="E17" i="42"/>
  <c r="E16" i="42"/>
  <c r="E15" i="42"/>
  <c r="E14" i="42"/>
  <c r="E13" i="42"/>
  <c r="E12" i="42"/>
  <c r="E11" i="42"/>
  <c r="E10" i="42"/>
  <c r="E9" i="42"/>
  <c r="E8" i="42"/>
  <c r="E7" i="42"/>
  <c r="E6" i="42"/>
  <c r="E5" i="42"/>
  <c r="E4" i="42"/>
  <c r="E3" i="42"/>
  <c r="E2" i="42"/>
  <c r="FY81" i="34"/>
  <c r="DJ4" i="34"/>
  <c r="DI4" i="34"/>
  <c r="DE5" i="34"/>
  <c r="DE6" i="34"/>
  <c r="DE7" i="34"/>
  <c r="DE8" i="34"/>
  <c r="DE9" i="34"/>
  <c r="DE10" i="34"/>
  <c r="DE11" i="34"/>
  <c r="DE12" i="34"/>
  <c r="DE13" i="34"/>
  <c r="DE14" i="34"/>
  <c r="DE15" i="34"/>
  <c r="DE16" i="34"/>
  <c r="DE17" i="34"/>
  <c r="DE18" i="34"/>
  <c r="DE19" i="34"/>
  <c r="DE20" i="34"/>
  <c r="DE21" i="34"/>
  <c r="DE22" i="34"/>
  <c r="DE23" i="34"/>
  <c r="DE24" i="34"/>
  <c r="DE25" i="34"/>
  <c r="DE26" i="34"/>
  <c r="DE27" i="34"/>
  <c r="DE28" i="34"/>
  <c r="DE29" i="34"/>
  <c r="DE30" i="34"/>
  <c r="DE31" i="34"/>
  <c r="DE32" i="34"/>
  <c r="DE33" i="34"/>
  <c r="DE34" i="34"/>
  <c r="DE35" i="34"/>
  <c r="DE36" i="34"/>
  <c r="DE37" i="34"/>
  <c r="DE38" i="34"/>
  <c r="DE39" i="34"/>
  <c r="DE40" i="34"/>
  <c r="DE41" i="34"/>
  <c r="DE42" i="34"/>
  <c r="DE43" i="34"/>
  <c r="DE44" i="34"/>
  <c r="DE45" i="34"/>
  <c r="DE46" i="34"/>
  <c r="DE47" i="34"/>
  <c r="DE48" i="34"/>
  <c r="DE49" i="34"/>
  <c r="DE50" i="34"/>
  <c r="DE51" i="34"/>
  <c r="DE52" i="34"/>
  <c r="DE53" i="34"/>
  <c r="DE54" i="34"/>
  <c r="DE55" i="34"/>
  <c r="DE56" i="34"/>
  <c r="DE57" i="34"/>
  <c r="DE58" i="34"/>
  <c r="DE59" i="34"/>
  <c r="DE60" i="34"/>
  <c r="DE61" i="34"/>
  <c r="DE62" i="34"/>
  <c r="DE63" i="34"/>
  <c r="DE64" i="34"/>
  <c r="DE65" i="34"/>
  <c r="DE66" i="34"/>
  <c r="DE67" i="34"/>
  <c r="DE68" i="34"/>
  <c r="DE69" i="34"/>
  <c r="DE70" i="34"/>
  <c r="DE71" i="34"/>
  <c r="DE72" i="34"/>
  <c r="DE73" i="34"/>
  <c r="DE74" i="34"/>
  <c r="DE75" i="34"/>
  <c r="DE76" i="34"/>
  <c r="DE77" i="34"/>
  <c r="DE78" i="34"/>
  <c r="DE79" i="34"/>
  <c r="DE80" i="34"/>
  <c r="DE81" i="34"/>
  <c r="DE82" i="34"/>
  <c r="DE83" i="34"/>
  <c r="DE84" i="34"/>
  <c r="DE85" i="34"/>
  <c r="DE86" i="34"/>
  <c r="DE87" i="34"/>
  <c r="DE88" i="34"/>
  <c r="DE89" i="34"/>
  <c r="DE90" i="34"/>
  <c r="DE91" i="34"/>
  <c r="DE92" i="34"/>
  <c r="DE93" i="34"/>
  <c r="DE94" i="34"/>
  <c r="DE95" i="34"/>
  <c r="DE96" i="34"/>
  <c r="DE97" i="34"/>
  <c r="DE98" i="34"/>
  <c r="DE99" i="34"/>
  <c r="DE100" i="34"/>
  <c r="DE101" i="34"/>
  <c r="DE102" i="34"/>
  <c r="DE103" i="34"/>
  <c r="DE104" i="34"/>
  <c r="DE105" i="34"/>
  <c r="DE106" i="34"/>
  <c r="DE107" i="34"/>
  <c r="DE108" i="34"/>
  <c r="DE109" i="34"/>
  <c r="DE110" i="34"/>
  <c r="DE111" i="34"/>
  <c r="DE112" i="34"/>
  <c r="DE113" i="34"/>
  <c r="DE114" i="34"/>
  <c r="DE115" i="34"/>
  <c r="DE116" i="34"/>
  <c r="DE117" i="34"/>
  <c r="DE118" i="34"/>
  <c r="DE119" i="34"/>
  <c r="DE120" i="34"/>
  <c r="DE121" i="34"/>
  <c r="DE122" i="34"/>
  <c r="DE123" i="34"/>
  <c r="DE124" i="34"/>
  <c r="DE125" i="34"/>
  <c r="DE126" i="34"/>
  <c r="DE127" i="34"/>
  <c r="DE128" i="34"/>
  <c r="DE129" i="34"/>
  <c r="DE130" i="34"/>
  <c r="DE131" i="34"/>
  <c r="DE132" i="34"/>
  <c r="DE133" i="34"/>
  <c r="DE134" i="34"/>
  <c r="DE135" i="34"/>
  <c r="DE136" i="34"/>
  <c r="DE137" i="34"/>
  <c r="DE138" i="34"/>
  <c r="DE139" i="34"/>
  <c r="DE140" i="34"/>
  <c r="DE141" i="34"/>
  <c r="DE142" i="34"/>
  <c r="DE143" i="34"/>
  <c r="DE144" i="34"/>
  <c r="DE145" i="34"/>
  <c r="DE146" i="34"/>
  <c r="DE147" i="34"/>
  <c r="DE148" i="34"/>
  <c r="DE149" i="34"/>
  <c r="DE150" i="34"/>
  <c r="DE151" i="34"/>
  <c r="DE152" i="34"/>
  <c r="DE153" i="34"/>
  <c r="DE154" i="34"/>
  <c r="DE155" i="34"/>
  <c r="DE156" i="34"/>
  <c r="DE157" i="34"/>
  <c r="DE158" i="34"/>
  <c r="DE159" i="34"/>
  <c r="DE160" i="34"/>
  <c r="DE161" i="34"/>
  <c r="DE162" i="34"/>
  <c r="DE163" i="34"/>
  <c r="DE164" i="34"/>
  <c r="DE165" i="34"/>
  <c r="DE166" i="34"/>
  <c r="DE167" i="34"/>
  <c r="DE168" i="34"/>
  <c r="DE169" i="34"/>
  <c r="DE170" i="34"/>
  <c r="DE171" i="34"/>
  <c r="DE172" i="34"/>
  <c r="DE173" i="34"/>
  <c r="DE174" i="34"/>
  <c r="DE175" i="34"/>
  <c r="DE176" i="34"/>
  <c r="DE177" i="34"/>
  <c r="DE178" i="34"/>
  <c r="DE179" i="34"/>
  <c r="DE180" i="34"/>
  <c r="DE181" i="34"/>
  <c r="DE182" i="34"/>
  <c r="DE183" i="34"/>
  <c r="DE184" i="34"/>
  <c r="DE185" i="34"/>
  <c r="DE186" i="34"/>
  <c r="DE187" i="34"/>
  <c r="DE188" i="34"/>
  <c r="DE189" i="34"/>
  <c r="DE190" i="34"/>
  <c r="DE191" i="34"/>
  <c r="DE192" i="34"/>
  <c r="DE193" i="34"/>
  <c r="DE194" i="34"/>
  <c r="DE195" i="34"/>
  <c r="DE196" i="34"/>
  <c r="DE197" i="34"/>
  <c r="DE198" i="34"/>
  <c r="DE199" i="34"/>
  <c r="DE200" i="34"/>
  <c r="DE201" i="34"/>
  <c r="DE202" i="34"/>
  <c r="DE203" i="34"/>
  <c r="DE204" i="34"/>
  <c r="DE205" i="34"/>
  <c r="DE206" i="34"/>
  <c r="DE207" i="34"/>
  <c r="DE208" i="34"/>
  <c r="DE209" i="34"/>
  <c r="DE210" i="34"/>
  <c r="DE211" i="34"/>
  <c r="DE212" i="34"/>
  <c r="DE213" i="34"/>
  <c r="DE214" i="34"/>
  <c r="DE215" i="34"/>
  <c r="DE216" i="34"/>
  <c r="DE217" i="34"/>
  <c r="DE218" i="34"/>
  <c r="DE219" i="34"/>
  <c r="DE220" i="34"/>
  <c r="DE221" i="34"/>
  <c r="DE222" i="34"/>
  <c r="DE223" i="34"/>
  <c r="DE224" i="34"/>
  <c r="DE225" i="34"/>
  <c r="DE226" i="34"/>
  <c r="DE227" i="34"/>
  <c r="DE228" i="34"/>
  <c r="DE229" i="34"/>
  <c r="DE230" i="34"/>
  <c r="DE231" i="34"/>
  <c r="DE232" i="34"/>
  <c r="DE233" i="34"/>
  <c r="DE234" i="34"/>
  <c r="DE235" i="34"/>
  <c r="DE236" i="34"/>
  <c r="DE237" i="34"/>
  <c r="DE238" i="34"/>
  <c r="DE239" i="34"/>
  <c r="DE240" i="34"/>
  <c r="DE241" i="34"/>
  <c r="DE242" i="34"/>
  <c r="DE243" i="34"/>
  <c r="DE244" i="34"/>
  <c r="DE245" i="34"/>
  <c r="DE246" i="34"/>
  <c r="DE247" i="34"/>
  <c r="DE248" i="34"/>
  <c r="DE249" i="34"/>
  <c r="DE250" i="34"/>
  <c r="DE251" i="34"/>
  <c r="DE252" i="34"/>
  <c r="DE253" i="34"/>
  <c r="DE254" i="34"/>
  <c r="DE255" i="34"/>
  <c r="DE256" i="34"/>
  <c r="DE257" i="34"/>
  <c r="DE258" i="34"/>
  <c r="DE259" i="34"/>
  <c r="DE260" i="34"/>
  <c r="DE261" i="34"/>
  <c r="DE262" i="34"/>
  <c r="DE263" i="34"/>
  <c r="DE264" i="34"/>
  <c r="DE265" i="34"/>
  <c r="DE266" i="34"/>
  <c r="DE267" i="34"/>
  <c r="DE268" i="34"/>
  <c r="DE269" i="34"/>
  <c r="DE270" i="34"/>
  <c r="DE271" i="34"/>
  <c r="DE272" i="34"/>
  <c r="DE273" i="34"/>
  <c r="DE274" i="34"/>
  <c r="DE275" i="34"/>
  <c r="DE276" i="34"/>
  <c r="DE277" i="34"/>
  <c r="DE278" i="34"/>
  <c r="DE279" i="34"/>
  <c r="DE280" i="34"/>
  <c r="DE281" i="34"/>
  <c r="DE282" i="34"/>
  <c r="DE283" i="34"/>
  <c r="DE284" i="34"/>
  <c r="DE285" i="34"/>
  <c r="DE286" i="34"/>
  <c r="DE287" i="34"/>
  <c r="DE288" i="34"/>
  <c r="DE289" i="34"/>
  <c r="DE290" i="34"/>
  <c r="DE291" i="34"/>
  <c r="DD5" i="34"/>
  <c r="DD6" i="34"/>
  <c r="DD7" i="34"/>
  <c r="DD8" i="34"/>
  <c r="DD9" i="34"/>
  <c r="DD10" i="34"/>
  <c r="DD11" i="34"/>
  <c r="DD12" i="34"/>
  <c r="DD13" i="34"/>
  <c r="DD14" i="34"/>
  <c r="DD15" i="34"/>
  <c r="DD16" i="34"/>
  <c r="DD17" i="34"/>
  <c r="DD18" i="34"/>
  <c r="DD19" i="34"/>
  <c r="DD20" i="34"/>
  <c r="DD21" i="34"/>
  <c r="DD22" i="34"/>
  <c r="DD23" i="34"/>
  <c r="DD24" i="34"/>
  <c r="DD25" i="34"/>
  <c r="DD26" i="34"/>
  <c r="DD27" i="34"/>
  <c r="DD28" i="34"/>
  <c r="DD29" i="34"/>
  <c r="DD30" i="34"/>
  <c r="DD31" i="34"/>
  <c r="DD32" i="34"/>
  <c r="DD33" i="34"/>
  <c r="DD34" i="34"/>
  <c r="DD35" i="34"/>
  <c r="DD36" i="34"/>
  <c r="DD37" i="34"/>
  <c r="DD38" i="34"/>
  <c r="DD39" i="34"/>
  <c r="DD40" i="34"/>
  <c r="DD41" i="34"/>
  <c r="DD42" i="34"/>
  <c r="DD43" i="34"/>
  <c r="DD44" i="34"/>
  <c r="DD45" i="34"/>
  <c r="DD46" i="34"/>
  <c r="DD47" i="34"/>
  <c r="DD48" i="34"/>
  <c r="DD49" i="34"/>
  <c r="DD50" i="34"/>
  <c r="DD51" i="34"/>
  <c r="DD52" i="34"/>
  <c r="DD53" i="34"/>
  <c r="DD54" i="34"/>
  <c r="DD55" i="34"/>
  <c r="DD56" i="34"/>
  <c r="DD57" i="34"/>
  <c r="DD58" i="34"/>
  <c r="DD59" i="34"/>
  <c r="DD60" i="34"/>
  <c r="DD61" i="34"/>
  <c r="DD62" i="34"/>
  <c r="DD63" i="34"/>
  <c r="DD64" i="34"/>
  <c r="DD65" i="34"/>
  <c r="DD66" i="34"/>
  <c r="DD67" i="34"/>
  <c r="DD68" i="34"/>
  <c r="DD69" i="34"/>
  <c r="DD70" i="34"/>
  <c r="DD71" i="34"/>
  <c r="DD72" i="34"/>
  <c r="DD73" i="34"/>
  <c r="DD74" i="34"/>
  <c r="DD75" i="34"/>
  <c r="DD76" i="34"/>
  <c r="DD77" i="34"/>
  <c r="DD78" i="34"/>
  <c r="DD79" i="34"/>
  <c r="DD80" i="34"/>
  <c r="DD81" i="34"/>
  <c r="DD82" i="34"/>
  <c r="DD83" i="34"/>
  <c r="DD84" i="34"/>
  <c r="DD85" i="34"/>
  <c r="DD86" i="34"/>
  <c r="DD87" i="34"/>
  <c r="DD88" i="34"/>
  <c r="DD89" i="34"/>
  <c r="DD90" i="34"/>
  <c r="DD91" i="34"/>
  <c r="DD92" i="34"/>
  <c r="DD93" i="34"/>
  <c r="DD94" i="34"/>
  <c r="DD95" i="34"/>
  <c r="DD96" i="34"/>
  <c r="DD97" i="34"/>
  <c r="DD98" i="34"/>
  <c r="DD99" i="34"/>
  <c r="DD100" i="34"/>
  <c r="DD101" i="34"/>
  <c r="DD102" i="34"/>
  <c r="DD103" i="34"/>
  <c r="DD104" i="34"/>
  <c r="DD105" i="34"/>
  <c r="DD106" i="34"/>
  <c r="DD107" i="34"/>
  <c r="DD108" i="34"/>
  <c r="DD109" i="34"/>
  <c r="DD110" i="34"/>
  <c r="DD111" i="34"/>
  <c r="DD112" i="34"/>
  <c r="DD113" i="34"/>
  <c r="DD114" i="34"/>
  <c r="DD115" i="34"/>
  <c r="DD116" i="34"/>
  <c r="DD117" i="34"/>
  <c r="DD118" i="34"/>
  <c r="DD119" i="34"/>
  <c r="DD120" i="34"/>
  <c r="DD121" i="34"/>
  <c r="DD122" i="34"/>
  <c r="DD123" i="34"/>
  <c r="DD124" i="34"/>
  <c r="DD125" i="34"/>
  <c r="DD126" i="34"/>
  <c r="DD127" i="34"/>
  <c r="DD128" i="34"/>
  <c r="DD129" i="34"/>
  <c r="DD130" i="34"/>
  <c r="DD131" i="34"/>
  <c r="DD132" i="34"/>
  <c r="DD133" i="34"/>
  <c r="DD134" i="34"/>
  <c r="DD135" i="34"/>
  <c r="DD136" i="34"/>
  <c r="DD137" i="34"/>
  <c r="DD138" i="34"/>
  <c r="DD139" i="34"/>
  <c r="DD140" i="34"/>
  <c r="DD141" i="34"/>
  <c r="DD142" i="34"/>
  <c r="DD143" i="34"/>
  <c r="DD144" i="34"/>
  <c r="DD145" i="34"/>
  <c r="DD146" i="34"/>
  <c r="DD147" i="34"/>
  <c r="DD148" i="34"/>
  <c r="DD149" i="34"/>
  <c r="DD150" i="34"/>
  <c r="DD151" i="34"/>
  <c r="DD152" i="34"/>
  <c r="DD153" i="34"/>
  <c r="DD154" i="34"/>
  <c r="DD155" i="34"/>
  <c r="DD156" i="34"/>
  <c r="DD157" i="34"/>
  <c r="DD158" i="34"/>
  <c r="DD159" i="34"/>
  <c r="DD160" i="34"/>
  <c r="DD161" i="34"/>
  <c r="DD162" i="34"/>
  <c r="DD163" i="34"/>
  <c r="DD164" i="34"/>
  <c r="DD165" i="34"/>
  <c r="DD166" i="34"/>
  <c r="DD167" i="34"/>
  <c r="DD168" i="34"/>
  <c r="DD169" i="34"/>
  <c r="DD170" i="34"/>
  <c r="DD171" i="34"/>
  <c r="DD172" i="34"/>
  <c r="DD173" i="34"/>
  <c r="DD174" i="34"/>
  <c r="DD175" i="34"/>
  <c r="DD176" i="34"/>
  <c r="DD177" i="34"/>
  <c r="DD178" i="34"/>
  <c r="DD179" i="34"/>
  <c r="DD180" i="34"/>
  <c r="DD181" i="34"/>
  <c r="DD182" i="34"/>
  <c r="DD183" i="34"/>
  <c r="DD184" i="34"/>
  <c r="DD185" i="34"/>
  <c r="DD186" i="34"/>
  <c r="DD187" i="34"/>
  <c r="DD188" i="34"/>
  <c r="DD189" i="34"/>
  <c r="DD190" i="34"/>
  <c r="DD191" i="34"/>
  <c r="DD192" i="34"/>
  <c r="DD193" i="34"/>
  <c r="DD194" i="34"/>
  <c r="DD195" i="34"/>
  <c r="DD196" i="34"/>
  <c r="DD197" i="34"/>
  <c r="DD198" i="34"/>
  <c r="DD199" i="34"/>
  <c r="DD200" i="34"/>
  <c r="DD201" i="34"/>
  <c r="DD202" i="34"/>
  <c r="DD203" i="34"/>
  <c r="DD204" i="34"/>
  <c r="DD205" i="34"/>
  <c r="DD206" i="34"/>
  <c r="DD207" i="34"/>
  <c r="DD208" i="34"/>
  <c r="DD209" i="34"/>
  <c r="DD210" i="34"/>
  <c r="DD211" i="34"/>
  <c r="DD212" i="34"/>
  <c r="DD213" i="34"/>
  <c r="DD214" i="34"/>
  <c r="DD215" i="34"/>
  <c r="DD216" i="34"/>
  <c r="DD217" i="34"/>
  <c r="DD218" i="34"/>
  <c r="DD219" i="34"/>
  <c r="DD220" i="34"/>
  <c r="DD221" i="34"/>
  <c r="DD222" i="34"/>
  <c r="DD223" i="34"/>
  <c r="DD224" i="34"/>
  <c r="DD225" i="34"/>
  <c r="DD226" i="34"/>
  <c r="DD227" i="34"/>
  <c r="DD228" i="34"/>
  <c r="DD229" i="34"/>
  <c r="DD230" i="34"/>
  <c r="DD231" i="34"/>
  <c r="DD232" i="34"/>
  <c r="DD233" i="34"/>
  <c r="DD234" i="34"/>
  <c r="DD235" i="34"/>
  <c r="DD236" i="34"/>
  <c r="DD237" i="34"/>
  <c r="DD238" i="34"/>
  <c r="DD239" i="34"/>
  <c r="DD240" i="34"/>
  <c r="DD241" i="34"/>
  <c r="DD242" i="34"/>
  <c r="DD243" i="34"/>
  <c r="DD244" i="34"/>
  <c r="DD245" i="34"/>
  <c r="DD246" i="34"/>
  <c r="DD247" i="34"/>
  <c r="DD248" i="34"/>
  <c r="DD249" i="34"/>
  <c r="DD250" i="34"/>
  <c r="DD251" i="34"/>
  <c r="DD252" i="34"/>
  <c r="DD253" i="34"/>
  <c r="DD254" i="34"/>
  <c r="DD255" i="34"/>
  <c r="DD256" i="34"/>
  <c r="DD257" i="34"/>
  <c r="DD258" i="34"/>
  <c r="DD259" i="34"/>
  <c r="DD260" i="34"/>
  <c r="DD261" i="34"/>
  <c r="DD262" i="34"/>
  <c r="DD263" i="34"/>
  <c r="DD264" i="34"/>
  <c r="DD265" i="34"/>
  <c r="DD266" i="34"/>
  <c r="DD267" i="34"/>
  <c r="DD268" i="34"/>
  <c r="DD269" i="34"/>
  <c r="DD270" i="34"/>
  <c r="DD271" i="34"/>
  <c r="DD272" i="34"/>
  <c r="DD273" i="34"/>
  <c r="DD274" i="34"/>
  <c r="DD275" i="34"/>
  <c r="DD276" i="34"/>
  <c r="DD277" i="34"/>
  <c r="DD278" i="34"/>
  <c r="DD279" i="34"/>
  <c r="DD280" i="34"/>
  <c r="DD281" i="34"/>
  <c r="DD282" i="34"/>
  <c r="DD283" i="34"/>
  <c r="DD284" i="34"/>
  <c r="DD285" i="34"/>
  <c r="DD286" i="34"/>
  <c r="DD287" i="34"/>
  <c r="DD288" i="34"/>
  <c r="DD289" i="34"/>
  <c r="DD290" i="34"/>
  <c r="DD291" i="34"/>
  <c r="DC5" i="34"/>
  <c r="DC6" i="34"/>
  <c r="DC7" i="34"/>
  <c r="DC8" i="34"/>
  <c r="DC9" i="34"/>
  <c r="DC10" i="34"/>
  <c r="DC11" i="34"/>
  <c r="DC12" i="34"/>
  <c r="DC13" i="34"/>
  <c r="DC14" i="34"/>
  <c r="DC15" i="34"/>
  <c r="DC16" i="34"/>
  <c r="DC17" i="34"/>
  <c r="DC18" i="34"/>
  <c r="DC19" i="34"/>
  <c r="DC20" i="34"/>
  <c r="DC21" i="34"/>
  <c r="DC22" i="34"/>
  <c r="DC23" i="34"/>
  <c r="DC24" i="34"/>
  <c r="DC25" i="34"/>
  <c r="DC26" i="34"/>
  <c r="DC27" i="34"/>
  <c r="DC28" i="34"/>
  <c r="DC29" i="34"/>
  <c r="DC30" i="34"/>
  <c r="DC31" i="34"/>
  <c r="DC32" i="34"/>
  <c r="DC33" i="34"/>
  <c r="DC34" i="34"/>
  <c r="DC35" i="34"/>
  <c r="DC36" i="34"/>
  <c r="DC37" i="34"/>
  <c r="DC38" i="34"/>
  <c r="DC39" i="34"/>
  <c r="DC40" i="34"/>
  <c r="DC41" i="34"/>
  <c r="DC42" i="34"/>
  <c r="DC43" i="34"/>
  <c r="DC44" i="34"/>
  <c r="DC45" i="34"/>
  <c r="DC46" i="34"/>
  <c r="DC47" i="34"/>
  <c r="DC48" i="34"/>
  <c r="DC49" i="34"/>
  <c r="DC50" i="34"/>
  <c r="DC51" i="34"/>
  <c r="DC52" i="34"/>
  <c r="DC53" i="34"/>
  <c r="DC54" i="34"/>
  <c r="DC55" i="34"/>
  <c r="DC56" i="34"/>
  <c r="DC57" i="34"/>
  <c r="DC58" i="34"/>
  <c r="DC59" i="34"/>
  <c r="DC60" i="34"/>
  <c r="DC61" i="34"/>
  <c r="DC62" i="34"/>
  <c r="DC63" i="34"/>
  <c r="DC64" i="34"/>
  <c r="DC65" i="34"/>
  <c r="DC66" i="34"/>
  <c r="DC67" i="34"/>
  <c r="DC68" i="34"/>
  <c r="DC69" i="34"/>
  <c r="DC70" i="34"/>
  <c r="DC71" i="34"/>
  <c r="DC72" i="34"/>
  <c r="DC73" i="34"/>
  <c r="DC74" i="34"/>
  <c r="DC75" i="34"/>
  <c r="DC76" i="34"/>
  <c r="DC77" i="34"/>
  <c r="DC78" i="34"/>
  <c r="DC79" i="34"/>
  <c r="DC80" i="34"/>
  <c r="DC81" i="34"/>
  <c r="DC82" i="34"/>
  <c r="DC83" i="34"/>
  <c r="DC84" i="34"/>
  <c r="DC85" i="34"/>
  <c r="DC86" i="34"/>
  <c r="DC87" i="34"/>
  <c r="DC88" i="34"/>
  <c r="DC89" i="34"/>
  <c r="DC90" i="34"/>
  <c r="DC91" i="34"/>
  <c r="DC92" i="34"/>
  <c r="DC93" i="34"/>
  <c r="DC94" i="34"/>
  <c r="DC95" i="34"/>
  <c r="DC96" i="34"/>
  <c r="DC97" i="34"/>
  <c r="DC98" i="34"/>
  <c r="DC99" i="34"/>
  <c r="DC100" i="34"/>
  <c r="DC101" i="34"/>
  <c r="DC102" i="34"/>
  <c r="DC103" i="34"/>
  <c r="DC104" i="34"/>
  <c r="DC105" i="34"/>
  <c r="DC106" i="34"/>
  <c r="DC107" i="34"/>
  <c r="DC108" i="34"/>
  <c r="DC109" i="34"/>
  <c r="DC110" i="34"/>
  <c r="DC111" i="34"/>
  <c r="DC112" i="34"/>
  <c r="DC113" i="34"/>
  <c r="DC114" i="34"/>
  <c r="DC115" i="34"/>
  <c r="DC116" i="34"/>
  <c r="DC117" i="34"/>
  <c r="DC118" i="34"/>
  <c r="DC119" i="34"/>
  <c r="DC120" i="34"/>
  <c r="DC121" i="34"/>
  <c r="DC122" i="34"/>
  <c r="DC123" i="34"/>
  <c r="DC124" i="34"/>
  <c r="DC125" i="34"/>
  <c r="DC126" i="34"/>
  <c r="DC127" i="34"/>
  <c r="DC128" i="34"/>
  <c r="DC129" i="34"/>
  <c r="DC130" i="34"/>
  <c r="DC131" i="34"/>
  <c r="DC132" i="34"/>
  <c r="DC133" i="34"/>
  <c r="DC134" i="34"/>
  <c r="DC135" i="34"/>
  <c r="DC136" i="34"/>
  <c r="DC137" i="34"/>
  <c r="DC138" i="34"/>
  <c r="DC139" i="34"/>
  <c r="DC140" i="34"/>
  <c r="DC141" i="34"/>
  <c r="DC142" i="34"/>
  <c r="DC143" i="34"/>
  <c r="DC144" i="34"/>
  <c r="DC145" i="34"/>
  <c r="DC146" i="34"/>
  <c r="DC147" i="34"/>
  <c r="DC148" i="34"/>
  <c r="DC149" i="34"/>
  <c r="DC150" i="34"/>
  <c r="DC151" i="34"/>
  <c r="DC152" i="34"/>
  <c r="DC153" i="34"/>
  <c r="DC154" i="34"/>
  <c r="DC155" i="34"/>
  <c r="DC156" i="34"/>
  <c r="DC157" i="34"/>
  <c r="DC158" i="34"/>
  <c r="DC159" i="34"/>
  <c r="DC160" i="34"/>
  <c r="DC161" i="34"/>
  <c r="DC162" i="34"/>
  <c r="DC163" i="34"/>
  <c r="DC164" i="34"/>
  <c r="DC165" i="34"/>
  <c r="DC166" i="34"/>
  <c r="DC167" i="34"/>
  <c r="DC168" i="34"/>
  <c r="DC169" i="34"/>
  <c r="DC170" i="34"/>
  <c r="DC171" i="34"/>
  <c r="DC172" i="34"/>
  <c r="DC173" i="34"/>
  <c r="DC174" i="34"/>
  <c r="DC175" i="34"/>
  <c r="DC176" i="34"/>
  <c r="DC177" i="34"/>
  <c r="DC178" i="34"/>
  <c r="DC179" i="34"/>
  <c r="DC180" i="34"/>
  <c r="DC181" i="34"/>
  <c r="DC182" i="34"/>
  <c r="DC183" i="34"/>
  <c r="DC184" i="34"/>
  <c r="DC185" i="34"/>
  <c r="DC186" i="34"/>
  <c r="DC187" i="34"/>
  <c r="DC188" i="34"/>
  <c r="DC189" i="34"/>
  <c r="DC190" i="34"/>
  <c r="DC191" i="34"/>
  <c r="DC192" i="34"/>
  <c r="DC193" i="34"/>
  <c r="DC194" i="34"/>
  <c r="DC195" i="34"/>
  <c r="DC196" i="34"/>
  <c r="DC197" i="34"/>
  <c r="DC198" i="34"/>
  <c r="DC199" i="34"/>
  <c r="DC200" i="34"/>
  <c r="DC201" i="34"/>
  <c r="DC202" i="34"/>
  <c r="DC203" i="34"/>
  <c r="DC204" i="34"/>
  <c r="DC205" i="34"/>
  <c r="DC206" i="34"/>
  <c r="DC207" i="34"/>
  <c r="DC208" i="34"/>
  <c r="DC209" i="34"/>
  <c r="DC210" i="34"/>
  <c r="DC211" i="34"/>
  <c r="DC212" i="34"/>
  <c r="DC213" i="34"/>
  <c r="DC214" i="34"/>
  <c r="DC215" i="34"/>
  <c r="DC216" i="34"/>
  <c r="DC217" i="34"/>
  <c r="DC218" i="34"/>
  <c r="DC219" i="34"/>
  <c r="DC220" i="34"/>
  <c r="DC221" i="34"/>
  <c r="DC222" i="34"/>
  <c r="DC223" i="34"/>
  <c r="DC224" i="34"/>
  <c r="DC225" i="34"/>
  <c r="DC226" i="34"/>
  <c r="DC227" i="34"/>
  <c r="DC228" i="34"/>
  <c r="DC229" i="34"/>
  <c r="DC230" i="34"/>
  <c r="DC231" i="34"/>
  <c r="DC232" i="34"/>
  <c r="DC233" i="34"/>
  <c r="DC234" i="34"/>
  <c r="DC235" i="34"/>
  <c r="DC236" i="34"/>
  <c r="DC237" i="34"/>
  <c r="DC238" i="34"/>
  <c r="DC239" i="34"/>
  <c r="DC240" i="34"/>
  <c r="DC241" i="34"/>
  <c r="DC242" i="34"/>
  <c r="DC243" i="34"/>
  <c r="DC244" i="34"/>
  <c r="DC245" i="34"/>
  <c r="DC246" i="34"/>
  <c r="DC247" i="34"/>
  <c r="DC248" i="34"/>
  <c r="DC249" i="34"/>
  <c r="DC250" i="34"/>
  <c r="DC251" i="34"/>
  <c r="DC252" i="34"/>
  <c r="DC253" i="34"/>
  <c r="DC254" i="34"/>
  <c r="DC255" i="34"/>
  <c r="DC256" i="34"/>
  <c r="DC257" i="34"/>
  <c r="DC258" i="34"/>
  <c r="DC259" i="34"/>
  <c r="DC260" i="34"/>
  <c r="DC261" i="34"/>
  <c r="DC262" i="34"/>
  <c r="DC263" i="34"/>
  <c r="DC264" i="34"/>
  <c r="DC265" i="34"/>
  <c r="DC266" i="34"/>
  <c r="DC267" i="34"/>
  <c r="DC268" i="34"/>
  <c r="DC269" i="34"/>
  <c r="DC270" i="34"/>
  <c r="DC271" i="34"/>
  <c r="DC272" i="34"/>
  <c r="DC273" i="34"/>
  <c r="DC274" i="34"/>
  <c r="DC275" i="34"/>
  <c r="DC276" i="34"/>
  <c r="DC277" i="34"/>
  <c r="DC278" i="34"/>
  <c r="DC279" i="34"/>
  <c r="DC280" i="34"/>
  <c r="DC281" i="34"/>
  <c r="DC282" i="34"/>
  <c r="DC283" i="34"/>
  <c r="DC284" i="34"/>
  <c r="DC285" i="34"/>
  <c r="DC286" i="34"/>
  <c r="DC287" i="34"/>
  <c r="DC288" i="34"/>
  <c r="DC289" i="34"/>
  <c r="DC290" i="34"/>
  <c r="DC291" i="34"/>
  <c r="DB5" i="34"/>
  <c r="DB6" i="34"/>
  <c r="DB7" i="34"/>
  <c r="DB8" i="34"/>
  <c r="DB9" i="34"/>
  <c r="DB10" i="34"/>
  <c r="DB11" i="34"/>
  <c r="DB12" i="34"/>
  <c r="DB13" i="34"/>
  <c r="DB14" i="34"/>
  <c r="DB15" i="34"/>
  <c r="DB16" i="34"/>
  <c r="DB17" i="34"/>
  <c r="DB18" i="34"/>
  <c r="DB19" i="34"/>
  <c r="DB20" i="34"/>
  <c r="DB21" i="34"/>
  <c r="DB22" i="34"/>
  <c r="DB23" i="34"/>
  <c r="DB24" i="34"/>
  <c r="DB25" i="34"/>
  <c r="DB26" i="34"/>
  <c r="DB27" i="34"/>
  <c r="DB28" i="34"/>
  <c r="DB29" i="34"/>
  <c r="DB30" i="34"/>
  <c r="DB31" i="34"/>
  <c r="DB32" i="34"/>
  <c r="DB33" i="34"/>
  <c r="DB34" i="34"/>
  <c r="DB35" i="34"/>
  <c r="DB36" i="34"/>
  <c r="DB37" i="34"/>
  <c r="DB38" i="34"/>
  <c r="DB39" i="34"/>
  <c r="DB40" i="34"/>
  <c r="DB41" i="34"/>
  <c r="DB42" i="34"/>
  <c r="DB43" i="34"/>
  <c r="DB44" i="34"/>
  <c r="DB45" i="34"/>
  <c r="DB46" i="34"/>
  <c r="DB47" i="34"/>
  <c r="DB48" i="34"/>
  <c r="DB49" i="34"/>
  <c r="DB50" i="34"/>
  <c r="DB51" i="34"/>
  <c r="DB52" i="34"/>
  <c r="DB53" i="34"/>
  <c r="DB54" i="34"/>
  <c r="DB55" i="34"/>
  <c r="DB56" i="34"/>
  <c r="DB57" i="34"/>
  <c r="DB58" i="34"/>
  <c r="DB59" i="34"/>
  <c r="DB60" i="34"/>
  <c r="DB61" i="34"/>
  <c r="DB62" i="34"/>
  <c r="DB63" i="34"/>
  <c r="DB64" i="34"/>
  <c r="DB65" i="34"/>
  <c r="DB66" i="34"/>
  <c r="DB67" i="34"/>
  <c r="DB68" i="34"/>
  <c r="DB69" i="34"/>
  <c r="DB70" i="34"/>
  <c r="DB71" i="34"/>
  <c r="DB72" i="34"/>
  <c r="DB73" i="34"/>
  <c r="DB74" i="34"/>
  <c r="DB75" i="34"/>
  <c r="DB76" i="34"/>
  <c r="DB77" i="34"/>
  <c r="DB78" i="34"/>
  <c r="DB79" i="34"/>
  <c r="DB80" i="34"/>
  <c r="DB81" i="34"/>
  <c r="DB82" i="34"/>
  <c r="DB83" i="34"/>
  <c r="DB84" i="34"/>
  <c r="DB85" i="34"/>
  <c r="DB86" i="34"/>
  <c r="DB87" i="34"/>
  <c r="DB88" i="34"/>
  <c r="DB89" i="34"/>
  <c r="DB90" i="34"/>
  <c r="DB91" i="34"/>
  <c r="DB92" i="34"/>
  <c r="DB93" i="34"/>
  <c r="DB94" i="34"/>
  <c r="DB95" i="34"/>
  <c r="DB96" i="34"/>
  <c r="DB97" i="34"/>
  <c r="DB98" i="34"/>
  <c r="DB99" i="34"/>
  <c r="DB100" i="34"/>
  <c r="DB101" i="34"/>
  <c r="DB102" i="34"/>
  <c r="DB103" i="34"/>
  <c r="DB104" i="34"/>
  <c r="DB105" i="34"/>
  <c r="DB106" i="34"/>
  <c r="DB107" i="34"/>
  <c r="DB108" i="34"/>
  <c r="DB109" i="34"/>
  <c r="DB110" i="34"/>
  <c r="DB111" i="34"/>
  <c r="DB112" i="34"/>
  <c r="DB113" i="34"/>
  <c r="DB114" i="34"/>
  <c r="DB115" i="34"/>
  <c r="DB116" i="34"/>
  <c r="DB117" i="34"/>
  <c r="DB118" i="34"/>
  <c r="DB119" i="34"/>
  <c r="DB120" i="34"/>
  <c r="DB121" i="34"/>
  <c r="DB122" i="34"/>
  <c r="DB123" i="34"/>
  <c r="DB124" i="34"/>
  <c r="DB125" i="34"/>
  <c r="DB126" i="34"/>
  <c r="DB127" i="34"/>
  <c r="DB128" i="34"/>
  <c r="DB129" i="34"/>
  <c r="DB130" i="34"/>
  <c r="DB131" i="34"/>
  <c r="DB132" i="34"/>
  <c r="DB133" i="34"/>
  <c r="DB134" i="34"/>
  <c r="DB135" i="34"/>
  <c r="DB136" i="34"/>
  <c r="DB137" i="34"/>
  <c r="DB138" i="34"/>
  <c r="DB139" i="34"/>
  <c r="DB140" i="34"/>
  <c r="DB141" i="34"/>
  <c r="DB142" i="34"/>
  <c r="DB143" i="34"/>
  <c r="DB144" i="34"/>
  <c r="DB145" i="34"/>
  <c r="DB146" i="34"/>
  <c r="DB147" i="34"/>
  <c r="DB148" i="34"/>
  <c r="DB149" i="34"/>
  <c r="DB150" i="34"/>
  <c r="DB151" i="34"/>
  <c r="DB152" i="34"/>
  <c r="DB153" i="34"/>
  <c r="DB154" i="34"/>
  <c r="DB155" i="34"/>
  <c r="DB156" i="34"/>
  <c r="DB157" i="34"/>
  <c r="DB158" i="34"/>
  <c r="DB159" i="34"/>
  <c r="DB160" i="34"/>
  <c r="DB161" i="34"/>
  <c r="DB162" i="34"/>
  <c r="DB163" i="34"/>
  <c r="DB164" i="34"/>
  <c r="DB165" i="34"/>
  <c r="DB166" i="34"/>
  <c r="DB167" i="34"/>
  <c r="DB168" i="34"/>
  <c r="DB169" i="34"/>
  <c r="DB170" i="34"/>
  <c r="DB171" i="34"/>
  <c r="DB172" i="34"/>
  <c r="DB173" i="34"/>
  <c r="DB174" i="34"/>
  <c r="DB175" i="34"/>
  <c r="DB176" i="34"/>
  <c r="DB177" i="34"/>
  <c r="DB178" i="34"/>
  <c r="DB179" i="34"/>
  <c r="DB180" i="34"/>
  <c r="DB181" i="34"/>
  <c r="DB182" i="34"/>
  <c r="DB183" i="34"/>
  <c r="DB184" i="34"/>
  <c r="DB185" i="34"/>
  <c r="DB186" i="34"/>
  <c r="DB187" i="34"/>
  <c r="DB188" i="34"/>
  <c r="DB189" i="34"/>
  <c r="DB190" i="34"/>
  <c r="DB191" i="34"/>
  <c r="DB192" i="34"/>
  <c r="DB193" i="34"/>
  <c r="DB194" i="34"/>
  <c r="DB195" i="34"/>
  <c r="DB196" i="34"/>
  <c r="DB197" i="34"/>
  <c r="DB198" i="34"/>
  <c r="DB199" i="34"/>
  <c r="DB200" i="34"/>
  <c r="DB201" i="34"/>
  <c r="DB202" i="34"/>
  <c r="DB203" i="34"/>
  <c r="DB204" i="34"/>
  <c r="DB205" i="34"/>
  <c r="DB206" i="34"/>
  <c r="DB207" i="34"/>
  <c r="DB208" i="34"/>
  <c r="DB209" i="34"/>
  <c r="DB210" i="34"/>
  <c r="DB211" i="34"/>
  <c r="DB212" i="34"/>
  <c r="DB213" i="34"/>
  <c r="DB214" i="34"/>
  <c r="DB215" i="34"/>
  <c r="DB216" i="34"/>
  <c r="DB217" i="34"/>
  <c r="DB218" i="34"/>
  <c r="DB219" i="34"/>
  <c r="DB220" i="34"/>
  <c r="DB221" i="34"/>
  <c r="DB222" i="34"/>
  <c r="DB223" i="34"/>
  <c r="DB224" i="34"/>
  <c r="DB225" i="34"/>
  <c r="DB226" i="34"/>
  <c r="DB227" i="34"/>
  <c r="DB228" i="34"/>
  <c r="DB229" i="34"/>
  <c r="DB230" i="34"/>
  <c r="DB231" i="34"/>
  <c r="DB232" i="34"/>
  <c r="DB233" i="34"/>
  <c r="DB234" i="34"/>
  <c r="DB235" i="34"/>
  <c r="DB236" i="34"/>
  <c r="DB237" i="34"/>
  <c r="DB238" i="34"/>
  <c r="DB239" i="34"/>
  <c r="DB240" i="34"/>
  <c r="DB241" i="34"/>
  <c r="DB242" i="34"/>
  <c r="DB243" i="34"/>
  <c r="DB244" i="34"/>
  <c r="DB245" i="34"/>
  <c r="DB246" i="34"/>
  <c r="DB247" i="34"/>
  <c r="DB248" i="34"/>
  <c r="DB249" i="34"/>
  <c r="DB250" i="34"/>
  <c r="DB251" i="34"/>
  <c r="DB252" i="34"/>
  <c r="DB253" i="34"/>
  <c r="DB254" i="34"/>
  <c r="DB255" i="34"/>
  <c r="DB256" i="34"/>
  <c r="DB257" i="34"/>
  <c r="DB258" i="34"/>
  <c r="DB259" i="34"/>
  <c r="DB260" i="34"/>
  <c r="DB261" i="34"/>
  <c r="DB262" i="34"/>
  <c r="DB263" i="34"/>
  <c r="DB264" i="34"/>
  <c r="DB265" i="34"/>
  <c r="DB266" i="34"/>
  <c r="DB267" i="34"/>
  <c r="DB268" i="34"/>
  <c r="DB269" i="34"/>
  <c r="DB270" i="34"/>
  <c r="DB271" i="34"/>
  <c r="DB272" i="34"/>
  <c r="DB273" i="34"/>
  <c r="DB274" i="34"/>
  <c r="DB275" i="34"/>
  <c r="DB276" i="34"/>
  <c r="DB277" i="34"/>
  <c r="DB278" i="34"/>
  <c r="DB279" i="34"/>
  <c r="DB280" i="34"/>
  <c r="DB281" i="34"/>
  <c r="DB282" i="34"/>
  <c r="DB283" i="34"/>
  <c r="DB284" i="34"/>
  <c r="DB285" i="34"/>
  <c r="DB286" i="34"/>
  <c r="DB287" i="34"/>
  <c r="DB288" i="34"/>
  <c r="DB289" i="34"/>
  <c r="DB290" i="34"/>
  <c r="DB291" i="34"/>
  <c r="DA5" i="34"/>
  <c r="DA6" i="34"/>
  <c r="DA7" i="34"/>
  <c r="DA8" i="34"/>
  <c r="DA9" i="34"/>
  <c r="DA10" i="34"/>
  <c r="DA11" i="34"/>
  <c r="DA12" i="34"/>
  <c r="DA13" i="34"/>
  <c r="DA14" i="34"/>
  <c r="DA15" i="34"/>
  <c r="DA16" i="34"/>
  <c r="DA17" i="34"/>
  <c r="DA18" i="34"/>
  <c r="DA19" i="34"/>
  <c r="DA20" i="34"/>
  <c r="DA21" i="34"/>
  <c r="DA22" i="34"/>
  <c r="DA23" i="34"/>
  <c r="DA24" i="34"/>
  <c r="DA25" i="34"/>
  <c r="DA26" i="34"/>
  <c r="DA27" i="34"/>
  <c r="DA28" i="34"/>
  <c r="DA29" i="34"/>
  <c r="DA30" i="34"/>
  <c r="DA31" i="34"/>
  <c r="DA32" i="34"/>
  <c r="DA33" i="34"/>
  <c r="DA34" i="34"/>
  <c r="DA35" i="34"/>
  <c r="DA36" i="34"/>
  <c r="DA37" i="34"/>
  <c r="DA38" i="34"/>
  <c r="DA39" i="34"/>
  <c r="DA40" i="34"/>
  <c r="DA41" i="34"/>
  <c r="DA42" i="34"/>
  <c r="DA43" i="34"/>
  <c r="DA44" i="34"/>
  <c r="DA45" i="34"/>
  <c r="DA46" i="34"/>
  <c r="DA47" i="34"/>
  <c r="DA48" i="34"/>
  <c r="DA49" i="34"/>
  <c r="DA50" i="34"/>
  <c r="DA51" i="34"/>
  <c r="DA52" i="34"/>
  <c r="DA53" i="34"/>
  <c r="DA54" i="34"/>
  <c r="DA55" i="34"/>
  <c r="DA56" i="34"/>
  <c r="DA57" i="34"/>
  <c r="DA58" i="34"/>
  <c r="DA59" i="34"/>
  <c r="DA60" i="34"/>
  <c r="DA61" i="34"/>
  <c r="DA62" i="34"/>
  <c r="DA63" i="34"/>
  <c r="DA64" i="34"/>
  <c r="DA65" i="34"/>
  <c r="DA66" i="34"/>
  <c r="DA67" i="34"/>
  <c r="DA68" i="34"/>
  <c r="DA69" i="34"/>
  <c r="DA70" i="34"/>
  <c r="DA71" i="34"/>
  <c r="DA72" i="34"/>
  <c r="DA73" i="34"/>
  <c r="DA74" i="34"/>
  <c r="DA75" i="34"/>
  <c r="DA76" i="34"/>
  <c r="DA77" i="34"/>
  <c r="DA78" i="34"/>
  <c r="DA79" i="34"/>
  <c r="DA80" i="34"/>
  <c r="DA81" i="34"/>
  <c r="DA82" i="34"/>
  <c r="DA83" i="34"/>
  <c r="DA84" i="34"/>
  <c r="DA85" i="34"/>
  <c r="DA86" i="34"/>
  <c r="DA87" i="34"/>
  <c r="DA88" i="34"/>
  <c r="DA89" i="34"/>
  <c r="DA90" i="34"/>
  <c r="DA91" i="34"/>
  <c r="DA92" i="34"/>
  <c r="DA93" i="34"/>
  <c r="DA94" i="34"/>
  <c r="DA95" i="34"/>
  <c r="DA96" i="34"/>
  <c r="DA97" i="34"/>
  <c r="DA98" i="34"/>
  <c r="DA99" i="34"/>
  <c r="DA100" i="34"/>
  <c r="DA101" i="34"/>
  <c r="DA102" i="34"/>
  <c r="DA103" i="34"/>
  <c r="DA104" i="34"/>
  <c r="DA105" i="34"/>
  <c r="DA106" i="34"/>
  <c r="DA107" i="34"/>
  <c r="DA108" i="34"/>
  <c r="DA109" i="34"/>
  <c r="DA110" i="34"/>
  <c r="DA111" i="34"/>
  <c r="DA112" i="34"/>
  <c r="DA113" i="34"/>
  <c r="DA114" i="34"/>
  <c r="DA115" i="34"/>
  <c r="DA116" i="34"/>
  <c r="DA117" i="34"/>
  <c r="DA118" i="34"/>
  <c r="DA119" i="34"/>
  <c r="DA120" i="34"/>
  <c r="DA121" i="34"/>
  <c r="DA122" i="34"/>
  <c r="DA123" i="34"/>
  <c r="DA124" i="34"/>
  <c r="DA125" i="34"/>
  <c r="DA126" i="34"/>
  <c r="DA127" i="34"/>
  <c r="DA128" i="34"/>
  <c r="DA129" i="34"/>
  <c r="DA130" i="34"/>
  <c r="DA131" i="34"/>
  <c r="DA132" i="34"/>
  <c r="DA133" i="34"/>
  <c r="DA134" i="34"/>
  <c r="DA135" i="34"/>
  <c r="DA136" i="34"/>
  <c r="DA137" i="34"/>
  <c r="DA138" i="34"/>
  <c r="DA139" i="34"/>
  <c r="DA140" i="34"/>
  <c r="DA141" i="34"/>
  <c r="DA142" i="34"/>
  <c r="DA143" i="34"/>
  <c r="DA144" i="34"/>
  <c r="DA145" i="34"/>
  <c r="DA146" i="34"/>
  <c r="DA147" i="34"/>
  <c r="DA148" i="34"/>
  <c r="DA149" i="34"/>
  <c r="DA150" i="34"/>
  <c r="DA151" i="34"/>
  <c r="DA152" i="34"/>
  <c r="DA153" i="34"/>
  <c r="DA154" i="34"/>
  <c r="DA155" i="34"/>
  <c r="DA156" i="34"/>
  <c r="DA157" i="34"/>
  <c r="DA158" i="34"/>
  <c r="DA159" i="34"/>
  <c r="DA160" i="34"/>
  <c r="DA161" i="34"/>
  <c r="DA162" i="34"/>
  <c r="DA163" i="34"/>
  <c r="DA164" i="34"/>
  <c r="DA165" i="34"/>
  <c r="DA166" i="34"/>
  <c r="DA167" i="34"/>
  <c r="DA168" i="34"/>
  <c r="DA169" i="34"/>
  <c r="DA170" i="34"/>
  <c r="DA171" i="34"/>
  <c r="DA172" i="34"/>
  <c r="DA173" i="34"/>
  <c r="DA174" i="34"/>
  <c r="DA175" i="34"/>
  <c r="DA176" i="34"/>
  <c r="DA177" i="34"/>
  <c r="DA178" i="34"/>
  <c r="DA179" i="34"/>
  <c r="DA180" i="34"/>
  <c r="DA181" i="34"/>
  <c r="DA182" i="34"/>
  <c r="DA183" i="34"/>
  <c r="DA184" i="34"/>
  <c r="DA185" i="34"/>
  <c r="DA186" i="34"/>
  <c r="DA187" i="34"/>
  <c r="DA188" i="34"/>
  <c r="DA189" i="34"/>
  <c r="DA190" i="34"/>
  <c r="DA191" i="34"/>
  <c r="DA192" i="34"/>
  <c r="DA193" i="34"/>
  <c r="DA194" i="34"/>
  <c r="DA195" i="34"/>
  <c r="DA196" i="34"/>
  <c r="DA197" i="34"/>
  <c r="DA198" i="34"/>
  <c r="DA199" i="34"/>
  <c r="DA200" i="34"/>
  <c r="DA201" i="34"/>
  <c r="DA202" i="34"/>
  <c r="DA203" i="34"/>
  <c r="DA204" i="34"/>
  <c r="DA205" i="34"/>
  <c r="DA206" i="34"/>
  <c r="DA207" i="34"/>
  <c r="DA208" i="34"/>
  <c r="DA209" i="34"/>
  <c r="DA210" i="34"/>
  <c r="DA211" i="34"/>
  <c r="DA212" i="34"/>
  <c r="DA213" i="34"/>
  <c r="DA214" i="34"/>
  <c r="DA215" i="34"/>
  <c r="DA216" i="34"/>
  <c r="DA217" i="34"/>
  <c r="DA218" i="34"/>
  <c r="DA219" i="34"/>
  <c r="DA220" i="34"/>
  <c r="DA221" i="34"/>
  <c r="DA222" i="34"/>
  <c r="DA223" i="34"/>
  <c r="DA224" i="34"/>
  <c r="DA225" i="34"/>
  <c r="DA226" i="34"/>
  <c r="DA227" i="34"/>
  <c r="DA228" i="34"/>
  <c r="DA229" i="34"/>
  <c r="DA230" i="34"/>
  <c r="DA231" i="34"/>
  <c r="DA232" i="34"/>
  <c r="DA233" i="34"/>
  <c r="DA234" i="34"/>
  <c r="DA235" i="34"/>
  <c r="DA236" i="34"/>
  <c r="DA237" i="34"/>
  <c r="DA238" i="34"/>
  <c r="DA239" i="34"/>
  <c r="DA240" i="34"/>
  <c r="DA241" i="34"/>
  <c r="DA242" i="34"/>
  <c r="DA243" i="34"/>
  <c r="DA244" i="34"/>
  <c r="DA245" i="34"/>
  <c r="DA246" i="34"/>
  <c r="DA247" i="34"/>
  <c r="DA248" i="34"/>
  <c r="DA249" i="34"/>
  <c r="DA250" i="34"/>
  <c r="DA251" i="34"/>
  <c r="DA252" i="34"/>
  <c r="DA253" i="34"/>
  <c r="DA254" i="34"/>
  <c r="DA255" i="34"/>
  <c r="DA256" i="34"/>
  <c r="DA257" i="34"/>
  <c r="DA258" i="34"/>
  <c r="DA259" i="34"/>
  <c r="DA260" i="34"/>
  <c r="DA261" i="34"/>
  <c r="DA262" i="34"/>
  <c r="DA263" i="34"/>
  <c r="DA264" i="34"/>
  <c r="DA265" i="34"/>
  <c r="DA266" i="34"/>
  <c r="DA267" i="34"/>
  <c r="DA268" i="34"/>
  <c r="DA269" i="34"/>
  <c r="DA270" i="34"/>
  <c r="DA271" i="34"/>
  <c r="DA272" i="34"/>
  <c r="DA273" i="34"/>
  <c r="DA274" i="34"/>
  <c r="DA275" i="34"/>
  <c r="DA276" i="34"/>
  <c r="DA277" i="34"/>
  <c r="DA278" i="34"/>
  <c r="DA279" i="34"/>
  <c r="DA280" i="34"/>
  <c r="DA281" i="34"/>
  <c r="DA282" i="34"/>
  <c r="DA283" i="34"/>
  <c r="DA284" i="34"/>
  <c r="DA285" i="34"/>
  <c r="DA286" i="34"/>
  <c r="DA287" i="34"/>
  <c r="DA288" i="34"/>
  <c r="DA289" i="34"/>
  <c r="DA290" i="34"/>
  <c r="DA291" i="34"/>
  <c r="CZ5" i="34"/>
  <c r="CZ6" i="34"/>
  <c r="CZ7" i="34"/>
  <c r="CZ8" i="34"/>
  <c r="CZ9" i="34"/>
  <c r="CZ10" i="34"/>
  <c r="CZ11" i="34"/>
  <c r="CZ12" i="34"/>
  <c r="CZ13" i="34"/>
  <c r="CZ14" i="34"/>
  <c r="CZ15" i="34"/>
  <c r="CZ16" i="34"/>
  <c r="CZ17" i="34"/>
  <c r="CZ18" i="34"/>
  <c r="CZ19" i="34"/>
  <c r="CZ20" i="34"/>
  <c r="CZ21" i="34"/>
  <c r="CZ22" i="34"/>
  <c r="CZ23" i="34"/>
  <c r="CZ24" i="34"/>
  <c r="CZ25" i="34"/>
  <c r="CZ26" i="34"/>
  <c r="CZ27" i="34"/>
  <c r="CZ28" i="34"/>
  <c r="CZ29" i="34"/>
  <c r="CZ30" i="34"/>
  <c r="CZ31" i="34"/>
  <c r="CZ32" i="34"/>
  <c r="CZ33" i="34"/>
  <c r="CZ34" i="34"/>
  <c r="CZ35" i="34"/>
  <c r="CZ36" i="34"/>
  <c r="CZ37" i="34"/>
  <c r="CZ38" i="34"/>
  <c r="CZ39" i="34"/>
  <c r="CZ40" i="34"/>
  <c r="CZ41" i="34"/>
  <c r="CZ42" i="34"/>
  <c r="CZ43" i="34"/>
  <c r="CZ44" i="34"/>
  <c r="CZ45" i="34"/>
  <c r="CZ46" i="34"/>
  <c r="CZ47" i="34"/>
  <c r="CZ48" i="34"/>
  <c r="CZ49" i="34"/>
  <c r="CZ50" i="34"/>
  <c r="CZ51" i="34"/>
  <c r="CZ52" i="34"/>
  <c r="CZ53" i="34"/>
  <c r="CZ54" i="34"/>
  <c r="CZ55" i="34"/>
  <c r="CZ56" i="34"/>
  <c r="CZ57" i="34"/>
  <c r="CZ58" i="34"/>
  <c r="CZ59" i="34"/>
  <c r="CZ60" i="34"/>
  <c r="CZ61" i="34"/>
  <c r="CZ62" i="34"/>
  <c r="CZ63" i="34"/>
  <c r="CZ64" i="34"/>
  <c r="CZ65" i="34"/>
  <c r="CZ66" i="34"/>
  <c r="CZ67" i="34"/>
  <c r="CZ68" i="34"/>
  <c r="CZ69" i="34"/>
  <c r="CZ70" i="34"/>
  <c r="CZ71" i="34"/>
  <c r="CZ72" i="34"/>
  <c r="CZ73" i="34"/>
  <c r="CZ74" i="34"/>
  <c r="CZ75" i="34"/>
  <c r="CZ76" i="34"/>
  <c r="CZ77" i="34"/>
  <c r="CZ78" i="34"/>
  <c r="CZ79" i="34"/>
  <c r="CZ80" i="34"/>
  <c r="CZ81" i="34"/>
  <c r="CZ82" i="34"/>
  <c r="CZ83" i="34"/>
  <c r="CZ84" i="34"/>
  <c r="CZ85" i="34"/>
  <c r="CZ86" i="34"/>
  <c r="CZ87" i="34"/>
  <c r="CZ88" i="34"/>
  <c r="CZ89" i="34"/>
  <c r="CZ90" i="34"/>
  <c r="CZ91" i="34"/>
  <c r="CZ92" i="34"/>
  <c r="CZ93" i="34"/>
  <c r="CZ94" i="34"/>
  <c r="CZ95" i="34"/>
  <c r="CZ96" i="34"/>
  <c r="CZ97" i="34"/>
  <c r="CZ98" i="34"/>
  <c r="CZ99" i="34"/>
  <c r="CZ100" i="34"/>
  <c r="CZ101" i="34"/>
  <c r="CZ102" i="34"/>
  <c r="CZ103" i="34"/>
  <c r="CZ104" i="34"/>
  <c r="CZ105" i="34"/>
  <c r="CZ106" i="34"/>
  <c r="CZ107" i="34"/>
  <c r="CZ108" i="34"/>
  <c r="CZ109" i="34"/>
  <c r="CZ110" i="34"/>
  <c r="CZ111" i="34"/>
  <c r="CZ112" i="34"/>
  <c r="CZ113" i="34"/>
  <c r="CZ114" i="34"/>
  <c r="CZ115" i="34"/>
  <c r="CZ116" i="34"/>
  <c r="CZ117" i="34"/>
  <c r="CZ118" i="34"/>
  <c r="CZ119" i="34"/>
  <c r="CZ120" i="34"/>
  <c r="CZ121" i="34"/>
  <c r="CZ122" i="34"/>
  <c r="CZ123" i="34"/>
  <c r="CZ124" i="34"/>
  <c r="CZ125" i="34"/>
  <c r="CZ126" i="34"/>
  <c r="CZ127" i="34"/>
  <c r="CZ128" i="34"/>
  <c r="CZ129" i="34"/>
  <c r="CZ130" i="34"/>
  <c r="CZ131" i="34"/>
  <c r="CZ132" i="34"/>
  <c r="CZ133" i="34"/>
  <c r="CZ134" i="34"/>
  <c r="CZ135" i="34"/>
  <c r="CZ136" i="34"/>
  <c r="CZ137" i="34"/>
  <c r="CZ138" i="34"/>
  <c r="CZ139" i="34"/>
  <c r="CZ140" i="34"/>
  <c r="CZ141" i="34"/>
  <c r="CZ142" i="34"/>
  <c r="CZ143" i="34"/>
  <c r="CZ144" i="34"/>
  <c r="CZ145" i="34"/>
  <c r="CZ146" i="34"/>
  <c r="CZ147" i="34"/>
  <c r="CZ148" i="34"/>
  <c r="CZ149" i="34"/>
  <c r="CZ150" i="34"/>
  <c r="CZ151" i="34"/>
  <c r="CZ152" i="34"/>
  <c r="CZ153" i="34"/>
  <c r="CZ154" i="34"/>
  <c r="CZ155" i="34"/>
  <c r="CZ156" i="34"/>
  <c r="CZ157" i="34"/>
  <c r="CZ158" i="34"/>
  <c r="CZ159" i="34"/>
  <c r="CZ160" i="34"/>
  <c r="CZ161" i="34"/>
  <c r="CZ162" i="34"/>
  <c r="CZ163" i="34"/>
  <c r="CZ164" i="34"/>
  <c r="CZ165" i="34"/>
  <c r="CZ166" i="34"/>
  <c r="CZ167" i="34"/>
  <c r="CZ168" i="34"/>
  <c r="CZ169" i="34"/>
  <c r="CZ170" i="34"/>
  <c r="CZ171" i="34"/>
  <c r="CZ172" i="34"/>
  <c r="CZ173" i="34"/>
  <c r="CZ174" i="34"/>
  <c r="CZ175" i="34"/>
  <c r="CZ176" i="34"/>
  <c r="CZ177" i="34"/>
  <c r="CZ178" i="34"/>
  <c r="CZ179" i="34"/>
  <c r="CZ180" i="34"/>
  <c r="CZ181" i="34"/>
  <c r="CZ182" i="34"/>
  <c r="CZ183" i="34"/>
  <c r="CZ184" i="34"/>
  <c r="CZ185" i="34"/>
  <c r="CZ186" i="34"/>
  <c r="CZ187" i="34"/>
  <c r="CZ188" i="34"/>
  <c r="CZ189" i="34"/>
  <c r="CZ190" i="34"/>
  <c r="CZ191" i="34"/>
  <c r="CZ192" i="34"/>
  <c r="CZ193" i="34"/>
  <c r="CZ194" i="34"/>
  <c r="CZ195" i="34"/>
  <c r="CZ196" i="34"/>
  <c r="CZ197" i="34"/>
  <c r="CZ198" i="34"/>
  <c r="CZ199" i="34"/>
  <c r="CZ200" i="34"/>
  <c r="CZ201" i="34"/>
  <c r="CZ202" i="34"/>
  <c r="CZ203" i="34"/>
  <c r="CZ204" i="34"/>
  <c r="CZ205" i="34"/>
  <c r="CZ206" i="34"/>
  <c r="CZ207" i="34"/>
  <c r="CZ208" i="34"/>
  <c r="CZ209" i="34"/>
  <c r="CZ210" i="34"/>
  <c r="CZ211" i="34"/>
  <c r="CZ212" i="34"/>
  <c r="CZ213" i="34"/>
  <c r="CZ214" i="34"/>
  <c r="CZ215" i="34"/>
  <c r="CZ216" i="34"/>
  <c r="CZ217" i="34"/>
  <c r="CZ218" i="34"/>
  <c r="CZ219" i="34"/>
  <c r="CZ220" i="34"/>
  <c r="CZ221" i="34"/>
  <c r="CZ222" i="34"/>
  <c r="CZ223" i="34"/>
  <c r="CZ224" i="34"/>
  <c r="CZ225" i="34"/>
  <c r="CZ226" i="34"/>
  <c r="CZ227" i="34"/>
  <c r="CZ228" i="34"/>
  <c r="CZ229" i="34"/>
  <c r="CZ230" i="34"/>
  <c r="CZ231" i="34"/>
  <c r="CZ232" i="34"/>
  <c r="CZ233" i="34"/>
  <c r="CZ234" i="34"/>
  <c r="CZ235" i="34"/>
  <c r="CZ236" i="34"/>
  <c r="CZ237" i="34"/>
  <c r="CZ238" i="34"/>
  <c r="CZ239" i="34"/>
  <c r="CZ240" i="34"/>
  <c r="CZ241" i="34"/>
  <c r="CZ242" i="34"/>
  <c r="CZ243" i="34"/>
  <c r="CZ244" i="34"/>
  <c r="CZ245" i="34"/>
  <c r="CZ246" i="34"/>
  <c r="CZ247" i="34"/>
  <c r="CZ248" i="34"/>
  <c r="CZ249" i="34"/>
  <c r="CZ250" i="34"/>
  <c r="CZ251" i="34"/>
  <c r="CZ252" i="34"/>
  <c r="CZ253" i="34"/>
  <c r="CZ254" i="34"/>
  <c r="CZ255" i="34"/>
  <c r="CZ256" i="34"/>
  <c r="CZ257" i="34"/>
  <c r="CZ258" i="34"/>
  <c r="CZ259" i="34"/>
  <c r="CZ260" i="34"/>
  <c r="CZ261" i="34"/>
  <c r="CZ262" i="34"/>
  <c r="CZ263" i="34"/>
  <c r="CZ264" i="34"/>
  <c r="CZ265" i="34"/>
  <c r="CZ266" i="34"/>
  <c r="CZ267" i="34"/>
  <c r="CZ268" i="34"/>
  <c r="CZ269" i="34"/>
  <c r="CZ270" i="34"/>
  <c r="CZ271" i="34"/>
  <c r="CZ272" i="34"/>
  <c r="CZ273" i="34"/>
  <c r="CZ274" i="34"/>
  <c r="CZ275" i="34"/>
  <c r="CZ276" i="34"/>
  <c r="CZ277" i="34"/>
  <c r="CZ278" i="34"/>
  <c r="CZ279" i="34"/>
  <c r="CZ280" i="34"/>
  <c r="CZ281" i="34"/>
  <c r="CZ282" i="34"/>
  <c r="CZ283" i="34"/>
  <c r="CZ284" i="34"/>
  <c r="CZ285" i="34"/>
  <c r="CZ286" i="34"/>
  <c r="CZ287" i="34"/>
  <c r="CZ288" i="34"/>
  <c r="CZ289" i="34"/>
  <c r="CZ290" i="34"/>
  <c r="CZ291" i="34"/>
  <c r="CY5" i="34"/>
  <c r="CY6" i="34"/>
  <c r="CY7" i="34"/>
  <c r="CY8" i="34"/>
  <c r="CY9" i="34"/>
  <c r="CY10" i="34"/>
  <c r="CY11" i="34"/>
  <c r="CY12" i="34"/>
  <c r="CY13" i="34"/>
  <c r="CY14" i="34"/>
  <c r="CY15" i="34"/>
  <c r="CY16" i="34"/>
  <c r="CY17" i="34"/>
  <c r="CY18" i="34"/>
  <c r="CY19" i="34"/>
  <c r="CY20" i="34"/>
  <c r="CY21" i="34"/>
  <c r="CY22" i="34"/>
  <c r="CY23" i="34"/>
  <c r="CY24" i="34"/>
  <c r="CY25" i="34"/>
  <c r="CY26" i="34"/>
  <c r="CY27" i="34"/>
  <c r="CY28" i="34"/>
  <c r="CY29" i="34"/>
  <c r="CY30" i="34"/>
  <c r="CY31" i="34"/>
  <c r="CY32" i="34"/>
  <c r="CY33" i="34"/>
  <c r="CY34" i="34"/>
  <c r="CY35" i="34"/>
  <c r="CY36" i="34"/>
  <c r="CY37" i="34"/>
  <c r="CY38" i="34"/>
  <c r="CY39" i="34"/>
  <c r="CY40" i="34"/>
  <c r="CY41" i="34"/>
  <c r="CY42" i="34"/>
  <c r="CY43" i="34"/>
  <c r="CY44" i="34"/>
  <c r="CY45" i="34"/>
  <c r="CY46" i="34"/>
  <c r="CY47" i="34"/>
  <c r="CY48" i="34"/>
  <c r="CY49" i="34"/>
  <c r="CY50" i="34"/>
  <c r="CY51" i="34"/>
  <c r="CY52" i="34"/>
  <c r="CY53" i="34"/>
  <c r="CY54" i="34"/>
  <c r="CY55" i="34"/>
  <c r="CY56" i="34"/>
  <c r="CY57" i="34"/>
  <c r="CY58" i="34"/>
  <c r="CY59" i="34"/>
  <c r="CY60" i="34"/>
  <c r="CY61" i="34"/>
  <c r="CY62" i="34"/>
  <c r="CY63" i="34"/>
  <c r="CY64" i="34"/>
  <c r="CY65" i="34"/>
  <c r="CY66" i="34"/>
  <c r="CY67" i="34"/>
  <c r="CY68" i="34"/>
  <c r="CY69" i="34"/>
  <c r="CY70" i="34"/>
  <c r="CY71" i="34"/>
  <c r="CY72" i="34"/>
  <c r="CY73" i="34"/>
  <c r="CY74" i="34"/>
  <c r="CY75" i="34"/>
  <c r="CY76" i="34"/>
  <c r="CY77" i="34"/>
  <c r="CY78" i="34"/>
  <c r="CY79" i="34"/>
  <c r="CY80" i="34"/>
  <c r="CY81" i="34"/>
  <c r="CY82" i="34"/>
  <c r="CY83" i="34"/>
  <c r="CY84" i="34"/>
  <c r="CY85" i="34"/>
  <c r="CY86" i="34"/>
  <c r="CY87" i="34"/>
  <c r="CY88" i="34"/>
  <c r="CY89" i="34"/>
  <c r="CY90" i="34"/>
  <c r="CY91" i="34"/>
  <c r="CY92" i="34"/>
  <c r="CY93" i="34"/>
  <c r="CY94" i="34"/>
  <c r="CY95" i="34"/>
  <c r="CY96" i="34"/>
  <c r="CY97" i="34"/>
  <c r="CY98" i="34"/>
  <c r="CY99" i="34"/>
  <c r="CY100" i="34"/>
  <c r="CY101" i="34"/>
  <c r="CY102" i="34"/>
  <c r="CY103" i="34"/>
  <c r="CY104" i="34"/>
  <c r="CY105" i="34"/>
  <c r="CY106" i="34"/>
  <c r="CY107" i="34"/>
  <c r="CY108" i="34"/>
  <c r="CY109" i="34"/>
  <c r="CY110" i="34"/>
  <c r="CY111" i="34"/>
  <c r="CY112" i="34"/>
  <c r="CY113" i="34"/>
  <c r="CY114" i="34"/>
  <c r="CY115" i="34"/>
  <c r="CY116" i="34"/>
  <c r="CY117" i="34"/>
  <c r="CY118" i="34"/>
  <c r="CY119" i="34"/>
  <c r="CY120" i="34"/>
  <c r="CY121" i="34"/>
  <c r="CY122" i="34"/>
  <c r="CY123" i="34"/>
  <c r="CY124" i="34"/>
  <c r="CY125" i="34"/>
  <c r="CY126" i="34"/>
  <c r="CY127" i="34"/>
  <c r="CY128" i="34"/>
  <c r="CY129" i="34"/>
  <c r="CY130" i="34"/>
  <c r="CY131" i="34"/>
  <c r="CY132" i="34"/>
  <c r="CY133" i="34"/>
  <c r="CY134" i="34"/>
  <c r="CY135" i="34"/>
  <c r="CY136" i="34"/>
  <c r="CY137" i="34"/>
  <c r="CY138" i="34"/>
  <c r="CY139" i="34"/>
  <c r="CY140" i="34"/>
  <c r="CY141" i="34"/>
  <c r="CY142" i="34"/>
  <c r="CY143" i="34"/>
  <c r="CY144" i="34"/>
  <c r="CY145" i="34"/>
  <c r="CY146" i="34"/>
  <c r="CY147" i="34"/>
  <c r="CY148" i="34"/>
  <c r="CY149" i="34"/>
  <c r="CY150" i="34"/>
  <c r="CY151" i="34"/>
  <c r="CY152" i="34"/>
  <c r="CY153" i="34"/>
  <c r="CY154" i="34"/>
  <c r="CY155" i="34"/>
  <c r="CY156" i="34"/>
  <c r="CY157" i="34"/>
  <c r="CY158" i="34"/>
  <c r="CY159" i="34"/>
  <c r="CY160" i="34"/>
  <c r="CY161" i="34"/>
  <c r="CY162" i="34"/>
  <c r="CY163" i="34"/>
  <c r="CY164" i="34"/>
  <c r="CY165" i="34"/>
  <c r="CY166" i="34"/>
  <c r="CY167" i="34"/>
  <c r="CY168" i="34"/>
  <c r="CY169" i="34"/>
  <c r="CY170" i="34"/>
  <c r="CY171" i="34"/>
  <c r="CY172" i="34"/>
  <c r="CY173" i="34"/>
  <c r="CY174" i="34"/>
  <c r="CY175" i="34"/>
  <c r="CY176" i="34"/>
  <c r="CY177" i="34"/>
  <c r="CY178" i="34"/>
  <c r="CY179" i="34"/>
  <c r="CY180" i="34"/>
  <c r="CY181" i="34"/>
  <c r="CY182" i="34"/>
  <c r="CY183" i="34"/>
  <c r="CY184" i="34"/>
  <c r="CY185" i="34"/>
  <c r="CY186" i="34"/>
  <c r="CY187" i="34"/>
  <c r="CY188" i="34"/>
  <c r="CY189" i="34"/>
  <c r="CY190" i="34"/>
  <c r="CY191" i="34"/>
  <c r="CY192" i="34"/>
  <c r="CY193" i="34"/>
  <c r="CY194" i="34"/>
  <c r="CY195" i="34"/>
  <c r="CY196" i="34"/>
  <c r="CY197" i="34"/>
  <c r="CY198" i="34"/>
  <c r="CY199" i="34"/>
  <c r="CY200" i="34"/>
  <c r="CY201" i="34"/>
  <c r="CY202" i="34"/>
  <c r="CY203" i="34"/>
  <c r="CY204" i="34"/>
  <c r="CY205" i="34"/>
  <c r="CY206" i="34"/>
  <c r="CY207" i="34"/>
  <c r="CY208" i="34"/>
  <c r="CY209" i="34"/>
  <c r="CY210" i="34"/>
  <c r="CY211" i="34"/>
  <c r="CY212" i="34"/>
  <c r="CY213" i="34"/>
  <c r="CY214" i="34"/>
  <c r="CY215" i="34"/>
  <c r="CY216" i="34"/>
  <c r="CY217" i="34"/>
  <c r="CY218" i="34"/>
  <c r="CY219" i="34"/>
  <c r="CY220" i="34"/>
  <c r="CY221" i="34"/>
  <c r="CY222" i="34"/>
  <c r="CY223" i="34"/>
  <c r="CY224" i="34"/>
  <c r="CY225" i="34"/>
  <c r="CY226" i="34"/>
  <c r="CY227" i="34"/>
  <c r="CY228" i="34"/>
  <c r="CY229" i="34"/>
  <c r="CY230" i="34"/>
  <c r="CY231" i="34"/>
  <c r="CY232" i="34"/>
  <c r="CY233" i="34"/>
  <c r="CY234" i="34"/>
  <c r="CY235" i="34"/>
  <c r="CY236" i="34"/>
  <c r="CY237" i="34"/>
  <c r="CY238" i="34"/>
  <c r="CY239" i="34"/>
  <c r="CY240" i="34"/>
  <c r="CY241" i="34"/>
  <c r="CY242" i="34"/>
  <c r="CY243" i="34"/>
  <c r="CY244" i="34"/>
  <c r="CY245" i="34"/>
  <c r="CY246" i="34"/>
  <c r="CY247" i="34"/>
  <c r="CY248" i="34"/>
  <c r="CY249" i="34"/>
  <c r="CY250" i="34"/>
  <c r="CY251" i="34"/>
  <c r="CY252" i="34"/>
  <c r="CY253" i="34"/>
  <c r="CY254" i="34"/>
  <c r="CY255" i="34"/>
  <c r="CY256" i="34"/>
  <c r="CY257" i="34"/>
  <c r="CY258" i="34"/>
  <c r="CY259" i="34"/>
  <c r="CY260" i="34"/>
  <c r="CY261" i="34"/>
  <c r="CY262" i="34"/>
  <c r="CY263" i="34"/>
  <c r="CY264" i="34"/>
  <c r="CY265" i="34"/>
  <c r="CY266" i="34"/>
  <c r="CY267" i="34"/>
  <c r="CY268" i="34"/>
  <c r="CY269" i="34"/>
  <c r="CY270" i="34"/>
  <c r="CY271" i="34"/>
  <c r="CY272" i="34"/>
  <c r="CY273" i="34"/>
  <c r="CY274" i="34"/>
  <c r="CY275" i="34"/>
  <c r="CY276" i="34"/>
  <c r="CY277" i="34"/>
  <c r="CY278" i="34"/>
  <c r="CY279" i="34"/>
  <c r="CY280" i="34"/>
  <c r="CY281" i="34"/>
  <c r="CY282" i="34"/>
  <c r="CY283" i="34"/>
  <c r="CY284" i="34"/>
  <c r="CY285" i="34"/>
  <c r="CY286" i="34"/>
  <c r="CY287" i="34"/>
  <c r="CY288" i="34"/>
  <c r="CY289" i="34"/>
  <c r="CY290" i="34"/>
  <c r="CY291" i="34"/>
  <c r="CX5" i="34"/>
  <c r="CX6" i="34"/>
  <c r="CX7" i="34"/>
  <c r="CX8" i="34"/>
  <c r="CX9" i="34"/>
  <c r="CX10" i="34"/>
  <c r="CX11" i="34"/>
  <c r="CX12" i="34"/>
  <c r="CX13" i="34"/>
  <c r="CX14" i="34"/>
  <c r="CX15" i="34"/>
  <c r="CX16" i="34"/>
  <c r="CX17" i="34"/>
  <c r="CX18" i="34"/>
  <c r="CX19" i="34"/>
  <c r="CX20" i="34"/>
  <c r="CX21" i="34"/>
  <c r="CX22" i="34"/>
  <c r="CX23" i="34"/>
  <c r="CX24" i="34"/>
  <c r="CX25" i="34"/>
  <c r="CX26" i="34"/>
  <c r="CX27" i="34"/>
  <c r="CX28" i="34"/>
  <c r="CX29" i="34"/>
  <c r="CX30" i="34"/>
  <c r="CX31" i="34"/>
  <c r="CX32" i="34"/>
  <c r="CX33" i="34"/>
  <c r="CX34" i="34"/>
  <c r="CX35" i="34"/>
  <c r="CX36" i="34"/>
  <c r="CX37" i="34"/>
  <c r="CX38" i="34"/>
  <c r="CX39" i="34"/>
  <c r="CX40" i="34"/>
  <c r="CX41" i="34"/>
  <c r="CX42" i="34"/>
  <c r="CX43" i="34"/>
  <c r="CX44" i="34"/>
  <c r="CX45" i="34"/>
  <c r="CX46" i="34"/>
  <c r="CX47" i="34"/>
  <c r="CX48" i="34"/>
  <c r="CX49" i="34"/>
  <c r="CX50" i="34"/>
  <c r="CX51" i="34"/>
  <c r="CX52" i="34"/>
  <c r="CX53" i="34"/>
  <c r="CX54" i="34"/>
  <c r="CX55" i="34"/>
  <c r="CX56" i="34"/>
  <c r="CX57" i="34"/>
  <c r="CX58" i="34"/>
  <c r="CX59" i="34"/>
  <c r="CX60" i="34"/>
  <c r="CX61" i="34"/>
  <c r="CX62" i="34"/>
  <c r="CX63" i="34"/>
  <c r="CX64" i="34"/>
  <c r="CX65" i="34"/>
  <c r="CX66" i="34"/>
  <c r="CX67" i="34"/>
  <c r="CX68" i="34"/>
  <c r="CX69" i="34"/>
  <c r="CX70" i="34"/>
  <c r="CX71" i="34"/>
  <c r="CX72" i="34"/>
  <c r="CX73" i="34"/>
  <c r="CX74" i="34"/>
  <c r="CX75" i="34"/>
  <c r="CX76" i="34"/>
  <c r="CX77" i="34"/>
  <c r="CX78" i="34"/>
  <c r="CX79" i="34"/>
  <c r="CX80" i="34"/>
  <c r="CX81" i="34"/>
  <c r="CX82" i="34"/>
  <c r="CX83" i="34"/>
  <c r="CX84" i="34"/>
  <c r="CX85" i="34"/>
  <c r="CX86" i="34"/>
  <c r="CX87" i="34"/>
  <c r="CX88" i="34"/>
  <c r="CX89" i="34"/>
  <c r="CX90" i="34"/>
  <c r="CX91" i="34"/>
  <c r="CX92" i="34"/>
  <c r="CX93" i="34"/>
  <c r="CX94" i="34"/>
  <c r="CX95" i="34"/>
  <c r="CX96" i="34"/>
  <c r="CX97" i="34"/>
  <c r="CX98" i="34"/>
  <c r="CX99" i="34"/>
  <c r="CX100" i="34"/>
  <c r="CX101" i="34"/>
  <c r="CX102" i="34"/>
  <c r="CX103" i="34"/>
  <c r="CX104" i="34"/>
  <c r="CX105" i="34"/>
  <c r="CX106" i="34"/>
  <c r="CX107" i="34"/>
  <c r="CX108" i="34"/>
  <c r="CX109" i="34"/>
  <c r="CX110" i="34"/>
  <c r="CX111" i="34"/>
  <c r="CX112" i="34"/>
  <c r="CX113" i="34"/>
  <c r="CX114" i="34"/>
  <c r="CX115" i="34"/>
  <c r="CX116" i="34"/>
  <c r="CX117" i="34"/>
  <c r="CX118" i="34"/>
  <c r="CX119" i="34"/>
  <c r="CX120" i="34"/>
  <c r="CX121" i="34"/>
  <c r="CX122" i="34"/>
  <c r="CX123" i="34"/>
  <c r="CX124" i="34"/>
  <c r="CX125" i="34"/>
  <c r="CX126" i="34"/>
  <c r="CX127" i="34"/>
  <c r="CX128" i="34"/>
  <c r="CX129" i="34"/>
  <c r="CX130" i="34"/>
  <c r="CX131" i="34"/>
  <c r="CX132" i="34"/>
  <c r="CX133" i="34"/>
  <c r="CX134" i="34"/>
  <c r="CX135" i="34"/>
  <c r="CX136" i="34"/>
  <c r="CX137" i="34"/>
  <c r="CX138" i="34"/>
  <c r="CX139" i="34"/>
  <c r="CX140" i="34"/>
  <c r="CX141" i="34"/>
  <c r="CX142" i="34"/>
  <c r="CX143" i="34"/>
  <c r="CX144" i="34"/>
  <c r="CX145" i="34"/>
  <c r="CX146" i="34"/>
  <c r="CX147" i="34"/>
  <c r="CX148" i="34"/>
  <c r="CX149" i="34"/>
  <c r="CX150" i="34"/>
  <c r="CX151" i="34"/>
  <c r="CX152" i="34"/>
  <c r="CX153" i="34"/>
  <c r="CX154" i="34"/>
  <c r="CX155" i="34"/>
  <c r="CX156" i="34"/>
  <c r="CX157" i="34"/>
  <c r="CX158" i="34"/>
  <c r="CX159" i="34"/>
  <c r="CX160" i="34"/>
  <c r="CX161" i="34"/>
  <c r="CX162" i="34"/>
  <c r="CX163" i="34"/>
  <c r="CX164" i="34"/>
  <c r="CX165" i="34"/>
  <c r="CX166" i="34"/>
  <c r="CX167" i="34"/>
  <c r="CX168" i="34"/>
  <c r="CX169" i="34"/>
  <c r="CX170" i="34"/>
  <c r="CX171" i="34"/>
  <c r="CX172" i="34"/>
  <c r="CX173" i="34"/>
  <c r="CX174" i="34"/>
  <c r="CX175" i="34"/>
  <c r="CX176" i="34"/>
  <c r="CX177" i="34"/>
  <c r="CX178" i="34"/>
  <c r="CX179" i="34"/>
  <c r="CX180" i="34"/>
  <c r="CX181" i="34"/>
  <c r="CX182" i="34"/>
  <c r="CX183" i="34"/>
  <c r="CX184" i="34"/>
  <c r="CX185" i="34"/>
  <c r="CX186" i="34"/>
  <c r="CX187" i="34"/>
  <c r="CX188" i="34"/>
  <c r="CX189" i="34"/>
  <c r="CX190" i="34"/>
  <c r="CX191" i="34"/>
  <c r="CX192" i="34"/>
  <c r="CX193" i="34"/>
  <c r="CX194" i="34"/>
  <c r="CX195" i="34"/>
  <c r="CX196" i="34"/>
  <c r="CX197" i="34"/>
  <c r="CX198" i="34"/>
  <c r="CX199" i="34"/>
  <c r="CX200" i="34"/>
  <c r="CX201" i="34"/>
  <c r="CX202" i="34"/>
  <c r="CX203" i="34"/>
  <c r="CX204" i="34"/>
  <c r="CX205" i="34"/>
  <c r="CX206" i="34"/>
  <c r="CX207" i="34"/>
  <c r="CX208" i="34"/>
  <c r="CX209" i="34"/>
  <c r="CX210" i="34"/>
  <c r="CX211" i="34"/>
  <c r="CX212" i="34"/>
  <c r="CX213" i="34"/>
  <c r="CX214" i="34"/>
  <c r="CX215" i="34"/>
  <c r="CX216" i="34"/>
  <c r="CX217" i="34"/>
  <c r="CX218" i="34"/>
  <c r="CX219" i="34"/>
  <c r="CX220" i="34"/>
  <c r="CX221" i="34"/>
  <c r="CX222" i="34"/>
  <c r="CX223" i="34"/>
  <c r="CX224" i="34"/>
  <c r="CX225" i="34"/>
  <c r="CX226" i="34"/>
  <c r="CX227" i="34"/>
  <c r="CX228" i="34"/>
  <c r="CX229" i="34"/>
  <c r="CX230" i="34"/>
  <c r="CX231" i="34"/>
  <c r="CX232" i="34"/>
  <c r="CX233" i="34"/>
  <c r="CX234" i="34"/>
  <c r="CX235" i="34"/>
  <c r="CX236" i="34"/>
  <c r="CX237" i="34"/>
  <c r="CX238" i="34"/>
  <c r="CX239" i="34"/>
  <c r="CX240" i="34"/>
  <c r="CX241" i="34"/>
  <c r="CX242" i="34"/>
  <c r="CX243" i="34"/>
  <c r="CX244" i="34"/>
  <c r="CX245" i="34"/>
  <c r="CX246" i="34"/>
  <c r="CX247" i="34"/>
  <c r="CX248" i="34"/>
  <c r="CX249" i="34"/>
  <c r="CX250" i="34"/>
  <c r="CX251" i="34"/>
  <c r="CX252" i="34"/>
  <c r="CX253" i="34"/>
  <c r="CX254" i="34"/>
  <c r="CX255" i="34"/>
  <c r="CX256" i="34"/>
  <c r="CX257" i="34"/>
  <c r="CX258" i="34"/>
  <c r="CX259" i="34"/>
  <c r="CX260" i="34"/>
  <c r="CX261" i="34"/>
  <c r="CX262" i="34"/>
  <c r="CX263" i="34"/>
  <c r="CX264" i="34"/>
  <c r="CX265" i="34"/>
  <c r="CX266" i="34"/>
  <c r="CX267" i="34"/>
  <c r="CX268" i="34"/>
  <c r="CX269" i="34"/>
  <c r="CX270" i="34"/>
  <c r="CX271" i="34"/>
  <c r="CX272" i="34"/>
  <c r="CX273" i="34"/>
  <c r="CX274" i="34"/>
  <c r="CX275" i="34"/>
  <c r="CX276" i="34"/>
  <c r="CX277" i="34"/>
  <c r="CX278" i="34"/>
  <c r="CX279" i="34"/>
  <c r="CX280" i="34"/>
  <c r="CX281" i="34"/>
  <c r="CX282" i="34"/>
  <c r="CX283" i="34"/>
  <c r="CX284" i="34"/>
  <c r="CX285" i="34"/>
  <c r="CX286" i="34"/>
  <c r="CX287" i="34"/>
  <c r="CX288" i="34"/>
  <c r="CX289" i="34"/>
  <c r="CX290" i="34"/>
  <c r="CX291" i="34"/>
  <c r="CW5" i="34"/>
  <c r="CW6" i="34"/>
  <c r="CW7" i="34"/>
  <c r="CW8" i="34"/>
  <c r="CW9" i="34"/>
  <c r="CW10" i="34"/>
  <c r="CW11" i="34"/>
  <c r="CW12" i="34"/>
  <c r="CW13" i="34"/>
  <c r="CW14" i="34"/>
  <c r="CW15" i="34"/>
  <c r="CW16" i="34"/>
  <c r="CW17" i="34"/>
  <c r="CW18" i="34"/>
  <c r="CW19" i="34"/>
  <c r="CW20" i="34"/>
  <c r="CW21" i="34"/>
  <c r="CW22" i="34"/>
  <c r="CW23" i="34"/>
  <c r="CW24" i="34"/>
  <c r="CW25" i="34"/>
  <c r="CW26" i="34"/>
  <c r="CW27" i="34"/>
  <c r="CW28" i="34"/>
  <c r="CW29" i="34"/>
  <c r="CW30" i="34"/>
  <c r="CW31" i="34"/>
  <c r="CW32" i="34"/>
  <c r="CW33" i="34"/>
  <c r="CW34" i="34"/>
  <c r="CW35" i="34"/>
  <c r="CW36" i="34"/>
  <c r="CW37" i="34"/>
  <c r="CW38" i="34"/>
  <c r="CW39" i="34"/>
  <c r="CW40" i="34"/>
  <c r="CW41" i="34"/>
  <c r="CW42" i="34"/>
  <c r="CW43" i="34"/>
  <c r="CW44" i="34"/>
  <c r="CW45" i="34"/>
  <c r="CW46" i="34"/>
  <c r="CW47" i="34"/>
  <c r="CW48" i="34"/>
  <c r="CW49" i="34"/>
  <c r="CW50" i="34"/>
  <c r="CW51" i="34"/>
  <c r="CW52" i="34"/>
  <c r="CW53" i="34"/>
  <c r="CW54" i="34"/>
  <c r="CW55" i="34"/>
  <c r="CW56" i="34"/>
  <c r="CW57" i="34"/>
  <c r="CW58" i="34"/>
  <c r="CW59" i="34"/>
  <c r="CW60" i="34"/>
  <c r="CW61" i="34"/>
  <c r="CW62" i="34"/>
  <c r="CW63" i="34"/>
  <c r="CW64" i="34"/>
  <c r="CW65" i="34"/>
  <c r="CW66" i="34"/>
  <c r="CW67" i="34"/>
  <c r="CW68" i="34"/>
  <c r="CW69" i="34"/>
  <c r="CW70" i="34"/>
  <c r="CW71" i="34"/>
  <c r="CW72" i="34"/>
  <c r="CW73" i="34"/>
  <c r="CW74" i="34"/>
  <c r="CW75" i="34"/>
  <c r="CW76" i="34"/>
  <c r="CW77" i="34"/>
  <c r="CW78" i="34"/>
  <c r="CW79" i="34"/>
  <c r="CW80" i="34"/>
  <c r="CW81" i="34"/>
  <c r="CW82" i="34"/>
  <c r="CW83" i="34"/>
  <c r="CW84" i="34"/>
  <c r="CW85" i="34"/>
  <c r="CW86" i="34"/>
  <c r="CW87" i="34"/>
  <c r="CW88" i="34"/>
  <c r="CW89" i="34"/>
  <c r="CW90" i="34"/>
  <c r="CW91" i="34"/>
  <c r="CW92" i="34"/>
  <c r="CW93" i="34"/>
  <c r="CW94" i="34"/>
  <c r="CW95" i="34"/>
  <c r="CW96" i="34"/>
  <c r="CW97" i="34"/>
  <c r="CW98" i="34"/>
  <c r="CW99" i="34"/>
  <c r="CW100" i="34"/>
  <c r="CW101" i="34"/>
  <c r="CW102" i="34"/>
  <c r="CW103" i="34"/>
  <c r="CW104" i="34"/>
  <c r="CW105" i="34"/>
  <c r="CW106" i="34"/>
  <c r="CW107" i="34"/>
  <c r="CW108" i="34"/>
  <c r="CW109" i="34"/>
  <c r="CW110" i="34"/>
  <c r="CW111" i="34"/>
  <c r="CW112" i="34"/>
  <c r="CW113" i="34"/>
  <c r="CW114" i="34"/>
  <c r="CW115" i="34"/>
  <c r="CW116" i="34"/>
  <c r="CW117" i="34"/>
  <c r="CW118" i="34"/>
  <c r="CW119" i="34"/>
  <c r="CW120" i="34"/>
  <c r="CW121" i="34"/>
  <c r="CW122" i="34"/>
  <c r="CW123" i="34"/>
  <c r="CW124" i="34"/>
  <c r="CW125" i="34"/>
  <c r="CW126" i="34"/>
  <c r="CW127" i="34"/>
  <c r="CW128" i="34"/>
  <c r="CW129" i="34"/>
  <c r="CW130" i="34"/>
  <c r="CW131" i="34"/>
  <c r="CW132" i="34"/>
  <c r="CW133" i="34"/>
  <c r="CW134" i="34"/>
  <c r="CW135" i="34"/>
  <c r="CW136" i="34"/>
  <c r="CW137" i="34"/>
  <c r="CW138" i="34"/>
  <c r="CW139" i="34"/>
  <c r="CW140" i="34"/>
  <c r="CW141" i="34"/>
  <c r="CW142" i="34"/>
  <c r="CW143" i="34"/>
  <c r="CW144" i="34"/>
  <c r="CW145" i="34"/>
  <c r="CW146" i="34"/>
  <c r="CW147" i="34"/>
  <c r="CW148" i="34"/>
  <c r="CW149" i="34"/>
  <c r="CW150" i="34"/>
  <c r="CW151" i="34"/>
  <c r="CW152" i="34"/>
  <c r="CW153" i="34"/>
  <c r="CW154" i="34"/>
  <c r="CW155" i="34"/>
  <c r="CW156" i="34"/>
  <c r="CW157" i="34"/>
  <c r="CW158" i="34"/>
  <c r="CW159" i="34"/>
  <c r="CW160" i="34"/>
  <c r="CW161" i="34"/>
  <c r="CW162" i="34"/>
  <c r="CW163" i="34"/>
  <c r="CW164" i="34"/>
  <c r="CW165" i="34"/>
  <c r="CW166" i="34"/>
  <c r="CW167" i="34"/>
  <c r="CW168" i="34"/>
  <c r="CW169" i="34"/>
  <c r="CW170" i="34"/>
  <c r="CW171" i="34"/>
  <c r="CW172" i="34"/>
  <c r="CW173" i="34"/>
  <c r="CW174" i="34"/>
  <c r="CW175" i="34"/>
  <c r="CW176" i="34"/>
  <c r="CW177" i="34"/>
  <c r="CW178" i="34"/>
  <c r="CW179" i="34"/>
  <c r="CW180" i="34"/>
  <c r="CW181" i="34"/>
  <c r="CW182" i="34"/>
  <c r="CW183" i="34"/>
  <c r="CW184" i="34"/>
  <c r="CW185" i="34"/>
  <c r="CW186" i="34"/>
  <c r="CW187" i="34"/>
  <c r="CW188" i="34"/>
  <c r="CW189" i="34"/>
  <c r="CW190" i="34"/>
  <c r="CW191" i="34"/>
  <c r="CW192" i="34"/>
  <c r="CW193" i="34"/>
  <c r="CW194" i="34"/>
  <c r="CW195" i="34"/>
  <c r="CW196" i="34"/>
  <c r="CW197" i="34"/>
  <c r="CW198" i="34"/>
  <c r="CW199" i="34"/>
  <c r="CW200" i="34"/>
  <c r="CW201" i="34"/>
  <c r="CW202" i="34"/>
  <c r="CW203" i="34"/>
  <c r="CW204" i="34"/>
  <c r="CW205" i="34"/>
  <c r="CW206" i="34"/>
  <c r="CW207" i="34"/>
  <c r="CW208" i="34"/>
  <c r="CW209" i="34"/>
  <c r="CW210" i="34"/>
  <c r="CW211" i="34"/>
  <c r="CW212" i="34"/>
  <c r="CW213" i="34"/>
  <c r="CW214" i="34"/>
  <c r="CW215" i="34"/>
  <c r="CW216" i="34"/>
  <c r="CW217" i="34"/>
  <c r="CW218" i="34"/>
  <c r="CW219" i="34"/>
  <c r="CW220" i="34"/>
  <c r="CW221" i="34"/>
  <c r="CW222" i="34"/>
  <c r="CW223" i="34"/>
  <c r="CW224" i="34"/>
  <c r="CW225" i="34"/>
  <c r="CW226" i="34"/>
  <c r="CW227" i="34"/>
  <c r="CW228" i="34"/>
  <c r="CW229" i="34"/>
  <c r="CW230" i="34"/>
  <c r="CW231" i="34"/>
  <c r="CW232" i="34"/>
  <c r="CW233" i="34"/>
  <c r="CW234" i="34"/>
  <c r="CW235" i="34"/>
  <c r="CW236" i="34"/>
  <c r="CW237" i="34"/>
  <c r="CW238" i="34"/>
  <c r="CW239" i="34"/>
  <c r="CW240" i="34"/>
  <c r="CW241" i="34"/>
  <c r="CW242" i="34"/>
  <c r="CW243" i="34"/>
  <c r="CW244" i="34"/>
  <c r="CW245" i="34"/>
  <c r="CW246" i="34"/>
  <c r="CW247" i="34"/>
  <c r="CW248" i="34"/>
  <c r="CW249" i="34"/>
  <c r="CW250" i="34"/>
  <c r="CW251" i="34"/>
  <c r="CW252" i="34"/>
  <c r="CW253" i="34"/>
  <c r="CW254" i="34"/>
  <c r="CW255" i="34"/>
  <c r="CW256" i="34"/>
  <c r="CW257" i="34"/>
  <c r="CW258" i="34"/>
  <c r="CW259" i="34"/>
  <c r="CW260" i="34"/>
  <c r="CW261" i="34"/>
  <c r="CW262" i="34"/>
  <c r="CW263" i="34"/>
  <c r="CW264" i="34"/>
  <c r="CW265" i="34"/>
  <c r="CW266" i="34"/>
  <c r="CW267" i="34"/>
  <c r="CW268" i="34"/>
  <c r="CW269" i="34"/>
  <c r="CW270" i="34"/>
  <c r="CW271" i="34"/>
  <c r="CW272" i="34"/>
  <c r="CW273" i="34"/>
  <c r="CW274" i="34"/>
  <c r="CW275" i="34"/>
  <c r="CW276" i="34"/>
  <c r="CW277" i="34"/>
  <c r="CW278" i="34"/>
  <c r="CW279" i="34"/>
  <c r="CW280" i="34"/>
  <c r="CW281" i="34"/>
  <c r="CW282" i="34"/>
  <c r="CW283" i="34"/>
  <c r="CW284" i="34"/>
  <c r="CW285" i="34"/>
  <c r="CW286" i="34"/>
  <c r="CW287" i="34"/>
  <c r="CW288" i="34"/>
  <c r="CW289" i="34"/>
  <c r="CW290" i="34"/>
  <c r="CW291" i="34"/>
  <c r="CV5" i="34"/>
  <c r="CV6" i="34"/>
  <c r="CV7" i="34"/>
  <c r="CV8" i="34"/>
  <c r="CV9" i="34"/>
  <c r="CV10" i="34"/>
  <c r="CV11" i="34"/>
  <c r="CV12" i="34"/>
  <c r="CV13" i="34"/>
  <c r="CV14" i="34"/>
  <c r="CV15" i="34"/>
  <c r="CV16" i="34"/>
  <c r="CV17" i="34"/>
  <c r="CV18" i="34"/>
  <c r="CV19" i="34"/>
  <c r="CV20" i="34"/>
  <c r="CV21" i="34"/>
  <c r="CV22" i="34"/>
  <c r="CV23" i="34"/>
  <c r="CV24" i="34"/>
  <c r="CV25" i="34"/>
  <c r="CV26" i="34"/>
  <c r="CV27" i="34"/>
  <c r="CV28" i="34"/>
  <c r="CV29" i="34"/>
  <c r="CV30" i="34"/>
  <c r="CV31" i="34"/>
  <c r="CV32" i="34"/>
  <c r="CV33" i="34"/>
  <c r="CV34" i="34"/>
  <c r="CV35" i="34"/>
  <c r="CV36" i="34"/>
  <c r="CV37" i="34"/>
  <c r="CV38" i="34"/>
  <c r="CV39" i="34"/>
  <c r="CV40" i="34"/>
  <c r="CV41" i="34"/>
  <c r="CV42" i="34"/>
  <c r="CV43" i="34"/>
  <c r="CV44" i="34"/>
  <c r="CV45" i="34"/>
  <c r="CV46" i="34"/>
  <c r="CV47" i="34"/>
  <c r="CV48" i="34"/>
  <c r="CV49" i="34"/>
  <c r="CV50" i="34"/>
  <c r="CV51" i="34"/>
  <c r="CV52" i="34"/>
  <c r="CV53" i="34"/>
  <c r="CV54" i="34"/>
  <c r="CV55" i="34"/>
  <c r="CV56" i="34"/>
  <c r="CV57" i="34"/>
  <c r="CV58" i="34"/>
  <c r="CV59" i="34"/>
  <c r="CV60" i="34"/>
  <c r="CV61" i="34"/>
  <c r="CV62" i="34"/>
  <c r="CV63" i="34"/>
  <c r="CV64" i="34"/>
  <c r="CV65" i="34"/>
  <c r="CV66" i="34"/>
  <c r="CV67" i="34"/>
  <c r="CV68" i="34"/>
  <c r="CV69" i="34"/>
  <c r="CV70" i="34"/>
  <c r="CV71" i="34"/>
  <c r="CV72" i="34"/>
  <c r="CV73" i="34"/>
  <c r="CV74" i="34"/>
  <c r="CV75" i="34"/>
  <c r="CV76" i="34"/>
  <c r="CV77" i="34"/>
  <c r="CV78" i="34"/>
  <c r="CV79" i="34"/>
  <c r="CV80" i="34"/>
  <c r="CV81" i="34"/>
  <c r="CV82" i="34"/>
  <c r="CV83" i="34"/>
  <c r="CV84" i="34"/>
  <c r="CV85" i="34"/>
  <c r="CV86" i="34"/>
  <c r="CV87" i="34"/>
  <c r="CV88" i="34"/>
  <c r="CV89" i="34"/>
  <c r="CV90" i="34"/>
  <c r="CV91" i="34"/>
  <c r="CV92" i="34"/>
  <c r="CV93" i="34"/>
  <c r="CV94" i="34"/>
  <c r="CV95" i="34"/>
  <c r="CV96" i="34"/>
  <c r="CV97" i="34"/>
  <c r="CV98" i="34"/>
  <c r="CV99" i="34"/>
  <c r="CV100" i="34"/>
  <c r="CV101" i="34"/>
  <c r="CV102" i="34"/>
  <c r="CV103" i="34"/>
  <c r="CV104" i="34"/>
  <c r="CV105" i="34"/>
  <c r="CV106" i="34"/>
  <c r="CV107" i="34"/>
  <c r="CV108" i="34"/>
  <c r="CV109" i="34"/>
  <c r="CV110" i="34"/>
  <c r="CV111" i="34"/>
  <c r="CV112" i="34"/>
  <c r="CV113" i="34"/>
  <c r="CV114" i="34"/>
  <c r="CV115" i="34"/>
  <c r="CV116" i="34"/>
  <c r="CV117" i="34"/>
  <c r="CV118" i="34"/>
  <c r="CV119" i="34"/>
  <c r="CV120" i="34"/>
  <c r="CV121" i="34"/>
  <c r="CV122" i="34"/>
  <c r="CV123" i="34"/>
  <c r="CV124" i="34"/>
  <c r="CV125" i="34"/>
  <c r="CV126" i="34"/>
  <c r="CV127" i="34"/>
  <c r="CV128" i="34"/>
  <c r="CV129" i="34"/>
  <c r="CV130" i="34"/>
  <c r="CV131" i="34"/>
  <c r="CV132" i="34"/>
  <c r="CV133" i="34"/>
  <c r="CV134" i="34"/>
  <c r="CV135" i="34"/>
  <c r="CV136" i="34"/>
  <c r="CV137" i="34"/>
  <c r="CV138" i="34"/>
  <c r="CV139" i="34"/>
  <c r="CV140" i="34"/>
  <c r="CV141" i="34"/>
  <c r="CV142" i="34"/>
  <c r="CV143" i="34"/>
  <c r="CV144" i="34"/>
  <c r="CV145" i="34"/>
  <c r="CV146" i="34"/>
  <c r="CV147" i="34"/>
  <c r="CV148" i="34"/>
  <c r="CV149" i="34"/>
  <c r="CV150" i="34"/>
  <c r="CV151" i="34"/>
  <c r="CV152" i="34"/>
  <c r="CV153" i="34"/>
  <c r="CV154" i="34"/>
  <c r="CV155" i="34"/>
  <c r="CV156" i="34"/>
  <c r="CV157" i="34"/>
  <c r="CV158" i="34"/>
  <c r="CV159" i="34"/>
  <c r="CV160" i="34"/>
  <c r="CV161" i="34"/>
  <c r="CV162" i="34"/>
  <c r="CV163" i="34"/>
  <c r="CV164" i="34"/>
  <c r="CV165" i="34"/>
  <c r="CV166" i="34"/>
  <c r="CV167" i="34"/>
  <c r="CV168" i="34"/>
  <c r="CV169" i="34"/>
  <c r="CV170" i="34"/>
  <c r="CV171" i="34"/>
  <c r="CV172" i="34"/>
  <c r="CV173" i="34"/>
  <c r="CV174" i="34"/>
  <c r="CV175" i="34"/>
  <c r="CV176" i="34"/>
  <c r="CV177" i="34"/>
  <c r="CV178" i="34"/>
  <c r="CV179" i="34"/>
  <c r="CV180" i="34"/>
  <c r="CV181" i="34"/>
  <c r="CV182" i="34"/>
  <c r="CV183" i="34"/>
  <c r="CV184" i="34"/>
  <c r="CV185" i="34"/>
  <c r="CV186" i="34"/>
  <c r="CV187" i="34"/>
  <c r="CV188" i="34"/>
  <c r="CV189" i="34"/>
  <c r="CV190" i="34"/>
  <c r="CV191" i="34"/>
  <c r="CV192" i="34"/>
  <c r="CV193" i="34"/>
  <c r="CV194" i="34"/>
  <c r="CV195" i="34"/>
  <c r="CV196" i="34"/>
  <c r="CV197" i="34"/>
  <c r="CV198" i="34"/>
  <c r="CV199" i="34"/>
  <c r="CV200" i="34"/>
  <c r="CV201" i="34"/>
  <c r="CV202" i="34"/>
  <c r="CV203" i="34"/>
  <c r="CV204" i="34"/>
  <c r="CV205" i="34"/>
  <c r="CV206" i="34"/>
  <c r="CV207" i="34"/>
  <c r="CV208" i="34"/>
  <c r="CV209" i="34"/>
  <c r="CV210" i="34"/>
  <c r="CV211" i="34"/>
  <c r="CV212" i="34"/>
  <c r="CV213" i="34"/>
  <c r="CV214" i="34"/>
  <c r="CV215" i="34"/>
  <c r="CV216" i="34"/>
  <c r="CV217" i="34"/>
  <c r="CV218" i="34"/>
  <c r="CV219" i="34"/>
  <c r="CV220" i="34"/>
  <c r="CV221" i="34"/>
  <c r="CV222" i="34"/>
  <c r="CV223" i="34"/>
  <c r="CV224" i="34"/>
  <c r="CV225" i="34"/>
  <c r="CV226" i="34"/>
  <c r="CV227" i="34"/>
  <c r="CV228" i="34"/>
  <c r="CV229" i="34"/>
  <c r="CV230" i="34"/>
  <c r="CV231" i="34"/>
  <c r="CV232" i="34"/>
  <c r="CV233" i="34"/>
  <c r="CV234" i="34"/>
  <c r="CV235" i="34"/>
  <c r="CV236" i="34"/>
  <c r="CV237" i="34"/>
  <c r="CV238" i="34"/>
  <c r="CV239" i="34"/>
  <c r="CV240" i="34"/>
  <c r="CV241" i="34"/>
  <c r="CV242" i="34"/>
  <c r="CV243" i="34"/>
  <c r="CV244" i="34"/>
  <c r="CV245" i="34"/>
  <c r="CV246" i="34"/>
  <c r="CV247" i="34"/>
  <c r="CV248" i="34"/>
  <c r="CV249" i="34"/>
  <c r="CV250" i="34"/>
  <c r="CV251" i="34"/>
  <c r="CV252" i="34"/>
  <c r="CV253" i="34"/>
  <c r="CV254" i="34"/>
  <c r="CV255" i="34"/>
  <c r="CV256" i="34"/>
  <c r="CV257" i="34"/>
  <c r="CV258" i="34"/>
  <c r="CV259" i="34"/>
  <c r="CV260" i="34"/>
  <c r="CV261" i="34"/>
  <c r="CV262" i="34"/>
  <c r="CV263" i="34"/>
  <c r="CV264" i="34"/>
  <c r="CV265" i="34"/>
  <c r="CV266" i="34"/>
  <c r="CV267" i="34"/>
  <c r="CV268" i="34"/>
  <c r="CV269" i="34"/>
  <c r="CV270" i="34"/>
  <c r="CV271" i="34"/>
  <c r="CV272" i="34"/>
  <c r="CV273" i="34"/>
  <c r="CV274" i="34"/>
  <c r="CV275" i="34"/>
  <c r="CV276" i="34"/>
  <c r="CV277" i="34"/>
  <c r="CV278" i="34"/>
  <c r="CV279" i="34"/>
  <c r="CV280" i="34"/>
  <c r="CV281" i="34"/>
  <c r="CV282" i="34"/>
  <c r="CV283" i="34"/>
  <c r="CV284" i="34"/>
  <c r="CV285" i="34"/>
  <c r="CV286" i="34"/>
  <c r="CV287" i="34"/>
  <c r="CV288" i="34"/>
  <c r="CV289" i="34"/>
  <c r="CV290" i="34"/>
  <c r="CV291" i="34"/>
  <c r="CU5" i="34"/>
  <c r="CU6" i="34"/>
  <c r="CU7" i="34"/>
  <c r="CU8" i="34"/>
  <c r="CU9" i="34"/>
  <c r="CU10" i="34"/>
  <c r="CU11" i="34"/>
  <c r="CU12" i="34"/>
  <c r="CU13" i="34"/>
  <c r="CU14" i="34"/>
  <c r="CU15" i="34"/>
  <c r="CU16" i="34"/>
  <c r="CU17" i="34"/>
  <c r="CU18" i="34"/>
  <c r="CU19" i="34"/>
  <c r="CU20" i="34"/>
  <c r="CU21" i="34"/>
  <c r="CU22" i="34"/>
  <c r="CU23" i="34"/>
  <c r="CU24" i="34"/>
  <c r="CU25" i="34"/>
  <c r="CU26" i="34"/>
  <c r="CU27" i="34"/>
  <c r="CU28" i="34"/>
  <c r="CU29" i="34"/>
  <c r="CU30" i="34"/>
  <c r="CU31" i="34"/>
  <c r="CU32" i="34"/>
  <c r="CU33" i="34"/>
  <c r="CU34" i="34"/>
  <c r="CU35" i="34"/>
  <c r="CU36" i="34"/>
  <c r="CU37" i="34"/>
  <c r="CU38" i="34"/>
  <c r="CU39" i="34"/>
  <c r="CU40" i="34"/>
  <c r="CU41" i="34"/>
  <c r="CU42" i="34"/>
  <c r="CU43" i="34"/>
  <c r="CU44" i="34"/>
  <c r="CU45" i="34"/>
  <c r="CU46" i="34"/>
  <c r="CU47" i="34"/>
  <c r="CU48" i="34"/>
  <c r="CU49" i="34"/>
  <c r="CU50" i="34"/>
  <c r="CU51" i="34"/>
  <c r="CU52" i="34"/>
  <c r="CU53" i="34"/>
  <c r="CU54" i="34"/>
  <c r="CU55" i="34"/>
  <c r="CU56" i="34"/>
  <c r="CU57" i="34"/>
  <c r="CU58" i="34"/>
  <c r="CU59" i="34"/>
  <c r="CU60" i="34"/>
  <c r="CU61" i="34"/>
  <c r="CU62" i="34"/>
  <c r="CU63" i="34"/>
  <c r="CU64" i="34"/>
  <c r="CU65" i="34"/>
  <c r="CU66" i="34"/>
  <c r="CU67" i="34"/>
  <c r="CU68" i="34"/>
  <c r="CU69" i="34"/>
  <c r="CU70" i="34"/>
  <c r="CU71" i="34"/>
  <c r="CU72" i="34"/>
  <c r="CU73" i="34"/>
  <c r="CU74" i="34"/>
  <c r="CU75" i="34"/>
  <c r="CU76" i="34"/>
  <c r="CU77" i="34"/>
  <c r="CU78" i="34"/>
  <c r="CU79" i="34"/>
  <c r="CU80" i="34"/>
  <c r="CU81" i="34"/>
  <c r="CU82" i="34"/>
  <c r="CU83" i="34"/>
  <c r="CU84" i="34"/>
  <c r="CU85" i="34"/>
  <c r="CU86" i="34"/>
  <c r="CU87" i="34"/>
  <c r="CU88" i="34"/>
  <c r="CU89" i="34"/>
  <c r="CU90" i="34"/>
  <c r="CU91" i="34"/>
  <c r="CU92" i="34"/>
  <c r="CU93" i="34"/>
  <c r="CU94" i="34"/>
  <c r="CU95" i="34"/>
  <c r="CU96" i="34"/>
  <c r="CU97" i="34"/>
  <c r="CU98" i="34"/>
  <c r="CU99" i="34"/>
  <c r="CU100" i="34"/>
  <c r="CU101" i="34"/>
  <c r="CU102" i="34"/>
  <c r="CU103" i="34"/>
  <c r="CU104" i="34"/>
  <c r="CU105" i="34"/>
  <c r="CU106" i="34"/>
  <c r="CU107" i="34"/>
  <c r="CU108" i="34"/>
  <c r="CU109" i="34"/>
  <c r="CU110" i="34"/>
  <c r="CU111" i="34"/>
  <c r="CU112" i="34"/>
  <c r="CU113" i="34"/>
  <c r="CU114" i="34"/>
  <c r="CU115" i="34"/>
  <c r="CU116" i="34"/>
  <c r="CU117" i="34"/>
  <c r="CU118" i="34"/>
  <c r="CU119" i="34"/>
  <c r="CU120" i="34"/>
  <c r="CU121" i="34"/>
  <c r="CU122" i="34"/>
  <c r="CU123" i="34"/>
  <c r="CU124" i="34"/>
  <c r="CU125" i="34"/>
  <c r="CU126" i="34"/>
  <c r="CU127" i="34"/>
  <c r="CU128" i="34"/>
  <c r="CU129" i="34"/>
  <c r="CU130" i="34"/>
  <c r="CU131" i="34"/>
  <c r="CU132" i="34"/>
  <c r="CU133" i="34"/>
  <c r="CU134" i="34"/>
  <c r="CU135" i="34"/>
  <c r="CU136" i="34"/>
  <c r="CU137" i="34"/>
  <c r="CU138" i="34"/>
  <c r="CU139" i="34"/>
  <c r="CU140" i="34"/>
  <c r="CU141" i="34"/>
  <c r="CU142" i="34"/>
  <c r="CU143" i="34"/>
  <c r="CU144" i="34"/>
  <c r="CU145" i="34"/>
  <c r="CU146" i="34"/>
  <c r="CU147" i="34"/>
  <c r="CU148" i="34"/>
  <c r="CU149" i="34"/>
  <c r="CU150" i="34"/>
  <c r="CU151" i="34"/>
  <c r="CU152" i="34"/>
  <c r="CU153" i="34"/>
  <c r="CU154" i="34"/>
  <c r="CU155" i="34"/>
  <c r="CU156" i="34"/>
  <c r="CU157" i="34"/>
  <c r="CU158" i="34"/>
  <c r="CU159" i="34"/>
  <c r="CU160" i="34"/>
  <c r="CU161" i="34"/>
  <c r="CU162" i="34"/>
  <c r="CU163" i="34"/>
  <c r="CU164" i="34"/>
  <c r="CU165" i="34"/>
  <c r="CU166" i="34"/>
  <c r="CU167" i="34"/>
  <c r="CU168" i="34"/>
  <c r="CU169" i="34"/>
  <c r="CU170" i="34"/>
  <c r="CU171" i="34"/>
  <c r="CU172" i="34"/>
  <c r="CU173" i="34"/>
  <c r="CU174" i="34"/>
  <c r="CU175" i="34"/>
  <c r="CU176" i="34"/>
  <c r="CU177" i="34"/>
  <c r="CU178" i="34"/>
  <c r="CU179" i="34"/>
  <c r="CU180" i="34"/>
  <c r="CU181" i="34"/>
  <c r="CU182" i="34"/>
  <c r="CU183" i="34"/>
  <c r="CU184" i="34"/>
  <c r="CU185" i="34"/>
  <c r="CU186" i="34"/>
  <c r="CU187" i="34"/>
  <c r="CU188" i="34"/>
  <c r="CU189" i="34"/>
  <c r="CU190" i="34"/>
  <c r="CU191" i="34"/>
  <c r="CU192" i="34"/>
  <c r="CU193" i="34"/>
  <c r="CU194" i="34"/>
  <c r="CU195" i="34"/>
  <c r="CU196" i="34"/>
  <c r="CU197" i="34"/>
  <c r="CU198" i="34"/>
  <c r="CU199" i="34"/>
  <c r="CU200" i="34"/>
  <c r="CU201" i="34"/>
  <c r="CU202" i="34"/>
  <c r="CU203" i="34"/>
  <c r="CU204" i="34"/>
  <c r="CU205" i="34"/>
  <c r="CU206" i="34"/>
  <c r="CU207" i="34"/>
  <c r="CU208" i="34"/>
  <c r="CU209" i="34"/>
  <c r="CU210" i="34"/>
  <c r="CU211" i="34"/>
  <c r="CU212" i="34"/>
  <c r="CU213" i="34"/>
  <c r="CU214" i="34"/>
  <c r="CU215" i="34"/>
  <c r="CU216" i="34"/>
  <c r="CU217" i="34"/>
  <c r="CU218" i="34"/>
  <c r="CU219" i="34"/>
  <c r="CU220" i="34"/>
  <c r="CU221" i="34"/>
  <c r="CU222" i="34"/>
  <c r="CU223" i="34"/>
  <c r="CU224" i="34"/>
  <c r="CU225" i="34"/>
  <c r="CU226" i="34"/>
  <c r="CU227" i="34"/>
  <c r="CU228" i="34"/>
  <c r="CU229" i="34"/>
  <c r="CU230" i="34"/>
  <c r="CU231" i="34"/>
  <c r="CU232" i="34"/>
  <c r="CU233" i="34"/>
  <c r="CU234" i="34"/>
  <c r="CU235" i="34"/>
  <c r="CU236" i="34"/>
  <c r="CU237" i="34"/>
  <c r="CU238" i="34"/>
  <c r="CU239" i="34"/>
  <c r="CU240" i="34"/>
  <c r="CU241" i="34"/>
  <c r="CU242" i="34"/>
  <c r="CU243" i="34"/>
  <c r="CU244" i="34"/>
  <c r="CU245" i="34"/>
  <c r="CU246" i="34"/>
  <c r="CU247" i="34"/>
  <c r="CU248" i="34"/>
  <c r="CU249" i="34"/>
  <c r="CU250" i="34"/>
  <c r="CU251" i="34"/>
  <c r="CU252" i="34"/>
  <c r="CU253" i="34"/>
  <c r="CU254" i="34"/>
  <c r="CU255" i="34"/>
  <c r="CU256" i="34"/>
  <c r="CU257" i="34"/>
  <c r="CU258" i="34"/>
  <c r="CU259" i="34"/>
  <c r="CU260" i="34"/>
  <c r="CU261" i="34"/>
  <c r="CU262" i="34"/>
  <c r="CU263" i="34"/>
  <c r="CU264" i="34"/>
  <c r="CU265" i="34"/>
  <c r="CU266" i="34"/>
  <c r="CU267" i="34"/>
  <c r="CU268" i="34"/>
  <c r="CU269" i="34"/>
  <c r="CU270" i="34"/>
  <c r="CU271" i="34"/>
  <c r="CU272" i="34"/>
  <c r="CU273" i="34"/>
  <c r="CU274" i="34"/>
  <c r="CU275" i="34"/>
  <c r="CU276" i="34"/>
  <c r="CU277" i="34"/>
  <c r="CU278" i="34"/>
  <c r="CU279" i="34"/>
  <c r="CU280" i="34"/>
  <c r="CU281" i="34"/>
  <c r="CU282" i="34"/>
  <c r="CU283" i="34"/>
  <c r="CU284" i="34"/>
  <c r="CU285" i="34"/>
  <c r="CU286" i="34"/>
  <c r="CU287" i="34"/>
  <c r="CU288" i="34"/>
  <c r="CU289" i="34"/>
  <c r="CU290" i="34"/>
  <c r="CU291" i="34"/>
  <c r="CT5" i="34"/>
  <c r="CT6" i="34"/>
  <c r="CT7" i="34"/>
  <c r="CT8" i="34"/>
  <c r="CT9" i="34"/>
  <c r="CT10" i="34"/>
  <c r="CT11" i="34"/>
  <c r="CT12" i="34"/>
  <c r="CT13" i="34"/>
  <c r="CT14" i="34"/>
  <c r="CT15" i="34"/>
  <c r="CT16" i="34"/>
  <c r="CT17" i="34"/>
  <c r="CT18" i="34"/>
  <c r="CT19" i="34"/>
  <c r="CT20" i="34"/>
  <c r="CT21" i="34"/>
  <c r="CT22" i="34"/>
  <c r="CT23" i="34"/>
  <c r="CT24" i="34"/>
  <c r="CT25" i="34"/>
  <c r="CT26" i="34"/>
  <c r="CT27" i="34"/>
  <c r="CT28" i="34"/>
  <c r="CT29" i="34"/>
  <c r="CT30" i="34"/>
  <c r="CT31" i="34"/>
  <c r="CT32" i="34"/>
  <c r="CT33" i="34"/>
  <c r="CT34" i="34"/>
  <c r="CT35" i="34"/>
  <c r="CT36" i="34"/>
  <c r="CT37" i="34"/>
  <c r="CT38" i="34"/>
  <c r="CT39" i="34"/>
  <c r="CT40" i="34"/>
  <c r="CT41" i="34"/>
  <c r="CT42" i="34"/>
  <c r="CT43" i="34"/>
  <c r="CT44" i="34"/>
  <c r="CT45" i="34"/>
  <c r="CT46" i="34"/>
  <c r="CT47" i="34"/>
  <c r="CT48" i="34"/>
  <c r="CT49" i="34"/>
  <c r="CT50" i="34"/>
  <c r="CT51" i="34"/>
  <c r="CT52" i="34"/>
  <c r="CT53" i="34"/>
  <c r="CT54" i="34"/>
  <c r="CT55" i="34"/>
  <c r="CT56" i="34"/>
  <c r="CT57" i="34"/>
  <c r="CT58" i="34"/>
  <c r="CT59" i="34"/>
  <c r="CT60" i="34"/>
  <c r="CT61" i="34"/>
  <c r="CT62" i="34"/>
  <c r="CT63" i="34"/>
  <c r="CT64" i="34"/>
  <c r="CT65" i="34"/>
  <c r="CT66" i="34"/>
  <c r="CT67" i="34"/>
  <c r="CT68" i="34"/>
  <c r="CT69" i="34"/>
  <c r="CT70" i="34"/>
  <c r="CT71" i="34"/>
  <c r="CT72" i="34"/>
  <c r="CT73" i="34"/>
  <c r="CT74" i="34"/>
  <c r="CT75" i="34"/>
  <c r="CT76" i="34"/>
  <c r="CT77" i="34"/>
  <c r="CT78" i="34"/>
  <c r="CT79" i="34"/>
  <c r="CT80" i="34"/>
  <c r="CT81" i="34"/>
  <c r="CT82" i="34"/>
  <c r="CT83" i="34"/>
  <c r="CT84" i="34"/>
  <c r="CT85" i="34"/>
  <c r="CT86" i="34"/>
  <c r="CT87" i="34"/>
  <c r="CT88" i="34"/>
  <c r="CT89" i="34"/>
  <c r="CT90" i="34"/>
  <c r="CT91" i="34"/>
  <c r="CT92" i="34"/>
  <c r="CT93" i="34"/>
  <c r="CT94" i="34"/>
  <c r="CT95" i="34"/>
  <c r="CT96" i="34"/>
  <c r="CT97" i="34"/>
  <c r="CT98" i="34"/>
  <c r="CT99" i="34"/>
  <c r="CT100" i="34"/>
  <c r="CT101" i="34"/>
  <c r="CT102" i="34"/>
  <c r="CT103" i="34"/>
  <c r="CT104" i="34"/>
  <c r="CT105" i="34"/>
  <c r="CT106" i="34"/>
  <c r="CT107" i="34"/>
  <c r="CT108" i="34"/>
  <c r="CT109" i="34"/>
  <c r="CT110" i="34"/>
  <c r="CT111" i="34"/>
  <c r="CT112" i="34"/>
  <c r="CT113" i="34"/>
  <c r="CT114" i="34"/>
  <c r="CT115" i="34"/>
  <c r="CT116" i="34"/>
  <c r="CT117" i="34"/>
  <c r="CT118" i="34"/>
  <c r="CT119" i="34"/>
  <c r="CT120" i="34"/>
  <c r="CT121" i="34"/>
  <c r="CT122" i="34"/>
  <c r="CT123" i="34"/>
  <c r="CT124" i="34"/>
  <c r="CT125" i="34"/>
  <c r="CT126" i="34"/>
  <c r="CT127" i="34"/>
  <c r="CT128" i="34"/>
  <c r="CT129" i="34"/>
  <c r="CT130" i="34"/>
  <c r="CT131" i="34"/>
  <c r="CT132" i="34"/>
  <c r="CT133" i="34"/>
  <c r="CT134" i="34"/>
  <c r="CT135" i="34"/>
  <c r="CT136" i="34"/>
  <c r="CT137" i="34"/>
  <c r="CT138" i="34"/>
  <c r="CT139" i="34"/>
  <c r="CT140" i="34"/>
  <c r="CT141" i="34"/>
  <c r="CT142" i="34"/>
  <c r="CT143" i="34"/>
  <c r="CT144" i="34"/>
  <c r="CT145" i="34"/>
  <c r="CT146" i="34"/>
  <c r="CT147" i="34"/>
  <c r="CT148" i="34"/>
  <c r="CT149" i="34"/>
  <c r="CT150" i="34"/>
  <c r="CT151" i="34"/>
  <c r="CT152" i="34"/>
  <c r="CT153" i="34"/>
  <c r="CT154" i="34"/>
  <c r="CT155" i="34"/>
  <c r="CT156" i="34"/>
  <c r="CT157" i="34"/>
  <c r="CT158" i="34"/>
  <c r="CT159" i="34"/>
  <c r="CT160" i="34"/>
  <c r="CT161" i="34"/>
  <c r="CT162" i="34"/>
  <c r="CT163" i="34"/>
  <c r="CT164" i="34"/>
  <c r="CT165" i="34"/>
  <c r="CT166" i="34"/>
  <c r="CT167" i="34"/>
  <c r="CT168" i="34"/>
  <c r="CT169" i="34"/>
  <c r="CT170" i="34"/>
  <c r="CT171" i="34"/>
  <c r="CT172" i="34"/>
  <c r="CT173" i="34"/>
  <c r="CT174" i="34"/>
  <c r="CT175" i="34"/>
  <c r="CT176" i="34"/>
  <c r="CT177" i="34"/>
  <c r="CT178" i="34"/>
  <c r="CT179" i="34"/>
  <c r="CT180" i="34"/>
  <c r="CT181" i="34"/>
  <c r="CT182" i="34"/>
  <c r="CT183" i="34"/>
  <c r="CT184" i="34"/>
  <c r="CT185" i="34"/>
  <c r="CT186" i="34"/>
  <c r="CT187" i="34"/>
  <c r="CT188" i="34"/>
  <c r="CT189" i="34"/>
  <c r="CT190" i="34"/>
  <c r="CT191" i="34"/>
  <c r="CT192" i="34"/>
  <c r="CT193" i="34"/>
  <c r="CT194" i="34"/>
  <c r="CT195" i="34"/>
  <c r="CT196" i="34"/>
  <c r="CT197" i="34"/>
  <c r="CT198" i="34"/>
  <c r="CT199" i="34"/>
  <c r="CT200" i="34"/>
  <c r="CT201" i="34"/>
  <c r="CT202" i="34"/>
  <c r="CT203" i="34"/>
  <c r="CT204" i="34"/>
  <c r="CT205" i="34"/>
  <c r="CT206" i="34"/>
  <c r="CT207" i="34"/>
  <c r="CT208" i="34"/>
  <c r="CT209" i="34"/>
  <c r="CT210" i="34"/>
  <c r="CT211" i="34"/>
  <c r="CT212" i="34"/>
  <c r="CT213" i="34"/>
  <c r="CT214" i="34"/>
  <c r="CT215" i="34"/>
  <c r="CT216" i="34"/>
  <c r="CT217" i="34"/>
  <c r="CT218" i="34"/>
  <c r="CT219" i="34"/>
  <c r="CT220" i="34"/>
  <c r="CT221" i="34"/>
  <c r="CT222" i="34"/>
  <c r="CT223" i="34"/>
  <c r="CT224" i="34"/>
  <c r="CT225" i="34"/>
  <c r="CT226" i="34"/>
  <c r="CT227" i="34"/>
  <c r="CT228" i="34"/>
  <c r="CT229" i="34"/>
  <c r="CT230" i="34"/>
  <c r="CT231" i="34"/>
  <c r="CT232" i="34"/>
  <c r="CT233" i="34"/>
  <c r="CT234" i="34"/>
  <c r="CT235" i="34"/>
  <c r="CT236" i="34"/>
  <c r="CT237" i="34"/>
  <c r="CT238" i="34"/>
  <c r="CT239" i="34"/>
  <c r="CT240" i="34"/>
  <c r="CT241" i="34"/>
  <c r="CT242" i="34"/>
  <c r="CT243" i="34"/>
  <c r="CT244" i="34"/>
  <c r="CT245" i="34"/>
  <c r="CT246" i="34"/>
  <c r="CT247" i="34"/>
  <c r="CT248" i="34"/>
  <c r="CT249" i="34"/>
  <c r="CT250" i="34"/>
  <c r="CT251" i="34"/>
  <c r="CT252" i="34"/>
  <c r="CT253" i="34"/>
  <c r="CT254" i="34"/>
  <c r="CT255" i="34"/>
  <c r="CT256" i="34"/>
  <c r="CT257" i="34"/>
  <c r="CT258" i="34"/>
  <c r="CT259" i="34"/>
  <c r="CT260" i="34"/>
  <c r="CT261" i="34"/>
  <c r="CT262" i="34"/>
  <c r="CT263" i="34"/>
  <c r="CT264" i="34"/>
  <c r="CT265" i="34"/>
  <c r="CT266" i="34"/>
  <c r="CT267" i="34"/>
  <c r="CT268" i="34"/>
  <c r="CT269" i="34"/>
  <c r="CT270" i="34"/>
  <c r="CT271" i="34"/>
  <c r="CT272" i="34"/>
  <c r="CT273" i="34"/>
  <c r="CT274" i="34"/>
  <c r="CT275" i="34"/>
  <c r="CT276" i="34"/>
  <c r="CT277" i="34"/>
  <c r="CT278" i="34"/>
  <c r="CT279" i="34"/>
  <c r="CT280" i="34"/>
  <c r="CT281" i="34"/>
  <c r="CT282" i="34"/>
  <c r="CT283" i="34"/>
  <c r="CT284" i="34"/>
  <c r="CT285" i="34"/>
  <c r="CT286" i="34"/>
  <c r="CT287" i="34"/>
  <c r="CT288" i="34"/>
  <c r="CT289" i="34"/>
  <c r="CT290" i="34"/>
  <c r="CT291" i="34"/>
  <c r="CS5" i="34"/>
  <c r="CS6" i="34"/>
  <c r="CS7" i="34"/>
  <c r="CS8" i="34"/>
  <c r="CS9" i="34"/>
  <c r="CS10" i="34"/>
  <c r="CS11" i="34"/>
  <c r="CS12" i="34"/>
  <c r="CS13" i="34"/>
  <c r="CS14" i="34"/>
  <c r="CS15" i="34"/>
  <c r="CS16" i="34"/>
  <c r="CS17" i="34"/>
  <c r="CS18" i="34"/>
  <c r="CS19" i="34"/>
  <c r="CS20" i="34"/>
  <c r="CS21" i="34"/>
  <c r="CS22" i="34"/>
  <c r="CS23" i="34"/>
  <c r="CS24" i="34"/>
  <c r="CS25" i="34"/>
  <c r="CS26" i="34"/>
  <c r="CS27" i="34"/>
  <c r="CS28" i="34"/>
  <c r="CS29" i="34"/>
  <c r="CS30" i="34"/>
  <c r="CS31" i="34"/>
  <c r="CS32" i="34"/>
  <c r="CS33" i="34"/>
  <c r="CS34" i="34"/>
  <c r="CS35" i="34"/>
  <c r="CS36" i="34"/>
  <c r="CS37" i="34"/>
  <c r="CS38" i="34"/>
  <c r="CS39" i="34"/>
  <c r="CS40" i="34"/>
  <c r="CS41" i="34"/>
  <c r="CS42" i="34"/>
  <c r="CS43" i="34"/>
  <c r="CS44" i="34"/>
  <c r="CS45" i="34"/>
  <c r="CS46" i="34"/>
  <c r="CS47" i="34"/>
  <c r="CS48" i="34"/>
  <c r="CS49" i="34"/>
  <c r="CS50" i="34"/>
  <c r="CS51" i="34"/>
  <c r="CS52" i="34"/>
  <c r="CS53" i="34"/>
  <c r="CS54" i="34"/>
  <c r="CS55" i="34"/>
  <c r="CS56" i="34"/>
  <c r="CS57" i="34"/>
  <c r="CS58" i="34"/>
  <c r="CS59" i="34"/>
  <c r="CS60" i="34"/>
  <c r="CS61" i="34"/>
  <c r="CS62" i="34"/>
  <c r="CS63" i="34"/>
  <c r="CS64" i="34"/>
  <c r="CS65" i="34"/>
  <c r="CS66" i="34"/>
  <c r="CS67" i="34"/>
  <c r="CS68" i="34"/>
  <c r="CS69" i="34"/>
  <c r="CS70" i="34"/>
  <c r="CS71" i="34"/>
  <c r="CS72" i="34"/>
  <c r="CS73" i="34"/>
  <c r="CS74" i="34"/>
  <c r="CS75" i="34"/>
  <c r="CS76" i="34"/>
  <c r="CS77" i="34"/>
  <c r="CS78" i="34"/>
  <c r="CS79" i="34"/>
  <c r="CS80" i="34"/>
  <c r="CS81" i="34"/>
  <c r="CS82" i="34"/>
  <c r="CS83" i="34"/>
  <c r="CS84" i="34"/>
  <c r="CS85" i="34"/>
  <c r="CS86" i="34"/>
  <c r="CS87" i="34"/>
  <c r="CS88" i="34"/>
  <c r="CS89" i="34"/>
  <c r="CS90" i="34"/>
  <c r="CS91" i="34"/>
  <c r="CS92" i="34"/>
  <c r="CS93" i="34"/>
  <c r="CS94" i="34"/>
  <c r="CS95" i="34"/>
  <c r="CS96" i="34"/>
  <c r="CS97" i="34"/>
  <c r="CS98" i="34"/>
  <c r="CS99" i="34"/>
  <c r="CS100" i="34"/>
  <c r="CS101" i="34"/>
  <c r="CS102" i="34"/>
  <c r="CS103" i="34"/>
  <c r="CS104" i="34"/>
  <c r="CS105" i="34"/>
  <c r="CS106" i="34"/>
  <c r="CS107" i="34"/>
  <c r="CS108" i="34"/>
  <c r="CS109" i="34"/>
  <c r="CS110" i="34"/>
  <c r="CS111" i="34"/>
  <c r="CS112" i="34"/>
  <c r="CS113" i="34"/>
  <c r="CS114" i="34"/>
  <c r="CS115" i="34"/>
  <c r="CS116" i="34"/>
  <c r="CS117" i="34"/>
  <c r="CS118" i="34"/>
  <c r="CS119" i="34"/>
  <c r="CS120" i="34"/>
  <c r="CS121" i="34"/>
  <c r="CS122" i="34"/>
  <c r="CS123" i="34"/>
  <c r="CS124" i="34"/>
  <c r="CS125" i="34"/>
  <c r="CS126" i="34"/>
  <c r="CS127" i="34"/>
  <c r="CS128" i="34"/>
  <c r="CS129" i="34"/>
  <c r="CS130" i="34"/>
  <c r="CS131" i="34"/>
  <c r="CS132" i="34"/>
  <c r="CS133" i="34"/>
  <c r="CS134" i="34"/>
  <c r="CS135" i="34"/>
  <c r="CS136" i="34"/>
  <c r="CS137" i="34"/>
  <c r="CS138" i="34"/>
  <c r="CS139" i="34"/>
  <c r="CS140" i="34"/>
  <c r="CS141" i="34"/>
  <c r="CS142" i="34"/>
  <c r="CS143" i="34"/>
  <c r="CS144" i="34"/>
  <c r="CS145" i="34"/>
  <c r="CS146" i="34"/>
  <c r="CS147" i="34"/>
  <c r="CS148" i="34"/>
  <c r="CS149" i="34"/>
  <c r="CS150" i="34"/>
  <c r="CS151" i="34"/>
  <c r="CS152" i="34"/>
  <c r="CS153" i="34"/>
  <c r="CS154" i="34"/>
  <c r="CS155" i="34"/>
  <c r="CS156" i="34"/>
  <c r="CS157" i="34"/>
  <c r="CS158" i="34"/>
  <c r="CS159" i="34"/>
  <c r="CS160" i="34"/>
  <c r="CS161" i="34"/>
  <c r="CS162" i="34"/>
  <c r="CS163" i="34"/>
  <c r="CS164" i="34"/>
  <c r="CS165" i="34"/>
  <c r="CS166" i="34"/>
  <c r="CS167" i="34"/>
  <c r="CS168" i="34"/>
  <c r="CS169" i="34"/>
  <c r="CS170" i="34"/>
  <c r="CS171" i="34"/>
  <c r="CS172" i="34"/>
  <c r="CS173" i="34"/>
  <c r="CS174" i="34"/>
  <c r="CS175" i="34"/>
  <c r="CS176" i="34"/>
  <c r="CS177" i="34"/>
  <c r="CS178" i="34"/>
  <c r="CS179" i="34"/>
  <c r="CS180" i="34"/>
  <c r="CS181" i="34"/>
  <c r="CS182" i="34"/>
  <c r="CS183" i="34"/>
  <c r="CS184" i="34"/>
  <c r="CS185" i="34"/>
  <c r="CS186" i="34"/>
  <c r="CS187" i="34"/>
  <c r="CS188" i="34"/>
  <c r="CS189" i="34"/>
  <c r="CS190" i="34"/>
  <c r="CS191" i="34"/>
  <c r="CS192" i="34"/>
  <c r="CS193" i="34"/>
  <c r="CS194" i="34"/>
  <c r="CS195" i="34"/>
  <c r="CS196" i="34"/>
  <c r="CS197" i="34"/>
  <c r="CS198" i="34"/>
  <c r="CS199" i="34"/>
  <c r="CS200" i="34"/>
  <c r="CS201" i="34"/>
  <c r="CS202" i="34"/>
  <c r="CS203" i="34"/>
  <c r="CS204" i="34"/>
  <c r="CS205" i="34"/>
  <c r="CS206" i="34"/>
  <c r="CS207" i="34"/>
  <c r="CS208" i="34"/>
  <c r="CS209" i="34"/>
  <c r="CS210" i="34"/>
  <c r="CS211" i="34"/>
  <c r="CS212" i="34"/>
  <c r="CS213" i="34"/>
  <c r="CS214" i="34"/>
  <c r="CS215" i="34"/>
  <c r="CS216" i="34"/>
  <c r="CS217" i="34"/>
  <c r="CS218" i="34"/>
  <c r="CS219" i="34"/>
  <c r="CS220" i="34"/>
  <c r="CS221" i="34"/>
  <c r="CS222" i="34"/>
  <c r="CS223" i="34"/>
  <c r="CS224" i="34"/>
  <c r="CS225" i="34"/>
  <c r="CS226" i="34"/>
  <c r="CS227" i="34"/>
  <c r="CS228" i="34"/>
  <c r="CS229" i="34"/>
  <c r="CS230" i="34"/>
  <c r="CS231" i="34"/>
  <c r="CS232" i="34"/>
  <c r="CS233" i="34"/>
  <c r="CS234" i="34"/>
  <c r="CS235" i="34"/>
  <c r="CS236" i="34"/>
  <c r="CS237" i="34"/>
  <c r="CS238" i="34"/>
  <c r="CS239" i="34"/>
  <c r="CS240" i="34"/>
  <c r="CS241" i="34"/>
  <c r="CS242" i="34"/>
  <c r="CS243" i="34"/>
  <c r="CS244" i="34"/>
  <c r="CS245" i="34"/>
  <c r="CS246" i="34"/>
  <c r="CS247" i="34"/>
  <c r="CS248" i="34"/>
  <c r="CS249" i="34"/>
  <c r="CS250" i="34"/>
  <c r="CS251" i="34"/>
  <c r="CS252" i="34"/>
  <c r="CS253" i="34"/>
  <c r="CS254" i="34"/>
  <c r="CS255" i="34"/>
  <c r="CS256" i="34"/>
  <c r="CS257" i="34"/>
  <c r="CS258" i="34"/>
  <c r="CS259" i="34"/>
  <c r="CS260" i="34"/>
  <c r="CS261" i="34"/>
  <c r="CS262" i="34"/>
  <c r="CS263" i="34"/>
  <c r="CS264" i="34"/>
  <c r="CS265" i="34"/>
  <c r="CS266" i="34"/>
  <c r="CS267" i="34"/>
  <c r="CS268" i="34"/>
  <c r="CS269" i="34"/>
  <c r="CS270" i="34"/>
  <c r="CS271" i="34"/>
  <c r="CS272" i="34"/>
  <c r="CS273" i="34"/>
  <c r="CS274" i="34"/>
  <c r="CS275" i="34"/>
  <c r="CS276" i="34"/>
  <c r="CS277" i="34"/>
  <c r="CS278" i="34"/>
  <c r="CS279" i="34"/>
  <c r="CS280" i="34"/>
  <c r="CS281" i="34"/>
  <c r="CS282" i="34"/>
  <c r="CS283" i="34"/>
  <c r="CS284" i="34"/>
  <c r="CS285" i="34"/>
  <c r="CS286" i="34"/>
  <c r="CS287" i="34"/>
  <c r="CS288" i="34"/>
  <c r="CS289" i="34"/>
  <c r="CS290" i="34"/>
  <c r="CS291" i="34"/>
  <c r="CR5" i="34"/>
  <c r="CR6" i="34"/>
  <c r="CR7" i="34"/>
  <c r="CR8" i="34"/>
  <c r="CR9" i="34"/>
  <c r="CR10" i="34"/>
  <c r="CR11" i="34"/>
  <c r="CR12" i="34"/>
  <c r="CR13" i="34"/>
  <c r="CR14" i="34"/>
  <c r="CR15" i="34"/>
  <c r="CR16" i="34"/>
  <c r="CR17" i="34"/>
  <c r="CR18" i="34"/>
  <c r="CR19" i="34"/>
  <c r="CR20" i="34"/>
  <c r="CR21" i="34"/>
  <c r="CR22" i="34"/>
  <c r="CR23" i="34"/>
  <c r="CR24" i="34"/>
  <c r="CR25" i="34"/>
  <c r="CR26" i="34"/>
  <c r="CR27" i="34"/>
  <c r="CR28" i="34"/>
  <c r="CR29" i="34"/>
  <c r="CR30" i="34"/>
  <c r="CR31" i="34"/>
  <c r="CR32" i="34"/>
  <c r="CR33" i="34"/>
  <c r="CR34" i="34"/>
  <c r="CR35" i="34"/>
  <c r="CR36" i="34"/>
  <c r="CR37" i="34"/>
  <c r="CR38" i="34"/>
  <c r="CR39" i="34"/>
  <c r="CR40" i="34"/>
  <c r="CR41" i="34"/>
  <c r="CR42" i="34"/>
  <c r="CR43" i="34"/>
  <c r="CR44" i="34"/>
  <c r="CR45" i="34"/>
  <c r="CR46" i="34"/>
  <c r="CR47" i="34"/>
  <c r="CR48" i="34"/>
  <c r="CR49" i="34"/>
  <c r="CR50" i="34"/>
  <c r="CR51" i="34"/>
  <c r="CR52" i="34"/>
  <c r="CR53" i="34"/>
  <c r="CR54" i="34"/>
  <c r="CR55" i="34"/>
  <c r="CR56" i="34"/>
  <c r="CR57" i="34"/>
  <c r="CR58" i="34"/>
  <c r="CR59" i="34"/>
  <c r="CR60" i="34"/>
  <c r="CR61" i="34"/>
  <c r="CR62" i="34"/>
  <c r="CR63" i="34"/>
  <c r="CR64" i="34"/>
  <c r="CR65" i="34"/>
  <c r="CR66" i="34"/>
  <c r="CR67" i="34"/>
  <c r="CR68" i="34"/>
  <c r="CR69" i="34"/>
  <c r="CR70" i="34"/>
  <c r="CR71" i="34"/>
  <c r="CR72" i="34"/>
  <c r="CR73" i="34"/>
  <c r="CR74" i="34"/>
  <c r="CR75" i="34"/>
  <c r="CR76" i="34"/>
  <c r="CR77" i="34"/>
  <c r="CR78" i="34"/>
  <c r="CR79" i="34"/>
  <c r="CR80" i="34"/>
  <c r="CR81" i="34"/>
  <c r="CR82" i="34"/>
  <c r="CR83" i="34"/>
  <c r="CR84" i="34"/>
  <c r="CR85" i="34"/>
  <c r="CR86" i="34"/>
  <c r="CR87" i="34"/>
  <c r="CR88" i="34"/>
  <c r="CR89" i="34"/>
  <c r="CR90" i="34"/>
  <c r="CR91" i="34"/>
  <c r="CR92" i="34"/>
  <c r="CR93" i="34"/>
  <c r="CR94" i="34"/>
  <c r="CR95" i="34"/>
  <c r="CR96" i="34"/>
  <c r="CR97" i="34"/>
  <c r="CR98" i="34"/>
  <c r="CR99" i="34"/>
  <c r="CR100" i="34"/>
  <c r="CR101" i="34"/>
  <c r="CR102" i="34"/>
  <c r="CR103" i="34"/>
  <c r="CR104" i="34"/>
  <c r="CR105" i="34"/>
  <c r="CR106" i="34"/>
  <c r="CR107" i="34"/>
  <c r="CR108" i="34"/>
  <c r="CR109" i="34"/>
  <c r="CR110" i="34"/>
  <c r="CR111" i="34"/>
  <c r="CR112" i="34"/>
  <c r="CR113" i="34"/>
  <c r="CR114" i="34"/>
  <c r="CR115" i="34"/>
  <c r="CR116" i="34"/>
  <c r="CR117" i="34"/>
  <c r="CR118" i="34"/>
  <c r="CR119" i="34"/>
  <c r="CR120" i="34"/>
  <c r="CR121" i="34"/>
  <c r="CR122" i="34"/>
  <c r="CR123" i="34"/>
  <c r="CR124" i="34"/>
  <c r="CR125" i="34"/>
  <c r="CR126" i="34"/>
  <c r="CR127" i="34"/>
  <c r="CR128" i="34"/>
  <c r="CR129" i="34"/>
  <c r="CR130" i="34"/>
  <c r="CR131" i="34"/>
  <c r="CR132" i="34"/>
  <c r="CR133" i="34"/>
  <c r="CR134" i="34"/>
  <c r="CR135" i="34"/>
  <c r="CR136" i="34"/>
  <c r="CR137" i="34"/>
  <c r="CR138" i="34"/>
  <c r="CR139" i="34"/>
  <c r="CR140" i="34"/>
  <c r="CR141" i="34"/>
  <c r="CR142" i="34"/>
  <c r="CR143" i="34"/>
  <c r="CR144" i="34"/>
  <c r="CR145" i="34"/>
  <c r="CR146" i="34"/>
  <c r="CR147" i="34"/>
  <c r="CR148" i="34"/>
  <c r="CR149" i="34"/>
  <c r="CR150" i="34"/>
  <c r="CR151" i="34"/>
  <c r="CR152" i="34"/>
  <c r="CR153" i="34"/>
  <c r="CR154" i="34"/>
  <c r="CR155" i="34"/>
  <c r="CR156" i="34"/>
  <c r="CR157" i="34"/>
  <c r="CR158" i="34"/>
  <c r="CR159" i="34"/>
  <c r="CR160" i="34"/>
  <c r="CR161" i="34"/>
  <c r="CR162" i="34"/>
  <c r="CR163" i="34"/>
  <c r="CR164" i="34"/>
  <c r="CR165" i="34"/>
  <c r="CR166" i="34"/>
  <c r="CR167" i="34"/>
  <c r="CR168" i="34"/>
  <c r="CR169" i="34"/>
  <c r="CR170" i="34"/>
  <c r="CR171" i="34"/>
  <c r="CR172" i="34"/>
  <c r="CR173" i="34"/>
  <c r="CR174" i="34"/>
  <c r="CR175" i="34"/>
  <c r="CR176" i="34"/>
  <c r="CR177" i="34"/>
  <c r="CR178" i="34"/>
  <c r="CR179" i="34"/>
  <c r="CR180" i="34"/>
  <c r="CR181" i="34"/>
  <c r="CR182" i="34"/>
  <c r="CR183" i="34"/>
  <c r="CR184" i="34"/>
  <c r="CR185" i="34"/>
  <c r="CR186" i="34"/>
  <c r="CR187" i="34"/>
  <c r="CR188" i="34"/>
  <c r="CR189" i="34"/>
  <c r="CR190" i="34"/>
  <c r="CR191" i="34"/>
  <c r="CR192" i="34"/>
  <c r="CR193" i="34"/>
  <c r="CR194" i="34"/>
  <c r="CR195" i="34"/>
  <c r="CR196" i="34"/>
  <c r="CR197" i="34"/>
  <c r="CR198" i="34"/>
  <c r="CR199" i="34"/>
  <c r="CR200" i="34"/>
  <c r="CR201" i="34"/>
  <c r="CR202" i="34"/>
  <c r="CR203" i="34"/>
  <c r="CR204" i="34"/>
  <c r="CR205" i="34"/>
  <c r="CR206" i="34"/>
  <c r="CR207" i="34"/>
  <c r="CR208" i="34"/>
  <c r="CR209" i="34"/>
  <c r="CR210" i="34"/>
  <c r="CR211" i="34"/>
  <c r="CR212" i="34"/>
  <c r="CR213" i="34"/>
  <c r="CR214" i="34"/>
  <c r="CR215" i="34"/>
  <c r="CR216" i="34"/>
  <c r="CR217" i="34"/>
  <c r="CR218" i="34"/>
  <c r="CR219" i="34"/>
  <c r="CR220" i="34"/>
  <c r="CR221" i="34"/>
  <c r="CR222" i="34"/>
  <c r="CR223" i="34"/>
  <c r="CR224" i="34"/>
  <c r="CR225" i="34"/>
  <c r="CR226" i="34"/>
  <c r="CR227" i="34"/>
  <c r="CR228" i="34"/>
  <c r="CR229" i="34"/>
  <c r="CR230" i="34"/>
  <c r="CR231" i="34"/>
  <c r="CR232" i="34"/>
  <c r="CR233" i="34"/>
  <c r="CR234" i="34"/>
  <c r="CR235" i="34"/>
  <c r="CR236" i="34"/>
  <c r="CR237" i="34"/>
  <c r="CR238" i="34"/>
  <c r="CR239" i="34"/>
  <c r="CR240" i="34"/>
  <c r="CR241" i="34"/>
  <c r="CR242" i="34"/>
  <c r="CR243" i="34"/>
  <c r="CR244" i="34"/>
  <c r="CR245" i="34"/>
  <c r="CR246" i="34"/>
  <c r="CR247" i="34"/>
  <c r="CR248" i="34"/>
  <c r="CR249" i="34"/>
  <c r="CR250" i="34"/>
  <c r="CR251" i="34"/>
  <c r="CR252" i="34"/>
  <c r="CR253" i="34"/>
  <c r="CR254" i="34"/>
  <c r="CR255" i="34"/>
  <c r="CR256" i="34"/>
  <c r="CR257" i="34"/>
  <c r="CR258" i="34"/>
  <c r="CR259" i="34"/>
  <c r="CR260" i="34"/>
  <c r="CR261" i="34"/>
  <c r="CR262" i="34"/>
  <c r="CR263" i="34"/>
  <c r="CR264" i="34"/>
  <c r="CR265" i="34"/>
  <c r="CR266" i="34"/>
  <c r="CR267" i="34"/>
  <c r="CR268" i="34"/>
  <c r="CR269" i="34"/>
  <c r="CR270" i="34"/>
  <c r="CR271" i="34"/>
  <c r="CR272" i="34"/>
  <c r="CR273" i="34"/>
  <c r="CR274" i="34"/>
  <c r="CR275" i="34"/>
  <c r="CR276" i="34"/>
  <c r="CR277" i="34"/>
  <c r="CR278" i="34"/>
  <c r="CR279" i="34"/>
  <c r="CR280" i="34"/>
  <c r="CR281" i="34"/>
  <c r="CR282" i="34"/>
  <c r="CR283" i="34"/>
  <c r="CR284" i="34"/>
  <c r="CR285" i="34"/>
  <c r="CR286" i="34"/>
  <c r="CR287" i="34"/>
  <c r="CR288" i="34"/>
  <c r="CR289" i="34"/>
  <c r="CR290" i="34"/>
  <c r="CR291" i="34"/>
  <c r="CP5" i="34"/>
  <c r="CP6" i="34"/>
  <c r="CP7" i="34"/>
  <c r="CP8" i="34"/>
  <c r="CP9" i="34"/>
  <c r="CP10" i="34"/>
  <c r="CP11" i="34"/>
  <c r="CP12" i="34"/>
  <c r="CP13" i="34"/>
  <c r="CP14" i="34"/>
  <c r="CP15" i="34"/>
  <c r="CP16" i="34"/>
  <c r="CP17" i="34"/>
  <c r="CP18" i="34"/>
  <c r="CP19" i="34"/>
  <c r="CP20" i="34"/>
  <c r="CP21" i="34"/>
  <c r="CP22" i="34"/>
  <c r="CP23" i="34"/>
  <c r="CP24" i="34"/>
  <c r="CP25" i="34"/>
  <c r="CP26" i="34"/>
  <c r="CP27" i="34"/>
  <c r="CP28" i="34"/>
  <c r="CP29" i="34"/>
  <c r="CP30" i="34"/>
  <c r="CP31" i="34"/>
  <c r="CP32" i="34"/>
  <c r="CP33" i="34"/>
  <c r="CP34" i="34"/>
  <c r="CP35" i="34"/>
  <c r="CP36" i="34"/>
  <c r="CP37" i="34"/>
  <c r="CP38" i="34"/>
  <c r="CP39" i="34"/>
  <c r="CP40" i="34"/>
  <c r="CP41" i="34"/>
  <c r="CP42" i="34"/>
  <c r="CP43" i="34"/>
  <c r="CP44" i="34"/>
  <c r="CP45" i="34"/>
  <c r="CP46" i="34"/>
  <c r="CP47" i="34"/>
  <c r="CP48" i="34"/>
  <c r="CP49" i="34"/>
  <c r="CP50" i="34"/>
  <c r="CP51" i="34"/>
  <c r="CP52" i="34"/>
  <c r="CP53" i="34"/>
  <c r="CP54" i="34"/>
  <c r="CP55" i="34"/>
  <c r="CP56" i="34"/>
  <c r="CP57" i="34"/>
  <c r="CP58" i="34"/>
  <c r="CP59" i="34"/>
  <c r="CP60" i="34"/>
  <c r="CP61" i="34"/>
  <c r="CP62" i="34"/>
  <c r="CP63" i="34"/>
  <c r="CP64" i="34"/>
  <c r="CP65" i="34"/>
  <c r="CP66" i="34"/>
  <c r="CP67" i="34"/>
  <c r="CP68" i="34"/>
  <c r="CP69" i="34"/>
  <c r="CP70" i="34"/>
  <c r="CP71" i="34"/>
  <c r="CP72" i="34"/>
  <c r="CP73" i="34"/>
  <c r="CP74" i="34"/>
  <c r="CP75" i="34"/>
  <c r="CP76" i="34"/>
  <c r="CP77" i="34"/>
  <c r="CP78" i="34"/>
  <c r="CP79" i="34"/>
  <c r="CP80" i="34"/>
  <c r="CP81" i="34"/>
  <c r="CP82" i="34"/>
  <c r="CP83" i="34"/>
  <c r="CP84" i="34"/>
  <c r="CP85" i="34"/>
  <c r="CP86" i="34"/>
  <c r="CP87" i="34"/>
  <c r="CP88" i="34"/>
  <c r="CP89" i="34"/>
  <c r="CP90" i="34"/>
  <c r="CP91" i="34"/>
  <c r="CP92" i="34"/>
  <c r="CP93" i="34"/>
  <c r="CP94" i="34"/>
  <c r="CP95" i="34"/>
  <c r="CP96" i="34"/>
  <c r="CP97" i="34"/>
  <c r="CP98" i="34"/>
  <c r="CP99" i="34"/>
  <c r="CP100" i="34"/>
  <c r="CP101" i="34"/>
  <c r="CP102" i="34"/>
  <c r="CP103" i="34"/>
  <c r="CP104" i="34"/>
  <c r="CP105" i="34"/>
  <c r="CP106" i="34"/>
  <c r="CP107" i="34"/>
  <c r="CP108" i="34"/>
  <c r="CP109" i="34"/>
  <c r="CP110" i="34"/>
  <c r="CP111" i="34"/>
  <c r="CP112" i="34"/>
  <c r="CP113" i="34"/>
  <c r="CP114" i="34"/>
  <c r="CP115" i="34"/>
  <c r="CP116" i="34"/>
  <c r="CP117" i="34"/>
  <c r="CP118" i="34"/>
  <c r="CP119" i="34"/>
  <c r="CP120" i="34"/>
  <c r="CP121" i="34"/>
  <c r="CP122" i="34"/>
  <c r="CP123" i="34"/>
  <c r="CP124" i="34"/>
  <c r="CP125" i="34"/>
  <c r="CP126" i="34"/>
  <c r="CP127" i="34"/>
  <c r="CP128" i="34"/>
  <c r="CP129" i="34"/>
  <c r="CP130" i="34"/>
  <c r="CP131" i="34"/>
  <c r="CP132" i="34"/>
  <c r="CP133" i="34"/>
  <c r="CP134" i="34"/>
  <c r="CP135" i="34"/>
  <c r="CP136" i="34"/>
  <c r="CP137" i="34"/>
  <c r="CP138" i="34"/>
  <c r="CP139" i="34"/>
  <c r="CP140" i="34"/>
  <c r="CP141" i="34"/>
  <c r="CP142" i="34"/>
  <c r="CP143" i="34"/>
  <c r="CP144" i="34"/>
  <c r="CP145" i="34"/>
  <c r="CP146" i="34"/>
  <c r="CP147" i="34"/>
  <c r="CP148" i="34"/>
  <c r="CP149" i="34"/>
  <c r="CP150" i="34"/>
  <c r="CP151" i="34"/>
  <c r="CP152" i="34"/>
  <c r="CP153" i="34"/>
  <c r="CP154" i="34"/>
  <c r="CP155" i="34"/>
  <c r="CP156" i="34"/>
  <c r="CP157" i="34"/>
  <c r="CP158" i="34"/>
  <c r="CP159" i="34"/>
  <c r="CP160" i="34"/>
  <c r="CP161" i="34"/>
  <c r="CP162" i="34"/>
  <c r="CP163" i="34"/>
  <c r="CP164" i="34"/>
  <c r="CP165" i="34"/>
  <c r="CP166" i="34"/>
  <c r="CP167" i="34"/>
  <c r="CP168" i="34"/>
  <c r="CP169" i="34"/>
  <c r="CP170" i="34"/>
  <c r="CP171" i="34"/>
  <c r="CP172" i="34"/>
  <c r="CP173" i="34"/>
  <c r="CP174" i="34"/>
  <c r="CP175" i="34"/>
  <c r="CP176" i="34"/>
  <c r="CP177" i="34"/>
  <c r="CP178" i="34"/>
  <c r="CP179" i="34"/>
  <c r="CP180" i="34"/>
  <c r="CP181" i="34"/>
  <c r="CP182" i="34"/>
  <c r="CP183" i="34"/>
  <c r="CP184" i="34"/>
  <c r="CP185" i="34"/>
  <c r="CP186" i="34"/>
  <c r="CP187" i="34"/>
  <c r="CP188" i="34"/>
  <c r="CP189" i="34"/>
  <c r="CP190" i="34"/>
  <c r="CP191" i="34"/>
  <c r="CP192" i="34"/>
  <c r="CP193" i="34"/>
  <c r="CP194" i="34"/>
  <c r="CP195" i="34"/>
  <c r="CP196" i="34"/>
  <c r="CP197" i="34"/>
  <c r="CP198" i="34"/>
  <c r="CP199" i="34"/>
  <c r="CP200" i="34"/>
  <c r="CP201" i="34"/>
  <c r="CP202" i="34"/>
  <c r="CP203" i="34"/>
  <c r="CP204" i="34"/>
  <c r="CP205" i="34"/>
  <c r="CP206" i="34"/>
  <c r="CP207" i="34"/>
  <c r="CP208" i="34"/>
  <c r="CP209" i="34"/>
  <c r="CP210" i="34"/>
  <c r="CP211" i="34"/>
  <c r="CP212" i="34"/>
  <c r="CP213" i="34"/>
  <c r="CP214" i="34"/>
  <c r="CP215" i="34"/>
  <c r="CP216" i="34"/>
  <c r="CP217" i="34"/>
  <c r="CP218" i="34"/>
  <c r="CP219" i="34"/>
  <c r="CP220" i="34"/>
  <c r="CP221" i="34"/>
  <c r="CP222" i="34"/>
  <c r="CP223" i="34"/>
  <c r="CP224" i="34"/>
  <c r="CP225" i="34"/>
  <c r="CP226" i="34"/>
  <c r="CP227" i="34"/>
  <c r="CP228" i="34"/>
  <c r="CP229" i="34"/>
  <c r="CP230" i="34"/>
  <c r="CP231" i="34"/>
  <c r="CP232" i="34"/>
  <c r="CP233" i="34"/>
  <c r="CP234" i="34"/>
  <c r="CP235" i="34"/>
  <c r="CP236" i="34"/>
  <c r="CP237" i="34"/>
  <c r="CP238" i="34"/>
  <c r="CP239" i="34"/>
  <c r="CP240" i="34"/>
  <c r="CP241" i="34"/>
  <c r="CP242" i="34"/>
  <c r="CP243" i="34"/>
  <c r="CP244" i="34"/>
  <c r="CP245" i="34"/>
  <c r="CP246" i="34"/>
  <c r="CP247" i="34"/>
  <c r="CP248" i="34"/>
  <c r="CP249" i="34"/>
  <c r="CP250" i="34"/>
  <c r="CP251" i="34"/>
  <c r="CP252" i="34"/>
  <c r="CP253" i="34"/>
  <c r="CP254" i="34"/>
  <c r="CP255" i="34"/>
  <c r="CP256" i="34"/>
  <c r="CP257" i="34"/>
  <c r="CP258" i="34"/>
  <c r="CP259" i="34"/>
  <c r="CP260" i="34"/>
  <c r="CP261" i="34"/>
  <c r="CP262" i="34"/>
  <c r="CP263" i="34"/>
  <c r="CP264" i="34"/>
  <c r="CP265" i="34"/>
  <c r="CP266" i="34"/>
  <c r="CP267" i="34"/>
  <c r="CP268" i="34"/>
  <c r="CP269" i="34"/>
  <c r="CP270" i="34"/>
  <c r="CP271" i="34"/>
  <c r="CP272" i="34"/>
  <c r="CP273" i="34"/>
  <c r="CP274" i="34"/>
  <c r="CP275" i="34"/>
  <c r="CP276" i="34"/>
  <c r="CP277" i="34"/>
  <c r="CP278" i="34"/>
  <c r="CP279" i="34"/>
  <c r="CP280" i="34"/>
  <c r="CP281" i="34"/>
  <c r="CP282" i="34"/>
  <c r="CP283" i="34"/>
  <c r="CP284" i="34"/>
  <c r="CP285" i="34"/>
  <c r="CP286" i="34"/>
  <c r="CP287" i="34"/>
  <c r="CP288" i="34"/>
  <c r="CP289" i="34"/>
  <c r="CP290" i="34"/>
  <c r="CP291" i="34"/>
  <c r="CO5" i="34"/>
  <c r="CO6" i="34"/>
  <c r="CO7" i="34"/>
  <c r="CO8" i="34"/>
  <c r="CO9" i="34"/>
  <c r="CO10" i="34"/>
  <c r="CO11" i="34"/>
  <c r="CO12" i="34"/>
  <c r="CO13" i="34"/>
  <c r="CO14" i="34"/>
  <c r="CO15" i="34"/>
  <c r="CO16" i="34"/>
  <c r="CO17" i="34"/>
  <c r="CO18" i="34"/>
  <c r="CO19" i="34"/>
  <c r="CO20" i="34"/>
  <c r="CO21" i="34"/>
  <c r="CO22" i="34"/>
  <c r="CO23" i="34"/>
  <c r="CO24" i="34"/>
  <c r="CO25" i="34"/>
  <c r="CO26" i="34"/>
  <c r="CO27" i="34"/>
  <c r="CO28" i="34"/>
  <c r="CO29" i="34"/>
  <c r="CO30" i="34"/>
  <c r="CO31" i="34"/>
  <c r="CO32" i="34"/>
  <c r="CO33" i="34"/>
  <c r="CO34" i="34"/>
  <c r="CO35" i="34"/>
  <c r="CO36" i="34"/>
  <c r="CO37" i="34"/>
  <c r="CO38" i="34"/>
  <c r="CO39" i="34"/>
  <c r="CO40" i="34"/>
  <c r="CO41" i="34"/>
  <c r="CO42" i="34"/>
  <c r="CO43" i="34"/>
  <c r="CO44" i="34"/>
  <c r="CO45" i="34"/>
  <c r="CO46" i="34"/>
  <c r="CO47" i="34"/>
  <c r="CO48" i="34"/>
  <c r="CO49" i="34"/>
  <c r="CO50" i="34"/>
  <c r="CO51" i="34"/>
  <c r="CO52" i="34"/>
  <c r="CO53" i="34"/>
  <c r="CO54" i="34"/>
  <c r="CO55" i="34"/>
  <c r="CO56" i="34"/>
  <c r="CO57" i="34"/>
  <c r="CO58" i="34"/>
  <c r="CO59" i="34"/>
  <c r="CO60" i="34"/>
  <c r="CO61" i="34"/>
  <c r="CO62" i="34"/>
  <c r="CO63" i="34"/>
  <c r="CO64" i="34"/>
  <c r="CO65" i="34"/>
  <c r="CO66" i="34"/>
  <c r="CO67" i="34"/>
  <c r="CO68" i="34"/>
  <c r="CO69" i="34"/>
  <c r="CO70" i="34"/>
  <c r="CO71" i="34"/>
  <c r="CO72" i="34"/>
  <c r="CO73" i="34"/>
  <c r="CO74" i="34"/>
  <c r="CO75" i="34"/>
  <c r="CO76" i="34"/>
  <c r="CO77" i="34"/>
  <c r="CO78" i="34"/>
  <c r="CO79" i="34"/>
  <c r="CO80" i="34"/>
  <c r="CO81" i="34"/>
  <c r="CO82" i="34"/>
  <c r="CO83" i="34"/>
  <c r="CO84" i="34"/>
  <c r="CO85" i="34"/>
  <c r="CO86" i="34"/>
  <c r="CO87" i="34"/>
  <c r="CO88" i="34"/>
  <c r="CO89" i="34"/>
  <c r="CO90" i="34"/>
  <c r="CO91" i="34"/>
  <c r="CO92" i="34"/>
  <c r="CO93" i="34"/>
  <c r="CO94" i="34"/>
  <c r="CO95" i="34"/>
  <c r="CO96" i="34"/>
  <c r="CO97" i="34"/>
  <c r="CO98" i="34"/>
  <c r="CO99" i="34"/>
  <c r="CO100" i="34"/>
  <c r="CO101" i="34"/>
  <c r="CO102" i="34"/>
  <c r="CO103" i="34"/>
  <c r="CO104" i="34"/>
  <c r="CO105" i="34"/>
  <c r="CO106" i="34"/>
  <c r="CO107" i="34"/>
  <c r="CO108" i="34"/>
  <c r="CO109" i="34"/>
  <c r="CO110" i="34"/>
  <c r="CO111" i="34"/>
  <c r="CO112" i="34"/>
  <c r="CO113" i="34"/>
  <c r="CO114" i="34"/>
  <c r="CO115" i="34"/>
  <c r="CO116" i="34"/>
  <c r="CO117" i="34"/>
  <c r="CO118" i="34"/>
  <c r="CO119" i="34"/>
  <c r="CO120" i="34"/>
  <c r="CO121" i="34"/>
  <c r="CO122" i="34"/>
  <c r="CO123" i="34"/>
  <c r="CO124" i="34"/>
  <c r="CO125" i="34"/>
  <c r="CO126" i="34"/>
  <c r="CO127" i="34"/>
  <c r="CO128" i="34"/>
  <c r="CO129" i="34"/>
  <c r="CO130" i="34"/>
  <c r="CO131" i="34"/>
  <c r="CO132" i="34"/>
  <c r="CO133" i="34"/>
  <c r="CO134" i="34"/>
  <c r="CO135" i="34"/>
  <c r="CO136" i="34"/>
  <c r="CO137" i="34"/>
  <c r="CO138" i="34"/>
  <c r="CO139" i="34"/>
  <c r="CO140" i="34"/>
  <c r="CO141" i="34"/>
  <c r="CO142" i="34"/>
  <c r="CO143" i="34"/>
  <c r="CO144" i="34"/>
  <c r="CO145" i="34"/>
  <c r="CO146" i="34"/>
  <c r="CO147" i="34"/>
  <c r="CO148" i="34"/>
  <c r="CO149" i="34"/>
  <c r="CO150" i="34"/>
  <c r="CO151" i="34"/>
  <c r="CO152" i="34"/>
  <c r="CO153" i="34"/>
  <c r="CO154" i="34"/>
  <c r="CO155" i="34"/>
  <c r="CO156" i="34"/>
  <c r="CO157" i="34"/>
  <c r="CO158" i="34"/>
  <c r="CO159" i="34"/>
  <c r="CO160" i="34"/>
  <c r="CO161" i="34"/>
  <c r="CO162" i="34"/>
  <c r="CO163" i="34"/>
  <c r="CO164" i="34"/>
  <c r="CO165" i="34"/>
  <c r="CO166" i="34"/>
  <c r="CO167" i="34"/>
  <c r="CO168" i="34"/>
  <c r="CO169" i="34"/>
  <c r="CO170" i="34"/>
  <c r="CO171" i="34"/>
  <c r="CO172" i="34"/>
  <c r="CO173" i="34"/>
  <c r="CO174" i="34"/>
  <c r="CO175" i="34"/>
  <c r="CO176" i="34"/>
  <c r="CO177" i="34"/>
  <c r="CO178" i="34"/>
  <c r="CO179" i="34"/>
  <c r="CO180" i="34"/>
  <c r="CO181" i="34"/>
  <c r="CO182" i="34"/>
  <c r="CO183" i="34"/>
  <c r="CO184" i="34"/>
  <c r="CO185" i="34"/>
  <c r="CO186" i="34"/>
  <c r="CO187" i="34"/>
  <c r="CO188" i="34"/>
  <c r="CO189" i="34"/>
  <c r="CO190" i="34"/>
  <c r="CO191" i="34"/>
  <c r="CO192" i="34"/>
  <c r="CO193" i="34"/>
  <c r="CO194" i="34"/>
  <c r="CO195" i="34"/>
  <c r="CO196" i="34"/>
  <c r="CO197" i="34"/>
  <c r="CO198" i="34"/>
  <c r="CO199" i="34"/>
  <c r="CO200" i="34"/>
  <c r="CO201" i="34"/>
  <c r="CO202" i="34"/>
  <c r="CO203" i="34"/>
  <c r="CO204" i="34"/>
  <c r="CO205" i="34"/>
  <c r="CO206" i="34"/>
  <c r="CO207" i="34"/>
  <c r="CO208" i="34"/>
  <c r="CO209" i="34"/>
  <c r="CO210" i="34"/>
  <c r="CO211" i="34"/>
  <c r="CO212" i="34"/>
  <c r="CO213" i="34"/>
  <c r="CO214" i="34"/>
  <c r="CO215" i="34"/>
  <c r="CO216" i="34"/>
  <c r="CO217" i="34"/>
  <c r="CO218" i="34"/>
  <c r="CO219" i="34"/>
  <c r="CO220" i="34"/>
  <c r="CO221" i="34"/>
  <c r="CO222" i="34"/>
  <c r="CO223" i="34"/>
  <c r="CO224" i="34"/>
  <c r="CO225" i="34"/>
  <c r="CO226" i="34"/>
  <c r="CO227" i="34"/>
  <c r="CO228" i="34"/>
  <c r="CO229" i="34"/>
  <c r="CO230" i="34"/>
  <c r="CO231" i="34"/>
  <c r="CO232" i="34"/>
  <c r="CO233" i="34"/>
  <c r="CO234" i="34"/>
  <c r="CO235" i="34"/>
  <c r="CO236" i="34"/>
  <c r="CO237" i="34"/>
  <c r="CO238" i="34"/>
  <c r="CO239" i="34"/>
  <c r="CO240" i="34"/>
  <c r="CO241" i="34"/>
  <c r="CO242" i="34"/>
  <c r="CO243" i="34"/>
  <c r="CO244" i="34"/>
  <c r="CO245" i="34"/>
  <c r="CO246" i="34"/>
  <c r="CO247" i="34"/>
  <c r="CO248" i="34"/>
  <c r="CO249" i="34"/>
  <c r="CO250" i="34"/>
  <c r="CO251" i="34"/>
  <c r="CO252" i="34"/>
  <c r="CO253" i="34"/>
  <c r="CO254" i="34"/>
  <c r="CO255" i="34"/>
  <c r="CO256" i="34"/>
  <c r="CO257" i="34"/>
  <c r="CO258" i="34"/>
  <c r="CO259" i="34"/>
  <c r="CO260" i="34"/>
  <c r="CO261" i="34"/>
  <c r="CO262" i="34"/>
  <c r="CO263" i="34"/>
  <c r="CO264" i="34"/>
  <c r="CO265" i="34"/>
  <c r="CO266" i="34"/>
  <c r="CO267" i="34"/>
  <c r="CO268" i="34"/>
  <c r="CO269" i="34"/>
  <c r="CO270" i="34"/>
  <c r="CO271" i="34"/>
  <c r="CO272" i="34"/>
  <c r="CO273" i="34"/>
  <c r="CO274" i="34"/>
  <c r="CO275" i="34"/>
  <c r="CO276" i="34"/>
  <c r="CO277" i="34"/>
  <c r="CO278" i="34"/>
  <c r="CO279" i="34"/>
  <c r="CO280" i="34"/>
  <c r="CO281" i="34"/>
  <c r="CO282" i="34"/>
  <c r="CO283" i="34"/>
  <c r="CO284" i="34"/>
  <c r="CO285" i="34"/>
  <c r="CO286" i="34"/>
  <c r="CO287" i="34"/>
  <c r="CO288" i="34"/>
  <c r="CO289" i="34"/>
  <c r="CO290" i="34"/>
  <c r="CO291" i="34"/>
  <c r="CN5" i="34"/>
  <c r="CN6" i="34"/>
  <c r="CN7" i="34"/>
  <c r="CN8" i="34"/>
  <c r="CN9" i="34"/>
  <c r="CN10" i="34"/>
  <c r="CN11" i="34"/>
  <c r="CN12" i="34"/>
  <c r="CN13" i="34"/>
  <c r="CN14" i="34"/>
  <c r="CN15" i="34"/>
  <c r="CN16" i="34"/>
  <c r="CN17" i="34"/>
  <c r="CN18" i="34"/>
  <c r="CN19" i="34"/>
  <c r="CN20" i="34"/>
  <c r="CN21" i="34"/>
  <c r="CN22" i="34"/>
  <c r="CN23" i="34"/>
  <c r="CN24" i="34"/>
  <c r="CN25" i="34"/>
  <c r="CN26" i="34"/>
  <c r="CN27" i="34"/>
  <c r="CN28" i="34"/>
  <c r="CN29" i="34"/>
  <c r="CN30" i="34"/>
  <c r="CN31" i="34"/>
  <c r="CN32" i="34"/>
  <c r="CN33" i="34"/>
  <c r="CN34" i="34"/>
  <c r="CN35" i="34"/>
  <c r="CN36" i="34"/>
  <c r="CN37" i="34"/>
  <c r="CN38" i="34"/>
  <c r="CN39" i="34"/>
  <c r="CN40" i="34"/>
  <c r="CN41" i="34"/>
  <c r="CN42" i="34"/>
  <c r="CN43" i="34"/>
  <c r="CN44" i="34"/>
  <c r="CN45" i="34"/>
  <c r="CN46" i="34"/>
  <c r="CN47" i="34"/>
  <c r="CN48" i="34"/>
  <c r="CN49" i="34"/>
  <c r="CN50" i="34"/>
  <c r="CN51" i="34"/>
  <c r="CN52" i="34"/>
  <c r="CN53" i="34"/>
  <c r="CN54" i="34"/>
  <c r="CN55" i="34"/>
  <c r="CN56" i="34"/>
  <c r="CN57" i="34"/>
  <c r="CN58" i="34"/>
  <c r="CN59" i="34"/>
  <c r="CN60" i="34"/>
  <c r="CN61" i="34"/>
  <c r="CN62" i="34"/>
  <c r="CN63" i="34"/>
  <c r="CN64" i="34"/>
  <c r="CN65" i="34"/>
  <c r="CN66" i="34"/>
  <c r="CN67" i="34"/>
  <c r="CN68" i="34"/>
  <c r="CN69" i="34"/>
  <c r="CN70" i="34"/>
  <c r="CN71" i="34"/>
  <c r="CN72" i="34"/>
  <c r="CN73" i="34"/>
  <c r="CN74" i="34"/>
  <c r="CN75" i="34"/>
  <c r="CN76" i="34"/>
  <c r="CN77" i="34"/>
  <c r="CN78" i="34"/>
  <c r="CN79" i="34"/>
  <c r="CN80" i="34"/>
  <c r="CN81" i="34"/>
  <c r="CN82" i="34"/>
  <c r="CN83" i="34"/>
  <c r="CN84" i="34"/>
  <c r="CN85" i="34"/>
  <c r="CN86" i="34"/>
  <c r="CN87" i="34"/>
  <c r="CN88" i="34"/>
  <c r="CN89" i="34"/>
  <c r="CN90" i="34"/>
  <c r="CN91" i="34"/>
  <c r="CN92" i="34"/>
  <c r="CN93" i="34"/>
  <c r="CN94" i="34"/>
  <c r="CN95" i="34"/>
  <c r="CN96" i="34"/>
  <c r="CN97" i="34"/>
  <c r="CN98" i="34"/>
  <c r="CN99" i="34"/>
  <c r="CN100" i="34"/>
  <c r="CN101" i="34"/>
  <c r="CN102" i="34"/>
  <c r="CN103" i="34"/>
  <c r="CN104" i="34"/>
  <c r="CN105" i="34"/>
  <c r="CN106" i="34"/>
  <c r="CN107" i="34"/>
  <c r="CN108" i="34"/>
  <c r="CN109" i="34"/>
  <c r="CN110" i="34"/>
  <c r="CN111" i="34"/>
  <c r="CN112" i="34"/>
  <c r="CN113" i="34"/>
  <c r="CN114" i="34"/>
  <c r="CN115" i="34"/>
  <c r="CN116" i="34"/>
  <c r="CN117" i="34"/>
  <c r="CN118" i="34"/>
  <c r="CN119" i="34"/>
  <c r="CN120" i="34"/>
  <c r="CN121" i="34"/>
  <c r="CN122" i="34"/>
  <c r="CN123" i="34"/>
  <c r="CN124" i="34"/>
  <c r="CN125" i="34"/>
  <c r="CN126" i="34"/>
  <c r="CN127" i="34"/>
  <c r="CN128" i="34"/>
  <c r="CN129" i="34"/>
  <c r="CN130" i="34"/>
  <c r="CN131" i="34"/>
  <c r="CN132" i="34"/>
  <c r="CN133" i="34"/>
  <c r="CN134" i="34"/>
  <c r="CN135" i="34"/>
  <c r="CN136" i="34"/>
  <c r="CN137" i="34"/>
  <c r="CN138" i="34"/>
  <c r="CN139" i="34"/>
  <c r="CN140" i="34"/>
  <c r="CN141" i="34"/>
  <c r="CN142" i="34"/>
  <c r="CN143" i="34"/>
  <c r="CN144" i="34"/>
  <c r="CN145" i="34"/>
  <c r="CN146" i="34"/>
  <c r="CN147" i="34"/>
  <c r="CN148" i="34"/>
  <c r="CN149" i="34"/>
  <c r="CN150" i="34"/>
  <c r="CN151" i="34"/>
  <c r="CN152" i="34"/>
  <c r="CN153" i="34"/>
  <c r="CN154" i="34"/>
  <c r="CN155" i="34"/>
  <c r="CN156" i="34"/>
  <c r="CN157" i="34"/>
  <c r="CN158" i="34"/>
  <c r="CN159" i="34"/>
  <c r="CN160" i="34"/>
  <c r="CN161" i="34"/>
  <c r="CN162" i="34"/>
  <c r="CN163" i="34"/>
  <c r="CN164" i="34"/>
  <c r="CN165" i="34"/>
  <c r="CN166" i="34"/>
  <c r="CN167" i="34"/>
  <c r="CN168" i="34"/>
  <c r="CN169" i="34"/>
  <c r="CN170" i="34"/>
  <c r="CN171" i="34"/>
  <c r="CN172" i="34"/>
  <c r="CN173" i="34"/>
  <c r="CN174" i="34"/>
  <c r="CN175" i="34"/>
  <c r="CN176" i="34"/>
  <c r="CN177" i="34"/>
  <c r="CN178" i="34"/>
  <c r="CN179" i="34"/>
  <c r="CN180" i="34"/>
  <c r="CN181" i="34"/>
  <c r="CN182" i="34"/>
  <c r="CN183" i="34"/>
  <c r="CN184" i="34"/>
  <c r="CN185" i="34"/>
  <c r="CN186" i="34"/>
  <c r="CN187" i="34"/>
  <c r="CN188" i="34"/>
  <c r="CN189" i="34"/>
  <c r="CN190" i="34"/>
  <c r="CN191" i="34"/>
  <c r="CN192" i="34"/>
  <c r="CN193" i="34"/>
  <c r="CN194" i="34"/>
  <c r="CN195" i="34"/>
  <c r="CN196" i="34"/>
  <c r="CN197" i="34"/>
  <c r="CN198" i="34"/>
  <c r="CN199" i="34"/>
  <c r="CN200" i="34"/>
  <c r="CN201" i="34"/>
  <c r="CN202" i="34"/>
  <c r="CN203" i="34"/>
  <c r="CN204" i="34"/>
  <c r="CN205" i="34"/>
  <c r="CN206" i="34"/>
  <c r="CN207" i="34"/>
  <c r="CN208" i="34"/>
  <c r="CN209" i="34"/>
  <c r="CN210" i="34"/>
  <c r="CN211" i="34"/>
  <c r="CN212" i="34"/>
  <c r="CN213" i="34"/>
  <c r="CN214" i="34"/>
  <c r="CN215" i="34"/>
  <c r="CN216" i="34"/>
  <c r="CN217" i="34"/>
  <c r="CN218" i="34"/>
  <c r="CN219" i="34"/>
  <c r="CN220" i="34"/>
  <c r="CN221" i="34"/>
  <c r="CN222" i="34"/>
  <c r="CN223" i="34"/>
  <c r="CN224" i="34"/>
  <c r="CN225" i="34"/>
  <c r="CN226" i="34"/>
  <c r="CN227" i="34"/>
  <c r="CN228" i="34"/>
  <c r="CN229" i="34"/>
  <c r="CN230" i="34"/>
  <c r="CN231" i="34"/>
  <c r="CN232" i="34"/>
  <c r="CN233" i="34"/>
  <c r="CN234" i="34"/>
  <c r="CN235" i="34"/>
  <c r="CN236" i="34"/>
  <c r="CN237" i="34"/>
  <c r="CN238" i="34"/>
  <c r="CN239" i="34"/>
  <c r="CN240" i="34"/>
  <c r="CN241" i="34"/>
  <c r="CN242" i="34"/>
  <c r="CN243" i="34"/>
  <c r="CN244" i="34"/>
  <c r="CN245" i="34"/>
  <c r="CN246" i="34"/>
  <c r="CN247" i="34"/>
  <c r="CN248" i="34"/>
  <c r="CN249" i="34"/>
  <c r="CN250" i="34"/>
  <c r="CN251" i="34"/>
  <c r="CN252" i="34"/>
  <c r="CN253" i="34"/>
  <c r="CN254" i="34"/>
  <c r="CN255" i="34"/>
  <c r="CN256" i="34"/>
  <c r="CN257" i="34"/>
  <c r="CN258" i="34"/>
  <c r="CN259" i="34"/>
  <c r="CN260" i="34"/>
  <c r="CN261" i="34"/>
  <c r="CN262" i="34"/>
  <c r="CN263" i="34"/>
  <c r="CN264" i="34"/>
  <c r="CN265" i="34"/>
  <c r="CN266" i="34"/>
  <c r="CN267" i="34"/>
  <c r="CN268" i="34"/>
  <c r="CN269" i="34"/>
  <c r="CN270" i="34"/>
  <c r="CN271" i="34"/>
  <c r="CN272" i="34"/>
  <c r="CN273" i="34"/>
  <c r="CN274" i="34"/>
  <c r="CN275" i="34"/>
  <c r="CN276" i="34"/>
  <c r="CN277" i="34"/>
  <c r="CN278" i="34"/>
  <c r="CN279" i="34"/>
  <c r="CN280" i="34"/>
  <c r="CN281" i="34"/>
  <c r="CN282" i="34"/>
  <c r="CN283" i="34"/>
  <c r="CN284" i="34"/>
  <c r="CN285" i="34"/>
  <c r="CN286" i="34"/>
  <c r="CN287" i="34"/>
  <c r="CN288" i="34"/>
  <c r="CN289" i="34"/>
  <c r="CN290" i="34"/>
  <c r="CN291" i="34"/>
  <c r="CM5" i="34"/>
  <c r="CM6" i="34"/>
  <c r="CM7" i="34"/>
  <c r="CM8" i="34"/>
  <c r="CM9" i="34"/>
  <c r="CM10" i="34"/>
  <c r="CM11" i="34"/>
  <c r="CM12" i="34"/>
  <c r="CM13" i="34"/>
  <c r="CM14" i="34"/>
  <c r="CM15" i="34"/>
  <c r="CM16" i="34"/>
  <c r="CM17" i="34"/>
  <c r="CM18" i="34"/>
  <c r="CM19" i="34"/>
  <c r="CM20" i="34"/>
  <c r="CM21" i="34"/>
  <c r="CM22" i="34"/>
  <c r="CM23" i="34"/>
  <c r="CM24" i="34"/>
  <c r="CM25" i="34"/>
  <c r="CM26" i="34"/>
  <c r="CM27" i="34"/>
  <c r="CM28" i="34"/>
  <c r="CM29" i="34"/>
  <c r="CM30" i="34"/>
  <c r="CM31" i="34"/>
  <c r="CM32" i="34"/>
  <c r="CM33" i="34"/>
  <c r="CM34" i="34"/>
  <c r="CM35" i="34"/>
  <c r="CM36" i="34"/>
  <c r="CM37" i="34"/>
  <c r="CM38" i="34"/>
  <c r="CM39" i="34"/>
  <c r="CM40" i="34"/>
  <c r="CM41" i="34"/>
  <c r="CM42" i="34"/>
  <c r="CM43" i="34"/>
  <c r="CM44" i="34"/>
  <c r="CM45" i="34"/>
  <c r="CM46" i="34"/>
  <c r="CM47" i="34"/>
  <c r="CM48" i="34"/>
  <c r="CM49" i="34"/>
  <c r="CM50" i="34"/>
  <c r="CM51" i="34"/>
  <c r="CM52" i="34"/>
  <c r="CM53" i="34"/>
  <c r="CM54" i="34"/>
  <c r="CM55" i="34"/>
  <c r="CM56" i="34"/>
  <c r="CM57" i="34"/>
  <c r="CM58" i="34"/>
  <c r="CM59" i="34"/>
  <c r="CM60" i="34"/>
  <c r="CM61" i="34"/>
  <c r="CM62" i="34"/>
  <c r="CM63" i="34"/>
  <c r="CM64" i="34"/>
  <c r="CM65" i="34"/>
  <c r="CM66" i="34"/>
  <c r="CM67" i="34"/>
  <c r="CM68" i="34"/>
  <c r="CM69" i="34"/>
  <c r="CM70" i="34"/>
  <c r="CM71" i="34"/>
  <c r="CM72" i="34"/>
  <c r="CM73" i="34"/>
  <c r="CM74" i="34"/>
  <c r="CM75" i="34"/>
  <c r="CM76" i="34"/>
  <c r="CM77" i="34"/>
  <c r="CM78" i="34"/>
  <c r="CM79" i="34"/>
  <c r="CM80" i="34"/>
  <c r="CM81" i="34"/>
  <c r="CM82" i="34"/>
  <c r="CM83" i="34"/>
  <c r="CM84" i="34"/>
  <c r="CM85" i="34"/>
  <c r="CM86" i="34"/>
  <c r="CM87" i="34"/>
  <c r="CM88" i="34"/>
  <c r="CM89" i="34"/>
  <c r="CM90" i="34"/>
  <c r="CM91" i="34"/>
  <c r="CM92" i="34"/>
  <c r="CM93" i="34"/>
  <c r="CM94" i="34"/>
  <c r="CM95" i="34"/>
  <c r="CM96" i="34"/>
  <c r="CM97" i="34"/>
  <c r="CM98" i="34"/>
  <c r="CM99" i="34"/>
  <c r="CM100" i="34"/>
  <c r="CM101" i="34"/>
  <c r="CM102" i="34"/>
  <c r="CM103" i="34"/>
  <c r="CM104" i="34"/>
  <c r="CM105" i="34"/>
  <c r="CM106" i="34"/>
  <c r="CM107" i="34"/>
  <c r="CM108" i="34"/>
  <c r="CM109" i="34"/>
  <c r="CM110" i="34"/>
  <c r="CM111" i="34"/>
  <c r="CM112" i="34"/>
  <c r="CM113" i="34"/>
  <c r="CM114" i="34"/>
  <c r="CM115" i="34"/>
  <c r="CM116" i="34"/>
  <c r="CM117" i="34"/>
  <c r="CM118" i="34"/>
  <c r="CM119" i="34"/>
  <c r="CM120" i="34"/>
  <c r="CM121" i="34"/>
  <c r="CM122" i="34"/>
  <c r="CM123" i="34"/>
  <c r="CM124" i="34"/>
  <c r="CM125" i="34"/>
  <c r="CM126" i="34"/>
  <c r="CM127" i="34"/>
  <c r="CM128" i="34"/>
  <c r="CM129" i="34"/>
  <c r="CM130" i="34"/>
  <c r="CM131" i="34"/>
  <c r="CM132" i="34"/>
  <c r="CM133" i="34"/>
  <c r="CM134" i="34"/>
  <c r="CM135" i="34"/>
  <c r="CM136" i="34"/>
  <c r="CM137" i="34"/>
  <c r="CM138" i="34"/>
  <c r="CM139" i="34"/>
  <c r="CM140" i="34"/>
  <c r="CM141" i="34"/>
  <c r="CM142" i="34"/>
  <c r="CM143" i="34"/>
  <c r="CM144" i="34"/>
  <c r="CM145" i="34"/>
  <c r="CM146" i="34"/>
  <c r="CM147" i="34"/>
  <c r="CM148" i="34"/>
  <c r="CM149" i="34"/>
  <c r="CM150" i="34"/>
  <c r="CM151" i="34"/>
  <c r="CM152" i="34"/>
  <c r="CM153" i="34"/>
  <c r="CM154" i="34"/>
  <c r="CM155" i="34"/>
  <c r="CM156" i="34"/>
  <c r="CM157" i="34"/>
  <c r="CM158" i="34"/>
  <c r="CM159" i="34"/>
  <c r="CM160" i="34"/>
  <c r="CM161" i="34"/>
  <c r="CM162" i="34"/>
  <c r="CM163" i="34"/>
  <c r="CM164" i="34"/>
  <c r="CM165" i="34"/>
  <c r="CM166" i="34"/>
  <c r="CM167" i="34"/>
  <c r="CM168" i="34"/>
  <c r="CM169" i="34"/>
  <c r="CM170" i="34"/>
  <c r="CM171" i="34"/>
  <c r="CM172" i="34"/>
  <c r="CM173" i="34"/>
  <c r="CM174" i="34"/>
  <c r="CM175" i="34"/>
  <c r="CM176" i="34"/>
  <c r="CM177" i="34"/>
  <c r="CM178" i="34"/>
  <c r="CM179" i="34"/>
  <c r="CM180" i="34"/>
  <c r="CM181" i="34"/>
  <c r="CM182" i="34"/>
  <c r="CM183" i="34"/>
  <c r="CM184" i="34"/>
  <c r="CM185" i="34"/>
  <c r="CM186" i="34"/>
  <c r="CM187" i="34"/>
  <c r="CM188" i="34"/>
  <c r="CM189" i="34"/>
  <c r="CM190" i="34"/>
  <c r="CM191" i="34"/>
  <c r="CM192" i="34"/>
  <c r="CM193" i="34"/>
  <c r="CM194" i="34"/>
  <c r="CM195" i="34"/>
  <c r="CM196" i="34"/>
  <c r="CM197" i="34"/>
  <c r="CM198" i="34"/>
  <c r="CM199" i="34"/>
  <c r="CM200" i="34"/>
  <c r="CM201" i="34"/>
  <c r="CM202" i="34"/>
  <c r="CM203" i="34"/>
  <c r="CM204" i="34"/>
  <c r="CM205" i="34"/>
  <c r="CM206" i="34"/>
  <c r="CM207" i="34"/>
  <c r="CM208" i="34"/>
  <c r="CM209" i="34"/>
  <c r="CM210" i="34"/>
  <c r="CM211" i="34"/>
  <c r="CM212" i="34"/>
  <c r="CM213" i="34"/>
  <c r="CM214" i="34"/>
  <c r="CM215" i="34"/>
  <c r="CM216" i="34"/>
  <c r="CM217" i="34"/>
  <c r="CM218" i="34"/>
  <c r="CM219" i="34"/>
  <c r="CM220" i="34"/>
  <c r="CM221" i="34"/>
  <c r="CM222" i="34"/>
  <c r="CM223" i="34"/>
  <c r="CM224" i="34"/>
  <c r="CM225" i="34"/>
  <c r="CM226" i="34"/>
  <c r="CM227" i="34"/>
  <c r="CM228" i="34"/>
  <c r="CM229" i="34"/>
  <c r="CM230" i="34"/>
  <c r="CM231" i="34"/>
  <c r="CM232" i="34"/>
  <c r="CM233" i="34"/>
  <c r="CM234" i="34"/>
  <c r="CM235" i="34"/>
  <c r="CM236" i="34"/>
  <c r="CM237" i="34"/>
  <c r="CM238" i="34"/>
  <c r="CM239" i="34"/>
  <c r="CM240" i="34"/>
  <c r="CM241" i="34"/>
  <c r="CM242" i="34"/>
  <c r="CM243" i="34"/>
  <c r="CM244" i="34"/>
  <c r="CM245" i="34"/>
  <c r="CM246" i="34"/>
  <c r="CM247" i="34"/>
  <c r="CM248" i="34"/>
  <c r="CM249" i="34"/>
  <c r="CM250" i="34"/>
  <c r="CM251" i="34"/>
  <c r="CM252" i="34"/>
  <c r="CM253" i="34"/>
  <c r="CM254" i="34"/>
  <c r="CM255" i="34"/>
  <c r="CM256" i="34"/>
  <c r="CM257" i="34"/>
  <c r="CM258" i="34"/>
  <c r="CM259" i="34"/>
  <c r="CM260" i="34"/>
  <c r="CM261" i="34"/>
  <c r="CM262" i="34"/>
  <c r="CM263" i="34"/>
  <c r="CM264" i="34"/>
  <c r="CM265" i="34"/>
  <c r="CM266" i="34"/>
  <c r="CM267" i="34"/>
  <c r="CM268" i="34"/>
  <c r="CM269" i="34"/>
  <c r="CM270" i="34"/>
  <c r="CM271" i="34"/>
  <c r="CM272" i="34"/>
  <c r="CM273" i="34"/>
  <c r="CM274" i="34"/>
  <c r="CM275" i="34"/>
  <c r="CM276" i="34"/>
  <c r="CM277" i="34"/>
  <c r="CM278" i="34"/>
  <c r="CM279" i="34"/>
  <c r="CM280" i="34"/>
  <c r="CM281" i="34"/>
  <c r="CM282" i="34"/>
  <c r="CM283" i="34"/>
  <c r="CM284" i="34"/>
  <c r="CM285" i="34"/>
  <c r="CM286" i="34"/>
  <c r="CM287" i="34"/>
  <c r="CM288" i="34"/>
  <c r="CM289" i="34"/>
  <c r="CM290" i="34"/>
  <c r="CM291" i="34"/>
  <c r="CL5" i="34"/>
  <c r="CL6" i="34"/>
  <c r="CL7" i="34"/>
  <c r="CL8" i="34"/>
  <c r="CL9" i="34"/>
  <c r="CL10" i="34"/>
  <c r="CL11" i="34"/>
  <c r="CL12" i="34"/>
  <c r="CL13" i="34"/>
  <c r="CL14" i="34"/>
  <c r="CL15" i="34"/>
  <c r="CL16" i="34"/>
  <c r="CL17" i="34"/>
  <c r="CL18" i="34"/>
  <c r="CL19" i="34"/>
  <c r="CL20" i="34"/>
  <c r="CL21" i="34"/>
  <c r="CL22" i="34"/>
  <c r="CL23" i="34"/>
  <c r="CL24" i="34"/>
  <c r="CL25" i="34"/>
  <c r="CL26" i="34"/>
  <c r="CL27" i="34"/>
  <c r="CL28" i="34"/>
  <c r="CL29" i="34"/>
  <c r="CL30" i="34"/>
  <c r="CL31" i="34"/>
  <c r="CL32" i="34"/>
  <c r="CL33" i="34"/>
  <c r="CL34" i="34"/>
  <c r="CL35" i="34"/>
  <c r="CL36" i="34"/>
  <c r="CL37" i="34"/>
  <c r="CL38" i="34"/>
  <c r="CL39" i="34"/>
  <c r="CL40" i="34"/>
  <c r="CL41" i="34"/>
  <c r="CL42" i="34"/>
  <c r="CL43" i="34"/>
  <c r="CL44" i="34"/>
  <c r="CL45" i="34"/>
  <c r="CL46" i="34"/>
  <c r="CL47" i="34"/>
  <c r="CL48" i="34"/>
  <c r="CL49" i="34"/>
  <c r="CL50" i="34"/>
  <c r="CL51" i="34"/>
  <c r="CL52" i="34"/>
  <c r="CL53" i="34"/>
  <c r="CL54" i="34"/>
  <c r="CL55" i="34"/>
  <c r="CL56" i="34"/>
  <c r="CL57" i="34"/>
  <c r="CL58" i="34"/>
  <c r="CL59" i="34"/>
  <c r="CL60" i="34"/>
  <c r="CL61" i="34"/>
  <c r="CL62" i="34"/>
  <c r="CL63" i="34"/>
  <c r="CL64" i="34"/>
  <c r="CL65" i="34"/>
  <c r="CL66" i="34"/>
  <c r="CL67" i="34"/>
  <c r="CL68" i="34"/>
  <c r="CL69" i="34"/>
  <c r="CL70" i="34"/>
  <c r="CL71" i="34"/>
  <c r="CL72" i="34"/>
  <c r="CL73" i="34"/>
  <c r="CL74" i="34"/>
  <c r="CL75" i="34"/>
  <c r="CL76" i="34"/>
  <c r="CL77" i="34"/>
  <c r="CL78" i="34"/>
  <c r="CL79" i="34"/>
  <c r="CL80" i="34"/>
  <c r="CL81" i="34"/>
  <c r="CL82" i="34"/>
  <c r="CL83" i="34"/>
  <c r="CL84" i="34"/>
  <c r="CL85" i="34"/>
  <c r="CL86" i="34"/>
  <c r="CL87" i="34"/>
  <c r="CL88" i="34"/>
  <c r="CL89" i="34"/>
  <c r="CL90" i="34"/>
  <c r="CL91" i="34"/>
  <c r="CL92" i="34"/>
  <c r="CL93" i="34"/>
  <c r="CL94" i="34"/>
  <c r="CL95" i="34"/>
  <c r="CL96" i="34"/>
  <c r="CL97" i="34"/>
  <c r="CL98" i="34"/>
  <c r="CL99" i="34"/>
  <c r="CL100" i="34"/>
  <c r="CL101" i="34"/>
  <c r="CL102" i="34"/>
  <c r="CL103" i="34"/>
  <c r="CL104" i="34"/>
  <c r="CL105" i="34"/>
  <c r="CL106" i="34"/>
  <c r="CL107" i="34"/>
  <c r="CL108" i="34"/>
  <c r="CL109" i="34"/>
  <c r="CL110" i="34"/>
  <c r="CL111" i="34"/>
  <c r="CL112" i="34"/>
  <c r="CL113" i="34"/>
  <c r="CL114" i="34"/>
  <c r="CL115" i="34"/>
  <c r="CL116" i="34"/>
  <c r="CL117" i="34"/>
  <c r="CL118" i="34"/>
  <c r="CL119" i="34"/>
  <c r="CL120" i="34"/>
  <c r="CL121" i="34"/>
  <c r="CL122" i="34"/>
  <c r="CL123" i="34"/>
  <c r="CL124" i="34"/>
  <c r="CL125" i="34"/>
  <c r="CL126" i="34"/>
  <c r="CL127" i="34"/>
  <c r="CL128" i="34"/>
  <c r="CL129" i="34"/>
  <c r="CL130" i="34"/>
  <c r="CL131" i="34"/>
  <c r="CL132" i="34"/>
  <c r="CL133" i="34"/>
  <c r="CL134" i="34"/>
  <c r="CL135" i="34"/>
  <c r="CL136" i="34"/>
  <c r="CL137" i="34"/>
  <c r="CL138" i="34"/>
  <c r="CL139" i="34"/>
  <c r="CL140" i="34"/>
  <c r="CL141" i="34"/>
  <c r="CL142" i="34"/>
  <c r="CL143" i="34"/>
  <c r="CL144" i="34"/>
  <c r="CL145" i="34"/>
  <c r="CL146" i="34"/>
  <c r="CL147" i="34"/>
  <c r="CL148" i="34"/>
  <c r="CL149" i="34"/>
  <c r="CL150" i="34"/>
  <c r="CL151" i="34"/>
  <c r="CL152" i="34"/>
  <c r="CL153" i="34"/>
  <c r="CL154" i="34"/>
  <c r="CL155" i="34"/>
  <c r="CL156" i="34"/>
  <c r="CL157" i="34"/>
  <c r="CL158" i="34"/>
  <c r="CL159" i="34"/>
  <c r="CL160" i="34"/>
  <c r="CL161" i="34"/>
  <c r="CL162" i="34"/>
  <c r="CL163" i="34"/>
  <c r="CL164" i="34"/>
  <c r="CL165" i="34"/>
  <c r="CL166" i="34"/>
  <c r="CL167" i="34"/>
  <c r="CL168" i="34"/>
  <c r="CL169" i="34"/>
  <c r="CL170" i="34"/>
  <c r="CL171" i="34"/>
  <c r="CL172" i="34"/>
  <c r="CL173" i="34"/>
  <c r="CL174" i="34"/>
  <c r="CL175" i="34"/>
  <c r="CL176" i="34"/>
  <c r="CL177" i="34"/>
  <c r="CL178" i="34"/>
  <c r="CL179" i="34"/>
  <c r="CL180" i="34"/>
  <c r="CL181" i="34"/>
  <c r="CL182" i="34"/>
  <c r="CL183" i="34"/>
  <c r="CL184" i="34"/>
  <c r="CL185" i="34"/>
  <c r="CL186" i="34"/>
  <c r="CL187" i="34"/>
  <c r="CL188" i="34"/>
  <c r="CL189" i="34"/>
  <c r="CL190" i="34"/>
  <c r="CL191" i="34"/>
  <c r="CL192" i="34"/>
  <c r="CL193" i="34"/>
  <c r="CL194" i="34"/>
  <c r="CL195" i="34"/>
  <c r="CL196" i="34"/>
  <c r="CL197" i="34"/>
  <c r="CL198" i="34"/>
  <c r="CL199" i="34"/>
  <c r="CL200" i="34"/>
  <c r="CL201" i="34"/>
  <c r="CL202" i="34"/>
  <c r="CL203" i="34"/>
  <c r="CL204" i="34"/>
  <c r="CL205" i="34"/>
  <c r="CL206" i="34"/>
  <c r="CL207" i="34"/>
  <c r="CL208" i="34"/>
  <c r="CL209" i="34"/>
  <c r="CL210" i="34"/>
  <c r="CL211" i="34"/>
  <c r="CL212" i="34"/>
  <c r="CL213" i="34"/>
  <c r="CL214" i="34"/>
  <c r="CL215" i="34"/>
  <c r="CL216" i="34"/>
  <c r="CL217" i="34"/>
  <c r="CL218" i="34"/>
  <c r="CL219" i="34"/>
  <c r="CL220" i="34"/>
  <c r="CL221" i="34"/>
  <c r="CL222" i="34"/>
  <c r="CL223" i="34"/>
  <c r="CL224" i="34"/>
  <c r="CL225" i="34"/>
  <c r="CL226" i="34"/>
  <c r="CL227" i="34"/>
  <c r="CL228" i="34"/>
  <c r="CL229" i="34"/>
  <c r="CL230" i="34"/>
  <c r="CL231" i="34"/>
  <c r="CL232" i="34"/>
  <c r="CL233" i="34"/>
  <c r="CL234" i="34"/>
  <c r="CL235" i="34"/>
  <c r="CL236" i="34"/>
  <c r="CL237" i="34"/>
  <c r="CL238" i="34"/>
  <c r="CL239" i="34"/>
  <c r="CL240" i="34"/>
  <c r="CL241" i="34"/>
  <c r="CL242" i="34"/>
  <c r="CL243" i="34"/>
  <c r="CL244" i="34"/>
  <c r="CL245" i="34"/>
  <c r="CL246" i="34"/>
  <c r="CL247" i="34"/>
  <c r="CL248" i="34"/>
  <c r="CL249" i="34"/>
  <c r="CL250" i="34"/>
  <c r="CL251" i="34"/>
  <c r="CL252" i="34"/>
  <c r="CL253" i="34"/>
  <c r="CL254" i="34"/>
  <c r="CL255" i="34"/>
  <c r="CL256" i="34"/>
  <c r="CL257" i="34"/>
  <c r="CL258" i="34"/>
  <c r="CL259" i="34"/>
  <c r="CL260" i="34"/>
  <c r="CL261" i="34"/>
  <c r="CL262" i="34"/>
  <c r="CL263" i="34"/>
  <c r="CL264" i="34"/>
  <c r="CL265" i="34"/>
  <c r="CL266" i="34"/>
  <c r="CL267" i="34"/>
  <c r="CL268" i="34"/>
  <c r="CL269" i="34"/>
  <c r="CL270" i="34"/>
  <c r="CL271" i="34"/>
  <c r="CL272" i="34"/>
  <c r="CL273" i="34"/>
  <c r="CL274" i="34"/>
  <c r="CL275" i="34"/>
  <c r="CL276" i="34"/>
  <c r="CL277" i="34"/>
  <c r="CL278" i="34"/>
  <c r="CL279" i="34"/>
  <c r="CL280" i="34"/>
  <c r="CL281" i="34"/>
  <c r="CL282" i="34"/>
  <c r="CL283" i="34"/>
  <c r="CL284" i="34"/>
  <c r="CL285" i="34"/>
  <c r="CL286" i="34"/>
  <c r="CL287" i="34"/>
  <c r="CL288" i="34"/>
  <c r="CL289" i="34"/>
  <c r="CL290" i="34"/>
  <c r="CL291" i="34"/>
  <c r="CK5" i="34"/>
  <c r="CK6" i="34"/>
  <c r="CK7" i="34"/>
  <c r="CK8" i="34"/>
  <c r="CK9" i="34"/>
  <c r="CK10" i="34"/>
  <c r="CK11" i="34"/>
  <c r="CK12" i="34"/>
  <c r="CK13" i="34"/>
  <c r="CK14" i="34"/>
  <c r="CK15" i="34"/>
  <c r="CK16" i="34"/>
  <c r="CK17" i="34"/>
  <c r="CK18" i="34"/>
  <c r="CK19" i="34"/>
  <c r="CK20" i="34"/>
  <c r="CK21" i="34"/>
  <c r="CK22" i="34"/>
  <c r="CK23" i="34"/>
  <c r="CK24" i="34"/>
  <c r="CK25" i="34"/>
  <c r="CK26" i="34"/>
  <c r="CK27" i="34"/>
  <c r="CK28" i="34"/>
  <c r="CK29" i="34"/>
  <c r="CK30" i="34"/>
  <c r="CK31" i="34"/>
  <c r="CK32" i="34"/>
  <c r="CK33" i="34"/>
  <c r="CK34" i="34"/>
  <c r="CK35" i="34"/>
  <c r="CK36" i="34"/>
  <c r="CK37" i="34"/>
  <c r="CK38" i="34"/>
  <c r="CK39" i="34"/>
  <c r="CK40" i="34"/>
  <c r="CK41" i="34"/>
  <c r="CK42" i="34"/>
  <c r="CK43" i="34"/>
  <c r="CK44" i="34"/>
  <c r="CK45" i="34"/>
  <c r="CK46" i="34"/>
  <c r="CK47" i="34"/>
  <c r="CK48" i="34"/>
  <c r="CK49" i="34"/>
  <c r="CK50" i="34"/>
  <c r="CK51" i="34"/>
  <c r="CK52" i="34"/>
  <c r="CK53" i="34"/>
  <c r="CK54" i="34"/>
  <c r="CK55" i="34"/>
  <c r="CK56" i="34"/>
  <c r="CK57" i="34"/>
  <c r="CK58" i="34"/>
  <c r="CK59" i="34"/>
  <c r="CK60" i="34"/>
  <c r="CK61" i="34"/>
  <c r="CK62" i="34"/>
  <c r="CK63" i="34"/>
  <c r="CK64" i="34"/>
  <c r="CK65" i="34"/>
  <c r="CK66" i="34"/>
  <c r="CK67" i="34"/>
  <c r="CK68" i="34"/>
  <c r="CK69" i="34"/>
  <c r="CK70" i="34"/>
  <c r="CK71" i="34"/>
  <c r="CK72" i="34"/>
  <c r="CK73" i="34"/>
  <c r="CK74" i="34"/>
  <c r="CK75" i="34"/>
  <c r="CK76" i="34"/>
  <c r="CK77" i="34"/>
  <c r="CK78" i="34"/>
  <c r="CK79" i="34"/>
  <c r="CK80" i="34"/>
  <c r="CK81" i="34"/>
  <c r="CK82" i="34"/>
  <c r="CK83" i="34"/>
  <c r="CK84" i="34"/>
  <c r="CK85" i="34"/>
  <c r="CK86" i="34"/>
  <c r="CK87" i="34"/>
  <c r="CK88" i="34"/>
  <c r="CK89" i="34"/>
  <c r="CK90" i="34"/>
  <c r="CK91" i="34"/>
  <c r="CK92" i="34"/>
  <c r="CK93" i="34"/>
  <c r="CK94" i="34"/>
  <c r="CK95" i="34"/>
  <c r="CK96" i="34"/>
  <c r="CK97" i="34"/>
  <c r="CK98" i="34"/>
  <c r="CK99" i="34"/>
  <c r="CK100" i="34"/>
  <c r="CK101" i="34"/>
  <c r="CK102" i="34"/>
  <c r="CK103" i="34"/>
  <c r="CK104" i="34"/>
  <c r="CK105" i="34"/>
  <c r="CK106" i="34"/>
  <c r="CK107" i="34"/>
  <c r="CK108" i="34"/>
  <c r="CK109" i="34"/>
  <c r="CK110" i="34"/>
  <c r="CK111" i="34"/>
  <c r="CK112" i="34"/>
  <c r="CK113" i="34"/>
  <c r="CK114" i="34"/>
  <c r="CK115" i="34"/>
  <c r="CK116" i="34"/>
  <c r="CK117" i="34"/>
  <c r="CK118" i="34"/>
  <c r="CK119" i="34"/>
  <c r="CK120" i="34"/>
  <c r="CK121" i="34"/>
  <c r="CK122" i="34"/>
  <c r="CK123" i="34"/>
  <c r="CK124" i="34"/>
  <c r="CK125" i="34"/>
  <c r="CK126" i="34"/>
  <c r="CK127" i="34"/>
  <c r="CK128" i="34"/>
  <c r="CK129" i="34"/>
  <c r="CK130" i="34"/>
  <c r="CK131" i="34"/>
  <c r="CK132" i="34"/>
  <c r="CK133" i="34"/>
  <c r="CK134" i="34"/>
  <c r="CK135" i="34"/>
  <c r="CK136" i="34"/>
  <c r="CK137" i="34"/>
  <c r="CK138" i="34"/>
  <c r="CK139" i="34"/>
  <c r="CK140" i="34"/>
  <c r="CK141" i="34"/>
  <c r="CK142" i="34"/>
  <c r="CK143" i="34"/>
  <c r="CK144" i="34"/>
  <c r="CK145" i="34"/>
  <c r="CK146" i="34"/>
  <c r="CK147" i="34"/>
  <c r="CK148" i="34"/>
  <c r="CK149" i="34"/>
  <c r="CK150" i="34"/>
  <c r="CK151" i="34"/>
  <c r="CK152" i="34"/>
  <c r="CK153" i="34"/>
  <c r="CK154" i="34"/>
  <c r="CK155" i="34"/>
  <c r="CK156" i="34"/>
  <c r="CK157" i="34"/>
  <c r="CK158" i="34"/>
  <c r="CK159" i="34"/>
  <c r="CK160" i="34"/>
  <c r="CK161" i="34"/>
  <c r="CK162" i="34"/>
  <c r="CK163" i="34"/>
  <c r="CK164" i="34"/>
  <c r="CK165" i="34"/>
  <c r="CK166" i="34"/>
  <c r="CK167" i="34"/>
  <c r="CK168" i="34"/>
  <c r="CK169" i="34"/>
  <c r="CK170" i="34"/>
  <c r="CK171" i="34"/>
  <c r="CK172" i="34"/>
  <c r="CK173" i="34"/>
  <c r="CK174" i="34"/>
  <c r="CK175" i="34"/>
  <c r="CK176" i="34"/>
  <c r="CK177" i="34"/>
  <c r="CK178" i="34"/>
  <c r="CK179" i="34"/>
  <c r="CK180" i="34"/>
  <c r="CK181" i="34"/>
  <c r="CK182" i="34"/>
  <c r="CK183" i="34"/>
  <c r="CK184" i="34"/>
  <c r="CK185" i="34"/>
  <c r="CK186" i="34"/>
  <c r="CK187" i="34"/>
  <c r="CK188" i="34"/>
  <c r="CK189" i="34"/>
  <c r="CK190" i="34"/>
  <c r="CK191" i="34"/>
  <c r="CK192" i="34"/>
  <c r="CK193" i="34"/>
  <c r="CK194" i="34"/>
  <c r="CK195" i="34"/>
  <c r="CK196" i="34"/>
  <c r="CK197" i="34"/>
  <c r="CK198" i="34"/>
  <c r="CK199" i="34"/>
  <c r="CK200" i="34"/>
  <c r="CK201" i="34"/>
  <c r="CK202" i="34"/>
  <c r="CK203" i="34"/>
  <c r="CK204" i="34"/>
  <c r="CK205" i="34"/>
  <c r="CK206" i="34"/>
  <c r="CK207" i="34"/>
  <c r="CK208" i="34"/>
  <c r="CK209" i="34"/>
  <c r="CK210" i="34"/>
  <c r="CK211" i="34"/>
  <c r="CK212" i="34"/>
  <c r="CK213" i="34"/>
  <c r="CK214" i="34"/>
  <c r="CK215" i="34"/>
  <c r="CK216" i="34"/>
  <c r="CK217" i="34"/>
  <c r="CK218" i="34"/>
  <c r="CK219" i="34"/>
  <c r="CK220" i="34"/>
  <c r="CK221" i="34"/>
  <c r="CK222" i="34"/>
  <c r="CK223" i="34"/>
  <c r="CK224" i="34"/>
  <c r="CK225" i="34"/>
  <c r="CK226" i="34"/>
  <c r="CK227" i="34"/>
  <c r="CK228" i="34"/>
  <c r="CK229" i="34"/>
  <c r="CK230" i="34"/>
  <c r="CK231" i="34"/>
  <c r="CK232" i="34"/>
  <c r="CK233" i="34"/>
  <c r="CK234" i="34"/>
  <c r="CK235" i="34"/>
  <c r="CK236" i="34"/>
  <c r="CK237" i="34"/>
  <c r="CK238" i="34"/>
  <c r="CK239" i="34"/>
  <c r="CK240" i="34"/>
  <c r="CK241" i="34"/>
  <c r="CK242" i="34"/>
  <c r="CK243" i="34"/>
  <c r="CK244" i="34"/>
  <c r="CK245" i="34"/>
  <c r="CK246" i="34"/>
  <c r="CK247" i="34"/>
  <c r="CK248" i="34"/>
  <c r="CK249" i="34"/>
  <c r="CK250" i="34"/>
  <c r="CK251" i="34"/>
  <c r="CK252" i="34"/>
  <c r="CK253" i="34"/>
  <c r="CK254" i="34"/>
  <c r="CK255" i="34"/>
  <c r="CK256" i="34"/>
  <c r="CK257" i="34"/>
  <c r="CK258" i="34"/>
  <c r="CK259" i="34"/>
  <c r="CK260" i="34"/>
  <c r="CK261" i="34"/>
  <c r="CK262" i="34"/>
  <c r="CK263" i="34"/>
  <c r="CK264" i="34"/>
  <c r="CK265" i="34"/>
  <c r="CK266" i="34"/>
  <c r="CK267" i="34"/>
  <c r="CK268" i="34"/>
  <c r="CK269" i="34"/>
  <c r="CK270" i="34"/>
  <c r="CK271" i="34"/>
  <c r="CK272" i="34"/>
  <c r="CK273" i="34"/>
  <c r="CK274" i="34"/>
  <c r="CK275" i="34"/>
  <c r="CK276" i="34"/>
  <c r="CK277" i="34"/>
  <c r="CK278" i="34"/>
  <c r="CK279" i="34"/>
  <c r="CK280" i="34"/>
  <c r="CK281" i="34"/>
  <c r="CK282" i="34"/>
  <c r="CK283" i="34"/>
  <c r="CK284" i="34"/>
  <c r="CK285" i="34"/>
  <c r="CK286" i="34"/>
  <c r="CK287" i="34"/>
  <c r="CK288" i="34"/>
  <c r="CK289" i="34"/>
  <c r="CK290" i="34"/>
  <c r="CK291" i="34"/>
  <c r="CJ5" i="34"/>
  <c r="CJ6" i="34"/>
  <c r="CJ7" i="34"/>
  <c r="CJ8" i="34"/>
  <c r="CJ9" i="34"/>
  <c r="CJ10" i="34"/>
  <c r="CJ11" i="34"/>
  <c r="CJ12" i="34"/>
  <c r="CJ13" i="34"/>
  <c r="CJ14" i="34"/>
  <c r="CJ15" i="34"/>
  <c r="CJ16" i="34"/>
  <c r="CJ17" i="34"/>
  <c r="CJ18" i="34"/>
  <c r="CJ19" i="34"/>
  <c r="CJ20" i="34"/>
  <c r="CJ21" i="34"/>
  <c r="CJ22" i="34"/>
  <c r="CJ23" i="34"/>
  <c r="CJ24" i="34"/>
  <c r="CJ25" i="34"/>
  <c r="CJ26" i="34"/>
  <c r="CJ27" i="34"/>
  <c r="CJ28" i="34"/>
  <c r="CJ29" i="34"/>
  <c r="CJ30" i="34"/>
  <c r="CJ31" i="34"/>
  <c r="CJ32" i="34"/>
  <c r="CJ33" i="34"/>
  <c r="CJ34" i="34"/>
  <c r="CJ35" i="34"/>
  <c r="CJ36" i="34"/>
  <c r="CJ37" i="34"/>
  <c r="CJ38" i="34"/>
  <c r="CJ39" i="34"/>
  <c r="CJ40" i="34"/>
  <c r="CJ41" i="34"/>
  <c r="CJ42" i="34"/>
  <c r="CJ43" i="34"/>
  <c r="CJ44" i="34"/>
  <c r="CJ45" i="34"/>
  <c r="CJ46" i="34"/>
  <c r="CJ47" i="34"/>
  <c r="CJ48" i="34"/>
  <c r="CJ49" i="34"/>
  <c r="CJ50" i="34"/>
  <c r="CJ51" i="34"/>
  <c r="CJ52" i="34"/>
  <c r="CJ53" i="34"/>
  <c r="CJ54" i="34"/>
  <c r="CJ55" i="34"/>
  <c r="CJ56" i="34"/>
  <c r="CJ57" i="34"/>
  <c r="CJ58" i="34"/>
  <c r="CJ59" i="34"/>
  <c r="CJ60" i="34"/>
  <c r="CJ61" i="34"/>
  <c r="CJ62" i="34"/>
  <c r="CJ63" i="34"/>
  <c r="CJ64" i="34"/>
  <c r="CJ65" i="34"/>
  <c r="CJ66" i="34"/>
  <c r="CJ67" i="34"/>
  <c r="CJ68" i="34"/>
  <c r="CJ69" i="34"/>
  <c r="CJ70" i="34"/>
  <c r="CJ71" i="34"/>
  <c r="CJ72" i="34"/>
  <c r="CJ73" i="34"/>
  <c r="CJ74" i="34"/>
  <c r="CJ75" i="34"/>
  <c r="CJ76" i="34"/>
  <c r="CJ77" i="34"/>
  <c r="CJ78" i="34"/>
  <c r="CJ79" i="34"/>
  <c r="CJ80" i="34"/>
  <c r="CJ81" i="34"/>
  <c r="CJ82" i="34"/>
  <c r="CJ83" i="34"/>
  <c r="CJ84" i="34"/>
  <c r="CJ85" i="34"/>
  <c r="CJ86" i="34"/>
  <c r="CJ87" i="34"/>
  <c r="CJ88" i="34"/>
  <c r="CJ89" i="34"/>
  <c r="CJ90" i="34"/>
  <c r="CJ91" i="34"/>
  <c r="CJ92" i="34"/>
  <c r="CJ93" i="34"/>
  <c r="CJ94" i="34"/>
  <c r="CJ95" i="34"/>
  <c r="CJ96" i="34"/>
  <c r="CJ97" i="34"/>
  <c r="CJ98" i="34"/>
  <c r="CJ99" i="34"/>
  <c r="CJ100" i="34"/>
  <c r="CJ101" i="34"/>
  <c r="CJ102" i="34"/>
  <c r="CJ103" i="34"/>
  <c r="CJ104" i="34"/>
  <c r="CJ105" i="34"/>
  <c r="CJ106" i="34"/>
  <c r="CJ107" i="34"/>
  <c r="CJ108" i="34"/>
  <c r="CJ109" i="34"/>
  <c r="CJ110" i="34"/>
  <c r="CJ111" i="34"/>
  <c r="CJ112" i="34"/>
  <c r="CJ113" i="34"/>
  <c r="CJ114" i="34"/>
  <c r="CJ115" i="34"/>
  <c r="CJ116" i="34"/>
  <c r="CJ117" i="34"/>
  <c r="CJ118" i="34"/>
  <c r="CJ119" i="34"/>
  <c r="CJ120" i="34"/>
  <c r="CJ121" i="34"/>
  <c r="CJ122" i="34"/>
  <c r="CJ123" i="34"/>
  <c r="CJ124" i="34"/>
  <c r="CJ125" i="34"/>
  <c r="CJ126" i="34"/>
  <c r="CJ127" i="34"/>
  <c r="CJ128" i="34"/>
  <c r="CJ129" i="34"/>
  <c r="CJ130" i="34"/>
  <c r="CJ131" i="34"/>
  <c r="CJ132" i="34"/>
  <c r="CJ133" i="34"/>
  <c r="CJ134" i="34"/>
  <c r="CJ135" i="34"/>
  <c r="CJ136" i="34"/>
  <c r="CJ137" i="34"/>
  <c r="CJ138" i="34"/>
  <c r="CJ139" i="34"/>
  <c r="CJ140" i="34"/>
  <c r="CJ141" i="34"/>
  <c r="CJ142" i="34"/>
  <c r="CJ143" i="34"/>
  <c r="CJ144" i="34"/>
  <c r="CJ145" i="34"/>
  <c r="CJ146" i="34"/>
  <c r="CJ147" i="34"/>
  <c r="CJ148" i="34"/>
  <c r="CJ149" i="34"/>
  <c r="CJ150" i="34"/>
  <c r="CJ151" i="34"/>
  <c r="CJ152" i="34"/>
  <c r="CJ153" i="34"/>
  <c r="CJ154" i="34"/>
  <c r="CJ155" i="34"/>
  <c r="CJ156" i="34"/>
  <c r="CJ157" i="34"/>
  <c r="CJ158" i="34"/>
  <c r="CJ159" i="34"/>
  <c r="CJ160" i="34"/>
  <c r="CJ161" i="34"/>
  <c r="CJ162" i="34"/>
  <c r="CJ163" i="34"/>
  <c r="CJ164" i="34"/>
  <c r="CJ165" i="34"/>
  <c r="CJ166" i="34"/>
  <c r="CJ167" i="34"/>
  <c r="CJ168" i="34"/>
  <c r="CJ169" i="34"/>
  <c r="CJ170" i="34"/>
  <c r="CJ171" i="34"/>
  <c r="CJ172" i="34"/>
  <c r="CJ173" i="34"/>
  <c r="CJ174" i="34"/>
  <c r="CJ175" i="34"/>
  <c r="CJ176" i="34"/>
  <c r="CJ177" i="34"/>
  <c r="CJ178" i="34"/>
  <c r="CJ179" i="34"/>
  <c r="CJ180" i="34"/>
  <c r="CJ181" i="34"/>
  <c r="CJ182" i="34"/>
  <c r="CJ183" i="34"/>
  <c r="CJ184" i="34"/>
  <c r="CJ185" i="34"/>
  <c r="CJ186" i="34"/>
  <c r="CJ187" i="34"/>
  <c r="CJ188" i="34"/>
  <c r="CJ189" i="34"/>
  <c r="CJ190" i="34"/>
  <c r="CJ191" i="34"/>
  <c r="CJ192" i="34"/>
  <c r="CJ193" i="34"/>
  <c r="CJ194" i="34"/>
  <c r="CJ195" i="34"/>
  <c r="CJ196" i="34"/>
  <c r="CJ197" i="34"/>
  <c r="CJ198" i="34"/>
  <c r="CJ199" i="34"/>
  <c r="CJ200" i="34"/>
  <c r="CJ201" i="34"/>
  <c r="CJ202" i="34"/>
  <c r="CJ203" i="34"/>
  <c r="CJ204" i="34"/>
  <c r="CJ205" i="34"/>
  <c r="CJ206" i="34"/>
  <c r="CJ207" i="34"/>
  <c r="CJ208" i="34"/>
  <c r="CJ209" i="34"/>
  <c r="CJ210" i="34"/>
  <c r="CJ211" i="34"/>
  <c r="CJ212" i="34"/>
  <c r="CJ213" i="34"/>
  <c r="CJ214" i="34"/>
  <c r="CJ215" i="34"/>
  <c r="CJ216" i="34"/>
  <c r="CJ217" i="34"/>
  <c r="CJ218" i="34"/>
  <c r="CJ219" i="34"/>
  <c r="CJ220" i="34"/>
  <c r="CJ221" i="34"/>
  <c r="CJ222" i="34"/>
  <c r="CJ223" i="34"/>
  <c r="CJ224" i="34"/>
  <c r="CJ225" i="34"/>
  <c r="CJ226" i="34"/>
  <c r="CJ227" i="34"/>
  <c r="CJ228" i="34"/>
  <c r="CJ229" i="34"/>
  <c r="CJ230" i="34"/>
  <c r="CJ231" i="34"/>
  <c r="CJ232" i="34"/>
  <c r="CJ233" i="34"/>
  <c r="CJ234" i="34"/>
  <c r="CJ235" i="34"/>
  <c r="CJ236" i="34"/>
  <c r="CJ237" i="34"/>
  <c r="CJ238" i="34"/>
  <c r="CJ239" i="34"/>
  <c r="CJ240" i="34"/>
  <c r="CJ241" i="34"/>
  <c r="CJ242" i="34"/>
  <c r="CJ243" i="34"/>
  <c r="CJ244" i="34"/>
  <c r="CJ245" i="34"/>
  <c r="CJ246" i="34"/>
  <c r="CJ247" i="34"/>
  <c r="CJ248" i="34"/>
  <c r="CJ249" i="34"/>
  <c r="CJ250" i="34"/>
  <c r="CJ251" i="34"/>
  <c r="CJ252" i="34"/>
  <c r="CJ253" i="34"/>
  <c r="CJ254" i="34"/>
  <c r="CJ255" i="34"/>
  <c r="CJ256" i="34"/>
  <c r="CJ257" i="34"/>
  <c r="CJ258" i="34"/>
  <c r="CJ259" i="34"/>
  <c r="CJ260" i="34"/>
  <c r="CJ261" i="34"/>
  <c r="CJ262" i="34"/>
  <c r="CJ263" i="34"/>
  <c r="CJ264" i="34"/>
  <c r="CJ265" i="34"/>
  <c r="CJ266" i="34"/>
  <c r="CJ267" i="34"/>
  <c r="CJ268" i="34"/>
  <c r="CJ269" i="34"/>
  <c r="CJ270" i="34"/>
  <c r="CJ271" i="34"/>
  <c r="CJ272" i="34"/>
  <c r="CJ273" i="34"/>
  <c r="CJ274" i="34"/>
  <c r="CJ275" i="34"/>
  <c r="CJ276" i="34"/>
  <c r="CJ277" i="34"/>
  <c r="CJ278" i="34"/>
  <c r="CJ279" i="34"/>
  <c r="CJ280" i="34"/>
  <c r="CJ281" i="34"/>
  <c r="CJ282" i="34"/>
  <c r="CJ283" i="34"/>
  <c r="CJ284" i="34"/>
  <c r="CJ285" i="34"/>
  <c r="CJ286" i="34"/>
  <c r="CJ287" i="34"/>
  <c r="CJ288" i="34"/>
  <c r="CJ289" i="34"/>
  <c r="CJ290" i="34"/>
  <c r="CJ291" i="34"/>
  <c r="CI5" i="34"/>
  <c r="CI6" i="34"/>
  <c r="CI7" i="34"/>
  <c r="CI8" i="34"/>
  <c r="CI9" i="34"/>
  <c r="CI10" i="34"/>
  <c r="CI11" i="34"/>
  <c r="CI12" i="34"/>
  <c r="CI13" i="34"/>
  <c r="CI14" i="34"/>
  <c r="CI15" i="34"/>
  <c r="CI16" i="34"/>
  <c r="CI17" i="34"/>
  <c r="CI18" i="34"/>
  <c r="CI19" i="34"/>
  <c r="CI20" i="34"/>
  <c r="CI21" i="34"/>
  <c r="CI22" i="34"/>
  <c r="CI23" i="34"/>
  <c r="CI24" i="34"/>
  <c r="CI25" i="34"/>
  <c r="CI26" i="34"/>
  <c r="CI27" i="34"/>
  <c r="CI28" i="34"/>
  <c r="CI29" i="34"/>
  <c r="CI30" i="34"/>
  <c r="CI31" i="34"/>
  <c r="CI32" i="34"/>
  <c r="CI33" i="34"/>
  <c r="CI34" i="34"/>
  <c r="CI35" i="34"/>
  <c r="CI36" i="34"/>
  <c r="CI37" i="34"/>
  <c r="CI38" i="34"/>
  <c r="CI39" i="34"/>
  <c r="CI40" i="34"/>
  <c r="CI41" i="34"/>
  <c r="CI42" i="34"/>
  <c r="CI43" i="34"/>
  <c r="CI44" i="34"/>
  <c r="CI45" i="34"/>
  <c r="CI46" i="34"/>
  <c r="CI47" i="34"/>
  <c r="CI48" i="34"/>
  <c r="CI49" i="34"/>
  <c r="CI50" i="34"/>
  <c r="CI51" i="34"/>
  <c r="CI52" i="34"/>
  <c r="CI53" i="34"/>
  <c r="CI54" i="34"/>
  <c r="CI55" i="34"/>
  <c r="CI56" i="34"/>
  <c r="CI57" i="34"/>
  <c r="CI58" i="34"/>
  <c r="CI59" i="34"/>
  <c r="CI60" i="34"/>
  <c r="CI61" i="34"/>
  <c r="CI62" i="34"/>
  <c r="CI63" i="34"/>
  <c r="CI64" i="34"/>
  <c r="CI65" i="34"/>
  <c r="CI66" i="34"/>
  <c r="CI67" i="34"/>
  <c r="CI68" i="34"/>
  <c r="CI69" i="34"/>
  <c r="CI70" i="34"/>
  <c r="CI71" i="34"/>
  <c r="CI72" i="34"/>
  <c r="CI73" i="34"/>
  <c r="CI74" i="34"/>
  <c r="CI75" i="34"/>
  <c r="CI76" i="34"/>
  <c r="CI77" i="34"/>
  <c r="CI78" i="34"/>
  <c r="CI79" i="34"/>
  <c r="CI80" i="34"/>
  <c r="CI81" i="34"/>
  <c r="CI82" i="34"/>
  <c r="CI83" i="34"/>
  <c r="CI84" i="34"/>
  <c r="CI85" i="34"/>
  <c r="CI86" i="34"/>
  <c r="CI87" i="34"/>
  <c r="CI88" i="34"/>
  <c r="CI89" i="34"/>
  <c r="CI90" i="34"/>
  <c r="CI91" i="34"/>
  <c r="CI92" i="34"/>
  <c r="CI93" i="34"/>
  <c r="CI94" i="34"/>
  <c r="CI95" i="34"/>
  <c r="CI96" i="34"/>
  <c r="CI97" i="34"/>
  <c r="CI98" i="34"/>
  <c r="CI99" i="34"/>
  <c r="CI100" i="34"/>
  <c r="CI101" i="34"/>
  <c r="CI102" i="34"/>
  <c r="CI103" i="34"/>
  <c r="CI104" i="34"/>
  <c r="CI105" i="34"/>
  <c r="CI106" i="34"/>
  <c r="CI107" i="34"/>
  <c r="CI108" i="34"/>
  <c r="CI109" i="34"/>
  <c r="CI110" i="34"/>
  <c r="CI111" i="34"/>
  <c r="CI112" i="34"/>
  <c r="CI113" i="34"/>
  <c r="CI114" i="34"/>
  <c r="CI115" i="34"/>
  <c r="CI116" i="34"/>
  <c r="CI117" i="34"/>
  <c r="CI118" i="34"/>
  <c r="CI119" i="34"/>
  <c r="CI120" i="34"/>
  <c r="CI121" i="34"/>
  <c r="CI122" i="34"/>
  <c r="CI123" i="34"/>
  <c r="CI124" i="34"/>
  <c r="CI125" i="34"/>
  <c r="CI126" i="34"/>
  <c r="CI127" i="34"/>
  <c r="CI128" i="34"/>
  <c r="CI129" i="34"/>
  <c r="CI130" i="34"/>
  <c r="CI131" i="34"/>
  <c r="CI132" i="34"/>
  <c r="CI133" i="34"/>
  <c r="CI134" i="34"/>
  <c r="CI135" i="34"/>
  <c r="CI136" i="34"/>
  <c r="CI137" i="34"/>
  <c r="CI138" i="34"/>
  <c r="CI139" i="34"/>
  <c r="CI140" i="34"/>
  <c r="CI141" i="34"/>
  <c r="CI142" i="34"/>
  <c r="CI143" i="34"/>
  <c r="CI144" i="34"/>
  <c r="CI145" i="34"/>
  <c r="CI146" i="34"/>
  <c r="CI147" i="34"/>
  <c r="CI148" i="34"/>
  <c r="CI149" i="34"/>
  <c r="CI150" i="34"/>
  <c r="CI151" i="34"/>
  <c r="CI152" i="34"/>
  <c r="CI153" i="34"/>
  <c r="CI154" i="34"/>
  <c r="CI155" i="34"/>
  <c r="CI156" i="34"/>
  <c r="CI157" i="34"/>
  <c r="CI158" i="34"/>
  <c r="CI159" i="34"/>
  <c r="CI160" i="34"/>
  <c r="CI161" i="34"/>
  <c r="CI162" i="34"/>
  <c r="CI163" i="34"/>
  <c r="CI164" i="34"/>
  <c r="CI165" i="34"/>
  <c r="CI166" i="34"/>
  <c r="CI167" i="34"/>
  <c r="CI168" i="34"/>
  <c r="CI169" i="34"/>
  <c r="CI170" i="34"/>
  <c r="CI171" i="34"/>
  <c r="CI172" i="34"/>
  <c r="CI173" i="34"/>
  <c r="CI174" i="34"/>
  <c r="CI175" i="34"/>
  <c r="CI176" i="34"/>
  <c r="CI177" i="34"/>
  <c r="CI178" i="34"/>
  <c r="CI179" i="34"/>
  <c r="CI180" i="34"/>
  <c r="CI181" i="34"/>
  <c r="CI182" i="34"/>
  <c r="CI183" i="34"/>
  <c r="CI184" i="34"/>
  <c r="CI185" i="34"/>
  <c r="CI186" i="34"/>
  <c r="CI187" i="34"/>
  <c r="CI188" i="34"/>
  <c r="CI189" i="34"/>
  <c r="CI190" i="34"/>
  <c r="CI191" i="34"/>
  <c r="CI192" i="34"/>
  <c r="CI193" i="34"/>
  <c r="CI194" i="34"/>
  <c r="CI195" i="34"/>
  <c r="CI196" i="34"/>
  <c r="CI197" i="34"/>
  <c r="CI198" i="34"/>
  <c r="CI199" i="34"/>
  <c r="CI200" i="34"/>
  <c r="CI201" i="34"/>
  <c r="CI202" i="34"/>
  <c r="CI203" i="34"/>
  <c r="CI204" i="34"/>
  <c r="CI205" i="34"/>
  <c r="CI206" i="34"/>
  <c r="CI207" i="34"/>
  <c r="CI208" i="34"/>
  <c r="CI209" i="34"/>
  <c r="CI210" i="34"/>
  <c r="CI211" i="34"/>
  <c r="CI212" i="34"/>
  <c r="CI213" i="34"/>
  <c r="CI214" i="34"/>
  <c r="CI215" i="34"/>
  <c r="CI216" i="34"/>
  <c r="CI217" i="34"/>
  <c r="CI218" i="34"/>
  <c r="CI219" i="34"/>
  <c r="CI220" i="34"/>
  <c r="CI221" i="34"/>
  <c r="CI222" i="34"/>
  <c r="CI223" i="34"/>
  <c r="CI224" i="34"/>
  <c r="CI225" i="34"/>
  <c r="CI226" i="34"/>
  <c r="CI227" i="34"/>
  <c r="CI228" i="34"/>
  <c r="CI229" i="34"/>
  <c r="CI230" i="34"/>
  <c r="CI231" i="34"/>
  <c r="CI232" i="34"/>
  <c r="CI233" i="34"/>
  <c r="CI234" i="34"/>
  <c r="CI235" i="34"/>
  <c r="CI236" i="34"/>
  <c r="CI237" i="34"/>
  <c r="CI238" i="34"/>
  <c r="CI239" i="34"/>
  <c r="CI240" i="34"/>
  <c r="CI241" i="34"/>
  <c r="CI242" i="34"/>
  <c r="CI243" i="34"/>
  <c r="CI244" i="34"/>
  <c r="CI245" i="34"/>
  <c r="CI246" i="34"/>
  <c r="CI247" i="34"/>
  <c r="CI248" i="34"/>
  <c r="CI249" i="34"/>
  <c r="CI250" i="34"/>
  <c r="CI251" i="34"/>
  <c r="CI252" i="34"/>
  <c r="CI253" i="34"/>
  <c r="CI254" i="34"/>
  <c r="CI255" i="34"/>
  <c r="CI256" i="34"/>
  <c r="CI257" i="34"/>
  <c r="CI258" i="34"/>
  <c r="CI259" i="34"/>
  <c r="CI260" i="34"/>
  <c r="CI261" i="34"/>
  <c r="CI262" i="34"/>
  <c r="CI263" i="34"/>
  <c r="CI264" i="34"/>
  <c r="CI265" i="34"/>
  <c r="CI266" i="34"/>
  <c r="CI267" i="34"/>
  <c r="CI268" i="34"/>
  <c r="CI269" i="34"/>
  <c r="CI270" i="34"/>
  <c r="CI271" i="34"/>
  <c r="CI272" i="34"/>
  <c r="CI273" i="34"/>
  <c r="CI274" i="34"/>
  <c r="CI275" i="34"/>
  <c r="CI276" i="34"/>
  <c r="CI277" i="34"/>
  <c r="CI278" i="34"/>
  <c r="CI279" i="34"/>
  <c r="CI280" i="34"/>
  <c r="CI281" i="34"/>
  <c r="CI282" i="34"/>
  <c r="CI283" i="34"/>
  <c r="CI284" i="34"/>
  <c r="CI285" i="34"/>
  <c r="CI286" i="34"/>
  <c r="CI287" i="34"/>
  <c r="CI288" i="34"/>
  <c r="CI289" i="34"/>
  <c r="CI290" i="34"/>
  <c r="CI291" i="34"/>
  <c r="CH5" i="34"/>
  <c r="CH6" i="34"/>
  <c r="CH7" i="34"/>
  <c r="CH8" i="34"/>
  <c r="CH9" i="34"/>
  <c r="CH10" i="34"/>
  <c r="CH11" i="34"/>
  <c r="CH12" i="34"/>
  <c r="CH13" i="34"/>
  <c r="CH14" i="34"/>
  <c r="CH15" i="34"/>
  <c r="CH16" i="34"/>
  <c r="CH17" i="34"/>
  <c r="CH18" i="34"/>
  <c r="CH19" i="34"/>
  <c r="CH20" i="34"/>
  <c r="CH21" i="34"/>
  <c r="CH22" i="34"/>
  <c r="CH23" i="34"/>
  <c r="CH24" i="34"/>
  <c r="CH25" i="34"/>
  <c r="CH26" i="34"/>
  <c r="CH27" i="34"/>
  <c r="CH28" i="34"/>
  <c r="CH29" i="34"/>
  <c r="CH30" i="34"/>
  <c r="CH31" i="34"/>
  <c r="CH32" i="34"/>
  <c r="CH33" i="34"/>
  <c r="CH34" i="34"/>
  <c r="CH35" i="34"/>
  <c r="CH36" i="34"/>
  <c r="CH37" i="34"/>
  <c r="CH38" i="34"/>
  <c r="CH39" i="34"/>
  <c r="CH40" i="34"/>
  <c r="CH41" i="34"/>
  <c r="CH42" i="34"/>
  <c r="CH43" i="34"/>
  <c r="CH44" i="34"/>
  <c r="CH45" i="34"/>
  <c r="CH46" i="34"/>
  <c r="CH47" i="34"/>
  <c r="CH48" i="34"/>
  <c r="CH49" i="34"/>
  <c r="CH50" i="34"/>
  <c r="CH51" i="34"/>
  <c r="CH52" i="34"/>
  <c r="CH53" i="34"/>
  <c r="CH54" i="34"/>
  <c r="CH55" i="34"/>
  <c r="CH56" i="34"/>
  <c r="CH57" i="34"/>
  <c r="CH58" i="34"/>
  <c r="CH59" i="34"/>
  <c r="CH60" i="34"/>
  <c r="CH61" i="34"/>
  <c r="CH62" i="34"/>
  <c r="CH63" i="34"/>
  <c r="CH64" i="34"/>
  <c r="CH65" i="34"/>
  <c r="CH66" i="34"/>
  <c r="CH67" i="34"/>
  <c r="CH68" i="34"/>
  <c r="CH69" i="34"/>
  <c r="CH70" i="34"/>
  <c r="CH71" i="34"/>
  <c r="CH72" i="34"/>
  <c r="CH73" i="34"/>
  <c r="CH74" i="34"/>
  <c r="CH75" i="34"/>
  <c r="CH76" i="34"/>
  <c r="CH77" i="34"/>
  <c r="CH78" i="34"/>
  <c r="CH79" i="34"/>
  <c r="CH80" i="34"/>
  <c r="CH81" i="34"/>
  <c r="CH82" i="34"/>
  <c r="CH83" i="34"/>
  <c r="CH84" i="34"/>
  <c r="CH85" i="34"/>
  <c r="CH86" i="34"/>
  <c r="CH87" i="34"/>
  <c r="CH88" i="34"/>
  <c r="CH89" i="34"/>
  <c r="CH90" i="34"/>
  <c r="CH91" i="34"/>
  <c r="CH92" i="34"/>
  <c r="CH93" i="34"/>
  <c r="CH94" i="34"/>
  <c r="CH95" i="34"/>
  <c r="CH96" i="34"/>
  <c r="CH97" i="34"/>
  <c r="CH98" i="34"/>
  <c r="CH99" i="34"/>
  <c r="CH100" i="34"/>
  <c r="CH101" i="34"/>
  <c r="CH102" i="34"/>
  <c r="CH103" i="34"/>
  <c r="CH104" i="34"/>
  <c r="CH105" i="34"/>
  <c r="CH106" i="34"/>
  <c r="CH107" i="34"/>
  <c r="CH108" i="34"/>
  <c r="CH109" i="34"/>
  <c r="CH110" i="34"/>
  <c r="CH111" i="34"/>
  <c r="CH112" i="34"/>
  <c r="CH113" i="34"/>
  <c r="CH114" i="34"/>
  <c r="CH115" i="34"/>
  <c r="CH116" i="34"/>
  <c r="CH117" i="34"/>
  <c r="CH118" i="34"/>
  <c r="CH119" i="34"/>
  <c r="CH120" i="34"/>
  <c r="CH121" i="34"/>
  <c r="CH122" i="34"/>
  <c r="CH123" i="34"/>
  <c r="CH124" i="34"/>
  <c r="CH125" i="34"/>
  <c r="CH126" i="34"/>
  <c r="CH127" i="34"/>
  <c r="CH128" i="34"/>
  <c r="CH129" i="34"/>
  <c r="CH130" i="34"/>
  <c r="CH131" i="34"/>
  <c r="CH132" i="34"/>
  <c r="CH133" i="34"/>
  <c r="CH134" i="34"/>
  <c r="CH135" i="34"/>
  <c r="CH136" i="34"/>
  <c r="CH137" i="34"/>
  <c r="CH138" i="34"/>
  <c r="CH139" i="34"/>
  <c r="CH140" i="34"/>
  <c r="CH141" i="34"/>
  <c r="CH142" i="34"/>
  <c r="CH143" i="34"/>
  <c r="CH144" i="34"/>
  <c r="CH145" i="34"/>
  <c r="CH146" i="34"/>
  <c r="CH147" i="34"/>
  <c r="CH148" i="34"/>
  <c r="CH149" i="34"/>
  <c r="CH150" i="34"/>
  <c r="CH151" i="34"/>
  <c r="CH152" i="34"/>
  <c r="CH153" i="34"/>
  <c r="CH154" i="34"/>
  <c r="CH155" i="34"/>
  <c r="CH156" i="34"/>
  <c r="CH157" i="34"/>
  <c r="CH158" i="34"/>
  <c r="CH159" i="34"/>
  <c r="CH160" i="34"/>
  <c r="CH161" i="34"/>
  <c r="CH162" i="34"/>
  <c r="CH163" i="34"/>
  <c r="CH164" i="34"/>
  <c r="CH165" i="34"/>
  <c r="CH166" i="34"/>
  <c r="CH167" i="34"/>
  <c r="CH168" i="34"/>
  <c r="CH169" i="34"/>
  <c r="CH170" i="34"/>
  <c r="CH171" i="34"/>
  <c r="CH172" i="34"/>
  <c r="CH173" i="34"/>
  <c r="CH174" i="34"/>
  <c r="CH175" i="34"/>
  <c r="CH176" i="34"/>
  <c r="CH177" i="34"/>
  <c r="CH178" i="34"/>
  <c r="CH179" i="34"/>
  <c r="CH180" i="34"/>
  <c r="CH181" i="34"/>
  <c r="CH182" i="34"/>
  <c r="CH183" i="34"/>
  <c r="CH184" i="34"/>
  <c r="CH185" i="34"/>
  <c r="CH186" i="34"/>
  <c r="CH187" i="34"/>
  <c r="CH188" i="34"/>
  <c r="CH189" i="34"/>
  <c r="CH190" i="34"/>
  <c r="CH191" i="34"/>
  <c r="CH192" i="34"/>
  <c r="CH193" i="34"/>
  <c r="CH194" i="34"/>
  <c r="CH195" i="34"/>
  <c r="CH196" i="34"/>
  <c r="CH197" i="34"/>
  <c r="CH198" i="34"/>
  <c r="CH199" i="34"/>
  <c r="CH200" i="34"/>
  <c r="CH201" i="34"/>
  <c r="CH202" i="34"/>
  <c r="CH203" i="34"/>
  <c r="CH204" i="34"/>
  <c r="CH205" i="34"/>
  <c r="CH206" i="34"/>
  <c r="CH207" i="34"/>
  <c r="CH208" i="34"/>
  <c r="CH209" i="34"/>
  <c r="CH210" i="34"/>
  <c r="CH211" i="34"/>
  <c r="CH212" i="34"/>
  <c r="CH213" i="34"/>
  <c r="CH214" i="34"/>
  <c r="CH215" i="34"/>
  <c r="CH216" i="34"/>
  <c r="CH217" i="34"/>
  <c r="CH218" i="34"/>
  <c r="CH219" i="34"/>
  <c r="CH220" i="34"/>
  <c r="CH221" i="34"/>
  <c r="CH222" i="34"/>
  <c r="CH223" i="34"/>
  <c r="CH224" i="34"/>
  <c r="CH225" i="34"/>
  <c r="CH226" i="34"/>
  <c r="CH227" i="34"/>
  <c r="CH228" i="34"/>
  <c r="CH229" i="34"/>
  <c r="CH230" i="34"/>
  <c r="CH231" i="34"/>
  <c r="CH232" i="34"/>
  <c r="CH233" i="34"/>
  <c r="CH234" i="34"/>
  <c r="CH235" i="34"/>
  <c r="CH236" i="34"/>
  <c r="CH237" i="34"/>
  <c r="CH238" i="34"/>
  <c r="CH239" i="34"/>
  <c r="CH240" i="34"/>
  <c r="CH241" i="34"/>
  <c r="CH242" i="34"/>
  <c r="CH243" i="34"/>
  <c r="CH244" i="34"/>
  <c r="CH245" i="34"/>
  <c r="CH246" i="34"/>
  <c r="CH247" i="34"/>
  <c r="CH248" i="34"/>
  <c r="CH249" i="34"/>
  <c r="CH250" i="34"/>
  <c r="CH251" i="34"/>
  <c r="CH252" i="34"/>
  <c r="CH253" i="34"/>
  <c r="CH254" i="34"/>
  <c r="CH255" i="34"/>
  <c r="CH256" i="34"/>
  <c r="CH257" i="34"/>
  <c r="CH258" i="34"/>
  <c r="CH259" i="34"/>
  <c r="CH260" i="34"/>
  <c r="CH261" i="34"/>
  <c r="CH262" i="34"/>
  <c r="CH263" i="34"/>
  <c r="CH264" i="34"/>
  <c r="CH265" i="34"/>
  <c r="CH266" i="34"/>
  <c r="CH267" i="34"/>
  <c r="CH268" i="34"/>
  <c r="CH269" i="34"/>
  <c r="CH270" i="34"/>
  <c r="CH271" i="34"/>
  <c r="CH272" i="34"/>
  <c r="CH273" i="34"/>
  <c r="CH274" i="34"/>
  <c r="CH275" i="34"/>
  <c r="CH276" i="34"/>
  <c r="CH277" i="34"/>
  <c r="CH278" i="34"/>
  <c r="CH279" i="34"/>
  <c r="CH280" i="34"/>
  <c r="CH281" i="34"/>
  <c r="CH282" i="34"/>
  <c r="CH283" i="34"/>
  <c r="CH284" i="34"/>
  <c r="CH285" i="34"/>
  <c r="CH286" i="34"/>
  <c r="CH287" i="34"/>
  <c r="CH288" i="34"/>
  <c r="CH289" i="34"/>
  <c r="CH290" i="34"/>
  <c r="CH291" i="34"/>
  <c r="CG5" i="34"/>
  <c r="CG6" i="34"/>
  <c r="CG7" i="34"/>
  <c r="CG8" i="34"/>
  <c r="CG9" i="34"/>
  <c r="CG10" i="34"/>
  <c r="CG11" i="34"/>
  <c r="CG12" i="34"/>
  <c r="CG13" i="34"/>
  <c r="CG14" i="34"/>
  <c r="CG15" i="34"/>
  <c r="CG16" i="34"/>
  <c r="CG17" i="34"/>
  <c r="CG18" i="34"/>
  <c r="CG19" i="34"/>
  <c r="CG20" i="34"/>
  <c r="CG21" i="34"/>
  <c r="CG22" i="34"/>
  <c r="CG23" i="34"/>
  <c r="CG24" i="34"/>
  <c r="CG25" i="34"/>
  <c r="CG26" i="34"/>
  <c r="CG27" i="34"/>
  <c r="CG28" i="34"/>
  <c r="CG29" i="34"/>
  <c r="CG30" i="34"/>
  <c r="CG31" i="34"/>
  <c r="CG32" i="34"/>
  <c r="CG33" i="34"/>
  <c r="CG34" i="34"/>
  <c r="CG35" i="34"/>
  <c r="CG36" i="34"/>
  <c r="CG37" i="34"/>
  <c r="CG38" i="34"/>
  <c r="CG39" i="34"/>
  <c r="CG40" i="34"/>
  <c r="CG41" i="34"/>
  <c r="CG42" i="34"/>
  <c r="CG43" i="34"/>
  <c r="CG44" i="34"/>
  <c r="CG45" i="34"/>
  <c r="CG46" i="34"/>
  <c r="CG47" i="34"/>
  <c r="CG48" i="34"/>
  <c r="CG49" i="34"/>
  <c r="CG50" i="34"/>
  <c r="CG51" i="34"/>
  <c r="CG52" i="34"/>
  <c r="CG53" i="34"/>
  <c r="CG54" i="34"/>
  <c r="CG55" i="34"/>
  <c r="CG56" i="34"/>
  <c r="CG57" i="34"/>
  <c r="CG58" i="34"/>
  <c r="CG59" i="34"/>
  <c r="CG60" i="34"/>
  <c r="CG61" i="34"/>
  <c r="CG62" i="34"/>
  <c r="CG63" i="34"/>
  <c r="CG64" i="34"/>
  <c r="CG65" i="34"/>
  <c r="CG66" i="34"/>
  <c r="CG67" i="34"/>
  <c r="CG68" i="34"/>
  <c r="CG69" i="34"/>
  <c r="CG70" i="34"/>
  <c r="CG71" i="34"/>
  <c r="CG72" i="34"/>
  <c r="CG73" i="34"/>
  <c r="CG74" i="34"/>
  <c r="CG75" i="34"/>
  <c r="CG76" i="34"/>
  <c r="CG77" i="34"/>
  <c r="CG78" i="34"/>
  <c r="CG79" i="34"/>
  <c r="CG80" i="34"/>
  <c r="CG81" i="34"/>
  <c r="CG82" i="34"/>
  <c r="CG83" i="34"/>
  <c r="CG84" i="34"/>
  <c r="CG85" i="34"/>
  <c r="CG86" i="34"/>
  <c r="CG87" i="34"/>
  <c r="CG88" i="34"/>
  <c r="CG89" i="34"/>
  <c r="CG90" i="34"/>
  <c r="CG91" i="34"/>
  <c r="CG92" i="34"/>
  <c r="CG93" i="34"/>
  <c r="CG94" i="34"/>
  <c r="CG95" i="34"/>
  <c r="CG96" i="34"/>
  <c r="CG97" i="34"/>
  <c r="CG98" i="34"/>
  <c r="CG99" i="34"/>
  <c r="CG100" i="34"/>
  <c r="CG101" i="34"/>
  <c r="CG102" i="34"/>
  <c r="CG103" i="34"/>
  <c r="CG104" i="34"/>
  <c r="CG105" i="34"/>
  <c r="CG106" i="34"/>
  <c r="CG107" i="34"/>
  <c r="CG108" i="34"/>
  <c r="CG109" i="34"/>
  <c r="CG110" i="34"/>
  <c r="CG111" i="34"/>
  <c r="CG112" i="34"/>
  <c r="CG113" i="34"/>
  <c r="CG114" i="34"/>
  <c r="CG115" i="34"/>
  <c r="CG116" i="34"/>
  <c r="CG117" i="34"/>
  <c r="CG118" i="34"/>
  <c r="CG119" i="34"/>
  <c r="CG120" i="34"/>
  <c r="CG121" i="34"/>
  <c r="CG122" i="34"/>
  <c r="CG123" i="34"/>
  <c r="CG124" i="34"/>
  <c r="CG125" i="34"/>
  <c r="CG126" i="34"/>
  <c r="CG127" i="34"/>
  <c r="CG128" i="34"/>
  <c r="CG129" i="34"/>
  <c r="CG130" i="34"/>
  <c r="CG131" i="34"/>
  <c r="CG132" i="34"/>
  <c r="CG133" i="34"/>
  <c r="CG134" i="34"/>
  <c r="CG135" i="34"/>
  <c r="CG136" i="34"/>
  <c r="CG137" i="34"/>
  <c r="CG138" i="34"/>
  <c r="CG139" i="34"/>
  <c r="CG140" i="34"/>
  <c r="CG141" i="34"/>
  <c r="CG142" i="34"/>
  <c r="CG143" i="34"/>
  <c r="CG144" i="34"/>
  <c r="CG145" i="34"/>
  <c r="CG146" i="34"/>
  <c r="CG147" i="34"/>
  <c r="CG148" i="34"/>
  <c r="CG149" i="34"/>
  <c r="CG150" i="34"/>
  <c r="CG151" i="34"/>
  <c r="CG152" i="34"/>
  <c r="CG153" i="34"/>
  <c r="CG154" i="34"/>
  <c r="CG155" i="34"/>
  <c r="CG156" i="34"/>
  <c r="CG157" i="34"/>
  <c r="CG158" i="34"/>
  <c r="CG159" i="34"/>
  <c r="CG160" i="34"/>
  <c r="CG161" i="34"/>
  <c r="CG162" i="34"/>
  <c r="CG163" i="34"/>
  <c r="CG164" i="34"/>
  <c r="CG165" i="34"/>
  <c r="CG166" i="34"/>
  <c r="CG167" i="34"/>
  <c r="CG168" i="34"/>
  <c r="CG169" i="34"/>
  <c r="CG170" i="34"/>
  <c r="CG171" i="34"/>
  <c r="CG172" i="34"/>
  <c r="CG173" i="34"/>
  <c r="CG174" i="34"/>
  <c r="CG175" i="34"/>
  <c r="CG176" i="34"/>
  <c r="CG177" i="34"/>
  <c r="CG178" i="34"/>
  <c r="CG179" i="34"/>
  <c r="CG180" i="34"/>
  <c r="CG181" i="34"/>
  <c r="CG182" i="34"/>
  <c r="CG183" i="34"/>
  <c r="CG184" i="34"/>
  <c r="CG185" i="34"/>
  <c r="CG186" i="34"/>
  <c r="CG187" i="34"/>
  <c r="CG188" i="34"/>
  <c r="CG189" i="34"/>
  <c r="CG190" i="34"/>
  <c r="CG191" i="34"/>
  <c r="CG192" i="34"/>
  <c r="CG193" i="34"/>
  <c r="CG194" i="34"/>
  <c r="CG195" i="34"/>
  <c r="CG196" i="34"/>
  <c r="CG197" i="34"/>
  <c r="CG198" i="34"/>
  <c r="CG199" i="34"/>
  <c r="CG200" i="34"/>
  <c r="CG201" i="34"/>
  <c r="CG202" i="34"/>
  <c r="CG203" i="34"/>
  <c r="CG204" i="34"/>
  <c r="CG205" i="34"/>
  <c r="CG206" i="34"/>
  <c r="CG207" i="34"/>
  <c r="CG208" i="34"/>
  <c r="CG209" i="34"/>
  <c r="CG210" i="34"/>
  <c r="CG211" i="34"/>
  <c r="CG212" i="34"/>
  <c r="CG213" i="34"/>
  <c r="CG214" i="34"/>
  <c r="CG215" i="34"/>
  <c r="CG216" i="34"/>
  <c r="CG217" i="34"/>
  <c r="CG218" i="34"/>
  <c r="CG219" i="34"/>
  <c r="CG220" i="34"/>
  <c r="CG221" i="34"/>
  <c r="CG222" i="34"/>
  <c r="CG223" i="34"/>
  <c r="CG224" i="34"/>
  <c r="CG225" i="34"/>
  <c r="CG226" i="34"/>
  <c r="CG227" i="34"/>
  <c r="CG228" i="34"/>
  <c r="CG229" i="34"/>
  <c r="CG230" i="34"/>
  <c r="CG231" i="34"/>
  <c r="CG232" i="34"/>
  <c r="CG233" i="34"/>
  <c r="CG234" i="34"/>
  <c r="CG235" i="34"/>
  <c r="CG236" i="34"/>
  <c r="CG237" i="34"/>
  <c r="CG238" i="34"/>
  <c r="CG239" i="34"/>
  <c r="CG240" i="34"/>
  <c r="CG241" i="34"/>
  <c r="CG242" i="34"/>
  <c r="CG243" i="34"/>
  <c r="CG244" i="34"/>
  <c r="CG245" i="34"/>
  <c r="CG246" i="34"/>
  <c r="CG247" i="34"/>
  <c r="CG248" i="34"/>
  <c r="CG249" i="34"/>
  <c r="CG250" i="34"/>
  <c r="CG251" i="34"/>
  <c r="CG252" i="34"/>
  <c r="CG253" i="34"/>
  <c r="CG254" i="34"/>
  <c r="CG255" i="34"/>
  <c r="CG256" i="34"/>
  <c r="CG257" i="34"/>
  <c r="CG258" i="34"/>
  <c r="CG259" i="34"/>
  <c r="CG260" i="34"/>
  <c r="CG261" i="34"/>
  <c r="CG262" i="34"/>
  <c r="CG263" i="34"/>
  <c r="CG264" i="34"/>
  <c r="CG265" i="34"/>
  <c r="CG266" i="34"/>
  <c r="CG267" i="34"/>
  <c r="CG268" i="34"/>
  <c r="CG269" i="34"/>
  <c r="CG270" i="34"/>
  <c r="CG271" i="34"/>
  <c r="CG272" i="34"/>
  <c r="CG273" i="34"/>
  <c r="CG274" i="34"/>
  <c r="CG275" i="34"/>
  <c r="CG276" i="34"/>
  <c r="CG277" i="34"/>
  <c r="CG278" i="34"/>
  <c r="CG279" i="34"/>
  <c r="CG280" i="34"/>
  <c r="CG281" i="34"/>
  <c r="CG282" i="34"/>
  <c r="CG283" i="34"/>
  <c r="CG284" i="34"/>
  <c r="CG285" i="34"/>
  <c r="CG286" i="34"/>
  <c r="CG287" i="34"/>
  <c r="CG288" i="34"/>
  <c r="CG289" i="34"/>
  <c r="CG290" i="34"/>
  <c r="CG291" i="34"/>
  <c r="CF5" i="34"/>
  <c r="CF6" i="34"/>
  <c r="CF7" i="34"/>
  <c r="CF8" i="34"/>
  <c r="CF9" i="34"/>
  <c r="CF10" i="34"/>
  <c r="CF11" i="34"/>
  <c r="CF12" i="34"/>
  <c r="CF13" i="34"/>
  <c r="CF14" i="34"/>
  <c r="CF15" i="34"/>
  <c r="CF16" i="34"/>
  <c r="CF17" i="34"/>
  <c r="CF18" i="34"/>
  <c r="CF19" i="34"/>
  <c r="CF20" i="34"/>
  <c r="CF21" i="34"/>
  <c r="CF22" i="34"/>
  <c r="CF23" i="34"/>
  <c r="CF24" i="34"/>
  <c r="CF25" i="34"/>
  <c r="CF26" i="34"/>
  <c r="CF27" i="34"/>
  <c r="CF28" i="34"/>
  <c r="CF29" i="34"/>
  <c r="CF30" i="34"/>
  <c r="CF31" i="34"/>
  <c r="CF32" i="34"/>
  <c r="CF33" i="34"/>
  <c r="CF34" i="34"/>
  <c r="CF35" i="34"/>
  <c r="CF36" i="34"/>
  <c r="CF37" i="34"/>
  <c r="CF38" i="34"/>
  <c r="CF39" i="34"/>
  <c r="CF40" i="34"/>
  <c r="CF41" i="34"/>
  <c r="CF42" i="34"/>
  <c r="CF43" i="34"/>
  <c r="CF44" i="34"/>
  <c r="CF45" i="34"/>
  <c r="CF46" i="34"/>
  <c r="CF47" i="34"/>
  <c r="CF48" i="34"/>
  <c r="CF49" i="34"/>
  <c r="CF50" i="34"/>
  <c r="CF51" i="34"/>
  <c r="CF52" i="34"/>
  <c r="CF53" i="34"/>
  <c r="CF54" i="34"/>
  <c r="CF55" i="34"/>
  <c r="CF56" i="34"/>
  <c r="CF57" i="34"/>
  <c r="CF58" i="34"/>
  <c r="CF59" i="34"/>
  <c r="CF60" i="34"/>
  <c r="CF61" i="34"/>
  <c r="CF62" i="34"/>
  <c r="CF63" i="34"/>
  <c r="CF64" i="34"/>
  <c r="CF65" i="34"/>
  <c r="CF66" i="34"/>
  <c r="CF67" i="34"/>
  <c r="CF68" i="34"/>
  <c r="CF69" i="34"/>
  <c r="CF70" i="34"/>
  <c r="CF71" i="34"/>
  <c r="CF72" i="34"/>
  <c r="CF73" i="34"/>
  <c r="CF74" i="34"/>
  <c r="CF75" i="34"/>
  <c r="CF76" i="34"/>
  <c r="CF77" i="34"/>
  <c r="CF78" i="34"/>
  <c r="CF79" i="34"/>
  <c r="CF80" i="34"/>
  <c r="CF81" i="34"/>
  <c r="CF82" i="34"/>
  <c r="CF83" i="34"/>
  <c r="CF84" i="34"/>
  <c r="CF85" i="34"/>
  <c r="CF86" i="34"/>
  <c r="CF87" i="34"/>
  <c r="CF88" i="34"/>
  <c r="CF89" i="34"/>
  <c r="CF90" i="34"/>
  <c r="CF91" i="34"/>
  <c r="CF92" i="34"/>
  <c r="CF93" i="34"/>
  <c r="CF94" i="34"/>
  <c r="CF95" i="34"/>
  <c r="CF96" i="34"/>
  <c r="CF97" i="34"/>
  <c r="CF98" i="34"/>
  <c r="CF99" i="34"/>
  <c r="CF100" i="34"/>
  <c r="CF101" i="34"/>
  <c r="CF102" i="34"/>
  <c r="CF103" i="34"/>
  <c r="CF104" i="34"/>
  <c r="CF105" i="34"/>
  <c r="CF106" i="34"/>
  <c r="CF107" i="34"/>
  <c r="CF108" i="34"/>
  <c r="CF109" i="34"/>
  <c r="CF110" i="34"/>
  <c r="CF111" i="34"/>
  <c r="CF112" i="34"/>
  <c r="CF113" i="34"/>
  <c r="CF114" i="34"/>
  <c r="CF115" i="34"/>
  <c r="CF116" i="34"/>
  <c r="CF117" i="34"/>
  <c r="CF118" i="34"/>
  <c r="CF119" i="34"/>
  <c r="CF120" i="34"/>
  <c r="CF121" i="34"/>
  <c r="CF122" i="34"/>
  <c r="CF123" i="34"/>
  <c r="CF124" i="34"/>
  <c r="CF125" i="34"/>
  <c r="CF126" i="34"/>
  <c r="CF127" i="34"/>
  <c r="CF128" i="34"/>
  <c r="CF129" i="34"/>
  <c r="CF130" i="34"/>
  <c r="CF131" i="34"/>
  <c r="CF132" i="34"/>
  <c r="CF133" i="34"/>
  <c r="CF134" i="34"/>
  <c r="CF135" i="34"/>
  <c r="CF136" i="34"/>
  <c r="CF137" i="34"/>
  <c r="CF138" i="34"/>
  <c r="CF139" i="34"/>
  <c r="CF140" i="34"/>
  <c r="CF141" i="34"/>
  <c r="CF142" i="34"/>
  <c r="CF143" i="34"/>
  <c r="CF144" i="34"/>
  <c r="CF145" i="34"/>
  <c r="CF146" i="34"/>
  <c r="CF147" i="34"/>
  <c r="CF148" i="34"/>
  <c r="CF149" i="34"/>
  <c r="CF150" i="34"/>
  <c r="CF151" i="34"/>
  <c r="CF152" i="34"/>
  <c r="CF153" i="34"/>
  <c r="CF154" i="34"/>
  <c r="CF155" i="34"/>
  <c r="CF156" i="34"/>
  <c r="CF157" i="34"/>
  <c r="CF158" i="34"/>
  <c r="CF159" i="34"/>
  <c r="CF160" i="34"/>
  <c r="CF161" i="34"/>
  <c r="CF162" i="34"/>
  <c r="CF163" i="34"/>
  <c r="CF164" i="34"/>
  <c r="CF165" i="34"/>
  <c r="CF166" i="34"/>
  <c r="CF167" i="34"/>
  <c r="CF168" i="34"/>
  <c r="CF169" i="34"/>
  <c r="CF170" i="34"/>
  <c r="CF171" i="34"/>
  <c r="CF172" i="34"/>
  <c r="CF173" i="34"/>
  <c r="CF174" i="34"/>
  <c r="CF175" i="34"/>
  <c r="CF176" i="34"/>
  <c r="CF177" i="34"/>
  <c r="CF178" i="34"/>
  <c r="CF179" i="34"/>
  <c r="CF180" i="34"/>
  <c r="CF181" i="34"/>
  <c r="CF182" i="34"/>
  <c r="CF183" i="34"/>
  <c r="CF184" i="34"/>
  <c r="CF185" i="34"/>
  <c r="CF186" i="34"/>
  <c r="CF187" i="34"/>
  <c r="CF188" i="34"/>
  <c r="CF189" i="34"/>
  <c r="CF190" i="34"/>
  <c r="CF191" i="34"/>
  <c r="CF192" i="34"/>
  <c r="CF193" i="34"/>
  <c r="CF194" i="34"/>
  <c r="CF195" i="34"/>
  <c r="CF196" i="34"/>
  <c r="CF197" i="34"/>
  <c r="CF198" i="34"/>
  <c r="CF199" i="34"/>
  <c r="CF200" i="34"/>
  <c r="CF201" i="34"/>
  <c r="CF202" i="34"/>
  <c r="CF203" i="34"/>
  <c r="CF204" i="34"/>
  <c r="CF205" i="34"/>
  <c r="CF206" i="34"/>
  <c r="CF207" i="34"/>
  <c r="CF208" i="34"/>
  <c r="CF209" i="34"/>
  <c r="CF210" i="34"/>
  <c r="CF211" i="34"/>
  <c r="CF212" i="34"/>
  <c r="CF213" i="34"/>
  <c r="CF214" i="34"/>
  <c r="CF215" i="34"/>
  <c r="CF216" i="34"/>
  <c r="CF217" i="34"/>
  <c r="CF218" i="34"/>
  <c r="CF219" i="34"/>
  <c r="CF220" i="34"/>
  <c r="CF221" i="34"/>
  <c r="CF222" i="34"/>
  <c r="CF223" i="34"/>
  <c r="CF224" i="34"/>
  <c r="CF225" i="34"/>
  <c r="CF226" i="34"/>
  <c r="CF227" i="34"/>
  <c r="CF228" i="34"/>
  <c r="CF229" i="34"/>
  <c r="CF230" i="34"/>
  <c r="CF231" i="34"/>
  <c r="CF232" i="34"/>
  <c r="CF233" i="34"/>
  <c r="CF234" i="34"/>
  <c r="CF235" i="34"/>
  <c r="CF236" i="34"/>
  <c r="CF237" i="34"/>
  <c r="CF238" i="34"/>
  <c r="CF239" i="34"/>
  <c r="CF240" i="34"/>
  <c r="CF241" i="34"/>
  <c r="CF242" i="34"/>
  <c r="CF243" i="34"/>
  <c r="CF244" i="34"/>
  <c r="CF245" i="34"/>
  <c r="CF246" i="34"/>
  <c r="CF247" i="34"/>
  <c r="CF248" i="34"/>
  <c r="CF249" i="34"/>
  <c r="CF250" i="34"/>
  <c r="CF251" i="34"/>
  <c r="CF252" i="34"/>
  <c r="CF253" i="34"/>
  <c r="CF254" i="34"/>
  <c r="CF255" i="34"/>
  <c r="CF256" i="34"/>
  <c r="CF257" i="34"/>
  <c r="CF258" i="34"/>
  <c r="CF259" i="34"/>
  <c r="CF260" i="34"/>
  <c r="CF261" i="34"/>
  <c r="CF262" i="34"/>
  <c r="CF263" i="34"/>
  <c r="CF264" i="34"/>
  <c r="CF265" i="34"/>
  <c r="CF266" i="34"/>
  <c r="CF267" i="34"/>
  <c r="CF268" i="34"/>
  <c r="CF269" i="34"/>
  <c r="CF270" i="34"/>
  <c r="CF271" i="34"/>
  <c r="CF272" i="34"/>
  <c r="CF273" i="34"/>
  <c r="CF274" i="34"/>
  <c r="CF275" i="34"/>
  <c r="CF276" i="34"/>
  <c r="CF277" i="34"/>
  <c r="CF278" i="34"/>
  <c r="CF279" i="34"/>
  <c r="CF280" i="34"/>
  <c r="CF281" i="34"/>
  <c r="CF282" i="34"/>
  <c r="CF283" i="34"/>
  <c r="CF284" i="34"/>
  <c r="CF285" i="34"/>
  <c r="CF286" i="34"/>
  <c r="CF287" i="34"/>
  <c r="CF288" i="34"/>
  <c r="CF289" i="34"/>
  <c r="CF290" i="34"/>
  <c r="CF291" i="34"/>
  <c r="CD5" i="34"/>
  <c r="CD6" i="34"/>
  <c r="CD7" i="34"/>
  <c r="CD8" i="34"/>
  <c r="CD9" i="34"/>
  <c r="CD10" i="34"/>
  <c r="CD11" i="34"/>
  <c r="CD12" i="34"/>
  <c r="CD13" i="34"/>
  <c r="CD14" i="34"/>
  <c r="CD15" i="34"/>
  <c r="CD16" i="34"/>
  <c r="CD17" i="34"/>
  <c r="CD18" i="34"/>
  <c r="CD19" i="34"/>
  <c r="CD20" i="34"/>
  <c r="CD21" i="34"/>
  <c r="CD22" i="34"/>
  <c r="CD23" i="34"/>
  <c r="CD24" i="34"/>
  <c r="CD25" i="34"/>
  <c r="CD26" i="34"/>
  <c r="CD27" i="34"/>
  <c r="CD28" i="34"/>
  <c r="CD29" i="34"/>
  <c r="CD30" i="34"/>
  <c r="CD31" i="34"/>
  <c r="CD32" i="34"/>
  <c r="CD33" i="34"/>
  <c r="CD34" i="34"/>
  <c r="CD35" i="34"/>
  <c r="CD36" i="34"/>
  <c r="CD37" i="34"/>
  <c r="CD38" i="34"/>
  <c r="CD39" i="34"/>
  <c r="CD40" i="34"/>
  <c r="CD41" i="34"/>
  <c r="CD42" i="34"/>
  <c r="CD43" i="34"/>
  <c r="CD44" i="34"/>
  <c r="CD45" i="34"/>
  <c r="CD46" i="34"/>
  <c r="CD47" i="34"/>
  <c r="CD48" i="34"/>
  <c r="CD49" i="34"/>
  <c r="CD50" i="34"/>
  <c r="CD51" i="34"/>
  <c r="CD52" i="34"/>
  <c r="CD53" i="34"/>
  <c r="CD54" i="34"/>
  <c r="CD55" i="34"/>
  <c r="CD56" i="34"/>
  <c r="CD57" i="34"/>
  <c r="CD58" i="34"/>
  <c r="CD59" i="34"/>
  <c r="CD60" i="34"/>
  <c r="CD61" i="34"/>
  <c r="CD62" i="34"/>
  <c r="CD63" i="34"/>
  <c r="CD64" i="34"/>
  <c r="CD65" i="34"/>
  <c r="CD66" i="34"/>
  <c r="CD67" i="34"/>
  <c r="CD68" i="34"/>
  <c r="CD69" i="34"/>
  <c r="CD70" i="34"/>
  <c r="CD71" i="34"/>
  <c r="CD72" i="34"/>
  <c r="CD73" i="34"/>
  <c r="CD74" i="34"/>
  <c r="CD75" i="34"/>
  <c r="CD76" i="34"/>
  <c r="CD77" i="34"/>
  <c r="CD78" i="34"/>
  <c r="CD79" i="34"/>
  <c r="CD80" i="34"/>
  <c r="CD81" i="34"/>
  <c r="CD82" i="34"/>
  <c r="CD83" i="34"/>
  <c r="CD84" i="34"/>
  <c r="CD85" i="34"/>
  <c r="CD86" i="34"/>
  <c r="CD87" i="34"/>
  <c r="CD88" i="34"/>
  <c r="CD89" i="34"/>
  <c r="CD90" i="34"/>
  <c r="CD91" i="34"/>
  <c r="CD92" i="34"/>
  <c r="CD93" i="34"/>
  <c r="CD94" i="34"/>
  <c r="CD95" i="34"/>
  <c r="CD96" i="34"/>
  <c r="CD97" i="34"/>
  <c r="CD98" i="34"/>
  <c r="CD99" i="34"/>
  <c r="CD100" i="34"/>
  <c r="CD101" i="34"/>
  <c r="CD102" i="34"/>
  <c r="CD103" i="34"/>
  <c r="CD104" i="34"/>
  <c r="CD105" i="34"/>
  <c r="CD106" i="34"/>
  <c r="CD107" i="34"/>
  <c r="CD108" i="34"/>
  <c r="CD109" i="34"/>
  <c r="CD110" i="34"/>
  <c r="CD111" i="34"/>
  <c r="CD112" i="34"/>
  <c r="CD113" i="34"/>
  <c r="CD114" i="34"/>
  <c r="CD115" i="34"/>
  <c r="CD116" i="34"/>
  <c r="CD117" i="34"/>
  <c r="CD118" i="34"/>
  <c r="CD119" i="34"/>
  <c r="CD120" i="34"/>
  <c r="CD121" i="34"/>
  <c r="CD122" i="34"/>
  <c r="CD123" i="34"/>
  <c r="CD124" i="34"/>
  <c r="CD125" i="34"/>
  <c r="CD126" i="34"/>
  <c r="CD127" i="34"/>
  <c r="CD128" i="34"/>
  <c r="CD129" i="34"/>
  <c r="CD130" i="34"/>
  <c r="CD131" i="34"/>
  <c r="CD132" i="34"/>
  <c r="CD133" i="34"/>
  <c r="CD134" i="34"/>
  <c r="CD135" i="34"/>
  <c r="CD136" i="34"/>
  <c r="CD137" i="34"/>
  <c r="CD138" i="34"/>
  <c r="CD139" i="34"/>
  <c r="CD140" i="34"/>
  <c r="CD141" i="34"/>
  <c r="CD142" i="34"/>
  <c r="CD143" i="34"/>
  <c r="CD144" i="34"/>
  <c r="CD145" i="34"/>
  <c r="CD146" i="34"/>
  <c r="CD147" i="34"/>
  <c r="CD148" i="34"/>
  <c r="CD149" i="34"/>
  <c r="CD150" i="34"/>
  <c r="CD151" i="34"/>
  <c r="CD152" i="34"/>
  <c r="CD153" i="34"/>
  <c r="CD154" i="34"/>
  <c r="CD155" i="34"/>
  <c r="CD156" i="34"/>
  <c r="CD157" i="34"/>
  <c r="CD158" i="34"/>
  <c r="CD159" i="34"/>
  <c r="CD160" i="34"/>
  <c r="CD161" i="34"/>
  <c r="CD162" i="34"/>
  <c r="CD163" i="34"/>
  <c r="CD164" i="34"/>
  <c r="CD165" i="34"/>
  <c r="CD166" i="34"/>
  <c r="CD167" i="34"/>
  <c r="CD168" i="34"/>
  <c r="CD169" i="34"/>
  <c r="CD170" i="34"/>
  <c r="CD171" i="34"/>
  <c r="CD172" i="34"/>
  <c r="CD173" i="34"/>
  <c r="CD174" i="34"/>
  <c r="CD175" i="34"/>
  <c r="CD176" i="34"/>
  <c r="CD177" i="34"/>
  <c r="CD178" i="34"/>
  <c r="CD179" i="34"/>
  <c r="CD180" i="34"/>
  <c r="CD181" i="34"/>
  <c r="CD182" i="34"/>
  <c r="CD183" i="34"/>
  <c r="CD184" i="34"/>
  <c r="CD185" i="34"/>
  <c r="CD186" i="34"/>
  <c r="CD187" i="34"/>
  <c r="CD188" i="34"/>
  <c r="CD189" i="34"/>
  <c r="CD190" i="34"/>
  <c r="CD191" i="34"/>
  <c r="CD192" i="34"/>
  <c r="CD193" i="34"/>
  <c r="CD194" i="34"/>
  <c r="CD195" i="34"/>
  <c r="CD196" i="34"/>
  <c r="CD197" i="34"/>
  <c r="CD198" i="34"/>
  <c r="CD199" i="34"/>
  <c r="CD200" i="34"/>
  <c r="CD201" i="34"/>
  <c r="CD202" i="34"/>
  <c r="CD203" i="34"/>
  <c r="CD204" i="34"/>
  <c r="CD205" i="34"/>
  <c r="CD206" i="34"/>
  <c r="CD207" i="34"/>
  <c r="CD208" i="34"/>
  <c r="CD209" i="34"/>
  <c r="CD210" i="34"/>
  <c r="CD211" i="34"/>
  <c r="CD212" i="34"/>
  <c r="CD213" i="34"/>
  <c r="CD214" i="34"/>
  <c r="CD215" i="34"/>
  <c r="CD216" i="34"/>
  <c r="CD217" i="34"/>
  <c r="CD218" i="34"/>
  <c r="CD219" i="34"/>
  <c r="CD220" i="34"/>
  <c r="CD221" i="34"/>
  <c r="CD222" i="34"/>
  <c r="CD223" i="34"/>
  <c r="CD224" i="34"/>
  <c r="CD225" i="34"/>
  <c r="CD226" i="34"/>
  <c r="CD227" i="34"/>
  <c r="CD228" i="34"/>
  <c r="CD229" i="34"/>
  <c r="CD230" i="34"/>
  <c r="CD231" i="34"/>
  <c r="CD232" i="34"/>
  <c r="CD233" i="34"/>
  <c r="CD234" i="34"/>
  <c r="CD235" i="34"/>
  <c r="CD236" i="34"/>
  <c r="CD237" i="34"/>
  <c r="CD238" i="34"/>
  <c r="CD239" i="34"/>
  <c r="CD240" i="34"/>
  <c r="CD241" i="34"/>
  <c r="CD242" i="34"/>
  <c r="CD243" i="34"/>
  <c r="CD244" i="34"/>
  <c r="CD245" i="34"/>
  <c r="CD246" i="34"/>
  <c r="CD247" i="34"/>
  <c r="CD248" i="34"/>
  <c r="CD249" i="34"/>
  <c r="CD250" i="34"/>
  <c r="CD251" i="34"/>
  <c r="CD252" i="34"/>
  <c r="CD253" i="34"/>
  <c r="CD254" i="34"/>
  <c r="CD255" i="34"/>
  <c r="CD256" i="34"/>
  <c r="CD257" i="34"/>
  <c r="CD258" i="34"/>
  <c r="CD259" i="34"/>
  <c r="CD260" i="34"/>
  <c r="CD261" i="34"/>
  <c r="CD262" i="34"/>
  <c r="CD263" i="34"/>
  <c r="CD264" i="34"/>
  <c r="CD265" i="34"/>
  <c r="CD266" i="34"/>
  <c r="CD267" i="34"/>
  <c r="CD268" i="34"/>
  <c r="CD269" i="34"/>
  <c r="CD270" i="34"/>
  <c r="CD271" i="34"/>
  <c r="CD272" i="34"/>
  <c r="CD273" i="34"/>
  <c r="CD274" i="34"/>
  <c r="CD275" i="34"/>
  <c r="CD276" i="34"/>
  <c r="CD277" i="34"/>
  <c r="CD278" i="34"/>
  <c r="CD279" i="34"/>
  <c r="CD280" i="34"/>
  <c r="CD281" i="34"/>
  <c r="CD282" i="34"/>
  <c r="CD283" i="34"/>
  <c r="CD284" i="34"/>
  <c r="CD285" i="34"/>
  <c r="CD286" i="34"/>
  <c r="CD287" i="34"/>
  <c r="CD288" i="34"/>
  <c r="CD289" i="34"/>
  <c r="CD290" i="34"/>
  <c r="CD291" i="34"/>
  <c r="CC5" i="34"/>
  <c r="CC6" i="34"/>
  <c r="CC7" i="34"/>
  <c r="CC8" i="34"/>
  <c r="CC9" i="34"/>
  <c r="CC10" i="34"/>
  <c r="CC11" i="34"/>
  <c r="CC12" i="34"/>
  <c r="CC13" i="34"/>
  <c r="CC14" i="34"/>
  <c r="CC15" i="34"/>
  <c r="CC16" i="34"/>
  <c r="CC17" i="34"/>
  <c r="CC18" i="34"/>
  <c r="CC19" i="34"/>
  <c r="CC20" i="34"/>
  <c r="CC21" i="34"/>
  <c r="CC22" i="34"/>
  <c r="CC23" i="34"/>
  <c r="CC24" i="34"/>
  <c r="CC25" i="34"/>
  <c r="CC26" i="34"/>
  <c r="CC27" i="34"/>
  <c r="CC28" i="34"/>
  <c r="CC29" i="34"/>
  <c r="CC30" i="34"/>
  <c r="CC31" i="34"/>
  <c r="CC32" i="34"/>
  <c r="CC33" i="34"/>
  <c r="CC34" i="34"/>
  <c r="CC35" i="34"/>
  <c r="CC36" i="34"/>
  <c r="CC37" i="34"/>
  <c r="CC38" i="34"/>
  <c r="CC39" i="34"/>
  <c r="CC40" i="34"/>
  <c r="CC41" i="34"/>
  <c r="CC42" i="34"/>
  <c r="CC43" i="34"/>
  <c r="CC44" i="34"/>
  <c r="CC45" i="34"/>
  <c r="CC46" i="34"/>
  <c r="CC47" i="34"/>
  <c r="CC48" i="34"/>
  <c r="CC49" i="34"/>
  <c r="CC50" i="34"/>
  <c r="CC51" i="34"/>
  <c r="CC52" i="34"/>
  <c r="CC53" i="34"/>
  <c r="CC54" i="34"/>
  <c r="CC55" i="34"/>
  <c r="CC56" i="34"/>
  <c r="CC57" i="34"/>
  <c r="CC58" i="34"/>
  <c r="CC59" i="34"/>
  <c r="CC60" i="34"/>
  <c r="CC61" i="34"/>
  <c r="CC62" i="34"/>
  <c r="CC63" i="34"/>
  <c r="CC64" i="34"/>
  <c r="CC65" i="34"/>
  <c r="CC66" i="34"/>
  <c r="CC67" i="34"/>
  <c r="CC68" i="34"/>
  <c r="CC69" i="34"/>
  <c r="CC70" i="34"/>
  <c r="CC71" i="34"/>
  <c r="CC72" i="34"/>
  <c r="CC73" i="34"/>
  <c r="CC74" i="34"/>
  <c r="CC75" i="34"/>
  <c r="CC76" i="34"/>
  <c r="CC77" i="34"/>
  <c r="CC78" i="34"/>
  <c r="CC79" i="34"/>
  <c r="CC80" i="34"/>
  <c r="CC81" i="34"/>
  <c r="CC82" i="34"/>
  <c r="CC83" i="34"/>
  <c r="CC84" i="34"/>
  <c r="CC85" i="34"/>
  <c r="CC86" i="34"/>
  <c r="CC87" i="34"/>
  <c r="CC88" i="34"/>
  <c r="CC89" i="34"/>
  <c r="CC90" i="34"/>
  <c r="CC91" i="34"/>
  <c r="CC92" i="34"/>
  <c r="CC93" i="34"/>
  <c r="CC94" i="34"/>
  <c r="CC95" i="34"/>
  <c r="CC96" i="34"/>
  <c r="CC97" i="34"/>
  <c r="CC98" i="34"/>
  <c r="CC99" i="34"/>
  <c r="CC100" i="34"/>
  <c r="CC101" i="34"/>
  <c r="CC102" i="34"/>
  <c r="CC103" i="34"/>
  <c r="CC104" i="34"/>
  <c r="CC105" i="34"/>
  <c r="CC106" i="34"/>
  <c r="CC107" i="34"/>
  <c r="CC108" i="34"/>
  <c r="CC109" i="34"/>
  <c r="CC110" i="34"/>
  <c r="CC111" i="34"/>
  <c r="CC112" i="34"/>
  <c r="CC113" i="34"/>
  <c r="CC114" i="34"/>
  <c r="CC115" i="34"/>
  <c r="CC116" i="34"/>
  <c r="CC117" i="34"/>
  <c r="CC118" i="34"/>
  <c r="CC119" i="34"/>
  <c r="CC120" i="34"/>
  <c r="CC121" i="34"/>
  <c r="CC122" i="34"/>
  <c r="CC123" i="34"/>
  <c r="CC124" i="34"/>
  <c r="CC125" i="34"/>
  <c r="CC126" i="34"/>
  <c r="CC127" i="34"/>
  <c r="CC128" i="34"/>
  <c r="CC129" i="34"/>
  <c r="CC130" i="34"/>
  <c r="CC131" i="34"/>
  <c r="CC132" i="34"/>
  <c r="CC133" i="34"/>
  <c r="CC134" i="34"/>
  <c r="CC135" i="34"/>
  <c r="CC136" i="34"/>
  <c r="CC137" i="34"/>
  <c r="CC138" i="34"/>
  <c r="CC139" i="34"/>
  <c r="CC140" i="34"/>
  <c r="CC141" i="34"/>
  <c r="CC142" i="34"/>
  <c r="CC143" i="34"/>
  <c r="CC144" i="34"/>
  <c r="CC145" i="34"/>
  <c r="CC146" i="34"/>
  <c r="CC147" i="34"/>
  <c r="CC148" i="34"/>
  <c r="CC149" i="34"/>
  <c r="CC150" i="34"/>
  <c r="CC151" i="34"/>
  <c r="CC152" i="34"/>
  <c r="CC153" i="34"/>
  <c r="CC154" i="34"/>
  <c r="CC155" i="34"/>
  <c r="CC156" i="34"/>
  <c r="CC157" i="34"/>
  <c r="CC158" i="34"/>
  <c r="CC159" i="34"/>
  <c r="CC160" i="34"/>
  <c r="CC161" i="34"/>
  <c r="CC162" i="34"/>
  <c r="CC163" i="34"/>
  <c r="CC164" i="34"/>
  <c r="CC165" i="34"/>
  <c r="CC166" i="34"/>
  <c r="CC167" i="34"/>
  <c r="CC168" i="34"/>
  <c r="CC169" i="34"/>
  <c r="CC170" i="34"/>
  <c r="CC171" i="34"/>
  <c r="CC172" i="34"/>
  <c r="CC173" i="34"/>
  <c r="CC174" i="34"/>
  <c r="CC175" i="34"/>
  <c r="CC176" i="34"/>
  <c r="CC177" i="34"/>
  <c r="CC178" i="34"/>
  <c r="CC179" i="34"/>
  <c r="CC180" i="34"/>
  <c r="CC181" i="34"/>
  <c r="CC182" i="34"/>
  <c r="CC183" i="34"/>
  <c r="CC184" i="34"/>
  <c r="CC185" i="34"/>
  <c r="CC186" i="34"/>
  <c r="CC187" i="34"/>
  <c r="CC188" i="34"/>
  <c r="CC189" i="34"/>
  <c r="CC190" i="34"/>
  <c r="CC191" i="34"/>
  <c r="CC192" i="34"/>
  <c r="CC193" i="34"/>
  <c r="CC194" i="34"/>
  <c r="CC195" i="34"/>
  <c r="CC196" i="34"/>
  <c r="CC197" i="34"/>
  <c r="CC198" i="34"/>
  <c r="CC199" i="34"/>
  <c r="CC200" i="34"/>
  <c r="CC201" i="34"/>
  <c r="CC202" i="34"/>
  <c r="CC203" i="34"/>
  <c r="CC204" i="34"/>
  <c r="CC205" i="34"/>
  <c r="CC206" i="34"/>
  <c r="CC207" i="34"/>
  <c r="CC208" i="34"/>
  <c r="CC209" i="34"/>
  <c r="CC210" i="34"/>
  <c r="CC211" i="34"/>
  <c r="CC212" i="34"/>
  <c r="CC213" i="34"/>
  <c r="CC214" i="34"/>
  <c r="CC215" i="34"/>
  <c r="CC216" i="34"/>
  <c r="CC217" i="34"/>
  <c r="CC218" i="34"/>
  <c r="CC219" i="34"/>
  <c r="CC220" i="34"/>
  <c r="CC221" i="34"/>
  <c r="CC222" i="34"/>
  <c r="CC223" i="34"/>
  <c r="CC224" i="34"/>
  <c r="CC225" i="34"/>
  <c r="CC226" i="34"/>
  <c r="CC227" i="34"/>
  <c r="CC228" i="34"/>
  <c r="CC229" i="34"/>
  <c r="CC230" i="34"/>
  <c r="CC231" i="34"/>
  <c r="CC232" i="34"/>
  <c r="CC233" i="34"/>
  <c r="CC234" i="34"/>
  <c r="CC235" i="34"/>
  <c r="CC236" i="34"/>
  <c r="CC237" i="34"/>
  <c r="CC238" i="34"/>
  <c r="CC239" i="34"/>
  <c r="CC240" i="34"/>
  <c r="CC241" i="34"/>
  <c r="CC242" i="34"/>
  <c r="CC243" i="34"/>
  <c r="CC244" i="34"/>
  <c r="CC245" i="34"/>
  <c r="CC246" i="34"/>
  <c r="CC247" i="34"/>
  <c r="CC248" i="34"/>
  <c r="CC249" i="34"/>
  <c r="CC250" i="34"/>
  <c r="CC251" i="34"/>
  <c r="CC252" i="34"/>
  <c r="CC253" i="34"/>
  <c r="CC254" i="34"/>
  <c r="CC255" i="34"/>
  <c r="CC256" i="34"/>
  <c r="CC257" i="34"/>
  <c r="CC258" i="34"/>
  <c r="CC259" i="34"/>
  <c r="CC260" i="34"/>
  <c r="CC261" i="34"/>
  <c r="CC262" i="34"/>
  <c r="CC263" i="34"/>
  <c r="CC264" i="34"/>
  <c r="CC265" i="34"/>
  <c r="CC266" i="34"/>
  <c r="CC267" i="34"/>
  <c r="CC268" i="34"/>
  <c r="CC269" i="34"/>
  <c r="CC270" i="34"/>
  <c r="CC271" i="34"/>
  <c r="CC272" i="34"/>
  <c r="CC273" i="34"/>
  <c r="CC274" i="34"/>
  <c r="CC275" i="34"/>
  <c r="CC276" i="34"/>
  <c r="CC277" i="34"/>
  <c r="CC278" i="34"/>
  <c r="CC279" i="34"/>
  <c r="CC280" i="34"/>
  <c r="CC281" i="34"/>
  <c r="CC282" i="34"/>
  <c r="CC283" i="34"/>
  <c r="CC284" i="34"/>
  <c r="CC285" i="34"/>
  <c r="CC286" i="34"/>
  <c r="CC287" i="34"/>
  <c r="CC288" i="34"/>
  <c r="CC289" i="34"/>
  <c r="CC290" i="34"/>
  <c r="CC291" i="34"/>
  <c r="CB5" i="34"/>
  <c r="CB6" i="34"/>
  <c r="CB7" i="34"/>
  <c r="CB8" i="34"/>
  <c r="CB9" i="34"/>
  <c r="CB10" i="34"/>
  <c r="CB11" i="34"/>
  <c r="CB12" i="34"/>
  <c r="CB13" i="34"/>
  <c r="CB14" i="34"/>
  <c r="CB15" i="34"/>
  <c r="CB16" i="34"/>
  <c r="CB17" i="34"/>
  <c r="CB18" i="34"/>
  <c r="CB19" i="34"/>
  <c r="CB20" i="34"/>
  <c r="CB21" i="34"/>
  <c r="CB22" i="34"/>
  <c r="CB23" i="34"/>
  <c r="CB24" i="34"/>
  <c r="CB25" i="34"/>
  <c r="CB26" i="34"/>
  <c r="CB27" i="34"/>
  <c r="CB28" i="34"/>
  <c r="CB29" i="34"/>
  <c r="CB30" i="34"/>
  <c r="CB31" i="34"/>
  <c r="CB32" i="34"/>
  <c r="CB33" i="34"/>
  <c r="CB34" i="34"/>
  <c r="CB35" i="34"/>
  <c r="CB36" i="34"/>
  <c r="CB37" i="34"/>
  <c r="CB38" i="34"/>
  <c r="CB39" i="34"/>
  <c r="CB40" i="34"/>
  <c r="CB41" i="34"/>
  <c r="CB42" i="34"/>
  <c r="CB43" i="34"/>
  <c r="CB44" i="34"/>
  <c r="CB45" i="34"/>
  <c r="CB46" i="34"/>
  <c r="CB47" i="34"/>
  <c r="CB48" i="34"/>
  <c r="CB49" i="34"/>
  <c r="CB50" i="34"/>
  <c r="CB51" i="34"/>
  <c r="CB52" i="34"/>
  <c r="CB53" i="34"/>
  <c r="CB54" i="34"/>
  <c r="CB55" i="34"/>
  <c r="CB56" i="34"/>
  <c r="CB57" i="34"/>
  <c r="CB58" i="34"/>
  <c r="CB59" i="34"/>
  <c r="CB60" i="34"/>
  <c r="CB61" i="34"/>
  <c r="CB62" i="34"/>
  <c r="CB63" i="34"/>
  <c r="CB64" i="34"/>
  <c r="CB65" i="34"/>
  <c r="CB66" i="34"/>
  <c r="CB67" i="34"/>
  <c r="CB68" i="34"/>
  <c r="CB69" i="34"/>
  <c r="CB70" i="34"/>
  <c r="CB71" i="34"/>
  <c r="CB72" i="34"/>
  <c r="CB73" i="34"/>
  <c r="CB74" i="34"/>
  <c r="CB75" i="34"/>
  <c r="CB76" i="34"/>
  <c r="CB77" i="34"/>
  <c r="CB78" i="34"/>
  <c r="CB79" i="34"/>
  <c r="CB80" i="34"/>
  <c r="CB81" i="34"/>
  <c r="CB82" i="34"/>
  <c r="CB83" i="34"/>
  <c r="CB84" i="34"/>
  <c r="CB85" i="34"/>
  <c r="CB86" i="34"/>
  <c r="CB87" i="34"/>
  <c r="CB88" i="34"/>
  <c r="CB89" i="34"/>
  <c r="CB90" i="34"/>
  <c r="CB91" i="34"/>
  <c r="CB92" i="34"/>
  <c r="CB93" i="34"/>
  <c r="CB94" i="34"/>
  <c r="CB95" i="34"/>
  <c r="CB96" i="34"/>
  <c r="CB97" i="34"/>
  <c r="CB98" i="34"/>
  <c r="CB99" i="34"/>
  <c r="CB100" i="34"/>
  <c r="CB101" i="34"/>
  <c r="CB102" i="34"/>
  <c r="CB103" i="34"/>
  <c r="CB104" i="34"/>
  <c r="CB105" i="34"/>
  <c r="CB106" i="34"/>
  <c r="CB107" i="34"/>
  <c r="CB108" i="34"/>
  <c r="CB109" i="34"/>
  <c r="CB110" i="34"/>
  <c r="CB111" i="34"/>
  <c r="CB112" i="34"/>
  <c r="CB113" i="34"/>
  <c r="CB114" i="34"/>
  <c r="CB115" i="34"/>
  <c r="CB116" i="34"/>
  <c r="CB117" i="34"/>
  <c r="CB118" i="34"/>
  <c r="CB119" i="34"/>
  <c r="CB120" i="34"/>
  <c r="CB121" i="34"/>
  <c r="CB122" i="34"/>
  <c r="CB123" i="34"/>
  <c r="CB124" i="34"/>
  <c r="CB125" i="34"/>
  <c r="CB126" i="34"/>
  <c r="CB127" i="34"/>
  <c r="CB128" i="34"/>
  <c r="CB129" i="34"/>
  <c r="CB130" i="34"/>
  <c r="CB131" i="34"/>
  <c r="CB132" i="34"/>
  <c r="CB133" i="34"/>
  <c r="CB134" i="34"/>
  <c r="CB135" i="34"/>
  <c r="CB136" i="34"/>
  <c r="CB137" i="34"/>
  <c r="CB138" i="34"/>
  <c r="CB139" i="34"/>
  <c r="CB140" i="34"/>
  <c r="CB141" i="34"/>
  <c r="CB142" i="34"/>
  <c r="CB143" i="34"/>
  <c r="CB144" i="34"/>
  <c r="CB145" i="34"/>
  <c r="CB146" i="34"/>
  <c r="CB147" i="34"/>
  <c r="CB148" i="34"/>
  <c r="CB149" i="34"/>
  <c r="CB150" i="34"/>
  <c r="CB151" i="34"/>
  <c r="CB152" i="34"/>
  <c r="CB153" i="34"/>
  <c r="CB154" i="34"/>
  <c r="CB155" i="34"/>
  <c r="CB156" i="34"/>
  <c r="CB157" i="34"/>
  <c r="CB158" i="34"/>
  <c r="CB159" i="34"/>
  <c r="CB160" i="34"/>
  <c r="CB161" i="34"/>
  <c r="CB162" i="34"/>
  <c r="CB163" i="34"/>
  <c r="CB164" i="34"/>
  <c r="CB165" i="34"/>
  <c r="CB166" i="34"/>
  <c r="CB167" i="34"/>
  <c r="CB168" i="34"/>
  <c r="CB169" i="34"/>
  <c r="CB170" i="34"/>
  <c r="CB171" i="34"/>
  <c r="CB172" i="34"/>
  <c r="CB173" i="34"/>
  <c r="CB174" i="34"/>
  <c r="CB175" i="34"/>
  <c r="CB176" i="34"/>
  <c r="CB177" i="34"/>
  <c r="CB178" i="34"/>
  <c r="CB179" i="34"/>
  <c r="CB180" i="34"/>
  <c r="CB181" i="34"/>
  <c r="CB182" i="34"/>
  <c r="CB183" i="34"/>
  <c r="CB184" i="34"/>
  <c r="CB185" i="34"/>
  <c r="CB186" i="34"/>
  <c r="CB187" i="34"/>
  <c r="CB188" i="34"/>
  <c r="CB189" i="34"/>
  <c r="CB190" i="34"/>
  <c r="CB191" i="34"/>
  <c r="CB192" i="34"/>
  <c r="CB193" i="34"/>
  <c r="CB194" i="34"/>
  <c r="CB195" i="34"/>
  <c r="CB196" i="34"/>
  <c r="CB197" i="34"/>
  <c r="CB198" i="34"/>
  <c r="CB199" i="34"/>
  <c r="CB200" i="34"/>
  <c r="CB201" i="34"/>
  <c r="CB202" i="34"/>
  <c r="CB203" i="34"/>
  <c r="CB204" i="34"/>
  <c r="CB205" i="34"/>
  <c r="CB206" i="34"/>
  <c r="CB207" i="34"/>
  <c r="CB208" i="34"/>
  <c r="CB209" i="34"/>
  <c r="CB210" i="34"/>
  <c r="CB211" i="34"/>
  <c r="CB212" i="34"/>
  <c r="CB213" i="34"/>
  <c r="CB214" i="34"/>
  <c r="CB215" i="34"/>
  <c r="CB216" i="34"/>
  <c r="CB217" i="34"/>
  <c r="CB218" i="34"/>
  <c r="CB219" i="34"/>
  <c r="CB220" i="34"/>
  <c r="CB221" i="34"/>
  <c r="CB222" i="34"/>
  <c r="CB223" i="34"/>
  <c r="CB224" i="34"/>
  <c r="CB225" i="34"/>
  <c r="CB226" i="34"/>
  <c r="CB227" i="34"/>
  <c r="CB228" i="34"/>
  <c r="CB229" i="34"/>
  <c r="CB230" i="34"/>
  <c r="CB231" i="34"/>
  <c r="CB232" i="34"/>
  <c r="CB233" i="34"/>
  <c r="CB234" i="34"/>
  <c r="CB235" i="34"/>
  <c r="CB236" i="34"/>
  <c r="CB237" i="34"/>
  <c r="CB238" i="34"/>
  <c r="CB239" i="34"/>
  <c r="CB240" i="34"/>
  <c r="CB241" i="34"/>
  <c r="CB242" i="34"/>
  <c r="CB243" i="34"/>
  <c r="CB244" i="34"/>
  <c r="CB245" i="34"/>
  <c r="CB246" i="34"/>
  <c r="CB247" i="34"/>
  <c r="CB248" i="34"/>
  <c r="CB249" i="34"/>
  <c r="CB250" i="34"/>
  <c r="CB251" i="34"/>
  <c r="CB252" i="34"/>
  <c r="CB253" i="34"/>
  <c r="CB254" i="34"/>
  <c r="CB255" i="34"/>
  <c r="CB256" i="34"/>
  <c r="CB257" i="34"/>
  <c r="CB258" i="34"/>
  <c r="CB259" i="34"/>
  <c r="CB260" i="34"/>
  <c r="CB261" i="34"/>
  <c r="CB262" i="34"/>
  <c r="CB263" i="34"/>
  <c r="CB264" i="34"/>
  <c r="CB265" i="34"/>
  <c r="CB266" i="34"/>
  <c r="CB267" i="34"/>
  <c r="CB268" i="34"/>
  <c r="CB269" i="34"/>
  <c r="CB270" i="34"/>
  <c r="CB271" i="34"/>
  <c r="CB272" i="34"/>
  <c r="CB273" i="34"/>
  <c r="CB274" i="34"/>
  <c r="CB275" i="34"/>
  <c r="CB276" i="34"/>
  <c r="CB277" i="34"/>
  <c r="CB278" i="34"/>
  <c r="CB279" i="34"/>
  <c r="CB280" i="34"/>
  <c r="CB281" i="34"/>
  <c r="CB282" i="34"/>
  <c r="CB283" i="34"/>
  <c r="CB284" i="34"/>
  <c r="CB285" i="34"/>
  <c r="CB286" i="34"/>
  <c r="CB287" i="34"/>
  <c r="CB288" i="34"/>
  <c r="CB289" i="34"/>
  <c r="CB290" i="34"/>
  <c r="CB291" i="34"/>
  <c r="CA5" i="34"/>
  <c r="CA6" i="34"/>
  <c r="CA7" i="34"/>
  <c r="CA8" i="34"/>
  <c r="CA9" i="34"/>
  <c r="CA10" i="34"/>
  <c r="CA11" i="34"/>
  <c r="CA12" i="34"/>
  <c r="CA13" i="34"/>
  <c r="CA14" i="34"/>
  <c r="CA15" i="34"/>
  <c r="CA16" i="34"/>
  <c r="CA17" i="34"/>
  <c r="CA18" i="34"/>
  <c r="CA19" i="34"/>
  <c r="CA20" i="34"/>
  <c r="CA21" i="34"/>
  <c r="CA22" i="34"/>
  <c r="CA23" i="34"/>
  <c r="CA24" i="34"/>
  <c r="CA25" i="34"/>
  <c r="CA26" i="34"/>
  <c r="CA27" i="34"/>
  <c r="CA28" i="34"/>
  <c r="CA29" i="34"/>
  <c r="CA30" i="34"/>
  <c r="CA31" i="34"/>
  <c r="CA32" i="34"/>
  <c r="CA33" i="34"/>
  <c r="CA34" i="34"/>
  <c r="CA35" i="34"/>
  <c r="CA36" i="34"/>
  <c r="CA37" i="34"/>
  <c r="CA38" i="34"/>
  <c r="CA39" i="34"/>
  <c r="CA40" i="34"/>
  <c r="CA41" i="34"/>
  <c r="CA42" i="34"/>
  <c r="CA43" i="34"/>
  <c r="CA44" i="34"/>
  <c r="CA45" i="34"/>
  <c r="CA46" i="34"/>
  <c r="CA47" i="34"/>
  <c r="CA48" i="34"/>
  <c r="CA49" i="34"/>
  <c r="CA50" i="34"/>
  <c r="CA51" i="34"/>
  <c r="CA52" i="34"/>
  <c r="CA53" i="34"/>
  <c r="CA54" i="34"/>
  <c r="CA55" i="34"/>
  <c r="CA56" i="34"/>
  <c r="CA57" i="34"/>
  <c r="CA58" i="34"/>
  <c r="CA59" i="34"/>
  <c r="CA60" i="34"/>
  <c r="CA61" i="34"/>
  <c r="CA62" i="34"/>
  <c r="CA63" i="34"/>
  <c r="CA64" i="34"/>
  <c r="CA65" i="34"/>
  <c r="CA66" i="34"/>
  <c r="CA67" i="34"/>
  <c r="CA68" i="34"/>
  <c r="CA69" i="34"/>
  <c r="CA70" i="34"/>
  <c r="CA71" i="34"/>
  <c r="CA72" i="34"/>
  <c r="CA73" i="34"/>
  <c r="CA74" i="34"/>
  <c r="CA75" i="34"/>
  <c r="CA76" i="34"/>
  <c r="CA77" i="34"/>
  <c r="CA78" i="34"/>
  <c r="CA79" i="34"/>
  <c r="CA80" i="34"/>
  <c r="CA81" i="34"/>
  <c r="CA82" i="34"/>
  <c r="CA83" i="34"/>
  <c r="CA84" i="34"/>
  <c r="CA85" i="34"/>
  <c r="CA86" i="34"/>
  <c r="CA87" i="34"/>
  <c r="CA88" i="34"/>
  <c r="CA89" i="34"/>
  <c r="CA90" i="34"/>
  <c r="CA91" i="34"/>
  <c r="CA92" i="34"/>
  <c r="CA93" i="34"/>
  <c r="CA94" i="34"/>
  <c r="CA95" i="34"/>
  <c r="CA96" i="34"/>
  <c r="CA97" i="34"/>
  <c r="CA98" i="34"/>
  <c r="CA99" i="34"/>
  <c r="CA100" i="34"/>
  <c r="CA101" i="34"/>
  <c r="CA102" i="34"/>
  <c r="CA103" i="34"/>
  <c r="CA104" i="34"/>
  <c r="CA105" i="34"/>
  <c r="CA106" i="34"/>
  <c r="CA107" i="34"/>
  <c r="CA108" i="34"/>
  <c r="CA109" i="34"/>
  <c r="CA110" i="34"/>
  <c r="CA111" i="34"/>
  <c r="CA112" i="34"/>
  <c r="CA113" i="34"/>
  <c r="CA114" i="34"/>
  <c r="CA115" i="34"/>
  <c r="CA116" i="34"/>
  <c r="CA117" i="34"/>
  <c r="CA118" i="34"/>
  <c r="CA119" i="34"/>
  <c r="CA120" i="34"/>
  <c r="CA121" i="34"/>
  <c r="CA122" i="34"/>
  <c r="CA123" i="34"/>
  <c r="CA124" i="34"/>
  <c r="CA125" i="34"/>
  <c r="CA126" i="34"/>
  <c r="CA127" i="34"/>
  <c r="CA128" i="34"/>
  <c r="CA129" i="34"/>
  <c r="CA130" i="34"/>
  <c r="CA131" i="34"/>
  <c r="CA132" i="34"/>
  <c r="CA133" i="34"/>
  <c r="CA134" i="34"/>
  <c r="CA135" i="34"/>
  <c r="CA136" i="34"/>
  <c r="CA137" i="34"/>
  <c r="CA138" i="34"/>
  <c r="CA139" i="34"/>
  <c r="CA140" i="34"/>
  <c r="CA141" i="34"/>
  <c r="CA142" i="34"/>
  <c r="CA143" i="34"/>
  <c r="CA144" i="34"/>
  <c r="CA145" i="34"/>
  <c r="CA146" i="34"/>
  <c r="CA147" i="34"/>
  <c r="CA148" i="34"/>
  <c r="CA149" i="34"/>
  <c r="CA150" i="34"/>
  <c r="CA151" i="34"/>
  <c r="CA152" i="34"/>
  <c r="CA153" i="34"/>
  <c r="CA154" i="34"/>
  <c r="CA155" i="34"/>
  <c r="CA156" i="34"/>
  <c r="CA157" i="34"/>
  <c r="CA158" i="34"/>
  <c r="CA159" i="34"/>
  <c r="CA160" i="34"/>
  <c r="CA161" i="34"/>
  <c r="CA162" i="34"/>
  <c r="CA163" i="34"/>
  <c r="CA164" i="34"/>
  <c r="CA165" i="34"/>
  <c r="CA166" i="34"/>
  <c r="CA167" i="34"/>
  <c r="CA168" i="34"/>
  <c r="CA169" i="34"/>
  <c r="CA170" i="34"/>
  <c r="CA171" i="34"/>
  <c r="CA172" i="34"/>
  <c r="CA173" i="34"/>
  <c r="CA174" i="34"/>
  <c r="CA175" i="34"/>
  <c r="CA176" i="34"/>
  <c r="CA177" i="34"/>
  <c r="CA178" i="34"/>
  <c r="CA179" i="34"/>
  <c r="CA180" i="34"/>
  <c r="CA181" i="34"/>
  <c r="CA182" i="34"/>
  <c r="CA183" i="34"/>
  <c r="CA184" i="34"/>
  <c r="CA185" i="34"/>
  <c r="CA186" i="34"/>
  <c r="CA187" i="34"/>
  <c r="CA188" i="34"/>
  <c r="CA189" i="34"/>
  <c r="CA190" i="34"/>
  <c r="CA191" i="34"/>
  <c r="CA192" i="34"/>
  <c r="CA193" i="34"/>
  <c r="CA194" i="34"/>
  <c r="CA195" i="34"/>
  <c r="CA196" i="34"/>
  <c r="CA197" i="34"/>
  <c r="CA198" i="34"/>
  <c r="CA199" i="34"/>
  <c r="CA200" i="34"/>
  <c r="CA201" i="34"/>
  <c r="CA202" i="34"/>
  <c r="CA203" i="34"/>
  <c r="CA204" i="34"/>
  <c r="CA205" i="34"/>
  <c r="CA206" i="34"/>
  <c r="CA207" i="34"/>
  <c r="CA208" i="34"/>
  <c r="CA209" i="34"/>
  <c r="CA210" i="34"/>
  <c r="CA211" i="34"/>
  <c r="CA212" i="34"/>
  <c r="CA213" i="34"/>
  <c r="CA214" i="34"/>
  <c r="CA215" i="34"/>
  <c r="CA216" i="34"/>
  <c r="CA217" i="34"/>
  <c r="CA218" i="34"/>
  <c r="CA219" i="34"/>
  <c r="CA220" i="34"/>
  <c r="CA221" i="34"/>
  <c r="CA222" i="34"/>
  <c r="CA223" i="34"/>
  <c r="CA224" i="34"/>
  <c r="CA225" i="34"/>
  <c r="CA226" i="34"/>
  <c r="CA227" i="34"/>
  <c r="CA228" i="34"/>
  <c r="CA229" i="34"/>
  <c r="CA230" i="34"/>
  <c r="CA231" i="34"/>
  <c r="CA232" i="34"/>
  <c r="CA233" i="34"/>
  <c r="CA234" i="34"/>
  <c r="CA235" i="34"/>
  <c r="CA236" i="34"/>
  <c r="CA237" i="34"/>
  <c r="CA238" i="34"/>
  <c r="CA239" i="34"/>
  <c r="CA240" i="34"/>
  <c r="CA241" i="34"/>
  <c r="CA242" i="34"/>
  <c r="CA243" i="34"/>
  <c r="CA244" i="34"/>
  <c r="CA245" i="34"/>
  <c r="CA246" i="34"/>
  <c r="CA247" i="34"/>
  <c r="CA248" i="34"/>
  <c r="CA249" i="34"/>
  <c r="CA250" i="34"/>
  <c r="CA251" i="34"/>
  <c r="CA252" i="34"/>
  <c r="CA253" i="34"/>
  <c r="CA254" i="34"/>
  <c r="CA255" i="34"/>
  <c r="CA256" i="34"/>
  <c r="CA257" i="34"/>
  <c r="CA258" i="34"/>
  <c r="CA259" i="34"/>
  <c r="CA260" i="34"/>
  <c r="CA261" i="34"/>
  <c r="CA262" i="34"/>
  <c r="CA263" i="34"/>
  <c r="CA264" i="34"/>
  <c r="CA265" i="34"/>
  <c r="CA266" i="34"/>
  <c r="CA267" i="34"/>
  <c r="CA268" i="34"/>
  <c r="CA269" i="34"/>
  <c r="CA270" i="34"/>
  <c r="CA271" i="34"/>
  <c r="CA272" i="34"/>
  <c r="CA273" i="34"/>
  <c r="CA274" i="34"/>
  <c r="CA275" i="34"/>
  <c r="CA276" i="34"/>
  <c r="CA277" i="34"/>
  <c r="CA278" i="34"/>
  <c r="CA279" i="34"/>
  <c r="CA280" i="34"/>
  <c r="CA281" i="34"/>
  <c r="CA282" i="34"/>
  <c r="CA283" i="34"/>
  <c r="CA284" i="34"/>
  <c r="CA285" i="34"/>
  <c r="CA286" i="34"/>
  <c r="CA287" i="34"/>
  <c r="CA288" i="34"/>
  <c r="CA289" i="34"/>
  <c r="CA290" i="34"/>
  <c r="CA291" i="34"/>
  <c r="BZ5" i="34"/>
  <c r="BZ6" i="34"/>
  <c r="BZ7" i="34"/>
  <c r="BZ8" i="34"/>
  <c r="BZ9" i="34"/>
  <c r="BZ10" i="34"/>
  <c r="BZ11" i="34"/>
  <c r="BZ12" i="34"/>
  <c r="BZ13" i="34"/>
  <c r="BZ14" i="34"/>
  <c r="BZ15" i="34"/>
  <c r="BZ16" i="34"/>
  <c r="BZ17" i="34"/>
  <c r="BZ18" i="34"/>
  <c r="BZ19" i="34"/>
  <c r="BZ20" i="34"/>
  <c r="BZ21" i="34"/>
  <c r="BZ22" i="34"/>
  <c r="BZ23" i="34"/>
  <c r="BZ24" i="34"/>
  <c r="BZ25" i="34"/>
  <c r="BZ26" i="34"/>
  <c r="BZ27" i="34"/>
  <c r="BZ28" i="34"/>
  <c r="BZ29" i="34"/>
  <c r="BZ30" i="34"/>
  <c r="BZ31" i="34"/>
  <c r="BZ32" i="34"/>
  <c r="BZ33" i="34"/>
  <c r="BZ34" i="34"/>
  <c r="BZ35" i="34"/>
  <c r="BZ36" i="34"/>
  <c r="BZ37" i="34"/>
  <c r="BZ38" i="34"/>
  <c r="BZ39" i="34"/>
  <c r="BZ40" i="34"/>
  <c r="BZ41" i="34"/>
  <c r="BZ42" i="34"/>
  <c r="BZ43" i="34"/>
  <c r="BZ44" i="34"/>
  <c r="BZ45" i="34"/>
  <c r="BZ46" i="34"/>
  <c r="BZ47" i="34"/>
  <c r="BZ48" i="34"/>
  <c r="BZ49" i="34"/>
  <c r="BZ50" i="34"/>
  <c r="BZ51" i="34"/>
  <c r="BZ52" i="34"/>
  <c r="BZ53" i="34"/>
  <c r="BZ54" i="34"/>
  <c r="BZ55" i="34"/>
  <c r="BZ56" i="34"/>
  <c r="BZ57" i="34"/>
  <c r="BZ58" i="34"/>
  <c r="BZ59" i="34"/>
  <c r="BZ60" i="34"/>
  <c r="BZ61" i="34"/>
  <c r="BZ62" i="34"/>
  <c r="BZ63" i="34"/>
  <c r="BZ64" i="34"/>
  <c r="BZ65" i="34"/>
  <c r="BZ66" i="34"/>
  <c r="BZ67" i="34"/>
  <c r="BZ68" i="34"/>
  <c r="BZ69" i="34"/>
  <c r="BZ70" i="34"/>
  <c r="BZ71" i="34"/>
  <c r="BZ72" i="34"/>
  <c r="BZ73" i="34"/>
  <c r="BZ74" i="34"/>
  <c r="BZ75" i="34"/>
  <c r="BZ76" i="34"/>
  <c r="BZ77" i="34"/>
  <c r="BZ78" i="34"/>
  <c r="BZ79" i="34"/>
  <c r="BZ80" i="34"/>
  <c r="BZ81" i="34"/>
  <c r="BZ82" i="34"/>
  <c r="BZ83" i="34"/>
  <c r="BZ84" i="34"/>
  <c r="BZ85" i="34"/>
  <c r="BZ86" i="34"/>
  <c r="BZ87" i="34"/>
  <c r="BZ88" i="34"/>
  <c r="BZ89" i="34"/>
  <c r="BZ90" i="34"/>
  <c r="BZ91" i="34"/>
  <c r="BZ92" i="34"/>
  <c r="BZ93" i="34"/>
  <c r="BZ94" i="34"/>
  <c r="BZ95" i="34"/>
  <c r="BZ96" i="34"/>
  <c r="BZ97" i="34"/>
  <c r="BZ98" i="34"/>
  <c r="BZ99" i="34"/>
  <c r="BZ100" i="34"/>
  <c r="BZ101" i="34"/>
  <c r="BZ102" i="34"/>
  <c r="BZ103" i="34"/>
  <c r="BZ104" i="34"/>
  <c r="BZ105" i="34"/>
  <c r="BZ106" i="34"/>
  <c r="BZ107" i="34"/>
  <c r="BZ108" i="34"/>
  <c r="BZ109" i="34"/>
  <c r="BZ110" i="34"/>
  <c r="BZ111" i="34"/>
  <c r="BZ112" i="34"/>
  <c r="BZ113" i="34"/>
  <c r="BZ114" i="34"/>
  <c r="BZ115" i="34"/>
  <c r="BZ116" i="34"/>
  <c r="BZ117" i="34"/>
  <c r="BZ118" i="34"/>
  <c r="BZ119" i="34"/>
  <c r="BZ120" i="34"/>
  <c r="BZ121" i="34"/>
  <c r="BZ122" i="34"/>
  <c r="BZ123" i="34"/>
  <c r="BZ124" i="34"/>
  <c r="BZ125" i="34"/>
  <c r="BZ126" i="34"/>
  <c r="BZ127" i="34"/>
  <c r="BZ128" i="34"/>
  <c r="BZ129" i="34"/>
  <c r="BZ130" i="34"/>
  <c r="BZ131" i="34"/>
  <c r="BZ132" i="34"/>
  <c r="BZ133" i="34"/>
  <c r="BZ134" i="34"/>
  <c r="BZ135" i="34"/>
  <c r="BZ136" i="34"/>
  <c r="BZ137" i="34"/>
  <c r="BZ138" i="34"/>
  <c r="BZ139" i="34"/>
  <c r="BZ140" i="34"/>
  <c r="BZ141" i="34"/>
  <c r="BZ142" i="34"/>
  <c r="BZ143" i="34"/>
  <c r="BZ144" i="34"/>
  <c r="BZ145" i="34"/>
  <c r="BZ146" i="34"/>
  <c r="BZ147" i="34"/>
  <c r="BZ148" i="34"/>
  <c r="BZ149" i="34"/>
  <c r="BZ150" i="34"/>
  <c r="BZ151" i="34"/>
  <c r="BZ152" i="34"/>
  <c r="BZ153" i="34"/>
  <c r="BZ154" i="34"/>
  <c r="BZ155" i="34"/>
  <c r="BZ156" i="34"/>
  <c r="BZ157" i="34"/>
  <c r="BZ158" i="34"/>
  <c r="BZ159" i="34"/>
  <c r="BZ160" i="34"/>
  <c r="BZ161" i="34"/>
  <c r="BZ162" i="34"/>
  <c r="BZ163" i="34"/>
  <c r="BZ164" i="34"/>
  <c r="BZ165" i="34"/>
  <c r="BZ166" i="34"/>
  <c r="BZ167" i="34"/>
  <c r="BZ168" i="34"/>
  <c r="BZ169" i="34"/>
  <c r="BZ170" i="34"/>
  <c r="BZ171" i="34"/>
  <c r="BZ172" i="34"/>
  <c r="BZ173" i="34"/>
  <c r="BZ174" i="34"/>
  <c r="BZ175" i="34"/>
  <c r="BZ176" i="34"/>
  <c r="BZ177" i="34"/>
  <c r="BZ178" i="34"/>
  <c r="BZ179" i="34"/>
  <c r="BZ180" i="34"/>
  <c r="BZ181" i="34"/>
  <c r="BZ182" i="34"/>
  <c r="BZ183" i="34"/>
  <c r="BZ184" i="34"/>
  <c r="BZ185" i="34"/>
  <c r="BZ186" i="34"/>
  <c r="BZ187" i="34"/>
  <c r="BZ188" i="34"/>
  <c r="BZ189" i="34"/>
  <c r="BZ190" i="34"/>
  <c r="BZ191" i="34"/>
  <c r="BZ192" i="34"/>
  <c r="BZ193" i="34"/>
  <c r="BZ194" i="34"/>
  <c r="BZ195" i="34"/>
  <c r="BZ196" i="34"/>
  <c r="BZ197" i="34"/>
  <c r="BZ198" i="34"/>
  <c r="BZ199" i="34"/>
  <c r="BZ200" i="34"/>
  <c r="BZ201" i="34"/>
  <c r="BZ202" i="34"/>
  <c r="BZ203" i="34"/>
  <c r="BZ204" i="34"/>
  <c r="BZ205" i="34"/>
  <c r="BZ206" i="34"/>
  <c r="BZ207" i="34"/>
  <c r="BZ208" i="34"/>
  <c r="BZ209" i="34"/>
  <c r="BZ210" i="34"/>
  <c r="BZ211" i="34"/>
  <c r="BZ212" i="34"/>
  <c r="BZ213" i="34"/>
  <c r="BZ214" i="34"/>
  <c r="BZ215" i="34"/>
  <c r="BZ216" i="34"/>
  <c r="BZ217" i="34"/>
  <c r="BZ218" i="34"/>
  <c r="BZ219" i="34"/>
  <c r="BZ220" i="34"/>
  <c r="BZ221" i="34"/>
  <c r="BZ222" i="34"/>
  <c r="BZ223" i="34"/>
  <c r="BZ224" i="34"/>
  <c r="BZ225" i="34"/>
  <c r="BZ226" i="34"/>
  <c r="BZ227" i="34"/>
  <c r="BZ228" i="34"/>
  <c r="BZ229" i="34"/>
  <c r="BZ230" i="34"/>
  <c r="BZ231" i="34"/>
  <c r="BZ232" i="34"/>
  <c r="BZ233" i="34"/>
  <c r="BZ234" i="34"/>
  <c r="BZ235" i="34"/>
  <c r="BZ236" i="34"/>
  <c r="BZ237" i="34"/>
  <c r="BZ238" i="34"/>
  <c r="BZ239" i="34"/>
  <c r="BZ240" i="34"/>
  <c r="BZ241" i="34"/>
  <c r="BZ242" i="34"/>
  <c r="BZ243" i="34"/>
  <c r="BZ244" i="34"/>
  <c r="BZ245" i="34"/>
  <c r="BZ246" i="34"/>
  <c r="BZ247" i="34"/>
  <c r="BZ248" i="34"/>
  <c r="BZ249" i="34"/>
  <c r="BZ250" i="34"/>
  <c r="BZ251" i="34"/>
  <c r="BZ252" i="34"/>
  <c r="BZ253" i="34"/>
  <c r="BZ254" i="34"/>
  <c r="BZ255" i="34"/>
  <c r="BZ256" i="34"/>
  <c r="BZ257" i="34"/>
  <c r="BZ258" i="34"/>
  <c r="BZ259" i="34"/>
  <c r="BZ260" i="34"/>
  <c r="BZ261" i="34"/>
  <c r="BZ262" i="34"/>
  <c r="BZ263" i="34"/>
  <c r="BZ264" i="34"/>
  <c r="BZ265" i="34"/>
  <c r="BZ266" i="34"/>
  <c r="BZ267" i="34"/>
  <c r="BZ268" i="34"/>
  <c r="BZ269" i="34"/>
  <c r="BZ270" i="34"/>
  <c r="BZ271" i="34"/>
  <c r="BZ272" i="34"/>
  <c r="BZ273" i="34"/>
  <c r="BZ274" i="34"/>
  <c r="BZ275" i="34"/>
  <c r="BZ276" i="34"/>
  <c r="BZ277" i="34"/>
  <c r="BZ278" i="34"/>
  <c r="BZ279" i="34"/>
  <c r="BZ280" i="34"/>
  <c r="BZ281" i="34"/>
  <c r="BZ282" i="34"/>
  <c r="BZ283" i="34"/>
  <c r="BZ284" i="34"/>
  <c r="BZ285" i="34"/>
  <c r="BZ286" i="34"/>
  <c r="BZ287" i="34"/>
  <c r="BZ288" i="34"/>
  <c r="BZ289" i="34"/>
  <c r="BZ290" i="34"/>
  <c r="BZ291" i="34"/>
  <c r="BY5" i="34"/>
  <c r="BY6" i="34"/>
  <c r="BY7" i="34"/>
  <c r="BY8" i="34"/>
  <c r="BY9" i="34"/>
  <c r="BY10" i="34"/>
  <c r="BY11" i="34"/>
  <c r="BY12" i="34"/>
  <c r="BY13" i="34"/>
  <c r="BY14" i="34"/>
  <c r="BY15" i="34"/>
  <c r="BY16" i="34"/>
  <c r="BY17" i="34"/>
  <c r="BY18" i="34"/>
  <c r="BY19" i="34"/>
  <c r="BY20" i="34"/>
  <c r="BY21" i="34"/>
  <c r="BY22" i="34"/>
  <c r="BY23" i="34"/>
  <c r="BY24" i="34"/>
  <c r="BY25" i="34"/>
  <c r="BY26" i="34"/>
  <c r="BY27" i="34"/>
  <c r="BY28" i="34"/>
  <c r="BY29" i="34"/>
  <c r="BY30" i="34"/>
  <c r="BY31" i="34"/>
  <c r="BY32" i="34"/>
  <c r="BY33" i="34"/>
  <c r="BY34" i="34"/>
  <c r="BY35" i="34"/>
  <c r="BY36" i="34"/>
  <c r="BY37" i="34"/>
  <c r="BY38" i="34"/>
  <c r="BY39" i="34"/>
  <c r="BY40" i="34"/>
  <c r="BY41" i="34"/>
  <c r="BY42" i="34"/>
  <c r="BY43" i="34"/>
  <c r="BY44" i="34"/>
  <c r="BY45" i="34"/>
  <c r="BY46" i="34"/>
  <c r="BY47" i="34"/>
  <c r="BY48" i="34"/>
  <c r="BY49" i="34"/>
  <c r="BY50" i="34"/>
  <c r="BY51" i="34"/>
  <c r="BY52" i="34"/>
  <c r="BY53" i="34"/>
  <c r="BY54" i="34"/>
  <c r="BY55" i="34"/>
  <c r="BY56" i="34"/>
  <c r="BY57" i="34"/>
  <c r="BY58" i="34"/>
  <c r="BY59" i="34"/>
  <c r="BY60" i="34"/>
  <c r="BY61" i="34"/>
  <c r="BY62" i="34"/>
  <c r="BY63" i="34"/>
  <c r="BY64" i="34"/>
  <c r="BY65" i="34"/>
  <c r="BY66" i="34"/>
  <c r="BY67" i="34"/>
  <c r="BY68" i="34"/>
  <c r="BY69" i="34"/>
  <c r="BY70" i="34"/>
  <c r="BY71" i="34"/>
  <c r="BY72" i="34"/>
  <c r="BY73" i="34"/>
  <c r="BY74" i="34"/>
  <c r="BY75" i="34"/>
  <c r="BY76" i="34"/>
  <c r="BY77" i="34"/>
  <c r="BY78" i="34"/>
  <c r="BY79" i="34"/>
  <c r="BY80" i="34"/>
  <c r="BY81" i="34"/>
  <c r="BY82" i="34"/>
  <c r="BY83" i="34"/>
  <c r="BY84" i="34"/>
  <c r="BY85" i="34"/>
  <c r="BY86" i="34"/>
  <c r="BY87" i="34"/>
  <c r="BY88" i="34"/>
  <c r="BY89" i="34"/>
  <c r="BY90" i="34"/>
  <c r="BY91" i="34"/>
  <c r="BY92" i="34"/>
  <c r="BY93" i="34"/>
  <c r="BY94" i="34"/>
  <c r="BY95" i="34"/>
  <c r="BY96" i="34"/>
  <c r="BY97" i="34"/>
  <c r="BY98" i="34"/>
  <c r="BY99" i="34"/>
  <c r="BY100" i="34"/>
  <c r="BY101" i="34"/>
  <c r="BY102" i="34"/>
  <c r="BY103" i="34"/>
  <c r="BY104" i="34"/>
  <c r="BY105" i="34"/>
  <c r="BY106" i="34"/>
  <c r="BY107" i="34"/>
  <c r="BY108" i="34"/>
  <c r="BY109" i="34"/>
  <c r="BY110" i="34"/>
  <c r="BY111" i="34"/>
  <c r="BY112" i="34"/>
  <c r="BY113" i="34"/>
  <c r="BY114" i="34"/>
  <c r="BY115" i="34"/>
  <c r="BY116" i="34"/>
  <c r="BY117" i="34"/>
  <c r="BY118" i="34"/>
  <c r="BY119" i="34"/>
  <c r="BY120" i="34"/>
  <c r="BY121" i="34"/>
  <c r="BY122" i="34"/>
  <c r="BY123" i="34"/>
  <c r="BY124" i="34"/>
  <c r="BY125" i="34"/>
  <c r="BY126" i="34"/>
  <c r="BY127" i="34"/>
  <c r="BY128" i="34"/>
  <c r="BY129" i="34"/>
  <c r="BY130" i="34"/>
  <c r="BY131" i="34"/>
  <c r="BY132" i="34"/>
  <c r="BY133" i="34"/>
  <c r="BY134" i="34"/>
  <c r="BY135" i="34"/>
  <c r="BY136" i="34"/>
  <c r="BY137" i="34"/>
  <c r="BY138" i="34"/>
  <c r="BY139" i="34"/>
  <c r="BY140" i="34"/>
  <c r="BY141" i="34"/>
  <c r="BY142" i="34"/>
  <c r="BY143" i="34"/>
  <c r="BY144" i="34"/>
  <c r="BY145" i="34"/>
  <c r="BY146" i="34"/>
  <c r="BY147" i="34"/>
  <c r="BY148" i="34"/>
  <c r="BY149" i="34"/>
  <c r="BY150" i="34"/>
  <c r="BY151" i="34"/>
  <c r="BY152" i="34"/>
  <c r="BY153" i="34"/>
  <c r="BY154" i="34"/>
  <c r="BY155" i="34"/>
  <c r="BY156" i="34"/>
  <c r="BY157" i="34"/>
  <c r="BY158" i="34"/>
  <c r="BY159" i="34"/>
  <c r="BY160" i="34"/>
  <c r="BY161" i="34"/>
  <c r="BY162" i="34"/>
  <c r="BY163" i="34"/>
  <c r="BY164" i="34"/>
  <c r="BY165" i="34"/>
  <c r="BY166" i="34"/>
  <c r="BY167" i="34"/>
  <c r="BY168" i="34"/>
  <c r="BY169" i="34"/>
  <c r="BY170" i="34"/>
  <c r="BY171" i="34"/>
  <c r="BY172" i="34"/>
  <c r="BY173" i="34"/>
  <c r="BY174" i="34"/>
  <c r="BY175" i="34"/>
  <c r="BY176" i="34"/>
  <c r="BY177" i="34"/>
  <c r="BY178" i="34"/>
  <c r="BY179" i="34"/>
  <c r="BY180" i="34"/>
  <c r="BY181" i="34"/>
  <c r="BY182" i="34"/>
  <c r="BY183" i="34"/>
  <c r="BY184" i="34"/>
  <c r="BY185" i="34"/>
  <c r="BY186" i="34"/>
  <c r="BY187" i="34"/>
  <c r="BY188" i="34"/>
  <c r="BY189" i="34"/>
  <c r="BY190" i="34"/>
  <c r="BY191" i="34"/>
  <c r="BY192" i="34"/>
  <c r="BY193" i="34"/>
  <c r="BY194" i="34"/>
  <c r="BY195" i="34"/>
  <c r="BY196" i="34"/>
  <c r="BY197" i="34"/>
  <c r="BY198" i="34"/>
  <c r="BY199" i="34"/>
  <c r="BY200" i="34"/>
  <c r="BY201" i="34"/>
  <c r="BY202" i="34"/>
  <c r="BY203" i="34"/>
  <c r="BY204" i="34"/>
  <c r="BY205" i="34"/>
  <c r="BY206" i="34"/>
  <c r="BY207" i="34"/>
  <c r="BY208" i="34"/>
  <c r="BY209" i="34"/>
  <c r="BY210" i="34"/>
  <c r="BY211" i="34"/>
  <c r="BY212" i="34"/>
  <c r="BY213" i="34"/>
  <c r="BY214" i="34"/>
  <c r="BY215" i="34"/>
  <c r="BY216" i="34"/>
  <c r="BY217" i="34"/>
  <c r="BY218" i="34"/>
  <c r="BY219" i="34"/>
  <c r="BY220" i="34"/>
  <c r="BY221" i="34"/>
  <c r="BY222" i="34"/>
  <c r="BY223" i="34"/>
  <c r="BY224" i="34"/>
  <c r="BY225" i="34"/>
  <c r="BY226" i="34"/>
  <c r="BY227" i="34"/>
  <c r="BY228" i="34"/>
  <c r="BY229" i="34"/>
  <c r="BY230" i="34"/>
  <c r="BY231" i="34"/>
  <c r="BY232" i="34"/>
  <c r="BY233" i="34"/>
  <c r="BY234" i="34"/>
  <c r="BY235" i="34"/>
  <c r="BY236" i="34"/>
  <c r="BY237" i="34"/>
  <c r="BY238" i="34"/>
  <c r="BY239" i="34"/>
  <c r="BY240" i="34"/>
  <c r="BY241" i="34"/>
  <c r="BY242" i="34"/>
  <c r="BY243" i="34"/>
  <c r="BY244" i="34"/>
  <c r="BY245" i="34"/>
  <c r="BY246" i="34"/>
  <c r="BY247" i="34"/>
  <c r="BY248" i="34"/>
  <c r="BY249" i="34"/>
  <c r="BY250" i="34"/>
  <c r="BY251" i="34"/>
  <c r="BY252" i="34"/>
  <c r="BY253" i="34"/>
  <c r="BY254" i="34"/>
  <c r="BY255" i="34"/>
  <c r="BY256" i="34"/>
  <c r="BY257" i="34"/>
  <c r="BY258" i="34"/>
  <c r="BY259" i="34"/>
  <c r="BY260" i="34"/>
  <c r="BY261" i="34"/>
  <c r="BY262" i="34"/>
  <c r="BY263" i="34"/>
  <c r="BY264" i="34"/>
  <c r="BY265" i="34"/>
  <c r="BY266" i="34"/>
  <c r="BY267" i="34"/>
  <c r="BY268" i="34"/>
  <c r="BY269" i="34"/>
  <c r="BY270" i="34"/>
  <c r="BY271" i="34"/>
  <c r="BY272" i="34"/>
  <c r="BY273" i="34"/>
  <c r="BY274" i="34"/>
  <c r="BY275" i="34"/>
  <c r="BY276" i="34"/>
  <c r="BY277" i="34"/>
  <c r="BY278" i="34"/>
  <c r="BY279" i="34"/>
  <c r="BY280" i="34"/>
  <c r="BY281" i="34"/>
  <c r="BY282" i="34"/>
  <c r="BY283" i="34"/>
  <c r="BY284" i="34"/>
  <c r="BY285" i="34"/>
  <c r="BY286" i="34"/>
  <c r="BY287" i="34"/>
  <c r="BY288" i="34"/>
  <c r="BY289" i="34"/>
  <c r="BY290" i="34"/>
  <c r="BY291" i="34"/>
  <c r="BH291" i="34"/>
  <c r="GH291" i="34" s="1"/>
  <c r="IK291" i="34" s="1"/>
  <c r="BK291" i="34"/>
  <c r="BL291" i="34"/>
  <c r="BM291" i="34"/>
  <c r="BN291" i="34"/>
  <c r="BO291" i="34"/>
  <c r="BP291" i="34"/>
  <c r="BQ291" i="34"/>
  <c r="BR291" i="34"/>
  <c r="BS291" i="34"/>
  <c r="BT291" i="34"/>
  <c r="BU291" i="34"/>
  <c r="BV291" i="34"/>
  <c r="BW291" i="34"/>
  <c r="BX291" i="34"/>
  <c r="DH291" i="34"/>
  <c r="DI291" i="34"/>
  <c r="DJ291" i="34"/>
  <c r="DL291" i="34"/>
  <c r="DM291" i="34"/>
  <c r="DN291" i="34"/>
  <c r="DO291" i="34"/>
  <c r="DQ291" i="34"/>
  <c r="DR291" i="34"/>
  <c r="DS291" i="34"/>
  <c r="DT291" i="34"/>
  <c r="DV291" i="34"/>
  <c r="DW291" i="34" s="1"/>
  <c r="EA291" i="34"/>
  <c r="EX291" i="34"/>
  <c r="EY291" i="34"/>
  <c r="FA291" i="34"/>
  <c r="FD291" i="34"/>
  <c r="FE291" i="34"/>
  <c r="FF291" i="34"/>
  <c r="FG291" i="34"/>
  <c r="FH291" i="34"/>
  <c r="FI291" i="34"/>
  <c r="FK291" i="34"/>
  <c r="FL291" i="34" s="1"/>
  <c r="FM291" i="34"/>
  <c r="FN291" i="34"/>
  <c r="FO291" i="34"/>
  <c r="FQ291" i="34"/>
  <c r="FR291" i="34" s="1"/>
  <c r="FT291" i="34"/>
  <c r="FU291" i="34" s="1"/>
  <c r="FV291" i="34"/>
  <c r="FW291" i="34"/>
  <c r="FY291" i="34"/>
  <c r="FZ291" i="34" s="1"/>
  <c r="GG291" i="34"/>
  <c r="GI291" i="34"/>
  <c r="GJ291" i="34"/>
  <c r="GK291" i="34"/>
  <c r="GN291" i="34"/>
  <c r="GO291" i="34"/>
  <c r="GP291" i="34"/>
  <c r="GQ291" i="34"/>
  <c r="GR291" i="34"/>
  <c r="GS291" i="34"/>
  <c r="GT291" i="34"/>
  <c r="GU291" i="34"/>
  <c r="GV291" i="34"/>
  <c r="GW291" i="34"/>
  <c r="GX291" i="34"/>
  <c r="GY291" i="34"/>
  <c r="GZ291" i="34"/>
  <c r="HA291" i="34"/>
  <c r="HB291" i="34"/>
  <c r="HC291" i="34"/>
  <c r="HD291" i="34"/>
  <c r="HE291" i="34"/>
  <c r="HF291" i="34"/>
  <c r="HG291" i="34"/>
  <c r="HH291" i="34"/>
  <c r="HI291" i="34"/>
  <c r="HJ291" i="34"/>
  <c r="HK291" i="34"/>
  <c r="HL291" i="34"/>
  <c r="HM291" i="34"/>
  <c r="HN291" i="34"/>
  <c r="HO291" i="34"/>
  <c r="HP291" i="34"/>
  <c r="HQ291" i="34"/>
  <c r="HR291" i="34"/>
  <c r="HS291" i="34"/>
  <c r="HT291" i="34"/>
  <c r="HU291" i="34"/>
  <c r="HV291" i="34"/>
  <c r="HW291" i="34"/>
  <c r="HX291" i="34"/>
  <c r="HY291" i="34"/>
  <c r="HZ291" i="34"/>
  <c r="IA291" i="34"/>
  <c r="IB291" i="34"/>
  <c r="IC291" i="34"/>
  <c r="ID291" i="34"/>
  <c r="IE291" i="34"/>
  <c r="IF291" i="34"/>
  <c r="IG291" i="34"/>
  <c r="IH291" i="34"/>
  <c r="II292" i="34" s="1"/>
  <c r="IJ292" i="34" s="1"/>
  <c r="BH290" i="34"/>
  <c r="GH290" i="34" s="1"/>
  <c r="IK290" i="34" s="1"/>
  <c r="BK290" i="34"/>
  <c r="BL290" i="34"/>
  <c r="BM290" i="34"/>
  <c r="BN290" i="34"/>
  <c r="BO290" i="34"/>
  <c r="BP290" i="34"/>
  <c r="BQ290" i="34"/>
  <c r="BR290" i="34"/>
  <c r="BS290" i="34"/>
  <c r="BT290" i="34"/>
  <c r="BU290" i="34"/>
  <c r="BV290" i="34"/>
  <c r="BW290" i="34"/>
  <c r="BX290" i="34"/>
  <c r="DH290" i="34"/>
  <c r="DI290" i="34"/>
  <c r="DJ290" i="34"/>
  <c r="DL290" i="34"/>
  <c r="DM290" i="34"/>
  <c r="DN290" i="34"/>
  <c r="DO290" i="34"/>
  <c r="DQ290" i="34"/>
  <c r="DR290" i="34"/>
  <c r="DS290" i="34"/>
  <c r="DT290" i="34"/>
  <c r="DV290" i="34"/>
  <c r="DW290" i="34" s="1"/>
  <c r="EA290" i="34"/>
  <c r="EX290" i="34"/>
  <c r="EY290" i="34"/>
  <c r="FA290" i="34"/>
  <c r="FD290" i="34"/>
  <c r="FE290" i="34"/>
  <c r="FF290" i="34"/>
  <c r="FG290" i="34"/>
  <c r="FH290" i="34"/>
  <c r="FI290" i="34"/>
  <c r="FK290" i="34"/>
  <c r="FL290" i="34" s="1"/>
  <c r="FM290" i="34"/>
  <c r="FN290" i="34"/>
  <c r="FO290" i="34"/>
  <c r="FQ290" i="34"/>
  <c r="FR290" i="34" s="1"/>
  <c r="FT290" i="34"/>
  <c r="FU290" i="34" s="1"/>
  <c r="FV290" i="34"/>
  <c r="FW290" i="34"/>
  <c r="FY290" i="34"/>
  <c r="FZ290" i="34" s="1"/>
  <c r="GG290" i="34"/>
  <c r="GI290" i="34"/>
  <c r="GJ290" i="34"/>
  <c r="GK290" i="34"/>
  <c r="GN290" i="34"/>
  <c r="GO290" i="34"/>
  <c r="GP290" i="34"/>
  <c r="GQ290" i="34"/>
  <c r="GR290" i="34"/>
  <c r="GS290" i="34"/>
  <c r="GT290" i="34"/>
  <c r="GU290" i="34"/>
  <c r="GV290" i="34"/>
  <c r="GW290" i="34"/>
  <c r="GX290" i="34"/>
  <c r="GY290" i="34"/>
  <c r="GZ290" i="34"/>
  <c r="HA290" i="34"/>
  <c r="HB290" i="34"/>
  <c r="HC290" i="34"/>
  <c r="HD290" i="34"/>
  <c r="HE290" i="34"/>
  <c r="HF290" i="34"/>
  <c r="HG290" i="34"/>
  <c r="HH290" i="34"/>
  <c r="HI290" i="34"/>
  <c r="HJ290" i="34"/>
  <c r="HK290" i="34"/>
  <c r="HL290" i="34"/>
  <c r="HM290" i="34"/>
  <c r="HN290" i="34"/>
  <c r="HO290" i="34"/>
  <c r="HP290" i="34"/>
  <c r="HQ290" i="34"/>
  <c r="HR290" i="34"/>
  <c r="HS290" i="34"/>
  <c r="HT290" i="34"/>
  <c r="HU290" i="34"/>
  <c r="HV290" i="34"/>
  <c r="HW290" i="34"/>
  <c r="HX290" i="34"/>
  <c r="HY290" i="34"/>
  <c r="HZ290" i="34"/>
  <c r="IA290" i="34"/>
  <c r="IB290" i="34"/>
  <c r="IC290" i="34"/>
  <c r="ID290" i="34"/>
  <c r="IE290" i="34"/>
  <c r="IF290" i="34"/>
  <c r="IG290" i="34"/>
  <c r="IH290" i="34"/>
  <c r="BH289" i="34"/>
  <c r="GH289" i="34" s="1"/>
  <c r="IK289" i="34" s="1"/>
  <c r="BK289" i="34"/>
  <c r="BL289" i="34"/>
  <c r="BM289" i="34"/>
  <c r="BN289" i="34"/>
  <c r="BO289" i="34"/>
  <c r="BP289" i="34"/>
  <c r="BQ289" i="34"/>
  <c r="BR289" i="34"/>
  <c r="BS289" i="34"/>
  <c r="BT289" i="34"/>
  <c r="BU289" i="34"/>
  <c r="BV289" i="34"/>
  <c r="BW289" i="34"/>
  <c r="BX289" i="34"/>
  <c r="DH289" i="34"/>
  <c r="DI289" i="34"/>
  <c r="DJ289" i="34"/>
  <c r="DL289" i="34"/>
  <c r="DM289" i="34"/>
  <c r="DN289" i="34"/>
  <c r="DO289" i="34"/>
  <c r="DQ289" i="34"/>
  <c r="DR289" i="34"/>
  <c r="DS289" i="34"/>
  <c r="DT289" i="34"/>
  <c r="DV289" i="34"/>
  <c r="DW289" i="34" s="1"/>
  <c r="EA289" i="34"/>
  <c r="EX289" i="34"/>
  <c r="EY289" i="34"/>
  <c r="FA289" i="34"/>
  <c r="FD289" i="34"/>
  <c r="FE289" i="34"/>
  <c r="FF289" i="34"/>
  <c r="FG289" i="34"/>
  <c r="FH289" i="34"/>
  <c r="FI289" i="34"/>
  <c r="FK289" i="34"/>
  <c r="FL289" i="34" s="1"/>
  <c r="FM289" i="34"/>
  <c r="FN289" i="34"/>
  <c r="FO289" i="34"/>
  <c r="FQ289" i="34"/>
  <c r="FR289" i="34" s="1"/>
  <c r="FT289" i="34"/>
  <c r="FU289" i="34" s="1"/>
  <c r="FV289" i="34"/>
  <c r="FW289" i="34"/>
  <c r="FY289" i="34"/>
  <c r="FZ289" i="34" s="1"/>
  <c r="GG289" i="34"/>
  <c r="GI289" i="34"/>
  <c r="GJ289" i="34"/>
  <c r="GK289" i="34"/>
  <c r="GN289" i="34"/>
  <c r="GO289" i="34"/>
  <c r="GP289" i="34"/>
  <c r="GQ289" i="34"/>
  <c r="GR289" i="34"/>
  <c r="GS289" i="34"/>
  <c r="GT289" i="34"/>
  <c r="GU289" i="34"/>
  <c r="GV289" i="34"/>
  <c r="GW289" i="34"/>
  <c r="GX289" i="34"/>
  <c r="GY289" i="34"/>
  <c r="GZ289" i="34"/>
  <c r="HA289" i="34"/>
  <c r="HB289" i="34"/>
  <c r="HC289" i="34"/>
  <c r="HD289" i="34"/>
  <c r="HE289" i="34"/>
  <c r="HF289" i="34"/>
  <c r="HG289" i="34"/>
  <c r="HH289" i="34"/>
  <c r="HI289" i="34"/>
  <c r="HJ289" i="34"/>
  <c r="HK289" i="34"/>
  <c r="HL289" i="34"/>
  <c r="HM289" i="34"/>
  <c r="HN289" i="34"/>
  <c r="HO289" i="34"/>
  <c r="HP289" i="34"/>
  <c r="HQ289" i="34"/>
  <c r="HR289" i="34"/>
  <c r="HS289" i="34"/>
  <c r="HT289" i="34"/>
  <c r="HU289" i="34"/>
  <c r="HV289" i="34"/>
  <c r="HW289" i="34"/>
  <c r="HX289" i="34"/>
  <c r="HY289" i="34"/>
  <c r="HZ289" i="34"/>
  <c r="IA289" i="34"/>
  <c r="IB289" i="34"/>
  <c r="IC289" i="34"/>
  <c r="ID289" i="34"/>
  <c r="IE289" i="34"/>
  <c r="IF289" i="34"/>
  <c r="IG289" i="34"/>
  <c r="IH289" i="34"/>
  <c r="BH288" i="34"/>
  <c r="GH288" i="34" s="1"/>
  <c r="IK288" i="34" s="1"/>
  <c r="BK288" i="34"/>
  <c r="BL288" i="34"/>
  <c r="BM288" i="34"/>
  <c r="BN288" i="34"/>
  <c r="BO288" i="34"/>
  <c r="BP288" i="34"/>
  <c r="BQ288" i="34"/>
  <c r="BR288" i="34"/>
  <c r="BS288" i="34"/>
  <c r="BT288" i="34"/>
  <c r="BU288" i="34"/>
  <c r="BV288" i="34"/>
  <c r="BW288" i="34"/>
  <c r="BX288" i="34"/>
  <c r="DH288" i="34"/>
  <c r="DI288" i="34"/>
  <c r="DJ288" i="34"/>
  <c r="DL288" i="34"/>
  <c r="DM288" i="34"/>
  <c r="DN288" i="34"/>
  <c r="DO288" i="34"/>
  <c r="DQ288" i="34"/>
  <c r="DR288" i="34"/>
  <c r="DS288" i="34"/>
  <c r="DT288" i="34"/>
  <c r="DV288" i="34"/>
  <c r="DW288" i="34" s="1"/>
  <c r="EA288" i="34"/>
  <c r="EX288" i="34"/>
  <c r="EY288" i="34"/>
  <c r="FA288" i="34"/>
  <c r="FD288" i="34"/>
  <c r="FE288" i="34"/>
  <c r="FF288" i="34"/>
  <c r="FG288" i="34"/>
  <c r="FH288" i="34"/>
  <c r="FI288" i="34"/>
  <c r="FK288" i="34"/>
  <c r="FL288" i="34" s="1"/>
  <c r="FM288" i="34"/>
  <c r="FN288" i="34"/>
  <c r="FO288" i="34"/>
  <c r="FQ288" i="34"/>
  <c r="FR288" i="34" s="1"/>
  <c r="FT288" i="34"/>
  <c r="FU288" i="34" s="1"/>
  <c r="FV288" i="34"/>
  <c r="FW288" i="34"/>
  <c r="FY288" i="34"/>
  <c r="FZ288" i="34" s="1"/>
  <c r="GG288" i="34"/>
  <c r="GI288" i="34"/>
  <c r="GJ288" i="34"/>
  <c r="GK288" i="34"/>
  <c r="GN288" i="34"/>
  <c r="GO288" i="34"/>
  <c r="GP288" i="34"/>
  <c r="GQ288" i="34"/>
  <c r="GR288" i="34"/>
  <c r="GS288" i="34"/>
  <c r="GT288" i="34"/>
  <c r="GU288" i="34"/>
  <c r="GV288" i="34"/>
  <c r="GW288" i="34"/>
  <c r="GX288" i="34"/>
  <c r="GY288" i="34"/>
  <c r="GZ288" i="34"/>
  <c r="HA288" i="34"/>
  <c r="HB288" i="34"/>
  <c r="HC288" i="34"/>
  <c r="HD288" i="34"/>
  <c r="HE288" i="34"/>
  <c r="HF288" i="34"/>
  <c r="HG288" i="34"/>
  <c r="HH288" i="34"/>
  <c r="HI288" i="34"/>
  <c r="HJ288" i="34"/>
  <c r="HK288" i="34"/>
  <c r="HL288" i="34"/>
  <c r="HM288" i="34"/>
  <c r="HN288" i="34"/>
  <c r="HO288" i="34"/>
  <c r="HP288" i="34"/>
  <c r="HQ288" i="34"/>
  <c r="HR288" i="34"/>
  <c r="HS288" i="34"/>
  <c r="HT288" i="34"/>
  <c r="HU288" i="34"/>
  <c r="HV288" i="34"/>
  <c r="HW288" i="34"/>
  <c r="HX288" i="34"/>
  <c r="HY288" i="34"/>
  <c r="HZ288" i="34"/>
  <c r="IA288" i="34"/>
  <c r="IB288" i="34"/>
  <c r="IC288" i="34"/>
  <c r="ID288" i="34"/>
  <c r="IE288" i="34"/>
  <c r="IF288" i="34"/>
  <c r="IG288" i="34"/>
  <c r="IH288" i="34"/>
  <c r="BH287" i="34"/>
  <c r="GH287" i="34" s="1"/>
  <c r="IK287" i="34" s="1"/>
  <c r="BK287" i="34"/>
  <c r="BL287" i="34"/>
  <c r="BM287" i="34"/>
  <c r="BN287" i="34"/>
  <c r="BO287" i="34"/>
  <c r="BP287" i="34"/>
  <c r="BQ287" i="34"/>
  <c r="BR287" i="34"/>
  <c r="BS287" i="34"/>
  <c r="BT287" i="34"/>
  <c r="BU287" i="34"/>
  <c r="BV287" i="34"/>
  <c r="BW287" i="34"/>
  <c r="BX287" i="34"/>
  <c r="DH287" i="34"/>
  <c r="DI287" i="34"/>
  <c r="DJ287" i="34"/>
  <c r="DL287" i="34"/>
  <c r="DM287" i="34"/>
  <c r="DN287" i="34"/>
  <c r="DO287" i="34"/>
  <c r="DQ287" i="34"/>
  <c r="DR287" i="34"/>
  <c r="DS287" i="34"/>
  <c r="DT287" i="34"/>
  <c r="DV287" i="34"/>
  <c r="DW287" i="34" s="1"/>
  <c r="EA287" i="34"/>
  <c r="EX287" i="34"/>
  <c r="EY287" i="34"/>
  <c r="FA287" i="34"/>
  <c r="FD287" i="34"/>
  <c r="FE287" i="34"/>
  <c r="FF287" i="34"/>
  <c r="FG287" i="34"/>
  <c r="FH287" i="34"/>
  <c r="FI287" i="34"/>
  <c r="FK287" i="34"/>
  <c r="FL287" i="34" s="1"/>
  <c r="FM287" i="34"/>
  <c r="FN287" i="34"/>
  <c r="FO287" i="34"/>
  <c r="FQ287" i="34"/>
  <c r="FR287" i="34" s="1"/>
  <c r="FT287" i="34"/>
  <c r="FU287" i="34" s="1"/>
  <c r="FV287" i="34"/>
  <c r="FW287" i="34"/>
  <c r="FY287" i="34"/>
  <c r="FZ287" i="34" s="1"/>
  <c r="GG287" i="34"/>
  <c r="GI287" i="34"/>
  <c r="GJ287" i="34"/>
  <c r="GK287" i="34"/>
  <c r="GN287" i="34"/>
  <c r="GO287" i="34"/>
  <c r="GP287" i="34"/>
  <c r="GQ287" i="34"/>
  <c r="GR287" i="34"/>
  <c r="GS287" i="34"/>
  <c r="GT287" i="34"/>
  <c r="GU287" i="34"/>
  <c r="GV287" i="34"/>
  <c r="GW287" i="34"/>
  <c r="GX287" i="34"/>
  <c r="GY287" i="34"/>
  <c r="GZ287" i="34"/>
  <c r="HA287" i="34"/>
  <c r="HB287" i="34"/>
  <c r="HC287" i="34"/>
  <c r="HD287" i="34"/>
  <c r="HE287" i="34"/>
  <c r="HF287" i="34"/>
  <c r="HG287" i="34"/>
  <c r="HH287" i="34"/>
  <c r="HI287" i="34"/>
  <c r="HJ287" i="34"/>
  <c r="HK287" i="34"/>
  <c r="HL287" i="34"/>
  <c r="HM287" i="34"/>
  <c r="HN287" i="34"/>
  <c r="HO287" i="34"/>
  <c r="HP287" i="34"/>
  <c r="HQ287" i="34"/>
  <c r="HR287" i="34"/>
  <c r="HS287" i="34"/>
  <c r="HT287" i="34"/>
  <c r="HU287" i="34"/>
  <c r="HV287" i="34"/>
  <c r="HW287" i="34"/>
  <c r="HX287" i="34"/>
  <c r="HY287" i="34"/>
  <c r="HZ287" i="34"/>
  <c r="IA287" i="34"/>
  <c r="IB287" i="34"/>
  <c r="IC287" i="34"/>
  <c r="ID287" i="34"/>
  <c r="IE287" i="34"/>
  <c r="IF287" i="34"/>
  <c r="IG287" i="34"/>
  <c r="IH287" i="34"/>
  <c r="BH286" i="34"/>
  <c r="GH286" i="34" s="1"/>
  <c r="IK286" i="34" s="1"/>
  <c r="BK286" i="34"/>
  <c r="BL286" i="34"/>
  <c r="BM286" i="34"/>
  <c r="BN286" i="34"/>
  <c r="BO286" i="34"/>
  <c r="BP286" i="34"/>
  <c r="BQ286" i="34"/>
  <c r="BR286" i="34"/>
  <c r="BS286" i="34"/>
  <c r="BT286" i="34"/>
  <c r="BU286" i="34"/>
  <c r="BV286" i="34"/>
  <c r="BW286" i="34"/>
  <c r="BX286" i="34"/>
  <c r="DH286" i="34"/>
  <c r="DI286" i="34"/>
  <c r="DJ286" i="34"/>
  <c r="DL286" i="34"/>
  <c r="DM286" i="34"/>
  <c r="DN286" i="34"/>
  <c r="DO286" i="34"/>
  <c r="DQ286" i="34"/>
  <c r="DR286" i="34"/>
  <c r="DS286" i="34"/>
  <c r="DT286" i="34"/>
  <c r="DV286" i="34"/>
  <c r="DW286" i="34" s="1"/>
  <c r="EA286" i="34"/>
  <c r="EX286" i="34"/>
  <c r="EY286" i="34"/>
  <c r="FA286" i="34"/>
  <c r="FD286" i="34"/>
  <c r="FE286" i="34"/>
  <c r="FF286" i="34"/>
  <c r="FG286" i="34"/>
  <c r="FH286" i="34"/>
  <c r="FI286" i="34"/>
  <c r="FK286" i="34"/>
  <c r="FL286" i="34" s="1"/>
  <c r="FM286" i="34"/>
  <c r="FN286" i="34"/>
  <c r="FO286" i="34"/>
  <c r="FQ286" i="34"/>
  <c r="FR286" i="34" s="1"/>
  <c r="FT286" i="34"/>
  <c r="FU286" i="34" s="1"/>
  <c r="FV286" i="34"/>
  <c r="FW286" i="34"/>
  <c r="FY286" i="34"/>
  <c r="FZ286" i="34" s="1"/>
  <c r="GG286" i="34"/>
  <c r="GI286" i="34"/>
  <c r="GJ286" i="34"/>
  <c r="GK286" i="34"/>
  <c r="GN286" i="34"/>
  <c r="GO286" i="34"/>
  <c r="GP286" i="34"/>
  <c r="GQ286" i="34"/>
  <c r="GR286" i="34"/>
  <c r="GS286" i="34"/>
  <c r="GT286" i="34"/>
  <c r="GU286" i="34"/>
  <c r="GV286" i="34"/>
  <c r="GW286" i="34"/>
  <c r="GX286" i="34"/>
  <c r="GY286" i="34"/>
  <c r="GZ286" i="34"/>
  <c r="HA286" i="34"/>
  <c r="HB286" i="34"/>
  <c r="HC286" i="34"/>
  <c r="HD286" i="34"/>
  <c r="HE286" i="34"/>
  <c r="HF286" i="34"/>
  <c r="HG286" i="34"/>
  <c r="HH286" i="34"/>
  <c r="HI286" i="34"/>
  <c r="HJ286" i="34"/>
  <c r="HK286" i="34"/>
  <c r="HL286" i="34"/>
  <c r="HM286" i="34"/>
  <c r="HN286" i="34"/>
  <c r="HO286" i="34"/>
  <c r="HP286" i="34"/>
  <c r="HQ286" i="34"/>
  <c r="HR286" i="34"/>
  <c r="HS286" i="34"/>
  <c r="HT286" i="34"/>
  <c r="HU286" i="34"/>
  <c r="HV286" i="34"/>
  <c r="HW286" i="34"/>
  <c r="HX286" i="34"/>
  <c r="HY286" i="34"/>
  <c r="HZ286" i="34"/>
  <c r="IA286" i="34"/>
  <c r="IB286" i="34"/>
  <c r="IC286" i="34"/>
  <c r="ID286" i="34"/>
  <c r="IE286" i="34"/>
  <c r="IF286" i="34"/>
  <c r="IG286" i="34"/>
  <c r="IH286" i="34"/>
  <c r="BH285" i="34"/>
  <c r="GH285" i="34" s="1"/>
  <c r="IK285" i="34" s="1"/>
  <c r="BK285" i="34"/>
  <c r="BL285" i="34"/>
  <c r="BM285" i="34"/>
  <c r="BN285" i="34"/>
  <c r="BO285" i="34"/>
  <c r="BP285" i="34"/>
  <c r="BQ285" i="34"/>
  <c r="BR285" i="34"/>
  <c r="BS285" i="34"/>
  <c r="BT285" i="34"/>
  <c r="BU285" i="34"/>
  <c r="BV285" i="34"/>
  <c r="BW285" i="34"/>
  <c r="BX285" i="34"/>
  <c r="DH285" i="34"/>
  <c r="DI285" i="34"/>
  <c r="DJ285" i="34"/>
  <c r="DL285" i="34"/>
  <c r="DM285" i="34"/>
  <c r="DN285" i="34"/>
  <c r="DO285" i="34"/>
  <c r="DQ285" i="34"/>
  <c r="DR285" i="34"/>
  <c r="DS285" i="34"/>
  <c r="DT285" i="34"/>
  <c r="DV285" i="34"/>
  <c r="DW285" i="34" s="1"/>
  <c r="EA285" i="34"/>
  <c r="EX285" i="34"/>
  <c r="EY285" i="34"/>
  <c r="FA285" i="34"/>
  <c r="FD285" i="34"/>
  <c r="FE285" i="34"/>
  <c r="FF285" i="34"/>
  <c r="FG285" i="34"/>
  <c r="FH285" i="34"/>
  <c r="FI285" i="34"/>
  <c r="FK285" i="34"/>
  <c r="FL285" i="34" s="1"/>
  <c r="FM285" i="34"/>
  <c r="FN285" i="34"/>
  <c r="FO285" i="34"/>
  <c r="FQ285" i="34"/>
  <c r="FR285" i="34" s="1"/>
  <c r="FT285" i="34"/>
  <c r="FU285" i="34" s="1"/>
  <c r="FV285" i="34"/>
  <c r="FW285" i="34"/>
  <c r="FY285" i="34"/>
  <c r="FZ285" i="34" s="1"/>
  <c r="GG285" i="34"/>
  <c r="GI285" i="34"/>
  <c r="GJ285" i="34"/>
  <c r="GK285" i="34"/>
  <c r="GN285" i="34"/>
  <c r="GO285" i="34"/>
  <c r="GP285" i="34"/>
  <c r="GQ285" i="34"/>
  <c r="GR285" i="34"/>
  <c r="GS285" i="34"/>
  <c r="GT285" i="34"/>
  <c r="GU285" i="34"/>
  <c r="GV285" i="34"/>
  <c r="GW285" i="34"/>
  <c r="GX285" i="34"/>
  <c r="GY285" i="34"/>
  <c r="GZ285" i="34"/>
  <c r="HA285" i="34"/>
  <c r="HB285" i="34"/>
  <c r="HC285" i="34"/>
  <c r="HD285" i="34"/>
  <c r="HE285" i="34"/>
  <c r="HF285" i="34"/>
  <c r="HG285" i="34"/>
  <c r="HH285" i="34"/>
  <c r="HI285" i="34"/>
  <c r="HJ285" i="34"/>
  <c r="HK285" i="34"/>
  <c r="HL285" i="34"/>
  <c r="HM285" i="34"/>
  <c r="HN285" i="34"/>
  <c r="HO285" i="34"/>
  <c r="HP285" i="34"/>
  <c r="HQ285" i="34"/>
  <c r="HR285" i="34"/>
  <c r="HS285" i="34"/>
  <c r="HT285" i="34"/>
  <c r="HU285" i="34"/>
  <c r="HV285" i="34"/>
  <c r="HW285" i="34"/>
  <c r="HX285" i="34"/>
  <c r="HY285" i="34"/>
  <c r="HZ285" i="34"/>
  <c r="IA285" i="34"/>
  <c r="IB285" i="34"/>
  <c r="IC285" i="34"/>
  <c r="ID285" i="34"/>
  <c r="IE285" i="34"/>
  <c r="IF285" i="34"/>
  <c r="IG285" i="34"/>
  <c r="IH285" i="34"/>
  <c r="BH284" i="34"/>
  <c r="GH284" i="34" s="1"/>
  <c r="IK284" i="34" s="1"/>
  <c r="BK284" i="34"/>
  <c r="BL284" i="34"/>
  <c r="BM284" i="34"/>
  <c r="BN284" i="34"/>
  <c r="BO284" i="34"/>
  <c r="BP284" i="34"/>
  <c r="BQ284" i="34"/>
  <c r="BR284" i="34"/>
  <c r="BS284" i="34"/>
  <c r="BT284" i="34"/>
  <c r="BU284" i="34"/>
  <c r="BV284" i="34"/>
  <c r="BW284" i="34"/>
  <c r="BX284" i="34"/>
  <c r="DH284" i="34"/>
  <c r="DI284" i="34"/>
  <c r="DJ284" i="34"/>
  <c r="DL284" i="34"/>
  <c r="DM284" i="34"/>
  <c r="DN284" i="34"/>
  <c r="DO284" i="34"/>
  <c r="DQ284" i="34"/>
  <c r="DR284" i="34"/>
  <c r="DS284" i="34"/>
  <c r="DT284" i="34"/>
  <c r="DV284" i="34"/>
  <c r="DW284" i="34" s="1"/>
  <c r="EA284" i="34"/>
  <c r="EX284" i="34"/>
  <c r="EY284" i="34"/>
  <c r="FA284" i="34"/>
  <c r="FD284" i="34"/>
  <c r="FE284" i="34"/>
  <c r="FF284" i="34"/>
  <c r="FG284" i="34"/>
  <c r="FH284" i="34"/>
  <c r="FI284" i="34"/>
  <c r="FK284" i="34"/>
  <c r="FL284" i="34" s="1"/>
  <c r="FM284" i="34"/>
  <c r="FN284" i="34"/>
  <c r="FO284" i="34"/>
  <c r="FQ284" i="34"/>
  <c r="FR284" i="34" s="1"/>
  <c r="FT284" i="34"/>
  <c r="FU284" i="34" s="1"/>
  <c r="FV284" i="34"/>
  <c r="FW284" i="34"/>
  <c r="FY284" i="34"/>
  <c r="FZ284" i="34" s="1"/>
  <c r="GG284" i="34"/>
  <c r="GI284" i="34"/>
  <c r="GJ284" i="34"/>
  <c r="GK284" i="34"/>
  <c r="GN284" i="34"/>
  <c r="GO284" i="34"/>
  <c r="GP284" i="34"/>
  <c r="GQ284" i="34"/>
  <c r="GR284" i="34"/>
  <c r="GS284" i="34"/>
  <c r="GT284" i="34"/>
  <c r="GU284" i="34"/>
  <c r="GV284" i="34"/>
  <c r="GW284" i="34"/>
  <c r="GX284" i="34"/>
  <c r="GY284" i="34"/>
  <c r="GZ284" i="34"/>
  <c r="HA284" i="34"/>
  <c r="HB284" i="34"/>
  <c r="HC284" i="34"/>
  <c r="HD284" i="34"/>
  <c r="HE284" i="34"/>
  <c r="HF284" i="34"/>
  <c r="HG284" i="34"/>
  <c r="HH284" i="34"/>
  <c r="HI284" i="34"/>
  <c r="HJ284" i="34"/>
  <c r="HK284" i="34"/>
  <c r="HL284" i="34"/>
  <c r="HM284" i="34"/>
  <c r="HN284" i="34"/>
  <c r="HO284" i="34"/>
  <c r="HP284" i="34"/>
  <c r="HQ284" i="34"/>
  <c r="HR284" i="34"/>
  <c r="HS284" i="34"/>
  <c r="HT284" i="34"/>
  <c r="HU284" i="34"/>
  <c r="HV284" i="34"/>
  <c r="HW284" i="34"/>
  <c r="HX284" i="34"/>
  <c r="HY284" i="34"/>
  <c r="HZ284" i="34"/>
  <c r="IA284" i="34"/>
  <c r="IB284" i="34"/>
  <c r="IC284" i="34"/>
  <c r="ID284" i="34"/>
  <c r="IE284" i="34"/>
  <c r="IF284" i="34"/>
  <c r="IG284" i="34"/>
  <c r="IH284" i="34"/>
  <c r="BH283" i="34"/>
  <c r="GH283" i="34" s="1"/>
  <c r="IK283" i="34" s="1"/>
  <c r="BK283" i="34"/>
  <c r="BL283" i="34"/>
  <c r="BM283" i="34"/>
  <c r="BN283" i="34"/>
  <c r="BO283" i="34"/>
  <c r="BP283" i="34"/>
  <c r="BQ283" i="34"/>
  <c r="BR283" i="34"/>
  <c r="BS283" i="34"/>
  <c r="BT283" i="34"/>
  <c r="BU283" i="34"/>
  <c r="BV283" i="34"/>
  <c r="BW283" i="34"/>
  <c r="BX283" i="34"/>
  <c r="DH283" i="34"/>
  <c r="DI283" i="34"/>
  <c r="DJ283" i="34"/>
  <c r="DL283" i="34"/>
  <c r="DM283" i="34"/>
  <c r="DN283" i="34"/>
  <c r="DO283" i="34"/>
  <c r="DQ283" i="34"/>
  <c r="DR283" i="34"/>
  <c r="DS283" i="34"/>
  <c r="DT283" i="34"/>
  <c r="DV283" i="34"/>
  <c r="DW283" i="34" s="1"/>
  <c r="EA283" i="34"/>
  <c r="EX283" i="34"/>
  <c r="EY283" i="34"/>
  <c r="FA283" i="34"/>
  <c r="FD283" i="34"/>
  <c r="FE283" i="34"/>
  <c r="FF283" i="34"/>
  <c r="FG283" i="34"/>
  <c r="FH283" i="34"/>
  <c r="FI283" i="34"/>
  <c r="FK283" i="34"/>
  <c r="FL283" i="34" s="1"/>
  <c r="FM283" i="34"/>
  <c r="FN283" i="34"/>
  <c r="FO283" i="34"/>
  <c r="FQ283" i="34"/>
  <c r="FR283" i="34" s="1"/>
  <c r="FT283" i="34"/>
  <c r="FU283" i="34" s="1"/>
  <c r="FV283" i="34"/>
  <c r="FW283" i="34"/>
  <c r="FY283" i="34"/>
  <c r="FZ283" i="34" s="1"/>
  <c r="GG283" i="34"/>
  <c r="GI283" i="34"/>
  <c r="GJ283" i="34"/>
  <c r="GK283" i="34"/>
  <c r="GN283" i="34"/>
  <c r="GO283" i="34"/>
  <c r="GP283" i="34"/>
  <c r="GQ283" i="34"/>
  <c r="GR283" i="34"/>
  <c r="GS283" i="34"/>
  <c r="GT283" i="34"/>
  <c r="GU283" i="34"/>
  <c r="GV283" i="34"/>
  <c r="GW283" i="34"/>
  <c r="GX283" i="34"/>
  <c r="GY283" i="34"/>
  <c r="GZ283" i="34"/>
  <c r="HA283" i="34"/>
  <c r="HB283" i="34"/>
  <c r="HC283" i="34"/>
  <c r="HD283" i="34"/>
  <c r="HE283" i="34"/>
  <c r="HF283" i="34"/>
  <c r="HG283" i="34"/>
  <c r="HH283" i="34"/>
  <c r="HI283" i="34"/>
  <c r="HJ283" i="34"/>
  <c r="HK283" i="34"/>
  <c r="HL283" i="34"/>
  <c r="HM283" i="34"/>
  <c r="HN283" i="34"/>
  <c r="HO283" i="34"/>
  <c r="HP283" i="34"/>
  <c r="HQ283" i="34"/>
  <c r="HR283" i="34"/>
  <c r="HS283" i="34"/>
  <c r="HT283" i="34"/>
  <c r="HU283" i="34"/>
  <c r="HV283" i="34"/>
  <c r="HW283" i="34"/>
  <c r="HX283" i="34"/>
  <c r="HY283" i="34"/>
  <c r="HZ283" i="34"/>
  <c r="IA283" i="34"/>
  <c r="IB283" i="34"/>
  <c r="IC283" i="34"/>
  <c r="ID283" i="34"/>
  <c r="IE283" i="34"/>
  <c r="IF283" i="34"/>
  <c r="IG283" i="34"/>
  <c r="IH283" i="34"/>
  <c r="BH282" i="34"/>
  <c r="GH282" i="34" s="1"/>
  <c r="IK282" i="34" s="1"/>
  <c r="BK282" i="34"/>
  <c r="BL282" i="34"/>
  <c r="BM282" i="34"/>
  <c r="BN282" i="34"/>
  <c r="BO282" i="34"/>
  <c r="BP282" i="34"/>
  <c r="BQ282" i="34"/>
  <c r="BR282" i="34"/>
  <c r="BS282" i="34"/>
  <c r="BT282" i="34"/>
  <c r="BU282" i="34"/>
  <c r="BV282" i="34"/>
  <c r="BW282" i="34"/>
  <c r="BX282" i="34"/>
  <c r="DH282" i="34"/>
  <c r="DI282" i="34"/>
  <c r="DJ282" i="34"/>
  <c r="DL282" i="34"/>
  <c r="DM282" i="34"/>
  <c r="DN282" i="34"/>
  <c r="DO282" i="34"/>
  <c r="DQ282" i="34"/>
  <c r="DR282" i="34"/>
  <c r="DS282" i="34"/>
  <c r="DT282" i="34"/>
  <c r="DV282" i="34"/>
  <c r="DW282" i="34" s="1"/>
  <c r="EA282" i="34"/>
  <c r="EX282" i="34"/>
  <c r="EY282" i="34"/>
  <c r="FA282" i="34"/>
  <c r="FD282" i="34"/>
  <c r="FE282" i="34"/>
  <c r="FF282" i="34"/>
  <c r="FG282" i="34"/>
  <c r="FH282" i="34"/>
  <c r="FI282" i="34"/>
  <c r="FK282" i="34"/>
  <c r="FL282" i="34" s="1"/>
  <c r="FM282" i="34"/>
  <c r="FN282" i="34"/>
  <c r="FO282" i="34"/>
  <c r="FQ282" i="34"/>
  <c r="FR282" i="34" s="1"/>
  <c r="FT282" i="34"/>
  <c r="FU282" i="34" s="1"/>
  <c r="FV282" i="34"/>
  <c r="FW282" i="34"/>
  <c r="FY282" i="34"/>
  <c r="FZ282" i="34" s="1"/>
  <c r="GG282" i="34"/>
  <c r="GI282" i="34"/>
  <c r="GJ282" i="34"/>
  <c r="GK282" i="34"/>
  <c r="GN282" i="34"/>
  <c r="GO282" i="34"/>
  <c r="GP282" i="34"/>
  <c r="GQ282" i="34"/>
  <c r="GR282" i="34"/>
  <c r="GS282" i="34"/>
  <c r="GT282" i="34"/>
  <c r="GU282" i="34"/>
  <c r="GV282" i="34"/>
  <c r="GW282" i="34"/>
  <c r="GX282" i="34"/>
  <c r="GY282" i="34"/>
  <c r="GZ282" i="34"/>
  <c r="HA282" i="34"/>
  <c r="HB282" i="34"/>
  <c r="HC282" i="34"/>
  <c r="HD282" i="34"/>
  <c r="HE282" i="34"/>
  <c r="HF282" i="34"/>
  <c r="HG282" i="34"/>
  <c r="HH282" i="34"/>
  <c r="HI282" i="34"/>
  <c r="HJ282" i="34"/>
  <c r="HK282" i="34"/>
  <c r="HL282" i="34"/>
  <c r="HM282" i="34"/>
  <c r="HN282" i="34"/>
  <c r="HO282" i="34"/>
  <c r="HP282" i="34"/>
  <c r="HQ282" i="34"/>
  <c r="HR282" i="34"/>
  <c r="HS282" i="34"/>
  <c r="HT282" i="34"/>
  <c r="HU282" i="34"/>
  <c r="HV282" i="34"/>
  <c r="HW282" i="34"/>
  <c r="HX282" i="34"/>
  <c r="HY282" i="34"/>
  <c r="HZ282" i="34"/>
  <c r="IA282" i="34"/>
  <c r="IB282" i="34"/>
  <c r="IC282" i="34"/>
  <c r="ID282" i="34"/>
  <c r="IE282" i="34"/>
  <c r="IF282" i="34"/>
  <c r="IG282" i="34"/>
  <c r="IH282" i="34"/>
  <c r="BH281" i="34"/>
  <c r="GH281" i="34" s="1"/>
  <c r="IK281" i="34" s="1"/>
  <c r="BK281" i="34"/>
  <c r="BL281" i="34"/>
  <c r="BM281" i="34"/>
  <c r="BN281" i="34"/>
  <c r="BO281" i="34"/>
  <c r="BP281" i="34"/>
  <c r="BQ281" i="34"/>
  <c r="BR281" i="34"/>
  <c r="BS281" i="34"/>
  <c r="BT281" i="34"/>
  <c r="BU281" i="34"/>
  <c r="BV281" i="34"/>
  <c r="BW281" i="34"/>
  <c r="BX281" i="34"/>
  <c r="DH281" i="34"/>
  <c r="DI281" i="34"/>
  <c r="DJ281" i="34"/>
  <c r="DL281" i="34"/>
  <c r="DM281" i="34"/>
  <c r="DN281" i="34"/>
  <c r="DO281" i="34"/>
  <c r="DQ281" i="34"/>
  <c r="DR281" i="34"/>
  <c r="DS281" i="34"/>
  <c r="DT281" i="34"/>
  <c r="DV281" i="34"/>
  <c r="DW281" i="34" s="1"/>
  <c r="EA281" i="34"/>
  <c r="EX281" i="34"/>
  <c r="EY281" i="34"/>
  <c r="FA281" i="34"/>
  <c r="FD281" i="34"/>
  <c r="FE281" i="34"/>
  <c r="FF281" i="34"/>
  <c r="FG281" i="34"/>
  <c r="FH281" i="34"/>
  <c r="FI281" i="34"/>
  <c r="FK281" i="34"/>
  <c r="FL281" i="34" s="1"/>
  <c r="FM281" i="34"/>
  <c r="FN281" i="34"/>
  <c r="FO281" i="34"/>
  <c r="FQ281" i="34"/>
  <c r="FR281" i="34" s="1"/>
  <c r="FT281" i="34"/>
  <c r="FU281" i="34" s="1"/>
  <c r="FV281" i="34"/>
  <c r="FW281" i="34"/>
  <c r="FY281" i="34"/>
  <c r="FZ281" i="34" s="1"/>
  <c r="GG281" i="34"/>
  <c r="GI281" i="34"/>
  <c r="GJ281" i="34"/>
  <c r="GK281" i="34"/>
  <c r="GN281" i="34"/>
  <c r="GO281" i="34"/>
  <c r="GP281" i="34"/>
  <c r="GQ281" i="34"/>
  <c r="GR281" i="34"/>
  <c r="GS281" i="34"/>
  <c r="GT281" i="34"/>
  <c r="GU281" i="34"/>
  <c r="GV281" i="34"/>
  <c r="GW281" i="34"/>
  <c r="GX281" i="34"/>
  <c r="GY281" i="34"/>
  <c r="GZ281" i="34"/>
  <c r="HA281" i="34"/>
  <c r="HB281" i="34"/>
  <c r="HC281" i="34"/>
  <c r="HD281" i="34"/>
  <c r="HE281" i="34"/>
  <c r="HF281" i="34"/>
  <c r="HG281" i="34"/>
  <c r="HH281" i="34"/>
  <c r="HI281" i="34"/>
  <c r="HJ281" i="34"/>
  <c r="HK281" i="34"/>
  <c r="HL281" i="34"/>
  <c r="HM281" i="34"/>
  <c r="HN281" i="34"/>
  <c r="HO281" i="34"/>
  <c r="HP281" i="34"/>
  <c r="HQ281" i="34"/>
  <c r="HR281" i="34"/>
  <c r="HS281" i="34"/>
  <c r="HT281" i="34"/>
  <c r="HU281" i="34"/>
  <c r="HV281" i="34"/>
  <c r="HW281" i="34"/>
  <c r="HX281" i="34"/>
  <c r="HY281" i="34"/>
  <c r="HZ281" i="34"/>
  <c r="IA281" i="34"/>
  <c r="IB281" i="34"/>
  <c r="IC281" i="34"/>
  <c r="ID281" i="34"/>
  <c r="IE281" i="34"/>
  <c r="IF281" i="34"/>
  <c r="IG281" i="34"/>
  <c r="IH281" i="34"/>
  <c r="BH280" i="34"/>
  <c r="GH280" i="34" s="1"/>
  <c r="IK280" i="34" s="1"/>
  <c r="BK280" i="34"/>
  <c r="BL280" i="34"/>
  <c r="BM280" i="34"/>
  <c r="BN280" i="34"/>
  <c r="BO280" i="34"/>
  <c r="BP280" i="34"/>
  <c r="BQ280" i="34"/>
  <c r="BR280" i="34"/>
  <c r="BS280" i="34"/>
  <c r="BT280" i="34"/>
  <c r="BU280" i="34"/>
  <c r="BV280" i="34"/>
  <c r="BW280" i="34"/>
  <c r="BX280" i="34"/>
  <c r="DH280" i="34"/>
  <c r="DI280" i="34"/>
  <c r="DJ280" i="34"/>
  <c r="DL280" i="34"/>
  <c r="DM280" i="34"/>
  <c r="DN280" i="34"/>
  <c r="DO280" i="34"/>
  <c r="DQ280" i="34"/>
  <c r="DR280" i="34"/>
  <c r="DS280" i="34"/>
  <c r="DT280" i="34"/>
  <c r="DV280" i="34"/>
  <c r="DW280" i="34" s="1"/>
  <c r="EA280" i="34"/>
  <c r="EX280" i="34"/>
  <c r="EY280" i="34"/>
  <c r="FA280" i="34"/>
  <c r="FD280" i="34"/>
  <c r="FE280" i="34"/>
  <c r="FF280" i="34"/>
  <c r="FG280" i="34"/>
  <c r="FH280" i="34"/>
  <c r="FI280" i="34"/>
  <c r="FK280" i="34"/>
  <c r="FL280" i="34" s="1"/>
  <c r="FM280" i="34"/>
  <c r="FN280" i="34"/>
  <c r="FO280" i="34"/>
  <c r="FQ280" i="34"/>
  <c r="FR280" i="34" s="1"/>
  <c r="FT280" i="34"/>
  <c r="FU280" i="34" s="1"/>
  <c r="FV280" i="34"/>
  <c r="FW280" i="34"/>
  <c r="FY280" i="34"/>
  <c r="FZ280" i="34" s="1"/>
  <c r="GG280" i="34"/>
  <c r="GI280" i="34"/>
  <c r="GJ280" i="34"/>
  <c r="GK280" i="34"/>
  <c r="GN280" i="34"/>
  <c r="GO280" i="34"/>
  <c r="GP280" i="34"/>
  <c r="GQ280" i="34"/>
  <c r="GR280" i="34"/>
  <c r="GS280" i="34"/>
  <c r="GT280" i="34"/>
  <c r="GU280" i="34"/>
  <c r="GV280" i="34"/>
  <c r="GW280" i="34"/>
  <c r="GX280" i="34"/>
  <c r="GY280" i="34"/>
  <c r="GZ280" i="34"/>
  <c r="HA280" i="34"/>
  <c r="HB280" i="34"/>
  <c r="HC280" i="34"/>
  <c r="HD280" i="34"/>
  <c r="HE280" i="34"/>
  <c r="HF280" i="34"/>
  <c r="HG280" i="34"/>
  <c r="HH280" i="34"/>
  <c r="HI280" i="34"/>
  <c r="HJ280" i="34"/>
  <c r="HK280" i="34"/>
  <c r="HL280" i="34"/>
  <c r="HM280" i="34"/>
  <c r="HN280" i="34"/>
  <c r="HO280" i="34"/>
  <c r="HP280" i="34"/>
  <c r="HQ280" i="34"/>
  <c r="HR280" i="34"/>
  <c r="HS280" i="34"/>
  <c r="HT280" i="34"/>
  <c r="HU280" i="34"/>
  <c r="HV280" i="34"/>
  <c r="HW280" i="34"/>
  <c r="HX280" i="34"/>
  <c r="HY280" i="34"/>
  <c r="HZ280" i="34"/>
  <c r="IA280" i="34"/>
  <c r="IB280" i="34"/>
  <c r="IC280" i="34"/>
  <c r="ID280" i="34"/>
  <c r="IE280" i="34"/>
  <c r="IF280" i="34"/>
  <c r="IG280" i="34"/>
  <c r="IH280" i="34"/>
  <c r="BH279" i="34"/>
  <c r="GH279" i="34" s="1"/>
  <c r="IK279" i="34" s="1"/>
  <c r="BK279" i="34"/>
  <c r="BL279" i="34"/>
  <c r="BM279" i="34"/>
  <c r="BN279" i="34"/>
  <c r="BO279" i="34"/>
  <c r="BP279" i="34"/>
  <c r="BQ279" i="34"/>
  <c r="BR279" i="34"/>
  <c r="BS279" i="34"/>
  <c r="BT279" i="34"/>
  <c r="BU279" i="34"/>
  <c r="BV279" i="34"/>
  <c r="BW279" i="34"/>
  <c r="BX279" i="34"/>
  <c r="DH279" i="34"/>
  <c r="DI279" i="34"/>
  <c r="DJ279" i="34"/>
  <c r="DL279" i="34"/>
  <c r="DM279" i="34"/>
  <c r="DN279" i="34"/>
  <c r="DO279" i="34"/>
  <c r="DQ279" i="34"/>
  <c r="DR279" i="34"/>
  <c r="DS279" i="34"/>
  <c r="DT279" i="34"/>
  <c r="DV279" i="34"/>
  <c r="DW279" i="34" s="1"/>
  <c r="EA279" i="34"/>
  <c r="EX279" i="34"/>
  <c r="EY279" i="34"/>
  <c r="FA279" i="34"/>
  <c r="FD279" i="34"/>
  <c r="FE279" i="34"/>
  <c r="FF279" i="34"/>
  <c r="FG279" i="34"/>
  <c r="FH279" i="34"/>
  <c r="FI279" i="34"/>
  <c r="FK279" i="34"/>
  <c r="FL279" i="34" s="1"/>
  <c r="FM279" i="34"/>
  <c r="FN279" i="34"/>
  <c r="FO279" i="34"/>
  <c r="FQ279" i="34"/>
  <c r="FR279" i="34" s="1"/>
  <c r="FT279" i="34"/>
  <c r="FU279" i="34" s="1"/>
  <c r="FV279" i="34"/>
  <c r="FW279" i="34"/>
  <c r="FY279" i="34"/>
  <c r="FZ279" i="34" s="1"/>
  <c r="GG279" i="34"/>
  <c r="GI279" i="34"/>
  <c r="GJ279" i="34"/>
  <c r="GK279" i="34"/>
  <c r="GN279" i="34"/>
  <c r="GO279" i="34"/>
  <c r="GP279" i="34"/>
  <c r="GQ279" i="34"/>
  <c r="GR279" i="34"/>
  <c r="GS279" i="34"/>
  <c r="GT279" i="34"/>
  <c r="GU279" i="34"/>
  <c r="GV279" i="34"/>
  <c r="GW279" i="34"/>
  <c r="GX279" i="34"/>
  <c r="GY279" i="34"/>
  <c r="GZ279" i="34"/>
  <c r="HA279" i="34"/>
  <c r="HB279" i="34"/>
  <c r="HC279" i="34"/>
  <c r="HD279" i="34"/>
  <c r="HE279" i="34"/>
  <c r="HF279" i="34"/>
  <c r="HG279" i="34"/>
  <c r="HH279" i="34"/>
  <c r="HI279" i="34"/>
  <c r="HJ279" i="34"/>
  <c r="HK279" i="34"/>
  <c r="HL279" i="34"/>
  <c r="HM279" i="34"/>
  <c r="HN279" i="34"/>
  <c r="HO279" i="34"/>
  <c r="HP279" i="34"/>
  <c r="HQ279" i="34"/>
  <c r="HR279" i="34"/>
  <c r="HS279" i="34"/>
  <c r="HT279" i="34"/>
  <c r="HU279" i="34"/>
  <c r="HV279" i="34"/>
  <c r="HW279" i="34"/>
  <c r="HX279" i="34"/>
  <c r="HY279" i="34"/>
  <c r="HZ279" i="34"/>
  <c r="IA279" i="34"/>
  <c r="IB279" i="34"/>
  <c r="IC279" i="34"/>
  <c r="ID279" i="34"/>
  <c r="IE279" i="34"/>
  <c r="IF279" i="34"/>
  <c r="IG279" i="34"/>
  <c r="IH279" i="34"/>
  <c r="BH278" i="34"/>
  <c r="GH278" i="34" s="1"/>
  <c r="IK278" i="34" s="1"/>
  <c r="BK278" i="34"/>
  <c r="BL278" i="34"/>
  <c r="BM278" i="34"/>
  <c r="BN278" i="34"/>
  <c r="BO278" i="34"/>
  <c r="BP278" i="34"/>
  <c r="BQ278" i="34"/>
  <c r="BR278" i="34"/>
  <c r="BS278" i="34"/>
  <c r="BT278" i="34"/>
  <c r="BU278" i="34"/>
  <c r="BV278" i="34"/>
  <c r="BW278" i="34"/>
  <c r="BX278" i="34"/>
  <c r="DH278" i="34"/>
  <c r="DI278" i="34"/>
  <c r="DJ278" i="34"/>
  <c r="DL278" i="34"/>
  <c r="DM278" i="34"/>
  <c r="DN278" i="34"/>
  <c r="DO278" i="34"/>
  <c r="DQ278" i="34"/>
  <c r="DR278" i="34"/>
  <c r="DS278" i="34"/>
  <c r="DT278" i="34"/>
  <c r="DV278" i="34"/>
  <c r="DW278" i="34" s="1"/>
  <c r="EA278" i="34"/>
  <c r="EX278" i="34"/>
  <c r="EY278" i="34"/>
  <c r="FA278" i="34"/>
  <c r="FD278" i="34"/>
  <c r="FE278" i="34"/>
  <c r="FF278" i="34"/>
  <c r="FG278" i="34"/>
  <c r="FH278" i="34"/>
  <c r="FI278" i="34"/>
  <c r="FK278" i="34"/>
  <c r="FL278" i="34" s="1"/>
  <c r="FM278" i="34"/>
  <c r="FN278" i="34"/>
  <c r="FO278" i="34"/>
  <c r="FQ278" i="34"/>
  <c r="FR278" i="34" s="1"/>
  <c r="FT278" i="34"/>
  <c r="FU278" i="34" s="1"/>
  <c r="FV278" i="34"/>
  <c r="FW278" i="34"/>
  <c r="FY278" i="34"/>
  <c r="FZ278" i="34" s="1"/>
  <c r="GG278" i="34"/>
  <c r="GI278" i="34"/>
  <c r="GJ278" i="34"/>
  <c r="GK278" i="34"/>
  <c r="GN278" i="34"/>
  <c r="GO278" i="34"/>
  <c r="GP278" i="34"/>
  <c r="GQ278" i="34"/>
  <c r="GR278" i="34"/>
  <c r="GS278" i="34"/>
  <c r="GT278" i="34"/>
  <c r="GU278" i="34"/>
  <c r="GV278" i="34"/>
  <c r="GW278" i="34"/>
  <c r="GX278" i="34"/>
  <c r="GY278" i="34"/>
  <c r="GZ278" i="34"/>
  <c r="HA278" i="34"/>
  <c r="HB278" i="34"/>
  <c r="HC278" i="34"/>
  <c r="HD278" i="34"/>
  <c r="HE278" i="34"/>
  <c r="HF278" i="34"/>
  <c r="HG278" i="34"/>
  <c r="HH278" i="34"/>
  <c r="HI278" i="34"/>
  <c r="HJ278" i="34"/>
  <c r="HK278" i="34"/>
  <c r="HL278" i="34"/>
  <c r="HM278" i="34"/>
  <c r="HN278" i="34"/>
  <c r="HO278" i="34"/>
  <c r="HP278" i="34"/>
  <c r="HQ278" i="34"/>
  <c r="HR278" i="34"/>
  <c r="HS278" i="34"/>
  <c r="HT278" i="34"/>
  <c r="HU278" i="34"/>
  <c r="HV278" i="34"/>
  <c r="HW278" i="34"/>
  <c r="HX278" i="34"/>
  <c r="HY278" i="34"/>
  <c r="HZ278" i="34"/>
  <c r="IA278" i="34"/>
  <c r="IB278" i="34"/>
  <c r="IC278" i="34"/>
  <c r="ID278" i="34"/>
  <c r="IE278" i="34"/>
  <c r="IF278" i="34"/>
  <c r="IG278" i="34"/>
  <c r="IH278" i="34"/>
  <c r="BH277" i="34"/>
  <c r="GH277" i="34" s="1"/>
  <c r="IK277" i="34" s="1"/>
  <c r="BK277" i="34"/>
  <c r="BL277" i="34"/>
  <c r="BM277" i="34"/>
  <c r="BN277" i="34"/>
  <c r="BO277" i="34"/>
  <c r="BP277" i="34"/>
  <c r="BQ277" i="34"/>
  <c r="BR277" i="34"/>
  <c r="BS277" i="34"/>
  <c r="BT277" i="34"/>
  <c r="BU277" i="34"/>
  <c r="BV277" i="34"/>
  <c r="BW277" i="34"/>
  <c r="BX277" i="34"/>
  <c r="DH277" i="34"/>
  <c r="DI277" i="34"/>
  <c r="DJ277" i="34"/>
  <c r="DL277" i="34"/>
  <c r="DM277" i="34"/>
  <c r="DN277" i="34"/>
  <c r="DO277" i="34"/>
  <c r="DQ277" i="34"/>
  <c r="DR277" i="34"/>
  <c r="DS277" i="34"/>
  <c r="DT277" i="34"/>
  <c r="DV277" i="34"/>
  <c r="DW277" i="34" s="1"/>
  <c r="EA277" i="34"/>
  <c r="EX277" i="34"/>
  <c r="EY277" i="34"/>
  <c r="FA277" i="34"/>
  <c r="FD277" i="34"/>
  <c r="FE277" i="34"/>
  <c r="FF277" i="34"/>
  <c r="FG277" i="34"/>
  <c r="FH277" i="34"/>
  <c r="FI277" i="34"/>
  <c r="FK277" i="34"/>
  <c r="FL277" i="34" s="1"/>
  <c r="FM277" i="34"/>
  <c r="FN277" i="34"/>
  <c r="FO277" i="34"/>
  <c r="FQ277" i="34"/>
  <c r="FR277" i="34" s="1"/>
  <c r="FT277" i="34"/>
  <c r="FU277" i="34" s="1"/>
  <c r="FV277" i="34"/>
  <c r="FW277" i="34"/>
  <c r="FY277" i="34"/>
  <c r="FZ277" i="34" s="1"/>
  <c r="GG277" i="34"/>
  <c r="GI277" i="34"/>
  <c r="GJ277" i="34"/>
  <c r="GK277" i="34"/>
  <c r="GN277" i="34"/>
  <c r="GO277" i="34"/>
  <c r="GP277" i="34"/>
  <c r="GQ277" i="34"/>
  <c r="GR277" i="34"/>
  <c r="GS277" i="34"/>
  <c r="GT277" i="34"/>
  <c r="GU277" i="34"/>
  <c r="GV277" i="34"/>
  <c r="GW277" i="34"/>
  <c r="GX277" i="34"/>
  <c r="GY277" i="34"/>
  <c r="GZ277" i="34"/>
  <c r="HA277" i="34"/>
  <c r="HB277" i="34"/>
  <c r="HC277" i="34"/>
  <c r="HD277" i="34"/>
  <c r="HE277" i="34"/>
  <c r="HF277" i="34"/>
  <c r="HG277" i="34"/>
  <c r="HH277" i="34"/>
  <c r="HI277" i="34"/>
  <c r="HJ277" i="34"/>
  <c r="HK277" i="34"/>
  <c r="HL277" i="34"/>
  <c r="HM277" i="34"/>
  <c r="HN277" i="34"/>
  <c r="HO277" i="34"/>
  <c r="HP277" i="34"/>
  <c r="HQ277" i="34"/>
  <c r="HR277" i="34"/>
  <c r="HS277" i="34"/>
  <c r="HT277" i="34"/>
  <c r="HU277" i="34"/>
  <c r="HV277" i="34"/>
  <c r="HW277" i="34"/>
  <c r="HX277" i="34"/>
  <c r="HY277" i="34"/>
  <c r="HZ277" i="34"/>
  <c r="IA277" i="34"/>
  <c r="IB277" i="34"/>
  <c r="IC277" i="34"/>
  <c r="ID277" i="34"/>
  <c r="IE277" i="34"/>
  <c r="IF277" i="34"/>
  <c r="IG277" i="34"/>
  <c r="IH277" i="34"/>
  <c r="BH276" i="34"/>
  <c r="GH276" i="34" s="1"/>
  <c r="IK276" i="34" s="1"/>
  <c r="BK276" i="34"/>
  <c r="BL276" i="34"/>
  <c r="BM276" i="34"/>
  <c r="BN276" i="34"/>
  <c r="BO276" i="34"/>
  <c r="BP276" i="34"/>
  <c r="BQ276" i="34"/>
  <c r="BR276" i="34"/>
  <c r="BS276" i="34"/>
  <c r="BT276" i="34"/>
  <c r="BU276" i="34"/>
  <c r="BV276" i="34"/>
  <c r="BW276" i="34"/>
  <c r="BX276" i="34"/>
  <c r="DH276" i="34"/>
  <c r="DI276" i="34"/>
  <c r="DJ276" i="34"/>
  <c r="DL276" i="34"/>
  <c r="DM276" i="34"/>
  <c r="DN276" i="34"/>
  <c r="DO276" i="34"/>
  <c r="DQ276" i="34"/>
  <c r="DR276" i="34"/>
  <c r="DS276" i="34"/>
  <c r="DT276" i="34"/>
  <c r="DV276" i="34"/>
  <c r="DW276" i="34" s="1"/>
  <c r="EA276" i="34"/>
  <c r="EX276" i="34"/>
  <c r="EY276" i="34"/>
  <c r="FA276" i="34"/>
  <c r="FD276" i="34"/>
  <c r="FE276" i="34"/>
  <c r="FF276" i="34"/>
  <c r="FG276" i="34"/>
  <c r="FH276" i="34"/>
  <c r="FI276" i="34"/>
  <c r="FK276" i="34"/>
  <c r="FL276" i="34" s="1"/>
  <c r="FM276" i="34"/>
  <c r="FN276" i="34"/>
  <c r="FO276" i="34"/>
  <c r="FQ276" i="34"/>
  <c r="FR276" i="34" s="1"/>
  <c r="FT276" i="34"/>
  <c r="FU276" i="34" s="1"/>
  <c r="FV276" i="34"/>
  <c r="FW276" i="34"/>
  <c r="FY276" i="34"/>
  <c r="FZ276" i="34" s="1"/>
  <c r="GG276" i="34"/>
  <c r="GI276" i="34"/>
  <c r="GJ276" i="34"/>
  <c r="GK276" i="34"/>
  <c r="GN276" i="34"/>
  <c r="GO276" i="34"/>
  <c r="GP276" i="34"/>
  <c r="GQ276" i="34"/>
  <c r="GR276" i="34"/>
  <c r="GS276" i="34"/>
  <c r="GT276" i="34"/>
  <c r="GU276" i="34"/>
  <c r="GV276" i="34"/>
  <c r="GW276" i="34"/>
  <c r="GX276" i="34"/>
  <c r="GY276" i="34"/>
  <c r="GZ276" i="34"/>
  <c r="HA276" i="34"/>
  <c r="HB276" i="34"/>
  <c r="HC276" i="34"/>
  <c r="HD276" i="34"/>
  <c r="HE276" i="34"/>
  <c r="HF276" i="34"/>
  <c r="HG276" i="34"/>
  <c r="HH276" i="34"/>
  <c r="HI276" i="34"/>
  <c r="HJ276" i="34"/>
  <c r="HK276" i="34"/>
  <c r="HL276" i="34"/>
  <c r="HM276" i="34"/>
  <c r="HN276" i="34"/>
  <c r="HO276" i="34"/>
  <c r="HP276" i="34"/>
  <c r="HQ276" i="34"/>
  <c r="HR276" i="34"/>
  <c r="HS276" i="34"/>
  <c r="HT276" i="34"/>
  <c r="HU276" i="34"/>
  <c r="HV276" i="34"/>
  <c r="HW276" i="34"/>
  <c r="HX276" i="34"/>
  <c r="HY276" i="34"/>
  <c r="HZ276" i="34"/>
  <c r="IA276" i="34"/>
  <c r="IB276" i="34"/>
  <c r="IC276" i="34"/>
  <c r="ID276" i="34"/>
  <c r="IE276" i="34"/>
  <c r="IF276" i="34"/>
  <c r="IG276" i="34"/>
  <c r="IH276" i="34"/>
  <c r="BH275" i="34"/>
  <c r="GH275" i="34" s="1"/>
  <c r="IK275" i="34" s="1"/>
  <c r="BK275" i="34"/>
  <c r="BL275" i="34"/>
  <c r="BM275" i="34"/>
  <c r="BN275" i="34"/>
  <c r="BO275" i="34"/>
  <c r="BP275" i="34"/>
  <c r="BQ275" i="34"/>
  <c r="BR275" i="34"/>
  <c r="BS275" i="34"/>
  <c r="BT275" i="34"/>
  <c r="BU275" i="34"/>
  <c r="BV275" i="34"/>
  <c r="BW275" i="34"/>
  <c r="BX275" i="34"/>
  <c r="DH275" i="34"/>
  <c r="DI275" i="34"/>
  <c r="DJ275" i="34"/>
  <c r="DL275" i="34"/>
  <c r="DM275" i="34"/>
  <c r="DN275" i="34"/>
  <c r="DO275" i="34"/>
  <c r="DQ275" i="34"/>
  <c r="DR275" i="34"/>
  <c r="DS275" i="34"/>
  <c r="DT275" i="34"/>
  <c r="DV275" i="34"/>
  <c r="DW275" i="34" s="1"/>
  <c r="EA275" i="34"/>
  <c r="EX275" i="34"/>
  <c r="EY275" i="34"/>
  <c r="FA275" i="34"/>
  <c r="FD275" i="34"/>
  <c r="FE275" i="34"/>
  <c r="FF275" i="34"/>
  <c r="FG275" i="34"/>
  <c r="FH275" i="34"/>
  <c r="FI275" i="34"/>
  <c r="FK275" i="34"/>
  <c r="FL275" i="34" s="1"/>
  <c r="FM275" i="34"/>
  <c r="FN275" i="34"/>
  <c r="FO275" i="34"/>
  <c r="FQ275" i="34"/>
  <c r="FR275" i="34" s="1"/>
  <c r="FT275" i="34"/>
  <c r="FU275" i="34" s="1"/>
  <c r="FV275" i="34"/>
  <c r="FW275" i="34"/>
  <c r="FY275" i="34"/>
  <c r="FZ275" i="34" s="1"/>
  <c r="GG275" i="34"/>
  <c r="GI275" i="34"/>
  <c r="GJ275" i="34"/>
  <c r="GK275" i="34"/>
  <c r="GN275" i="34"/>
  <c r="GO275" i="34"/>
  <c r="GP275" i="34"/>
  <c r="GQ275" i="34"/>
  <c r="GR275" i="34"/>
  <c r="GS275" i="34"/>
  <c r="GT275" i="34"/>
  <c r="GU275" i="34"/>
  <c r="GV275" i="34"/>
  <c r="GW275" i="34"/>
  <c r="GX275" i="34"/>
  <c r="GY275" i="34"/>
  <c r="GZ275" i="34"/>
  <c r="HA275" i="34"/>
  <c r="HB275" i="34"/>
  <c r="HC275" i="34"/>
  <c r="HD275" i="34"/>
  <c r="HE275" i="34"/>
  <c r="HF275" i="34"/>
  <c r="HG275" i="34"/>
  <c r="HH275" i="34"/>
  <c r="HI275" i="34"/>
  <c r="HJ275" i="34"/>
  <c r="HK275" i="34"/>
  <c r="HL275" i="34"/>
  <c r="HM275" i="34"/>
  <c r="HN275" i="34"/>
  <c r="HO275" i="34"/>
  <c r="HP275" i="34"/>
  <c r="HQ275" i="34"/>
  <c r="HR275" i="34"/>
  <c r="HS275" i="34"/>
  <c r="HT275" i="34"/>
  <c r="HU275" i="34"/>
  <c r="HV275" i="34"/>
  <c r="HW275" i="34"/>
  <c r="HX275" i="34"/>
  <c r="HY275" i="34"/>
  <c r="HZ275" i="34"/>
  <c r="IA275" i="34"/>
  <c r="IB275" i="34"/>
  <c r="IC275" i="34"/>
  <c r="ID275" i="34"/>
  <c r="IE275" i="34"/>
  <c r="IF275" i="34"/>
  <c r="IG275" i="34"/>
  <c r="IH275" i="34"/>
  <c r="BH274" i="34"/>
  <c r="GH274" i="34" s="1"/>
  <c r="IK274" i="34" s="1"/>
  <c r="BK274" i="34"/>
  <c r="BL274" i="34"/>
  <c r="BM274" i="34"/>
  <c r="BN274" i="34"/>
  <c r="BO274" i="34"/>
  <c r="BP274" i="34"/>
  <c r="BQ274" i="34"/>
  <c r="BR274" i="34"/>
  <c r="BS274" i="34"/>
  <c r="BT274" i="34"/>
  <c r="BU274" i="34"/>
  <c r="BV274" i="34"/>
  <c r="BW274" i="34"/>
  <c r="BX274" i="34"/>
  <c r="DH274" i="34"/>
  <c r="DI274" i="34"/>
  <c r="DJ274" i="34"/>
  <c r="DL274" i="34"/>
  <c r="DM274" i="34"/>
  <c r="DN274" i="34"/>
  <c r="DO274" i="34"/>
  <c r="DQ274" i="34"/>
  <c r="DR274" i="34"/>
  <c r="DS274" i="34"/>
  <c r="DT274" i="34"/>
  <c r="DV274" i="34"/>
  <c r="DW274" i="34" s="1"/>
  <c r="EA274" i="34"/>
  <c r="EX274" i="34"/>
  <c r="EY274" i="34"/>
  <c r="FA274" i="34"/>
  <c r="FD274" i="34"/>
  <c r="FE274" i="34"/>
  <c r="FF274" i="34"/>
  <c r="FG274" i="34"/>
  <c r="FH274" i="34"/>
  <c r="FI274" i="34"/>
  <c r="FK274" i="34"/>
  <c r="FL274" i="34" s="1"/>
  <c r="FM274" i="34"/>
  <c r="FN274" i="34"/>
  <c r="FO274" i="34"/>
  <c r="FQ274" i="34"/>
  <c r="FR274" i="34" s="1"/>
  <c r="FT274" i="34"/>
  <c r="FU274" i="34" s="1"/>
  <c r="FV274" i="34"/>
  <c r="FW274" i="34"/>
  <c r="FY274" i="34"/>
  <c r="FZ274" i="34" s="1"/>
  <c r="GG274" i="34"/>
  <c r="GI274" i="34"/>
  <c r="GJ274" i="34"/>
  <c r="GK274" i="34"/>
  <c r="GN274" i="34"/>
  <c r="GO274" i="34"/>
  <c r="GP274" i="34"/>
  <c r="GQ274" i="34"/>
  <c r="GR274" i="34"/>
  <c r="GS274" i="34"/>
  <c r="GT274" i="34"/>
  <c r="GU274" i="34"/>
  <c r="GV274" i="34"/>
  <c r="GW274" i="34"/>
  <c r="GX274" i="34"/>
  <c r="GY274" i="34"/>
  <c r="GZ274" i="34"/>
  <c r="HA274" i="34"/>
  <c r="HB274" i="34"/>
  <c r="HC274" i="34"/>
  <c r="HD274" i="34"/>
  <c r="HE274" i="34"/>
  <c r="HF274" i="34"/>
  <c r="HG274" i="34"/>
  <c r="HH274" i="34"/>
  <c r="HI274" i="34"/>
  <c r="HJ274" i="34"/>
  <c r="HK274" i="34"/>
  <c r="HL274" i="34"/>
  <c r="HM274" i="34"/>
  <c r="HN274" i="34"/>
  <c r="HO274" i="34"/>
  <c r="HP274" i="34"/>
  <c r="HQ274" i="34"/>
  <c r="HR274" i="34"/>
  <c r="HS274" i="34"/>
  <c r="HT274" i="34"/>
  <c r="HU274" i="34"/>
  <c r="HV274" i="34"/>
  <c r="HW274" i="34"/>
  <c r="HX274" i="34"/>
  <c r="HY274" i="34"/>
  <c r="HZ274" i="34"/>
  <c r="IA274" i="34"/>
  <c r="IB274" i="34"/>
  <c r="IC274" i="34"/>
  <c r="ID274" i="34"/>
  <c r="IE274" i="34"/>
  <c r="IF274" i="34"/>
  <c r="IG274" i="34"/>
  <c r="IH274" i="34"/>
  <c r="BH273" i="34"/>
  <c r="GH273" i="34" s="1"/>
  <c r="IK273" i="34" s="1"/>
  <c r="BK273" i="34"/>
  <c r="BL273" i="34"/>
  <c r="BM273" i="34"/>
  <c r="BN273" i="34"/>
  <c r="BO273" i="34"/>
  <c r="BP273" i="34"/>
  <c r="BQ273" i="34"/>
  <c r="BR273" i="34"/>
  <c r="BS273" i="34"/>
  <c r="BT273" i="34"/>
  <c r="BU273" i="34"/>
  <c r="BV273" i="34"/>
  <c r="BW273" i="34"/>
  <c r="BX273" i="34"/>
  <c r="DH273" i="34"/>
  <c r="DI273" i="34"/>
  <c r="DJ273" i="34"/>
  <c r="DL273" i="34"/>
  <c r="DM273" i="34"/>
  <c r="DN273" i="34"/>
  <c r="DO273" i="34"/>
  <c r="DQ273" i="34"/>
  <c r="DR273" i="34"/>
  <c r="DS273" i="34"/>
  <c r="DT273" i="34"/>
  <c r="DV273" i="34"/>
  <c r="DW273" i="34" s="1"/>
  <c r="EA273" i="34"/>
  <c r="EX273" i="34"/>
  <c r="EY273" i="34"/>
  <c r="FA273" i="34"/>
  <c r="FD273" i="34"/>
  <c r="FE273" i="34"/>
  <c r="FF273" i="34"/>
  <c r="FG273" i="34"/>
  <c r="FH273" i="34"/>
  <c r="FI273" i="34"/>
  <c r="FK273" i="34"/>
  <c r="FL273" i="34" s="1"/>
  <c r="FM273" i="34"/>
  <c r="FN273" i="34"/>
  <c r="FO273" i="34"/>
  <c r="FQ273" i="34"/>
  <c r="FR273" i="34" s="1"/>
  <c r="FT273" i="34"/>
  <c r="FU273" i="34" s="1"/>
  <c r="FV273" i="34"/>
  <c r="FW273" i="34"/>
  <c r="FY273" i="34"/>
  <c r="FZ273" i="34" s="1"/>
  <c r="GG273" i="34"/>
  <c r="GI273" i="34"/>
  <c r="GJ273" i="34"/>
  <c r="GK273" i="34"/>
  <c r="GN273" i="34"/>
  <c r="GO273" i="34"/>
  <c r="GP273" i="34"/>
  <c r="GQ273" i="34"/>
  <c r="GR273" i="34"/>
  <c r="GS273" i="34"/>
  <c r="GT273" i="34"/>
  <c r="GU273" i="34"/>
  <c r="GV273" i="34"/>
  <c r="GW273" i="34"/>
  <c r="GX273" i="34"/>
  <c r="GY273" i="34"/>
  <c r="GZ273" i="34"/>
  <c r="HA273" i="34"/>
  <c r="HB273" i="34"/>
  <c r="HC273" i="34"/>
  <c r="HD273" i="34"/>
  <c r="HE273" i="34"/>
  <c r="HF273" i="34"/>
  <c r="HG273" i="34"/>
  <c r="HH273" i="34"/>
  <c r="HI273" i="34"/>
  <c r="HJ273" i="34"/>
  <c r="HK273" i="34"/>
  <c r="HL273" i="34"/>
  <c r="HM273" i="34"/>
  <c r="HN273" i="34"/>
  <c r="HO273" i="34"/>
  <c r="HP273" i="34"/>
  <c r="HQ273" i="34"/>
  <c r="HR273" i="34"/>
  <c r="HS273" i="34"/>
  <c r="HT273" i="34"/>
  <c r="HU273" i="34"/>
  <c r="HV273" i="34"/>
  <c r="HW273" i="34"/>
  <c r="HX273" i="34"/>
  <c r="HY273" i="34"/>
  <c r="HZ273" i="34"/>
  <c r="IA273" i="34"/>
  <c r="IB273" i="34"/>
  <c r="IC273" i="34"/>
  <c r="ID273" i="34"/>
  <c r="IE273" i="34"/>
  <c r="IF273" i="34"/>
  <c r="IG273" i="34"/>
  <c r="IH273" i="34"/>
  <c r="BH272" i="34"/>
  <c r="GH272" i="34" s="1"/>
  <c r="IK272" i="34" s="1"/>
  <c r="BK272" i="34"/>
  <c r="BL272" i="34"/>
  <c r="BM272" i="34"/>
  <c r="BN272" i="34"/>
  <c r="BO272" i="34"/>
  <c r="BP272" i="34"/>
  <c r="BQ272" i="34"/>
  <c r="BR272" i="34"/>
  <c r="BS272" i="34"/>
  <c r="BT272" i="34"/>
  <c r="BU272" i="34"/>
  <c r="BV272" i="34"/>
  <c r="BW272" i="34"/>
  <c r="BX272" i="34"/>
  <c r="DH272" i="34"/>
  <c r="DI272" i="34"/>
  <c r="DJ272" i="34"/>
  <c r="DL272" i="34"/>
  <c r="DM272" i="34"/>
  <c r="DN272" i="34"/>
  <c r="DO272" i="34"/>
  <c r="DQ272" i="34"/>
  <c r="DR272" i="34"/>
  <c r="DS272" i="34"/>
  <c r="DT272" i="34"/>
  <c r="DV272" i="34"/>
  <c r="DW272" i="34" s="1"/>
  <c r="EA272" i="34"/>
  <c r="EX272" i="34"/>
  <c r="EY272" i="34"/>
  <c r="FA272" i="34"/>
  <c r="FD272" i="34"/>
  <c r="FE272" i="34"/>
  <c r="FF272" i="34"/>
  <c r="FG272" i="34"/>
  <c r="FH272" i="34"/>
  <c r="FI272" i="34"/>
  <c r="FK272" i="34"/>
  <c r="FL272" i="34" s="1"/>
  <c r="FM272" i="34"/>
  <c r="FN272" i="34"/>
  <c r="FO272" i="34"/>
  <c r="FQ272" i="34"/>
  <c r="FR272" i="34" s="1"/>
  <c r="FT272" i="34"/>
  <c r="FU272" i="34" s="1"/>
  <c r="FV272" i="34"/>
  <c r="FW272" i="34"/>
  <c r="FY272" i="34"/>
  <c r="FZ272" i="34" s="1"/>
  <c r="GG272" i="34"/>
  <c r="GI272" i="34"/>
  <c r="GJ272" i="34"/>
  <c r="GK272" i="34"/>
  <c r="GN272" i="34"/>
  <c r="GO272" i="34"/>
  <c r="GP272" i="34"/>
  <c r="GQ272" i="34"/>
  <c r="GR272" i="34"/>
  <c r="GS272" i="34"/>
  <c r="GT272" i="34"/>
  <c r="GU272" i="34"/>
  <c r="GV272" i="34"/>
  <c r="GW272" i="34"/>
  <c r="GX272" i="34"/>
  <c r="GY272" i="34"/>
  <c r="GZ272" i="34"/>
  <c r="HA272" i="34"/>
  <c r="HB272" i="34"/>
  <c r="HC272" i="34"/>
  <c r="HD272" i="34"/>
  <c r="HE272" i="34"/>
  <c r="HF272" i="34"/>
  <c r="HG272" i="34"/>
  <c r="HH272" i="34"/>
  <c r="HI272" i="34"/>
  <c r="HJ272" i="34"/>
  <c r="HK272" i="34"/>
  <c r="HL272" i="34"/>
  <c r="HM272" i="34"/>
  <c r="HN272" i="34"/>
  <c r="HO272" i="34"/>
  <c r="HP272" i="34"/>
  <c r="HQ272" i="34"/>
  <c r="HR272" i="34"/>
  <c r="HS272" i="34"/>
  <c r="HT272" i="34"/>
  <c r="HU272" i="34"/>
  <c r="HV272" i="34"/>
  <c r="HW272" i="34"/>
  <c r="HX272" i="34"/>
  <c r="HY272" i="34"/>
  <c r="HZ272" i="34"/>
  <c r="IA272" i="34"/>
  <c r="IB272" i="34"/>
  <c r="IC272" i="34"/>
  <c r="ID272" i="34"/>
  <c r="IE272" i="34"/>
  <c r="IF272" i="34"/>
  <c r="IG272" i="34"/>
  <c r="IH272" i="34"/>
  <c r="BH271" i="34"/>
  <c r="GH271" i="34" s="1"/>
  <c r="IK271" i="34" s="1"/>
  <c r="BK271" i="34"/>
  <c r="BL271" i="34"/>
  <c r="BM271" i="34"/>
  <c r="BN271" i="34"/>
  <c r="BO271" i="34"/>
  <c r="BP271" i="34"/>
  <c r="BQ271" i="34"/>
  <c r="BR271" i="34"/>
  <c r="BS271" i="34"/>
  <c r="BT271" i="34"/>
  <c r="BU271" i="34"/>
  <c r="BV271" i="34"/>
  <c r="BW271" i="34"/>
  <c r="BX271" i="34"/>
  <c r="DH271" i="34"/>
  <c r="DI271" i="34"/>
  <c r="DJ271" i="34"/>
  <c r="DL271" i="34"/>
  <c r="DM271" i="34"/>
  <c r="DN271" i="34"/>
  <c r="DO271" i="34"/>
  <c r="DQ271" i="34"/>
  <c r="DR271" i="34"/>
  <c r="DS271" i="34"/>
  <c r="DT271" i="34"/>
  <c r="DV271" i="34"/>
  <c r="DW271" i="34" s="1"/>
  <c r="EA271" i="34"/>
  <c r="EX271" i="34"/>
  <c r="EY271" i="34"/>
  <c r="FA271" i="34"/>
  <c r="FD271" i="34"/>
  <c r="FE271" i="34"/>
  <c r="FF271" i="34"/>
  <c r="FG271" i="34"/>
  <c r="FH271" i="34"/>
  <c r="FI271" i="34"/>
  <c r="FK271" i="34"/>
  <c r="FL271" i="34" s="1"/>
  <c r="FM271" i="34"/>
  <c r="FN271" i="34"/>
  <c r="FO271" i="34"/>
  <c r="FQ271" i="34"/>
  <c r="FR271" i="34" s="1"/>
  <c r="FT271" i="34"/>
  <c r="FU271" i="34" s="1"/>
  <c r="FV271" i="34"/>
  <c r="FW271" i="34"/>
  <c r="FY271" i="34"/>
  <c r="FZ271" i="34" s="1"/>
  <c r="GG271" i="34"/>
  <c r="GI271" i="34"/>
  <c r="GJ271" i="34"/>
  <c r="GK271" i="34"/>
  <c r="GN271" i="34"/>
  <c r="GO271" i="34"/>
  <c r="GP271" i="34"/>
  <c r="GQ271" i="34"/>
  <c r="GR271" i="34"/>
  <c r="GS271" i="34"/>
  <c r="GT271" i="34"/>
  <c r="GU271" i="34"/>
  <c r="GV271" i="34"/>
  <c r="GW271" i="34"/>
  <c r="GX271" i="34"/>
  <c r="GY271" i="34"/>
  <c r="GZ271" i="34"/>
  <c r="HA271" i="34"/>
  <c r="HB271" i="34"/>
  <c r="HC271" i="34"/>
  <c r="HD271" i="34"/>
  <c r="HE271" i="34"/>
  <c r="HF271" i="34"/>
  <c r="HG271" i="34"/>
  <c r="HH271" i="34"/>
  <c r="HI271" i="34"/>
  <c r="HJ271" i="34"/>
  <c r="HK271" i="34"/>
  <c r="HL271" i="34"/>
  <c r="HM271" i="34"/>
  <c r="HN271" i="34"/>
  <c r="HO271" i="34"/>
  <c r="HP271" i="34"/>
  <c r="HQ271" i="34"/>
  <c r="HR271" i="34"/>
  <c r="HS271" i="34"/>
  <c r="HT271" i="34"/>
  <c r="HU271" i="34"/>
  <c r="HV271" i="34"/>
  <c r="HW271" i="34"/>
  <c r="HX271" i="34"/>
  <c r="HY271" i="34"/>
  <c r="HZ271" i="34"/>
  <c r="IA271" i="34"/>
  <c r="IB271" i="34"/>
  <c r="IC271" i="34"/>
  <c r="ID271" i="34"/>
  <c r="IE271" i="34"/>
  <c r="IF271" i="34"/>
  <c r="IG271" i="34"/>
  <c r="IH271" i="34"/>
  <c r="BH270" i="34"/>
  <c r="GH270" i="34" s="1"/>
  <c r="IK270" i="34" s="1"/>
  <c r="BK270" i="34"/>
  <c r="BL270" i="34"/>
  <c r="BM270" i="34"/>
  <c r="BN270" i="34"/>
  <c r="BO270" i="34"/>
  <c r="BP270" i="34"/>
  <c r="BQ270" i="34"/>
  <c r="BR270" i="34"/>
  <c r="BS270" i="34"/>
  <c r="BT270" i="34"/>
  <c r="BU270" i="34"/>
  <c r="BV270" i="34"/>
  <c r="BW270" i="34"/>
  <c r="BX270" i="34"/>
  <c r="DH270" i="34"/>
  <c r="DI270" i="34"/>
  <c r="DJ270" i="34"/>
  <c r="DL270" i="34"/>
  <c r="DM270" i="34"/>
  <c r="DN270" i="34"/>
  <c r="DO270" i="34"/>
  <c r="DQ270" i="34"/>
  <c r="DR270" i="34"/>
  <c r="DS270" i="34"/>
  <c r="DT270" i="34"/>
  <c r="DV270" i="34"/>
  <c r="DW270" i="34" s="1"/>
  <c r="EA270" i="34"/>
  <c r="EX270" i="34"/>
  <c r="EY270" i="34"/>
  <c r="FA270" i="34"/>
  <c r="FD270" i="34"/>
  <c r="FE270" i="34"/>
  <c r="FF270" i="34"/>
  <c r="FG270" i="34"/>
  <c r="FH270" i="34"/>
  <c r="FI270" i="34"/>
  <c r="FK270" i="34"/>
  <c r="FL270" i="34" s="1"/>
  <c r="FM270" i="34"/>
  <c r="FN270" i="34"/>
  <c r="FO270" i="34"/>
  <c r="FQ270" i="34"/>
  <c r="FR270" i="34" s="1"/>
  <c r="FT270" i="34"/>
  <c r="FU270" i="34" s="1"/>
  <c r="FV270" i="34"/>
  <c r="FW270" i="34"/>
  <c r="FY270" i="34"/>
  <c r="FZ270" i="34" s="1"/>
  <c r="GG270" i="34"/>
  <c r="GI270" i="34"/>
  <c r="GJ270" i="34"/>
  <c r="GK270" i="34"/>
  <c r="GN270" i="34"/>
  <c r="GO270" i="34"/>
  <c r="GP270" i="34"/>
  <c r="GQ270" i="34"/>
  <c r="GR270" i="34"/>
  <c r="GS270" i="34"/>
  <c r="GT270" i="34"/>
  <c r="GU270" i="34"/>
  <c r="GV270" i="34"/>
  <c r="GW270" i="34"/>
  <c r="GX270" i="34"/>
  <c r="GY270" i="34"/>
  <c r="GZ270" i="34"/>
  <c r="HA270" i="34"/>
  <c r="HB270" i="34"/>
  <c r="HC270" i="34"/>
  <c r="HD270" i="34"/>
  <c r="HE270" i="34"/>
  <c r="HF270" i="34"/>
  <c r="HG270" i="34"/>
  <c r="HH270" i="34"/>
  <c r="HI270" i="34"/>
  <c r="HJ270" i="34"/>
  <c r="HK270" i="34"/>
  <c r="HL270" i="34"/>
  <c r="HM270" i="34"/>
  <c r="HN270" i="34"/>
  <c r="HO270" i="34"/>
  <c r="HP270" i="34"/>
  <c r="HQ270" i="34"/>
  <c r="HR270" i="34"/>
  <c r="HS270" i="34"/>
  <c r="HT270" i="34"/>
  <c r="HU270" i="34"/>
  <c r="HV270" i="34"/>
  <c r="HW270" i="34"/>
  <c r="HX270" i="34"/>
  <c r="HY270" i="34"/>
  <c r="HZ270" i="34"/>
  <c r="IA270" i="34"/>
  <c r="IB270" i="34"/>
  <c r="IC270" i="34"/>
  <c r="ID270" i="34"/>
  <c r="IE270" i="34"/>
  <c r="IF270" i="34"/>
  <c r="IG270" i="34"/>
  <c r="IH270" i="34"/>
  <c r="BH269" i="34"/>
  <c r="BK269" i="34"/>
  <c r="BL269" i="34"/>
  <c r="BM269" i="34"/>
  <c r="BN269" i="34"/>
  <c r="BO269" i="34"/>
  <c r="BP269" i="34"/>
  <c r="BQ269" i="34"/>
  <c r="BR269" i="34"/>
  <c r="BS269" i="34"/>
  <c r="BT269" i="34"/>
  <c r="BU269" i="34"/>
  <c r="BV269" i="34"/>
  <c r="BW269" i="34"/>
  <c r="BX269" i="34"/>
  <c r="DH269" i="34"/>
  <c r="DI269" i="34"/>
  <c r="DJ269" i="34"/>
  <c r="DL269" i="34"/>
  <c r="DM269" i="34"/>
  <c r="DN269" i="34"/>
  <c r="DO269" i="34"/>
  <c r="DQ269" i="34"/>
  <c r="DR269" i="34"/>
  <c r="DS269" i="34"/>
  <c r="DT269" i="34"/>
  <c r="DV269" i="34"/>
  <c r="DW269" i="34" s="1"/>
  <c r="EA269" i="34"/>
  <c r="EX269" i="34"/>
  <c r="EY269" i="34"/>
  <c r="FA269" i="34"/>
  <c r="FD269" i="34"/>
  <c r="FE269" i="34"/>
  <c r="FF269" i="34"/>
  <c r="FG269" i="34"/>
  <c r="FH269" i="34"/>
  <c r="FI269" i="34"/>
  <c r="FK269" i="34"/>
  <c r="FL269" i="34" s="1"/>
  <c r="FM269" i="34"/>
  <c r="FN269" i="34"/>
  <c r="FO269" i="34"/>
  <c r="FQ269" i="34"/>
  <c r="FR269" i="34" s="1"/>
  <c r="FT269" i="34"/>
  <c r="FU269" i="34" s="1"/>
  <c r="FV269" i="34"/>
  <c r="FW269" i="34"/>
  <c r="FY269" i="34"/>
  <c r="FZ269" i="34" s="1"/>
  <c r="GG269" i="34"/>
  <c r="GI269" i="34"/>
  <c r="GJ269" i="34"/>
  <c r="GK269" i="34"/>
  <c r="GN269" i="34"/>
  <c r="GO269" i="34"/>
  <c r="GP269" i="34"/>
  <c r="GQ269" i="34"/>
  <c r="GR269" i="34"/>
  <c r="GS269" i="34"/>
  <c r="GT269" i="34"/>
  <c r="GU269" i="34"/>
  <c r="GV269" i="34"/>
  <c r="GW269" i="34"/>
  <c r="GX269" i="34"/>
  <c r="GY269" i="34"/>
  <c r="GZ269" i="34"/>
  <c r="HA269" i="34"/>
  <c r="HB269" i="34"/>
  <c r="HC269" i="34"/>
  <c r="HD269" i="34"/>
  <c r="HE269" i="34"/>
  <c r="HF269" i="34"/>
  <c r="HG269" i="34"/>
  <c r="HH269" i="34"/>
  <c r="HI269" i="34"/>
  <c r="HJ269" i="34"/>
  <c r="HK269" i="34"/>
  <c r="HL269" i="34"/>
  <c r="HM269" i="34"/>
  <c r="HN269" i="34"/>
  <c r="HO269" i="34"/>
  <c r="HP269" i="34"/>
  <c r="HQ269" i="34"/>
  <c r="HR269" i="34"/>
  <c r="HS269" i="34"/>
  <c r="HT269" i="34"/>
  <c r="HU269" i="34"/>
  <c r="HV269" i="34"/>
  <c r="HW269" i="34"/>
  <c r="HX269" i="34"/>
  <c r="HY269" i="34"/>
  <c r="HZ269" i="34"/>
  <c r="IA269" i="34"/>
  <c r="IB269" i="34"/>
  <c r="IC269" i="34"/>
  <c r="ID269" i="34"/>
  <c r="IE269" i="34"/>
  <c r="IF269" i="34"/>
  <c r="IG269" i="34"/>
  <c r="IH269" i="34"/>
  <c r="BH268" i="34"/>
  <c r="GH268" i="34" s="1"/>
  <c r="IK268" i="34" s="1"/>
  <c r="BK268" i="34"/>
  <c r="BL268" i="34"/>
  <c r="BM268" i="34"/>
  <c r="BN268" i="34"/>
  <c r="BO268" i="34"/>
  <c r="BP268" i="34"/>
  <c r="BQ268" i="34"/>
  <c r="BR268" i="34"/>
  <c r="BS268" i="34"/>
  <c r="BT268" i="34"/>
  <c r="BU268" i="34"/>
  <c r="BV268" i="34"/>
  <c r="BW268" i="34"/>
  <c r="BX268" i="34"/>
  <c r="DH268" i="34"/>
  <c r="DI268" i="34"/>
  <c r="DJ268" i="34"/>
  <c r="DL268" i="34"/>
  <c r="DM268" i="34"/>
  <c r="DN268" i="34"/>
  <c r="DO268" i="34"/>
  <c r="DQ268" i="34"/>
  <c r="DR268" i="34"/>
  <c r="DS268" i="34"/>
  <c r="DT268" i="34"/>
  <c r="DV268" i="34"/>
  <c r="DW268" i="34" s="1"/>
  <c r="EA268" i="34"/>
  <c r="EX268" i="34"/>
  <c r="EY268" i="34"/>
  <c r="FA268" i="34"/>
  <c r="FD268" i="34"/>
  <c r="FE268" i="34"/>
  <c r="FF268" i="34"/>
  <c r="FG268" i="34"/>
  <c r="FH268" i="34"/>
  <c r="FI268" i="34"/>
  <c r="FK268" i="34"/>
  <c r="FL268" i="34" s="1"/>
  <c r="FM268" i="34"/>
  <c r="FN268" i="34"/>
  <c r="FO268" i="34"/>
  <c r="FQ268" i="34"/>
  <c r="FR268" i="34" s="1"/>
  <c r="FT268" i="34"/>
  <c r="FU268" i="34" s="1"/>
  <c r="FV268" i="34"/>
  <c r="FW268" i="34"/>
  <c r="FY268" i="34"/>
  <c r="FZ268" i="34" s="1"/>
  <c r="GG268" i="34"/>
  <c r="GI268" i="34"/>
  <c r="GJ268" i="34"/>
  <c r="GK268" i="34"/>
  <c r="GN268" i="34"/>
  <c r="GO268" i="34"/>
  <c r="GP268" i="34"/>
  <c r="GQ268" i="34"/>
  <c r="GR268" i="34"/>
  <c r="GS268" i="34"/>
  <c r="GT268" i="34"/>
  <c r="GU268" i="34"/>
  <c r="GV268" i="34"/>
  <c r="GW268" i="34"/>
  <c r="GX268" i="34"/>
  <c r="GY268" i="34"/>
  <c r="GZ268" i="34"/>
  <c r="HA268" i="34"/>
  <c r="HB268" i="34"/>
  <c r="HC268" i="34"/>
  <c r="HD268" i="34"/>
  <c r="HE268" i="34"/>
  <c r="HF268" i="34"/>
  <c r="HG268" i="34"/>
  <c r="HH268" i="34"/>
  <c r="HI268" i="34"/>
  <c r="HJ268" i="34"/>
  <c r="HK268" i="34"/>
  <c r="HL268" i="34"/>
  <c r="HM268" i="34"/>
  <c r="HN268" i="34"/>
  <c r="HO268" i="34"/>
  <c r="HP268" i="34"/>
  <c r="HQ268" i="34"/>
  <c r="HR268" i="34"/>
  <c r="HS268" i="34"/>
  <c r="HT268" i="34"/>
  <c r="HU268" i="34"/>
  <c r="HV268" i="34"/>
  <c r="HW268" i="34"/>
  <c r="HX268" i="34"/>
  <c r="HY268" i="34"/>
  <c r="HZ268" i="34"/>
  <c r="IA268" i="34"/>
  <c r="IB268" i="34"/>
  <c r="IC268" i="34"/>
  <c r="ID268" i="34"/>
  <c r="IE268" i="34"/>
  <c r="IF268" i="34"/>
  <c r="IG268" i="34"/>
  <c r="IH268" i="34"/>
  <c r="BH267" i="34"/>
  <c r="GH267" i="34" s="1"/>
  <c r="IK267" i="34" s="1"/>
  <c r="BK267" i="34"/>
  <c r="BL267" i="34"/>
  <c r="BM267" i="34"/>
  <c r="BN267" i="34"/>
  <c r="BO267" i="34"/>
  <c r="BP267" i="34"/>
  <c r="BQ267" i="34"/>
  <c r="BR267" i="34"/>
  <c r="BS267" i="34"/>
  <c r="BT267" i="34"/>
  <c r="BU267" i="34"/>
  <c r="BV267" i="34"/>
  <c r="BW267" i="34"/>
  <c r="BX267" i="34"/>
  <c r="DH267" i="34"/>
  <c r="DI267" i="34"/>
  <c r="DJ267" i="34"/>
  <c r="DL267" i="34"/>
  <c r="DM267" i="34"/>
  <c r="DN267" i="34"/>
  <c r="DO267" i="34"/>
  <c r="DQ267" i="34"/>
  <c r="DR267" i="34"/>
  <c r="DS267" i="34"/>
  <c r="DT267" i="34"/>
  <c r="DV267" i="34"/>
  <c r="DW267" i="34" s="1"/>
  <c r="EA267" i="34"/>
  <c r="EX267" i="34"/>
  <c r="EY267" i="34"/>
  <c r="FA267" i="34"/>
  <c r="FD267" i="34"/>
  <c r="FE267" i="34"/>
  <c r="FF267" i="34"/>
  <c r="FG267" i="34"/>
  <c r="FH267" i="34"/>
  <c r="FI267" i="34"/>
  <c r="FK267" i="34"/>
  <c r="FL267" i="34" s="1"/>
  <c r="FM267" i="34"/>
  <c r="FN267" i="34"/>
  <c r="FO267" i="34"/>
  <c r="FQ267" i="34"/>
  <c r="FR267" i="34" s="1"/>
  <c r="FT267" i="34"/>
  <c r="FU267" i="34" s="1"/>
  <c r="FV267" i="34"/>
  <c r="FW267" i="34"/>
  <c r="FY267" i="34"/>
  <c r="FZ267" i="34" s="1"/>
  <c r="GG267" i="34"/>
  <c r="GI267" i="34"/>
  <c r="GJ267" i="34"/>
  <c r="GK267" i="34"/>
  <c r="GN267" i="34"/>
  <c r="GO267" i="34"/>
  <c r="GP267" i="34"/>
  <c r="GQ267" i="34"/>
  <c r="GR267" i="34"/>
  <c r="GS267" i="34"/>
  <c r="GT267" i="34"/>
  <c r="GU267" i="34"/>
  <c r="GV267" i="34"/>
  <c r="GW267" i="34"/>
  <c r="GX267" i="34"/>
  <c r="GY267" i="34"/>
  <c r="GZ267" i="34"/>
  <c r="HA267" i="34"/>
  <c r="HB267" i="34"/>
  <c r="HC267" i="34"/>
  <c r="HD267" i="34"/>
  <c r="HE267" i="34"/>
  <c r="HF267" i="34"/>
  <c r="HG267" i="34"/>
  <c r="HH267" i="34"/>
  <c r="HI267" i="34"/>
  <c r="HJ267" i="34"/>
  <c r="HK267" i="34"/>
  <c r="HL267" i="34"/>
  <c r="HM267" i="34"/>
  <c r="HN267" i="34"/>
  <c r="HO267" i="34"/>
  <c r="HP267" i="34"/>
  <c r="HQ267" i="34"/>
  <c r="HR267" i="34"/>
  <c r="HS267" i="34"/>
  <c r="HT267" i="34"/>
  <c r="HU267" i="34"/>
  <c r="HV267" i="34"/>
  <c r="HW267" i="34"/>
  <c r="HX267" i="34"/>
  <c r="HY267" i="34"/>
  <c r="HZ267" i="34"/>
  <c r="IA267" i="34"/>
  <c r="IB267" i="34"/>
  <c r="IC267" i="34"/>
  <c r="ID267" i="34"/>
  <c r="IE267" i="34"/>
  <c r="IF267" i="34"/>
  <c r="IG267" i="34"/>
  <c r="IH267" i="34"/>
  <c r="BH266" i="34"/>
  <c r="GH266" i="34" s="1"/>
  <c r="IK266" i="34" s="1"/>
  <c r="BK266" i="34"/>
  <c r="BL266" i="34"/>
  <c r="BM266" i="34"/>
  <c r="BN266" i="34"/>
  <c r="BO266" i="34"/>
  <c r="BP266" i="34"/>
  <c r="BQ266" i="34"/>
  <c r="BR266" i="34"/>
  <c r="BS266" i="34"/>
  <c r="BT266" i="34"/>
  <c r="BU266" i="34"/>
  <c r="BV266" i="34"/>
  <c r="BW266" i="34"/>
  <c r="BX266" i="34"/>
  <c r="DH266" i="34"/>
  <c r="DI266" i="34"/>
  <c r="DJ266" i="34"/>
  <c r="DL266" i="34"/>
  <c r="DM266" i="34"/>
  <c r="DN266" i="34"/>
  <c r="DO266" i="34"/>
  <c r="DQ266" i="34"/>
  <c r="DR266" i="34"/>
  <c r="DS266" i="34"/>
  <c r="DT266" i="34"/>
  <c r="DV266" i="34"/>
  <c r="DW266" i="34" s="1"/>
  <c r="EA266" i="34"/>
  <c r="EX266" i="34"/>
  <c r="EY266" i="34"/>
  <c r="FA266" i="34"/>
  <c r="FD266" i="34"/>
  <c r="FE266" i="34"/>
  <c r="FF266" i="34"/>
  <c r="FG266" i="34"/>
  <c r="FH266" i="34"/>
  <c r="FI266" i="34"/>
  <c r="FK266" i="34"/>
  <c r="FL266" i="34" s="1"/>
  <c r="FM266" i="34"/>
  <c r="FN266" i="34"/>
  <c r="FO266" i="34"/>
  <c r="FQ266" i="34"/>
  <c r="FR266" i="34" s="1"/>
  <c r="FT266" i="34"/>
  <c r="FU266" i="34" s="1"/>
  <c r="FV266" i="34"/>
  <c r="FW266" i="34"/>
  <c r="FY266" i="34"/>
  <c r="FZ266" i="34" s="1"/>
  <c r="GG266" i="34"/>
  <c r="GI266" i="34"/>
  <c r="GJ266" i="34"/>
  <c r="GK266" i="34"/>
  <c r="GN266" i="34"/>
  <c r="GO266" i="34"/>
  <c r="GP266" i="34"/>
  <c r="GQ266" i="34"/>
  <c r="GR266" i="34"/>
  <c r="GS266" i="34"/>
  <c r="GT266" i="34"/>
  <c r="GU266" i="34"/>
  <c r="GV266" i="34"/>
  <c r="GW266" i="34"/>
  <c r="GX266" i="34"/>
  <c r="GY266" i="34"/>
  <c r="GZ266" i="34"/>
  <c r="HA266" i="34"/>
  <c r="HB266" i="34"/>
  <c r="HC266" i="34"/>
  <c r="HD266" i="34"/>
  <c r="HE266" i="34"/>
  <c r="HF266" i="34"/>
  <c r="HG266" i="34"/>
  <c r="HH266" i="34"/>
  <c r="HI266" i="34"/>
  <c r="HJ266" i="34"/>
  <c r="HK266" i="34"/>
  <c r="HL266" i="34"/>
  <c r="HM266" i="34"/>
  <c r="HN266" i="34"/>
  <c r="HO266" i="34"/>
  <c r="HP266" i="34"/>
  <c r="HQ266" i="34"/>
  <c r="HR266" i="34"/>
  <c r="HS266" i="34"/>
  <c r="HT266" i="34"/>
  <c r="HU266" i="34"/>
  <c r="HV266" i="34"/>
  <c r="HW266" i="34"/>
  <c r="HX266" i="34"/>
  <c r="HY266" i="34"/>
  <c r="HZ266" i="34"/>
  <c r="IA266" i="34"/>
  <c r="IB266" i="34"/>
  <c r="IC266" i="34"/>
  <c r="ID266" i="34"/>
  <c r="IE266" i="34"/>
  <c r="IF266" i="34"/>
  <c r="IG266" i="34"/>
  <c r="IH266" i="34"/>
  <c r="BH265" i="34"/>
  <c r="GH265" i="34" s="1"/>
  <c r="IK265" i="34" s="1"/>
  <c r="BK265" i="34"/>
  <c r="BL265" i="34"/>
  <c r="BM265" i="34"/>
  <c r="BN265" i="34"/>
  <c r="BO265" i="34"/>
  <c r="BP265" i="34"/>
  <c r="BQ265" i="34"/>
  <c r="BR265" i="34"/>
  <c r="BS265" i="34"/>
  <c r="BT265" i="34"/>
  <c r="BU265" i="34"/>
  <c r="BV265" i="34"/>
  <c r="BW265" i="34"/>
  <c r="BX265" i="34"/>
  <c r="DH265" i="34"/>
  <c r="DI265" i="34"/>
  <c r="DJ265" i="34"/>
  <c r="DL265" i="34"/>
  <c r="DM265" i="34"/>
  <c r="DN265" i="34"/>
  <c r="DO265" i="34"/>
  <c r="DQ265" i="34"/>
  <c r="DR265" i="34"/>
  <c r="DS265" i="34"/>
  <c r="DT265" i="34"/>
  <c r="DV265" i="34"/>
  <c r="DW265" i="34" s="1"/>
  <c r="EA265" i="34"/>
  <c r="EX265" i="34"/>
  <c r="EY265" i="34"/>
  <c r="FA265" i="34"/>
  <c r="FD265" i="34"/>
  <c r="FE265" i="34"/>
  <c r="FF265" i="34"/>
  <c r="FG265" i="34"/>
  <c r="FH265" i="34"/>
  <c r="FI265" i="34"/>
  <c r="FK265" i="34"/>
  <c r="FL265" i="34" s="1"/>
  <c r="FM265" i="34"/>
  <c r="FN265" i="34"/>
  <c r="FO265" i="34"/>
  <c r="FQ265" i="34"/>
  <c r="FR265" i="34" s="1"/>
  <c r="FT265" i="34"/>
  <c r="FU265" i="34" s="1"/>
  <c r="FV265" i="34"/>
  <c r="FW265" i="34"/>
  <c r="FY265" i="34"/>
  <c r="FZ265" i="34" s="1"/>
  <c r="GG265" i="34"/>
  <c r="GI265" i="34"/>
  <c r="GJ265" i="34"/>
  <c r="GK265" i="34"/>
  <c r="GN265" i="34"/>
  <c r="GO265" i="34"/>
  <c r="GP265" i="34"/>
  <c r="GQ265" i="34"/>
  <c r="GR265" i="34"/>
  <c r="GS265" i="34"/>
  <c r="GT265" i="34"/>
  <c r="GU265" i="34"/>
  <c r="GV265" i="34"/>
  <c r="GW265" i="34"/>
  <c r="GX265" i="34"/>
  <c r="GY265" i="34"/>
  <c r="GZ265" i="34"/>
  <c r="HA265" i="34"/>
  <c r="HB265" i="34"/>
  <c r="HC265" i="34"/>
  <c r="HD265" i="34"/>
  <c r="HE265" i="34"/>
  <c r="HF265" i="34"/>
  <c r="HG265" i="34"/>
  <c r="HH265" i="34"/>
  <c r="HI265" i="34"/>
  <c r="HJ265" i="34"/>
  <c r="HK265" i="34"/>
  <c r="HL265" i="34"/>
  <c r="HM265" i="34"/>
  <c r="HN265" i="34"/>
  <c r="HO265" i="34"/>
  <c r="HP265" i="34"/>
  <c r="HQ265" i="34"/>
  <c r="HR265" i="34"/>
  <c r="HS265" i="34"/>
  <c r="HT265" i="34"/>
  <c r="HU265" i="34"/>
  <c r="HV265" i="34"/>
  <c r="HW265" i="34"/>
  <c r="HX265" i="34"/>
  <c r="HY265" i="34"/>
  <c r="HZ265" i="34"/>
  <c r="IA265" i="34"/>
  <c r="IB265" i="34"/>
  <c r="IC265" i="34"/>
  <c r="ID265" i="34"/>
  <c r="IE265" i="34"/>
  <c r="IF265" i="34"/>
  <c r="IG265" i="34"/>
  <c r="IH265" i="34"/>
  <c r="BH264" i="34"/>
  <c r="GH264" i="34" s="1"/>
  <c r="IK264" i="34" s="1"/>
  <c r="BK264" i="34"/>
  <c r="BL264" i="34"/>
  <c r="BM264" i="34"/>
  <c r="BN264" i="34"/>
  <c r="BO264" i="34"/>
  <c r="BP264" i="34"/>
  <c r="BQ264" i="34"/>
  <c r="BR264" i="34"/>
  <c r="BS264" i="34"/>
  <c r="BT264" i="34"/>
  <c r="BU264" i="34"/>
  <c r="BV264" i="34"/>
  <c r="BW264" i="34"/>
  <c r="BX264" i="34"/>
  <c r="DH264" i="34"/>
  <c r="DI264" i="34"/>
  <c r="DJ264" i="34"/>
  <c r="DL264" i="34"/>
  <c r="DM264" i="34"/>
  <c r="DN264" i="34"/>
  <c r="DO264" i="34"/>
  <c r="DQ264" i="34"/>
  <c r="DR264" i="34"/>
  <c r="DS264" i="34"/>
  <c r="DT264" i="34"/>
  <c r="DV264" i="34"/>
  <c r="DW264" i="34" s="1"/>
  <c r="EA264" i="34"/>
  <c r="EX264" i="34"/>
  <c r="EY264" i="34"/>
  <c r="FA264" i="34"/>
  <c r="FD264" i="34"/>
  <c r="FE264" i="34"/>
  <c r="FF264" i="34"/>
  <c r="FG264" i="34"/>
  <c r="FH264" i="34"/>
  <c r="FI264" i="34"/>
  <c r="FK264" i="34"/>
  <c r="FL264" i="34" s="1"/>
  <c r="FM264" i="34"/>
  <c r="FN264" i="34"/>
  <c r="FO264" i="34"/>
  <c r="FQ264" i="34"/>
  <c r="FR264" i="34" s="1"/>
  <c r="FT264" i="34"/>
  <c r="FU264" i="34" s="1"/>
  <c r="FV264" i="34"/>
  <c r="FW264" i="34"/>
  <c r="FY264" i="34"/>
  <c r="FZ264" i="34" s="1"/>
  <c r="GG264" i="34"/>
  <c r="GI264" i="34"/>
  <c r="GJ264" i="34"/>
  <c r="GK264" i="34"/>
  <c r="GN264" i="34"/>
  <c r="GO264" i="34"/>
  <c r="GP264" i="34"/>
  <c r="GQ264" i="34"/>
  <c r="GR264" i="34"/>
  <c r="GS264" i="34"/>
  <c r="GT264" i="34"/>
  <c r="GU264" i="34"/>
  <c r="GV264" i="34"/>
  <c r="GW264" i="34"/>
  <c r="GX264" i="34"/>
  <c r="GY264" i="34"/>
  <c r="GZ264" i="34"/>
  <c r="HA264" i="34"/>
  <c r="HB264" i="34"/>
  <c r="HC264" i="34"/>
  <c r="HD264" i="34"/>
  <c r="HE264" i="34"/>
  <c r="HF264" i="34"/>
  <c r="HG264" i="34"/>
  <c r="HH264" i="34"/>
  <c r="HI264" i="34"/>
  <c r="HJ264" i="34"/>
  <c r="HK264" i="34"/>
  <c r="HL264" i="34"/>
  <c r="HM264" i="34"/>
  <c r="HN264" i="34"/>
  <c r="HO264" i="34"/>
  <c r="HP264" i="34"/>
  <c r="HQ264" i="34"/>
  <c r="HR264" i="34"/>
  <c r="HS264" i="34"/>
  <c r="HT264" i="34"/>
  <c r="HU264" i="34"/>
  <c r="HV264" i="34"/>
  <c r="HW264" i="34"/>
  <c r="HX264" i="34"/>
  <c r="HY264" i="34"/>
  <c r="HZ264" i="34"/>
  <c r="IA264" i="34"/>
  <c r="IB264" i="34"/>
  <c r="IC264" i="34"/>
  <c r="ID264" i="34"/>
  <c r="IE264" i="34"/>
  <c r="IF264" i="34"/>
  <c r="IG264" i="34"/>
  <c r="IH264" i="34"/>
  <c r="BH263" i="34"/>
  <c r="GH263" i="34" s="1"/>
  <c r="IK263" i="34" s="1"/>
  <c r="BK263" i="34"/>
  <c r="BL263" i="34"/>
  <c r="BM263" i="34"/>
  <c r="BN263" i="34"/>
  <c r="BO263" i="34"/>
  <c r="BP263" i="34"/>
  <c r="BQ263" i="34"/>
  <c r="BR263" i="34"/>
  <c r="BS263" i="34"/>
  <c r="BT263" i="34"/>
  <c r="BU263" i="34"/>
  <c r="BV263" i="34"/>
  <c r="BW263" i="34"/>
  <c r="BX263" i="34"/>
  <c r="DH263" i="34"/>
  <c r="DI263" i="34"/>
  <c r="DJ263" i="34"/>
  <c r="DL263" i="34"/>
  <c r="DM263" i="34"/>
  <c r="DN263" i="34"/>
  <c r="DO263" i="34"/>
  <c r="DQ263" i="34"/>
  <c r="DR263" i="34"/>
  <c r="DS263" i="34"/>
  <c r="DT263" i="34"/>
  <c r="DV263" i="34"/>
  <c r="DW263" i="34" s="1"/>
  <c r="EA263" i="34"/>
  <c r="EX263" i="34"/>
  <c r="EY263" i="34"/>
  <c r="FA263" i="34"/>
  <c r="FD263" i="34"/>
  <c r="FE263" i="34"/>
  <c r="FF263" i="34"/>
  <c r="FG263" i="34"/>
  <c r="FH263" i="34"/>
  <c r="FI263" i="34"/>
  <c r="FK263" i="34"/>
  <c r="FL263" i="34" s="1"/>
  <c r="FM263" i="34"/>
  <c r="FN263" i="34"/>
  <c r="FO263" i="34"/>
  <c r="FQ263" i="34"/>
  <c r="FR263" i="34" s="1"/>
  <c r="FT263" i="34"/>
  <c r="FU263" i="34" s="1"/>
  <c r="FV263" i="34"/>
  <c r="FW263" i="34"/>
  <c r="FY263" i="34"/>
  <c r="FZ263" i="34" s="1"/>
  <c r="GG263" i="34"/>
  <c r="GI263" i="34"/>
  <c r="GJ263" i="34"/>
  <c r="GK263" i="34"/>
  <c r="GN263" i="34"/>
  <c r="GO263" i="34"/>
  <c r="GP263" i="34"/>
  <c r="GQ263" i="34"/>
  <c r="GR263" i="34"/>
  <c r="GS263" i="34"/>
  <c r="GT263" i="34"/>
  <c r="GU263" i="34"/>
  <c r="GV263" i="34"/>
  <c r="GW263" i="34"/>
  <c r="GX263" i="34"/>
  <c r="GY263" i="34"/>
  <c r="GZ263" i="34"/>
  <c r="HA263" i="34"/>
  <c r="HB263" i="34"/>
  <c r="HC263" i="34"/>
  <c r="HD263" i="34"/>
  <c r="HE263" i="34"/>
  <c r="HF263" i="34"/>
  <c r="HG263" i="34"/>
  <c r="HH263" i="34"/>
  <c r="HI263" i="34"/>
  <c r="HJ263" i="34"/>
  <c r="HK263" i="34"/>
  <c r="HL263" i="34"/>
  <c r="HM263" i="34"/>
  <c r="HN263" i="34"/>
  <c r="HO263" i="34"/>
  <c r="HP263" i="34"/>
  <c r="HQ263" i="34"/>
  <c r="HR263" i="34"/>
  <c r="HS263" i="34"/>
  <c r="HT263" i="34"/>
  <c r="HU263" i="34"/>
  <c r="HV263" i="34"/>
  <c r="HW263" i="34"/>
  <c r="HX263" i="34"/>
  <c r="HY263" i="34"/>
  <c r="HZ263" i="34"/>
  <c r="IA263" i="34"/>
  <c r="IB263" i="34"/>
  <c r="IC263" i="34"/>
  <c r="ID263" i="34"/>
  <c r="IE263" i="34"/>
  <c r="IF263" i="34"/>
  <c r="IG263" i="34"/>
  <c r="IH263" i="34"/>
  <c r="BH262" i="34"/>
  <c r="GH262" i="34" s="1"/>
  <c r="IK262" i="34" s="1"/>
  <c r="BK262" i="34"/>
  <c r="BL262" i="34"/>
  <c r="BM262" i="34"/>
  <c r="BN262" i="34"/>
  <c r="BO262" i="34"/>
  <c r="BP262" i="34"/>
  <c r="BQ262" i="34"/>
  <c r="BR262" i="34"/>
  <c r="BS262" i="34"/>
  <c r="BT262" i="34"/>
  <c r="BU262" i="34"/>
  <c r="BV262" i="34"/>
  <c r="BW262" i="34"/>
  <c r="BX262" i="34"/>
  <c r="DH262" i="34"/>
  <c r="DI262" i="34"/>
  <c r="DJ262" i="34"/>
  <c r="DL262" i="34"/>
  <c r="DM262" i="34"/>
  <c r="DN262" i="34"/>
  <c r="DO262" i="34"/>
  <c r="DQ262" i="34"/>
  <c r="DR262" i="34"/>
  <c r="DS262" i="34"/>
  <c r="DT262" i="34"/>
  <c r="DV262" i="34"/>
  <c r="DW262" i="34" s="1"/>
  <c r="EA262" i="34"/>
  <c r="EX262" i="34"/>
  <c r="EY262" i="34"/>
  <c r="FA262" i="34"/>
  <c r="FD262" i="34"/>
  <c r="FE262" i="34"/>
  <c r="FF262" i="34"/>
  <c r="FG262" i="34"/>
  <c r="FH262" i="34"/>
  <c r="FI262" i="34"/>
  <c r="FK262" i="34"/>
  <c r="FL262" i="34" s="1"/>
  <c r="FM262" i="34"/>
  <c r="FN262" i="34"/>
  <c r="FO262" i="34"/>
  <c r="FQ262" i="34"/>
  <c r="FR262" i="34" s="1"/>
  <c r="FT262" i="34"/>
  <c r="FU262" i="34" s="1"/>
  <c r="FV262" i="34"/>
  <c r="FW262" i="34"/>
  <c r="FY262" i="34"/>
  <c r="FZ262" i="34" s="1"/>
  <c r="GG262" i="34"/>
  <c r="GI262" i="34"/>
  <c r="GJ262" i="34"/>
  <c r="GK262" i="34"/>
  <c r="GN262" i="34"/>
  <c r="GO262" i="34"/>
  <c r="GP262" i="34"/>
  <c r="GQ262" i="34"/>
  <c r="GR262" i="34"/>
  <c r="GS262" i="34"/>
  <c r="GT262" i="34"/>
  <c r="GU262" i="34"/>
  <c r="GV262" i="34"/>
  <c r="GW262" i="34"/>
  <c r="GX262" i="34"/>
  <c r="GY262" i="34"/>
  <c r="GZ262" i="34"/>
  <c r="HA262" i="34"/>
  <c r="HB262" i="34"/>
  <c r="HC262" i="34"/>
  <c r="HD262" i="34"/>
  <c r="HE262" i="34"/>
  <c r="HF262" i="34"/>
  <c r="HG262" i="34"/>
  <c r="HH262" i="34"/>
  <c r="HI262" i="34"/>
  <c r="HJ262" i="34"/>
  <c r="HK262" i="34"/>
  <c r="HL262" i="34"/>
  <c r="HM262" i="34"/>
  <c r="HN262" i="34"/>
  <c r="HO262" i="34"/>
  <c r="HP262" i="34"/>
  <c r="HQ262" i="34"/>
  <c r="HR262" i="34"/>
  <c r="HS262" i="34"/>
  <c r="HT262" i="34"/>
  <c r="HU262" i="34"/>
  <c r="HV262" i="34"/>
  <c r="HW262" i="34"/>
  <c r="HX262" i="34"/>
  <c r="HY262" i="34"/>
  <c r="HZ262" i="34"/>
  <c r="IA262" i="34"/>
  <c r="IB262" i="34"/>
  <c r="IC262" i="34"/>
  <c r="ID262" i="34"/>
  <c r="IE262" i="34"/>
  <c r="IF262" i="34"/>
  <c r="IG262" i="34"/>
  <c r="IH262" i="34"/>
  <c r="BH261" i="34"/>
  <c r="GH261" i="34" s="1"/>
  <c r="IK261" i="34" s="1"/>
  <c r="BK261" i="34"/>
  <c r="BL261" i="34"/>
  <c r="BM261" i="34"/>
  <c r="BN261" i="34"/>
  <c r="BO261" i="34"/>
  <c r="BP261" i="34"/>
  <c r="BQ261" i="34"/>
  <c r="BR261" i="34"/>
  <c r="BS261" i="34"/>
  <c r="BT261" i="34"/>
  <c r="BU261" i="34"/>
  <c r="BV261" i="34"/>
  <c r="BW261" i="34"/>
  <c r="BX261" i="34"/>
  <c r="DH261" i="34"/>
  <c r="DI261" i="34"/>
  <c r="DJ261" i="34"/>
  <c r="DL261" i="34"/>
  <c r="DM261" i="34"/>
  <c r="DN261" i="34"/>
  <c r="DO261" i="34"/>
  <c r="DQ261" i="34"/>
  <c r="DR261" i="34"/>
  <c r="DS261" i="34"/>
  <c r="DT261" i="34"/>
  <c r="DV261" i="34"/>
  <c r="DW261" i="34" s="1"/>
  <c r="EA261" i="34"/>
  <c r="EX261" i="34"/>
  <c r="EY261" i="34"/>
  <c r="FA261" i="34"/>
  <c r="FD261" i="34"/>
  <c r="FE261" i="34"/>
  <c r="FF261" i="34"/>
  <c r="FG261" i="34"/>
  <c r="FH261" i="34"/>
  <c r="FI261" i="34"/>
  <c r="FK261" i="34"/>
  <c r="FL261" i="34" s="1"/>
  <c r="FM261" i="34"/>
  <c r="FN261" i="34"/>
  <c r="FO261" i="34"/>
  <c r="FQ261" i="34"/>
  <c r="FR261" i="34" s="1"/>
  <c r="FT261" i="34"/>
  <c r="FU261" i="34" s="1"/>
  <c r="FV261" i="34"/>
  <c r="FW261" i="34"/>
  <c r="FY261" i="34"/>
  <c r="FZ261" i="34" s="1"/>
  <c r="GG261" i="34"/>
  <c r="GI261" i="34"/>
  <c r="GJ261" i="34"/>
  <c r="GK261" i="34"/>
  <c r="GN261" i="34"/>
  <c r="GO261" i="34"/>
  <c r="GP261" i="34"/>
  <c r="GQ261" i="34"/>
  <c r="GR261" i="34"/>
  <c r="GS261" i="34"/>
  <c r="GT261" i="34"/>
  <c r="GU261" i="34"/>
  <c r="GV261" i="34"/>
  <c r="GW261" i="34"/>
  <c r="GX261" i="34"/>
  <c r="GY261" i="34"/>
  <c r="GZ261" i="34"/>
  <c r="HA261" i="34"/>
  <c r="HB261" i="34"/>
  <c r="HC261" i="34"/>
  <c r="HD261" i="34"/>
  <c r="HE261" i="34"/>
  <c r="HF261" i="34"/>
  <c r="HG261" i="34"/>
  <c r="HH261" i="34"/>
  <c r="HI261" i="34"/>
  <c r="HJ261" i="34"/>
  <c r="HK261" i="34"/>
  <c r="HL261" i="34"/>
  <c r="HM261" i="34"/>
  <c r="HN261" i="34"/>
  <c r="HO261" i="34"/>
  <c r="HP261" i="34"/>
  <c r="HQ261" i="34"/>
  <c r="HR261" i="34"/>
  <c r="HS261" i="34"/>
  <c r="HT261" i="34"/>
  <c r="HU261" i="34"/>
  <c r="HV261" i="34"/>
  <c r="HW261" i="34"/>
  <c r="HX261" i="34"/>
  <c r="HY261" i="34"/>
  <c r="HZ261" i="34"/>
  <c r="IA261" i="34"/>
  <c r="IB261" i="34"/>
  <c r="IC261" i="34"/>
  <c r="ID261" i="34"/>
  <c r="IE261" i="34"/>
  <c r="IF261" i="34"/>
  <c r="IG261" i="34"/>
  <c r="IH261" i="34"/>
  <c r="BH260" i="34"/>
  <c r="GH260" i="34" s="1"/>
  <c r="IK260" i="34" s="1"/>
  <c r="BK260" i="34"/>
  <c r="BL260" i="34"/>
  <c r="BM260" i="34"/>
  <c r="BN260" i="34"/>
  <c r="BO260" i="34"/>
  <c r="BP260" i="34"/>
  <c r="BQ260" i="34"/>
  <c r="BR260" i="34"/>
  <c r="BS260" i="34"/>
  <c r="BT260" i="34"/>
  <c r="BU260" i="34"/>
  <c r="BV260" i="34"/>
  <c r="BW260" i="34"/>
  <c r="BX260" i="34"/>
  <c r="DH260" i="34"/>
  <c r="DI260" i="34"/>
  <c r="DJ260" i="34"/>
  <c r="DL260" i="34"/>
  <c r="DM260" i="34"/>
  <c r="DN260" i="34"/>
  <c r="DO260" i="34"/>
  <c r="DQ260" i="34"/>
  <c r="DR260" i="34"/>
  <c r="DS260" i="34"/>
  <c r="DT260" i="34"/>
  <c r="DV260" i="34"/>
  <c r="DW260" i="34" s="1"/>
  <c r="EA260" i="34"/>
  <c r="EX260" i="34"/>
  <c r="EY260" i="34"/>
  <c r="FA260" i="34"/>
  <c r="FD260" i="34"/>
  <c r="FE260" i="34"/>
  <c r="FF260" i="34"/>
  <c r="FG260" i="34"/>
  <c r="FH260" i="34"/>
  <c r="FI260" i="34"/>
  <c r="FK260" i="34"/>
  <c r="FL260" i="34" s="1"/>
  <c r="FM260" i="34"/>
  <c r="FN260" i="34"/>
  <c r="FO260" i="34"/>
  <c r="FQ260" i="34"/>
  <c r="FR260" i="34" s="1"/>
  <c r="FT260" i="34"/>
  <c r="FU260" i="34" s="1"/>
  <c r="FV260" i="34"/>
  <c r="FW260" i="34"/>
  <c r="FY260" i="34"/>
  <c r="FZ260" i="34" s="1"/>
  <c r="GG260" i="34"/>
  <c r="GI260" i="34"/>
  <c r="GJ260" i="34"/>
  <c r="GK260" i="34"/>
  <c r="GN260" i="34"/>
  <c r="GO260" i="34"/>
  <c r="GP260" i="34"/>
  <c r="GQ260" i="34"/>
  <c r="GR260" i="34"/>
  <c r="GS260" i="34"/>
  <c r="GT260" i="34"/>
  <c r="GU260" i="34"/>
  <c r="GV260" i="34"/>
  <c r="GW260" i="34"/>
  <c r="GX260" i="34"/>
  <c r="GY260" i="34"/>
  <c r="GZ260" i="34"/>
  <c r="HA260" i="34"/>
  <c r="HB260" i="34"/>
  <c r="HC260" i="34"/>
  <c r="HD260" i="34"/>
  <c r="HE260" i="34"/>
  <c r="HF260" i="34"/>
  <c r="HG260" i="34"/>
  <c r="HH260" i="34"/>
  <c r="HI260" i="34"/>
  <c r="HJ260" i="34"/>
  <c r="HK260" i="34"/>
  <c r="HL260" i="34"/>
  <c r="HM260" i="34"/>
  <c r="HN260" i="34"/>
  <c r="HO260" i="34"/>
  <c r="HP260" i="34"/>
  <c r="HQ260" i="34"/>
  <c r="HR260" i="34"/>
  <c r="HS260" i="34"/>
  <c r="HT260" i="34"/>
  <c r="HU260" i="34"/>
  <c r="HV260" i="34"/>
  <c r="HW260" i="34"/>
  <c r="HX260" i="34"/>
  <c r="HY260" i="34"/>
  <c r="HZ260" i="34"/>
  <c r="IA260" i="34"/>
  <c r="IB260" i="34"/>
  <c r="IC260" i="34"/>
  <c r="ID260" i="34"/>
  <c r="IE260" i="34"/>
  <c r="IF260" i="34"/>
  <c r="IG260" i="34"/>
  <c r="IH260" i="34"/>
  <c r="BH259" i="34"/>
  <c r="GH259" i="34" s="1"/>
  <c r="IK259" i="34" s="1"/>
  <c r="BK259" i="34"/>
  <c r="BL259" i="34"/>
  <c r="BM259" i="34"/>
  <c r="BN259" i="34"/>
  <c r="BO259" i="34"/>
  <c r="BP259" i="34"/>
  <c r="BQ259" i="34"/>
  <c r="BR259" i="34"/>
  <c r="BS259" i="34"/>
  <c r="BT259" i="34"/>
  <c r="BU259" i="34"/>
  <c r="BV259" i="34"/>
  <c r="BW259" i="34"/>
  <c r="BX259" i="34"/>
  <c r="DH259" i="34"/>
  <c r="DI259" i="34"/>
  <c r="DJ259" i="34"/>
  <c r="DL259" i="34"/>
  <c r="DM259" i="34"/>
  <c r="DN259" i="34"/>
  <c r="DO259" i="34"/>
  <c r="DQ259" i="34"/>
  <c r="DR259" i="34"/>
  <c r="DS259" i="34"/>
  <c r="DT259" i="34"/>
  <c r="DV259" i="34"/>
  <c r="DW259" i="34" s="1"/>
  <c r="EA259" i="34"/>
  <c r="EX259" i="34"/>
  <c r="EY259" i="34"/>
  <c r="FA259" i="34"/>
  <c r="FD259" i="34"/>
  <c r="FE259" i="34"/>
  <c r="FF259" i="34"/>
  <c r="FG259" i="34"/>
  <c r="FH259" i="34"/>
  <c r="FI259" i="34"/>
  <c r="FK259" i="34"/>
  <c r="FL259" i="34" s="1"/>
  <c r="FM259" i="34"/>
  <c r="FN259" i="34"/>
  <c r="FO259" i="34"/>
  <c r="FQ259" i="34"/>
  <c r="FR259" i="34" s="1"/>
  <c r="FT259" i="34"/>
  <c r="FU259" i="34" s="1"/>
  <c r="FV259" i="34"/>
  <c r="FW259" i="34"/>
  <c r="FY259" i="34"/>
  <c r="FZ259" i="34" s="1"/>
  <c r="GG259" i="34"/>
  <c r="GI259" i="34"/>
  <c r="GJ259" i="34"/>
  <c r="GK259" i="34"/>
  <c r="GN259" i="34"/>
  <c r="GO259" i="34"/>
  <c r="GP259" i="34"/>
  <c r="GQ259" i="34"/>
  <c r="GR259" i="34"/>
  <c r="GS259" i="34"/>
  <c r="GT259" i="34"/>
  <c r="GU259" i="34"/>
  <c r="GV259" i="34"/>
  <c r="GW259" i="34"/>
  <c r="GX259" i="34"/>
  <c r="GY259" i="34"/>
  <c r="GZ259" i="34"/>
  <c r="HA259" i="34"/>
  <c r="HB259" i="34"/>
  <c r="HC259" i="34"/>
  <c r="HD259" i="34"/>
  <c r="HE259" i="34"/>
  <c r="HF259" i="34"/>
  <c r="HG259" i="34"/>
  <c r="HH259" i="34"/>
  <c r="HI259" i="34"/>
  <c r="HJ259" i="34"/>
  <c r="HK259" i="34"/>
  <c r="HL259" i="34"/>
  <c r="HM259" i="34"/>
  <c r="HN259" i="34"/>
  <c r="HO259" i="34"/>
  <c r="HP259" i="34"/>
  <c r="HQ259" i="34"/>
  <c r="HR259" i="34"/>
  <c r="HS259" i="34"/>
  <c r="HT259" i="34"/>
  <c r="HU259" i="34"/>
  <c r="HV259" i="34"/>
  <c r="HW259" i="34"/>
  <c r="HX259" i="34"/>
  <c r="HY259" i="34"/>
  <c r="HZ259" i="34"/>
  <c r="IA259" i="34"/>
  <c r="IB259" i="34"/>
  <c r="IC259" i="34"/>
  <c r="ID259" i="34"/>
  <c r="IE259" i="34"/>
  <c r="IF259" i="34"/>
  <c r="IG259" i="34"/>
  <c r="IH259" i="34"/>
  <c r="BH258" i="34"/>
  <c r="GH258" i="34" s="1"/>
  <c r="IK258" i="34" s="1"/>
  <c r="BK258" i="34"/>
  <c r="BL258" i="34"/>
  <c r="BM258" i="34"/>
  <c r="BN258" i="34"/>
  <c r="BO258" i="34"/>
  <c r="BP258" i="34"/>
  <c r="BQ258" i="34"/>
  <c r="BR258" i="34"/>
  <c r="BS258" i="34"/>
  <c r="BT258" i="34"/>
  <c r="BU258" i="34"/>
  <c r="BV258" i="34"/>
  <c r="BW258" i="34"/>
  <c r="BX258" i="34"/>
  <c r="DH258" i="34"/>
  <c r="DI258" i="34"/>
  <c r="DJ258" i="34"/>
  <c r="DL258" i="34"/>
  <c r="DM258" i="34"/>
  <c r="DN258" i="34"/>
  <c r="DO258" i="34"/>
  <c r="DQ258" i="34"/>
  <c r="DR258" i="34"/>
  <c r="DS258" i="34"/>
  <c r="DT258" i="34"/>
  <c r="DV258" i="34"/>
  <c r="DW258" i="34" s="1"/>
  <c r="EA258" i="34"/>
  <c r="EX258" i="34"/>
  <c r="EY258" i="34"/>
  <c r="FA258" i="34"/>
  <c r="FD258" i="34"/>
  <c r="FE258" i="34"/>
  <c r="FF258" i="34"/>
  <c r="FG258" i="34"/>
  <c r="FH258" i="34"/>
  <c r="FI258" i="34"/>
  <c r="FK258" i="34"/>
  <c r="FL258" i="34" s="1"/>
  <c r="FM258" i="34"/>
  <c r="FN258" i="34"/>
  <c r="FO258" i="34"/>
  <c r="FQ258" i="34"/>
  <c r="FR258" i="34" s="1"/>
  <c r="FT258" i="34"/>
  <c r="FU258" i="34" s="1"/>
  <c r="FV258" i="34"/>
  <c r="FW258" i="34"/>
  <c r="FY258" i="34"/>
  <c r="FZ258" i="34" s="1"/>
  <c r="GG258" i="34"/>
  <c r="GI258" i="34"/>
  <c r="GJ258" i="34"/>
  <c r="GK258" i="34"/>
  <c r="GN258" i="34"/>
  <c r="GO258" i="34"/>
  <c r="GP258" i="34"/>
  <c r="GQ258" i="34"/>
  <c r="GR258" i="34"/>
  <c r="GS258" i="34"/>
  <c r="GT258" i="34"/>
  <c r="GU258" i="34"/>
  <c r="GV258" i="34"/>
  <c r="GW258" i="34"/>
  <c r="GX258" i="34"/>
  <c r="GY258" i="34"/>
  <c r="GZ258" i="34"/>
  <c r="HA258" i="34"/>
  <c r="HB258" i="34"/>
  <c r="HC258" i="34"/>
  <c r="HD258" i="34"/>
  <c r="HE258" i="34"/>
  <c r="HF258" i="34"/>
  <c r="HG258" i="34"/>
  <c r="HH258" i="34"/>
  <c r="HI258" i="34"/>
  <c r="HJ258" i="34"/>
  <c r="HK258" i="34"/>
  <c r="HL258" i="34"/>
  <c r="HM258" i="34"/>
  <c r="HN258" i="34"/>
  <c r="HO258" i="34"/>
  <c r="HP258" i="34"/>
  <c r="HQ258" i="34"/>
  <c r="HR258" i="34"/>
  <c r="HS258" i="34"/>
  <c r="HT258" i="34"/>
  <c r="HU258" i="34"/>
  <c r="HV258" i="34"/>
  <c r="HW258" i="34"/>
  <c r="HX258" i="34"/>
  <c r="HY258" i="34"/>
  <c r="HZ258" i="34"/>
  <c r="IA258" i="34"/>
  <c r="IB258" i="34"/>
  <c r="IC258" i="34"/>
  <c r="ID258" i="34"/>
  <c r="IE258" i="34"/>
  <c r="IF258" i="34"/>
  <c r="IG258" i="34"/>
  <c r="IH258" i="34"/>
  <c r="BH257" i="34"/>
  <c r="GH257" i="34" s="1"/>
  <c r="IK257" i="34" s="1"/>
  <c r="BK257" i="34"/>
  <c r="BL257" i="34"/>
  <c r="BM257" i="34"/>
  <c r="BN257" i="34"/>
  <c r="BO257" i="34"/>
  <c r="BP257" i="34"/>
  <c r="BQ257" i="34"/>
  <c r="BR257" i="34"/>
  <c r="BS257" i="34"/>
  <c r="BT257" i="34"/>
  <c r="BU257" i="34"/>
  <c r="BV257" i="34"/>
  <c r="BW257" i="34"/>
  <c r="BX257" i="34"/>
  <c r="DH257" i="34"/>
  <c r="DI257" i="34"/>
  <c r="DJ257" i="34"/>
  <c r="DL257" i="34"/>
  <c r="DM257" i="34"/>
  <c r="DN257" i="34"/>
  <c r="DO257" i="34"/>
  <c r="DQ257" i="34"/>
  <c r="DR257" i="34"/>
  <c r="DS257" i="34"/>
  <c r="DT257" i="34"/>
  <c r="DV257" i="34"/>
  <c r="DW257" i="34" s="1"/>
  <c r="EA257" i="34"/>
  <c r="EX257" i="34"/>
  <c r="EY257" i="34"/>
  <c r="FA257" i="34"/>
  <c r="FD257" i="34"/>
  <c r="FE257" i="34"/>
  <c r="FF257" i="34"/>
  <c r="FG257" i="34"/>
  <c r="FH257" i="34"/>
  <c r="FI257" i="34"/>
  <c r="FK257" i="34"/>
  <c r="FL257" i="34" s="1"/>
  <c r="FM257" i="34"/>
  <c r="FN257" i="34"/>
  <c r="FO257" i="34"/>
  <c r="FQ257" i="34"/>
  <c r="FR257" i="34" s="1"/>
  <c r="FT257" i="34"/>
  <c r="FU257" i="34" s="1"/>
  <c r="FV257" i="34"/>
  <c r="FW257" i="34"/>
  <c r="FY257" i="34"/>
  <c r="FZ257" i="34" s="1"/>
  <c r="GG257" i="34"/>
  <c r="GI257" i="34"/>
  <c r="GJ257" i="34"/>
  <c r="GK257" i="34"/>
  <c r="GN257" i="34"/>
  <c r="GO257" i="34"/>
  <c r="GP257" i="34"/>
  <c r="GQ257" i="34"/>
  <c r="GR257" i="34"/>
  <c r="GS257" i="34"/>
  <c r="GT257" i="34"/>
  <c r="GU257" i="34"/>
  <c r="GV257" i="34"/>
  <c r="GW257" i="34"/>
  <c r="GX257" i="34"/>
  <c r="GY257" i="34"/>
  <c r="GZ257" i="34"/>
  <c r="HA257" i="34"/>
  <c r="HB257" i="34"/>
  <c r="HC257" i="34"/>
  <c r="HD257" i="34"/>
  <c r="HE257" i="34"/>
  <c r="HF257" i="34"/>
  <c r="HG257" i="34"/>
  <c r="HH257" i="34"/>
  <c r="HI257" i="34"/>
  <c r="HJ257" i="34"/>
  <c r="HK257" i="34"/>
  <c r="HL257" i="34"/>
  <c r="HM257" i="34"/>
  <c r="HN257" i="34"/>
  <c r="HO257" i="34"/>
  <c r="HP257" i="34"/>
  <c r="HQ257" i="34"/>
  <c r="HR257" i="34"/>
  <c r="HS257" i="34"/>
  <c r="HT257" i="34"/>
  <c r="HU257" i="34"/>
  <c r="HV257" i="34"/>
  <c r="HW257" i="34"/>
  <c r="HX257" i="34"/>
  <c r="HY257" i="34"/>
  <c r="HZ257" i="34"/>
  <c r="IA257" i="34"/>
  <c r="IB257" i="34"/>
  <c r="IC257" i="34"/>
  <c r="ID257" i="34"/>
  <c r="IE257" i="34"/>
  <c r="IF257" i="34"/>
  <c r="IG257" i="34"/>
  <c r="IH257" i="34"/>
  <c r="BH256" i="34"/>
  <c r="GH256" i="34" s="1"/>
  <c r="IK256" i="34" s="1"/>
  <c r="BK256" i="34"/>
  <c r="BL256" i="34"/>
  <c r="BM256" i="34"/>
  <c r="BN256" i="34"/>
  <c r="BO256" i="34"/>
  <c r="BP256" i="34"/>
  <c r="BQ256" i="34"/>
  <c r="BR256" i="34"/>
  <c r="BS256" i="34"/>
  <c r="BT256" i="34"/>
  <c r="BU256" i="34"/>
  <c r="BV256" i="34"/>
  <c r="BW256" i="34"/>
  <c r="BX256" i="34"/>
  <c r="DH256" i="34"/>
  <c r="DI256" i="34"/>
  <c r="DJ256" i="34"/>
  <c r="DL256" i="34"/>
  <c r="DM256" i="34"/>
  <c r="DN256" i="34"/>
  <c r="DO256" i="34"/>
  <c r="DQ256" i="34"/>
  <c r="DR256" i="34"/>
  <c r="DS256" i="34"/>
  <c r="DT256" i="34"/>
  <c r="DV256" i="34"/>
  <c r="DW256" i="34" s="1"/>
  <c r="EA256" i="34"/>
  <c r="EX256" i="34"/>
  <c r="EY256" i="34"/>
  <c r="FA256" i="34"/>
  <c r="FD256" i="34"/>
  <c r="FE256" i="34"/>
  <c r="FF256" i="34"/>
  <c r="FG256" i="34"/>
  <c r="FH256" i="34"/>
  <c r="FI256" i="34"/>
  <c r="FK256" i="34"/>
  <c r="FL256" i="34" s="1"/>
  <c r="FM256" i="34"/>
  <c r="FN256" i="34"/>
  <c r="FO256" i="34"/>
  <c r="FQ256" i="34"/>
  <c r="FR256" i="34" s="1"/>
  <c r="FT256" i="34"/>
  <c r="FU256" i="34" s="1"/>
  <c r="FV256" i="34"/>
  <c r="FW256" i="34"/>
  <c r="FY256" i="34"/>
  <c r="FZ256" i="34" s="1"/>
  <c r="GG256" i="34"/>
  <c r="GI256" i="34"/>
  <c r="GJ256" i="34"/>
  <c r="GK256" i="34"/>
  <c r="GN256" i="34"/>
  <c r="GO256" i="34"/>
  <c r="GP256" i="34"/>
  <c r="GQ256" i="34"/>
  <c r="GR256" i="34"/>
  <c r="GS256" i="34"/>
  <c r="GT256" i="34"/>
  <c r="GU256" i="34"/>
  <c r="GV256" i="34"/>
  <c r="GW256" i="34"/>
  <c r="GX256" i="34"/>
  <c r="GY256" i="34"/>
  <c r="GZ256" i="34"/>
  <c r="HA256" i="34"/>
  <c r="HB256" i="34"/>
  <c r="HC256" i="34"/>
  <c r="HD256" i="34"/>
  <c r="HE256" i="34"/>
  <c r="HF256" i="34"/>
  <c r="HG256" i="34"/>
  <c r="HH256" i="34"/>
  <c r="HI256" i="34"/>
  <c r="HJ256" i="34"/>
  <c r="HK256" i="34"/>
  <c r="HL256" i="34"/>
  <c r="HM256" i="34"/>
  <c r="HN256" i="34"/>
  <c r="HO256" i="34"/>
  <c r="HP256" i="34"/>
  <c r="HQ256" i="34"/>
  <c r="HR256" i="34"/>
  <c r="HS256" i="34"/>
  <c r="HT256" i="34"/>
  <c r="HU256" i="34"/>
  <c r="HV256" i="34"/>
  <c r="HW256" i="34"/>
  <c r="HX256" i="34"/>
  <c r="HY256" i="34"/>
  <c r="HZ256" i="34"/>
  <c r="IA256" i="34"/>
  <c r="IB256" i="34"/>
  <c r="IC256" i="34"/>
  <c r="ID256" i="34"/>
  <c r="IE256" i="34"/>
  <c r="IF256" i="34"/>
  <c r="IG256" i="34"/>
  <c r="IH256" i="34"/>
  <c r="BH255" i="34"/>
  <c r="GH255" i="34" s="1"/>
  <c r="IK255" i="34" s="1"/>
  <c r="BK255" i="34"/>
  <c r="BL255" i="34"/>
  <c r="BM255" i="34"/>
  <c r="BN255" i="34"/>
  <c r="BO255" i="34"/>
  <c r="BP255" i="34"/>
  <c r="BQ255" i="34"/>
  <c r="BR255" i="34"/>
  <c r="BS255" i="34"/>
  <c r="BT255" i="34"/>
  <c r="BU255" i="34"/>
  <c r="BV255" i="34"/>
  <c r="BW255" i="34"/>
  <c r="BX255" i="34"/>
  <c r="DH255" i="34"/>
  <c r="DI255" i="34"/>
  <c r="DJ255" i="34"/>
  <c r="DL255" i="34"/>
  <c r="DM255" i="34"/>
  <c r="DN255" i="34"/>
  <c r="DO255" i="34"/>
  <c r="DQ255" i="34"/>
  <c r="DR255" i="34"/>
  <c r="DS255" i="34"/>
  <c r="DT255" i="34"/>
  <c r="DV255" i="34"/>
  <c r="DW255" i="34" s="1"/>
  <c r="EA255" i="34"/>
  <c r="EX255" i="34"/>
  <c r="EY255" i="34"/>
  <c r="FA255" i="34"/>
  <c r="FD255" i="34"/>
  <c r="FE255" i="34"/>
  <c r="FF255" i="34"/>
  <c r="FG255" i="34"/>
  <c r="FH255" i="34"/>
  <c r="FI255" i="34"/>
  <c r="FK255" i="34"/>
  <c r="FL255" i="34" s="1"/>
  <c r="FM255" i="34"/>
  <c r="FN255" i="34"/>
  <c r="FO255" i="34"/>
  <c r="FQ255" i="34"/>
  <c r="FR255" i="34" s="1"/>
  <c r="FT255" i="34"/>
  <c r="FU255" i="34" s="1"/>
  <c r="FV255" i="34"/>
  <c r="FW255" i="34"/>
  <c r="FY255" i="34"/>
  <c r="FZ255" i="34" s="1"/>
  <c r="GG255" i="34"/>
  <c r="GI255" i="34"/>
  <c r="GJ255" i="34"/>
  <c r="GK255" i="34"/>
  <c r="GN255" i="34"/>
  <c r="GO255" i="34"/>
  <c r="GP255" i="34"/>
  <c r="GQ255" i="34"/>
  <c r="GR255" i="34"/>
  <c r="GS255" i="34"/>
  <c r="GT255" i="34"/>
  <c r="GU255" i="34"/>
  <c r="GV255" i="34"/>
  <c r="GW255" i="34"/>
  <c r="GX255" i="34"/>
  <c r="GY255" i="34"/>
  <c r="GZ255" i="34"/>
  <c r="HA255" i="34"/>
  <c r="HB255" i="34"/>
  <c r="HC255" i="34"/>
  <c r="HD255" i="34"/>
  <c r="HE255" i="34"/>
  <c r="HF255" i="34"/>
  <c r="HG255" i="34"/>
  <c r="HH255" i="34"/>
  <c r="HI255" i="34"/>
  <c r="HJ255" i="34"/>
  <c r="HK255" i="34"/>
  <c r="HL255" i="34"/>
  <c r="HM255" i="34"/>
  <c r="HN255" i="34"/>
  <c r="HO255" i="34"/>
  <c r="HP255" i="34"/>
  <c r="HQ255" i="34"/>
  <c r="HR255" i="34"/>
  <c r="HS255" i="34"/>
  <c r="HT255" i="34"/>
  <c r="HU255" i="34"/>
  <c r="HV255" i="34"/>
  <c r="HW255" i="34"/>
  <c r="HX255" i="34"/>
  <c r="HY255" i="34"/>
  <c r="HZ255" i="34"/>
  <c r="IA255" i="34"/>
  <c r="IB255" i="34"/>
  <c r="IC255" i="34"/>
  <c r="ID255" i="34"/>
  <c r="IE255" i="34"/>
  <c r="IF255" i="34"/>
  <c r="IG255" i="34"/>
  <c r="IH255" i="34"/>
  <c r="BH254" i="34"/>
  <c r="GH254" i="34" s="1"/>
  <c r="IK254" i="34" s="1"/>
  <c r="BK254" i="34"/>
  <c r="BL254" i="34"/>
  <c r="BM254" i="34"/>
  <c r="BN254" i="34"/>
  <c r="BO254" i="34"/>
  <c r="BP254" i="34"/>
  <c r="BQ254" i="34"/>
  <c r="BR254" i="34"/>
  <c r="BS254" i="34"/>
  <c r="BT254" i="34"/>
  <c r="BU254" i="34"/>
  <c r="BV254" i="34"/>
  <c r="BW254" i="34"/>
  <c r="BX254" i="34"/>
  <c r="DH254" i="34"/>
  <c r="DI254" i="34"/>
  <c r="DJ254" i="34"/>
  <c r="DL254" i="34"/>
  <c r="DM254" i="34"/>
  <c r="DN254" i="34"/>
  <c r="DO254" i="34"/>
  <c r="DQ254" i="34"/>
  <c r="DR254" i="34"/>
  <c r="DS254" i="34"/>
  <c r="DT254" i="34"/>
  <c r="DV254" i="34"/>
  <c r="DW254" i="34" s="1"/>
  <c r="EA254" i="34"/>
  <c r="EX254" i="34"/>
  <c r="EY254" i="34"/>
  <c r="FA254" i="34"/>
  <c r="FD254" i="34"/>
  <c r="FE254" i="34"/>
  <c r="FF254" i="34"/>
  <c r="FG254" i="34"/>
  <c r="FH254" i="34"/>
  <c r="FI254" i="34"/>
  <c r="FK254" i="34"/>
  <c r="FL254" i="34" s="1"/>
  <c r="FM254" i="34"/>
  <c r="FN254" i="34"/>
  <c r="FO254" i="34"/>
  <c r="FQ254" i="34"/>
  <c r="FR254" i="34" s="1"/>
  <c r="FT254" i="34"/>
  <c r="FU254" i="34" s="1"/>
  <c r="FV254" i="34"/>
  <c r="FW254" i="34"/>
  <c r="FY254" i="34"/>
  <c r="FZ254" i="34" s="1"/>
  <c r="GG254" i="34"/>
  <c r="GI254" i="34"/>
  <c r="GJ254" i="34"/>
  <c r="GK254" i="34"/>
  <c r="GN254" i="34"/>
  <c r="GO254" i="34"/>
  <c r="GP254" i="34"/>
  <c r="GQ254" i="34"/>
  <c r="GR254" i="34"/>
  <c r="GS254" i="34"/>
  <c r="GT254" i="34"/>
  <c r="GU254" i="34"/>
  <c r="GV254" i="34"/>
  <c r="GW254" i="34"/>
  <c r="GX254" i="34"/>
  <c r="GY254" i="34"/>
  <c r="GZ254" i="34"/>
  <c r="HA254" i="34"/>
  <c r="HB254" i="34"/>
  <c r="HC254" i="34"/>
  <c r="HD254" i="34"/>
  <c r="HE254" i="34"/>
  <c r="HF254" i="34"/>
  <c r="HG254" i="34"/>
  <c r="HH254" i="34"/>
  <c r="HI254" i="34"/>
  <c r="HJ254" i="34"/>
  <c r="HK254" i="34"/>
  <c r="HL254" i="34"/>
  <c r="HM254" i="34"/>
  <c r="HN254" i="34"/>
  <c r="HO254" i="34"/>
  <c r="HP254" i="34"/>
  <c r="HQ254" i="34"/>
  <c r="HR254" i="34"/>
  <c r="HS254" i="34"/>
  <c r="HT254" i="34"/>
  <c r="HU254" i="34"/>
  <c r="HV254" i="34"/>
  <c r="HW254" i="34"/>
  <c r="HX254" i="34"/>
  <c r="HY254" i="34"/>
  <c r="HZ254" i="34"/>
  <c r="IA254" i="34"/>
  <c r="IB254" i="34"/>
  <c r="IC254" i="34"/>
  <c r="ID254" i="34"/>
  <c r="IE254" i="34"/>
  <c r="IF254" i="34"/>
  <c r="IG254" i="34"/>
  <c r="IH254" i="34"/>
  <c r="BH253" i="34"/>
  <c r="GH253" i="34" s="1"/>
  <c r="IK253" i="34" s="1"/>
  <c r="BK253" i="34"/>
  <c r="BL253" i="34"/>
  <c r="BM253" i="34"/>
  <c r="BN253" i="34"/>
  <c r="BO253" i="34"/>
  <c r="BP253" i="34"/>
  <c r="BQ253" i="34"/>
  <c r="BR253" i="34"/>
  <c r="BS253" i="34"/>
  <c r="BT253" i="34"/>
  <c r="BU253" i="34"/>
  <c r="BV253" i="34"/>
  <c r="BW253" i="34"/>
  <c r="BX253" i="34"/>
  <c r="DH253" i="34"/>
  <c r="DI253" i="34"/>
  <c r="DJ253" i="34"/>
  <c r="DL253" i="34"/>
  <c r="DM253" i="34"/>
  <c r="DN253" i="34"/>
  <c r="DO253" i="34"/>
  <c r="DQ253" i="34"/>
  <c r="DR253" i="34"/>
  <c r="DS253" i="34"/>
  <c r="DT253" i="34"/>
  <c r="DV253" i="34"/>
  <c r="DW253" i="34" s="1"/>
  <c r="EA253" i="34"/>
  <c r="EX253" i="34"/>
  <c r="EY253" i="34"/>
  <c r="FA253" i="34"/>
  <c r="FD253" i="34"/>
  <c r="FE253" i="34"/>
  <c r="FF253" i="34"/>
  <c r="FG253" i="34"/>
  <c r="FH253" i="34"/>
  <c r="FI253" i="34"/>
  <c r="FK253" i="34"/>
  <c r="FL253" i="34" s="1"/>
  <c r="FM253" i="34"/>
  <c r="FN253" i="34"/>
  <c r="FO253" i="34"/>
  <c r="FQ253" i="34"/>
  <c r="FR253" i="34" s="1"/>
  <c r="FT253" i="34"/>
  <c r="FU253" i="34" s="1"/>
  <c r="FV253" i="34"/>
  <c r="FW253" i="34"/>
  <c r="FY253" i="34"/>
  <c r="FZ253" i="34" s="1"/>
  <c r="GG253" i="34"/>
  <c r="GI253" i="34"/>
  <c r="GJ253" i="34"/>
  <c r="GK253" i="34"/>
  <c r="GN253" i="34"/>
  <c r="GO253" i="34"/>
  <c r="GP253" i="34"/>
  <c r="GQ253" i="34"/>
  <c r="GR253" i="34"/>
  <c r="GS253" i="34"/>
  <c r="GT253" i="34"/>
  <c r="GU253" i="34"/>
  <c r="GV253" i="34"/>
  <c r="GW253" i="34"/>
  <c r="GX253" i="34"/>
  <c r="GY253" i="34"/>
  <c r="GZ253" i="34"/>
  <c r="HA253" i="34"/>
  <c r="HB253" i="34"/>
  <c r="HC253" i="34"/>
  <c r="HD253" i="34"/>
  <c r="HE253" i="34"/>
  <c r="HF253" i="34"/>
  <c r="HG253" i="34"/>
  <c r="HH253" i="34"/>
  <c r="HI253" i="34"/>
  <c r="HJ253" i="34"/>
  <c r="HK253" i="34"/>
  <c r="HL253" i="34"/>
  <c r="HM253" i="34"/>
  <c r="HN253" i="34"/>
  <c r="HO253" i="34"/>
  <c r="HP253" i="34"/>
  <c r="HQ253" i="34"/>
  <c r="HR253" i="34"/>
  <c r="HS253" i="34"/>
  <c r="HT253" i="34"/>
  <c r="HU253" i="34"/>
  <c r="HV253" i="34"/>
  <c r="HW253" i="34"/>
  <c r="HX253" i="34"/>
  <c r="HY253" i="34"/>
  <c r="HZ253" i="34"/>
  <c r="IA253" i="34"/>
  <c r="IB253" i="34"/>
  <c r="IC253" i="34"/>
  <c r="ID253" i="34"/>
  <c r="IE253" i="34"/>
  <c r="IF253" i="34"/>
  <c r="IG253" i="34"/>
  <c r="IH253" i="34"/>
  <c r="BH252" i="34"/>
  <c r="GH252" i="34" s="1"/>
  <c r="IK252" i="34" s="1"/>
  <c r="BK252" i="34"/>
  <c r="BL252" i="34"/>
  <c r="BM252" i="34"/>
  <c r="BN252" i="34"/>
  <c r="BO252" i="34"/>
  <c r="BP252" i="34"/>
  <c r="BQ252" i="34"/>
  <c r="BR252" i="34"/>
  <c r="BS252" i="34"/>
  <c r="BT252" i="34"/>
  <c r="BU252" i="34"/>
  <c r="BV252" i="34"/>
  <c r="BW252" i="34"/>
  <c r="BX252" i="34"/>
  <c r="DH252" i="34"/>
  <c r="DI252" i="34"/>
  <c r="DJ252" i="34"/>
  <c r="DL252" i="34"/>
  <c r="DM252" i="34"/>
  <c r="DN252" i="34"/>
  <c r="DO252" i="34"/>
  <c r="DQ252" i="34"/>
  <c r="DR252" i="34"/>
  <c r="DS252" i="34"/>
  <c r="DT252" i="34"/>
  <c r="DV252" i="34"/>
  <c r="DW252" i="34" s="1"/>
  <c r="EA252" i="34"/>
  <c r="EX252" i="34"/>
  <c r="EY252" i="34"/>
  <c r="FA252" i="34"/>
  <c r="FD252" i="34"/>
  <c r="FE252" i="34"/>
  <c r="FF252" i="34"/>
  <c r="FG252" i="34"/>
  <c r="FH252" i="34"/>
  <c r="FI252" i="34"/>
  <c r="FK252" i="34"/>
  <c r="FL252" i="34" s="1"/>
  <c r="FM252" i="34"/>
  <c r="FN252" i="34"/>
  <c r="FO252" i="34"/>
  <c r="FQ252" i="34"/>
  <c r="FR252" i="34" s="1"/>
  <c r="FT252" i="34"/>
  <c r="FU252" i="34" s="1"/>
  <c r="FV252" i="34"/>
  <c r="FW252" i="34"/>
  <c r="FY252" i="34"/>
  <c r="FZ252" i="34" s="1"/>
  <c r="GG252" i="34"/>
  <c r="GI252" i="34"/>
  <c r="GJ252" i="34"/>
  <c r="GK252" i="34"/>
  <c r="GN252" i="34"/>
  <c r="GO252" i="34"/>
  <c r="GP252" i="34"/>
  <c r="GQ252" i="34"/>
  <c r="GR252" i="34"/>
  <c r="GS252" i="34"/>
  <c r="GT252" i="34"/>
  <c r="GU252" i="34"/>
  <c r="GV252" i="34"/>
  <c r="GW252" i="34"/>
  <c r="GX252" i="34"/>
  <c r="GY252" i="34"/>
  <c r="GZ252" i="34"/>
  <c r="HA252" i="34"/>
  <c r="HB252" i="34"/>
  <c r="HC252" i="34"/>
  <c r="HD252" i="34"/>
  <c r="HE252" i="34"/>
  <c r="HF252" i="34"/>
  <c r="HG252" i="34"/>
  <c r="HH252" i="34"/>
  <c r="HI252" i="34"/>
  <c r="HJ252" i="34"/>
  <c r="HK252" i="34"/>
  <c r="HL252" i="34"/>
  <c r="HM252" i="34"/>
  <c r="HN252" i="34"/>
  <c r="HO252" i="34"/>
  <c r="HP252" i="34"/>
  <c r="HQ252" i="34"/>
  <c r="HR252" i="34"/>
  <c r="HS252" i="34"/>
  <c r="HT252" i="34"/>
  <c r="HU252" i="34"/>
  <c r="HV252" i="34"/>
  <c r="HW252" i="34"/>
  <c r="HX252" i="34"/>
  <c r="HY252" i="34"/>
  <c r="HZ252" i="34"/>
  <c r="IA252" i="34"/>
  <c r="IB252" i="34"/>
  <c r="IC252" i="34"/>
  <c r="ID252" i="34"/>
  <c r="IE252" i="34"/>
  <c r="IF252" i="34"/>
  <c r="IG252" i="34"/>
  <c r="IH252" i="34"/>
  <c r="BH251" i="34"/>
  <c r="GH251" i="34" s="1"/>
  <c r="IK251" i="34" s="1"/>
  <c r="BK251" i="34"/>
  <c r="BL251" i="34"/>
  <c r="BM251" i="34"/>
  <c r="BN251" i="34"/>
  <c r="BO251" i="34"/>
  <c r="BP251" i="34"/>
  <c r="BQ251" i="34"/>
  <c r="BR251" i="34"/>
  <c r="BS251" i="34"/>
  <c r="BT251" i="34"/>
  <c r="BU251" i="34"/>
  <c r="BV251" i="34"/>
  <c r="BW251" i="34"/>
  <c r="BX251" i="34"/>
  <c r="DH251" i="34"/>
  <c r="DI251" i="34"/>
  <c r="DJ251" i="34"/>
  <c r="DL251" i="34"/>
  <c r="DM251" i="34"/>
  <c r="DN251" i="34"/>
  <c r="DO251" i="34"/>
  <c r="DQ251" i="34"/>
  <c r="DR251" i="34"/>
  <c r="DS251" i="34"/>
  <c r="DT251" i="34"/>
  <c r="DV251" i="34"/>
  <c r="DW251" i="34" s="1"/>
  <c r="EA251" i="34"/>
  <c r="EX251" i="34"/>
  <c r="EY251" i="34"/>
  <c r="FA251" i="34"/>
  <c r="FD251" i="34"/>
  <c r="FE251" i="34"/>
  <c r="FF251" i="34"/>
  <c r="FG251" i="34"/>
  <c r="FH251" i="34"/>
  <c r="FI251" i="34"/>
  <c r="FK251" i="34"/>
  <c r="FL251" i="34" s="1"/>
  <c r="FM251" i="34"/>
  <c r="FN251" i="34"/>
  <c r="FO251" i="34"/>
  <c r="FQ251" i="34"/>
  <c r="FR251" i="34" s="1"/>
  <c r="FT251" i="34"/>
  <c r="FU251" i="34" s="1"/>
  <c r="FV251" i="34"/>
  <c r="FW251" i="34"/>
  <c r="FY251" i="34"/>
  <c r="FZ251" i="34" s="1"/>
  <c r="GG251" i="34"/>
  <c r="GI251" i="34"/>
  <c r="GJ251" i="34"/>
  <c r="GK251" i="34"/>
  <c r="GN251" i="34"/>
  <c r="GO251" i="34"/>
  <c r="GP251" i="34"/>
  <c r="GQ251" i="34"/>
  <c r="GR251" i="34"/>
  <c r="GS251" i="34"/>
  <c r="GT251" i="34"/>
  <c r="GU251" i="34"/>
  <c r="GV251" i="34"/>
  <c r="GW251" i="34"/>
  <c r="GX251" i="34"/>
  <c r="GY251" i="34"/>
  <c r="GZ251" i="34"/>
  <c r="HA251" i="34"/>
  <c r="HB251" i="34"/>
  <c r="HC251" i="34"/>
  <c r="HD251" i="34"/>
  <c r="HE251" i="34"/>
  <c r="HF251" i="34"/>
  <c r="HG251" i="34"/>
  <c r="HH251" i="34"/>
  <c r="HI251" i="34"/>
  <c r="HJ251" i="34"/>
  <c r="HK251" i="34"/>
  <c r="HL251" i="34"/>
  <c r="HM251" i="34"/>
  <c r="HN251" i="34"/>
  <c r="HO251" i="34"/>
  <c r="HP251" i="34"/>
  <c r="HQ251" i="34"/>
  <c r="HR251" i="34"/>
  <c r="HS251" i="34"/>
  <c r="HT251" i="34"/>
  <c r="HU251" i="34"/>
  <c r="HV251" i="34"/>
  <c r="HW251" i="34"/>
  <c r="HX251" i="34"/>
  <c r="HY251" i="34"/>
  <c r="HZ251" i="34"/>
  <c r="IA251" i="34"/>
  <c r="IB251" i="34"/>
  <c r="IC251" i="34"/>
  <c r="ID251" i="34"/>
  <c r="IE251" i="34"/>
  <c r="IF251" i="34"/>
  <c r="IG251" i="34"/>
  <c r="IH251" i="34"/>
  <c r="BH250" i="34"/>
  <c r="GH250" i="34" s="1"/>
  <c r="IK250" i="34" s="1"/>
  <c r="BK250" i="34"/>
  <c r="BL250" i="34"/>
  <c r="BM250" i="34"/>
  <c r="BN250" i="34"/>
  <c r="BO250" i="34"/>
  <c r="BP250" i="34"/>
  <c r="BQ250" i="34"/>
  <c r="BR250" i="34"/>
  <c r="BS250" i="34"/>
  <c r="BT250" i="34"/>
  <c r="BU250" i="34"/>
  <c r="BV250" i="34"/>
  <c r="BW250" i="34"/>
  <c r="BX250" i="34"/>
  <c r="DH250" i="34"/>
  <c r="DI250" i="34"/>
  <c r="DJ250" i="34"/>
  <c r="DL250" i="34"/>
  <c r="DM250" i="34"/>
  <c r="DN250" i="34"/>
  <c r="DO250" i="34"/>
  <c r="DQ250" i="34"/>
  <c r="DR250" i="34"/>
  <c r="DS250" i="34"/>
  <c r="DT250" i="34"/>
  <c r="DV250" i="34"/>
  <c r="DW250" i="34" s="1"/>
  <c r="EA250" i="34"/>
  <c r="EX250" i="34"/>
  <c r="EY250" i="34"/>
  <c r="FA250" i="34"/>
  <c r="FD250" i="34"/>
  <c r="FE250" i="34"/>
  <c r="FF250" i="34"/>
  <c r="FG250" i="34"/>
  <c r="FH250" i="34"/>
  <c r="FI250" i="34"/>
  <c r="FK250" i="34"/>
  <c r="FL250" i="34" s="1"/>
  <c r="FM250" i="34"/>
  <c r="FN250" i="34"/>
  <c r="FO250" i="34"/>
  <c r="FQ250" i="34"/>
  <c r="FR250" i="34" s="1"/>
  <c r="FT250" i="34"/>
  <c r="FU250" i="34" s="1"/>
  <c r="FV250" i="34"/>
  <c r="FW250" i="34"/>
  <c r="FY250" i="34"/>
  <c r="FZ250" i="34" s="1"/>
  <c r="GG250" i="34"/>
  <c r="GI250" i="34"/>
  <c r="GJ250" i="34"/>
  <c r="GK250" i="34"/>
  <c r="GN250" i="34"/>
  <c r="GO250" i="34"/>
  <c r="GP250" i="34"/>
  <c r="GQ250" i="34"/>
  <c r="GR250" i="34"/>
  <c r="GS250" i="34"/>
  <c r="GT250" i="34"/>
  <c r="GU250" i="34"/>
  <c r="GV250" i="34"/>
  <c r="GW250" i="34"/>
  <c r="GX250" i="34"/>
  <c r="GY250" i="34"/>
  <c r="GZ250" i="34"/>
  <c r="HA250" i="34"/>
  <c r="HB250" i="34"/>
  <c r="HC250" i="34"/>
  <c r="HD250" i="34"/>
  <c r="HE250" i="34"/>
  <c r="HF250" i="34"/>
  <c r="HG250" i="34"/>
  <c r="HH250" i="34"/>
  <c r="HI250" i="34"/>
  <c r="HJ250" i="34"/>
  <c r="HK250" i="34"/>
  <c r="HL250" i="34"/>
  <c r="HM250" i="34"/>
  <c r="HN250" i="34"/>
  <c r="HO250" i="34"/>
  <c r="HP250" i="34"/>
  <c r="HQ250" i="34"/>
  <c r="HR250" i="34"/>
  <c r="HS250" i="34"/>
  <c r="HT250" i="34"/>
  <c r="HU250" i="34"/>
  <c r="HV250" i="34"/>
  <c r="HW250" i="34"/>
  <c r="HX250" i="34"/>
  <c r="HY250" i="34"/>
  <c r="HZ250" i="34"/>
  <c r="IA250" i="34"/>
  <c r="IB250" i="34"/>
  <c r="IC250" i="34"/>
  <c r="ID250" i="34"/>
  <c r="IE250" i="34"/>
  <c r="IF250" i="34"/>
  <c r="IG250" i="34"/>
  <c r="IH250" i="34"/>
  <c r="BH249" i="34"/>
  <c r="GH249" i="34" s="1"/>
  <c r="IK249" i="34" s="1"/>
  <c r="BK249" i="34"/>
  <c r="BL249" i="34"/>
  <c r="BM249" i="34"/>
  <c r="BN249" i="34"/>
  <c r="BO249" i="34"/>
  <c r="BP249" i="34"/>
  <c r="BQ249" i="34"/>
  <c r="BR249" i="34"/>
  <c r="BS249" i="34"/>
  <c r="BT249" i="34"/>
  <c r="BU249" i="34"/>
  <c r="BV249" i="34"/>
  <c r="BW249" i="34"/>
  <c r="BX249" i="34"/>
  <c r="DH249" i="34"/>
  <c r="DI249" i="34"/>
  <c r="DJ249" i="34"/>
  <c r="DL249" i="34"/>
  <c r="DM249" i="34"/>
  <c r="DN249" i="34"/>
  <c r="DO249" i="34"/>
  <c r="DQ249" i="34"/>
  <c r="DR249" i="34"/>
  <c r="DS249" i="34"/>
  <c r="DT249" i="34"/>
  <c r="DV249" i="34"/>
  <c r="DW249" i="34" s="1"/>
  <c r="EA249" i="34"/>
  <c r="EX249" i="34"/>
  <c r="EY249" i="34"/>
  <c r="FA249" i="34"/>
  <c r="FD249" i="34"/>
  <c r="FE249" i="34"/>
  <c r="FF249" i="34"/>
  <c r="FG249" i="34"/>
  <c r="FH249" i="34"/>
  <c r="FI249" i="34"/>
  <c r="FK249" i="34"/>
  <c r="FL249" i="34" s="1"/>
  <c r="FM249" i="34"/>
  <c r="FN249" i="34"/>
  <c r="FO249" i="34"/>
  <c r="FQ249" i="34"/>
  <c r="FR249" i="34" s="1"/>
  <c r="FT249" i="34"/>
  <c r="FU249" i="34" s="1"/>
  <c r="FV249" i="34"/>
  <c r="FW249" i="34"/>
  <c r="FY249" i="34"/>
  <c r="FZ249" i="34" s="1"/>
  <c r="GG249" i="34"/>
  <c r="GI249" i="34"/>
  <c r="GJ249" i="34"/>
  <c r="GK249" i="34"/>
  <c r="GN249" i="34"/>
  <c r="GO249" i="34"/>
  <c r="GP249" i="34"/>
  <c r="GQ249" i="34"/>
  <c r="GR249" i="34"/>
  <c r="GS249" i="34"/>
  <c r="GT249" i="34"/>
  <c r="GU249" i="34"/>
  <c r="GV249" i="34"/>
  <c r="GW249" i="34"/>
  <c r="GX249" i="34"/>
  <c r="GY249" i="34"/>
  <c r="GZ249" i="34"/>
  <c r="HA249" i="34"/>
  <c r="HB249" i="34"/>
  <c r="HC249" i="34"/>
  <c r="HD249" i="34"/>
  <c r="HE249" i="34"/>
  <c r="HF249" i="34"/>
  <c r="HG249" i="34"/>
  <c r="HH249" i="34"/>
  <c r="HI249" i="34"/>
  <c r="HJ249" i="34"/>
  <c r="HK249" i="34"/>
  <c r="HL249" i="34"/>
  <c r="HM249" i="34"/>
  <c r="HN249" i="34"/>
  <c r="HO249" i="34"/>
  <c r="HP249" i="34"/>
  <c r="HQ249" i="34"/>
  <c r="HR249" i="34"/>
  <c r="HS249" i="34"/>
  <c r="HT249" i="34"/>
  <c r="HU249" i="34"/>
  <c r="HV249" i="34"/>
  <c r="HW249" i="34"/>
  <c r="HX249" i="34"/>
  <c r="HY249" i="34"/>
  <c r="HZ249" i="34"/>
  <c r="IA249" i="34"/>
  <c r="IB249" i="34"/>
  <c r="IC249" i="34"/>
  <c r="ID249" i="34"/>
  <c r="IE249" i="34"/>
  <c r="IF249" i="34"/>
  <c r="IG249" i="34"/>
  <c r="IH249" i="34"/>
  <c r="BH248" i="34"/>
  <c r="GH248" i="34" s="1"/>
  <c r="IK248" i="34" s="1"/>
  <c r="BK248" i="34"/>
  <c r="BL248" i="34"/>
  <c r="BM248" i="34"/>
  <c r="BN248" i="34"/>
  <c r="BO248" i="34"/>
  <c r="BP248" i="34"/>
  <c r="BQ248" i="34"/>
  <c r="BR248" i="34"/>
  <c r="BS248" i="34"/>
  <c r="BT248" i="34"/>
  <c r="BU248" i="34"/>
  <c r="BV248" i="34"/>
  <c r="BW248" i="34"/>
  <c r="BX248" i="34"/>
  <c r="DH248" i="34"/>
  <c r="DI248" i="34"/>
  <c r="DJ248" i="34"/>
  <c r="DL248" i="34"/>
  <c r="DM248" i="34"/>
  <c r="DN248" i="34"/>
  <c r="DO248" i="34"/>
  <c r="DQ248" i="34"/>
  <c r="DR248" i="34"/>
  <c r="DS248" i="34"/>
  <c r="DT248" i="34"/>
  <c r="DV248" i="34"/>
  <c r="DW248" i="34" s="1"/>
  <c r="EA248" i="34"/>
  <c r="EX248" i="34"/>
  <c r="EY248" i="34"/>
  <c r="FA248" i="34"/>
  <c r="FD248" i="34"/>
  <c r="FE248" i="34"/>
  <c r="FF248" i="34"/>
  <c r="FG248" i="34"/>
  <c r="FH248" i="34"/>
  <c r="FI248" i="34"/>
  <c r="FK248" i="34"/>
  <c r="FL248" i="34" s="1"/>
  <c r="FM248" i="34"/>
  <c r="FN248" i="34"/>
  <c r="FO248" i="34"/>
  <c r="FQ248" i="34"/>
  <c r="FR248" i="34" s="1"/>
  <c r="FT248" i="34"/>
  <c r="FU248" i="34" s="1"/>
  <c r="FV248" i="34"/>
  <c r="FW248" i="34"/>
  <c r="FY248" i="34"/>
  <c r="FZ248" i="34" s="1"/>
  <c r="GG248" i="34"/>
  <c r="GI248" i="34"/>
  <c r="GJ248" i="34"/>
  <c r="GK248" i="34"/>
  <c r="GN248" i="34"/>
  <c r="GO248" i="34"/>
  <c r="GP248" i="34"/>
  <c r="GQ248" i="34"/>
  <c r="GR248" i="34"/>
  <c r="GS248" i="34"/>
  <c r="GT248" i="34"/>
  <c r="GU248" i="34"/>
  <c r="GV248" i="34"/>
  <c r="GW248" i="34"/>
  <c r="GX248" i="34"/>
  <c r="GY248" i="34"/>
  <c r="GZ248" i="34"/>
  <c r="HA248" i="34"/>
  <c r="HB248" i="34"/>
  <c r="HC248" i="34"/>
  <c r="HD248" i="34"/>
  <c r="HE248" i="34"/>
  <c r="HF248" i="34"/>
  <c r="HG248" i="34"/>
  <c r="HH248" i="34"/>
  <c r="HI248" i="34"/>
  <c r="HJ248" i="34"/>
  <c r="HK248" i="34"/>
  <c r="HL248" i="34"/>
  <c r="HM248" i="34"/>
  <c r="HN248" i="34"/>
  <c r="HO248" i="34"/>
  <c r="HP248" i="34"/>
  <c r="HQ248" i="34"/>
  <c r="HR248" i="34"/>
  <c r="HS248" i="34"/>
  <c r="HT248" i="34"/>
  <c r="HU248" i="34"/>
  <c r="HV248" i="34"/>
  <c r="HW248" i="34"/>
  <c r="HX248" i="34"/>
  <c r="HY248" i="34"/>
  <c r="HZ248" i="34"/>
  <c r="IA248" i="34"/>
  <c r="IB248" i="34"/>
  <c r="IC248" i="34"/>
  <c r="ID248" i="34"/>
  <c r="IE248" i="34"/>
  <c r="IF248" i="34"/>
  <c r="IG248" i="34"/>
  <c r="IH248" i="34"/>
  <c r="BH247" i="34"/>
  <c r="GH247" i="34" s="1"/>
  <c r="IK247" i="34" s="1"/>
  <c r="BK247" i="34"/>
  <c r="BL247" i="34"/>
  <c r="BM247" i="34"/>
  <c r="BN247" i="34"/>
  <c r="BO247" i="34"/>
  <c r="BP247" i="34"/>
  <c r="BQ247" i="34"/>
  <c r="BR247" i="34"/>
  <c r="BS247" i="34"/>
  <c r="BT247" i="34"/>
  <c r="BU247" i="34"/>
  <c r="BV247" i="34"/>
  <c r="BW247" i="34"/>
  <c r="BX247" i="34"/>
  <c r="DH247" i="34"/>
  <c r="DI247" i="34"/>
  <c r="DJ247" i="34"/>
  <c r="DL247" i="34"/>
  <c r="DM247" i="34"/>
  <c r="DN247" i="34"/>
  <c r="DO247" i="34"/>
  <c r="DQ247" i="34"/>
  <c r="DR247" i="34"/>
  <c r="DS247" i="34"/>
  <c r="DT247" i="34"/>
  <c r="DV247" i="34"/>
  <c r="DW247" i="34" s="1"/>
  <c r="EA247" i="34"/>
  <c r="EX247" i="34"/>
  <c r="EY247" i="34"/>
  <c r="FA247" i="34"/>
  <c r="FD247" i="34"/>
  <c r="FE247" i="34"/>
  <c r="FF247" i="34"/>
  <c r="FG247" i="34"/>
  <c r="FH247" i="34"/>
  <c r="FI247" i="34"/>
  <c r="FK247" i="34"/>
  <c r="FL247" i="34" s="1"/>
  <c r="FM247" i="34"/>
  <c r="FN247" i="34"/>
  <c r="FO247" i="34"/>
  <c r="FQ247" i="34"/>
  <c r="FR247" i="34" s="1"/>
  <c r="FT247" i="34"/>
  <c r="FU247" i="34" s="1"/>
  <c r="FV247" i="34"/>
  <c r="FW247" i="34"/>
  <c r="FY247" i="34"/>
  <c r="FZ247" i="34" s="1"/>
  <c r="GG247" i="34"/>
  <c r="GI247" i="34"/>
  <c r="GJ247" i="34"/>
  <c r="GK247" i="34"/>
  <c r="GN247" i="34"/>
  <c r="GO247" i="34"/>
  <c r="GP247" i="34"/>
  <c r="GQ247" i="34"/>
  <c r="GR247" i="34"/>
  <c r="GS247" i="34"/>
  <c r="GT247" i="34"/>
  <c r="GU247" i="34"/>
  <c r="GV247" i="34"/>
  <c r="GW247" i="34"/>
  <c r="GX247" i="34"/>
  <c r="GY247" i="34"/>
  <c r="GZ247" i="34"/>
  <c r="HA247" i="34"/>
  <c r="HB247" i="34"/>
  <c r="HC247" i="34"/>
  <c r="HD247" i="34"/>
  <c r="HE247" i="34"/>
  <c r="HF247" i="34"/>
  <c r="HG247" i="34"/>
  <c r="HH247" i="34"/>
  <c r="HI247" i="34"/>
  <c r="HJ247" i="34"/>
  <c r="HK247" i="34"/>
  <c r="HL247" i="34"/>
  <c r="HM247" i="34"/>
  <c r="HN247" i="34"/>
  <c r="HO247" i="34"/>
  <c r="HP247" i="34"/>
  <c r="HQ247" i="34"/>
  <c r="HR247" i="34"/>
  <c r="HS247" i="34"/>
  <c r="HT247" i="34"/>
  <c r="HU247" i="34"/>
  <c r="HV247" i="34"/>
  <c r="HW247" i="34"/>
  <c r="HX247" i="34"/>
  <c r="HY247" i="34"/>
  <c r="HZ247" i="34"/>
  <c r="IA247" i="34"/>
  <c r="IB247" i="34"/>
  <c r="IC247" i="34"/>
  <c r="ID247" i="34"/>
  <c r="IE247" i="34"/>
  <c r="IF247" i="34"/>
  <c r="IG247" i="34"/>
  <c r="IH247" i="34"/>
  <c r="BH246" i="34"/>
  <c r="GH246" i="34" s="1"/>
  <c r="IK246" i="34" s="1"/>
  <c r="BK246" i="34"/>
  <c r="BL246" i="34"/>
  <c r="BM246" i="34"/>
  <c r="BN246" i="34"/>
  <c r="BO246" i="34"/>
  <c r="BP246" i="34"/>
  <c r="BQ246" i="34"/>
  <c r="BR246" i="34"/>
  <c r="BS246" i="34"/>
  <c r="BT246" i="34"/>
  <c r="BU246" i="34"/>
  <c r="BV246" i="34"/>
  <c r="BW246" i="34"/>
  <c r="BX246" i="34"/>
  <c r="DH246" i="34"/>
  <c r="DI246" i="34"/>
  <c r="DJ246" i="34"/>
  <c r="DL246" i="34"/>
  <c r="DM246" i="34"/>
  <c r="DN246" i="34"/>
  <c r="DO246" i="34"/>
  <c r="DQ246" i="34"/>
  <c r="DR246" i="34"/>
  <c r="DS246" i="34"/>
  <c r="DT246" i="34"/>
  <c r="DV246" i="34"/>
  <c r="DW246" i="34" s="1"/>
  <c r="EA246" i="34"/>
  <c r="EX246" i="34"/>
  <c r="EY246" i="34"/>
  <c r="FA246" i="34"/>
  <c r="FD246" i="34"/>
  <c r="FE246" i="34"/>
  <c r="FF246" i="34"/>
  <c r="FG246" i="34"/>
  <c r="FH246" i="34"/>
  <c r="FI246" i="34"/>
  <c r="FK246" i="34"/>
  <c r="FL246" i="34" s="1"/>
  <c r="FM246" i="34"/>
  <c r="FN246" i="34"/>
  <c r="FO246" i="34"/>
  <c r="FQ246" i="34"/>
  <c r="FR246" i="34" s="1"/>
  <c r="FT246" i="34"/>
  <c r="FU246" i="34" s="1"/>
  <c r="FV246" i="34"/>
  <c r="FW246" i="34"/>
  <c r="FY246" i="34"/>
  <c r="FZ246" i="34" s="1"/>
  <c r="GG246" i="34"/>
  <c r="GI246" i="34"/>
  <c r="GJ246" i="34"/>
  <c r="GK246" i="34"/>
  <c r="GN246" i="34"/>
  <c r="GO246" i="34"/>
  <c r="GP246" i="34"/>
  <c r="GQ246" i="34"/>
  <c r="GR246" i="34"/>
  <c r="GS246" i="34"/>
  <c r="GT246" i="34"/>
  <c r="GU246" i="34"/>
  <c r="GV246" i="34"/>
  <c r="GW246" i="34"/>
  <c r="GX246" i="34"/>
  <c r="GY246" i="34"/>
  <c r="GZ246" i="34"/>
  <c r="HA246" i="34"/>
  <c r="HB246" i="34"/>
  <c r="HC246" i="34"/>
  <c r="HD246" i="34"/>
  <c r="HE246" i="34"/>
  <c r="HF246" i="34"/>
  <c r="HG246" i="34"/>
  <c r="HH246" i="34"/>
  <c r="HI246" i="34"/>
  <c r="HJ246" i="34"/>
  <c r="HK246" i="34"/>
  <c r="HL246" i="34"/>
  <c r="HM246" i="34"/>
  <c r="HN246" i="34"/>
  <c r="HO246" i="34"/>
  <c r="HP246" i="34"/>
  <c r="HQ246" i="34"/>
  <c r="HR246" i="34"/>
  <c r="HS246" i="34"/>
  <c r="HT246" i="34"/>
  <c r="HU246" i="34"/>
  <c r="HV246" i="34"/>
  <c r="HW246" i="34"/>
  <c r="HX246" i="34"/>
  <c r="HY246" i="34"/>
  <c r="HZ246" i="34"/>
  <c r="IA246" i="34"/>
  <c r="IB246" i="34"/>
  <c r="IC246" i="34"/>
  <c r="ID246" i="34"/>
  <c r="IE246" i="34"/>
  <c r="IF246" i="34"/>
  <c r="IG246" i="34"/>
  <c r="IH246" i="34"/>
  <c r="BH245" i="34"/>
  <c r="GH245" i="34" s="1"/>
  <c r="IK245" i="34" s="1"/>
  <c r="BK245" i="34"/>
  <c r="BL245" i="34"/>
  <c r="BM245" i="34"/>
  <c r="BN245" i="34"/>
  <c r="BO245" i="34"/>
  <c r="BP245" i="34"/>
  <c r="BQ245" i="34"/>
  <c r="BR245" i="34"/>
  <c r="BS245" i="34"/>
  <c r="BT245" i="34"/>
  <c r="BU245" i="34"/>
  <c r="BV245" i="34"/>
  <c r="BW245" i="34"/>
  <c r="BX245" i="34"/>
  <c r="DH245" i="34"/>
  <c r="DI245" i="34"/>
  <c r="DJ245" i="34"/>
  <c r="DL245" i="34"/>
  <c r="DM245" i="34"/>
  <c r="DN245" i="34"/>
  <c r="DO245" i="34"/>
  <c r="DQ245" i="34"/>
  <c r="DR245" i="34"/>
  <c r="DS245" i="34"/>
  <c r="DT245" i="34"/>
  <c r="DV245" i="34"/>
  <c r="DW245" i="34" s="1"/>
  <c r="EA245" i="34"/>
  <c r="EX245" i="34"/>
  <c r="EY245" i="34"/>
  <c r="FA245" i="34"/>
  <c r="FD245" i="34"/>
  <c r="FE245" i="34"/>
  <c r="FF245" i="34"/>
  <c r="FG245" i="34"/>
  <c r="FH245" i="34"/>
  <c r="FI245" i="34"/>
  <c r="FK245" i="34"/>
  <c r="FL245" i="34" s="1"/>
  <c r="FM245" i="34"/>
  <c r="FN245" i="34"/>
  <c r="FO245" i="34"/>
  <c r="FQ245" i="34"/>
  <c r="FR245" i="34" s="1"/>
  <c r="FT245" i="34"/>
  <c r="FU245" i="34" s="1"/>
  <c r="FV245" i="34"/>
  <c r="FW245" i="34"/>
  <c r="FY245" i="34"/>
  <c r="FZ245" i="34" s="1"/>
  <c r="GG245" i="34"/>
  <c r="GI245" i="34"/>
  <c r="GJ245" i="34"/>
  <c r="GK245" i="34"/>
  <c r="GN245" i="34"/>
  <c r="GO245" i="34"/>
  <c r="GP245" i="34"/>
  <c r="GQ245" i="34"/>
  <c r="GR245" i="34"/>
  <c r="GS245" i="34"/>
  <c r="GT245" i="34"/>
  <c r="GU245" i="34"/>
  <c r="GV245" i="34"/>
  <c r="GW245" i="34"/>
  <c r="GX245" i="34"/>
  <c r="GY245" i="34"/>
  <c r="GZ245" i="34"/>
  <c r="HA245" i="34"/>
  <c r="HB245" i="34"/>
  <c r="HC245" i="34"/>
  <c r="HD245" i="34"/>
  <c r="HE245" i="34"/>
  <c r="HF245" i="34"/>
  <c r="HG245" i="34"/>
  <c r="HH245" i="34"/>
  <c r="HI245" i="34"/>
  <c r="HJ245" i="34"/>
  <c r="HK245" i="34"/>
  <c r="HL245" i="34"/>
  <c r="HM245" i="34"/>
  <c r="HN245" i="34"/>
  <c r="HO245" i="34"/>
  <c r="HP245" i="34"/>
  <c r="HQ245" i="34"/>
  <c r="HR245" i="34"/>
  <c r="HS245" i="34"/>
  <c r="HT245" i="34"/>
  <c r="HU245" i="34"/>
  <c r="HV245" i="34"/>
  <c r="HW245" i="34"/>
  <c r="HX245" i="34"/>
  <c r="HY245" i="34"/>
  <c r="HZ245" i="34"/>
  <c r="IA245" i="34"/>
  <c r="IB245" i="34"/>
  <c r="IC245" i="34"/>
  <c r="ID245" i="34"/>
  <c r="IE245" i="34"/>
  <c r="IF245" i="34"/>
  <c r="IG245" i="34"/>
  <c r="IH245" i="34"/>
  <c r="BH244" i="34"/>
  <c r="GH244" i="34" s="1"/>
  <c r="IK244" i="34" s="1"/>
  <c r="BK244" i="34"/>
  <c r="BL244" i="34"/>
  <c r="BM244" i="34"/>
  <c r="BN244" i="34"/>
  <c r="BO244" i="34"/>
  <c r="BP244" i="34"/>
  <c r="BQ244" i="34"/>
  <c r="BR244" i="34"/>
  <c r="BS244" i="34"/>
  <c r="BT244" i="34"/>
  <c r="BU244" i="34"/>
  <c r="BV244" i="34"/>
  <c r="BW244" i="34"/>
  <c r="BX244" i="34"/>
  <c r="DH244" i="34"/>
  <c r="DI244" i="34"/>
  <c r="DJ244" i="34"/>
  <c r="DL244" i="34"/>
  <c r="DM244" i="34"/>
  <c r="DN244" i="34"/>
  <c r="DO244" i="34"/>
  <c r="DQ244" i="34"/>
  <c r="DR244" i="34"/>
  <c r="DS244" i="34"/>
  <c r="DT244" i="34"/>
  <c r="DV244" i="34"/>
  <c r="DW244" i="34" s="1"/>
  <c r="EA244" i="34"/>
  <c r="EX244" i="34"/>
  <c r="EY244" i="34"/>
  <c r="FA244" i="34"/>
  <c r="FD244" i="34"/>
  <c r="FE244" i="34"/>
  <c r="FF244" i="34"/>
  <c r="FG244" i="34"/>
  <c r="FH244" i="34"/>
  <c r="FI244" i="34"/>
  <c r="FK244" i="34"/>
  <c r="FL244" i="34" s="1"/>
  <c r="FM244" i="34"/>
  <c r="FN244" i="34"/>
  <c r="FO244" i="34"/>
  <c r="FQ244" i="34"/>
  <c r="FR244" i="34" s="1"/>
  <c r="FT244" i="34"/>
  <c r="FU244" i="34" s="1"/>
  <c r="FV244" i="34"/>
  <c r="FW244" i="34"/>
  <c r="FY244" i="34"/>
  <c r="FZ244" i="34" s="1"/>
  <c r="GG244" i="34"/>
  <c r="GI244" i="34"/>
  <c r="GJ244" i="34"/>
  <c r="GK244" i="34"/>
  <c r="GN244" i="34"/>
  <c r="GO244" i="34"/>
  <c r="GP244" i="34"/>
  <c r="GQ244" i="34"/>
  <c r="GR244" i="34"/>
  <c r="GS244" i="34"/>
  <c r="GT244" i="34"/>
  <c r="GU244" i="34"/>
  <c r="GV244" i="34"/>
  <c r="GW244" i="34"/>
  <c r="GX244" i="34"/>
  <c r="GY244" i="34"/>
  <c r="GZ244" i="34"/>
  <c r="HA244" i="34"/>
  <c r="HB244" i="34"/>
  <c r="HC244" i="34"/>
  <c r="HD244" i="34"/>
  <c r="HE244" i="34"/>
  <c r="HF244" i="34"/>
  <c r="HG244" i="34"/>
  <c r="HH244" i="34"/>
  <c r="HI244" i="34"/>
  <c r="HJ244" i="34"/>
  <c r="HK244" i="34"/>
  <c r="HL244" i="34"/>
  <c r="HM244" i="34"/>
  <c r="HN244" i="34"/>
  <c r="HO244" i="34"/>
  <c r="HP244" i="34"/>
  <c r="HQ244" i="34"/>
  <c r="HR244" i="34"/>
  <c r="HS244" i="34"/>
  <c r="HT244" i="34"/>
  <c r="HU244" i="34"/>
  <c r="HV244" i="34"/>
  <c r="HW244" i="34"/>
  <c r="HX244" i="34"/>
  <c r="HY244" i="34"/>
  <c r="HZ244" i="34"/>
  <c r="IA244" i="34"/>
  <c r="IB244" i="34"/>
  <c r="IC244" i="34"/>
  <c r="ID244" i="34"/>
  <c r="IE244" i="34"/>
  <c r="IF244" i="34"/>
  <c r="IG244" i="34"/>
  <c r="IH244" i="34"/>
  <c r="BH243" i="34"/>
  <c r="GH243" i="34" s="1"/>
  <c r="IK243" i="34" s="1"/>
  <c r="BK243" i="34"/>
  <c r="BL243" i="34"/>
  <c r="BM243" i="34"/>
  <c r="BN243" i="34"/>
  <c r="BO243" i="34"/>
  <c r="BP243" i="34"/>
  <c r="BQ243" i="34"/>
  <c r="BR243" i="34"/>
  <c r="BS243" i="34"/>
  <c r="BT243" i="34"/>
  <c r="BU243" i="34"/>
  <c r="BV243" i="34"/>
  <c r="BW243" i="34"/>
  <c r="BX243" i="34"/>
  <c r="DH243" i="34"/>
  <c r="DI243" i="34"/>
  <c r="DJ243" i="34"/>
  <c r="DL243" i="34"/>
  <c r="DM243" i="34"/>
  <c r="DN243" i="34"/>
  <c r="DO243" i="34"/>
  <c r="DQ243" i="34"/>
  <c r="DR243" i="34"/>
  <c r="DS243" i="34"/>
  <c r="DT243" i="34"/>
  <c r="DV243" i="34"/>
  <c r="DW243" i="34" s="1"/>
  <c r="EA243" i="34"/>
  <c r="EX243" i="34"/>
  <c r="EY243" i="34"/>
  <c r="FA243" i="34"/>
  <c r="FD243" i="34"/>
  <c r="FE243" i="34"/>
  <c r="FF243" i="34"/>
  <c r="FG243" i="34"/>
  <c r="FH243" i="34"/>
  <c r="FI243" i="34"/>
  <c r="FK243" i="34"/>
  <c r="FL243" i="34" s="1"/>
  <c r="FM243" i="34"/>
  <c r="FN243" i="34"/>
  <c r="FO243" i="34"/>
  <c r="FQ243" i="34"/>
  <c r="FR243" i="34" s="1"/>
  <c r="FT243" i="34"/>
  <c r="FU243" i="34" s="1"/>
  <c r="FV243" i="34"/>
  <c r="FW243" i="34"/>
  <c r="FY243" i="34"/>
  <c r="FZ243" i="34" s="1"/>
  <c r="GG243" i="34"/>
  <c r="GI243" i="34"/>
  <c r="GJ243" i="34"/>
  <c r="GK243" i="34"/>
  <c r="GN243" i="34"/>
  <c r="GO243" i="34"/>
  <c r="GP243" i="34"/>
  <c r="GQ243" i="34"/>
  <c r="GR243" i="34"/>
  <c r="GS243" i="34"/>
  <c r="GT243" i="34"/>
  <c r="GU243" i="34"/>
  <c r="GV243" i="34"/>
  <c r="GW243" i="34"/>
  <c r="GX243" i="34"/>
  <c r="GY243" i="34"/>
  <c r="GZ243" i="34"/>
  <c r="HA243" i="34"/>
  <c r="HB243" i="34"/>
  <c r="HC243" i="34"/>
  <c r="HD243" i="34"/>
  <c r="HE243" i="34"/>
  <c r="HF243" i="34"/>
  <c r="HG243" i="34"/>
  <c r="HH243" i="34"/>
  <c r="HI243" i="34"/>
  <c r="HJ243" i="34"/>
  <c r="HK243" i="34"/>
  <c r="HL243" i="34"/>
  <c r="HM243" i="34"/>
  <c r="HN243" i="34"/>
  <c r="HO243" i="34"/>
  <c r="HP243" i="34"/>
  <c r="HQ243" i="34"/>
  <c r="HR243" i="34"/>
  <c r="HS243" i="34"/>
  <c r="HT243" i="34"/>
  <c r="HU243" i="34"/>
  <c r="HV243" i="34"/>
  <c r="HW243" i="34"/>
  <c r="HX243" i="34"/>
  <c r="HY243" i="34"/>
  <c r="HZ243" i="34"/>
  <c r="IA243" i="34"/>
  <c r="IB243" i="34"/>
  <c r="IC243" i="34"/>
  <c r="ID243" i="34"/>
  <c r="IE243" i="34"/>
  <c r="IF243" i="34"/>
  <c r="IG243" i="34"/>
  <c r="IH243" i="34"/>
  <c r="BH242" i="34"/>
  <c r="GH242" i="34" s="1"/>
  <c r="IK242" i="34" s="1"/>
  <c r="BK242" i="34"/>
  <c r="BL242" i="34"/>
  <c r="BM242" i="34"/>
  <c r="BN242" i="34"/>
  <c r="BO242" i="34"/>
  <c r="BP242" i="34"/>
  <c r="BQ242" i="34"/>
  <c r="BR242" i="34"/>
  <c r="BS242" i="34"/>
  <c r="BT242" i="34"/>
  <c r="BU242" i="34"/>
  <c r="BV242" i="34"/>
  <c r="BW242" i="34"/>
  <c r="BX242" i="34"/>
  <c r="DH242" i="34"/>
  <c r="DI242" i="34"/>
  <c r="DJ242" i="34"/>
  <c r="DL242" i="34"/>
  <c r="DM242" i="34"/>
  <c r="DN242" i="34"/>
  <c r="DO242" i="34"/>
  <c r="DQ242" i="34"/>
  <c r="DR242" i="34"/>
  <c r="DS242" i="34"/>
  <c r="DT242" i="34"/>
  <c r="DV242" i="34"/>
  <c r="DW242" i="34" s="1"/>
  <c r="EA242" i="34"/>
  <c r="EX242" i="34"/>
  <c r="EY242" i="34"/>
  <c r="FA242" i="34"/>
  <c r="FD242" i="34"/>
  <c r="FE242" i="34"/>
  <c r="FF242" i="34"/>
  <c r="FG242" i="34"/>
  <c r="FH242" i="34"/>
  <c r="FI242" i="34"/>
  <c r="FK242" i="34"/>
  <c r="FL242" i="34" s="1"/>
  <c r="FM242" i="34"/>
  <c r="FN242" i="34"/>
  <c r="FO242" i="34"/>
  <c r="FQ242" i="34"/>
  <c r="FR242" i="34" s="1"/>
  <c r="FT242" i="34"/>
  <c r="FU242" i="34" s="1"/>
  <c r="FV242" i="34"/>
  <c r="FW242" i="34"/>
  <c r="FY242" i="34"/>
  <c r="FZ242" i="34" s="1"/>
  <c r="GG242" i="34"/>
  <c r="GI242" i="34"/>
  <c r="GJ242" i="34"/>
  <c r="GK242" i="34"/>
  <c r="GN242" i="34"/>
  <c r="GO242" i="34"/>
  <c r="GP242" i="34"/>
  <c r="GQ242" i="34"/>
  <c r="GR242" i="34"/>
  <c r="GS242" i="34"/>
  <c r="GT242" i="34"/>
  <c r="GU242" i="34"/>
  <c r="GV242" i="34"/>
  <c r="GW242" i="34"/>
  <c r="GX242" i="34"/>
  <c r="GY242" i="34"/>
  <c r="GZ242" i="34"/>
  <c r="HA242" i="34"/>
  <c r="HB242" i="34"/>
  <c r="HC242" i="34"/>
  <c r="HD242" i="34"/>
  <c r="HE242" i="34"/>
  <c r="HF242" i="34"/>
  <c r="HG242" i="34"/>
  <c r="HH242" i="34"/>
  <c r="HI242" i="34"/>
  <c r="HJ242" i="34"/>
  <c r="HK242" i="34"/>
  <c r="HL242" i="34"/>
  <c r="HM242" i="34"/>
  <c r="HN242" i="34"/>
  <c r="HO242" i="34"/>
  <c r="HP242" i="34"/>
  <c r="HQ242" i="34"/>
  <c r="HR242" i="34"/>
  <c r="HS242" i="34"/>
  <c r="HT242" i="34"/>
  <c r="HU242" i="34"/>
  <c r="HV242" i="34"/>
  <c r="HW242" i="34"/>
  <c r="HX242" i="34"/>
  <c r="HY242" i="34"/>
  <c r="HZ242" i="34"/>
  <c r="IA242" i="34"/>
  <c r="IB242" i="34"/>
  <c r="IC242" i="34"/>
  <c r="ID242" i="34"/>
  <c r="IE242" i="34"/>
  <c r="IF242" i="34"/>
  <c r="IG242" i="34"/>
  <c r="IH242" i="34"/>
  <c r="BH241" i="34"/>
  <c r="GH241" i="34" s="1"/>
  <c r="IK241" i="34" s="1"/>
  <c r="BK241" i="34"/>
  <c r="BL241" i="34"/>
  <c r="BM241" i="34"/>
  <c r="BN241" i="34"/>
  <c r="BO241" i="34"/>
  <c r="BP241" i="34"/>
  <c r="BQ241" i="34"/>
  <c r="BR241" i="34"/>
  <c r="BS241" i="34"/>
  <c r="BT241" i="34"/>
  <c r="BU241" i="34"/>
  <c r="BV241" i="34"/>
  <c r="BW241" i="34"/>
  <c r="BX241" i="34"/>
  <c r="DH241" i="34"/>
  <c r="DI241" i="34"/>
  <c r="DJ241" i="34"/>
  <c r="DL241" i="34"/>
  <c r="DM241" i="34"/>
  <c r="DN241" i="34"/>
  <c r="DO241" i="34"/>
  <c r="DQ241" i="34"/>
  <c r="DR241" i="34"/>
  <c r="DS241" i="34"/>
  <c r="DT241" i="34"/>
  <c r="DV241" i="34"/>
  <c r="DW241" i="34" s="1"/>
  <c r="EA241" i="34"/>
  <c r="EX241" i="34"/>
  <c r="EY241" i="34"/>
  <c r="FA241" i="34"/>
  <c r="FD241" i="34"/>
  <c r="FE241" i="34"/>
  <c r="FF241" i="34"/>
  <c r="FG241" i="34"/>
  <c r="FH241" i="34"/>
  <c r="FI241" i="34"/>
  <c r="FK241" i="34"/>
  <c r="FL241" i="34" s="1"/>
  <c r="FM241" i="34"/>
  <c r="FN241" i="34"/>
  <c r="FO241" i="34"/>
  <c r="FQ241" i="34"/>
  <c r="FR241" i="34" s="1"/>
  <c r="FT241" i="34"/>
  <c r="FU241" i="34" s="1"/>
  <c r="FV241" i="34"/>
  <c r="FW241" i="34"/>
  <c r="FY241" i="34"/>
  <c r="FZ241" i="34" s="1"/>
  <c r="GG241" i="34"/>
  <c r="GI241" i="34"/>
  <c r="GJ241" i="34"/>
  <c r="GK241" i="34"/>
  <c r="GN241" i="34"/>
  <c r="GO241" i="34"/>
  <c r="GP241" i="34"/>
  <c r="GQ241" i="34"/>
  <c r="GR241" i="34"/>
  <c r="GS241" i="34"/>
  <c r="GT241" i="34"/>
  <c r="GU241" i="34"/>
  <c r="GV241" i="34"/>
  <c r="GW241" i="34"/>
  <c r="GX241" i="34"/>
  <c r="GY241" i="34"/>
  <c r="GZ241" i="34"/>
  <c r="HA241" i="34"/>
  <c r="HB241" i="34"/>
  <c r="HC241" i="34"/>
  <c r="HD241" i="34"/>
  <c r="HE241" i="34"/>
  <c r="HF241" i="34"/>
  <c r="HG241" i="34"/>
  <c r="HH241" i="34"/>
  <c r="HI241" i="34"/>
  <c r="HJ241" i="34"/>
  <c r="HK241" i="34"/>
  <c r="HL241" i="34"/>
  <c r="HM241" i="34"/>
  <c r="HN241" i="34"/>
  <c r="HO241" i="34"/>
  <c r="HP241" i="34"/>
  <c r="HQ241" i="34"/>
  <c r="HR241" i="34"/>
  <c r="HS241" i="34"/>
  <c r="HT241" i="34"/>
  <c r="HU241" i="34"/>
  <c r="HV241" i="34"/>
  <c r="HW241" i="34"/>
  <c r="HX241" i="34"/>
  <c r="HY241" i="34"/>
  <c r="HZ241" i="34"/>
  <c r="IA241" i="34"/>
  <c r="IB241" i="34"/>
  <c r="IC241" i="34"/>
  <c r="ID241" i="34"/>
  <c r="IE241" i="34"/>
  <c r="IF241" i="34"/>
  <c r="IG241" i="34"/>
  <c r="IH241" i="34"/>
  <c r="BH240" i="34"/>
  <c r="GH240" i="34" s="1"/>
  <c r="IK240" i="34" s="1"/>
  <c r="BK240" i="34"/>
  <c r="BL240" i="34"/>
  <c r="BM240" i="34"/>
  <c r="BN240" i="34"/>
  <c r="BO240" i="34"/>
  <c r="BP240" i="34"/>
  <c r="BQ240" i="34"/>
  <c r="BR240" i="34"/>
  <c r="BS240" i="34"/>
  <c r="BT240" i="34"/>
  <c r="BU240" i="34"/>
  <c r="BV240" i="34"/>
  <c r="BW240" i="34"/>
  <c r="BX240" i="34"/>
  <c r="DH240" i="34"/>
  <c r="DI240" i="34"/>
  <c r="DJ240" i="34"/>
  <c r="DL240" i="34"/>
  <c r="DM240" i="34"/>
  <c r="DN240" i="34"/>
  <c r="DO240" i="34"/>
  <c r="DQ240" i="34"/>
  <c r="DR240" i="34"/>
  <c r="DS240" i="34"/>
  <c r="DT240" i="34"/>
  <c r="DV240" i="34"/>
  <c r="DW240" i="34" s="1"/>
  <c r="EA240" i="34"/>
  <c r="EX240" i="34"/>
  <c r="EY240" i="34"/>
  <c r="FA240" i="34"/>
  <c r="FD240" i="34"/>
  <c r="FE240" i="34"/>
  <c r="FF240" i="34"/>
  <c r="FG240" i="34"/>
  <c r="FH240" i="34"/>
  <c r="FI240" i="34"/>
  <c r="FK240" i="34"/>
  <c r="FL240" i="34" s="1"/>
  <c r="FM240" i="34"/>
  <c r="FN240" i="34"/>
  <c r="FO240" i="34"/>
  <c r="FQ240" i="34"/>
  <c r="FR240" i="34" s="1"/>
  <c r="FT240" i="34"/>
  <c r="FU240" i="34" s="1"/>
  <c r="FV240" i="34"/>
  <c r="FW240" i="34"/>
  <c r="FY240" i="34"/>
  <c r="FZ240" i="34" s="1"/>
  <c r="GG240" i="34"/>
  <c r="GI240" i="34"/>
  <c r="GJ240" i="34"/>
  <c r="GK240" i="34"/>
  <c r="GN240" i="34"/>
  <c r="GO240" i="34"/>
  <c r="GP240" i="34"/>
  <c r="GQ240" i="34"/>
  <c r="GR240" i="34"/>
  <c r="GS240" i="34"/>
  <c r="GT240" i="34"/>
  <c r="GU240" i="34"/>
  <c r="GV240" i="34"/>
  <c r="GW240" i="34"/>
  <c r="GX240" i="34"/>
  <c r="GY240" i="34"/>
  <c r="GZ240" i="34"/>
  <c r="HA240" i="34"/>
  <c r="HB240" i="34"/>
  <c r="HC240" i="34"/>
  <c r="HD240" i="34"/>
  <c r="HE240" i="34"/>
  <c r="HF240" i="34"/>
  <c r="HG240" i="34"/>
  <c r="HH240" i="34"/>
  <c r="HI240" i="34"/>
  <c r="HJ240" i="34"/>
  <c r="HK240" i="34"/>
  <c r="HL240" i="34"/>
  <c r="HM240" i="34"/>
  <c r="HN240" i="34"/>
  <c r="HO240" i="34"/>
  <c r="HP240" i="34"/>
  <c r="HQ240" i="34"/>
  <c r="HR240" i="34"/>
  <c r="HS240" i="34"/>
  <c r="HT240" i="34"/>
  <c r="HU240" i="34"/>
  <c r="HV240" i="34"/>
  <c r="HW240" i="34"/>
  <c r="HX240" i="34"/>
  <c r="HY240" i="34"/>
  <c r="HZ240" i="34"/>
  <c r="IA240" i="34"/>
  <c r="IB240" i="34"/>
  <c r="IC240" i="34"/>
  <c r="ID240" i="34"/>
  <c r="IE240" i="34"/>
  <c r="IF240" i="34"/>
  <c r="IG240" i="34"/>
  <c r="IH240" i="34"/>
  <c r="BH239" i="34"/>
  <c r="GH239" i="34" s="1"/>
  <c r="IK239" i="34" s="1"/>
  <c r="BK239" i="34"/>
  <c r="BL239" i="34"/>
  <c r="BM239" i="34"/>
  <c r="BN239" i="34"/>
  <c r="BO239" i="34"/>
  <c r="BP239" i="34"/>
  <c r="BQ239" i="34"/>
  <c r="BR239" i="34"/>
  <c r="BS239" i="34"/>
  <c r="BT239" i="34"/>
  <c r="BU239" i="34"/>
  <c r="BV239" i="34"/>
  <c r="BW239" i="34"/>
  <c r="BX239" i="34"/>
  <c r="DH239" i="34"/>
  <c r="DI239" i="34"/>
  <c r="DJ239" i="34"/>
  <c r="DL239" i="34"/>
  <c r="DM239" i="34"/>
  <c r="DN239" i="34"/>
  <c r="DO239" i="34"/>
  <c r="DQ239" i="34"/>
  <c r="DR239" i="34"/>
  <c r="DS239" i="34"/>
  <c r="DT239" i="34"/>
  <c r="DV239" i="34"/>
  <c r="DW239" i="34" s="1"/>
  <c r="EA239" i="34"/>
  <c r="EX239" i="34"/>
  <c r="EY239" i="34"/>
  <c r="FA239" i="34"/>
  <c r="FD239" i="34"/>
  <c r="FE239" i="34"/>
  <c r="FF239" i="34"/>
  <c r="FG239" i="34"/>
  <c r="FH239" i="34"/>
  <c r="FI239" i="34"/>
  <c r="FK239" i="34"/>
  <c r="FL239" i="34" s="1"/>
  <c r="FM239" i="34"/>
  <c r="FN239" i="34"/>
  <c r="FO239" i="34"/>
  <c r="FQ239" i="34"/>
  <c r="FR239" i="34" s="1"/>
  <c r="FT239" i="34"/>
  <c r="FU239" i="34" s="1"/>
  <c r="FV239" i="34"/>
  <c r="FW239" i="34"/>
  <c r="FY239" i="34"/>
  <c r="FZ239" i="34" s="1"/>
  <c r="GG239" i="34"/>
  <c r="GI239" i="34"/>
  <c r="GJ239" i="34"/>
  <c r="GK239" i="34"/>
  <c r="GN239" i="34"/>
  <c r="GO239" i="34"/>
  <c r="GP239" i="34"/>
  <c r="GQ239" i="34"/>
  <c r="GR239" i="34"/>
  <c r="GS239" i="34"/>
  <c r="GT239" i="34"/>
  <c r="GU239" i="34"/>
  <c r="GV239" i="34"/>
  <c r="GW239" i="34"/>
  <c r="GX239" i="34"/>
  <c r="GY239" i="34"/>
  <c r="GZ239" i="34"/>
  <c r="HA239" i="34"/>
  <c r="HB239" i="34"/>
  <c r="HC239" i="34"/>
  <c r="HD239" i="34"/>
  <c r="HE239" i="34"/>
  <c r="HF239" i="34"/>
  <c r="HG239" i="34"/>
  <c r="HH239" i="34"/>
  <c r="HI239" i="34"/>
  <c r="HJ239" i="34"/>
  <c r="HK239" i="34"/>
  <c r="HL239" i="34"/>
  <c r="HM239" i="34"/>
  <c r="HN239" i="34"/>
  <c r="HO239" i="34"/>
  <c r="HP239" i="34"/>
  <c r="HQ239" i="34"/>
  <c r="HR239" i="34"/>
  <c r="HS239" i="34"/>
  <c r="HT239" i="34"/>
  <c r="HU239" i="34"/>
  <c r="HV239" i="34"/>
  <c r="HW239" i="34"/>
  <c r="HX239" i="34"/>
  <c r="HY239" i="34"/>
  <c r="HZ239" i="34"/>
  <c r="IA239" i="34"/>
  <c r="IB239" i="34"/>
  <c r="IC239" i="34"/>
  <c r="ID239" i="34"/>
  <c r="IE239" i="34"/>
  <c r="IF239" i="34"/>
  <c r="IG239" i="34"/>
  <c r="IH239" i="34"/>
  <c r="BH238" i="34"/>
  <c r="GH238" i="34" s="1"/>
  <c r="IK238" i="34" s="1"/>
  <c r="BK238" i="34"/>
  <c r="BL238" i="34"/>
  <c r="BM238" i="34"/>
  <c r="BN238" i="34"/>
  <c r="BO238" i="34"/>
  <c r="BP238" i="34"/>
  <c r="BQ238" i="34"/>
  <c r="BR238" i="34"/>
  <c r="BS238" i="34"/>
  <c r="BT238" i="34"/>
  <c r="BU238" i="34"/>
  <c r="BV238" i="34"/>
  <c r="BW238" i="34"/>
  <c r="BX238" i="34"/>
  <c r="DH238" i="34"/>
  <c r="DI238" i="34"/>
  <c r="DJ238" i="34"/>
  <c r="DL238" i="34"/>
  <c r="DM238" i="34"/>
  <c r="DN238" i="34"/>
  <c r="DO238" i="34"/>
  <c r="DQ238" i="34"/>
  <c r="DR238" i="34"/>
  <c r="DS238" i="34"/>
  <c r="DT238" i="34"/>
  <c r="DV238" i="34"/>
  <c r="DW238" i="34" s="1"/>
  <c r="EA238" i="34"/>
  <c r="EX238" i="34"/>
  <c r="EY238" i="34"/>
  <c r="FA238" i="34"/>
  <c r="FD238" i="34"/>
  <c r="FE238" i="34"/>
  <c r="FF238" i="34"/>
  <c r="FG238" i="34"/>
  <c r="FH238" i="34"/>
  <c r="FI238" i="34"/>
  <c r="FK238" i="34"/>
  <c r="FL238" i="34" s="1"/>
  <c r="FM238" i="34"/>
  <c r="FN238" i="34"/>
  <c r="FO238" i="34"/>
  <c r="FQ238" i="34"/>
  <c r="FR238" i="34" s="1"/>
  <c r="FT238" i="34"/>
  <c r="FU238" i="34" s="1"/>
  <c r="FV238" i="34"/>
  <c r="FW238" i="34"/>
  <c r="FY238" i="34"/>
  <c r="FZ238" i="34" s="1"/>
  <c r="GG238" i="34"/>
  <c r="GI238" i="34"/>
  <c r="GJ238" i="34"/>
  <c r="GK238" i="34"/>
  <c r="GN238" i="34"/>
  <c r="GO238" i="34"/>
  <c r="GP238" i="34"/>
  <c r="GQ238" i="34"/>
  <c r="GR238" i="34"/>
  <c r="GS238" i="34"/>
  <c r="GT238" i="34"/>
  <c r="GU238" i="34"/>
  <c r="GV238" i="34"/>
  <c r="GW238" i="34"/>
  <c r="GX238" i="34"/>
  <c r="GY238" i="34"/>
  <c r="GZ238" i="34"/>
  <c r="HA238" i="34"/>
  <c r="HB238" i="34"/>
  <c r="HC238" i="34"/>
  <c r="HD238" i="34"/>
  <c r="HE238" i="34"/>
  <c r="HF238" i="34"/>
  <c r="HG238" i="34"/>
  <c r="HH238" i="34"/>
  <c r="HI238" i="34"/>
  <c r="HJ238" i="34"/>
  <c r="HK238" i="34"/>
  <c r="HL238" i="34"/>
  <c r="HM238" i="34"/>
  <c r="HN238" i="34"/>
  <c r="HO238" i="34"/>
  <c r="HP238" i="34"/>
  <c r="HQ238" i="34"/>
  <c r="HR238" i="34"/>
  <c r="HS238" i="34"/>
  <c r="HT238" i="34"/>
  <c r="HU238" i="34"/>
  <c r="HV238" i="34"/>
  <c r="HW238" i="34"/>
  <c r="HX238" i="34"/>
  <c r="HY238" i="34"/>
  <c r="HZ238" i="34"/>
  <c r="IA238" i="34"/>
  <c r="IB238" i="34"/>
  <c r="IC238" i="34"/>
  <c r="ID238" i="34"/>
  <c r="IE238" i="34"/>
  <c r="IF238" i="34"/>
  <c r="IG238" i="34"/>
  <c r="IH238" i="34"/>
  <c r="BH237" i="34"/>
  <c r="GH237" i="34" s="1"/>
  <c r="IK237" i="34" s="1"/>
  <c r="BK237" i="34"/>
  <c r="BL237" i="34"/>
  <c r="BM237" i="34"/>
  <c r="BN237" i="34"/>
  <c r="BO237" i="34"/>
  <c r="BP237" i="34"/>
  <c r="BQ237" i="34"/>
  <c r="BR237" i="34"/>
  <c r="BS237" i="34"/>
  <c r="BT237" i="34"/>
  <c r="BU237" i="34"/>
  <c r="BV237" i="34"/>
  <c r="BW237" i="34"/>
  <c r="BX237" i="34"/>
  <c r="DH237" i="34"/>
  <c r="DI237" i="34"/>
  <c r="DJ237" i="34"/>
  <c r="DL237" i="34"/>
  <c r="DM237" i="34"/>
  <c r="DN237" i="34"/>
  <c r="DO237" i="34"/>
  <c r="DQ237" i="34"/>
  <c r="DR237" i="34"/>
  <c r="DS237" i="34"/>
  <c r="DT237" i="34"/>
  <c r="DV237" i="34"/>
  <c r="DW237" i="34" s="1"/>
  <c r="EA237" i="34"/>
  <c r="EX237" i="34"/>
  <c r="EY237" i="34"/>
  <c r="FA237" i="34"/>
  <c r="FD237" i="34"/>
  <c r="FE237" i="34"/>
  <c r="FF237" i="34"/>
  <c r="FG237" i="34"/>
  <c r="FH237" i="34"/>
  <c r="FI237" i="34"/>
  <c r="FK237" i="34"/>
  <c r="FL237" i="34" s="1"/>
  <c r="FM237" i="34"/>
  <c r="FN237" i="34"/>
  <c r="FO237" i="34"/>
  <c r="FQ237" i="34"/>
  <c r="FR237" i="34" s="1"/>
  <c r="FT237" i="34"/>
  <c r="FU237" i="34" s="1"/>
  <c r="FV237" i="34"/>
  <c r="FW237" i="34"/>
  <c r="FY237" i="34"/>
  <c r="FZ237" i="34" s="1"/>
  <c r="GG237" i="34"/>
  <c r="GI237" i="34"/>
  <c r="GJ237" i="34"/>
  <c r="GK237" i="34"/>
  <c r="GN237" i="34"/>
  <c r="GO237" i="34"/>
  <c r="GP237" i="34"/>
  <c r="GQ237" i="34"/>
  <c r="GR237" i="34"/>
  <c r="GS237" i="34"/>
  <c r="GT237" i="34"/>
  <c r="GU237" i="34"/>
  <c r="GV237" i="34"/>
  <c r="GW237" i="34"/>
  <c r="GX237" i="34"/>
  <c r="GY237" i="34"/>
  <c r="GZ237" i="34"/>
  <c r="HA237" i="34"/>
  <c r="HB237" i="34"/>
  <c r="HC237" i="34"/>
  <c r="HD237" i="34"/>
  <c r="HE237" i="34"/>
  <c r="HF237" i="34"/>
  <c r="HG237" i="34"/>
  <c r="HH237" i="34"/>
  <c r="HI237" i="34"/>
  <c r="HJ237" i="34"/>
  <c r="HK237" i="34"/>
  <c r="HL237" i="34"/>
  <c r="HM237" i="34"/>
  <c r="HN237" i="34"/>
  <c r="HO237" i="34"/>
  <c r="HP237" i="34"/>
  <c r="HQ237" i="34"/>
  <c r="HR237" i="34"/>
  <c r="HS237" i="34"/>
  <c r="HT237" i="34"/>
  <c r="HU237" i="34"/>
  <c r="HV237" i="34"/>
  <c r="HW237" i="34"/>
  <c r="HX237" i="34"/>
  <c r="HY237" i="34"/>
  <c r="HZ237" i="34"/>
  <c r="IA237" i="34"/>
  <c r="IB237" i="34"/>
  <c r="IC237" i="34"/>
  <c r="ID237" i="34"/>
  <c r="IE237" i="34"/>
  <c r="IF237" i="34"/>
  <c r="IG237" i="34"/>
  <c r="IH237" i="34"/>
  <c r="BH236" i="34"/>
  <c r="GH236" i="34" s="1"/>
  <c r="IK236" i="34" s="1"/>
  <c r="IL236" i="34" s="1"/>
  <c r="IM236" i="34" s="1"/>
  <c r="BK236" i="34"/>
  <c r="BL236" i="34"/>
  <c r="BM236" i="34"/>
  <c r="BN236" i="34"/>
  <c r="BO236" i="34"/>
  <c r="BP236" i="34"/>
  <c r="BQ236" i="34"/>
  <c r="BR236" i="34"/>
  <c r="BS236" i="34"/>
  <c r="BT236" i="34"/>
  <c r="BU236" i="34"/>
  <c r="BV236" i="34"/>
  <c r="BW236" i="34"/>
  <c r="BX236" i="34"/>
  <c r="DH236" i="34"/>
  <c r="DI236" i="34"/>
  <c r="DJ236" i="34"/>
  <c r="DL236" i="34"/>
  <c r="DM236" i="34"/>
  <c r="DN236" i="34"/>
  <c r="DO236" i="34"/>
  <c r="DQ236" i="34"/>
  <c r="DR236" i="34"/>
  <c r="DS236" i="34"/>
  <c r="DT236" i="34"/>
  <c r="DV236" i="34"/>
  <c r="DW236" i="34" s="1"/>
  <c r="EA236" i="34"/>
  <c r="EX236" i="34"/>
  <c r="EY236" i="34"/>
  <c r="FA236" i="34"/>
  <c r="FD236" i="34"/>
  <c r="FE236" i="34"/>
  <c r="FF236" i="34"/>
  <c r="FG236" i="34"/>
  <c r="FH236" i="34"/>
  <c r="FI236" i="34"/>
  <c r="FK236" i="34"/>
  <c r="FL236" i="34" s="1"/>
  <c r="FM236" i="34"/>
  <c r="FN236" i="34"/>
  <c r="FO236" i="34"/>
  <c r="FQ236" i="34"/>
  <c r="FR236" i="34" s="1"/>
  <c r="FT236" i="34"/>
  <c r="FU236" i="34" s="1"/>
  <c r="FV236" i="34"/>
  <c r="FW236" i="34"/>
  <c r="FY236" i="34"/>
  <c r="FZ236" i="34" s="1"/>
  <c r="GG236" i="34"/>
  <c r="GI236" i="34"/>
  <c r="GJ236" i="34"/>
  <c r="GK236" i="34"/>
  <c r="GN236" i="34"/>
  <c r="GO236" i="34"/>
  <c r="GP236" i="34"/>
  <c r="GQ236" i="34"/>
  <c r="GR236" i="34"/>
  <c r="GS236" i="34"/>
  <c r="GT236" i="34"/>
  <c r="GU236" i="34"/>
  <c r="GV236" i="34"/>
  <c r="GW236" i="34"/>
  <c r="GX236" i="34"/>
  <c r="GY236" i="34"/>
  <c r="GZ236" i="34"/>
  <c r="HA236" i="34"/>
  <c r="HB236" i="34"/>
  <c r="HC236" i="34"/>
  <c r="HD236" i="34"/>
  <c r="HE236" i="34"/>
  <c r="HF236" i="34"/>
  <c r="HG236" i="34"/>
  <c r="HH236" i="34"/>
  <c r="HI236" i="34"/>
  <c r="HJ236" i="34"/>
  <c r="HK236" i="34"/>
  <c r="HL236" i="34"/>
  <c r="HM236" i="34"/>
  <c r="HN236" i="34"/>
  <c r="HO236" i="34"/>
  <c r="HP236" i="34"/>
  <c r="HQ236" i="34"/>
  <c r="HR236" i="34"/>
  <c r="HS236" i="34"/>
  <c r="HT236" i="34"/>
  <c r="HU236" i="34"/>
  <c r="HV236" i="34"/>
  <c r="HW236" i="34"/>
  <c r="HX236" i="34"/>
  <c r="HY236" i="34"/>
  <c r="HZ236" i="34"/>
  <c r="IA236" i="34"/>
  <c r="IB236" i="34"/>
  <c r="IC236" i="34"/>
  <c r="ID236" i="34"/>
  <c r="IE236" i="34"/>
  <c r="IF236" i="34"/>
  <c r="IG236" i="34"/>
  <c r="IH236" i="34"/>
  <c r="BH235" i="34"/>
  <c r="GH235" i="34" s="1"/>
  <c r="IK235" i="34" s="1"/>
  <c r="BK235" i="34"/>
  <c r="BL235" i="34"/>
  <c r="BM235" i="34"/>
  <c r="BN235" i="34"/>
  <c r="BO235" i="34"/>
  <c r="BP235" i="34"/>
  <c r="BQ235" i="34"/>
  <c r="BR235" i="34"/>
  <c r="BS235" i="34"/>
  <c r="BT235" i="34"/>
  <c r="BU235" i="34"/>
  <c r="BV235" i="34"/>
  <c r="BW235" i="34"/>
  <c r="BX235" i="34"/>
  <c r="DH235" i="34"/>
  <c r="DI235" i="34"/>
  <c r="DJ235" i="34"/>
  <c r="DL235" i="34"/>
  <c r="DM235" i="34"/>
  <c r="DN235" i="34"/>
  <c r="DO235" i="34"/>
  <c r="DQ235" i="34"/>
  <c r="DR235" i="34"/>
  <c r="DS235" i="34"/>
  <c r="DT235" i="34"/>
  <c r="DV235" i="34"/>
  <c r="DW235" i="34" s="1"/>
  <c r="EA235" i="34"/>
  <c r="EX235" i="34"/>
  <c r="EY235" i="34"/>
  <c r="FA235" i="34"/>
  <c r="FD235" i="34"/>
  <c r="FE235" i="34"/>
  <c r="FF235" i="34"/>
  <c r="FG235" i="34"/>
  <c r="FH235" i="34"/>
  <c r="FI235" i="34"/>
  <c r="FK235" i="34"/>
  <c r="FL235" i="34" s="1"/>
  <c r="FM235" i="34"/>
  <c r="FN235" i="34"/>
  <c r="FO235" i="34"/>
  <c r="FQ235" i="34"/>
  <c r="FR235" i="34" s="1"/>
  <c r="FT235" i="34"/>
  <c r="FU235" i="34" s="1"/>
  <c r="FV235" i="34"/>
  <c r="FW235" i="34"/>
  <c r="FY235" i="34"/>
  <c r="FZ235" i="34" s="1"/>
  <c r="GG235" i="34"/>
  <c r="GI235" i="34"/>
  <c r="GJ235" i="34"/>
  <c r="GK235" i="34"/>
  <c r="GN235" i="34"/>
  <c r="GO235" i="34"/>
  <c r="GP235" i="34"/>
  <c r="GQ235" i="34"/>
  <c r="GR235" i="34"/>
  <c r="GS235" i="34"/>
  <c r="GT235" i="34"/>
  <c r="GU235" i="34"/>
  <c r="GV235" i="34"/>
  <c r="GW235" i="34"/>
  <c r="GX235" i="34"/>
  <c r="GY235" i="34"/>
  <c r="GZ235" i="34"/>
  <c r="HA235" i="34"/>
  <c r="HB235" i="34"/>
  <c r="HC235" i="34"/>
  <c r="HD235" i="34"/>
  <c r="HE235" i="34"/>
  <c r="HF235" i="34"/>
  <c r="HG235" i="34"/>
  <c r="HH235" i="34"/>
  <c r="HI235" i="34"/>
  <c r="HJ235" i="34"/>
  <c r="HK235" i="34"/>
  <c r="HL235" i="34"/>
  <c r="HM235" i="34"/>
  <c r="HN235" i="34"/>
  <c r="HO235" i="34"/>
  <c r="HP235" i="34"/>
  <c r="HQ235" i="34"/>
  <c r="HR235" i="34"/>
  <c r="HS235" i="34"/>
  <c r="HT235" i="34"/>
  <c r="HU235" i="34"/>
  <c r="HV235" i="34"/>
  <c r="HW235" i="34"/>
  <c r="HX235" i="34"/>
  <c r="HY235" i="34"/>
  <c r="HZ235" i="34"/>
  <c r="IA235" i="34"/>
  <c r="IB235" i="34"/>
  <c r="IC235" i="34"/>
  <c r="ID235" i="34"/>
  <c r="IE235" i="34"/>
  <c r="IF235" i="34"/>
  <c r="IG235" i="34"/>
  <c r="IH235" i="34"/>
  <c r="W11" i="29"/>
  <c r="V11" i="29"/>
  <c r="U11" i="29"/>
  <c r="T11" i="29"/>
  <c r="IS20" i="34"/>
  <c r="BH234" i="34"/>
  <c r="GH234" i="34" s="1"/>
  <c r="IK234" i="34" s="1"/>
  <c r="BK234" i="34"/>
  <c r="BL234" i="34"/>
  <c r="BM234" i="34"/>
  <c r="BN234" i="34"/>
  <c r="BO234" i="34"/>
  <c r="BP234" i="34"/>
  <c r="BQ234" i="34"/>
  <c r="BR234" i="34"/>
  <c r="BS234" i="34"/>
  <c r="BT234" i="34"/>
  <c r="BU234" i="34"/>
  <c r="BV234" i="34"/>
  <c r="BW234" i="34"/>
  <c r="BX234" i="34"/>
  <c r="DH234" i="34"/>
  <c r="DI234" i="34"/>
  <c r="DJ234" i="34"/>
  <c r="DL234" i="34"/>
  <c r="DM234" i="34"/>
  <c r="DN234" i="34"/>
  <c r="DO234" i="34"/>
  <c r="DQ234" i="34"/>
  <c r="DR234" i="34"/>
  <c r="DS234" i="34"/>
  <c r="DT234" i="34"/>
  <c r="DV234" i="34"/>
  <c r="DW234" i="34" s="1"/>
  <c r="EA234" i="34"/>
  <c r="EX234" i="34"/>
  <c r="EY234" i="34"/>
  <c r="FA234" i="34"/>
  <c r="FD234" i="34"/>
  <c r="FE234" i="34"/>
  <c r="FF234" i="34"/>
  <c r="FG234" i="34"/>
  <c r="FH234" i="34"/>
  <c r="FI234" i="34"/>
  <c r="FK234" i="34"/>
  <c r="FL234" i="34" s="1"/>
  <c r="FM234" i="34"/>
  <c r="FN234" i="34"/>
  <c r="FO234" i="34"/>
  <c r="FQ234" i="34"/>
  <c r="FR234" i="34" s="1"/>
  <c r="FT234" i="34"/>
  <c r="FU234" i="34" s="1"/>
  <c r="FV234" i="34"/>
  <c r="FW234" i="34"/>
  <c r="FY234" i="34"/>
  <c r="FZ234" i="34" s="1"/>
  <c r="GG234" i="34"/>
  <c r="GI234" i="34"/>
  <c r="GJ234" i="34"/>
  <c r="GK234" i="34"/>
  <c r="GN234" i="34"/>
  <c r="GO234" i="34"/>
  <c r="GP234" i="34"/>
  <c r="GQ234" i="34"/>
  <c r="GR234" i="34"/>
  <c r="GS234" i="34"/>
  <c r="GT234" i="34"/>
  <c r="GU234" i="34"/>
  <c r="GV234" i="34"/>
  <c r="GW234" i="34"/>
  <c r="GX234" i="34"/>
  <c r="GY234" i="34"/>
  <c r="GZ234" i="34"/>
  <c r="HA234" i="34"/>
  <c r="HB234" i="34"/>
  <c r="HC234" i="34"/>
  <c r="HD234" i="34"/>
  <c r="HE234" i="34"/>
  <c r="HF234" i="34"/>
  <c r="HG234" i="34"/>
  <c r="HH234" i="34"/>
  <c r="HI234" i="34"/>
  <c r="HJ234" i="34"/>
  <c r="HK234" i="34"/>
  <c r="HL234" i="34"/>
  <c r="HM234" i="34"/>
  <c r="HN234" i="34"/>
  <c r="HO234" i="34"/>
  <c r="HP234" i="34"/>
  <c r="HQ234" i="34"/>
  <c r="HR234" i="34"/>
  <c r="HS234" i="34"/>
  <c r="HT234" i="34"/>
  <c r="HU234" i="34"/>
  <c r="HV234" i="34"/>
  <c r="HW234" i="34"/>
  <c r="HX234" i="34"/>
  <c r="HY234" i="34"/>
  <c r="HZ234" i="34"/>
  <c r="IA234" i="34"/>
  <c r="IB234" i="34"/>
  <c r="IC234" i="34"/>
  <c r="ID234" i="34"/>
  <c r="IE234" i="34"/>
  <c r="IF234" i="34"/>
  <c r="IG234" i="34"/>
  <c r="IH234" i="34"/>
  <c r="BH233" i="34"/>
  <c r="GH233" i="34" s="1"/>
  <c r="IK233" i="34" s="1"/>
  <c r="BK233" i="34"/>
  <c r="BL233" i="34"/>
  <c r="BM233" i="34"/>
  <c r="BN233" i="34"/>
  <c r="BO233" i="34"/>
  <c r="BP233" i="34"/>
  <c r="BQ233" i="34"/>
  <c r="BR233" i="34"/>
  <c r="BS233" i="34"/>
  <c r="BT233" i="34"/>
  <c r="BU233" i="34"/>
  <c r="BV233" i="34"/>
  <c r="BW233" i="34"/>
  <c r="BX233" i="34"/>
  <c r="DH233" i="34"/>
  <c r="DI233" i="34"/>
  <c r="DJ233" i="34"/>
  <c r="DL233" i="34"/>
  <c r="DM233" i="34"/>
  <c r="DN233" i="34"/>
  <c r="DO233" i="34"/>
  <c r="DQ233" i="34"/>
  <c r="DR233" i="34"/>
  <c r="DS233" i="34"/>
  <c r="DT233" i="34"/>
  <c r="DV233" i="34"/>
  <c r="EA233" i="34"/>
  <c r="EX233" i="34"/>
  <c r="EY233" i="34"/>
  <c r="FA233" i="34"/>
  <c r="FD233" i="34"/>
  <c r="FE233" i="34"/>
  <c r="FF233" i="34"/>
  <c r="FG233" i="34"/>
  <c r="FH233" i="34"/>
  <c r="FI233" i="34"/>
  <c r="FK233" i="34"/>
  <c r="FL233" i="34" s="1"/>
  <c r="FM233" i="34"/>
  <c r="FN233" i="34"/>
  <c r="FO233" i="34"/>
  <c r="FQ233" i="34"/>
  <c r="FR233" i="34" s="1"/>
  <c r="FT233" i="34"/>
  <c r="FU233" i="34" s="1"/>
  <c r="FV233" i="34"/>
  <c r="FW233" i="34"/>
  <c r="FY233" i="34"/>
  <c r="FZ233" i="34" s="1"/>
  <c r="GG233" i="34"/>
  <c r="GI233" i="34"/>
  <c r="GJ233" i="34"/>
  <c r="GK233" i="34"/>
  <c r="GN233" i="34"/>
  <c r="GO233" i="34"/>
  <c r="GP233" i="34"/>
  <c r="GQ233" i="34"/>
  <c r="GR233" i="34"/>
  <c r="GS233" i="34"/>
  <c r="GT233" i="34"/>
  <c r="GU233" i="34"/>
  <c r="GV233" i="34"/>
  <c r="GW233" i="34"/>
  <c r="GX233" i="34"/>
  <c r="GY233" i="34"/>
  <c r="GZ233" i="34"/>
  <c r="HA233" i="34"/>
  <c r="HB233" i="34"/>
  <c r="HC233" i="34"/>
  <c r="HD233" i="34"/>
  <c r="HE233" i="34"/>
  <c r="HF233" i="34"/>
  <c r="HG233" i="34"/>
  <c r="HH233" i="34"/>
  <c r="HI233" i="34"/>
  <c r="HJ233" i="34"/>
  <c r="HK233" i="34"/>
  <c r="HL233" i="34"/>
  <c r="HM233" i="34"/>
  <c r="HN233" i="34"/>
  <c r="HO233" i="34"/>
  <c r="HP233" i="34"/>
  <c r="HQ233" i="34"/>
  <c r="HR233" i="34"/>
  <c r="HS233" i="34"/>
  <c r="HT233" i="34"/>
  <c r="HU233" i="34"/>
  <c r="HV233" i="34"/>
  <c r="HW233" i="34"/>
  <c r="HX233" i="34"/>
  <c r="HY233" i="34"/>
  <c r="HZ233" i="34"/>
  <c r="IA233" i="34"/>
  <c r="IB233" i="34"/>
  <c r="IC233" i="34"/>
  <c r="ID233" i="34"/>
  <c r="IE233" i="34"/>
  <c r="IF233" i="34"/>
  <c r="IG233" i="34"/>
  <c r="IH233" i="34"/>
  <c r="BH232" i="34"/>
  <c r="GH232" i="34" s="1"/>
  <c r="IK232" i="34" s="1"/>
  <c r="BK232" i="34"/>
  <c r="BL232" i="34"/>
  <c r="BM232" i="34"/>
  <c r="BN232" i="34"/>
  <c r="BO232" i="34"/>
  <c r="BP232" i="34"/>
  <c r="BQ232" i="34"/>
  <c r="BR232" i="34"/>
  <c r="BS232" i="34"/>
  <c r="BT232" i="34"/>
  <c r="BU232" i="34"/>
  <c r="BV232" i="34"/>
  <c r="BW232" i="34"/>
  <c r="BX232" i="34"/>
  <c r="DH232" i="34"/>
  <c r="DI232" i="34"/>
  <c r="DJ232" i="34"/>
  <c r="DL232" i="34"/>
  <c r="DM232" i="34"/>
  <c r="DN232" i="34"/>
  <c r="DO232" i="34"/>
  <c r="DQ232" i="34"/>
  <c r="DR232" i="34"/>
  <c r="DS232" i="34"/>
  <c r="DT232" i="34"/>
  <c r="DV232" i="34"/>
  <c r="DW232" i="34" s="1"/>
  <c r="EA232" i="34"/>
  <c r="EX232" i="34"/>
  <c r="EY232" i="34"/>
  <c r="FA232" i="34"/>
  <c r="FD232" i="34"/>
  <c r="FE232" i="34"/>
  <c r="FF232" i="34"/>
  <c r="FG232" i="34"/>
  <c r="FH232" i="34"/>
  <c r="FI232" i="34"/>
  <c r="FK232" i="34"/>
  <c r="FL232" i="34" s="1"/>
  <c r="FM232" i="34"/>
  <c r="FN232" i="34"/>
  <c r="FO232" i="34"/>
  <c r="FQ232" i="34"/>
  <c r="FR232" i="34" s="1"/>
  <c r="FT232" i="34"/>
  <c r="FU232" i="34" s="1"/>
  <c r="FV232" i="34"/>
  <c r="FW232" i="34"/>
  <c r="FY232" i="34"/>
  <c r="FZ232" i="34" s="1"/>
  <c r="GG232" i="34"/>
  <c r="GI232" i="34"/>
  <c r="GJ232" i="34"/>
  <c r="GK232" i="34"/>
  <c r="GN232" i="34"/>
  <c r="GO232" i="34"/>
  <c r="GP232" i="34"/>
  <c r="GQ232" i="34"/>
  <c r="GR232" i="34"/>
  <c r="GS232" i="34"/>
  <c r="GT232" i="34"/>
  <c r="GU232" i="34"/>
  <c r="GV232" i="34"/>
  <c r="GW232" i="34"/>
  <c r="GX232" i="34"/>
  <c r="GY232" i="34"/>
  <c r="GZ232" i="34"/>
  <c r="HA232" i="34"/>
  <c r="HB232" i="34"/>
  <c r="HC232" i="34"/>
  <c r="HD232" i="34"/>
  <c r="HE232" i="34"/>
  <c r="HF232" i="34"/>
  <c r="HG232" i="34"/>
  <c r="HH232" i="34"/>
  <c r="HI232" i="34"/>
  <c r="HJ232" i="34"/>
  <c r="HK232" i="34"/>
  <c r="HL232" i="34"/>
  <c r="HM232" i="34"/>
  <c r="HN232" i="34"/>
  <c r="HO232" i="34"/>
  <c r="HP232" i="34"/>
  <c r="HQ232" i="34"/>
  <c r="HR232" i="34"/>
  <c r="HS232" i="34"/>
  <c r="HT232" i="34"/>
  <c r="HU232" i="34"/>
  <c r="HV232" i="34"/>
  <c r="HW232" i="34"/>
  <c r="HX232" i="34"/>
  <c r="HY232" i="34"/>
  <c r="HZ232" i="34"/>
  <c r="IA232" i="34"/>
  <c r="IB232" i="34"/>
  <c r="IC232" i="34"/>
  <c r="ID232" i="34"/>
  <c r="IE232" i="34"/>
  <c r="IF232" i="34"/>
  <c r="IG232" i="34"/>
  <c r="IH232" i="34"/>
  <c r="BH231" i="34"/>
  <c r="BK231" i="34"/>
  <c r="BL231" i="34"/>
  <c r="BM231" i="34"/>
  <c r="BN231" i="34"/>
  <c r="BO231" i="34"/>
  <c r="BP231" i="34"/>
  <c r="BQ231" i="34"/>
  <c r="BR231" i="34"/>
  <c r="BS231" i="34"/>
  <c r="BT231" i="34"/>
  <c r="BU231" i="34"/>
  <c r="BV231" i="34"/>
  <c r="BW231" i="34"/>
  <c r="BX231" i="34"/>
  <c r="DH231" i="34"/>
  <c r="DI231" i="34"/>
  <c r="DJ231" i="34"/>
  <c r="DL231" i="34"/>
  <c r="DM231" i="34"/>
  <c r="DN231" i="34"/>
  <c r="DO231" i="34"/>
  <c r="DQ231" i="34"/>
  <c r="DR231" i="34"/>
  <c r="DS231" i="34"/>
  <c r="DT231" i="34"/>
  <c r="DV231" i="34"/>
  <c r="DW231" i="34" s="1"/>
  <c r="EA231" i="34"/>
  <c r="EX231" i="34"/>
  <c r="EY231" i="34"/>
  <c r="FA231" i="34"/>
  <c r="FD231" i="34"/>
  <c r="FE231" i="34"/>
  <c r="FF231" i="34"/>
  <c r="FG231" i="34"/>
  <c r="FH231" i="34"/>
  <c r="FI231" i="34"/>
  <c r="FK231" i="34"/>
  <c r="FL231" i="34" s="1"/>
  <c r="FM231" i="34"/>
  <c r="FN231" i="34"/>
  <c r="FO231" i="34"/>
  <c r="FQ231" i="34"/>
  <c r="FR231" i="34" s="1"/>
  <c r="FT231" i="34"/>
  <c r="FU231" i="34" s="1"/>
  <c r="FV231" i="34"/>
  <c r="FW231" i="34"/>
  <c r="FY231" i="34"/>
  <c r="FZ231" i="34" s="1"/>
  <c r="GG231" i="34"/>
  <c r="GI231" i="34"/>
  <c r="GJ231" i="34"/>
  <c r="GK231" i="34"/>
  <c r="GN231" i="34"/>
  <c r="GO231" i="34"/>
  <c r="GP231" i="34"/>
  <c r="GQ231" i="34"/>
  <c r="GR231" i="34"/>
  <c r="GS231" i="34"/>
  <c r="GT231" i="34"/>
  <c r="GU231" i="34"/>
  <c r="GV231" i="34"/>
  <c r="GW231" i="34"/>
  <c r="GX231" i="34"/>
  <c r="GY231" i="34"/>
  <c r="GZ231" i="34"/>
  <c r="HA231" i="34"/>
  <c r="HB231" i="34"/>
  <c r="HC231" i="34"/>
  <c r="HD231" i="34"/>
  <c r="HE231" i="34"/>
  <c r="HF231" i="34"/>
  <c r="HG231" i="34"/>
  <c r="HH231" i="34"/>
  <c r="HI231" i="34"/>
  <c r="HJ231" i="34"/>
  <c r="HK231" i="34"/>
  <c r="HL231" i="34"/>
  <c r="HM231" i="34"/>
  <c r="HN231" i="34"/>
  <c r="HO231" i="34"/>
  <c r="HP231" i="34"/>
  <c r="HQ231" i="34"/>
  <c r="HR231" i="34"/>
  <c r="HS231" i="34"/>
  <c r="HT231" i="34"/>
  <c r="HU231" i="34"/>
  <c r="HV231" i="34"/>
  <c r="HW231" i="34"/>
  <c r="HX231" i="34"/>
  <c r="HY231" i="34"/>
  <c r="HZ231" i="34"/>
  <c r="IA231" i="34"/>
  <c r="IB231" i="34"/>
  <c r="IC231" i="34"/>
  <c r="ID231" i="34"/>
  <c r="IE231" i="34"/>
  <c r="IF231" i="34"/>
  <c r="IG231" i="34"/>
  <c r="IH231" i="34"/>
  <c r="BH230" i="34"/>
  <c r="GH230" i="34" s="1"/>
  <c r="IK230" i="34" s="1"/>
  <c r="BK230" i="34"/>
  <c r="BL230" i="34"/>
  <c r="BM230" i="34"/>
  <c r="BN230" i="34"/>
  <c r="BO230" i="34"/>
  <c r="BP230" i="34"/>
  <c r="BQ230" i="34"/>
  <c r="BR230" i="34"/>
  <c r="BS230" i="34"/>
  <c r="BT230" i="34"/>
  <c r="BU230" i="34"/>
  <c r="BV230" i="34"/>
  <c r="BW230" i="34"/>
  <c r="BX230" i="34"/>
  <c r="DH230" i="34"/>
  <c r="DI230" i="34"/>
  <c r="DJ230" i="34"/>
  <c r="DL230" i="34"/>
  <c r="DM230" i="34"/>
  <c r="DN230" i="34"/>
  <c r="DO230" i="34"/>
  <c r="DQ230" i="34"/>
  <c r="DR230" i="34"/>
  <c r="DS230" i="34"/>
  <c r="DT230" i="34"/>
  <c r="DV230" i="34"/>
  <c r="DW230" i="34" s="1"/>
  <c r="EA230" i="34"/>
  <c r="EX230" i="34"/>
  <c r="EY230" i="34"/>
  <c r="FA230" i="34"/>
  <c r="FD230" i="34"/>
  <c r="FE230" i="34"/>
  <c r="FF230" i="34"/>
  <c r="FG230" i="34"/>
  <c r="FH230" i="34"/>
  <c r="FI230" i="34"/>
  <c r="FK230" i="34"/>
  <c r="FL230" i="34" s="1"/>
  <c r="FM230" i="34"/>
  <c r="FN230" i="34"/>
  <c r="FO230" i="34"/>
  <c r="FQ230" i="34"/>
  <c r="FR230" i="34" s="1"/>
  <c r="FT230" i="34"/>
  <c r="FU230" i="34" s="1"/>
  <c r="FV230" i="34"/>
  <c r="FW230" i="34"/>
  <c r="FY230" i="34"/>
  <c r="FZ230" i="34" s="1"/>
  <c r="GG230" i="34"/>
  <c r="GI230" i="34"/>
  <c r="GJ230" i="34"/>
  <c r="GK230" i="34"/>
  <c r="GN230" i="34"/>
  <c r="GO230" i="34"/>
  <c r="GP230" i="34"/>
  <c r="GQ230" i="34"/>
  <c r="GR230" i="34"/>
  <c r="GS230" i="34"/>
  <c r="GT230" i="34"/>
  <c r="GU230" i="34"/>
  <c r="GV230" i="34"/>
  <c r="GW230" i="34"/>
  <c r="GX230" i="34"/>
  <c r="GY230" i="34"/>
  <c r="GZ230" i="34"/>
  <c r="HA230" i="34"/>
  <c r="HB230" i="34"/>
  <c r="HC230" i="34"/>
  <c r="HD230" i="34"/>
  <c r="HE230" i="34"/>
  <c r="HF230" i="34"/>
  <c r="HG230" i="34"/>
  <c r="HH230" i="34"/>
  <c r="HI230" i="34"/>
  <c r="HJ230" i="34"/>
  <c r="HK230" i="34"/>
  <c r="HL230" i="34"/>
  <c r="HM230" i="34"/>
  <c r="HN230" i="34"/>
  <c r="HO230" i="34"/>
  <c r="HP230" i="34"/>
  <c r="HQ230" i="34"/>
  <c r="HR230" i="34"/>
  <c r="HS230" i="34"/>
  <c r="HT230" i="34"/>
  <c r="HU230" i="34"/>
  <c r="HV230" i="34"/>
  <c r="HW230" i="34"/>
  <c r="HX230" i="34"/>
  <c r="HY230" i="34"/>
  <c r="HZ230" i="34"/>
  <c r="IA230" i="34"/>
  <c r="IB230" i="34"/>
  <c r="IC230" i="34"/>
  <c r="ID230" i="34"/>
  <c r="IE230" i="34"/>
  <c r="IF230" i="34"/>
  <c r="IG230" i="34"/>
  <c r="IH230" i="34"/>
  <c r="BH229" i="34"/>
  <c r="GH229" i="34" s="1"/>
  <c r="IK229" i="34" s="1"/>
  <c r="IL229" i="34" s="1"/>
  <c r="IM229" i="34" s="1"/>
  <c r="BK229" i="34"/>
  <c r="BL229" i="34"/>
  <c r="BM229" i="34"/>
  <c r="BN229" i="34"/>
  <c r="BO229" i="34"/>
  <c r="BP229" i="34"/>
  <c r="BQ229" i="34"/>
  <c r="BR229" i="34"/>
  <c r="BS229" i="34"/>
  <c r="BT229" i="34"/>
  <c r="BU229" i="34"/>
  <c r="BV229" i="34"/>
  <c r="BW229" i="34"/>
  <c r="BX229" i="34"/>
  <c r="DH229" i="34"/>
  <c r="DI229" i="34"/>
  <c r="DJ229" i="34"/>
  <c r="DL229" i="34"/>
  <c r="DM229" i="34"/>
  <c r="DN229" i="34"/>
  <c r="DO229" i="34"/>
  <c r="DQ229" i="34"/>
  <c r="DR229" i="34"/>
  <c r="DS229" i="34"/>
  <c r="DT229" i="34"/>
  <c r="DV229" i="34"/>
  <c r="DW229" i="34" s="1"/>
  <c r="EA229" i="34"/>
  <c r="EX229" i="34"/>
  <c r="EY229" i="34"/>
  <c r="FA229" i="34"/>
  <c r="FD229" i="34"/>
  <c r="FE229" i="34"/>
  <c r="FF229" i="34"/>
  <c r="FG229" i="34"/>
  <c r="FH229" i="34"/>
  <c r="FI229" i="34"/>
  <c r="FK229" i="34"/>
  <c r="FL229" i="34" s="1"/>
  <c r="FM229" i="34"/>
  <c r="FN229" i="34"/>
  <c r="FO229" i="34"/>
  <c r="FQ229" i="34"/>
  <c r="FR229" i="34" s="1"/>
  <c r="FT229" i="34"/>
  <c r="FU229" i="34" s="1"/>
  <c r="FV229" i="34"/>
  <c r="FW229" i="34"/>
  <c r="FY229" i="34"/>
  <c r="FZ229" i="34" s="1"/>
  <c r="GG229" i="34"/>
  <c r="GI229" i="34"/>
  <c r="GJ229" i="34"/>
  <c r="GK229" i="34"/>
  <c r="GN229" i="34"/>
  <c r="GO229" i="34"/>
  <c r="GP229" i="34"/>
  <c r="GQ229" i="34"/>
  <c r="GR229" i="34"/>
  <c r="GS229" i="34"/>
  <c r="GT229" i="34"/>
  <c r="GU229" i="34"/>
  <c r="GV229" i="34"/>
  <c r="GW229" i="34"/>
  <c r="GX229" i="34"/>
  <c r="GY229" i="34"/>
  <c r="GZ229" i="34"/>
  <c r="HA229" i="34"/>
  <c r="HB229" i="34"/>
  <c r="HC229" i="34"/>
  <c r="HD229" i="34"/>
  <c r="HE229" i="34"/>
  <c r="HF229" i="34"/>
  <c r="HG229" i="34"/>
  <c r="HH229" i="34"/>
  <c r="HI229" i="34"/>
  <c r="HJ229" i="34"/>
  <c r="HK229" i="34"/>
  <c r="HL229" i="34"/>
  <c r="HM229" i="34"/>
  <c r="HN229" i="34"/>
  <c r="HO229" i="34"/>
  <c r="HP229" i="34"/>
  <c r="HQ229" i="34"/>
  <c r="HR229" i="34"/>
  <c r="HS229" i="34"/>
  <c r="HT229" i="34"/>
  <c r="HU229" i="34"/>
  <c r="HV229" i="34"/>
  <c r="HW229" i="34"/>
  <c r="HX229" i="34"/>
  <c r="HY229" i="34"/>
  <c r="HZ229" i="34"/>
  <c r="IA229" i="34"/>
  <c r="IB229" i="34"/>
  <c r="IC229" i="34"/>
  <c r="ID229" i="34"/>
  <c r="IE229" i="34"/>
  <c r="IF229" i="34"/>
  <c r="IG229" i="34"/>
  <c r="IH229" i="34"/>
  <c r="BH228" i="34"/>
  <c r="GH228" i="34" s="1"/>
  <c r="IK228" i="34" s="1"/>
  <c r="BK228" i="34"/>
  <c r="BL228" i="34"/>
  <c r="BM228" i="34"/>
  <c r="BN228" i="34"/>
  <c r="BO228" i="34"/>
  <c r="BP228" i="34"/>
  <c r="BQ228" i="34"/>
  <c r="BR228" i="34"/>
  <c r="BS228" i="34"/>
  <c r="BT228" i="34"/>
  <c r="BU228" i="34"/>
  <c r="BV228" i="34"/>
  <c r="BW228" i="34"/>
  <c r="BX228" i="34"/>
  <c r="DH228" i="34"/>
  <c r="DI228" i="34"/>
  <c r="DJ228" i="34"/>
  <c r="DL228" i="34"/>
  <c r="DM228" i="34"/>
  <c r="DN228" i="34"/>
  <c r="DO228" i="34"/>
  <c r="DQ228" i="34"/>
  <c r="DR228" i="34"/>
  <c r="DS228" i="34"/>
  <c r="DT228" i="34"/>
  <c r="DV228" i="34"/>
  <c r="DW228" i="34" s="1"/>
  <c r="EA228" i="34"/>
  <c r="EX228" i="34"/>
  <c r="EY228" i="34"/>
  <c r="FA228" i="34"/>
  <c r="FD228" i="34"/>
  <c r="FE228" i="34"/>
  <c r="FF228" i="34"/>
  <c r="FG228" i="34"/>
  <c r="FH228" i="34"/>
  <c r="FI228" i="34"/>
  <c r="FK228" i="34"/>
  <c r="FL228" i="34" s="1"/>
  <c r="FM228" i="34"/>
  <c r="FN228" i="34"/>
  <c r="FO228" i="34"/>
  <c r="FQ228" i="34"/>
  <c r="FR228" i="34" s="1"/>
  <c r="FT228" i="34"/>
  <c r="FU228" i="34" s="1"/>
  <c r="FV228" i="34"/>
  <c r="FW228" i="34"/>
  <c r="FY228" i="34"/>
  <c r="FZ228" i="34" s="1"/>
  <c r="GG228" i="34"/>
  <c r="GI228" i="34"/>
  <c r="GJ228" i="34"/>
  <c r="GK228" i="34"/>
  <c r="GN228" i="34"/>
  <c r="GO228" i="34"/>
  <c r="GP228" i="34"/>
  <c r="GQ228" i="34"/>
  <c r="GR228" i="34"/>
  <c r="GS228" i="34"/>
  <c r="GT228" i="34"/>
  <c r="GU228" i="34"/>
  <c r="GV228" i="34"/>
  <c r="GW228" i="34"/>
  <c r="GX228" i="34"/>
  <c r="GY228" i="34"/>
  <c r="GZ228" i="34"/>
  <c r="HA228" i="34"/>
  <c r="HB228" i="34"/>
  <c r="HC228" i="34"/>
  <c r="HD228" i="34"/>
  <c r="HE228" i="34"/>
  <c r="HF228" i="34"/>
  <c r="HG228" i="34"/>
  <c r="HH228" i="34"/>
  <c r="HI228" i="34"/>
  <c r="HJ228" i="34"/>
  <c r="HK228" i="34"/>
  <c r="HL228" i="34"/>
  <c r="HM228" i="34"/>
  <c r="HN228" i="34"/>
  <c r="HO228" i="34"/>
  <c r="HP228" i="34"/>
  <c r="HQ228" i="34"/>
  <c r="HR228" i="34"/>
  <c r="HS228" i="34"/>
  <c r="HT228" i="34"/>
  <c r="HU228" i="34"/>
  <c r="HV228" i="34"/>
  <c r="HW228" i="34"/>
  <c r="HX228" i="34"/>
  <c r="HY228" i="34"/>
  <c r="HZ228" i="34"/>
  <c r="IA228" i="34"/>
  <c r="IB228" i="34"/>
  <c r="IC228" i="34"/>
  <c r="ID228" i="34"/>
  <c r="IE228" i="34"/>
  <c r="IF228" i="34"/>
  <c r="IG228" i="34"/>
  <c r="IH228" i="34"/>
  <c r="BH227" i="34"/>
  <c r="GH227" i="34" s="1"/>
  <c r="IK227" i="34" s="1"/>
  <c r="BK227" i="34"/>
  <c r="BL227" i="34"/>
  <c r="BM227" i="34"/>
  <c r="BN227" i="34"/>
  <c r="BO227" i="34"/>
  <c r="BP227" i="34"/>
  <c r="BQ227" i="34"/>
  <c r="BR227" i="34"/>
  <c r="BS227" i="34"/>
  <c r="BT227" i="34"/>
  <c r="BU227" i="34"/>
  <c r="BV227" i="34"/>
  <c r="BW227" i="34"/>
  <c r="BX227" i="34"/>
  <c r="DH227" i="34"/>
  <c r="DI227" i="34"/>
  <c r="DJ227" i="34"/>
  <c r="DL227" i="34"/>
  <c r="DM227" i="34"/>
  <c r="DN227" i="34"/>
  <c r="DO227" i="34"/>
  <c r="DQ227" i="34"/>
  <c r="DR227" i="34"/>
  <c r="DS227" i="34"/>
  <c r="DT227" i="34"/>
  <c r="DV227" i="34"/>
  <c r="DW227" i="34" s="1"/>
  <c r="EA227" i="34"/>
  <c r="EX227" i="34"/>
  <c r="EY227" i="34"/>
  <c r="FA227" i="34"/>
  <c r="FD227" i="34"/>
  <c r="FE227" i="34"/>
  <c r="FF227" i="34"/>
  <c r="FG227" i="34"/>
  <c r="FH227" i="34"/>
  <c r="FI227" i="34"/>
  <c r="FK227" i="34"/>
  <c r="FL227" i="34" s="1"/>
  <c r="FM227" i="34"/>
  <c r="FN227" i="34"/>
  <c r="FO227" i="34"/>
  <c r="FQ227" i="34"/>
  <c r="FR227" i="34" s="1"/>
  <c r="FT227" i="34"/>
  <c r="FU227" i="34" s="1"/>
  <c r="FV227" i="34"/>
  <c r="FW227" i="34"/>
  <c r="FY227" i="34"/>
  <c r="FZ227" i="34" s="1"/>
  <c r="GG227" i="34"/>
  <c r="GI227" i="34"/>
  <c r="GJ227" i="34"/>
  <c r="GK227" i="34"/>
  <c r="GN227" i="34"/>
  <c r="GO227" i="34"/>
  <c r="GP227" i="34"/>
  <c r="GQ227" i="34"/>
  <c r="GR227" i="34"/>
  <c r="GS227" i="34"/>
  <c r="GT227" i="34"/>
  <c r="GU227" i="34"/>
  <c r="GV227" i="34"/>
  <c r="GW227" i="34"/>
  <c r="GX227" i="34"/>
  <c r="GY227" i="34"/>
  <c r="GZ227" i="34"/>
  <c r="HA227" i="34"/>
  <c r="HB227" i="34"/>
  <c r="HC227" i="34"/>
  <c r="HD227" i="34"/>
  <c r="HE227" i="34"/>
  <c r="HF227" i="34"/>
  <c r="HG227" i="34"/>
  <c r="HH227" i="34"/>
  <c r="HI227" i="34"/>
  <c r="HJ227" i="34"/>
  <c r="HK227" i="34"/>
  <c r="HL227" i="34"/>
  <c r="HM227" i="34"/>
  <c r="HN227" i="34"/>
  <c r="HO227" i="34"/>
  <c r="HP227" i="34"/>
  <c r="HQ227" i="34"/>
  <c r="HR227" i="34"/>
  <c r="HS227" i="34"/>
  <c r="HT227" i="34"/>
  <c r="HU227" i="34"/>
  <c r="HV227" i="34"/>
  <c r="HW227" i="34"/>
  <c r="HX227" i="34"/>
  <c r="HY227" i="34"/>
  <c r="HZ227" i="34"/>
  <c r="IA227" i="34"/>
  <c r="IB227" i="34"/>
  <c r="IC227" i="34"/>
  <c r="ID227" i="34"/>
  <c r="IE227" i="34"/>
  <c r="IF227" i="34"/>
  <c r="IG227" i="34"/>
  <c r="IH227" i="34"/>
  <c r="BH226" i="34"/>
  <c r="GH226" i="34" s="1"/>
  <c r="IK226" i="34" s="1"/>
  <c r="BK226" i="34"/>
  <c r="BL226" i="34"/>
  <c r="BM226" i="34"/>
  <c r="BN226" i="34"/>
  <c r="BO226" i="34"/>
  <c r="BP226" i="34"/>
  <c r="BQ226" i="34"/>
  <c r="BR226" i="34"/>
  <c r="BS226" i="34"/>
  <c r="BT226" i="34"/>
  <c r="BU226" i="34"/>
  <c r="BV226" i="34"/>
  <c r="BW226" i="34"/>
  <c r="BX226" i="34"/>
  <c r="DH226" i="34"/>
  <c r="DI226" i="34"/>
  <c r="DJ226" i="34"/>
  <c r="DL226" i="34"/>
  <c r="DM226" i="34"/>
  <c r="DN226" i="34"/>
  <c r="DO226" i="34"/>
  <c r="DQ226" i="34"/>
  <c r="DR226" i="34"/>
  <c r="DS226" i="34"/>
  <c r="DT226" i="34"/>
  <c r="DV226" i="34"/>
  <c r="DW226" i="34" s="1"/>
  <c r="EA226" i="34"/>
  <c r="EX226" i="34"/>
  <c r="EY226" i="34"/>
  <c r="FA226" i="34"/>
  <c r="FD226" i="34"/>
  <c r="FE226" i="34"/>
  <c r="FF226" i="34"/>
  <c r="FG226" i="34"/>
  <c r="FH226" i="34"/>
  <c r="FI226" i="34"/>
  <c r="FK226" i="34"/>
  <c r="FL226" i="34" s="1"/>
  <c r="FM226" i="34"/>
  <c r="FN226" i="34"/>
  <c r="FO226" i="34"/>
  <c r="FQ226" i="34"/>
  <c r="FR226" i="34" s="1"/>
  <c r="FT226" i="34"/>
  <c r="FU226" i="34" s="1"/>
  <c r="FV226" i="34"/>
  <c r="FW226" i="34"/>
  <c r="FY226" i="34"/>
  <c r="FZ226" i="34" s="1"/>
  <c r="GG226" i="34"/>
  <c r="GI226" i="34"/>
  <c r="GJ226" i="34"/>
  <c r="GK226" i="34"/>
  <c r="GN226" i="34"/>
  <c r="GO226" i="34"/>
  <c r="GP226" i="34"/>
  <c r="GQ226" i="34"/>
  <c r="GR226" i="34"/>
  <c r="GS226" i="34"/>
  <c r="GT226" i="34"/>
  <c r="GU226" i="34"/>
  <c r="GV226" i="34"/>
  <c r="GW226" i="34"/>
  <c r="GX226" i="34"/>
  <c r="GY226" i="34"/>
  <c r="GZ226" i="34"/>
  <c r="HA226" i="34"/>
  <c r="HB226" i="34"/>
  <c r="HC226" i="34"/>
  <c r="HD226" i="34"/>
  <c r="HE226" i="34"/>
  <c r="HF226" i="34"/>
  <c r="HG226" i="34"/>
  <c r="HH226" i="34"/>
  <c r="HI226" i="34"/>
  <c r="HJ226" i="34"/>
  <c r="HK226" i="34"/>
  <c r="HL226" i="34"/>
  <c r="HM226" i="34"/>
  <c r="HN226" i="34"/>
  <c r="HO226" i="34"/>
  <c r="HP226" i="34"/>
  <c r="HQ226" i="34"/>
  <c r="HR226" i="34"/>
  <c r="HS226" i="34"/>
  <c r="HT226" i="34"/>
  <c r="HU226" i="34"/>
  <c r="HV226" i="34"/>
  <c r="HW226" i="34"/>
  <c r="HX226" i="34"/>
  <c r="HY226" i="34"/>
  <c r="HZ226" i="34"/>
  <c r="IA226" i="34"/>
  <c r="IB226" i="34"/>
  <c r="IC226" i="34"/>
  <c r="ID226" i="34"/>
  <c r="IE226" i="34"/>
  <c r="IF226" i="34"/>
  <c r="IG226" i="34"/>
  <c r="IH226" i="34"/>
  <c r="BH225" i="34"/>
  <c r="GH225" i="34" s="1"/>
  <c r="IK225" i="34" s="1"/>
  <c r="BK225" i="34"/>
  <c r="BL225" i="34"/>
  <c r="BM225" i="34"/>
  <c r="BN225" i="34"/>
  <c r="BO225" i="34"/>
  <c r="BP225" i="34"/>
  <c r="BQ225" i="34"/>
  <c r="BR225" i="34"/>
  <c r="BS225" i="34"/>
  <c r="BT225" i="34"/>
  <c r="BU225" i="34"/>
  <c r="BV225" i="34"/>
  <c r="BW225" i="34"/>
  <c r="BX225" i="34"/>
  <c r="DH225" i="34"/>
  <c r="DI225" i="34"/>
  <c r="DJ225" i="34"/>
  <c r="DL225" i="34"/>
  <c r="DM225" i="34"/>
  <c r="DN225" i="34"/>
  <c r="DO225" i="34"/>
  <c r="DQ225" i="34"/>
  <c r="DR225" i="34"/>
  <c r="DS225" i="34"/>
  <c r="DT225" i="34"/>
  <c r="DV225" i="34"/>
  <c r="DW225" i="34" s="1"/>
  <c r="EA225" i="34"/>
  <c r="EX225" i="34"/>
  <c r="EY225" i="34"/>
  <c r="FA225" i="34"/>
  <c r="FD225" i="34"/>
  <c r="FE225" i="34"/>
  <c r="FF225" i="34"/>
  <c r="FG225" i="34"/>
  <c r="FH225" i="34"/>
  <c r="FI225" i="34"/>
  <c r="FK225" i="34"/>
  <c r="FL225" i="34" s="1"/>
  <c r="FM225" i="34"/>
  <c r="FN225" i="34"/>
  <c r="FO225" i="34"/>
  <c r="FQ225" i="34"/>
  <c r="FR225" i="34" s="1"/>
  <c r="FT225" i="34"/>
  <c r="FU225" i="34" s="1"/>
  <c r="FV225" i="34"/>
  <c r="FW225" i="34"/>
  <c r="FY225" i="34"/>
  <c r="FZ225" i="34" s="1"/>
  <c r="GG225" i="34"/>
  <c r="GI225" i="34"/>
  <c r="GJ225" i="34"/>
  <c r="GK225" i="34"/>
  <c r="GN225" i="34"/>
  <c r="GO225" i="34"/>
  <c r="GP225" i="34"/>
  <c r="GQ225" i="34"/>
  <c r="GR225" i="34"/>
  <c r="GS225" i="34"/>
  <c r="GT225" i="34"/>
  <c r="GU225" i="34"/>
  <c r="GV225" i="34"/>
  <c r="GW225" i="34"/>
  <c r="GX225" i="34"/>
  <c r="GY225" i="34"/>
  <c r="GZ225" i="34"/>
  <c r="HA225" i="34"/>
  <c r="HB225" i="34"/>
  <c r="HC225" i="34"/>
  <c r="HD225" i="34"/>
  <c r="HE225" i="34"/>
  <c r="HF225" i="34"/>
  <c r="HG225" i="34"/>
  <c r="HH225" i="34"/>
  <c r="HI225" i="34"/>
  <c r="HJ225" i="34"/>
  <c r="HK225" i="34"/>
  <c r="HL225" i="34"/>
  <c r="HM225" i="34"/>
  <c r="HN225" i="34"/>
  <c r="HO225" i="34"/>
  <c r="HP225" i="34"/>
  <c r="HQ225" i="34"/>
  <c r="HR225" i="34"/>
  <c r="HS225" i="34"/>
  <c r="HT225" i="34"/>
  <c r="HU225" i="34"/>
  <c r="HV225" i="34"/>
  <c r="HW225" i="34"/>
  <c r="HX225" i="34"/>
  <c r="HY225" i="34"/>
  <c r="HZ225" i="34"/>
  <c r="IA225" i="34"/>
  <c r="IB225" i="34"/>
  <c r="IC225" i="34"/>
  <c r="ID225" i="34"/>
  <c r="IE225" i="34"/>
  <c r="IF225" i="34"/>
  <c r="IG225" i="34"/>
  <c r="IH225" i="34"/>
  <c r="BH224" i="34"/>
  <c r="GH224" i="34" s="1"/>
  <c r="IK224" i="34" s="1"/>
  <c r="BK224" i="34"/>
  <c r="BL224" i="34"/>
  <c r="BM224" i="34"/>
  <c r="BN224" i="34"/>
  <c r="BO224" i="34"/>
  <c r="BP224" i="34"/>
  <c r="BQ224" i="34"/>
  <c r="BR224" i="34"/>
  <c r="BS224" i="34"/>
  <c r="BT224" i="34"/>
  <c r="BU224" i="34"/>
  <c r="BV224" i="34"/>
  <c r="BW224" i="34"/>
  <c r="BX224" i="34"/>
  <c r="DH224" i="34"/>
  <c r="DI224" i="34"/>
  <c r="DJ224" i="34"/>
  <c r="DL224" i="34"/>
  <c r="DM224" i="34"/>
  <c r="DN224" i="34"/>
  <c r="DO224" i="34"/>
  <c r="DQ224" i="34"/>
  <c r="DR224" i="34"/>
  <c r="DS224" i="34"/>
  <c r="DT224" i="34"/>
  <c r="DV224" i="34"/>
  <c r="DW224" i="34" s="1"/>
  <c r="EA224" i="34"/>
  <c r="EX224" i="34"/>
  <c r="EY224" i="34"/>
  <c r="FA224" i="34"/>
  <c r="FD224" i="34"/>
  <c r="FE224" i="34"/>
  <c r="FF224" i="34"/>
  <c r="FG224" i="34"/>
  <c r="FH224" i="34"/>
  <c r="FI224" i="34"/>
  <c r="FK224" i="34"/>
  <c r="FL224" i="34" s="1"/>
  <c r="FM224" i="34"/>
  <c r="FN224" i="34"/>
  <c r="FO224" i="34"/>
  <c r="FQ224" i="34"/>
  <c r="FR224" i="34" s="1"/>
  <c r="FT224" i="34"/>
  <c r="FU224" i="34" s="1"/>
  <c r="FV224" i="34"/>
  <c r="FW224" i="34"/>
  <c r="FY224" i="34"/>
  <c r="FZ224" i="34" s="1"/>
  <c r="GG224" i="34"/>
  <c r="GI224" i="34"/>
  <c r="GJ224" i="34"/>
  <c r="GK224" i="34"/>
  <c r="GN224" i="34"/>
  <c r="GO224" i="34"/>
  <c r="GP224" i="34"/>
  <c r="GQ224" i="34"/>
  <c r="GR224" i="34"/>
  <c r="GS224" i="34"/>
  <c r="GT224" i="34"/>
  <c r="GU224" i="34"/>
  <c r="GV224" i="34"/>
  <c r="GW224" i="34"/>
  <c r="GX224" i="34"/>
  <c r="GY224" i="34"/>
  <c r="GZ224" i="34"/>
  <c r="HA224" i="34"/>
  <c r="HB224" i="34"/>
  <c r="HC224" i="34"/>
  <c r="HD224" i="34"/>
  <c r="HE224" i="34"/>
  <c r="HF224" i="34"/>
  <c r="HG224" i="34"/>
  <c r="HH224" i="34"/>
  <c r="HI224" i="34"/>
  <c r="HJ224" i="34"/>
  <c r="HK224" i="34"/>
  <c r="HL224" i="34"/>
  <c r="HM224" i="34"/>
  <c r="HN224" i="34"/>
  <c r="HO224" i="34"/>
  <c r="HP224" i="34"/>
  <c r="HQ224" i="34"/>
  <c r="HR224" i="34"/>
  <c r="HS224" i="34"/>
  <c r="HT224" i="34"/>
  <c r="HU224" i="34"/>
  <c r="HV224" i="34"/>
  <c r="HW224" i="34"/>
  <c r="HX224" i="34"/>
  <c r="HY224" i="34"/>
  <c r="HZ224" i="34"/>
  <c r="IA224" i="34"/>
  <c r="IB224" i="34"/>
  <c r="IC224" i="34"/>
  <c r="ID224" i="34"/>
  <c r="IE224" i="34"/>
  <c r="IF224" i="34"/>
  <c r="IG224" i="34"/>
  <c r="IH224" i="34"/>
  <c r="BH223" i="34"/>
  <c r="GH223" i="34" s="1"/>
  <c r="IK223" i="34" s="1"/>
  <c r="BK223" i="34"/>
  <c r="BL223" i="34"/>
  <c r="BM223" i="34"/>
  <c r="BN223" i="34"/>
  <c r="BO223" i="34"/>
  <c r="BP223" i="34"/>
  <c r="BQ223" i="34"/>
  <c r="BR223" i="34"/>
  <c r="BS223" i="34"/>
  <c r="BT223" i="34"/>
  <c r="BU223" i="34"/>
  <c r="BV223" i="34"/>
  <c r="BW223" i="34"/>
  <c r="BX223" i="34"/>
  <c r="DH223" i="34"/>
  <c r="DI223" i="34"/>
  <c r="DJ223" i="34"/>
  <c r="DL223" i="34"/>
  <c r="DM223" i="34"/>
  <c r="DN223" i="34"/>
  <c r="DO223" i="34"/>
  <c r="DQ223" i="34"/>
  <c r="DR223" i="34"/>
  <c r="DS223" i="34"/>
  <c r="DT223" i="34"/>
  <c r="DV223" i="34"/>
  <c r="DW223" i="34" s="1"/>
  <c r="EA223" i="34"/>
  <c r="EX223" i="34"/>
  <c r="EY223" i="34"/>
  <c r="FA223" i="34"/>
  <c r="FD223" i="34"/>
  <c r="FE223" i="34"/>
  <c r="FF223" i="34"/>
  <c r="FG223" i="34"/>
  <c r="FH223" i="34"/>
  <c r="FI223" i="34"/>
  <c r="FK223" i="34"/>
  <c r="FL223" i="34" s="1"/>
  <c r="FM223" i="34"/>
  <c r="FN223" i="34"/>
  <c r="FO223" i="34"/>
  <c r="FQ223" i="34"/>
  <c r="FR223" i="34" s="1"/>
  <c r="FT223" i="34"/>
  <c r="FU223" i="34" s="1"/>
  <c r="FV223" i="34"/>
  <c r="FW223" i="34"/>
  <c r="FY223" i="34"/>
  <c r="FZ223" i="34" s="1"/>
  <c r="GG223" i="34"/>
  <c r="GI223" i="34"/>
  <c r="GJ223" i="34"/>
  <c r="GK223" i="34"/>
  <c r="GN223" i="34"/>
  <c r="GO223" i="34"/>
  <c r="GP223" i="34"/>
  <c r="GQ223" i="34"/>
  <c r="GR223" i="34"/>
  <c r="GS223" i="34"/>
  <c r="GT223" i="34"/>
  <c r="GU223" i="34"/>
  <c r="GV223" i="34"/>
  <c r="GW223" i="34"/>
  <c r="GX223" i="34"/>
  <c r="GY223" i="34"/>
  <c r="GZ223" i="34"/>
  <c r="HA223" i="34"/>
  <c r="HB223" i="34"/>
  <c r="HC223" i="34"/>
  <c r="HD223" i="34"/>
  <c r="HE223" i="34"/>
  <c r="HF223" i="34"/>
  <c r="HG223" i="34"/>
  <c r="HH223" i="34"/>
  <c r="HI223" i="34"/>
  <c r="HJ223" i="34"/>
  <c r="HK223" i="34"/>
  <c r="HL223" i="34"/>
  <c r="HM223" i="34"/>
  <c r="HN223" i="34"/>
  <c r="HO223" i="34"/>
  <c r="HP223" i="34"/>
  <c r="HQ223" i="34"/>
  <c r="HR223" i="34"/>
  <c r="HS223" i="34"/>
  <c r="HT223" i="34"/>
  <c r="HU223" i="34"/>
  <c r="HV223" i="34"/>
  <c r="HW223" i="34"/>
  <c r="HX223" i="34"/>
  <c r="HY223" i="34"/>
  <c r="HZ223" i="34"/>
  <c r="IA223" i="34"/>
  <c r="IB223" i="34"/>
  <c r="IC223" i="34"/>
  <c r="ID223" i="34"/>
  <c r="IE223" i="34"/>
  <c r="IF223" i="34"/>
  <c r="IG223" i="34"/>
  <c r="IH223" i="34"/>
  <c r="BH222" i="34"/>
  <c r="GH222" i="34" s="1"/>
  <c r="IK222" i="34" s="1"/>
  <c r="BK222" i="34"/>
  <c r="BL222" i="34"/>
  <c r="BM222" i="34"/>
  <c r="BN222" i="34"/>
  <c r="BO222" i="34"/>
  <c r="BP222" i="34"/>
  <c r="BQ222" i="34"/>
  <c r="BR222" i="34"/>
  <c r="BS222" i="34"/>
  <c r="BT222" i="34"/>
  <c r="BU222" i="34"/>
  <c r="BV222" i="34"/>
  <c r="BW222" i="34"/>
  <c r="BX222" i="34"/>
  <c r="DH222" i="34"/>
  <c r="DI222" i="34"/>
  <c r="DJ222" i="34"/>
  <c r="DL222" i="34"/>
  <c r="DM222" i="34"/>
  <c r="DN222" i="34"/>
  <c r="DO222" i="34"/>
  <c r="DQ222" i="34"/>
  <c r="DR222" i="34"/>
  <c r="DS222" i="34"/>
  <c r="DT222" i="34"/>
  <c r="DV222" i="34"/>
  <c r="DW222" i="34" s="1"/>
  <c r="EA222" i="34"/>
  <c r="EX222" i="34"/>
  <c r="EY222" i="34"/>
  <c r="FA222" i="34"/>
  <c r="FD222" i="34"/>
  <c r="FE222" i="34"/>
  <c r="FF222" i="34"/>
  <c r="FG222" i="34"/>
  <c r="FH222" i="34"/>
  <c r="FI222" i="34"/>
  <c r="FK222" i="34"/>
  <c r="FL222" i="34" s="1"/>
  <c r="FM222" i="34"/>
  <c r="FN222" i="34"/>
  <c r="FO222" i="34"/>
  <c r="FQ222" i="34"/>
  <c r="FR222" i="34" s="1"/>
  <c r="FT222" i="34"/>
  <c r="FU222" i="34" s="1"/>
  <c r="FV222" i="34"/>
  <c r="FW222" i="34"/>
  <c r="FY222" i="34"/>
  <c r="FZ222" i="34" s="1"/>
  <c r="GG222" i="34"/>
  <c r="GI222" i="34"/>
  <c r="GJ222" i="34"/>
  <c r="GK222" i="34"/>
  <c r="GN222" i="34"/>
  <c r="GO222" i="34"/>
  <c r="GP222" i="34"/>
  <c r="GQ222" i="34"/>
  <c r="GR222" i="34"/>
  <c r="GS222" i="34"/>
  <c r="GT222" i="34"/>
  <c r="GU222" i="34"/>
  <c r="GV222" i="34"/>
  <c r="GW222" i="34"/>
  <c r="GX222" i="34"/>
  <c r="GY222" i="34"/>
  <c r="GZ222" i="34"/>
  <c r="HA222" i="34"/>
  <c r="HB222" i="34"/>
  <c r="HC222" i="34"/>
  <c r="HD222" i="34"/>
  <c r="HE222" i="34"/>
  <c r="HF222" i="34"/>
  <c r="HG222" i="34"/>
  <c r="HH222" i="34"/>
  <c r="HI222" i="34"/>
  <c r="HJ222" i="34"/>
  <c r="HK222" i="34"/>
  <c r="HL222" i="34"/>
  <c r="HM222" i="34"/>
  <c r="HN222" i="34"/>
  <c r="HO222" i="34"/>
  <c r="HP222" i="34"/>
  <c r="HQ222" i="34"/>
  <c r="HR222" i="34"/>
  <c r="HS222" i="34"/>
  <c r="HT222" i="34"/>
  <c r="HU222" i="34"/>
  <c r="HV222" i="34"/>
  <c r="HW222" i="34"/>
  <c r="HX222" i="34"/>
  <c r="HY222" i="34"/>
  <c r="HZ222" i="34"/>
  <c r="IA222" i="34"/>
  <c r="IB222" i="34"/>
  <c r="IC222" i="34"/>
  <c r="ID222" i="34"/>
  <c r="IE222" i="34"/>
  <c r="IF222" i="34"/>
  <c r="IG222" i="34"/>
  <c r="IH222" i="34"/>
  <c r="BH221" i="34"/>
  <c r="GH221" i="34" s="1"/>
  <c r="IK221" i="34" s="1"/>
  <c r="BK221" i="34"/>
  <c r="BL221" i="34"/>
  <c r="BM221" i="34"/>
  <c r="BN221" i="34"/>
  <c r="BO221" i="34"/>
  <c r="BP221" i="34"/>
  <c r="BQ221" i="34"/>
  <c r="BR221" i="34"/>
  <c r="BS221" i="34"/>
  <c r="BT221" i="34"/>
  <c r="BU221" i="34"/>
  <c r="BV221" i="34"/>
  <c r="BW221" i="34"/>
  <c r="BX221" i="34"/>
  <c r="DH221" i="34"/>
  <c r="DI221" i="34"/>
  <c r="DJ221" i="34"/>
  <c r="DL221" i="34"/>
  <c r="DM221" i="34"/>
  <c r="DN221" i="34"/>
  <c r="DO221" i="34"/>
  <c r="DQ221" i="34"/>
  <c r="DR221" i="34"/>
  <c r="DS221" i="34"/>
  <c r="DT221" i="34"/>
  <c r="DV221" i="34"/>
  <c r="DW221" i="34" s="1"/>
  <c r="EA221" i="34"/>
  <c r="EX221" i="34"/>
  <c r="EY221" i="34"/>
  <c r="FA221" i="34"/>
  <c r="FD221" i="34"/>
  <c r="FE221" i="34"/>
  <c r="FF221" i="34"/>
  <c r="FG221" i="34"/>
  <c r="FH221" i="34"/>
  <c r="FI221" i="34"/>
  <c r="FK221" i="34"/>
  <c r="FL221" i="34" s="1"/>
  <c r="FM221" i="34"/>
  <c r="FN221" i="34"/>
  <c r="FO221" i="34"/>
  <c r="FQ221" i="34"/>
  <c r="FR221" i="34" s="1"/>
  <c r="FT221" i="34"/>
  <c r="FU221" i="34" s="1"/>
  <c r="FV221" i="34"/>
  <c r="FW221" i="34"/>
  <c r="FY221" i="34"/>
  <c r="FZ221" i="34" s="1"/>
  <c r="GG221" i="34"/>
  <c r="GI221" i="34"/>
  <c r="GJ221" i="34"/>
  <c r="GK221" i="34"/>
  <c r="GN221" i="34"/>
  <c r="GO221" i="34"/>
  <c r="GP221" i="34"/>
  <c r="GQ221" i="34"/>
  <c r="GR221" i="34"/>
  <c r="GS221" i="34"/>
  <c r="GT221" i="34"/>
  <c r="GU221" i="34"/>
  <c r="GV221" i="34"/>
  <c r="GW221" i="34"/>
  <c r="GX221" i="34"/>
  <c r="GY221" i="34"/>
  <c r="GZ221" i="34"/>
  <c r="HA221" i="34"/>
  <c r="HB221" i="34"/>
  <c r="HC221" i="34"/>
  <c r="HD221" i="34"/>
  <c r="HE221" i="34"/>
  <c r="HF221" i="34"/>
  <c r="HG221" i="34"/>
  <c r="HH221" i="34"/>
  <c r="HI221" i="34"/>
  <c r="HJ221" i="34"/>
  <c r="HK221" i="34"/>
  <c r="HL221" i="34"/>
  <c r="HM221" i="34"/>
  <c r="HN221" i="34"/>
  <c r="HO221" i="34"/>
  <c r="HP221" i="34"/>
  <c r="HQ221" i="34"/>
  <c r="HR221" i="34"/>
  <c r="HS221" i="34"/>
  <c r="HT221" i="34"/>
  <c r="HU221" i="34"/>
  <c r="HV221" i="34"/>
  <c r="HW221" i="34"/>
  <c r="HX221" i="34"/>
  <c r="HY221" i="34"/>
  <c r="HZ221" i="34"/>
  <c r="IA221" i="34"/>
  <c r="IB221" i="34"/>
  <c r="IC221" i="34"/>
  <c r="ID221" i="34"/>
  <c r="IE221" i="34"/>
  <c r="IF221" i="34"/>
  <c r="IG221" i="34"/>
  <c r="IH221" i="34"/>
  <c r="BH220" i="34"/>
  <c r="GH220" i="34" s="1"/>
  <c r="IK220" i="34" s="1"/>
  <c r="BK220" i="34"/>
  <c r="BL220" i="34"/>
  <c r="BM220" i="34"/>
  <c r="BN220" i="34"/>
  <c r="BO220" i="34"/>
  <c r="BP220" i="34"/>
  <c r="BQ220" i="34"/>
  <c r="BR220" i="34"/>
  <c r="BS220" i="34"/>
  <c r="BT220" i="34"/>
  <c r="BU220" i="34"/>
  <c r="BV220" i="34"/>
  <c r="BW220" i="34"/>
  <c r="BX220" i="34"/>
  <c r="DH220" i="34"/>
  <c r="DI220" i="34"/>
  <c r="DJ220" i="34"/>
  <c r="DL220" i="34"/>
  <c r="DM220" i="34"/>
  <c r="DN220" i="34"/>
  <c r="DO220" i="34"/>
  <c r="DQ220" i="34"/>
  <c r="DR220" i="34"/>
  <c r="DS220" i="34"/>
  <c r="DT220" i="34"/>
  <c r="DV220" i="34"/>
  <c r="DW220" i="34" s="1"/>
  <c r="EA220" i="34"/>
  <c r="EX220" i="34"/>
  <c r="EY220" i="34"/>
  <c r="FA220" i="34"/>
  <c r="FD220" i="34"/>
  <c r="FE220" i="34"/>
  <c r="FF220" i="34"/>
  <c r="FG220" i="34"/>
  <c r="FH220" i="34"/>
  <c r="FI220" i="34"/>
  <c r="FK220" i="34"/>
  <c r="FL220" i="34" s="1"/>
  <c r="FM220" i="34"/>
  <c r="FN220" i="34"/>
  <c r="FO220" i="34"/>
  <c r="FQ220" i="34"/>
  <c r="FR220" i="34" s="1"/>
  <c r="FT220" i="34"/>
  <c r="FU220" i="34" s="1"/>
  <c r="FV220" i="34"/>
  <c r="FW220" i="34"/>
  <c r="FY220" i="34"/>
  <c r="FZ220" i="34" s="1"/>
  <c r="GG220" i="34"/>
  <c r="GI220" i="34"/>
  <c r="GJ220" i="34"/>
  <c r="GK220" i="34"/>
  <c r="GN220" i="34"/>
  <c r="GO220" i="34"/>
  <c r="GP220" i="34"/>
  <c r="GQ220" i="34"/>
  <c r="GR220" i="34"/>
  <c r="GS220" i="34"/>
  <c r="GT220" i="34"/>
  <c r="GU220" i="34"/>
  <c r="GV220" i="34"/>
  <c r="GW220" i="34"/>
  <c r="GX220" i="34"/>
  <c r="GY220" i="34"/>
  <c r="GZ220" i="34"/>
  <c r="HA220" i="34"/>
  <c r="HB220" i="34"/>
  <c r="HC220" i="34"/>
  <c r="HD220" i="34"/>
  <c r="HE220" i="34"/>
  <c r="HF220" i="34"/>
  <c r="HG220" i="34"/>
  <c r="HH220" i="34"/>
  <c r="HI220" i="34"/>
  <c r="HJ220" i="34"/>
  <c r="HK220" i="34"/>
  <c r="HL220" i="34"/>
  <c r="HM220" i="34"/>
  <c r="HN220" i="34"/>
  <c r="HO220" i="34"/>
  <c r="HP220" i="34"/>
  <c r="HQ220" i="34"/>
  <c r="HR220" i="34"/>
  <c r="HS220" i="34"/>
  <c r="HT220" i="34"/>
  <c r="HU220" i="34"/>
  <c r="HV220" i="34"/>
  <c r="HW220" i="34"/>
  <c r="HX220" i="34"/>
  <c r="HY220" i="34"/>
  <c r="HZ220" i="34"/>
  <c r="IA220" i="34"/>
  <c r="IB220" i="34"/>
  <c r="IC220" i="34"/>
  <c r="ID220" i="34"/>
  <c r="IE220" i="34"/>
  <c r="IF220" i="34"/>
  <c r="IG220" i="34"/>
  <c r="IH220" i="34"/>
  <c r="BH219" i="34"/>
  <c r="GH219" i="34" s="1"/>
  <c r="IK219" i="34" s="1"/>
  <c r="BK219" i="34"/>
  <c r="BL219" i="34"/>
  <c r="BM219" i="34"/>
  <c r="BN219" i="34"/>
  <c r="BO219" i="34"/>
  <c r="BP219" i="34"/>
  <c r="BQ219" i="34"/>
  <c r="BR219" i="34"/>
  <c r="BS219" i="34"/>
  <c r="BT219" i="34"/>
  <c r="BU219" i="34"/>
  <c r="BV219" i="34"/>
  <c r="BW219" i="34"/>
  <c r="BX219" i="34"/>
  <c r="DH219" i="34"/>
  <c r="DI219" i="34"/>
  <c r="DJ219" i="34"/>
  <c r="DL219" i="34"/>
  <c r="DM219" i="34"/>
  <c r="DN219" i="34"/>
  <c r="DO219" i="34"/>
  <c r="DQ219" i="34"/>
  <c r="DR219" i="34"/>
  <c r="DS219" i="34"/>
  <c r="DT219" i="34"/>
  <c r="DV219" i="34"/>
  <c r="DW219" i="34" s="1"/>
  <c r="EA219" i="34"/>
  <c r="EX219" i="34"/>
  <c r="EY219" i="34"/>
  <c r="FA219" i="34"/>
  <c r="FD219" i="34"/>
  <c r="FE219" i="34"/>
  <c r="FF219" i="34"/>
  <c r="FG219" i="34"/>
  <c r="FH219" i="34"/>
  <c r="FI219" i="34"/>
  <c r="FK219" i="34"/>
  <c r="FL219" i="34" s="1"/>
  <c r="FM219" i="34"/>
  <c r="FN219" i="34"/>
  <c r="FO219" i="34"/>
  <c r="FQ219" i="34"/>
  <c r="FR219" i="34" s="1"/>
  <c r="FT219" i="34"/>
  <c r="FU219" i="34" s="1"/>
  <c r="FV219" i="34"/>
  <c r="FW219" i="34"/>
  <c r="FY219" i="34"/>
  <c r="FZ219" i="34" s="1"/>
  <c r="GG219" i="34"/>
  <c r="GI219" i="34"/>
  <c r="GJ219" i="34"/>
  <c r="GK219" i="34"/>
  <c r="GN219" i="34"/>
  <c r="GO219" i="34"/>
  <c r="GP219" i="34"/>
  <c r="GQ219" i="34"/>
  <c r="GR219" i="34"/>
  <c r="GS219" i="34"/>
  <c r="GT219" i="34"/>
  <c r="GU219" i="34"/>
  <c r="GV219" i="34"/>
  <c r="GW219" i="34"/>
  <c r="GX219" i="34"/>
  <c r="GY219" i="34"/>
  <c r="GZ219" i="34"/>
  <c r="HA219" i="34"/>
  <c r="HB219" i="34"/>
  <c r="HC219" i="34"/>
  <c r="HD219" i="34"/>
  <c r="HE219" i="34"/>
  <c r="HF219" i="34"/>
  <c r="HG219" i="34"/>
  <c r="HH219" i="34"/>
  <c r="HI219" i="34"/>
  <c r="HJ219" i="34"/>
  <c r="HK219" i="34"/>
  <c r="HL219" i="34"/>
  <c r="HM219" i="34"/>
  <c r="HN219" i="34"/>
  <c r="HO219" i="34"/>
  <c r="HP219" i="34"/>
  <c r="HQ219" i="34"/>
  <c r="HR219" i="34"/>
  <c r="HS219" i="34"/>
  <c r="HT219" i="34"/>
  <c r="HU219" i="34"/>
  <c r="HV219" i="34"/>
  <c r="HW219" i="34"/>
  <c r="HX219" i="34"/>
  <c r="HY219" i="34"/>
  <c r="HZ219" i="34"/>
  <c r="IA219" i="34"/>
  <c r="IB219" i="34"/>
  <c r="IC219" i="34"/>
  <c r="ID219" i="34"/>
  <c r="IE219" i="34"/>
  <c r="IF219" i="34"/>
  <c r="IG219" i="34"/>
  <c r="IH219" i="34"/>
  <c r="BH218" i="34"/>
  <c r="BK218" i="34"/>
  <c r="BL218" i="34"/>
  <c r="BM218" i="34"/>
  <c r="BN218" i="34"/>
  <c r="BO218" i="34"/>
  <c r="BP218" i="34"/>
  <c r="BQ218" i="34"/>
  <c r="BR218" i="34"/>
  <c r="BS218" i="34"/>
  <c r="BT218" i="34"/>
  <c r="BU218" i="34"/>
  <c r="BV218" i="34"/>
  <c r="BW218" i="34"/>
  <c r="BX218" i="34"/>
  <c r="DH218" i="34"/>
  <c r="DI218" i="34"/>
  <c r="DJ218" i="34"/>
  <c r="DL218" i="34"/>
  <c r="DM218" i="34"/>
  <c r="DN218" i="34"/>
  <c r="DO218" i="34"/>
  <c r="DQ218" i="34"/>
  <c r="DR218" i="34"/>
  <c r="DS218" i="34"/>
  <c r="DT218" i="34"/>
  <c r="DV218" i="34"/>
  <c r="DW218" i="34" s="1"/>
  <c r="EA218" i="34"/>
  <c r="EX218" i="34"/>
  <c r="EY218" i="34"/>
  <c r="FA218" i="34"/>
  <c r="FD218" i="34"/>
  <c r="FE218" i="34"/>
  <c r="FF218" i="34"/>
  <c r="FG218" i="34"/>
  <c r="FH218" i="34"/>
  <c r="FI218" i="34"/>
  <c r="FK218" i="34"/>
  <c r="FL218" i="34" s="1"/>
  <c r="FM218" i="34"/>
  <c r="FN218" i="34"/>
  <c r="FO218" i="34"/>
  <c r="FQ218" i="34"/>
  <c r="FR218" i="34" s="1"/>
  <c r="FT218" i="34"/>
  <c r="FU218" i="34" s="1"/>
  <c r="FV218" i="34"/>
  <c r="FW218" i="34"/>
  <c r="FY218" i="34"/>
  <c r="FZ218" i="34" s="1"/>
  <c r="GG218" i="34"/>
  <c r="GI218" i="34"/>
  <c r="GJ218" i="34"/>
  <c r="GK218" i="34"/>
  <c r="GN218" i="34"/>
  <c r="GO218" i="34"/>
  <c r="GP218" i="34"/>
  <c r="GQ218" i="34"/>
  <c r="GR218" i="34"/>
  <c r="GS218" i="34"/>
  <c r="GT218" i="34"/>
  <c r="GU218" i="34"/>
  <c r="GV218" i="34"/>
  <c r="GW218" i="34"/>
  <c r="GX218" i="34"/>
  <c r="GY218" i="34"/>
  <c r="GZ218" i="34"/>
  <c r="HA218" i="34"/>
  <c r="HB218" i="34"/>
  <c r="HC218" i="34"/>
  <c r="HD218" i="34"/>
  <c r="HE218" i="34"/>
  <c r="HF218" i="34"/>
  <c r="HG218" i="34"/>
  <c r="HH218" i="34"/>
  <c r="HI218" i="34"/>
  <c r="HJ218" i="34"/>
  <c r="HK218" i="34"/>
  <c r="HL218" i="34"/>
  <c r="HM218" i="34"/>
  <c r="HN218" i="34"/>
  <c r="HO218" i="34"/>
  <c r="HP218" i="34"/>
  <c r="HQ218" i="34"/>
  <c r="HR218" i="34"/>
  <c r="HS218" i="34"/>
  <c r="HT218" i="34"/>
  <c r="HU218" i="34"/>
  <c r="HV218" i="34"/>
  <c r="HW218" i="34"/>
  <c r="HX218" i="34"/>
  <c r="HY218" i="34"/>
  <c r="HZ218" i="34"/>
  <c r="IA218" i="34"/>
  <c r="IB218" i="34"/>
  <c r="IC218" i="34"/>
  <c r="ID218" i="34"/>
  <c r="IE218" i="34"/>
  <c r="IF218" i="34"/>
  <c r="IG218" i="34"/>
  <c r="IH218" i="34"/>
  <c r="BH217" i="34"/>
  <c r="GH217" i="34" s="1"/>
  <c r="IK217" i="34" s="1"/>
  <c r="BK217" i="34"/>
  <c r="BL217" i="34"/>
  <c r="BM217" i="34"/>
  <c r="BN217" i="34"/>
  <c r="BO217" i="34"/>
  <c r="BP217" i="34"/>
  <c r="BQ217" i="34"/>
  <c r="BR217" i="34"/>
  <c r="BS217" i="34"/>
  <c r="BT217" i="34"/>
  <c r="BU217" i="34"/>
  <c r="BV217" i="34"/>
  <c r="BW217" i="34"/>
  <c r="BX217" i="34"/>
  <c r="DH217" i="34"/>
  <c r="DI217" i="34"/>
  <c r="DJ217" i="34"/>
  <c r="DL217" i="34"/>
  <c r="DM217" i="34"/>
  <c r="DN217" i="34"/>
  <c r="DO217" i="34"/>
  <c r="DQ217" i="34"/>
  <c r="DR217" i="34"/>
  <c r="DS217" i="34"/>
  <c r="DT217" i="34"/>
  <c r="DV217" i="34"/>
  <c r="DW217" i="34" s="1"/>
  <c r="EA217" i="34"/>
  <c r="EX217" i="34"/>
  <c r="EY217" i="34"/>
  <c r="FA217" i="34"/>
  <c r="FD217" i="34"/>
  <c r="FE217" i="34"/>
  <c r="FF217" i="34"/>
  <c r="FG217" i="34"/>
  <c r="FH217" i="34"/>
  <c r="FI217" i="34"/>
  <c r="FK217" i="34"/>
  <c r="FL217" i="34" s="1"/>
  <c r="FM217" i="34"/>
  <c r="FN217" i="34"/>
  <c r="FO217" i="34"/>
  <c r="FQ217" i="34"/>
  <c r="FR217" i="34" s="1"/>
  <c r="FT217" i="34"/>
  <c r="FU217" i="34" s="1"/>
  <c r="FV217" i="34"/>
  <c r="FW217" i="34"/>
  <c r="FY217" i="34"/>
  <c r="FZ217" i="34" s="1"/>
  <c r="GG217" i="34"/>
  <c r="GI217" i="34"/>
  <c r="GJ217" i="34"/>
  <c r="GK217" i="34"/>
  <c r="GN217" i="34"/>
  <c r="GO217" i="34"/>
  <c r="GP217" i="34"/>
  <c r="GQ217" i="34"/>
  <c r="GR217" i="34"/>
  <c r="GS217" i="34"/>
  <c r="GT217" i="34"/>
  <c r="GU217" i="34"/>
  <c r="GV217" i="34"/>
  <c r="GW217" i="34"/>
  <c r="GX217" i="34"/>
  <c r="GY217" i="34"/>
  <c r="GZ217" i="34"/>
  <c r="HA217" i="34"/>
  <c r="HB217" i="34"/>
  <c r="HC217" i="34"/>
  <c r="HD217" i="34"/>
  <c r="HE217" i="34"/>
  <c r="HF217" i="34"/>
  <c r="HG217" i="34"/>
  <c r="HH217" i="34"/>
  <c r="HI217" i="34"/>
  <c r="HJ217" i="34"/>
  <c r="HK217" i="34"/>
  <c r="HL217" i="34"/>
  <c r="HM217" i="34"/>
  <c r="HN217" i="34"/>
  <c r="HO217" i="34"/>
  <c r="HP217" i="34"/>
  <c r="HQ217" i="34"/>
  <c r="HR217" i="34"/>
  <c r="HS217" i="34"/>
  <c r="HT217" i="34"/>
  <c r="HU217" i="34"/>
  <c r="HV217" i="34"/>
  <c r="HW217" i="34"/>
  <c r="HX217" i="34"/>
  <c r="HY217" i="34"/>
  <c r="HZ217" i="34"/>
  <c r="IA217" i="34"/>
  <c r="IB217" i="34"/>
  <c r="IC217" i="34"/>
  <c r="ID217" i="34"/>
  <c r="IE217" i="34"/>
  <c r="IF217" i="34"/>
  <c r="IG217" i="34"/>
  <c r="IH217" i="34"/>
  <c r="BH216" i="34"/>
  <c r="GH216" i="34" s="1"/>
  <c r="IK216" i="34" s="1"/>
  <c r="BK216" i="34"/>
  <c r="BL216" i="34"/>
  <c r="BM216" i="34"/>
  <c r="BN216" i="34"/>
  <c r="BO216" i="34"/>
  <c r="BP216" i="34"/>
  <c r="BQ216" i="34"/>
  <c r="BR216" i="34"/>
  <c r="BS216" i="34"/>
  <c r="BT216" i="34"/>
  <c r="BU216" i="34"/>
  <c r="BV216" i="34"/>
  <c r="BW216" i="34"/>
  <c r="BX216" i="34"/>
  <c r="DH216" i="34"/>
  <c r="DI216" i="34"/>
  <c r="DJ216" i="34"/>
  <c r="DL216" i="34"/>
  <c r="DM216" i="34"/>
  <c r="DN216" i="34"/>
  <c r="DO216" i="34"/>
  <c r="DQ216" i="34"/>
  <c r="DR216" i="34"/>
  <c r="DS216" i="34"/>
  <c r="DT216" i="34"/>
  <c r="DV216" i="34"/>
  <c r="DW216" i="34" s="1"/>
  <c r="EA216" i="34"/>
  <c r="EX216" i="34"/>
  <c r="EY216" i="34"/>
  <c r="FA216" i="34"/>
  <c r="FD216" i="34"/>
  <c r="FE216" i="34"/>
  <c r="FF216" i="34"/>
  <c r="FG216" i="34"/>
  <c r="FH216" i="34"/>
  <c r="FI216" i="34"/>
  <c r="FK216" i="34"/>
  <c r="FL216" i="34" s="1"/>
  <c r="FM216" i="34"/>
  <c r="FN216" i="34"/>
  <c r="FO216" i="34"/>
  <c r="FQ216" i="34"/>
  <c r="FR216" i="34" s="1"/>
  <c r="FT216" i="34"/>
  <c r="FU216" i="34" s="1"/>
  <c r="FV216" i="34"/>
  <c r="FW216" i="34"/>
  <c r="FY216" i="34"/>
  <c r="FZ216" i="34" s="1"/>
  <c r="GG216" i="34"/>
  <c r="GI216" i="34"/>
  <c r="GJ216" i="34"/>
  <c r="GK216" i="34"/>
  <c r="GN216" i="34"/>
  <c r="GO216" i="34"/>
  <c r="GP216" i="34"/>
  <c r="GQ216" i="34"/>
  <c r="GR216" i="34"/>
  <c r="GS216" i="34"/>
  <c r="GT216" i="34"/>
  <c r="GU216" i="34"/>
  <c r="GV216" i="34"/>
  <c r="GW216" i="34"/>
  <c r="GX216" i="34"/>
  <c r="GY216" i="34"/>
  <c r="GZ216" i="34"/>
  <c r="HA216" i="34"/>
  <c r="HB216" i="34"/>
  <c r="HC216" i="34"/>
  <c r="HD216" i="34"/>
  <c r="HE216" i="34"/>
  <c r="HF216" i="34"/>
  <c r="HG216" i="34"/>
  <c r="HH216" i="34"/>
  <c r="HI216" i="34"/>
  <c r="HJ216" i="34"/>
  <c r="HK216" i="34"/>
  <c r="HL216" i="34"/>
  <c r="HM216" i="34"/>
  <c r="HN216" i="34"/>
  <c r="HO216" i="34"/>
  <c r="HP216" i="34"/>
  <c r="HQ216" i="34"/>
  <c r="HR216" i="34"/>
  <c r="HS216" i="34"/>
  <c r="HT216" i="34"/>
  <c r="HU216" i="34"/>
  <c r="HV216" i="34"/>
  <c r="HW216" i="34"/>
  <c r="HX216" i="34"/>
  <c r="HY216" i="34"/>
  <c r="HZ216" i="34"/>
  <c r="IA216" i="34"/>
  <c r="IB216" i="34"/>
  <c r="IC216" i="34"/>
  <c r="ID216" i="34"/>
  <c r="IE216" i="34"/>
  <c r="IF216" i="34"/>
  <c r="IG216" i="34"/>
  <c r="IH216" i="34"/>
  <c r="BH215" i="34"/>
  <c r="GH215" i="34" s="1"/>
  <c r="IK215" i="34" s="1"/>
  <c r="BK215" i="34"/>
  <c r="BL215" i="34"/>
  <c r="BM215" i="34"/>
  <c r="BN215" i="34"/>
  <c r="BO215" i="34"/>
  <c r="BP215" i="34"/>
  <c r="BQ215" i="34"/>
  <c r="BR215" i="34"/>
  <c r="BS215" i="34"/>
  <c r="BT215" i="34"/>
  <c r="BU215" i="34"/>
  <c r="BV215" i="34"/>
  <c r="BW215" i="34"/>
  <c r="BX215" i="34"/>
  <c r="DH215" i="34"/>
  <c r="DI215" i="34"/>
  <c r="DJ215" i="34"/>
  <c r="DL215" i="34"/>
  <c r="DM215" i="34"/>
  <c r="DN215" i="34"/>
  <c r="DO215" i="34"/>
  <c r="DQ215" i="34"/>
  <c r="DR215" i="34"/>
  <c r="DS215" i="34"/>
  <c r="DT215" i="34"/>
  <c r="DV215" i="34"/>
  <c r="DW215" i="34" s="1"/>
  <c r="EA215" i="34"/>
  <c r="EX215" i="34"/>
  <c r="EY215" i="34"/>
  <c r="FA215" i="34"/>
  <c r="FD215" i="34"/>
  <c r="FE215" i="34"/>
  <c r="FF215" i="34"/>
  <c r="FG215" i="34"/>
  <c r="FH215" i="34"/>
  <c r="FI215" i="34"/>
  <c r="FK215" i="34"/>
  <c r="FL215" i="34" s="1"/>
  <c r="FM215" i="34"/>
  <c r="FN215" i="34"/>
  <c r="FO215" i="34"/>
  <c r="FQ215" i="34"/>
  <c r="FR215" i="34" s="1"/>
  <c r="FT215" i="34"/>
  <c r="FU215" i="34" s="1"/>
  <c r="FV215" i="34"/>
  <c r="FW215" i="34"/>
  <c r="FY215" i="34"/>
  <c r="FZ215" i="34" s="1"/>
  <c r="GG215" i="34"/>
  <c r="GI215" i="34"/>
  <c r="GJ215" i="34"/>
  <c r="GK215" i="34"/>
  <c r="GN215" i="34"/>
  <c r="GO215" i="34"/>
  <c r="GP215" i="34"/>
  <c r="GQ215" i="34"/>
  <c r="GR215" i="34"/>
  <c r="GS215" i="34"/>
  <c r="GT215" i="34"/>
  <c r="GU215" i="34"/>
  <c r="GV215" i="34"/>
  <c r="GW215" i="34"/>
  <c r="GX215" i="34"/>
  <c r="GY215" i="34"/>
  <c r="GZ215" i="34"/>
  <c r="HA215" i="34"/>
  <c r="HB215" i="34"/>
  <c r="HC215" i="34"/>
  <c r="HD215" i="34"/>
  <c r="HE215" i="34"/>
  <c r="HF215" i="34"/>
  <c r="HG215" i="34"/>
  <c r="HH215" i="34"/>
  <c r="HI215" i="34"/>
  <c r="HJ215" i="34"/>
  <c r="HK215" i="34"/>
  <c r="HL215" i="34"/>
  <c r="HM215" i="34"/>
  <c r="HN215" i="34"/>
  <c r="HO215" i="34"/>
  <c r="HP215" i="34"/>
  <c r="HQ215" i="34"/>
  <c r="HR215" i="34"/>
  <c r="HS215" i="34"/>
  <c r="HT215" i="34"/>
  <c r="HU215" i="34"/>
  <c r="HV215" i="34"/>
  <c r="HW215" i="34"/>
  <c r="HX215" i="34"/>
  <c r="HY215" i="34"/>
  <c r="HZ215" i="34"/>
  <c r="IA215" i="34"/>
  <c r="IB215" i="34"/>
  <c r="IC215" i="34"/>
  <c r="ID215" i="34"/>
  <c r="IE215" i="34"/>
  <c r="IF215" i="34"/>
  <c r="IG215" i="34"/>
  <c r="IH215" i="34"/>
  <c r="M2" i="36"/>
  <c r="ER4" i="34" l="1"/>
  <c r="DP257" i="34"/>
  <c r="DP258" i="34"/>
  <c r="DU280" i="34"/>
  <c r="DU281" i="34"/>
  <c r="DU282" i="34"/>
  <c r="DU283" i="34"/>
  <c r="DU284" i="34"/>
  <c r="DU285" i="34"/>
  <c r="DP246" i="34"/>
  <c r="DP279" i="34"/>
  <c r="DP280" i="34"/>
  <c r="DP281" i="34"/>
  <c r="DP282" i="34"/>
  <c r="DP283" i="34"/>
  <c r="DP284" i="34"/>
  <c r="DP285" i="34"/>
  <c r="FB4" i="34"/>
  <c r="DU221" i="34"/>
  <c r="DU222" i="34"/>
  <c r="DU223" i="34"/>
  <c r="DU224" i="34"/>
  <c r="DU225" i="34"/>
  <c r="DU226" i="34"/>
  <c r="DU227" i="34"/>
  <c r="DP220" i="34"/>
  <c r="DP221" i="34"/>
  <c r="DP222" i="34"/>
  <c r="DP223" i="34"/>
  <c r="DP224" i="34"/>
  <c r="DP225" i="34"/>
  <c r="DP226" i="34"/>
  <c r="DP227" i="34"/>
  <c r="EU4" i="34"/>
  <c r="EF4" i="34"/>
  <c r="DU219" i="34"/>
  <c r="DU220" i="34"/>
  <c r="DU259" i="34"/>
  <c r="DU260" i="34"/>
  <c r="DU261" i="34"/>
  <c r="DU262" i="34"/>
  <c r="DU263" i="34"/>
  <c r="DU264" i="34"/>
  <c r="DU265" i="34"/>
  <c r="DU266" i="34"/>
  <c r="DU286" i="34"/>
  <c r="DP218" i="34"/>
  <c r="DP219" i="34"/>
  <c r="DP259" i="34"/>
  <c r="DP260" i="34"/>
  <c r="DP261" i="34"/>
  <c r="DP262" i="34"/>
  <c r="DP263" i="34"/>
  <c r="DP264" i="34"/>
  <c r="DP265" i="34"/>
  <c r="DP266" i="34"/>
  <c r="DP286" i="34"/>
  <c r="EN291" i="34"/>
  <c r="EN290" i="34"/>
  <c r="EN289" i="34"/>
  <c r="EN288" i="34"/>
  <c r="EN287" i="34"/>
  <c r="EN286" i="34"/>
  <c r="EN285" i="34"/>
  <c r="EN284" i="34"/>
  <c r="EN283" i="34"/>
  <c r="EN282" i="34"/>
  <c r="EN281" i="34"/>
  <c r="EN280" i="34"/>
  <c r="EN279" i="34"/>
  <c r="EN232" i="34"/>
  <c r="EN229" i="34"/>
  <c r="EN227" i="34"/>
  <c r="EN225" i="34"/>
  <c r="EN223" i="34"/>
  <c r="EN221" i="34"/>
  <c r="EN219" i="34"/>
  <c r="EN216" i="34"/>
  <c r="EN278" i="34"/>
  <c r="EN277" i="34"/>
  <c r="EN276" i="34"/>
  <c r="EN275" i="34"/>
  <c r="EN274" i="34"/>
  <c r="EN273" i="34"/>
  <c r="EN272" i="34"/>
  <c r="EN271" i="34"/>
  <c r="EN270" i="34"/>
  <c r="EN269" i="34"/>
  <c r="EN268" i="34"/>
  <c r="EN267" i="34"/>
  <c r="EN266" i="34"/>
  <c r="EN265" i="34"/>
  <c r="EN264" i="34"/>
  <c r="EN263" i="34"/>
  <c r="EN262" i="34"/>
  <c r="EN261" i="34"/>
  <c r="EN260" i="34"/>
  <c r="EN259" i="34"/>
  <c r="EN258" i="34"/>
  <c r="EN257" i="34"/>
  <c r="EN256" i="34"/>
  <c r="EN255" i="34"/>
  <c r="EN254" i="34"/>
  <c r="EN253" i="34"/>
  <c r="EN252" i="34"/>
  <c r="EN251" i="34"/>
  <c r="EN250" i="34"/>
  <c r="EN249" i="34"/>
  <c r="EN248" i="34"/>
  <c r="EN247" i="34"/>
  <c r="EN246" i="34"/>
  <c r="EN245" i="34"/>
  <c r="EN244" i="34"/>
  <c r="EN243" i="34"/>
  <c r="EN242" i="34"/>
  <c r="EN241" i="34"/>
  <c r="EN240" i="34"/>
  <c r="EN239" i="34"/>
  <c r="EN238" i="34"/>
  <c r="EN237" i="34"/>
  <c r="EN236" i="34"/>
  <c r="EN235" i="34"/>
  <c r="EN234" i="34"/>
  <c r="EN233" i="34"/>
  <c r="EN231" i="34"/>
  <c r="EN230" i="34"/>
  <c r="EN228" i="34"/>
  <c r="EN226" i="34"/>
  <c r="EN224" i="34"/>
  <c r="EN222" i="34"/>
  <c r="EN220" i="34"/>
  <c r="EN218" i="34"/>
  <c r="EN217" i="34"/>
  <c r="EN215" i="34"/>
  <c r="EL285" i="34"/>
  <c r="EL281" i="34"/>
  <c r="EL279" i="34"/>
  <c r="EL277" i="34"/>
  <c r="EL275" i="34"/>
  <c r="EL272" i="34"/>
  <c r="EL269" i="34"/>
  <c r="EL267" i="34"/>
  <c r="EL264" i="34"/>
  <c r="EL261" i="34"/>
  <c r="EL259" i="34"/>
  <c r="EL256" i="34"/>
  <c r="EL253" i="34"/>
  <c r="EL252" i="34"/>
  <c r="EL250" i="34"/>
  <c r="EL247" i="34"/>
  <c r="EL244" i="34"/>
  <c r="EL242" i="34"/>
  <c r="EL239" i="34"/>
  <c r="EL235" i="34"/>
  <c r="EL234" i="34"/>
  <c r="EL233" i="34"/>
  <c r="EL231" i="34"/>
  <c r="EL229" i="34"/>
  <c r="EL226" i="34"/>
  <c r="EL222" i="34"/>
  <c r="EL219" i="34"/>
  <c r="EL215" i="34"/>
  <c r="EL287" i="34"/>
  <c r="EL274" i="34"/>
  <c r="EL271" i="34"/>
  <c r="EL266" i="34"/>
  <c r="EL262" i="34"/>
  <c r="EL258" i="34"/>
  <c r="EL255" i="34"/>
  <c r="EL249" i="34"/>
  <c r="EL245" i="34"/>
  <c r="EL241" i="34"/>
  <c r="EL237" i="34"/>
  <c r="EL236" i="34"/>
  <c r="EL232" i="34"/>
  <c r="EL228" i="34"/>
  <c r="EL225" i="34"/>
  <c r="EL223" i="34"/>
  <c r="EL220" i="34"/>
  <c r="EL216" i="34"/>
  <c r="EL291" i="34"/>
  <c r="EL290" i="34"/>
  <c r="EL289" i="34"/>
  <c r="EL288" i="34"/>
  <c r="EL286" i="34"/>
  <c r="EL284" i="34"/>
  <c r="EL283" i="34"/>
  <c r="EL282" i="34"/>
  <c r="EL280" i="34"/>
  <c r="EL278" i="34"/>
  <c r="EL276" i="34"/>
  <c r="EL273" i="34"/>
  <c r="EL270" i="34"/>
  <c r="EL268" i="34"/>
  <c r="EL265" i="34"/>
  <c r="EL263" i="34"/>
  <c r="EL260" i="34"/>
  <c r="EL257" i="34"/>
  <c r="EL254" i="34"/>
  <c r="EL251" i="34"/>
  <c r="EL248" i="34"/>
  <c r="EL243" i="34"/>
  <c r="EL240" i="34"/>
  <c r="EL238" i="34"/>
  <c r="EL230" i="34"/>
  <c r="EL227" i="34"/>
  <c r="EL224" i="34"/>
  <c r="EL221" i="34"/>
  <c r="EL218" i="34"/>
  <c r="EL217" i="34"/>
  <c r="EL246" i="34"/>
  <c r="DU267" i="34"/>
  <c r="DU268" i="34"/>
  <c r="DU287" i="34"/>
  <c r="DU288" i="34"/>
  <c r="DU289" i="34"/>
  <c r="DP216" i="34"/>
  <c r="DP217" i="34"/>
  <c r="DP247" i="34"/>
  <c r="DP267" i="34"/>
  <c r="DP268" i="34"/>
  <c r="DP278" i="34"/>
  <c r="DP287" i="34"/>
  <c r="DP288" i="34"/>
  <c r="DP289" i="34"/>
  <c r="EC291" i="34"/>
  <c r="DU215" i="34"/>
  <c r="DU216" i="34"/>
  <c r="DU217" i="34"/>
  <c r="DU218" i="34"/>
  <c r="DU228" i="34"/>
  <c r="DU229" i="34"/>
  <c r="DU230" i="34"/>
  <c r="DU231" i="34"/>
  <c r="DU232" i="34"/>
  <c r="DU233" i="34"/>
  <c r="DU234" i="34"/>
  <c r="DU235" i="34"/>
  <c r="DU236" i="34"/>
  <c r="DU237" i="34"/>
  <c r="DU238" i="34"/>
  <c r="DU239" i="34"/>
  <c r="DU240" i="34"/>
  <c r="DU241" i="34"/>
  <c r="DU242" i="34"/>
  <c r="DU243" i="34"/>
  <c r="DU244" i="34"/>
  <c r="DU245" i="34"/>
  <c r="DU246" i="34"/>
  <c r="DU247" i="34"/>
  <c r="DU248" i="34"/>
  <c r="DU249" i="34"/>
  <c r="DU250" i="34"/>
  <c r="DU251" i="34"/>
  <c r="DU252" i="34"/>
  <c r="DU253" i="34"/>
  <c r="DU254" i="34"/>
  <c r="DU255" i="34"/>
  <c r="DU256" i="34"/>
  <c r="DU257" i="34"/>
  <c r="DU258" i="34"/>
  <c r="DU269" i="34"/>
  <c r="DU270" i="34"/>
  <c r="DU271" i="34"/>
  <c r="DU272" i="34"/>
  <c r="DU273" i="34"/>
  <c r="DU274" i="34"/>
  <c r="DU275" i="34"/>
  <c r="DU276" i="34"/>
  <c r="DU277" i="34"/>
  <c r="DU278" i="34"/>
  <c r="DU279" i="34"/>
  <c r="DU290" i="34"/>
  <c r="DU291" i="34"/>
  <c r="DP215" i="34"/>
  <c r="DP228" i="34"/>
  <c r="DP229" i="34"/>
  <c r="DP230" i="34"/>
  <c r="DP231" i="34"/>
  <c r="DP232" i="34"/>
  <c r="DP233" i="34"/>
  <c r="DP234" i="34"/>
  <c r="DP235" i="34"/>
  <c r="DP236" i="34"/>
  <c r="DP237" i="34"/>
  <c r="DP238" i="34"/>
  <c r="DP239" i="34"/>
  <c r="DP240" i="34"/>
  <c r="DP241" i="34"/>
  <c r="DP242" i="34"/>
  <c r="DP243" i="34"/>
  <c r="DP244" i="34"/>
  <c r="DP245" i="34"/>
  <c r="DP248" i="34"/>
  <c r="DP249" i="34"/>
  <c r="DP250" i="34"/>
  <c r="DP251" i="34"/>
  <c r="DP252" i="34"/>
  <c r="DP253" i="34"/>
  <c r="DP254" i="34"/>
  <c r="DP255" i="34"/>
  <c r="DP256" i="34"/>
  <c r="DP269" i="34"/>
  <c r="DP270" i="34"/>
  <c r="DP271" i="34"/>
  <c r="DP272" i="34"/>
  <c r="DP273" i="34"/>
  <c r="DP274" i="34"/>
  <c r="DP275" i="34"/>
  <c r="DP276" i="34"/>
  <c r="DP277" i="34"/>
  <c r="DP290" i="34"/>
  <c r="DP291" i="34"/>
  <c r="GH269" i="34"/>
  <c r="IK269" i="34" s="1"/>
  <c r="FB291" i="34"/>
  <c r="FB290" i="34"/>
  <c r="EU290" i="34"/>
  <c r="FP291" i="34"/>
  <c r="EJ291" i="34"/>
  <c r="FJ291" i="34"/>
  <c r="FX291" i="34"/>
  <c r="GA291" i="34" s="1"/>
  <c r="GE291" i="34" s="1"/>
  <c r="EU291" i="34"/>
  <c r="EF291" i="34"/>
  <c r="DK291" i="34"/>
  <c r="FJ290" i="34"/>
  <c r="FB289" i="34"/>
  <c r="II291" i="34"/>
  <c r="IJ291" i="34" s="1"/>
  <c r="FX290" i="34"/>
  <c r="GA290" i="34" s="1"/>
  <c r="GE290" i="34" s="1"/>
  <c r="ER290" i="34"/>
  <c r="EF290" i="34"/>
  <c r="ER291" i="34"/>
  <c r="II290" i="34"/>
  <c r="IJ290" i="34" s="1"/>
  <c r="FX289" i="34"/>
  <c r="GA289" i="34" s="1"/>
  <c r="GE289" i="34" s="1"/>
  <c r="EF289" i="34"/>
  <c r="FP290" i="34"/>
  <c r="EJ290" i="34"/>
  <c r="FJ289" i="34"/>
  <c r="EC290" i="34"/>
  <c r="DK290" i="34"/>
  <c r="FB288" i="34"/>
  <c r="EU287" i="34"/>
  <c r="II289" i="34"/>
  <c r="IJ289" i="34" s="1"/>
  <c r="FP289" i="34"/>
  <c r="EJ289" i="34"/>
  <c r="ER289" i="34"/>
  <c r="DK289" i="34"/>
  <c r="EU289" i="34"/>
  <c r="EC289" i="34"/>
  <c r="FB287" i="34"/>
  <c r="FX288" i="34"/>
  <c r="GA288" i="34" s="1"/>
  <c r="GE288" i="34" s="1"/>
  <c r="FJ288" i="34"/>
  <c r="EF288" i="34"/>
  <c r="FB286" i="34"/>
  <c r="FP288" i="34"/>
  <c r="EJ288" i="34"/>
  <c r="FX287" i="34"/>
  <c r="GA287" i="34" s="1"/>
  <c r="GE287" i="34" s="1"/>
  <c r="FJ287" i="34"/>
  <c r="EF287" i="34"/>
  <c r="DK287" i="34"/>
  <c r="ER288" i="34"/>
  <c r="DK288" i="34"/>
  <c r="EU288" i="34"/>
  <c r="EC288" i="34"/>
  <c r="FB285" i="34"/>
  <c r="FP287" i="34"/>
  <c r="EJ287" i="34"/>
  <c r="FX286" i="34"/>
  <c r="GA286" i="34" s="1"/>
  <c r="GE286" i="34" s="1"/>
  <c r="FJ286" i="34"/>
  <c r="EF286" i="34"/>
  <c r="ER287" i="34"/>
  <c r="EC287" i="34"/>
  <c r="FB284" i="34"/>
  <c r="EU283" i="34"/>
  <c r="FP286" i="34"/>
  <c r="EJ286" i="34"/>
  <c r="FX285" i="34"/>
  <c r="GA285" i="34" s="1"/>
  <c r="GE285" i="34" s="1"/>
  <c r="FJ285" i="34"/>
  <c r="EF285" i="34"/>
  <c r="ER286" i="34"/>
  <c r="DK286" i="34"/>
  <c r="EU286" i="34"/>
  <c r="EC286" i="34"/>
  <c r="FB283" i="34"/>
  <c r="FP285" i="34"/>
  <c r="EJ285" i="34"/>
  <c r="FX284" i="34"/>
  <c r="GA284" i="34" s="1"/>
  <c r="GE284" i="34" s="1"/>
  <c r="FJ284" i="34"/>
  <c r="EF284" i="34"/>
  <c r="ER285" i="34"/>
  <c r="DK285" i="34"/>
  <c r="EU285" i="34"/>
  <c r="EC285" i="34"/>
  <c r="FB282" i="34"/>
  <c r="FP284" i="34"/>
  <c r="EJ284" i="34"/>
  <c r="FX283" i="34"/>
  <c r="GA283" i="34" s="1"/>
  <c r="GE283" i="34" s="1"/>
  <c r="FJ283" i="34"/>
  <c r="EF283" i="34"/>
  <c r="DK283" i="34"/>
  <c r="ER284" i="34"/>
  <c r="DK284" i="34"/>
  <c r="EU284" i="34"/>
  <c r="EC284" i="34"/>
  <c r="FB281" i="34"/>
  <c r="II283" i="34"/>
  <c r="IJ283" i="34" s="1"/>
  <c r="FP283" i="34"/>
  <c r="EJ283" i="34"/>
  <c r="FX282" i="34"/>
  <c r="GA282" i="34" s="1"/>
  <c r="GE282" i="34" s="1"/>
  <c r="FJ282" i="34"/>
  <c r="EF282" i="34"/>
  <c r="ER283" i="34"/>
  <c r="EC283" i="34"/>
  <c r="FB280" i="34"/>
  <c r="II282" i="34"/>
  <c r="IJ282" i="34" s="1"/>
  <c r="FP282" i="34"/>
  <c r="EJ282" i="34"/>
  <c r="EU280" i="34"/>
  <c r="FX281" i="34"/>
  <c r="GA281" i="34" s="1"/>
  <c r="GE281" i="34" s="1"/>
  <c r="FJ281" i="34"/>
  <c r="EF281" i="34"/>
  <c r="ER282" i="34"/>
  <c r="DK282" i="34"/>
  <c r="EU282" i="34"/>
  <c r="EC282" i="34"/>
  <c r="FX279" i="34"/>
  <c r="GA279" i="34" s="1"/>
  <c r="GE279" i="34" s="1"/>
  <c r="EU279" i="34"/>
  <c r="FX280" i="34"/>
  <c r="GA280" i="34" s="1"/>
  <c r="GE280" i="34" s="1"/>
  <c r="II281" i="34"/>
  <c r="IJ281" i="34" s="1"/>
  <c r="FP281" i="34"/>
  <c r="EJ281" i="34"/>
  <c r="EU278" i="34"/>
  <c r="FJ280" i="34"/>
  <c r="ER280" i="34"/>
  <c r="EF280" i="34"/>
  <c r="ER281" i="34"/>
  <c r="DK281" i="34"/>
  <c r="FB279" i="34"/>
  <c r="EU281" i="34"/>
  <c r="EC281" i="34"/>
  <c r="II280" i="34"/>
  <c r="IJ280" i="34" s="1"/>
  <c r="FP278" i="34"/>
  <c r="EF278" i="34"/>
  <c r="EF279" i="34"/>
  <c r="DK279" i="34"/>
  <c r="FJ279" i="34"/>
  <c r="FP280" i="34"/>
  <c r="EJ280" i="34"/>
  <c r="EC280" i="34"/>
  <c r="DK280" i="34"/>
  <c r="II279" i="34"/>
  <c r="IJ279" i="34" s="1"/>
  <c r="EU277" i="34"/>
  <c r="EJ277" i="34"/>
  <c r="DK277" i="34"/>
  <c r="DK278" i="34"/>
  <c r="FJ276" i="34"/>
  <c r="FX278" i="34"/>
  <c r="GA278" i="34" s="1"/>
  <c r="GE278" i="34" s="1"/>
  <c r="FP279" i="34"/>
  <c r="FS279" i="34" s="1"/>
  <c r="GD279" i="34" s="1"/>
  <c r="EJ279" i="34"/>
  <c r="EJ278" i="34"/>
  <c r="EC278" i="34"/>
  <c r="ER279" i="34"/>
  <c r="EC279" i="34"/>
  <c r="FJ277" i="34"/>
  <c r="FB278" i="34"/>
  <c r="EF276" i="34"/>
  <c r="II278" i="34"/>
  <c r="IJ278" i="34" s="1"/>
  <c r="FJ278" i="34"/>
  <c r="ER278" i="34"/>
  <c r="II277" i="34"/>
  <c r="IJ277" i="34" s="1"/>
  <c r="FX277" i="34"/>
  <c r="GA277" i="34" s="1"/>
  <c r="GE277" i="34" s="1"/>
  <c r="FB277" i="34"/>
  <c r="ER277" i="34"/>
  <c r="EC277" i="34"/>
  <c r="EU276" i="34"/>
  <c r="EJ276" i="34"/>
  <c r="DK276" i="34"/>
  <c r="FP277" i="34"/>
  <c r="EF277" i="34"/>
  <c r="DK275" i="34"/>
  <c r="II276" i="34"/>
  <c r="IJ276" i="34" s="1"/>
  <c r="FX276" i="34"/>
  <c r="GA276" i="34" s="1"/>
  <c r="GE276" i="34" s="1"/>
  <c r="FB276" i="34"/>
  <c r="ER276" i="34"/>
  <c r="EC276" i="34"/>
  <c r="FX275" i="34"/>
  <c r="GA275" i="34" s="1"/>
  <c r="GE275" i="34" s="1"/>
  <c r="FP276" i="34"/>
  <c r="ER275" i="34"/>
  <c r="DK274" i="34"/>
  <c r="II275" i="34"/>
  <c r="IJ275" i="34" s="1"/>
  <c r="EU275" i="34"/>
  <c r="EF275" i="34"/>
  <c r="FJ275" i="34"/>
  <c r="FP275" i="34"/>
  <c r="EJ275" i="34"/>
  <c r="EC275" i="34"/>
  <c r="FB275" i="34"/>
  <c r="EU274" i="34"/>
  <c r="ER274" i="34"/>
  <c r="II274" i="34"/>
  <c r="IJ274" i="34" s="1"/>
  <c r="FJ274" i="34"/>
  <c r="EU273" i="34"/>
  <c r="EJ273" i="34"/>
  <c r="DK273" i="34"/>
  <c r="FP274" i="34"/>
  <c r="EJ274" i="34"/>
  <c r="EC274" i="34"/>
  <c r="FJ273" i="34"/>
  <c r="FX274" i="34"/>
  <c r="GA274" i="34" s="1"/>
  <c r="GE274" i="34" s="1"/>
  <c r="FB274" i="34"/>
  <c r="EF274" i="34"/>
  <c r="EF272" i="34"/>
  <c r="II273" i="34"/>
  <c r="IJ273" i="34" s="1"/>
  <c r="FX273" i="34"/>
  <c r="GA273" i="34" s="1"/>
  <c r="GE273" i="34" s="1"/>
  <c r="DK272" i="34"/>
  <c r="FB273" i="34"/>
  <c r="ER273" i="34"/>
  <c r="EC273" i="34"/>
  <c r="EU272" i="34"/>
  <c r="FP273" i="34"/>
  <c r="EF273" i="34"/>
  <c r="FJ272" i="34"/>
  <c r="EU267" i="34"/>
  <c r="EF271" i="34"/>
  <c r="II272" i="34"/>
  <c r="IJ272" i="34" s="1"/>
  <c r="EC272" i="34"/>
  <c r="FX268" i="34"/>
  <c r="GA268" i="34" s="1"/>
  <c r="GE268" i="34" s="1"/>
  <c r="FX271" i="34"/>
  <c r="GA271" i="34" s="1"/>
  <c r="GE271" i="34" s="1"/>
  <c r="ER271" i="34"/>
  <c r="DK271" i="34"/>
  <c r="FB272" i="34"/>
  <c r="ER272" i="34"/>
  <c r="EU271" i="34"/>
  <c r="FX272" i="34"/>
  <c r="GA272" i="34" s="1"/>
  <c r="GE272" i="34" s="1"/>
  <c r="FP272" i="34"/>
  <c r="EJ272" i="34"/>
  <c r="EU269" i="34"/>
  <c r="EU270" i="34"/>
  <c r="EJ270" i="34"/>
  <c r="DK270" i="34"/>
  <c r="FP271" i="34"/>
  <c r="FB271" i="34"/>
  <c r="EJ271" i="34"/>
  <c r="EC271" i="34"/>
  <c r="II271" i="34"/>
  <c r="IJ271" i="34" s="1"/>
  <c r="FJ270" i="34"/>
  <c r="FJ271" i="34"/>
  <c r="II270" i="34"/>
  <c r="IJ270" i="34" s="1"/>
  <c r="FX270" i="34"/>
  <c r="GA270" i="34" s="1"/>
  <c r="GE270" i="34" s="1"/>
  <c r="FB270" i="34"/>
  <c r="ER270" i="34"/>
  <c r="EC270" i="34"/>
  <c r="DK269" i="34"/>
  <c r="FP270" i="34"/>
  <c r="EF270" i="34"/>
  <c r="FJ269" i="34"/>
  <c r="II269" i="34"/>
  <c r="IJ269" i="34" s="1"/>
  <c r="EC269" i="34"/>
  <c r="EU268" i="34"/>
  <c r="DK268" i="34"/>
  <c r="FB269" i="34"/>
  <c r="ER269" i="34"/>
  <c r="EF269" i="34"/>
  <c r="DK267" i="34"/>
  <c r="ER268" i="34"/>
  <c r="FX269" i="34"/>
  <c r="GA269" i="34" s="1"/>
  <c r="GE269" i="34" s="1"/>
  <c r="FP269" i="34"/>
  <c r="EJ269" i="34"/>
  <c r="ER267" i="34"/>
  <c r="FB268" i="34"/>
  <c r="ER266" i="34"/>
  <c r="DK266" i="34"/>
  <c r="FP268" i="34"/>
  <c r="EF268" i="34"/>
  <c r="EC268" i="34"/>
  <c r="FX267" i="34"/>
  <c r="GA267" i="34" s="1"/>
  <c r="GE267" i="34" s="1"/>
  <c r="II268" i="34"/>
  <c r="IJ268" i="34" s="1"/>
  <c r="FJ268" i="34"/>
  <c r="EJ268" i="34"/>
  <c r="EU266" i="34"/>
  <c r="FB267" i="34"/>
  <c r="EC267" i="34"/>
  <c r="FX265" i="34"/>
  <c r="GA265" i="34" s="1"/>
  <c r="GE265" i="34" s="1"/>
  <c r="FP267" i="34"/>
  <c r="EF267" i="34"/>
  <c r="II267" i="34"/>
  <c r="IJ267" i="34" s="1"/>
  <c r="FJ267" i="34"/>
  <c r="EJ267" i="34"/>
  <c r="DK265" i="34"/>
  <c r="FP266" i="34"/>
  <c r="EJ266" i="34"/>
  <c r="EC266" i="34"/>
  <c r="II266" i="34"/>
  <c r="IJ266" i="34" s="1"/>
  <c r="FJ266" i="34"/>
  <c r="DK264" i="34"/>
  <c r="FJ265" i="34"/>
  <c r="EU265" i="34"/>
  <c r="FX266" i="34"/>
  <c r="GA266" i="34" s="1"/>
  <c r="GE266" i="34" s="1"/>
  <c r="FB266" i="34"/>
  <c r="EF266" i="34"/>
  <c r="FX264" i="34"/>
  <c r="GA264" i="34" s="1"/>
  <c r="GE264" i="34" s="1"/>
  <c r="EF265" i="34"/>
  <c r="II265" i="34"/>
  <c r="IJ265" i="34" s="1"/>
  <c r="EC265" i="34"/>
  <c r="FB265" i="34"/>
  <c r="ER265" i="34"/>
  <c r="FP265" i="34"/>
  <c r="EJ265" i="34"/>
  <c r="ER264" i="34"/>
  <c r="II264" i="34"/>
  <c r="IJ264" i="34" s="1"/>
  <c r="EU264" i="34"/>
  <c r="EF264" i="34"/>
  <c r="FJ264" i="34"/>
  <c r="EU263" i="34"/>
  <c r="FP264" i="34"/>
  <c r="EJ264" i="34"/>
  <c r="EC264" i="34"/>
  <c r="FB264" i="34"/>
  <c r="DK263" i="34"/>
  <c r="FX263" i="34"/>
  <c r="EC263" i="34"/>
  <c r="FB263" i="34"/>
  <c r="ER263" i="34"/>
  <c r="II263" i="34"/>
  <c r="IJ263" i="34" s="1"/>
  <c r="EU261" i="34"/>
  <c r="EU262" i="34"/>
  <c r="DK262" i="34"/>
  <c r="FP263" i="34"/>
  <c r="EF263" i="34"/>
  <c r="FP262" i="34"/>
  <c r="FJ262" i="34"/>
  <c r="FJ263" i="34"/>
  <c r="EJ263" i="34"/>
  <c r="II262" i="34"/>
  <c r="IJ262" i="34" s="1"/>
  <c r="FX262" i="34"/>
  <c r="GA262" i="34" s="1"/>
  <c r="GE262" i="34" s="1"/>
  <c r="EJ262" i="34"/>
  <c r="ER261" i="34"/>
  <c r="DK261" i="34"/>
  <c r="FB262" i="34"/>
  <c r="EC262" i="34"/>
  <c r="ER262" i="34"/>
  <c r="EF262" i="34"/>
  <c r="FJ261" i="34"/>
  <c r="DK260" i="34"/>
  <c r="FP261" i="34"/>
  <c r="EJ261" i="34"/>
  <c r="EC261" i="34"/>
  <c r="EU260" i="34"/>
  <c r="FX261" i="34"/>
  <c r="GA261" i="34" s="1"/>
  <c r="GE261" i="34" s="1"/>
  <c r="FB261" i="34"/>
  <c r="EF261" i="34"/>
  <c r="II261" i="34"/>
  <c r="IJ261" i="34" s="1"/>
  <c r="EF260" i="34"/>
  <c r="FJ258" i="34"/>
  <c r="EU258" i="34"/>
  <c r="EF259" i="34"/>
  <c r="II260" i="34"/>
  <c r="IJ260" i="34" s="1"/>
  <c r="EC260" i="34"/>
  <c r="EU259" i="34"/>
  <c r="EJ259" i="34"/>
  <c r="DK259" i="34"/>
  <c r="FB260" i="34"/>
  <c r="ER260" i="34"/>
  <c r="FJ260" i="34"/>
  <c r="FJ259" i="34"/>
  <c r="FX260" i="34"/>
  <c r="GA260" i="34" s="1"/>
  <c r="GE260" i="34" s="1"/>
  <c r="FP260" i="34"/>
  <c r="EJ260" i="34"/>
  <c r="EU257" i="34"/>
  <c r="II259" i="34"/>
  <c r="IJ259" i="34" s="1"/>
  <c r="FX259" i="34"/>
  <c r="GA259" i="34" s="1"/>
  <c r="GE259" i="34" s="1"/>
  <c r="FB259" i="34"/>
  <c r="ER259" i="34"/>
  <c r="EC259" i="34"/>
  <c r="DK258" i="34"/>
  <c r="FP259" i="34"/>
  <c r="DK257" i="34"/>
  <c r="II258" i="34"/>
  <c r="IJ258" i="34" s="1"/>
  <c r="EC258" i="34"/>
  <c r="FB258" i="34"/>
  <c r="ER258" i="34"/>
  <c r="EF258" i="34"/>
  <c r="FX258" i="34"/>
  <c r="GA258" i="34" s="1"/>
  <c r="GE258" i="34" s="1"/>
  <c r="FP258" i="34"/>
  <c r="EJ258" i="34"/>
  <c r="EU256" i="34"/>
  <c r="FX257" i="34"/>
  <c r="GA257" i="34" s="1"/>
  <c r="GE257" i="34" s="1"/>
  <c r="EJ257" i="34"/>
  <c r="FX253" i="34"/>
  <c r="GA253" i="34" s="1"/>
  <c r="GE253" i="34" s="1"/>
  <c r="FJ257" i="34"/>
  <c r="EU255" i="34"/>
  <c r="II257" i="34"/>
  <c r="IJ257" i="34" s="1"/>
  <c r="FB257" i="34"/>
  <c r="ER257" i="34"/>
  <c r="EC257" i="34"/>
  <c r="DK256" i="34"/>
  <c r="FP257" i="34"/>
  <c r="EF257" i="34"/>
  <c r="II256" i="34"/>
  <c r="IJ256" i="34" s="1"/>
  <c r="EC256" i="34"/>
  <c r="DK255" i="34"/>
  <c r="FB256" i="34"/>
  <c r="ER256" i="34"/>
  <c r="EF256" i="34"/>
  <c r="FJ256" i="34"/>
  <c r="FX256" i="34"/>
  <c r="GA256" i="34" s="1"/>
  <c r="GE256" i="34" s="1"/>
  <c r="FP256" i="34"/>
  <c r="EJ256" i="34"/>
  <c r="FJ255" i="34"/>
  <c r="II255" i="34"/>
  <c r="IJ255" i="34" s="1"/>
  <c r="EC255" i="34"/>
  <c r="EU253" i="34"/>
  <c r="EU254" i="34"/>
  <c r="DK254" i="34"/>
  <c r="FB255" i="34"/>
  <c r="ER255" i="34"/>
  <c r="EF255" i="34"/>
  <c r="EF253" i="34"/>
  <c r="FP254" i="34"/>
  <c r="FJ254" i="34"/>
  <c r="FX255" i="34"/>
  <c r="GA255" i="34" s="1"/>
  <c r="GE255" i="34" s="1"/>
  <c r="FP255" i="34"/>
  <c r="EJ255" i="34"/>
  <c r="II254" i="34"/>
  <c r="IJ254" i="34" s="1"/>
  <c r="FX254" i="34"/>
  <c r="GA254" i="34" s="1"/>
  <c r="GE254" i="34" s="1"/>
  <c r="EJ254" i="34"/>
  <c r="EF247" i="34"/>
  <c r="ER253" i="34"/>
  <c r="DK253" i="34"/>
  <c r="FB254" i="34"/>
  <c r="EC254" i="34"/>
  <c r="FX252" i="34"/>
  <c r="GA252" i="34" s="1"/>
  <c r="GE252" i="34" s="1"/>
  <c r="ER254" i="34"/>
  <c r="EF254" i="34"/>
  <c r="II253" i="34"/>
  <c r="IJ253" i="34" s="1"/>
  <c r="FJ253" i="34"/>
  <c r="DK252" i="34"/>
  <c r="FP253" i="34"/>
  <c r="EC253" i="34"/>
  <c r="EU252" i="34"/>
  <c r="FB253" i="34"/>
  <c r="EF252" i="34"/>
  <c r="EJ253" i="34"/>
  <c r="FJ250" i="34"/>
  <c r="EU250" i="34"/>
  <c r="EU251" i="34"/>
  <c r="EJ251" i="34"/>
  <c r="DK251" i="34"/>
  <c r="EC252" i="34"/>
  <c r="II252" i="34"/>
  <c r="IJ252" i="34" s="1"/>
  <c r="FJ251" i="34"/>
  <c r="FB252" i="34"/>
  <c r="ER252" i="34"/>
  <c r="FJ252" i="34"/>
  <c r="FP252" i="34"/>
  <c r="EJ252" i="34"/>
  <c r="FX242" i="34"/>
  <c r="GA242" i="34" s="1"/>
  <c r="GE242" i="34" s="1"/>
  <c r="II251" i="34"/>
  <c r="IJ251" i="34" s="1"/>
  <c r="FX251" i="34"/>
  <c r="GA251" i="34" s="1"/>
  <c r="GE251" i="34" s="1"/>
  <c r="FB251" i="34"/>
  <c r="ER251" i="34"/>
  <c r="EC251" i="34"/>
  <c r="DK250" i="34"/>
  <c r="FP251" i="34"/>
  <c r="EF251" i="34"/>
  <c r="FJ248" i="34"/>
  <c r="EU249" i="34"/>
  <c r="EJ249" i="34"/>
  <c r="DK249" i="34"/>
  <c r="FP250" i="34"/>
  <c r="EC250" i="34"/>
  <c r="II250" i="34"/>
  <c r="IJ250" i="34" s="1"/>
  <c r="FJ249" i="34"/>
  <c r="FX250" i="34"/>
  <c r="GA250" i="34" s="1"/>
  <c r="GE250" i="34" s="1"/>
  <c r="FB250" i="34"/>
  <c r="ER250" i="34"/>
  <c r="EF250" i="34"/>
  <c r="EF248" i="34"/>
  <c r="EJ250" i="34"/>
  <c r="EF246" i="34"/>
  <c r="II249" i="34"/>
  <c r="IJ249" i="34" s="1"/>
  <c r="FX249" i="34"/>
  <c r="GA249" i="34" s="1"/>
  <c r="GE249" i="34" s="1"/>
  <c r="FB249" i="34"/>
  <c r="ER249" i="34"/>
  <c r="EC249" i="34"/>
  <c r="FJ247" i="34"/>
  <c r="EU247" i="34"/>
  <c r="EU248" i="34"/>
  <c r="EJ248" i="34"/>
  <c r="DK248" i="34"/>
  <c r="FP249" i="34"/>
  <c r="EF249" i="34"/>
  <c r="II248" i="34"/>
  <c r="IJ248" i="34" s="1"/>
  <c r="FX248" i="34"/>
  <c r="GA248" i="34" s="1"/>
  <c r="GE248" i="34" s="1"/>
  <c r="FB248" i="34"/>
  <c r="ER248" i="34"/>
  <c r="EC248" i="34"/>
  <c r="FX246" i="34"/>
  <c r="GA246" i="34" s="1"/>
  <c r="GE246" i="34" s="1"/>
  <c r="DK247" i="34"/>
  <c r="FP248" i="34"/>
  <c r="II247" i="34"/>
  <c r="IJ247" i="34" s="1"/>
  <c r="EC247" i="34"/>
  <c r="DK246" i="34"/>
  <c r="FB247" i="34"/>
  <c r="ER247" i="34"/>
  <c r="EU243" i="34"/>
  <c r="EU246" i="34"/>
  <c r="FX247" i="34"/>
  <c r="GA247" i="34" s="1"/>
  <c r="GE247" i="34" s="1"/>
  <c r="FP247" i="34"/>
  <c r="EJ247" i="34"/>
  <c r="DK245" i="34"/>
  <c r="FP246" i="34"/>
  <c r="EC246" i="34"/>
  <c r="II246" i="34"/>
  <c r="IJ246" i="34" s="1"/>
  <c r="FJ246" i="34"/>
  <c r="EU245" i="34"/>
  <c r="FB246" i="34"/>
  <c r="ER246" i="34"/>
  <c r="EF245" i="34"/>
  <c r="EJ246" i="34"/>
  <c r="FJ245" i="34"/>
  <c r="II245" i="34"/>
  <c r="IJ245" i="34" s="1"/>
  <c r="EC245" i="34"/>
  <c r="DK244" i="34"/>
  <c r="FB245" i="34"/>
  <c r="ER245" i="34"/>
  <c r="EU244" i="34"/>
  <c r="FX245" i="34"/>
  <c r="GA245" i="34" s="1"/>
  <c r="GE245" i="34" s="1"/>
  <c r="FP245" i="34"/>
  <c r="EJ245" i="34"/>
  <c r="II244" i="34"/>
  <c r="IJ244" i="34" s="1"/>
  <c r="EC244" i="34"/>
  <c r="FJ244" i="34"/>
  <c r="EU242" i="34"/>
  <c r="ER243" i="34"/>
  <c r="DK243" i="34"/>
  <c r="FB244" i="34"/>
  <c r="ER244" i="34"/>
  <c r="EF244" i="34"/>
  <c r="FX244" i="34"/>
  <c r="GA244" i="34" s="1"/>
  <c r="GE244" i="34" s="1"/>
  <c r="FP244" i="34"/>
  <c r="EJ244" i="34"/>
  <c r="II243" i="34"/>
  <c r="IJ243" i="34" s="1"/>
  <c r="FJ243" i="34"/>
  <c r="ER242" i="34"/>
  <c r="DK242" i="34"/>
  <c r="FP243" i="34"/>
  <c r="EJ243" i="34"/>
  <c r="EC243" i="34"/>
  <c r="FX243" i="34"/>
  <c r="GA243" i="34" s="1"/>
  <c r="GE243" i="34" s="1"/>
  <c r="FB243" i="34"/>
  <c r="EF243" i="34"/>
  <c r="EF242" i="34"/>
  <c r="EU241" i="34"/>
  <c r="EJ241" i="34"/>
  <c r="DK241" i="34"/>
  <c r="FP242" i="34"/>
  <c r="EJ242" i="34"/>
  <c r="EC242" i="34"/>
  <c r="II242" i="34"/>
  <c r="IJ242" i="34" s="1"/>
  <c r="FJ241" i="34"/>
  <c r="FB242" i="34"/>
  <c r="FJ242" i="34"/>
  <c r="II241" i="34"/>
  <c r="IJ241" i="34" s="1"/>
  <c r="FX241" i="34"/>
  <c r="GA241" i="34" s="1"/>
  <c r="GE241" i="34" s="1"/>
  <c r="EU239" i="34"/>
  <c r="EU240" i="34"/>
  <c r="EJ240" i="34"/>
  <c r="DK240" i="34"/>
  <c r="FB241" i="34"/>
  <c r="ER241" i="34"/>
  <c r="EC241" i="34"/>
  <c r="FJ240" i="34"/>
  <c r="FP241" i="34"/>
  <c r="EF241" i="34"/>
  <c r="II240" i="34"/>
  <c r="IJ240" i="34" s="1"/>
  <c r="FX240" i="34"/>
  <c r="GA240" i="34" s="1"/>
  <c r="GE240" i="34" s="1"/>
  <c r="FB240" i="34"/>
  <c r="ER240" i="34"/>
  <c r="EC240" i="34"/>
  <c r="DK239" i="34"/>
  <c r="FP240" i="34"/>
  <c r="EF240" i="34"/>
  <c r="II239" i="34"/>
  <c r="IJ239" i="34" s="1"/>
  <c r="EC239" i="34"/>
  <c r="EU238" i="34"/>
  <c r="FX239" i="34"/>
  <c r="GA239" i="34" s="1"/>
  <c r="GE239" i="34" s="1"/>
  <c r="FB239" i="34"/>
  <c r="ER239" i="34"/>
  <c r="EF239" i="34"/>
  <c r="FJ239" i="34"/>
  <c r="DK238" i="34"/>
  <c r="EF237" i="34"/>
  <c r="EF238" i="34"/>
  <c r="FP239" i="34"/>
  <c r="EJ239" i="34"/>
  <c r="II238" i="34"/>
  <c r="IJ238" i="34" s="1"/>
  <c r="EC238" i="34"/>
  <c r="FJ238" i="34"/>
  <c r="DK237" i="34"/>
  <c r="FB238" i="34"/>
  <c r="ER238" i="34"/>
  <c r="FJ237" i="34"/>
  <c r="EU237" i="34"/>
  <c r="FX238" i="34"/>
  <c r="GA238" i="34" s="1"/>
  <c r="GE238" i="34" s="1"/>
  <c r="FP238" i="34"/>
  <c r="EJ238" i="34"/>
  <c r="II237" i="34"/>
  <c r="IJ237" i="34" s="1"/>
  <c r="EC237" i="34"/>
  <c r="FB237" i="34"/>
  <c r="ER237" i="34"/>
  <c r="FX237" i="34"/>
  <c r="GA237" i="34" s="1"/>
  <c r="GE237" i="34" s="1"/>
  <c r="FP237" i="34"/>
  <c r="EJ237" i="34"/>
  <c r="EF236" i="34"/>
  <c r="EU236" i="34"/>
  <c r="DK236" i="34"/>
  <c r="FP236" i="34"/>
  <c r="FJ236" i="34"/>
  <c r="EF235" i="34"/>
  <c r="FX236" i="34"/>
  <c r="GA236" i="34" s="1"/>
  <c r="GE236" i="34" s="1"/>
  <c r="EJ236" i="34"/>
  <c r="FX234" i="34"/>
  <c r="GA234" i="34" s="1"/>
  <c r="GE234" i="34" s="1"/>
  <c r="EU235" i="34"/>
  <c r="EJ235" i="34"/>
  <c r="DK235" i="34"/>
  <c r="FB236" i="34"/>
  <c r="EC236" i="34"/>
  <c r="FJ235" i="34"/>
  <c r="ER236" i="34"/>
  <c r="II235" i="34"/>
  <c r="IJ235" i="34" s="1"/>
  <c r="FX235" i="34"/>
  <c r="GA235" i="34" s="1"/>
  <c r="GE235" i="34" s="1"/>
  <c r="FB235" i="34"/>
  <c r="ER235" i="34"/>
  <c r="EC235" i="34"/>
  <c r="ER234" i="34"/>
  <c r="EF234" i="34"/>
  <c r="FP235" i="34"/>
  <c r="IS132" i="34"/>
  <c r="EF233" i="34"/>
  <c r="FX232" i="34"/>
  <c r="GA232" i="34" s="1"/>
  <c r="GE232" i="34" s="1"/>
  <c r="L17" i="29"/>
  <c r="K5" i="36"/>
  <c r="K6" i="36" s="1"/>
  <c r="GH231" i="34"/>
  <c r="IK231" i="34" s="1"/>
  <c r="DW233" i="34"/>
  <c r="GH218" i="34"/>
  <c r="IK218" i="34" s="1"/>
  <c r="DK234" i="34"/>
  <c r="EC234" i="34"/>
  <c r="EU234" i="34"/>
  <c r="II234" i="34"/>
  <c r="IJ234" i="34" s="1"/>
  <c r="EU232" i="34"/>
  <c r="EU233" i="34"/>
  <c r="EJ233" i="34"/>
  <c r="DK233" i="34"/>
  <c r="FB234" i="34"/>
  <c r="FJ233" i="34"/>
  <c r="FP234" i="34"/>
  <c r="EJ234" i="34"/>
  <c r="FJ234" i="34"/>
  <c r="II233" i="34"/>
  <c r="IJ233" i="34" s="1"/>
  <c r="FX233" i="34"/>
  <c r="GA233" i="34" s="1"/>
  <c r="GE233" i="34" s="1"/>
  <c r="ER232" i="34"/>
  <c r="DK232" i="34"/>
  <c r="FB233" i="34"/>
  <c r="ER233" i="34"/>
  <c r="EC233" i="34"/>
  <c r="FX231" i="34"/>
  <c r="FP233" i="34"/>
  <c r="FS233" i="34" s="1"/>
  <c r="GD233" i="34" s="1"/>
  <c r="II232" i="34"/>
  <c r="IJ232" i="34" s="1"/>
  <c r="FJ232" i="34"/>
  <c r="ER231" i="34"/>
  <c r="DK231" i="34"/>
  <c r="FP232" i="34"/>
  <c r="EJ232" i="34"/>
  <c r="EU231" i="34"/>
  <c r="FB232" i="34"/>
  <c r="EF232" i="34"/>
  <c r="EC232" i="34"/>
  <c r="EF231" i="34"/>
  <c r="II231" i="34"/>
  <c r="IJ231" i="34" s="1"/>
  <c r="FJ231" i="34"/>
  <c r="FX229" i="34"/>
  <c r="DK230" i="34"/>
  <c r="FP231" i="34"/>
  <c r="EC231" i="34"/>
  <c r="FJ230" i="34"/>
  <c r="EU230" i="34"/>
  <c r="FB231" i="34"/>
  <c r="EF230" i="34"/>
  <c r="EJ231" i="34"/>
  <c r="II230" i="34"/>
  <c r="IJ230" i="34" s="1"/>
  <c r="EC230" i="34"/>
  <c r="ER229" i="34"/>
  <c r="DK229" i="34"/>
  <c r="FB230" i="34"/>
  <c r="ER230" i="34"/>
  <c r="DK223" i="34"/>
  <c r="EF227" i="34"/>
  <c r="DK227" i="34"/>
  <c r="FJ229" i="34"/>
  <c r="EU229" i="34"/>
  <c r="FX230" i="34"/>
  <c r="GA230" i="34" s="1"/>
  <c r="GE230" i="34" s="1"/>
  <c r="FP230" i="34"/>
  <c r="EJ230" i="34"/>
  <c r="II228" i="34"/>
  <c r="IJ228" i="34" s="1"/>
  <c r="DK228" i="34"/>
  <c r="FP229" i="34"/>
  <c r="EJ229" i="34"/>
  <c r="EC229" i="34"/>
  <c r="FJ228" i="34"/>
  <c r="EU228" i="34"/>
  <c r="FB229" i="34"/>
  <c r="EF229" i="34"/>
  <c r="II229" i="34"/>
  <c r="IJ229" i="34" s="1"/>
  <c r="EF228" i="34"/>
  <c r="EU226" i="34"/>
  <c r="FX227" i="34"/>
  <c r="GA227" i="34" s="1"/>
  <c r="GE227" i="34" s="1"/>
  <c r="EJ227" i="34"/>
  <c r="EC228" i="34"/>
  <c r="EU227" i="34"/>
  <c r="FB228" i="34"/>
  <c r="ER228" i="34"/>
  <c r="FJ227" i="34"/>
  <c r="FX228" i="34"/>
  <c r="GA228" i="34" s="1"/>
  <c r="GE228" i="34" s="1"/>
  <c r="FP228" i="34"/>
  <c r="EJ228" i="34"/>
  <c r="EF226" i="34"/>
  <c r="II227" i="34"/>
  <c r="IJ227" i="34" s="1"/>
  <c r="FB227" i="34"/>
  <c r="ER227" i="34"/>
  <c r="EC227" i="34"/>
  <c r="DK226" i="34"/>
  <c r="FP227" i="34"/>
  <c r="FJ226" i="34"/>
  <c r="EF223" i="34"/>
  <c r="II226" i="34"/>
  <c r="IJ226" i="34" s="1"/>
  <c r="EC226" i="34"/>
  <c r="FJ224" i="34"/>
  <c r="EU224" i="34"/>
  <c r="EU225" i="34"/>
  <c r="EJ225" i="34"/>
  <c r="DK225" i="34"/>
  <c r="FB226" i="34"/>
  <c r="ER226" i="34"/>
  <c r="EF225" i="34"/>
  <c r="FJ225" i="34"/>
  <c r="FX226" i="34"/>
  <c r="GA226" i="34" s="1"/>
  <c r="GE226" i="34" s="1"/>
  <c r="FP226" i="34"/>
  <c r="EJ226" i="34"/>
  <c r="II224" i="34"/>
  <c r="IJ224" i="34" s="1"/>
  <c r="FX225" i="34"/>
  <c r="GA225" i="34" s="1"/>
  <c r="GE225" i="34" s="1"/>
  <c r="FB225" i="34"/>
  <c r="ER225" i="34"/>
  <c r="EC225" i="34"/>
  <c r="DK224" i="34"/>
  <c r="FP225" i="34"/>
  <c r="II225" i="34"/>
  <c r="IJ225" i="34" s="1"/>
  <c r="FJ222" i="34"/>
  <c r="EU222" i="34"/>
  <c r="FX223" i="34"/>
  <c r="GA223" i="34" s="1"/>
  <c r="GE223" i="34" s="1"/>
  <c r="EJ223" i="34"/>
  <c r="EC224" i="34"/>
  <c r="EU223" i="34"/>
  <c r="FB224" i="34"/>
  <c r="ER224" i="34"/>
  <c r="EF224" i="34"/>
  <c r="FJ223" i="34"/>
  <c r="FX224" i="34"/>
  <c r="GA224" i="34" s="1"/>
  <c r="GE224" i="34" s="1"/>
  <c r="FP224" i="34"/>
  <c r="EJ224" i="34"/>
  <c r="EF222" i="34"/>
  <c r="II223" i="34"/>
  <c r="IJ223" i="34" s="1"/>
  <c r="FB223" i="34"/>
  <c r="ER223" i="34"/>
  <c r="EC223" i="34"/>
  <c r="DK222" i="34"/>
  <c r="FP223" i="34"/>
  <c r="EF221" i="34"/>
  <c r="II222" i="34"/>
  <c r="IJ222" i="34" s="1"/>
  <c r="EC222" i="34"/>
  <c r="EF219" i="34"/>
  <c r="EU221" i="34"/>
  <c r="EJ221" i="34"/>
  <c r="DK221" i="34"/>
  <c r="FB222" i="34"/>
  <c r="ER222" i="34"/>
  <c r="FJ221" i="34"/>
  <c r="FX222" i="34"/>
  <c r="GA222" i="34" s="1"/>
  <c r="GE222" i="34" s="1"/>
  <c r="FP222" i="34"/>
  <c r="EJ222" i="34"/>
  <c r="II221" i="34"/>
  <c r="IJ221" i="34" s="1"/>
  <c r="FX221" i="34"/>
  <c r="GA221" i="34" s="1"/>
  <c r="GE221" i="34" s="1"/>
  <c r="FB221" i="34"/>
  <c r="ER221" i="34"/>
  <c r="EC221" i="34"/>
  <c r="EU219" i="34"/>
  <c r="FP221" i="34"/>
  <c r="EU220" i="34"/>
  <c r="DK220" i="34"/>
  <c r="EF217" i="34"/>
  <c r="FX219" i="34"/>
  <c r="GA219" i="34" s="1"/>
  <c r="GE219" i="34" s="1"/>
  <c r="FP220" i="34"/>
  <c r="FJ220" i="34"/>
  <c r="II220" i="34"/>
  <c r="IJ220" i="34" s="1"/>
  <c r="FX220" i="34"/>
  <c r="GA220" i="34" s="1"/>
  <c r="GE220" i="34" s="1"/>
  <c r="EJ220" i="34"/>
  <c r="ER219" i="34"/>
  <c r="DK219" i="34"/>
  <c r="FB220" i="34"/>
  <c r="EC220" i="34"/>
  <c r="DK217" i="34"/>
  <c r="FJ219" i="34"/>
  <c r="ER220" i="34"/>
  <c r="EF220" i="34"/>
  <c r="II219" i="34"/>
  <c r="IJ219" i="34" s="1"/>
  <c r="DK218" i="34"/>
  <c r="EU218" i="34"/>
  <c r="FB219" i="34"/>
  <c r="II218" i="34"/>
  <c r="IJ218" i="34" s="1"/>
  <c r="FP219" i="34"/>
  <c r="EJ219" i="34"/>
  <c r="EC219" i="34"/>
  <c r="EF218" i="34"/>
  <c r="FJ216" i="34"/>
  <c r="ER216" i="34"/>
  <c r="FX217" i="34"/>
  <c r="GA217" i="34" s="1"/>
  <c r="GE217" i="34" s="1"/>
  <c r="EJ217" i="34"/>
  <c r="EC218" i="34"/>
  <c r="EU217" i="34"/>
  <c r="FB218" i="34"/>
  <c r="ER218" i="34"/>
  <c r="FJ218" i="34"/>
  <c r="FX218" i="34"/>
  <c r="GA218" i="34" s="1"/>
  <c r="GE218" i="34" s="1"/>
  <c r="FP218" i="34"/>
  <c r="EJ218" i="34"/>
  <c r="EF216" i="34"/>
  <c r="FJ217" i="34"/>
  <c r="II217" i="34"/>
  <c r="IJ217" i="34" s="1"/>
  <c r="ER217" i="34"/>
  <c r="EC217" i="34"/>
  <c r="EU215" i="34"/>
  <c r="EU216" i="34"/>
  <c r="DK216" i="34"/>
  <c r="FP217" i="34"/>
  <c r="FB217" i="34"/>
  <c r="EF215" i="34"/>
  <c r="II216" i="34"/>
  <c r="IJ216" i="34" s="1"/>
  <c r="FX216" i="34"/>
  <c r="GA216" i="34" s="1"/>
  <c r="GE216" i="34" s="1"/>
  <c r="FB216" i="34"/>
  <c r="EC216" i="34"/>
  <c r="FX215" i="34"/>
  <c r="GA215" i="34" s="1"/>
  <c r="GE215" i="34" s="1"/>
  <c r="ER215" i="34"/>
  <c r="DK215" i="34"/>
  <c r="FP216" i="34"/>
  <c r="EJ216" i="34"/>
  <c r="EC215" i="34"/>
  <c r="FP215" i="34"/>
  <c r="FB215" i="34"/>
  <c r="EJ215" i="34"/>
  <c r="FJ215" i="34"/>
  <c r="FS290" i="34" l="1"/>
  <c r="GD290" i="34" s="1"/>
  <c r="FS291" i="34"/>
  <c r="GD291" i="34" s="1"/>
  <c r="FS271" i="34"/>
  <c r="GD271" i="34" s="1"/>
  <c r="DX291" i="34"/>
  <c r="GB291" i="34" s="1"/>
  <c r="II288" i="34"/>
  <c r="IJ288" i="34" s="1"/>
  <c r="II287" i="34"/>
  <c r="IJ287" i="34" s="1"/>
  <c r="II286" i="34"/>
  <c r="IJ286" i="34" s="1"/>
  <c r="II285" i="34"/>
  <c r="IJ285" i="34" s="1"/>
  <c r="II284" i="34"/>
  <c r="IJ284" i="34" s="1"/>
  <c r="II236" i="34"/>
  <c r="IJ236" i="34" s="1"/>
  <c r="GA263" i="34"/>
  <c r="GE263" i="34" s="1"/>
  <c r="FS277" i="34"/>
  <c r="GD277" i="34" s="1"/>
  <c r="FC290" i="34"/>
  <c r="GC290" i="34" s="1"/>
  <c r="DX289" i="34"/>
  <c r="GB289" i="34" s="1"/>
  <c r="FC291" i="34"/>
  <c r="GC291" i="34" s="1"/>
  <c r="FS289" i="34"/>
  <c r="GD289" i="34" s="1"/>
  <c r="DX290" i="34"/>
  <c r="GB290" i="34" s="1"/>
  <c r="FC289" i="34"/>
  <c r="GC289" i="34" s="1"/>
  <c r="FS288" i="34"/>
  <c r="GD288" i="34" s="1"/>
  <c r="FS285" i="34"/>
  <c r="GD285" i="34" s="1"/>
  <c r="DX287" i="34"/>
  <c r="GB287" i="34" s="1"/>
  <c r="FS287" i="34"/>
  <c r="GD287" i="34" s="1"/>
  <c r="FS284" i="34"/>
  <c r="GD284" i="34" s="1"/>
  <c r="DX288" i="34"/>
  <c r="GB288" i="34" s="1"/>
  <c r="FS282" i="34"/>
  <c r="GD282" i="34" s="1"/>
  <c r="FS286" i="34"/>
  <c r="GD286" i="34" s="1"/>
  <c r="FS278" i="34"/>
  <c r="GD278" i="34" s="1"/>
  <c r="FC288" i="34"/>
  <c r="GC288" i="34" s="1"/>
  <c r="FC287" i="34"/>
  <c r="GC287" i="34" s="1"/>
  <c r="DX286" i="34"/>
  <c r="GB286" i="34" s="1"/>
  <c r="DX285" i="34"/>
  <c r="GB285" i="34" s="1"/>
  <c r="FS281" i="34"/>
  <c r="GD281" i="34" s="1"/>
  <c r="FC285" i="34"/>
  <c r="GC285" i="34" s="1"/>
  <c r="FC286" i="34"/>
  <c r="GC286" i="34" s="1"/>
  <c r="DX283" i="34"/>
  <c r="GB283" i="34" s="1"/>
  <c r="FS283" i="34"/>
  <c r="GD283" i="34" s="1"/>
  <c r="DX284" i="34"/>
  <c r="GB284" i="34" s="1"/>
  <c r="FS280" i="34"/>
  <c r="GD280" i="34" s="1"/>
  <c r="FC284" i="34"/>
  <c r="GC284" i="34" s="1"/>
  <c r="FC279" i="34"/>
  <c r="GC279" i="34" s="1"/>
  <c r="FC283" i="34"/>
  <c r="GC283" i="34" s="1"/>
  <c r="FC282" i="34"/>
  <c r="GC282" i="34" s="1"/>
  <c r="DX282" i="34"/>
  <c r="GB282" i="34" s="1"/>
  <c r="FC280" i="34"/>
  <c r="GC280" i="34" s="1"/>
  <c r="DX281" i="34"/>
  <c r="GB281" i="34" s="1"/>
  <c r="FC276" i="34"/>
  <c r="GC276" i="34" s="1"/>
  <c r="FC281" i="34"/>
  <c r="GC281" i="34" s="1"/>
  <c r="DX280" i="34"/>
  <c r="GB280" i="34" s="1"/>
  <c r="FC278" i="34"/>
  <c r="GC278" i="34" s="1"/>
  <c r="DX279" i="34"/>
  <c r="GB279" i="34" s="1"/>
  <c r="FS276" i="34"/>
  <c r="GD276" i="34" s="1"/>
  <c r="DX277" i="34"/>
  <c r="GB277" i="34" s="1"/>
  <c r="DX276" i="34"/>
  <c r="GB276" i="34" s="1"/>
  <c r="DX278" i="34"/>
  <c r="GB278" i="34" s="1"/>
  <c r="FC277" i="34"/>
  <c r="GC277" i="34" s="1"/>
  <c r="FC275" i="34"/>
  <c r="GC275" i="34" s="1"/>
  <c r="FS275" i="34"/>
  <c r="GD275" i="34" s="1"/>
  <c r="DX275" i="34"/>
  <c r="GB275" i="34" s="1"/>
  <c r="DX274" i="34"/>
  <c r="GB274" i="34" s="1"/>
  <c r="DX273" i="34"/>
  <c r="GB273" i="34" s="1"/>
  <c r="FS266" i="34"/>
  <c r="GD266" i="34" s="1"/>
  <c r="FC274" i="34"/>
  <c r="GC274" i="34" s="1"/>
  <c r="FS274" i="34"/>
  <c r="GD274" i="34" s="1"/>
  <c r="FS273" i="34"/>
  <c r="GD273" i="34" s="1"/>
  <c r="FC273" i="34"/>
  <c r="GC273" i="34" s="1"/>
  <c r="FC272" i="34"/>
  <c r="GC272" i="34" s="1"/>
  <c r="FS270" i="34"/>
  <c r="GD270" i="34" s="1"/>
  <c r="FS272" i="34"/>
  <c r="GD272" i="34" s="1"/>
  <c r="DX270" i="34"/>
  <c r="GB270" i="34" s="1"/>
  <c r="DX272" i="34"/>
  <c r="GB272" i="34" s="1"/>
  <c r="FS267" i="34"/>
  <c r="GD267" i="34" s="1"/>
  <c r="DX269" i="34"/>
  <c r="GB269" i="34" s="1"/>
  <c r="DX271" i="34"/>
  <c r="GB271" i="34" s="1"/>
  <c r="FC271" i="34"/>
  <c r="GC271" i="34" s="1"/>
  <c r="FC270" i="34"/>
  <c r="GC270" i="34" s="1"/>
  <c r="FS268" i="34"/>
  <c r="GD268" i="34" s="1"/>
  <c r="FC268" i="34"/>
  <c r="GC268" i="34" s="1"/>
  <c r="DX268" i="34"/>
  <c r="GB268" i="34" s="1"/>
  <c r="FC269" i="34"/>
  <c r="GC269" i="34" s="1"/>
  <c r="FS269" i="34"/>
  <c r="GD269" i="34" s="1"/>
  <c r="FC267" i="34"/>
  <c r="GC267" i="34" s="1"/>
  <c r="DX267" i="34"/>
  <c r="GB267" i="34" s="1"/>
  <c r="DX266" i="34"/>
  <c r="GB266" i="34" s="1"/>
  <c r="FC266" i="34"/>
  <c r="GC266" i="34" s="1"/>
  <c r="FC265" i="34"/>
  <c r="GC265" i="34" s="1"/>
  <c r="FS265" i="34"/>
  <c r="GD265" i="34" s="1"/>
  <c r="DX265" i="34"/>
  <c r="GB265" i="34" s="1"/>
  <c r="DX264" i="34"/>
  <c r="GB264" i="34" s="1"/>
  <c r="FC264" i="34"/>
  <c r="GC264" i="34" s="1"/>
  <c r="DX260" i="34"/>
  <c r="GB260" i="34" s="1"/>
  <c r="FS264" i="34"/>
  <c r="GD264" i="34" s="1"/>
  <c r="DX263" i="34"/>
  <c r="GB263" i="34" s="1"/>
  <c r="FC263" i="34"/>
  <c r="GC263" i="34" s="1"/>
  <c r="FS262" i="34"/>
  <c r="GD262" i="34" s="1"/>
  <c r="FC262" i="34"/>
  <c r="GC262" i="34" s="1"/>
  <c r="FC260" i="34"/>
  <c r="GC260" i="34" s="1"/>
  <c r="FS258" i="34"/>
  <c r="GD258" i="34" s="1"/>
  <c r="FS263" i="34"/>
  <c r="GD263" i="34" s="1"/>
  <c r="DX262" i="34"/>
  <c r="GB262" i="34" s="1"/>
  <c r="DX261" i="34"/>
  <c r="GB261" i="34" s="1"/>
  <c r="FC261" i="34"/>
  <c r="GC261" i="34" s="1"/>
  <c r="FS261" i="34"/>
  <c r="GD261" i="34" s="1"/>
  <c r="FC259" i="34"/>
  <c r="GC259" i="34" s="1"/>
  <c r="FS259" i="34"/>
  <c r="GD259" i="34" s="1"/>
  <c r="DX259" i="34"/>
  <c r="GB259" i="34" s="1"/>
  <c r="FS260" i="34"/>
  <c r="GD260" i="34" s="1"/>
  <c r="DX257" i="34"/>
  <c r="GB257" i="34" s="1"/>
  <c r="FC258" i="34"/>
  <c r="GC258" i="34" s="1"/>
  <c r="DX258" i="34"/>
  <c r="GB258" i="34" s="1"/>
  <c r="FS242" i="34"/>
  <c r="GD242" i="34" s="1"/>
  <c r="FS257" i="34"/>
  <c r="GD257" i="34" s="1"/>
  <c r="DX256" i="34"/>
  <c r="GB256" i="34" s="1"/>
  <c r="FC257" i="34"/>
  <c r="GC257" i="34" s="1"/>
  <c r="DX251" i="34"/>
  <c r="GB251" i="34" s="1"/>
  <c r="DX255" i="34"/>
  <c r="GB255" i="34" s="1"/>
  <c r="DX254" i="34"/>
  <c r="GB254" i="34" s="1"/>
  <c r="FC256" i="34"/>
  <c r="GC256" i="34" s="1"/>
  <c r="FS255" i="34"/>
  <c r="GD255" i="34" s="1"/>
  <c r="FC255" i="34"/>
  <c r="GC255" i="34" s="1"/>
  <c r="FS256" i="34"/>
  <c r="GD256" i="34" s="1"/>
  <c r="FS251" i="34"/>
  <c r="GD251" i="34" s="1"/>
  <c r="FS241" i="34"/>
  <c r="GD241" i="34" s="1"/>
  <c r="FC254" i="34"/>
  <c r="GC254" i="34" s="1"/>
  <c r="FS254" i="34"/>
  <c r="GD254" i="34" s="1"/>
  <c r="FC253" i="34"/>
  <c r="GC253" i="34" s="1"/>
  <c r="FC252" i="34"/>
  <c r="GC252" i="34" s="1"/>
  <c r="DX253" i="34"/>
  <c r="GB253" i="34" s="1"/>
  <c r="DX252" i="34"/>
  <c r="GB252" i="34" s="1"/>
  <c r="FC249" i="34"/>
  <c r="GC249" i="34" s="1"/>
  <c r="FS253" i="34"/>
  <c r="GD253" i="34" s="1"/>
  <c r="FS250" i="34"/>
  <c r="GD250" i="34" s="1"/>
  <c r="FC251" i="34"/>
  <c r="GC251" i="34" s="1"/>
  <c r="DX250" i="34"/>
  <c r="GB250" i="34" s="1"/>
  <c r="FS249" i="34"/>
  <c r="GD249" i="34" s="1"/>
  <c r="DX249" i="34"/>
  <c r="GB249" i="34" s="1"/>
  <c r="FS248" i="34"/>
  <c r="GD248" i="34" s="1"/>
  <c r="FS252" i="34"/>
  <c r="GD252" i="34" s="1"/>
  <c r="FS247" i="34"/>
  <c r="GD247" i="34" s="1"/>
  <c r="FC250" i="34"/>
  <c r="GC250" i="34" s="1"/>
  <c r="DX248" i="34"/>
  <c r="GB248" i="34" s="1"/>
  <c r="FC248" i="34"/>
  <c r="GC248" i="34" s="1"/>
  <c r="FS245" i="34"/>
  <c r="GD245" i="34" s="1"/>
  <c r="DX244" i="34"/>
  <c r="GB244" i="34" s="1"/>
  <c r="FS246" i="34"/>
  <c r="GD246" i="34" s="1"/>
  <c r="DX246" i="34"/>
  <c r="GB246" i="34" s="1"/>
  <c r="DX247" i="34"/>
  <c r="GB247" i="34" s="1"/>
  <c r="FC247" i="34"/>
  <c r="GC247" i="34" s="1"/>
  <c r="FC246" i="34"/>
  <c r="GC246" i="34" s="1"/>
  <c r="FS240" i="34"/>
  <c r="GD240" i="34" s="1"/>
  <c r="DX245" i="34"/>
  <c r="GB245" i="34" s="1"/>
  <c r="FC245" i="34"/>
  <c r="GC245" i="34" s="1"/>
  <c r="FC244" i="34"/>
  <c r="GC244" i="34" s="1"/>
  <c r="DX243" i="34"/>
  <c r="GB243" i="34" s="1"/>
  <c r="FC242" i="34"/>
  <c r="GC242" i="34" s="1"/>
  <c r="FC243" i="34"/>
  <c r="GC243" i="34" s="1"/>
  <c r="DX242" i="34"/>
  <c r="GB242" i="34" s="1"/>
  <c r="FS244" i="34"/>
  <c r="GD244" i="34" s="1"/>
  <c r="FS243" i="34"/>
  <c r="GD243" i="34" s="1"/>
  <c r="DX241" i="34"/>
  <c r="GB241" i="34" s="1"/>
  <c r="FC241" i="34"/>
  <c r="GC241" i="34" s="1"/>
  <c r="DX240" i="34"/>
  <c r="GB240" i="34" s="1"/>
  <c r="DX238" i="34"/>
  <c r="GB238" i="34" s="1"/>
  <c r="FC239" i="34"/>
  <c r="GC239" i="34" s="1"/>
  <c r="DX239" i="34"/>
  <c r="GB239" i="34" s="1"/>
  <c r="FC240" i="34"/>
  <c r="GC240" i="34" s="1"/>
  <c r="FS238" i="34"/>
  <c r="GD238" i="34" s="1"/>
  <c r="DX237" i="34"/>
  <c r="GB237" i="34" s="1"/>
  <c r="FS239" i="34"/>
  <c r="GD239" i="34" s="1"/>
  <c r="FC238" i="34"/>
  <c r="GC238" i="34" s="1"/>
  <c r="FS237" i="34"/>
  <c r="GD237" i="34" s="1"/>
  <c r="FS236" i="34"/>
  <c r="GD236" i="34" s="1"/>
  <c r="DX236" i="34"/>
  <c r="GB236" i="34" s="1"/>
  <c r="FC235" i="34"/>
  <c r="GC235" i="34" s="1"/>
  <c r="FS235" i="34"/>
  <c r="GD235" i="34" s="1"/>
  <c r="FC237" i="34"/>
  <c r="GC237" i="34" s="1"/>
  <c r="FC236" i="34"/>
  <c r="GC236" i="34" s="1"/>
  <c r="DX235" i="34"/>
  <c r="GB235" i="34" s="1"/>
  <c r="FS234" i="34"/>
  <c r="GD234" i="34" s="1"/>
  <c r="DX234" i="34"/>
  <c r="GB234" i="34" s="1"/>
  <c r="FC234" i="34"/>
  <c r="GC234" i="34" s="1"/>
  <c r="GA229" i="34"/>
  <c r="GE229" i="34" s="1"/>
  <c r="GA231" i="34"/>
  <c r="GE231" i="34" s="1"/>
  <c r="DX233" i="34"/>
  <c r="GB233" i="34" s="1"/>
  <c r="DX227" i="34"/>
  <c r="GB227" i="34" s="1"/>
  <c r="DX230" i="34"/>
  <c r="GB230" i="34" s="1"/>
  <c r="FC233" i="34"/>
  <c r="GC233" i="34" s="1"/>
  <c r="FC232" i="34"/>
  <c r="GC232" i="34" s="1"/>
  <c r="DX232" i="34"/>
  <c r="GB232" i="34" s="1"/>
  <c r="FS230" i="34"/>
  <c r="GD230" i="34" s="1"/>
  <c r="FS229" i="34"/>
  <c r="GD229" i="34" s="1"/>
  <c r="DX228" i="34"/>
  <c r="GB228" i="34" s="1"/>
  <c r="DX231" i="34"/>
  <c r="GB231" i="34" s="1"/>
  <c r="FC231" i="34"/>
  <c r="GC231" i="34" s="1"/>
  <c r="FS232" i="34"/>
  <c r="GD232" i="34" s="1"/>
  <c r="FC230" i="34"/>
  <c r="GC230" i="34" s="1"/>
  <c r="FS231" i="34"/>
  <c r="GD231" i="34" s="1"/>
  <c r="FC229" i="34"/>
  <c r="GC229" i="34" s="1"/>
  <c r="DX226" i="34"/>
  <c r="GB226" i="34" s="1"/>
  <c r="FC228" i="34"/>
  <c r="GC228" i="34" s="1"/>
  <c r="DX229" i="34"/>
  <c r="GB229" i="34" s="1"/>
  <c r="FS228" i="34"/>
  <c r="GD228" i="34" s="1"/>
  <c r="DX225" i="34"/>
  <c r="GB225" i="34" s="1"/>
  <c r="FS227" i="34"/>
  <c r="GD227" i="34" s="1"/>
  <c r="FC227" i="34"/>
  <c r="GC227" i="34" s="1"/>
  <c r="FC225" i="34"/>
  <c r="GC225" i="34" s="1"/>
  <c r="DX223" i="34"/>
  <c r="GB223" i="34" s="1"/>
  <c r="FS224" i="34"/>
  <c r="GD224" i="34" s="1"/>
  <c r="FS225" i="34"/>
  <c r="GD225" i="34" s="1"/>
  <c r="FS222" i="34"/>
  <c r="GD222" i="34" s="1"/>
  <c r="DX224" i="34"/>
  <c r="GB224" i="34" s="1"/>
  <c r="FC224" i="34"/>
  <c r="GC224" i="34" s="1"/>
  <c r="FC226" i="34"/>
  <c r="GC226" i="34" s="1"/>
  <c r="FS226" i="34"/>
  <c r="GD226" i="34" s="1"/>
  <c r="FS221" i="34"/>
  <c r="GD221" i="34" s="1"/>
  <c r="FC223" i="34"/>
  <c r="GC223" i="34" s="1"/>
  <c r="FS223" i="34"/>
  <c r="GD223" i="34" s="1"/>
  <c r="DX222" i="34"/>
  <c r="GB222" i="34" s="1"/>
  <c r="DX221" i="34"/>
  <c r="GB221" i="34" s="1"/>
  <c r="FC222" i="34"/>
  <c r="GC222" i="34" s="1"/>
  <c r="FS220" i="34"/>
  <c r="GD220" i="34" s="1"/>
  <c r="DX220" i="34"/>
  <c r="GB220" i="34" s="1"/>
  <c r="FC221" i="34"/>
  <c r="GC221" i="34" s="1"/>
  <c r="DX218" i="34"/>
  <c r="GB218" i="34" s="1"/>
  <c r="FS217" i="34"/>
  <c r="GD217" i="34" s="1"/>
  <c r="FS216" i="34"/>
  <c r="GD216" i="34" s="1"/>
  <c r="DX217" i="34"/>
  <c r="GB217" i="34" s="1"/>
  <c r="FS219" i="34"/>
  <c r="GD219" i="34" s="1"/>
  <c r="DX219" i="34"/>
  <c r="GB219" i="34" s="1"/>
  <c r="FC220" i="34"/>
  <c r="GC220" i="34" s="1"/>
  <c r="FS218" i="34"/>
  <c r="GD218" i="34" s="1"/>
  <c r="FC219" i="34"/>
  <c r="GC219" i="34" s="1"/>
  <c r="DX216" i="34"/>
  <c r="GB216" i="34" s="1"/>
  <c r="FC218" i="34"/>
  <c r="GC218" i="34" s="1"/>
  <c r="FC217" i="34"/>
  <c r="GC217" i="34" s="1"/>
  <c r="FC216" i="34"/>
  <c r="GC216" i="34" s="1"/>
  <c r="FS215" i="34"/>
  <c r="GD215" i="34" s="1"/>
  <c r="FC215" i="34"/>
  <c r="GC215" i="34" s="1"/>
  <c r="GF290" i="34" l="1"/>
  <c r="GF291" i="34"/>
  <c r="GF289" i="34"/>
  <c r="GF287" i="34"/>
  <c r="GF286" i="34"/>
  <c r="GF288" i="34"/>
  <c r="GF283" i="34"/>
  <c r="GF285" i="34"/>
  <c r="GF282" i="34"/>
  <c r="GF284" i="34"/>
  <c r="GF279" i="34"/>
  <c r="GF276" i="34"/>
  <c r="GF277" i="34"/>
  <c r="GF280" i="34"/>
  <c r="GF281" i="34"/>
  <c r="GF278" i="34"/>
  <c r="GF275" i="34"/>
  <c r="GF274" i="34"/>
  <c r="GF270" i="34"/>
  <c r="GF273" i="34"/>
  <c r="GF271" i="34"/>
  <c r="GF272" i="34"/>
  <c r="GF268" i="34"/>
  <c r="GF269" i="34"/>
  <c r="GF267" i="34"/>
  <c r="GF265" i="34"/>
  <c r="GF266" i="34"/>
  <c r="GF264" i="34"/>
  <c r="GF260" i="34"/>
  <c r="GF263" i="34"/>
  <c r="GF262" i="34"/>
  <c r="GF261" i="34"/>
  <c r="GF258" i="34"/>
  <c r="GF259" i="34"/>
  <c r="GF257" i="34"/>
  <c r="GF249" i="34"/>
  <c r="GF251" i="34"/>
  <c r="GF256" i="34"/>
  <c r="GF255" i="34"/>
  <c r="GF254" i="34"/>
  <c r="GF253" i="34"/>
  <c r="GF252" i="34"/>
  <c r="GF250" i="34"/>
  <c r="GF248" i="34"/>
  <c r="GF247" i="34"/>
  <c r="GF246" i="34"/>
  <c r="GF245" i="34"/>
  <c r="GF240" i="34"/>
  <c r="GF242" i="34"/>
  <c r="GF243" i="34"/>
  <c r="GF244" i="34"/>
  <c r="GF237" i="34"/>
  <c r="GF239" i="34"/>
  <c r="GF238" i="34"/>
  <c r="GF241" i="34"/>
  <c r="GF235" i="34"/>
  <c r="GF236" i="34"/>
  <c r="GF234" i="34"/>
  <c r="GF233" i="34"/>
  <c r="GF230" i="34"/>
  <c r="GF229" i="34"/>
  <c r="GF232" i="34"/>
  <c r="GF231" i="34"/>
  <c r="GF228" i="34"/>
  <c r="GF225" i="34"/>
  <c r="GF227" i="34"/>
  <c r="GF223" i="34"/>
  <c r="GF224" i="34"/>
  <c r="GF226" i="34"/>
  <c r="GF218" i="34"/>
  <c r="GF220" i="34"/>
  <c r="GF221" i="34"/>
  <c r="GF222" i="34"/>
  <c r="GF219" i="34"/>
  <c r="GF217" i="34"/>
  <c r="GF216" i="34"/>
  <c r="BH214" i="34" l="1"/>
  <c r="GH214" i="34" s="1"/>
  <c r="IK214" i="34" s="1"/>
  <c r="BK214" i="34"/>
  <c r="BL214" i="34"/>
  <c r="BM214" i="34"/>
  <c r="BN214" i="34"/>
  <c r="BO214" i="34"/>
  <c r="BP214" i="34"/>
  <c r="BQ214" i="34"/>
  <c r="BR214" i="34"/>
  <c r="BS214" i="34"/>
  <c r="BT214" i="34"/>
  <c r="BU214" i="34"/>
  <c r="BV214" i="34"/>
  <c r="BW214" i="34"/>
  <c r="BX214" i="34"/>
  <c r="DH214" i="34"/>
  <c r="DI214" i="34"/>
  <c r="DJ214" i="34"/>
  <c r="DL214" i="34"/>
  <c r="DM214" i="34"/>
  <c r="DN214" i="34"/>
  <c r="DO214" i="34"/>
  <c r="DQ214" i="34"/>
  <c r="DR214" i="34"/>
  <c r="DS214" i="34"/>
  <c r="DT214" i="34"/>
  <c r="DV214" i="34"/>
  <c r="DW214" i="34" s="1"/>
  <c r="EA214" i="34"/>
  <c r="EL214" i="34"/>
  <c r="EN214" i="34"/>
  <c r="EX214" i="34"/>
  <c r="EY214" i="34"/>
  <c r="FA214" i="34"/>
  <c r="FD214" i="34"/>
  <c r="FE214" i="34"/>
  <c r="FF214" i="34"/>
  <c r="FG214" i="34"/>
  <c r="FH214" i="34"/>
  <c r="FI214" i="34"/>
  <c r="FK214" i="34"/>
  <c r="FL214" i="34" s="1"/>
  <c r="FM214" i="34"/>
  <c r="FN214" i="34"/>
  <c r="FO214" i="34"/>
  <c r="FQ214" i="34"/>
  <c r="FR214" i="34" s="1"/>
  <c r="FT214" i="34"/>
  <c r="FU214" i="34" s="1"/>
  <c r="FV214" i="34"/>
  <c r="FW214" i="34"/>
  <c r="FY214" i="34"/>
  <c r="FZ214" i="34" s="1"/>
  <c r="GG214" i="34"/>
  <c r="GI214" i="34"/>
  <c r="GJ214" i="34"/>
  <c r="GK214" i="34"/>
  <c r="GN214" i="34"/>
  <c r="GO214" i="34"/>
  <c r="GP214" i="34"/>
  <c r="GQ214" i="34"/>
  <c r="GR214" i="34"/>
  <c r="GS214" i="34"/>
  <c r="GT214" i="34"/>
  <c r="GU214" i="34"/>
  <c r="GV214" i="34"/>
  <c r="GW214" i="34"/>
  <c r="GX214" i="34"/>
  <c r="GY214" i="34"/>
  <c r="GZ214" i="34"/>
  <c r="HA214" i="34"/>
  <c r="HB214" i="34"/>
  <c r="HC214" i="34"/>
  <c r="HD214" i="34"/>
  <c r="HE214" i="34"/>
  <c r="HF214" i="34"/>
  <c r="HG214" i="34"/>
  <c r="HH214" i="34"/>
  <c r="HI214" i="34"/>
  <c r="HJ214" i="34"/>
  <c r="HK214" i="34"/>
  <c r="HL214" i="34"/>
  <c r="HM214" i="34"/>
  <c r="HN214" i="34"/>
  <c r="HO214" i="34"/>
  <c r="HP214" i="34"/>
  <c r="HQ214" i="34"/>
  <c r="HR214" i="34"/>
  <c r="HS214" i="34"/>
  <c r="HT214" i="34"/>
  <c r="HU214" i="34"/>
  <c r="HV214" i="34"/>
  <c r="HW214" i="34"/>
  <c r="HX214" i="34"/>
  <c r="HY214" i="34"/>
  <c r="HZ214" i="34"/>
  <c r="IA214" i="34"/>
  <c r="IB214" i="34"/>
  <c r="IC214" i="34"/>
  <c r="ID214" i="34"/>
  <c r="IE214" i="34"/>
  <c r="IF214" i="34"/>
  <c r="IG214" i="34"/>
  <c r="IH214" i="34"/>
  <c r="BH213" i="34"/>
  <c r="BK213" i="34"/>
  <c r="BL213" i="34"/>
  <c r="BM213" i="34"/>
  <c r="BN213" i="34"/>
  <c r="BO213" i="34"/>
  <c r="BP213" i="34"/>
  <c r="BQ213" i="34"/>
  <c r="BR213" i="34"/>
  <c r="BS213" i="34"/>
  <c r="BT213" i="34"/>
  <c r="BU213" i="34"/>
  <c r="BV213" i="34"/>
  <c r="BW213" i="34"/>
  <c r="BX213" i="34"/>
  <c r="DH213" i="34"/>
  <c r="DI213" i="34"/>
  <c r="DJ213" i="34"/>
  <c r="DL213" i="34"/>
  <c r="DM213" i="34"/>
  <c r="DN213" i="34"/>
  <c r="DO213" i="34"/>
  <c r="DQ213" i="34"/>
  <c r="DR213" i="34"/>
  <c r="DS213" i="34"/>
  <c r="DT213" i="34"/>
  <c r="DV213" i="34"/>
  <c r="DW213" i="34" s="1"/>
  <c r="EA213" i="34"/>
  <c r="EL213" i="34"/>
  <c r="EN213" i="34"/>
  <c r="EX213" i="34"/>
  <c r="EY213" i="34"/>
  <c r="FA213" i="34"/>
  <c r="FD213" i="34"/>
  <c r="FE213" i="34"/>
  <c r="FF213" i="34"/>
  <c r="FG213" i="34"/>
  <c r="FH213" i="34"/>
  <c r="FI213" i="34"/>
  <c r="FK213" i="34"/>
  <c r="FL213" i="34" s="1"/>
  <c r="FM213" i="34"/>
  <c r="FN213" i="34"/>
  <c r="FO213" i="34"/>
  <c r="FQ213" i="34"/>
  <c r="FR213" i="34" s="1"/>
  <c r="FT213" i="34"/>
  <c r="FU213" i="34" s="1"/>
  <c r="FV213" i="34"/>
  <c r="FW213" i="34"/>
  <c r="FY213" i="34"/>
  <c r="FZ213" i="34" s="1"/>
  <c r="GG213" i="34"/>
  <c r="GI213" i="34"/>
  <c r="GJ213" i="34"/>
  <c r="GK213" i="34"/>
  <c r="GN213" i="34"/>
  <c r="GO213" i="34"/>
  <c r="GP213" i="34"/>
  <c r="GQ213" i="34"/>
  <c r="GR213" i="34"/>
  <c r="GS213" i="34"/>
  <c r="GT213" i="34"/>
  <c r="GU213" i="34"/>
  <c r="GV213" i="34"/>
  <c r="GW213" i="34"/>
  <c r="GX213" i="34"/>
  <c r="GY213" i="34"/>
  <c r="GZ213" i="34"/>
  <c r="HA213" i="34"/>
  <c r="HB213" i="34"/>
  <c r="HC213" i="34"/>
  <c r="HD213" i="34"/>
  <c r="HE213" i="34"/>
  <c r="HF213" i="34"/>
  <c r="HG213" i="34"/>
  <c r="HH213" i="34"/>
  <c r="HI213" i="34"/>
  <c r="HJ213" i="34"/>
  <c r="HK213" i="34"/>
  <c r="HL213" i="34"/>
  <c r="HM213" i="34"/>
  <c r="HN213" i="34"/>
  <c r="HO213" i="34"/>
  <c r="HP213" i="34"/>
  <c r="HQ213" i="34"/>
  <c r="HR213" i="34"/>
  <c r="HS213" i="34"/>
  <c r="HT213" i="34"/>
  <c r="HU213" i="34"/>
  <c r="HV213" i="34"/>
  <c r="HW213" i="34"/>
  <c r="HX213" i="34"/>
  <c r="HY213" i="34"/>
  <c r="HZ213" i="34"/>
  <c r="IA213" i="34"/>
  <c r="IB213" i="34"/>
  <c r="IC213" i="34"/>
  <c r="ID213" i="34"/>
  <c r="IE213" i="34"/>
  <c r="IF213" i="34"/>
  <c r="IG213" i="34"/>
  <c r="IH213" i="34"/>
  <c r="BH212" i="34"/>
  <c r="GH212" i="34" s="1"/>
  <c r="IK212" i="34" s="1"/>
  <c r="BK212" i="34"/>
  <c r="BL212" i="34"/>
  <c r="BM212" i="34"/>
  <c r="BN212" i="34"/>
  <c r="BO212" i="34"/>
  <c r="BP212" i="34"/>
  <c r="BQ212" i="34"/>
  <c r="BR212" i="34"/>
  <c r="BS212" i="34"/>
  <c r="BT212" i="34"/>
  <c r="BU212" i="34"/>
  <c r="BV212" i="34"/>
  <c r="BW212" i="34"/>
  <c r="BX212" i="34"/>
  <c r="DH212" i="34"/>
  <c r="DI212" i="34"/>
  <c r="DJ212" i="34"/>
  <c r="DL212" i="34"/>
  <c r="DM212" i="34"/>
  <c r="DN212" i="34"/>
  <c r="DO212" i="34"/>
  <c r="DQ212" i="34"/>
  <c r="DR212" i="34"/>
  <c r="DS212" i="34"/>
  <c r="DT212" i="34"/>
  <c r="DV212" i="34"/>
  <c r="DW212" i="34" s="1"/>
  <c r="EA212" i="34"/>
  <c r="EL212" i="34"/>
  <c r="EN212" i="34"/>
  <c r="EX212" i="34"/>
  <c r="EY212" i="34"/>
  <c r="FA212" i="34"/>
  <c r="FD212" i="34"/>
  <c r="FE212" i="34"/>
  <c r="FF212" i="34"/>
  <c r="FG212" i="34"/>
  <c r="FH212" i="34"/>
  <c r="FI212" i="34"/>
  <c r="FK212" i="34"/>
  <c r="FL212" i="34" s="1"/>
  <c r="FM212" i="34"/>
  <c r="FN212" i="34"/>
  <c r="FO212" i="34"/>
  <c r="FQ212" i="34"/>
  <c r="FR212" i="34" s="1"/>
  <c r="FT212" i="34"/>
  <c r="FU212" i="34" s="1"/>
  <c r="FV212" i="34"/>
  <c r="FW212" i="34"/>
  <c r="FY212" i="34"/>
  <c r="FZ212" i="34" s="1"/>
  <c r="GG212" i="34"/>
  <c r="GI212" i="34"/>
  <c r="GJ212" i="34"/>
  <c r="GK212" i="34"/>
  <c r="GN212" i="34"/>
  <c r="GO212" i="34"/>
  <c r="GP212" i="34"/>
  <c r="GQ212" i="34"/>
  <c r="GR212" i="34"/>
  <c r="GS212" i="34"/>
  <c r="GT212" i="34"/>
  <c r="GU212" i="34"/>
  <c r="GV212" i="34"/>
  <c r="GW212" i="34"/>
  <c r="GX212" i="34"/>
  <c r="GY212" i="34"/>
  <c r="GZ212" i="34"/>
  <c r="HA212" i="34"/>
  <c r="HB212" i="34"/>
  <c r="HC212" i="34"/>
  <c r="HD212" i="34"/>
  <c r="HE212" i="34"/>
  <c r="HF212" i="34"/>
  <c r="HG212" i="34"/>
  <c r="HH212" i="34"/>
  <c r="HI212" i="34"/>
  <c r="HJ212" i="34"/>
  <c r="HK212" i="34"/>
  <c r="HL212" i="34"/>
  <c r="HM212" i="34"/>
  <c r="HN212" i="34"/>
  <c r="HO212" i="34"/>
  <c r="HP212" i="34"/>
  <c r="HQ212" i="34"/>
  <c r="HR212" i="34"/>
  <c r="HS212" i="34"/>
  <c r="HT212" i="34"/>
  <c r="HU212" i="34"/>
  <c r="HV212" i="34"/>
  <c r="HW212" i="34"/>
  <c r="HX212" i="34"/>
  <c r="HY212" i="34"/>
  <c r="HZ212" i="34"/>
  <c r="IA212" i="34"/>
  <c r="IB212" i="34"/>
  <c r="IC212" i="34"/>
  <c r="ID212" i="34"/>
  <c r="IE212" i="34"/>
  <c r="IF212" i="34"/>
  <c r="IG212" i="34"/>
  <c r="IH212" i="34"/>
  <c r="BH211" i="34"/>
  <c r="GH211" i="34" s="1"/>
  <c r="IK211" i="34" s="1"/>
  <c r="BK211" i="34"/>
  <c r="BL211" i="34"/>
  <c r="BM211" i="34"/>
  <c r="BN211" i="34"/>
  <c r="BO211" i="34"/>
  <c r="BP211" i="34"/>
  <c r="BQ211" i="34"/>
  <c r="BR211" i="34"/>
  <c r="BS211" i="34"/>
  <c r="BT211" i="34"/>
  <c r="BU211" i="34"/>
  <c r="BV211" i="34"/>
  <c r="BW211" i="34"/>
  <c r="BX211" i="34"/>
  <c r="DH211" i="34"/>
  <c r="DI211" i="34"/>
  <c r="DJ211" i="34"/>
  <c r="DL211" i="34"/>
  <c r="DM211" i="34"/>
  <c r="DN211" i="34"/>
  <c r="DO211" i="34"/>
  <c r="DQ211" i="34"/>
  <c r="DR211" i="34"/>
  <c r="DS211" i="34"/>
  <c r="DT211" i="34"/>
  <c r="DV211" i="34"/>
  <c r="DW211" i="34" s="1"/>
  <c r="EA211" i="34"/>
  <c r="EL211" i="34"/>
  <c r="EN211" i="34"/>
  <c r="EX211" i="34"/>
  <c r="EY211" i="34"/>
  <c r="FA211" i="34"/>
  <c r="FD211" i="34"/>
  <c r="FE211" i="34"/>
  <c r="FF211" i="34"/>
  <c r="FG211" i="34"/>
  <c r="FH211" i="34"/>
  <c r="FI211" i="34"/>
  <c r="FK211" i="34"/>
  <c r="FL211" i="34" s="1"/>
  <c r="FM211" i="34"/>
  <c r="FN211" i="34"/>
  <c r="FO211" i="34"/>
  <c r="FQ211" i="34"/>
  <c r="FR211" i="34" s="1"/>
  <c r="FT211" i="34"/>
  <c r="FU211" i="34" s="1"/>
  <c r="FV211" i="34"/>
  <c r="FW211" i="34"/>
  <c r="FY211" i="34"/>
  <c r="FZ211" i="34" s="1"/>
  <c r="GG211" i="34"/>
  <c r="GI211" i="34"/>
  <c r="GJ211" i="34"/>
  <c r="GK211" i="34"/>
  <c r="GN211" i="34"/>
  <c r="GO211" i="34"/>
  <c r="GP211" i="34"/>
  <c r="GQ211" i="34"/>
  <c r="GR211" i="34"/>
  <c r="GS211" i="34"/>
  <c r="GT211" i="34"/>
  <c r="GU211" i="34"/>
  <c r="GV211" i="34"/>
  <c r="GW211" i="34"/>
  <c r="GX211" i="34"/>
  <c r="GY211" i="34"/>
  <c r="GZ211" i="34"/>
  <c r="HA211" i="34"/>
  <c r="HB211" i="34"/>
  <c r="HC211" i="34"/>
  <c r="HD211" i="34"/>
  <c r="HE211" i="34"/>
  <c r="HF211" i="34"/>
  <c r="HG211" i="34"/>
  <c r="HH211" i="34"/>
  <c r="HI211" i="34"/>
  <c r="HJ211" i="34"/>
  <c r="HK211" i="34"/>
  <c r="HL211" i="34"/>
  <c r="HM211" i="34"/>
  <c r="HN211" i="34"/>
  <c r="HO211" i="34"/>
  <c r="HP211" i="34"/>
  <c r="HQ211" i="34"/>
  <c r="HR211" i="34"/>
  <c r="HS211" i="34"/>
  <c r="HT211" i="34"/>
  <c r="HU211" i="34"/>
  <c r="HV211" i="34"/>
  <c r="HW211" i="34"/>
  <c r="HX211" i="34"/>
  <c r="HY211" i="34"/>
  <c r="HZ211" i="34"/>
  <c r="IA211" i="34"/>
  <c r="IB211" i="34"/>
  <c r="IC211" i="34"/>
  <c r="ID211" i="34"/>
  <c r="IE211" i="34"/>
  <c r="IF211" i="34"/>
  <c r="IG211" i="34"/>
  <c r="IH211" i="34"/>
  <c r="BH210" i="34"/>
  <c r="BK210" i="34"/>
  <c r="BL210" i="34"/>
  <c r="BM210" i="34"/>
  <c r="BN210" i="34"/>
  <c r="BO210" i="34"/>
  <c r="BP210" i="34"/>
  <c r="BQ210" i="34"/>
  <c r="BR210" i="34"/>
  <c r="BS210" i="34"/>
  <c r="BT210" i="34"/>
  <c r="BU210" i="34"/>
  <c r="BV210" i="34"/>
  <c r="BW210" i="34"/>
  <c r="BX210" i="34"/>
  <c r="DH210" i="34"/>
  <c r="DI210" i="34"/>
  <c r="DJ210" i="34"/>
  <c r="DL210" i="34"/>
  <c r="DM210" i="34"/>
  <c r="DN210" i="34"/>
  <c r="DO210" i="34"/>
  <c r="DQ210" i="34"/>
  <c r="DR210" i="34"/>
  <c r="DS210" i="34"/>
  <c r="DT210" i="34"/>
  <c r="DV210" i="34"/>
  <c r="DW210" i="34" s="1"/>
  <c r="EA210" i="34"/>
  <c r="EL210" i="34"/>
  <c r="EN210" i="34"/>
  <c r="EX210" i="34"/>
  <c r="EY210" i="34"/>
  <c r="FA210" i="34"/>
  <c r="FD210" i="34"/>
  <c r="FE210" i="34"/>
  <c r="FF210" i="34"/>
  <c r="FG210" i="34"/>
  <c r="FH210" i="34"/>
  <c r="FI210" i="34"/>
  <c r="FK210" i="34"/>
  <c r="FL210" i="34" s="1"/>
  <c r="FM210" i="34"/>
  <c r="FN210" i="34"/>
  <c r="FO210" i="34"/>
  <c r="FQ210" i="34"/>
  <c r="FR210" i="34" s="1"/>
  <c r="FT210" i="34"/>
  <c r="FU210" i="34" s="1"/>
  <c r="FV210" i="34"/>
  <c r="FW210" i="34"/>
  <c r="FY210" i="34"/>
  <c r="FZ210" i="34" s="1"/>
  <c r="GG210" i="34"/>
  <c r="GI210" i="34"/>
  <c r="GJ210" i="34"/>
  <c r="GK210" i="34"/>
  <c r="GN210" i="34"/>
  <c r="GO210" i="34"/>
  <c r="GP210" i="34"/>
  <c r="GQ210" i="34"/>
  <c r="GR210" i="34"/>
  <c r="GS210" i="34"/>
  <c r="GT210" i="34"/>
  <c r="GU210" i="34"/>
  <c r="GV210" i="34"/>
  <c r="GW210" i="34"/>
  <c r="GX210" i="34"/>
  <c r="GY210" i="34"/>
  <c r="GZ210" i="34"/>
  <c r="HA210" i="34"/>
  <c r="HB210" i="34"/>
  <c r="HC210" i="34"/>
  <c r="HD210" i="34"/>
  <c r="HE210" i="34"/>
  <c r="HF210" i="34"/>
  <c r="HG210" i="34"/>
  <c r="HH210" i="34"/>
  <c r="HI210" i="34"/>
  <c r="HJ210" i="34"/>
  <c r="HK210" i="34"/>
  <c r="HL210" i="34"/>
  <c r="HM210" i="34"/>
  <c r="HN210" i="34"/>
  <c r="HO210" i="34"/>
  <c r="HP210" i="34"/>
  <c r="HQ210" i="34"/>
  <c r="HR210" i="34"/>
  <c r="HS210" i="34"/>
  <c r="HT210" i="34"/>
  <c r="HU210" i="34"/>
  <c r="HV210" i="34"/>
  <c r="HW210" i="34"/>
  <c r="HX210" i="34"/>
  <c r="HY210" i="34"/>
  <c r="HZ210" i="34"/>
  <c r="IA210" i="34"/>
  <c r="IB210" i="34"/>
  <c r="IC210" i="34"/>
  <c r="ID210" i="34"/>
  <c r="IE210" i="34"/>
  <c r="IF210" i="34"/>
  <c r="IG210" i="34"/>
  <c r="IH210" i="34"/>
  <c r="DP214" i="34" l="1"/>
  <c r="DU214" i="34"/>
  <c r="DP213" i="34"/>
  <c r="DU213" i="34"/>
  <c r="DU212" i="34"/>
  <c r="DP212" i="34"/>
  <c r="DP211" i="34"/>
  <c r="DU211" i="34"/>
  <c r="DU210" i="34"/>
  <c r="DP210" i="34"/>
  <c r="ER214" i="34"/>
  <c r="EF214" i="34"/>
  <c r="GH213" i="34"/>
  <c r="IK213" i="34" s="1"/>
  <c r="GH210" i="34"/>
  <c r="IK210" i="34" s="1"/>
  <c r="FX213" i="34"/>
  <c r="EF213" i="34"/>
  <c r="EU214" i="34"/>
  <c r="DK214" i="34"/>
  <c r="ER213" i="34"/>
  <c r="FX214" i="34"/>
  <c r="GA214" i="34" s="1"/>
  <c r="GE214" i="34" s="1"/>
  <c r="EC214" i="34"/>
  <c r="II214" i="34"/>
  <c r="IJ214" i="34" s="1"/>
  <c r="II215" i="34"/>
  <c r="IJ215" i="34" s="1"/>
  <c r="DK213" i="34"/>
  <c r="FJ214" i="34"/>
  <c r="FP213" i="34"/>
  <c r="EU213" i="34"/>
  <c r="FB214" i="34"/>
  <c r="EJ213" i="34"/>
  <c r="FP214" i="34"/>
  <c r="EJ214" i="34"/>
  <c r="FJ213" i="34"/>
  <c r="II213" i="34"/>
  <c r="IJ213" i="34" s="1"/>
  <c r="FB213" i="34"/>
  <c r="EC213" i="34"/>
  <c r="DK212" i="34"/>
  <c r="FJ212" i="34"/>
  <c r="EU212" i="34"/>
  <c r="EF212" i="34"/>
  <c r="EF211" i="34"/>
  <c r="II212" i="34"/>
  <c r="IJ212" i="34" s="1"/>
  <c r="EC212" i="34"/>
  <c r="EU210" i="34"/>
  <c r="EU211" i="34"/>
  <c r="EJ211" i="34"/>
  <c r="DK211" i="34"/>
  <c r="FB212" i="34"/>
  <c r="ER212" i="34"/>
  <c r="FJ211" i="34"/>
  <c r="FX212" i="34"/>
  <c r="GA212" i="34" s="1"/>
  <c r="GE212" i="34" s="1"/>
  <c r="FP212" i="34"/>
  <c r="EJ212" i="34"/>
  <c r="FX211" i="34"/>
  <c r="GA211" i="34" s="1"/>
  <c r="GE211" i="34" s="1"/>
  <c r="FB211" i="34"/>
  <c r="ER211" i="34"/>
  <c r="EC211" i="34"/>
  <c r="DK210" i="34"/>
  <c r="FP211" i="34"/>
  <c r="II211" i="34"/>
  <c r="IJ211" i="34" s="1"/>
  <c r="FJ210" i="34"/>
  <c r="FB210" i="34"/>
  <c r="ER210" i="34"/>
  <c r="EF210" i="34"/>
  <c r="EC210" i="34"/>
  <c r="FX210" i="34"/>
  <c r="GA210" i="34" s="1"/>
  <c r="GE210" i="34" s="1"/>
  <c r="FP210" i="34"/>
  <c r="EJ210" i="34"/>
  <c r="GA213" i="34" l="1"/>
  <c r="GE213" i="34" s="1"/>
  <c r="FC213" i="34"/>
  <c r="GC213" i="34" s="1"/>
  <c r="FC214" i="34"/>
  <c r="GC214" i="34" s="1"/>
  <c r="DX212" i="34"/>
  <c r="GB212" i="34" s="1"/>
  <c r="DX215" i="34"/>
  <c r="GB215" i="34" s="1"/>
  <c r="GF215" i="34" s="1"/>
  <c r="DX213" i="34"/>
  <c r="GB213" i="34" s="1"/>
  <c r="FS214" i="34"/>
  <c r="GD214" i="34" s="1"/>
  <c r="DX214" i="34"/>
  <c r="GB214" i="34" s="1"/>
  <c r="FS213" i="34"/>
  <c r="GD213" i="34" s="1"/>
  <c r="FC210" i="34"/>
  <c r="GC210" i="34" s="1"/>
  <c r="FC211" i="34"/>
  <c r="GC211" i="34" s="1"/>
  <c r="FS211" i="34"/>
  <c r="GD211" i="34" s="1"/>
  <c r="FS210" i="34"/>
  <c r="GD210" i="34" s="1"/>
  <c r="FS212" i="34"/>
  <c r="GD212" i="34" s="1"/>
  <c r="FC212" i="34"/>
  <c r="GC212" i="34" s="1"/>
  <c r="DX211" i="34"/>
  <c r="GB211" i="34" s="1"/>
  <c r="BH209" i="34"/>
  <c r="GH209" i="34" s="1"/>
  <c r="IK209" i="34" s="1"/>
  <c r="BK209" i="34"/>
  <c r="BL209" i="34"/>
  <c r="BM209" i="34"/>
  <c r="BN209" i="34"/>
  <c r="BO209" i="34"/>
  <c r="BP209" i="34"/>
  <c r="BQ209" i="34"/>
  <c r="BR209" i="34"/>
  <c r="BS209" i="34"/>
  <c r="BT209" i="34"/>
  <c r="BU209" i="34"/>
  <c r="BV209" i="34"/>
  <c r="BW209" i="34"/>
  <c r="BX209" i="34"/>
  <c r="DH209" i="34"/>
  <c r="DI209" i="34"/>
  <c r="DJ209" i="34"/>
  <c r="DL209" i="34"/>
  <c r="DM209" i="34"/>
  <c r="DN209" i="34"/>
  <c r="DO209" i="34"/>
  <c r="DQ209" i="34"/>
  <c r="DR209" i="34"/>
  <c r="DS209" i="34"/>
  <c r="DT209" i="34"/>
  <c r="DV209" i="34"/>
  <c r="DW209" i="34" s="1"/>
  <c r="EA209" i="34"/>
  <c r="EL209" i="34"/>
  <c r="EN209" i="34"/>
  <c r="EX209" i="34"/>
  <c r="EY209" i="34"/>
  <c r="FA209" i="34"/>
  <c r="FD209" i="34"/>
  <c r="FE209" i="34"/>
  <c r="FF209" i="34"/>
  <c r="FG209" i="34"/>
  <c r="FH209" i="34"/>
  <c r="FI209" i="34"/>
  <c r="FK209" i="34"/>
  <c r="FL209" i="34" s="1"/>
  <c r="FM209" i="34"/>
  <c r="FN209" i="34"/>
  <c r="FO209" i="34"/>
  <c r="FQ209" i="34"/>
  <c r="FR209" i="34" s="1"/>
  <c r="FT209" i="34"/>
  <c r="FU209" i="34" s="1"/>
  <c r="FV209" i="34"/>
  <c r="FW209" i="34"/>
  <c r="FY209" i="34"/>
  <c r="FZ209" i="34" s="1"/>
  <c r="GG209" i="34"/>
  <c r="GI209" i="34"/>
  <c r="GJ209" i="34"/>
  <c r="GK209" i="34"/>
  <c r="GN209" i="34"/>
  <c r="GO209" i="34"/>
  <c r="GP209" i="34"/>
  <c r="GQ209" i="34"/>
  <c r="GR209" i="34"/>
  <c r="GS209" i="34"/>
  <c r="GT209" i="34"/>
  <c r="GU209" i="34"/>
  <c r="GV209" i="34"/>
  <c r="GW209" i="34"/>
  <c r="GX209" i="34"/>
  <c r="GY209" i="34"/>
  <c r="GZ209" i="34"/>
  <c r="HA209" i="34"/>
  <c r="HB209" i="34"/>
  <c r="HC209" i="34"/>
  <c r="HD209" i="34"/>
  <c r="HE209" i="34"/>
  <c r="HF209" i="34"/>
  <c r="HG209" i="34"/>
  <c r="HH209" i="34"/>
  <c r="HI209" i="34"/>
  <c r="HJ209" i="34"/>
  <c r="HK209" i="34"/>
  <c r="HL209" i="34"/>
  <c r="HM209" i="34"/>
  <c r="HN209" i="34"/>
  <c r="HO209" i="34"/>
  <c r="HP209" i="34"/>
  <c r="HQ209" i="34"/>
  <c r="HR209" i="34"/>
  <c r="HS209" i="34"/>
  <c r="HT209" i="34"/>
  <c r="HU209" i="34"/>
  <c r="HV209" i="34"/>
  <c r="HW209" i="34"/>
  <c r="HX209" i="34"/>
  <c r="HY209" i="34"/>
  <c r="HZ209" i="34"/>
  <c r="IA209" i="34"/>
  <c r="IB209" i="34"/>
  <c r="IC209" i="34"/>
  <c r="ID209" i="34"/>
  <c r="IE209" i="34"/>
  <c r="IF209" i="34"/>
  <c r="IG209" i="34"/>
  <c r="IH209" i="34"/>
  <c r="BH208" i="34"/>
  <c r="GH208" i="34" s="1"/>
  <c r="IK208" i="34" s="1"/>
  <c r="BK208" i="34"/>
  <c r="BL208" i="34"/>
  <c r="BM208" i="34"/>
  <c r="BN208" i="34"/>
  <c r="BO208" i="34"/>
  <c r="BP208" i="34"/>
  <c r="BQ208" i="34"/>
  <c r="BR208" i="34"/>
  <c r="BS208" i="34"/>
  <c r="BT208" i="34"/>
  <c r="BU208" i="34"/>
  <c r="BV208" i="34"/>
  <c r="BW208" i="34"/>
  <c r="BX208" i="34"/>
  <c r="DH208" i="34"/>
  <c r="DI208" i="34"/>
  <c r="DJ208" i="34"/>
  <c r="DL208" i="34"/>
  <c r="DM208" i="34"/>
  <c r="DN208" i="34"/>
  <c r="DO208" i="34"/>
  <c r="DQ208" i="34"/>
  <c r="DR208" i="34"/>
  <c r="DS208" i="34"/>
  <c r="DT208" i="34"/>
  <c r="DV208" i="34"/>
  <c r="DW208" i="34" s="1"/>
  <c r="EA208" i="34"/>
  <c r="EL208" i="34"/>
  <c r="EN208" i="34"/>
  <c r="EX208" i="34"/>
  <c r="EY208" i="34"/>
  <c r="FA208" i="34"/>
  <c r="FD208" i="34"/>
  <c r="FE208" i="34"/>
  <c r="FF208" i="34"/>
  <c r="FG208" i="34"/>
  <c r="FH208" i="34"/>
  <c r="FI208" i="34"/>
  <c r="FK208" i="34"/>
  <c r="FL208" i="34" s="1"/>
  <c r="FM208" i="34"/>
  <c r="FN208" i="34"/>
  <c r="FO208" i="34"/>
  <c r="FQ208" i="34"/>
  <c r="FR208" i="34" s="1"/>
  <c r="FT208" i="34"/>
  <c r="FU208" i="34" s="1"/>
  <c r="FV208" i="34"/>
  <c r="FW208" i="34"/>
  <c r="FY208" i="34"/>
  <c r="FZ208" i="34" s="1"/>
  <c r="GG208" i="34"/>
  <c r="GI208" i="34"/>
  <c r="GJ208" i="34"/>
  <c r="GK208" i="34"/>
  <c r="GN208" i="34"/>
  <c r="GO208" i="34"/>
  <c r="GP208" i="34"/>
  <c r="GQ208" i="34"/>
  <c r="GR208" i="34"/>
  <c r="GS208" i="34"/>
  <c r="GT208" i="34"/>
  <c r="GU208" i="34"/>
  <c r="GV208" i="34"/>
  <c r="GW208" i="34"/>
  <c r="GX208" i="34"/>
  <c r="GY208" i="34"/>
  <c r="GZ208" i="34"/>
  <c r="HA208" i="34"/>
  <c r="HB208" i="34"/>
  <c r="HC208" i="34"/>
  <c r="HD208" i="34"/>
  <c r="HE208" i="34"/>
  <c r="HF208" i="34"/>
  <c r="HG208" i="34"/>
  <c r="HH208" i="34"/>
  <c r="HI208" i="34"/>
  <c r="HJ208" i="34"/>
  <c r="HK208" i="34"/>
  <c r="HL208" i="34"/>
  <c r="HM208" i="34"/>
  <c r="HN208" i="34"/>
  <c r="HO208" i="34"/>
  <c r="HP208" i="34"/>
  <c r="HQ208" i="34"/>
  <c r="HR208" i="34"/>
  <c r="HS208" i="34"/>
  <c r="HT208" i="34"/>
  <c r="HU208" i="34"/>
  <c r="HV208" i="34"/>
  <c r="HW208" i="34"/>
  <c r="HX208" i="34"/>
  <c r="HY208" i="34"/>
  <c r="HZ208" i="34"/>
  <c r="IA208" i="34"/>
  <c r="IB208" i="34"/>
  <c r="IC208" i="34"/>
  <c r="ID208" i="34"/>
  <c r="IE208" i="34"/>
  <c r="IF208" i="34"/>
  <c r="IG208" i="34"/>
  <c r="IH208" i="34"/>
  <c r="BH207" i="34"/>
  <c r="GH207" i="34" s="1"/>
  <c r="IK207" i="34" s="1"/>
  <c r="BK207" i="34"/>
  <c r="BL207" i="34"/>
  <c r="BM207" i="34"/>
  <c r="BN207" i="34"/>
  <c r="BO207" i="34"/>
  <c r="BP207" i="34"/>
  <c r="BQ207" i="34"/>
  <c r="BR207" i="34"/>
  <c r="BS207" i="34"/>
  <c r="BT207" i="34"/>
  <c r="BU207" i="34"/>
  <c r="BV207" i="34"/>
  <c r="BW207" i="34"/>
  <c r="BX207" i="34"/>
  <c r="DH207" i="34"/>
  <c r="DI207" i="34"/>
  <c r="DJ207" i="34"/>
  <c r="DL207" i="34"/>
  <c r="DM207" i="34"/>
  <c r="DN207" i="34"/>
  <c r="DO207" i="34"/>
  <c r="DQ207" i="34"/>
  <c r="DR207" i="34"/>
  <c r="DS207" i="34"/>
  <c r="DT207" i="34"/>
  <c r="DV207" i="34"/>
  <c r="DW207" i="34" s="1"/>
  <c r="EA207" i="34"/>
  <c r="EL207" i="34"/>
  <c r="EN207" i="34"/>
  <c r="EX207" i="34"/>
  <c r="EY207" i="34"/>
  <c r="FA207" i="34"/>
  <c r="FD207" i="34"/>
  <c r="FE207" i="34"/>
  <c r="FF207" i="34"/>
  <c r="FG207" i="34"/>
  <c r="FH207" i="34"/>
  <c r="FI207" i="34"/>
  <c r="FK207" i="34"/>
  <c r="FL207" i="34" s="1"/>
  <c r="FM207" i="34"/>
  <c r="FN207" i="34"/>
  <c r="FO207" i="34"/>
  <c r="FQ207" i="34"/>
  <c r="FR207" i="34" s="1"/>
  <c r="FT207" i="34"/>
  <c r="FU207" i="34" s="1"/>
  <c r="FV207" i="34"/>
  <c r="FW207" i="34"/>
  <c r="FY207" i="34"/>
  <c r="FZ207" i="34" s="1"/>
  <c r="GG207" i="34"/>
  <c r="GI207" i="34"/>
  <c r="GJ207" i="34"/>
  <c r="GK207" i="34"/>
  <c r="GN207" i="34"/>
  <c r="GO207" i="34"/>
  <c r="GP207" i="34"/>
  <c r="GQ207" i="34"/>
  <c r="GR207" i="34"/>
  <c r="GS207" i="34"/>
  <c r="GT207" i="34"/>
  <c r="GU207" i="34"/>
  <c r="GV207" i="34"/>
  <c r="GW207" i="34"/>
  <c r="GX207" i="34"/>
  <c r="GY207" i="34"/>
  <c r="GZ207" i="34"/>
  <c r="HA207" i="34"/>
  <c r="HB207" i="34"/>
  <c r="HC207" i="34"/>
  <c r="HD207" i="34"/>
  <c r="HE207" i="34"/>
  <c r="HF207" i="34"/>
  <c r="HG207" i="34"/>
  <c r="HH207" i="34"/>
  <c r="HI207" i="34"/>
  <c r="HJ207" i="34"/>
  <c r="HK207" i="34"/>
  <c r="HL207" i="34"/>
  <c r="HM207" i="34"/>
  <c r="HN207" i="34"/>
  <c r="HO207" i="34"/>
  <c r="HP207" i="34"/>
  <c r="HQ207" i="34"/>
  <c r="HR207" i="34"/>
  <c r="HS207" i="34"/>
  <c r="HT207" i="34"/>
  <c r="HU207" i="34"/>
  <c r="HV207" i="34"/>
  <c r="HW207" i="34"/>
  <c r="HX207" i="34"/>
  <c r="HY207" i="34"/>
  <c r="HZ207" i="34"/>
  <c r="IA207" i="34"/>
  <c r="IB207" i="34"/>
  <c r="IC207" i="34"/>
  <c r="ID207" i="34"/>
  <c r="IE207" i="34"/>
  <c r="IF207" i="34"/>
  <c r="IG207" i="34"/>
  <c r="IH207" i="34"/>
  <c r="BH206" i="34"/>
  <c r="GH206" i="34" s="1"/>
  <c r="IK206" i="34" s="1"/>
  <c r="BK206" i="34"/>
  <c r="BL206" i="34"/>
  <c r="BM206" i="34"/>
  <c r="BN206" i="34"/>
  <c r="BO206" i="34"/>
  <c r="BP206" i="34"/>
  <c r="BQ206" i="34"/>
  <c r="BR206" i="34"/>
  <c r="BS206" i="34"/>
  <c r="BT206" i="34"/>
  <c r="BU206" i="34"/>
  <c r="BV206" i="34"/>
  <c r="BW206" i="34"/>
  <c r="BX206" i="34"/>
  <c r="DH206" i="34"/>
  <c r="DI206" i="34"/>
  <c r="DJ206" i="34"/>
  <c r="DL206" i="34"/>
  <c r="DM206" i="34"/>
  <c r="DN206" i="34"/>
  <c r="DO206" i="34"/>
  <c r="DQ206" i="34"/>
  <c r="DR206" i="34"/>
  <c r="DS206" i="34"/>
  <c r="DT206" i="34"/>
  <c r="DV206" i="34"/>
  <c r="DW206" i="34" s="1"/>
  <c r="EA206" i="34"/>
  <c r="EL206" i="34"/>
  <c r="EN206" i="34"/>
  <c r="EX206" i="34"/>
  <c r="EY206" i="34"/>
  <c r="FA206" i="34"/>
  <c r="FD206" i="34"/>
  <c r="FE206" i="34"/>
  <c r="FF206" i="34"/>
  <c r="FG206" i="34"/>
  <c r="FH206" i="34"/>
  <c r="FI206" i="34"/>
  <c r="FK206" i="34"/>
  <c r="FL206" i="34" s="1"/>
  <c r="FM206" i="34"/>
  <c r="FN206" i="34"/>
  <c r="FO206" i="34"/>
  <c r="FQ206" i="34"/>
  <c r="FR206" i="34" s="1"/>
  <c r="FT206" i="34"/>
  <c r="FU206" i="34" s="1"/>
  <c r="FV206" i="34"/>
  <c r="FW206" i="34"/>
  <c r="FY206" i="34"/>
  <c r="FZ206" i="34" s="1"/>
  <c r="GG206" i="34"/>
  <c r="GI206" i="34"/>
  <c r="GJ206" i="34"/>
  <c r="GK206" i="34"/>
  <c r="GN206" i="34"/>
  <c r="GO206" i="34"/>
  <c r="GP206" i="34"/>
  <c r="GQ206" i="34"/>
  <c r="GR206" i="34"/>
  <c r="GS206" i="34"/>
  <c r="GT206" i="34"/>
  <c r="GU206" i="34"/>
  <c r="GV206" i="34"/>
  <c r="GW206" i="34"/>
  <c r="GX206" i="34"/>
  <c r="GY206" i="34"/>
  <c r="GZ206" i="34"/>
  <c r="HA206" i="34"/>
  <c r="HB206" i="34"/>
  <c r="HC206" i="34"/>
  <c r="HD206" i="34"/>
  <c r="HE206" i="34"/>
  <c r="HF206" i="34"/>
  <c r="HG206" i="34"/>
  <c r="HH206" i="34"/>
  <c r="HI206" i="34"/>
  <c r="HJ206" i="34"/>
  <c r="HK206" i="34"/>
  <c r="HL206" i="34"/>
  <c r="HM206" i="34"/>
  <c r="HN206" i="34"/>
  <c r="HO206" i="34"/>
  <c r="HP206" i="34"/>
  <c r="HQ206" i="34"/>
  <c r="HR206" i="34"/>
  <c r="HS206" i="34"/>
  <c r="HT206" i="34"/>
  <c r="HU206" i="34"/>
  <c r="HV206" i="34"/>
  <c r="HW206" i="34"/>
  <c r="HX206" i="34"/>
  <c r="HY206" i="34"/>
  <c r="HZ206" i="34"/>
  <c r="IA206" i="34"/>
  <c r="IB206" i="34"/>
  <c r="IC206" i="34"/>
  <c r="ID206" i="34"/>
  <c r="IE206" i="34"/>
  <c r="IF206" i="34"/>
  <c r="IG206" i="34"/>
  <c r="IH206" i="34"/>
  <c r="BH205" i="34"/>
  <c r="GH205" i="34" s="1"/>
  <c r="IK205" i="34" s="1"/>
  <c r="BK205" i="34"/>
  <c r="BL205" i="34"/>
  <c r="BM205" i="34"/>
  <c r="BN205" i="34"/>
  <c r="BO205" i="34"/>
  <c r="BP205" i="34"/>
  <c r="BQ205" i="34"/>
  <c r="BR205" i="34"/>
  <c r="BS205" i="34"/>
  <c r="BT205" i="34"/>
  <c r="BU205" i="34"/>
  <c r="BV205" i="34"/>
  <c r="BW205" i="34"/>
  <c r="BX205" i="34"/>
  <c r="DH205" i="34"/>
  <c r="DI205" i="34"/>
  <c r="DJ205" i="34"/>
  <c r="DL205" i="34"/>
  <c r="DM205" i="34"/>
  <c r="DN205" i="34"/>
  <c r="DO205" i="34"/>
  <c r="DQ205" i="34"/>
  <c r="DR205" i="34"/>
  <c r="DS205" i="34"/>
  <c r="DT205" i="34"/>
  <c r="DV205" i="34"/>
  <c r="DW205" i="34" s="1"/>
  <c r="EA205" i="34"/>
  <c r="EL205" i="34"/>
  <c r="EN205" i="34"/>
  <c r="EX205" i="34"/>
  <c r="EY205" i="34"/>
  <c r="FA205" i="34"/>
  <c r="FD205" i="34"/>
  <c r="FE205" i="34"/>
  <c r="FF205" i="34"/>
  <c r="FG205" i="34"/>
  <c r="FH205" i="34"/>
  <c r="FI205" i="34"/>
  <c r="FK205" i="34"/>
  <c r="FL205" i="34" s="1"/>
  <c r="FM205" i="34"/>
  <c r="FN205" i="34"/>
  <c r="FO205" i="34"/>
  <c r="FQ205" i="34"/>
  <c r="FR205" i="34" s="1"/>
  <c r="FT205" i="34"/>
  <c r="FU205" i="34" s="1"/>
  <c r="FV205" i="34"/>
  <c r="FW205" i="34"/>
  <c r="FY205" i="34"/>
  <c r="FZ205" i="34" s="1"/>
  <c r="GG205" i="34"/>
  <c r="GI205" i="34"/>
  <c r="GJ205" i="34"/>
  <c r="GK205" i="34"/>
  <c r="GN205" i="34"/>
  <c r="GO205" i="34"/>
  <c r="GP205" i="34"/>
  <c r="GQ205" i="34"/>
  <c r="GR205" i="34"/>
  <c r="GS205" i="34"/>
  <c r="GT205" i="34"/>
  <c r="GU205" i="34"/>
  <c r="GV205" i="34"/>
  <c r="GW205" i="34"/>
  <c r="GX205" i="34"/>
  <c r="GY205" i="34"/>
  <c r="GZ205" i="34"/>
  <c r="HA205" i="34"/>
  <c r="HB205" i="34"/>
  <c r="HC205" i="34"/>
  <c r="HD205" i="34"/>
  <c r="HE205" i="34"/>
  <c r="HF205" i="34"/>
  <c r="HG205" i="34"/>
  <c r="HH205" i="34"/>
  <c r="HI205" i="34"/>
  <c r="HJ205" i="34"/>
  <c r="HK205" i="34"/>
  <c r="HL205" i="34"/>
  <c r="HM205" i="34"/>
  <c r="HN205" i="34"/>
  <c r="HO205" i="34"/>
  <c r="HP205" i="34"/>
  <c r="HQ205" i="34"/>
  <c r="HR205" i="34"/>
  <c r="HS205" i="34"/>
  <c r="HT205" i="34"/>
  <c r="HU205" i="34"/>
  <c r="HV205" i="34"/>
  <c r="HW205" i="34"/>
  <c r="HX205" i="34"/>
  <c r="HY205" i="34"/>
  <c r="HZ205" i="34"/>
  <c r="IA205" i="34"/>
  <c r="IB205" i="34"/>
  <c r="IC205" i="34"/>
  <c r="ID205" i="34"/>
  <c r="IE205" i="34"/>
  <c r="IF205" i="34"/>
  <c r="IG205" i="34"/>
  <c r="IH205" i="34"/>
  <c r="BH204" i="34"/>
  <c r="GH204" i="34" s="1"/>
  <c r="IK204" i="34" s="1"/>
  <c r="BK204" i="34"/>
  <c r="BL204" i="34"/>
  <c r="BM204" i="34"/>
  <c r="BN204" i="34"/>
  <c r="BO204" i="34"/>
  <c r="BP204" i="34"/>
  <c r="BQ204" i="34"/>
  <c r="BR204" i="34"/>
  <c r="BS204" i="34"/>
  <c r="BT204" i="34"/>
  <c r="BU204" i="34"/>
  <c r="BV204" i="34"/>
  <c r="BW204" i="34"/>
  <c r="BX204" i="34"/>
  <c r="DH204" i="34"/>
  <c r="DI204" i="34"/>
  <c r="DJ204" i="34"/>
  <c r="DL204" i="34"/>
  <c r="DM204" i="34"/>
  <c r="DN204" i="34"/>
  <c r="DO204" i="34"/>
  <c r="DQ204" i="34"/>
  <c r="DR204" i="34"/>
  <c r="DS204" i="34"/>
  <c r="DT204" i="34"/>
  <c r="DV204" i="34"/>
  <c r="DW204" i="34" s="1"/>
  <c r="EA204" i="34"/>
  <c r="EL204" i="34"/>
  <c r="EN204" i="34"/>
  <c r="EX204" i="34"/>
  <c r="EY204" i="34"/>
  <c r="FA204" i="34"/>
  <c r="FD204" i="34"/>
  <c r="FE204" i="34"/>
  <c r="FF204" i="34"/>
  <c r="FG204" i="34"/>
  <c r="FH204" i="34"/>
  <c r="FI204" i="34"/>
  <c r="FK204" i="34"/>
  <c r="FL204" i="34" s="1"/>
  <c r="FM204" i="34"/>
  <c r="FN204" i="34"/>
  <c r="FO204" i="34"/>
  <c r="FQ204" i="34"/>
  <c r="FR204" i="34" s="1"/>
  <c r="FT204" i="34"/>
  <c r="FU204" i="34" s="1"/>
  <c r="FV204" i="34"/>
  <c r="FW204" i="34"/>
  <c r="FY204" i="34"/>
  <c r="FZ204" i="34" s="1"/>
  <c r="GG204" i="34"/>
  <c r="GI204" i="34"/>
  <c r="GJ204" i="34"/>
  <c r="GK204" i="34"/>
  <c r="GN204" i="34"/>
  <c r="GO204" i="34"/>
  <c r="GP204" i="34"/>
  <c r="GQ204" i="34"/>
  <c r="GR204" i="34"/>
  <c r="GS204" i="34"/>
  <c r="GT204" i="34"/>
  <c r="GU204" i="34"/>
  <c r="GV204" i="34"/>
  <c r="GW204" i="34"/>
  <c r="GX204" i="34"/>
  <c r="GY204" i="34"/>
  <c r="GZ204" i="34"/>
  <c r="HA204" i="34"/>
  <c r="HB204" i="34"/>
  <c r="HC204" i="34"/>
  <c r="HD204" i="34"/>
  <c r="HE204" i="34"/>
  <c r="HF204" i="34"/>
  <c r="HG204" i="34"/>
  <c r="HH204" i="34"/>
  <c r="HI204" i="34"/>
  <c r="HJ204" i="34"/>
  <c r="HK204" i="34"/>
  <c r="HL204" i="34"/>
  <c r="HM204" i="34"/>
  <c r="HN204" i="34"/>
  <c r="HO204" i="34"/>
  <c r="HP204" i="34"/>
  <c r="HQ204" i="34"/>
  <c r="HR204" i="34"/>
  <c r="HS204" i="34"/>
  <c r="HT204" i="34"/>
  <c r="HU204" i="34"/>
  <c r="HV204" i="34"/>
  <c r="HW204" i="34"/>
  <c r="HX204" i="34"/>
  <c r="HY204" i="34"/>
  <c r="HZ204" i="34"/>
  <c r="IA204" i="34"/>
  <c r="IB204" i="34"/>
  <c r="IC204" i="34"/>
  <c r="ID204" i="34"/>
  <c r="IE204" i="34"/>
  <c r="IF204" i="34"/>
  <c r="IG204" i="34"/>
  <c r="IH204" i="34"/>
  <c r="BH203" i="34"/>
  <c r="GH203" i="34" s="1"/>
  <c r="IK203" i="34" s="1"/>
  <c r="BK203" i="34"/>
  <c r="BL203" i="34"/>
  <c r="BM203" i="34"/>
  <c r="BN203" i="34"/>
  <c r="BO203" i="34"/>
  <c r="BP203" i="34"/>
  <c r="BQ203" i="34"/>
  <c r="BR203" i="34"/>
  <c r="BS203" i="34"/>
  <c r="BT203" i="34"/>
  <c r="BU203" i="34"/>
  <c r="BV203" i="34"/>
  <c r="BW203" i="34"/>
  <c r="BX203" i="34"/>
  <c r="DH203" i="34"/>
  <c r="DI203" i="34"/>
  <c r="DJ203" i="34"/>
  <c r="DL203" i="34"/>
  <c r="DM203" i="34"/>
  <c r="DN203" i="34"/>
  <c r="DO203" i="34"/>
  <c r="DQ203" i="34"/>
  <c r="DR203" i="34"/>
  <c r="DS203" i="34"/>
  <c r="DT203" i="34"/>
  <c r="DV203" i="34"/>
  <c r="DW203" i="34" s="1"/>
  <c r="EA203" i="34"/>
  <c r="EL203" i="34"/>
  <c r="EN203" i="34"/>
  <c r="EX203" i="34"/>
  <c r="EY203" i="34"/>
  <c r="FA203" i="34"/>
  <c r="FD203" i="34"/>
  <c r="FE203" i="34"/>
  <c r="FF203" i="34"/>
  <c r="FG203" i="34"/>
  <c r="FH203" i="34"/>
  <c r="FI203" i="34"/>
  <c r="FK203" i="34"/>
  <c r="FL203" i="34" s="1"/>
  <c r="FM203" i="34"/>
  <c r="FN203" i="34"/>
  <c r="FO203" i="34"/>
  <c r="FQ203" i="34"/>
  <c r="FR203" i="34" s="1"/>
  <c r="FT203" i="34"/>
  <c r="FU203" i="34" s="1"/>
  <c r="FV203" i="34"/>
  <c r="FW203" i="34"/>
  <c r="FY203" i="34"/>
  <c r="FZ203" i="34" s="1"/>
  <c r="GG203" i="34"/>
  <c r="GI203" i="34"/>
  <c r="GJ203" i="34"/>
  <c r="GK203" i="34"/>
  <c r="GN203" i="34"/>
  <c r="GO203" i="34"/>
  <c r="GP203" i="34"/>
  <c r="GQ203" i="34"/>
  <c r="GR203" i="34"/>
  <c r="GS203" i="34"/>
  <c r="GT203" i="34"/>
  <c r="GU203" i="34"/>
  <c r="GV203" i="34"/>
  <c r="GW203" i="34"/>
  <c r="GX203" i="34"/>
  <c r="GY203" i="34"/>
  <c r="GZ203" i="34"/>
  <c r="HA203" i="34"/>
  <c r="HB203" i="34"/>
  <c r="HC203" i="34"/>
  <c r="HD203" i="34"/>
  <c r="HE203" i="34"/>
  <c r="HF203" i="34"/>
  <c r="HG203" i="34"/>
  <c r="HH203" i="34"/>
  <c r="HI203" i="34"/>
  <c r="HJ203" i="34"/>
  <c r="HK203" i="34"/>
  <c r="HL203" i="34"/>
  <c r="HM203" i="34"/>
  <c r="HN203" i="34"/>
  <c r="HO203" i="34"/>
  <c r="HP203" i="34"/>
  <c r="HQ203" i="34"/>
  <c r="HR203" i="34"/>
  <c r="HS203" i="34"/>
  <c r="HT203" i="34"/>
  <c r="HU203" i="34"/>
  <c r="HV203" i="34"/>
  <c r="HW203" i="34"/>
  <c r="HX203" i="34"/>
  <c r="HY203" i="34"/>
  <c r="HZ203" i="34"/>
  <c r="IA203" i="34"/>
  <c r="IB203" i="34"/>
  <c r="IC203" i="34"/>
  <c r="ID203" i="34"/>
  <c r="IE203" i="34"/>
  <c r="IF203" i="34"/>
  <c r="IG203" i="34"/>
  <c r="IH203" i="34"/>
  <c r="BH202" i="34"/>
  <c r="GH202" i="34" s="1"/>
  <c r="IK202" i="34" s="1"/>
  <c r="BK202" i="34"/>
  <c r="BL202" i="34"/>
  <c r="BM202" i="34"/>
  <c r="BN202" i="34"/>
  <c r="BO202" i="34"/>
  <c r="BP202" i="34"/>
  <c r="BQ202" i="34"/>
  <c r="BR202" i="34"/>
  <c r="BS202" i="34"/>
  <c r="BT202" i="34"/>
  <c r="BU202" i="34"/>
  <c r="BV202" i="34"/>
  <c r="BW202" i="34"/>
  <c r="BX202" i="34"/>
  <c r="DH202" i="34"/>
  <c r="DI202" i="34"/>
  <c r="DJ202" i="34"/>
  <c r="DL202" i="34"/>
  <c r="DM202" i="34"/>
  <c r="DN202" i="34"/>
  <c r="DO202" i="34"/>
  <c r="DQ202" i="34"/>
  <c r="DR202" i="34"/>
  <c r="DS202" i="34"/>
  <c r="DT202" i="34"/>
  <c r="DV202" i="34"/>
  <c r="DW202" i="34" s="1"/>
  <c r="EA202" i="34"/>
  <c r="EL202" i="34"/>
  <c r="EN202" i="34"/>
  <c r="EX202" i="34"/>
  <c r="EY202" i="34"/>
  <c r="FA202" i="34"/>
  <c r="FD202" i="34"/>
  <c r="FE202" i="34"/>
  <c r="FF202" i="34"/>
  <c r="FG202" i="34"/>
  <c r="FH202" i="34"/>
  <c r="FI202" i="34"/>
  <c r="FK202" i="34"/>
  <c r="FL202" i="34" s="1"/>
  <c r="FM202" i="34"/>
  <c r="FN202" i="34"/>
  <c r="FO202" i="34"/>
  <c r="FQ202" i="34"/>
  <c r="FR202" i="34" s="1"/>
  <c r="FT202" i="34"/>
  <c r="FU202" i="34" s="1"/>
  <c r="FV202" i="34"/>
  <c r="FW202" i="34"/>
  <c r="FY202" i="34"/>
  <c r="FZ202" i="34" s="1"/>
  <c r="GG202" i="34"/>
  <c r="GI202" i="34"/>
  <c r="GJ202" i="34"/>
  <c r="GK202" i="34"/>
  <c r="GN202" i="34"/>
  <c r="GO202" i="34"/>
  <c r="GP202" i="34"/>
  <c r="GQ202" i="34"/>
  <c r="GR202" i="34"/>
  <c r="GS202" i="34"/>
  <c r="GT202" i="34"/>
  <c r="GU202" i="34"/>
  <c r="GV202" i="34"/>
  <c r="GW202" i="34"/>
  <c r="GX202" i="34"/>
  <c r="GY202" i="34"/>
  <c r="GZ202" i="34"/>
  <c r="HA202" i="34"/>
  <c r="HB202" i="34"/>
  <c r="HC202" i="34"/>
  <c r="HD202" i="34"/>
  <c r="HE202" i="34"/>
  <c r="HF202" i="34"/>
  <c r="HG202" i="34"/>
  <c r="HH202" i="34"/>
  <c r="HI202" i="34"/>
  <c r="HJ202" i="34"/>
  <c r="HK202" i="34"/>
  <c r="HL202" i="34"/>
  <c r="HM202" i="34"/>
  <c r="HN202" i="34"/>
  <c r="HO202" i="34"/>
  <c r="HP202" i="34"/>
  <c r="HQ202" i="34"/>
  <c r="HR202" i="34"/>
  <c r="HS202" i="34"/>
  <c r="HT202" i="34"/>
  <c r="HU202" i="34"/>
  <c r="HV202" i="34"/>
  <c r="HW202" i="34"/>
  <c r="HX202" i="34"/>
  <c r="HY202" i="34"/>
  <c r="HZ202" i="34"/>
  <c r="IA202" i="34"/>
  <c r="IB202" i="34"/>
  <c r="IC202" i="34"/>
  <c r="ID202" i="34"/>
  <c r="IE202" i="34"/>
  <c r="IF202" i="34"/>
  <c r="IG202" i="34"/>
  <c r="IH202" i="34"/>
  <c r="BH201" i="34"/>
  <c r="GH201" i="34" s="1"/>
  <c r="IK201" i="34" s="1"/>
  <c r="BK201" i="34"/>
  <c r="BL201" i="34"/>
  <c r="BM201" i="34"/>
  <c r="BN201" i="34"/>
  <c r="BO201" i="34"/>
  <c r="BP201" i="34"/>
  <c r="BQ201" i="34"/>
  <c r="BR201" i="34"/>
  <c r="BS201" i="34"/>
  <c r="BT201" i="34"/>
  <c r="BU201" i="34"/>
  <c r="BV201" i="34"/>
  <c r="BW201" i="34"/>
  <c r="BX201" i="34"/>
  <c r="DH201" i="34"/>
  <c r="DI201" i="34"/>
  <c r="DJ201" i="34"/>
  <c r="DL201" i="34"/>
  <c r="DM201" i="34"/>
  <c r="DN201" i="34"/>
  <c r="DO201" i="34"/>
  <c r="DQ201" i="34"/>
  <c r="DR201" i="34"/>
  <c r="DS201" i="34"/>
  <c r="DT201" i="34"/>
  <c r="DV201" i="34"/>
  <c r="DW201" i="34" s="1"/>
  <c r="EA201" i="34"/>
  <c r="EL201" i="34"/>
  <c r="EN201" i="34"/>
  <c r="EX201" i="34"/>
  <c r="EY201" i="34"/>
  <c r="FA201" i="34"/>
  <c r="FD201" i="34"/>
  <c r="FE201" i="34"/>
  <c r="FF201" i="34"/>
  <c r="FG201" i="34"/>
  <c r="FH201" i="34"/>
  <c r="FI201" i="34"/>
  <c r="FK201" i="34"/>
  <c r="FL201" i="34" s="1"/>
  <c r="FM201" i="34"/>
  <c r="FN201" i="34"/>
  <c r="FO201" i="34"/>
  <c r="FQ201" i="34"/>
  <c r="FR201" i="34" s="1"/>
  <c r="FT201" i="34"/>
  <c r="FU201" i="34" s="1"/>
  <c r="FV201" i="34"/>
  <c r="FW201" i="34"/>
  <c r="FY201" i="34"/>
  <c r="FZ201" i="34" s="1"/>
  <c r="GG201" i="34"/>
  <c r="GI201" i="34"/>
  <c r="GJ201" i="34"/>
  <c r="GK201" i="34"/>
  <c r="GN201" i="34"/>
  <c r="GO201" i="34"/>
  <c r="GP201" i="34"/>
  <c r="GQ201" i="34"/>
  <c r="GR201" i="34"/>
  <c r="GS201" i="34"/>
  <c r="GT201" i="34"/>
  <c r="GU201" i="34"/>
  <c r="GV201" i="34"/>
  <c r="GW201" i="34"/>
  <c r="GX201" i="34"/>
  <c r="GY201" i="34"/>
  <c r="GZ201" i="34"/>
  <c r="HA201" i="34"/>
  <c r="HB201" i="34"/>
  <c r="HC201" i="34"/>
  <c r="HD201" i="34"/>
  <c r="HE201" i="34"/>
  <c r="HF201" i="34"/>
  <c r="HG201" i="34"/>
  <c r="HH201" i="34"/>
  <c r="HI201" i="34"/>
  <c r="HJ201" i="34"/>
  <c r="HK201" i="34"/>
  <c r="HL201" i="34"/>
  <c r="HM201" i="34"/>
  <c r="HN201" i="34"/>
  <c r="HO201" i="34"/>
  <c r="HP201" i="34"/>
  <c r="HQ201" i="34"/>
  <c r="HR201" i="34"/>
  <c r="HS201" i="34"/>
  <c r="HT201" i="34"/>
  <c r="HU201" i="34"/>
  <c r="HV201" i="34"/>
  <c r="HW201" i="34"/>
  <c r="HX201" i="34"/>
  <c r="HY201" i="34"/>
  <c r="HZ201" i="34"/>
  <c r="IA201" i="34"/>
  <c r="IB201" i="34"/>
  <c r="IC201" i="34"/>
  <c r="ID201" i="34"/>
  <c r="IE201" i="34"/>
  <c r="IF201" i="34"/>
  <c r="IG201" i="34"/>
  <c r="IH201" i="34"/>
  <c r="BH200" i="34"/>
  <c r="GH200" i="34" s="1"/>
  <c r="IK200" i="34" s="1"/>
  <c r="BK200" i="34"/>
  <c r="BL200" i="34"/>
  <c r="BM200" i="34"/>
  <c r="BN200" i="34"/>
  <c r="BO200" i="34"/>
  <c r="BP200" i="34"/>
  <c r="BQ200" i="34"/>
  <c r="BR200" i="34"/>
  <c r="BS200" i="34"/>
  <c r="BT200" i="34"/>
  <c r="BU200" i="34"/>
  <c r="BV200" i="34"/>
  <c r="BW200" i="34"/>
  <c r="BX200" i="34"/>
  <c r="DH200" i="34"/>
  <c r="DI200" i="34"/>
  <c r="DJ200" i="34"/>
  <c r="DL200" i="34"/>
  <c r="DM200" i="34"/>
  <c r="DN200" i="34"/>
  <c r="DO200" i="34"/>
  <c r="DQ200" i="34"/>
  <c r="DR200" i="34"/>
  <c r="DS200" i="34"/>
  <c r="DT200" i="34"/>
  <c r="DV200" i="34"/>
  <c r="DW200" i="34" s="1"/>
  <c r="EA200" i="34"/>
  <c r="EL200" i="34"/>
  <c r="EN200" i="34"/>
  <c r="EX200" i="34"/>
  <c r="EY200" i="34"/>
  <c r="FA200" i="34"/>
  <c r="FD200" i="34"/>
  <c r="FE200" i="34"/>
  <c r="FF200" i="34"/>
  <c r="FG200" i="34"/>
  <c r="FH200" i="34"/>
  <c r="FI200" i="34"/>
  <c r="FK200" i="34"/>
  <c r="FL200" i="34" s="1"/>
  <c r="FM200" i="34"/>
  <c r="FN200" i="34"/>
  <c r="FO200" i="34"/>
  <c r="FQ200" i="34"/>
  <c r="FR200" i="34" s="1"/>
  <c r="FT200" i="34"/>
  <c r="FU200" i="34" s="1"/>
  <c r="FV200" i="34"/>
  <c r="FW200" i="34"/>
  <c r="FY200" i="34"/>
  <c r="FZ200" i="34" s="1"/>
  <c r="GG200" i="34"/>
  <c r="GI200" i="34"/>
  <c r="GJ200" i="34"/>
  <c r="GK200" i="34"/>
  <c r="GN200" i="34"/>
  <c r="GO200" i="34"/>
  <c r="GP200" i="34"/>
  <c r="GQ200" i="34"/>
  <c r="GR200" i="34"/>
  <c r="GS200" i="34"/>
  <c r="GT200" i="34"/>
  <c r="GU200" i="34"/>
  <c r="GV200" i="34"/>
  <c r="GW200" i="34"/>
  <c r="GX200" i="34"/>
  <c r="GY200" i="34"/>
  <c r="GZ200" i="34"/>
  <c r="HA200" i="34"/>
  <c r="HB200" i="34"/>
  <c r="HC200" i="34"/>
  <c r="HD200" i="34"/>
  <c r="HE200" i="34"/>
  <c r="HF200" i="34"/>
  <c r="HG200" i="34"/>
  <c r="HH200" i="34"/>
  <c r="HI200" i="34"/>
  <c r="HJ200" i="34"/>
  <c r="HK200" i="34"/>
  <c r="HL200" i="34"/>
  <c r="HM200" i="34"/>
  <c r="HN200" i="34"/>
  <c r="HO200" i="34"/>
  <c r="HP200" i="34"/>
  <c r="HQ200" i="34"/>
  <c r="HR200" i="34"/>
  <c r="HS200" i="34"/>
  <c r="HT200" i="34"/>
  <c r="HU200" i="34"/>
  <c r="HV200" i="34"/>
  <c r="HW200" i="34"/>
  <c r="HX200" i="34"/>
  <c r="HY200" i="34"/>
  <c r="HZ200" i="34"/>
  <c r="IA200" i="34"/>
  <c r="IB200" i="34"/>
  <c r="IC200" i="34"/>
  <c r="ID200" i="34"/>
  <c r="IE200" i="34"/>
  <c r="IF200" i="34"/>
  <c r="IG200" i="34"/>
  <c r="IH200" i="34"/>
  <c r="BH199" i="34"/>
  <c r="GH199" i="34" s="1"/>
  <c r="IK199" i="34" s="1"/>
  <c r="BK199" i="34"/>
  <c r="BL199" i="34"/>
  <c r="BM199" i="34"/>
  <c r="BN199" i="34"/>
  <c r="BO199" i="34"/>
  <c r="BP199" i="34"/>
  <c r="BQ199" i="34"/>
  <c r="BR199" i="34"/>
  <c r="BS199" i="34"/>
  <c r="BT199" i="34"/>
  <c r="BU199" i="34"/>
  <c r="BV199" i="34"/>
  <c r="BW199" i="34"/>
  <c r="BX199" i="34"/>
  <c r="DH199" i="34"/>
  <c r="DI199" i="34"/>
  <c r="DJ199" i="34"/>
  <c r="DL199" i="34"/>
  <c r="DM199" i="34"/>
  <c r="DN199" i="34"/>
  <c r="DO199" i="34"/>
  <c r="DQ199" i="34"/>
  <c r="DR199" i="34"/>
  <c r="DS199" i="34"/>
  <c r="DT199" i="34"/>
  <c r="DV199" i="34"/>
  <c r="DW199" i="34" s="1"/>
  <c r="EA199" i="34"/>
  <c r="EL199" i="34"/>
  <c r="EN199" i="34"/>
  <c r="EX199" i="34"/>
  <c r="EY199" i="34"/>
  <c r="FA199" i="34"/>
  <c r="FD199" i="34"/>
  <c r="FE199" i="34"/>
  <c r="FF199" i="34"/>
  <c r="FG199" i="34"/>
  <c r="FH199" i="34"/>
  <c r="FI199" i="34"/>
  <c r="FK199" i="34"/>
  <c r="FL199" i="34" s="1"/>
  <c r="FM199" i="34"/>
  <c r="FN199" i="34"/>
  <c r="FO199" i="34"/>
  <c r="FQ199" i="34"/>
  <c r="FR199" i="34" s="1"/>
  <c r="FT199" i="34"/>
  <c r="FU199" i="34" s="1"/>
  <c r="FV199" i="34"/>
  <c r="FW199" i="34"/>
  <c r="FY199" i="34"/>
  <c r="FZ199" i="34" s="1"/>
  <c r="GG199" i="34"/>
  <c r="GI199" i="34"/>
  <c r="GJ199" i="34"/>
  <c r="GK199" i="34"/>
  <c r="GN199" i="34"/>
  <c r="GO199" i="34"/>
  <c r="GP199" i="34"/>
  <c r="GQ199" i="34"/>
  <c r="GR199" i="34"/>
  <c r="GS199" i="34"/>
  <c r="GT199" i="34"/>
  <c r="GU199" i="34"/>
  <c r="GV199" i="34"/>
  <c r="GW199" i="34"/>
  <c r="GX199" i="34"/>
  <c r="GY199" i="34"/>
  <c r="GZ199" i="34"/>
  <c r="HA199" i="34"/>
  <c r="HB199" i="34"/>
  <c r="HC199" i="34"/>
  <c r="HD199" i="34"/>
  <c r="HE199" i="34"/>
  <c r="HF199" i="34"/>
  <c r="HG199" i="34"/>
  <c r="HH199" i="34"/>
  <c r="HI199" i="34"/>
  <c r="HJ199" i="34"/>
  <c r="HK199" i="34"/>
  <c r="HL199" i="34"/>
  <c r="HM199" i="34"/>
  <c r="HN199" i="34"/>
  <c r="HO199" i="34"/>
  <c r="HP199" i="34"/>
  <c r="HQ199" i="34"/>
  <c r="HR199" i="34"/>
  <c r="HS199" i="34"/>
  <c r="HT199" i="34"/>
  <c r="HU199" i="34"/>
  <c r="HV199" i="34"/>
  <c r="HW199" i="34"/>
  <c r="HX199" i="34"/>
  <c r="HY199" i="34"/>
  <c r="HZ199" i="34"/>
  <c r="IA199" i="34"/>
  <c r="IB199" i="34"/>
  <c r="IC199" i="34"/>
  <c r="ID199" i="34"/>
  <c r="IE199" i="34"/>
  <c r="IF199" i="34"/>
  <c r="IG199" i="34"/>
  <c r="IH199" i="34"/>
  <c r="BH198" i="34"/>
  <c r="GH198" i="34" s="1"/>
  <c r="IK198" i="34" s="1"/>
  <c r="BK198" i="34"/>
  <c r="BL198" i="34"/>
  <c r="BM198" i="34"/>
  <c r="BN198" i="34"/>
  <c r="BO198" i="34"/>
  <c r="BP198" i="34"/>
  <c r="BQ198" i="34"/>
  <c r="BR198" i="34"/>
  <c r="BS198" i="34"/>
  <c r="BT198" i="34"/>
  <c r="BU198" i="34"/>
  <c r="BV198" i="34"/>
  <c r="BW198" i="34"/>
  <c r="BX198" i="34"/>
  <c r="DH198" i="34"/>
  <c r="DI198" i="34"/>
  <c r="DJ198" i="34"/>
  <c r="DL198" i="34"/>
  <c r="DM198" i="34"/>
  <c r="DN198" i="34"/>
  <c r="DO198" i="34"/>
  <c r="DQ198" i="34"/>
  <c r="DR198" i="34"/>
  <c r="DS198" i="34"/>
  <c r="DT198" i="34"/>
  <c r="DV198" i="34"/>
  <c r="DW198" i="34" s="1"/>
  <c r="EA198" i="34"/>
  <c r="EL198" i="34"/>
  <c r="EN198" i="34"/>
  <c r="EX198" i="34"/>
  <c r="EY198" i="34"/>
  <c r="FA198" i="34"/>
  <c r="FD198" i="34"/>
  <c r="FE198" i="34"/>
  <c r="FF198" i="34"/>
  <c r="FG198" i="34"/>
  <c r="FH198" i="34"/>
  <c r="FI198" i="34"/>
  <c r="FK198" i="34"/>
  <c r="FL198" i="34" s="1"/>
  <c r="FM198" i="34"/>
  <c r="FN198" i="34"/>
  <c r="FO198" i="34"/>
  <c r="FQ198" i="34"/>
  <c r="FR198" i="34" s="1"/>
  <c r="FT198" i="34"/>
  <c r="FU198" i="34" s="1"/>
  <c r="FV198" i="34"/>
  <c r="FW198" i="34"/>
  <c r="FY198" i="34"/>
  <c r="FZ198" i="34" s="1"/>
  <c r="GG198" i="34"/>
  <c r="GI198" i="34"/>
  <c r="GJ198" i="34"/>
  <c r="GK198" i="34"/>
  <c r="GN198" i="34"/>
  <c r="GO198" i="34"/>
  <c r="GP198" i="34"/>
  <c r="GQ198" i="34"/>
  <c r="GR198" i="34"/>
  <c r="GS198" i="34"/>
  <c r="GT198" i="34"/>
  <c r="GU198" i="34"/>
  <c r="GV198" i="34"/>
  <c r="GW198" i="34"/>
  <c r="GX198" i="34"/>
  <c r="GY198" i="34"/>
  <c r="GZ198" i="34"/>
  <c r="HA198" i="34"/>
  <c r="HB198" i="34"/>
  <c r="HC198" i="34"/>
  <c r="HD198" i="34"/>
  <c r="HE198" i="34"/>
  <c r="HF198" i="34"/>
  <c r="HG198" i="34"/>
  <c r="HH198" i="34"/>
  <c r="HI198" i="34"/>
  <c r="HJ198" i="34"/>
  <c r="HK198" i="34"/>
  <c r="HL198" i="34"/>
  <c r="HM198" i="34"/>
  <c r="HN198" i="34"/>
  <c r="HO198" i="34"/>
  <c r="HP198" i="34"/>
  <c r="HQ198" i="34"/>
  <c r="HR198" i="34"/>
  <c r="HS198" i="34"/>
  <c r="HT198" i="34"/>
  <c r="HU198" i="34"/>
  <c r="HV198" i="34"/>
  <c r="HW198" i="34"/>
  <c r="HX198" i="34"/>
  <c r="HY198" i="34"/>
  <c r="HZ198" i="34"/>
  <c r="IA198" i="34"/>
  <c r="IB198" i="34"/>
  <c r="IC198" i="34"/>
  <c r="ID198" i="34"/>
  <c r="IE198" i="34"/>
  <c r="IF198" i="34"/>
  <c r="IG198" i="34"/>
  <c r="IH198" i="34"/>
  <c r="BH197" i="34"/>
  <c r="GH197" i="34" s="1"/>
  <c r="IK197" i="34" s="1"/>
  <c r="BK197" i="34"/>
  <c r="BL197" i="34"/>
  <c r="BM197" i="34"/>
  <c r="BN197" i="34"/>
  <c r="BO197" i="34"/>
  <c r="BP197" i="34"/>
  <c r="BQ197" i="34"/>
  <c r="BR197" i="34"/>
  <c r="BS197" i="34"/>
  <c r="BT197" i="34"/>
  <c r="BU197" i="34"/>
  <c r="BV197" i="34"/>
  <c r="BW197" i="34"/>
  <c r="BX197" i="34"/>
  <c r="DH197" i="34"/>
  <c r="DI197" i="34"/>
  <c r="DJ197" i="34"/>
  <c r="DL197" i="34"/>
  <c r="DM197" i="34"/>
  <c r="DN197" i="34"/>
  <c r="DO197" i="34"/>
  <c r="DQ197" i="34"/>
  <c r="DR197" i="34"/>
  <c r="DS197" i="34"/>
  <c r="DT197" i="34"/>
  <c r="DV197" i="34"/>
  <c r="DW197" i="34" s="1"/>
  <c r="EA197" i="34"/>
  <c r="EL197" i="34"/>
  <c r="EN197" i="34"/>
  <c r="EX197" i="34"/>
  <c r="EY197" i="34"/>
  <c r="FA197" i="34"/>
  <c r="FD197" i="34"/>
  <c r="FE197" i="34"/>
  <c r="FF197" i="34"/>
  <c r="FG197" i="34"/>
  <c r="FH197" i="34"/>
  <c r="FI197" i="34"/>
  <c r="FK197" i="34"/>
  <c r="FL197" i="34" s="1"/>
  <c r="FM197" i="34"/>
  <c r="FN197" i="34"/>
  <c r="FO197" i="34"/>
  <c r="FQ197" i="34"/>
  <c r="FR197" i="34" s="1"/>
  <c r="FT197" i="34"/>
  <c r="FU197" i="34" s="1"/>
  <c r="FV197" i="34"/>
  <c r="FW197" i="34"/>
  <c r="FY197" i="34"/>
  <c r="FZ197" i="34" s="1"/>
  <c r="GG197" i="34"/>
  <c r="GI197" i="34"/>
  <c r="GJ197" i="34"/>
  <c r="GK197" i="34"/>
  <c r="GN197" i="34"/>
  <c r="GO197" i="34"/>
  <c r="GP197" i="34"/>
  <c r="GQ197" i="34"/>
  <c r="GR197" i="34"/>
  <c r="GS197" i="34"/>
  <c r="GT197" i="34"/>
  <c r="GU197" i="34"/>
  <c r="GV197" i="34"/>
  <c r="GW197" i="34"/>
  <c r="GX197" i="34"/>
  <c r="GY197" i="34"/>
  <c r="GZ197" i="34"/>
  <c r="HA197" i="34"/>
  <c r="HB197" i="34"/>
  <c r="HC197" i="34"/>
  <c r="HD197" i="34"/>
  <c r="HE197" i="34"/>
  <c r="HF197" i="34"/>
  <c r="HG197" i="34"/>
  <c r="HH197" i="34"/>
  <c r="HI197" i="34"/>
  <c r="HJ197" i="34"/>
  <c r="HK197" i="34"/>
  <c r="HL197" i="34"/>
  <c r="HM197" i="34"/>
  <c r="HN197" i="34"/>
  <c r="HO197" i="34"/>
  <c r="HP197" i="34"/>
  <c r="HQ197" i="34"/>
  <c r="HR197" i="34"/>
  <c r="HS197" i="34"/>
  <c r="HT197" i="34"/>
  <c r="HU197" i="34"/>
  <c r="HV197" i="34"/>
  <c r="HW197" i="34"/>
  <c r="HX197" i="34"/>
  <c r="HY197" i="34"/>
  <c r="HZ197" i="34"/>
  <c r="IA197" i="34"/>
  <c r="IB197" i="34"/>
  <c r="IC197" i="34"/>
  <c r="ID197" i="34"/>
  <c r="IE197" i="34"/>
  <c r="IF197" i="34"/>
  <c r="IG197" i="34"/>
  <c r="IH197" i="34"/>
  <c r="BH196" i="34"/>
  <c r="GH196" i="34" s="1"/>
  <c r="IK196" i="34" s="1"/>
  <c r="BK196" i="34"/>
  <c r="BL196" i="34"/>
  <c r="BM196" i="34"/>
  <c r="BN196" i="34"/>
  <c r="BO196" i="34"/>
  <c r="BP196" i="34"/>
  <c r="BQ196" i="34"/>
  <c r="BR196" i="34"/>
  <c r="BS196" i="34"/>
  <c r="BT196" i="34"/>
  <c r="BU196" i="34"/>
  <c r="BV196" i="34"/>
  <c r="BW196" i="34"/>
  <c r="BX196" i="34"/>
  <c r="DH196" i="34"/>
  <c r="DI196" i="34"/>
  <c r="DJ196" i="34"/>
  <c r="DL196" i="34"/>
  <c r="DM196" i="34"/>
  <c r="DN196" i="34"/>
  <c r="DO196" i="34"/>
  <c r="DQ196" i="34"/>
  <c r="DR196" i="34"/>
  <c r="DS196" i="34"/>
  <c r="DT196" i="34"/>
  <c r="DV196" i="34"/>
  <c r="DW196" i="34" s="1"/>
  <c r="EA196" i="34"/>
  <c r="EL196" i="34"/>
  <c r="EN196" i="34"/>
  <c r="EX196" i="34"/>
  <c r="EY196" i="34"/>
  <c r="FA196" i="34"/>
  <c r="FD196" i="34"/>
  <c r="FE196" i="34"/>
  <c r="FF196" i="34"/>
  <c r="FG196" i="34"/>
  <c r="FH196" i="34"/>
  <c r="FI196" i="34"/>
  <c r="FK196" i="34"/>
  <c r="FL196" i="34" s="1"/>
  <c r="FM196" i="34"/>
  <c r="FN196" i="34"/>
  <c r="FO196" i="34"/>
  <c r="FQ196" i="34"/>
  <c r="FR196" i="34" s="1"/>
  <c r="FT196" i="34"/>
  <c r="FU196" i="34" s="1"/>
  <c r="FV196" i="34"/>
  <c r="FW196" i="34"/>
  <c r="FY196" i="34"/>
  <c r="FZ196" i="34" s="1"/>
  <c r="GG196" i="34"/>
  <c r="GI196" i="34"/>
  <c r="GJ196" i="34"/>
  <c r="GK196" i="34"/>
  <c r="GN196" i="34"/>
  <c r="GO196" i="34"/>
  <c r="GP196" i="34"/>
  <c r="GQ196" i="34"/>
  <c r="GR196" i="34"/>
  <c r="GS196" i="34"/>
  <c r="GT196" i="34"/>
  <c r="GU196" i="34"/>
  <c r="GV196" i="34"/>
  <c r="GW196" i="34"/>
  <c r="GX196" i="34"/>
  <c r="GY196" i="34"/>
  <c r="GZ196" i="34"/>
  <c r="HA196" i="34"/>
  <c r="HB196" i="34"/>
  <c r="HC196" i="34"/>
  <c r="HD196" i="34"/>
  <c r="HE196" i="34"/>
  <c r="HF196" i="34"/>
  <c r="HG196" i="34"/>
  <c r="HH196" i="34"/>
  <c r="HI196" i="34"/>
  <c r="HJ196" i="34"/>
  <c r="HK196" i="34"/>
  <c r="HL196" i="34"/>
  <c r="HM196" i="34"/>
  <c r="HN196" i="34"/>
  <c r="HO196" i="34"/>
  <c r="HP196" i="34"/>
  <c r="HQ196" i="34"/>
  <c r="HR196" i="34"/>
  <c r="HS196" i="34"/>
  <c r="HT196" i="34"/>
  <c r="HU196" i="34"/>
  <c r="HV196" i="34"/>
  <c r="HW196" i="34"/>
  <c r="HX196" i="34"/>
  <c r="HY196" i="34"/>
  <c r="HZ196" i="34"/>
  <c r="IA196" i="34"/>
  <c r="IB196" i="34"/>
  <c r="IC196" i="34"/>
  <c r="ID196" i="34"/>
  <c r="IE196" i="34"/>
  <c r="IF196" i="34"/>
  <c r="IG196" i="34"/>
  <c r="IH196" i="34"/>
  <c r="BH195" i="34"/>
  <c r="GH195" i="34" s="1"/>
  <c r="IK195" i="34" s="1"/>
  <c r="BK195" i="34"/>
  <c r="BL195" i="34"/>
  <c r="BM195" i="34"/>
  <c r="BN195" i="34"/>
  <c r="BO195" i="34"/>
  <c r="BP195" i="34"/>
  <c r="BQ195" i="34"/>
  <c r="BR195" i="34"/>
  <c r="BS195" i="34"/>
  <c r="BT195" i="34"/>
  <c r="BU195" i="34"/>
  <c r="BV195" i="34"/>
  <c r="BW195" i="34"/>
  <c r="BX195" i="34"/>
  <c r="DH195" i="34"/>
  <c r="DI195" i="34"/>
  <c r="DJ195" i="34"/>
  <c r="DL195" i="34"/>
  <c r="DM195" i="34"/>
  <c r="DN195" i="34"/>
  <c r="DO195" i="34"/>
  <c r="DQ195" i="34"/>
  <c r="DR195" i="34"/>
  <c r="DS195" i="34"/>
  <c r="DT195" i="34"/>
  <c r="DV195" i="34"/>
  <c r="DW195" i="34" s="1"/>
  <c r="EA195" i="34"/>
  <c r="EL195" i="34"/>
  <c r="EN195" i="34"/>
  <c r="EX195" i="34"/>
  <c r="EY195" i="34"/>
  <c r="FA195" i="34"/>
  <c r="FD195" i="34"/>
  <c r="FE195" i="34"/>
  <c r="FF195" i="34"/>
  <c r="FG195" i="34"/>
  <c r="FH195" i="34"/>
  <c r="FI195" i="34"/>
  <c r="FK195" i="34"/>
  <c r="FL195" i="34" s="1"/>
  <c r="FM195" i="34"/>
  <c r="FN195" i="34"/>
  <c r="FO195" i="34"/>
  <c r="FQ195" i="34"/>
  <c r="FR195" i="34" s="1"/>
  <c r="FT195" i="34"/>
  <c r="FU195" i="34" s="1"/>
  <c r="FV195" i="34"/>
  <c r="FW195" i="34"/>
  <c r="FY195" i="34"/>
  <c r="FZ195" i="34" s="1"/>
  <c r="GG195" i="34"/>
  <c r="GI195" i="34"/>
  <c r="GJ195" i="34"/>
  <c r="GK195" i="34"/>
  <c r="GN195" i="34"/>
  <c r="GO195" i="34"/>
  <c r="GP195" i="34"/>
  <c r="GQ195" i="34"/>
  <c r="GR195" i="34"/>
  <c r="GS195" i="34"/>
  <c r="GT195" i="34"/>
  <c r="GU195" i="34"/>
  <c r="GV195" i="34"/>
  <c r="GW195" i="34"/>
  <c r="GX195" i="34"/>
  <c r="GY195" i="34"/>
  <c r="GZ195" i="34"/>
  <c r="HA195" i="34"/>
  <c r="HB195" i="34"/>
  <c r="HC195" i="34"/>
  <c r="HD195" i="34"/>
  <c r="HE195" i="34"/>
  <c r="HF195" i="34"/>
  <c r="HG195" i="34"/>
  <c r="HH195" i="34"/>
  <c r="HI195" i="34"/>
  <c r="HJ195" i="34"/>
  <c r="HK195" i="34"/>
  <c r="HL195" i="34"/>
  <c r="HM195" i="34"/>
  <c r="HN195" i="34"/>
  <c r="HO195" i="34"/>
  <c r="HP195" i="34"/>
  <c r="HQ195" i="34"/>
  <c r="HR195" i="34"/>
  <c r="HS195" i="34"/>
  <c r="HT195" i="34"/>
  <c r="HU195" i="34"/>
  <c r="HV195" i="34"/>
  <c r="HW195" i="34"/>
  <c r="HX195" i="34"/>
  <c r="HY195" i="34"/>
  <c r="HZ195" i="34"/>
  <c r="IA195" i="34"/>
  <c r="IB195" i="34"/>
  <c r="IC195" i="34"/>
  <c r="ID195" i="34"/>
  <c r="IE195" i="34"/>
  <c r="IF195" i="34"/>
  <c r="IG195" i="34"/>
  <c r="IH195" i="34"/>
  <c r="BH194" i="34"/>
  <c r="GH194" i="34" s="1"/>
  <c r="IK194" i="34" s="1"/>
  <c r="BK194" i="34"/>
  <c r="BL194" i="34"/>
  <c r="BM194" i="34"/>
  <c r="BN194" i="34"/>
  <c r="BO194" i="34"/>
  <c r="BP194" i="34"/>
  <c r="BQ194" i="34"/>
  <c r="BR194" i="34"/>
  <c r="BS194" i="34"/>
  <c r="BT194" i="34"/>
  <c r="BU194" i="34"/>
  <c r="BV194" i="34"/>
  <c r="BW194" i="34"/>
  <c r="BX194" i="34"/>
  <c r="DH194" i="34"/>
  <c r="DI194" i="34"/>
  <c r="DJ194" i="34"/>
  <c r="DL194" i="34"/>
  <c r="DM194" i="34"/>
  <c r="DN194" i="34"/>
  <c r="DO194" i="34"/>
  <c r="DQ194" i="34"/>
  <c r="DR194" i="34"/>
  <c r="DS194" i="34"/>
  <c r="DT194" i="34"/>
  <c r="DV194" i="34"/>
  <c r="DW194" i="34" s="1"/>
  <c r="EA194" i="34"/>
  <c r="EL194" i="34"/>
  <c r="EN194" i="34"/>
  <c r="EX194" i="34"/>
  <c r="EY194" i="34"/>
  <c r="FA194" i="34"/>
  <c r="FD194" i="34"/>
  <c r="FE194" i="34"/>
  <c r="FF194" i="34"/>
  <c r="FG194" i="34"/>
  <c r="FH194" i="34"/>
  <c r="FI194" i="34"/>
  <c r="FK194" i="34"/>
  <c r="FL194" i="34" s="1"/>
  <c r="FM194" i="34"/>
  <c r="FN194" i="34"/>
  <c r="FO194" i="34"/>
  <c r="FQ194" i="34"/>
  <c r="FR194" i="34" s="1"/>
  <c r="FT194" i="34"/>
  <c r="FU194" i="34" s="1"/>
  <c r="FV194" i="34"/>
  <c r="FW194" i="34"/>
  <c r="FY194" i="34"/>
  <c r="FZ194" i="34" s="1"/>
  <c r="GG194" i="34"/>
  <c r="GI194" i="34"/>
  <c r="GJ194" i="34"/>
  <c r="GK194" i="34"/>
  <c r="GN194" i="34"/>
  <c r="GO194" i="34"/>
  <c r="GP194" i="34"/>
  <c r="GQ194" i="34"/>
  <c r="GR194" i="34"/>
  <c r="GS194" i="34"/>
  <c r="GT194" i="34"/>
  <c r="GU194" i="34"/>
  <c r="GV194" i="34"/>
  <c r="GW194" i="34"/>
  <c r="GX194" i="34"/>
  <c r="GY194" i="34"/>
  <c r="GZ194" i="34"/>
  <c r="HA194" i="34"/>
  <c r="HB194" i="34"/>
  <c r="HC194" i="34"/>
  <c r="HD194" i="34"/>
  <c r="HE194" i="34"/>
  <c r="HF194" i="34"/>
  <c r="HG194" i="34"/>
  <c r="HH194" i="34"/>
  <c r="HI194" i="34"/>
  <c r="HJ194" i="34"/>
  <c r="HK194" i="34"/>
  <c r="HL194" i="34"/>
  <c r="HM194" i="34"/>
  <c r="HN194" i="34"/>
  <c r="HO194" i="34"/>
  <c r="HP194" i="34"/>
  <c r="HQ194" i="34"/>
  <c r="HR194" i="34"/>
  <c r="HS194" i="34"/>
  <c r="HT194" i="34"/>
  <c r="HU194" i="34"/>
  <c r="HV194" i="34"/>
  <c r="HW194" i="34"/>
  <c r="HX194" i="34"/>
  <c r="HY194" i="34"/>
  <c r="HZ194" i="34"/>
  <c r="IA194" i="34"/>
  <c r="IB194" i="34"/>
  <c r="IC194" i="34"/>
  <c r="ID194" i="34"/>
  <c r="IE194" i="34"/>
  <c r="IF194" i="34"/>
  <c r="IG194" i="34"/>
  <c r="IH194" i="34"/>
  <c r="BH193" i="34"/>
  <c r="GH193" i="34" s="1"/>
  <c r="IK193" i="34" s="1"/>
  <c r="BK193" i="34"/>
  <c r="BL193" i="34"/>
  <c r="BM193" i="34"/>
  <c r="BN193" i="34"/>
  <c r="BO193" i="34"/>
  <c r="BP193" i="34"/>
  <c r="BQ193" i="34"/>
  <c r="BR193" i="34"/>
  <c r="BS193" i="34"/>
  <c r="BT193" i="34"/>
  <c r="BU193" i="34"/>
  <c r="BV193" i="34"/>
  <c r="BW193" i="34"/>
  <c r="BX193" i="34"/>
  <c r="DH193" i="34"/>
  <c r="DI193" i="34"/>
  <c r="DJ193" i="34"/>
  <c r="DL193" i="34"/>
  <c r="DM193" i="34"/>
  <c r="DN193" i="34"/>
  <c r="DO193" i="34"/>
  <c r="DQ193" i="34"/>
  <c r="DR193" i="34"/>
  <c r="DS193" i="34"/>
  <c r="DT193" i="34"/>
  <c r="DV193" i="34"/>
  <c r="DW193" i="34" s="1"/>
  <c r="EA193" i="34"/>
  <c r="EL193" i="34"/>
  <c r="EN193" i="34"/>
  <c r="EX193" i="34"/>
  <c r="EY193" i="34"/>
  <c r="FA193" i="34"/>
  <c r="FD193" i="34"/>
  <c r="FE193" i="34"/>
  <c r="FF193" i="34"/>
  <c r="FG193" i="34"/>
  <c r="FH193" i="34"/>
  <c r="FI193" i="34"/>
  <c r="FK193" i="34"/>
  <c r="FL193" i="34" s="1"/>
  <c r="FM193" i="34"/>
  <c r="FN193" i="34"/>
  <c r="FO193" i="34"/>
  <c r="FQ193" i="34"/>
  <c r="FR193" i="34" s="1"/>
  <c r="FT193" i="34"/>
  <c r="FU193" i="34" s="1"/>
  <c r="FV193" i="34"/>
  <c r="FW193" i="34"/>
  <c r="FY193" i="34"/>
  <c r="FZ193" i="34" s="1"/>
  <c r="GG193" i="34"/>
  <c r="GI193" i="34"/>
  <c r="GJ193" i="34"/>
  <c r="GK193" i="34"/>
  <c r="GN193" i="34"/>
  <c r="GO193" i="34"/>
  <c r="GP193" i="34"/>
  <c r="GQ193" i="34"/>
  <c r="GR193" i="34"/>
  <c r="GS193" i="34"/>
  <c r="GT193" i="34"/>
  <c r="GU193" i="34"/>
  <c r="GV193" i="34"/>
  <c r="GW193" i="34"/>
  <c r="GX193" i="34"/>
  <c r="GY193" i="34"/>
  <c r="GZ193" i="34"/>
  <c r="HA193" i="34"/>
  <c r="HB193" i="34"/>
  <c r="HC193" i="34"/>
  <c r="HD193" i="34"/>
  <c r="HE193" i="34"/>
  <c r="HF193" i="34"/>
  <c r="HG193" i="34"/>
  <c r="HH193" i="34"/>
  <c r="HI193" i="34"/>
  <c r="HJ193" i="34"/>
  <c r="HK193" i="34"/>
  <c r="HL193" i="34"/>
  <c r="HM193" i="34"/>
  <c r="HN193" i="34"/>
  <c r="HO193" i="34"/>
  <c r="HP193" i="34"/>
  <c r="HQ193" i="34"/>
  <c r="HR193" i="34"/>
  <c r="HS193" i="34"/>
  <c r="HT193" i="34"/>
  <c r="HU193" i="34"/>
  <c r="HV193" i="34"/>
  <c r="HW193" i="34"/>
  <c r="HX193" i="34"/>
  <c r="HY193" i="34"/>
  <c r="HZ193" i="34"/>
  <c r="IA193" i="34"/>
  <c r="IB193" i="34"/>
  <c r="IC193" i="34"/>
  <c r="ID193" i="34"/>
  <c r="IE193" i="34"/>
  <c r="IF193" i="34"/>
  <c r="IG193" i="34"/>
  <c r="IH193" i="34"/>
  <c r="BH192" i="34"/>
  <c r="GH192" i="34" s="1"/>
  <c r="IK192" i="34" s="1"/>
  <c r="BK192" i="34"/>
  <c r="BL192" i="34"/>
  <c r="BM192" i="34"/>
  <c r="BN192" i="34"/>
  <c r="BO192" i="34"/>
  <c r="BP192" i="34"/>
  <c r="BQ192" i="34"/>
  <c r="BR192" i="34"/>
  <c r="BS192" i="34"/>
  <c r="BT192" i="34"/>
  <c r="BU192" i="34"/>
  <c r="BV192" i="34"/>
  <c r="BW192" i="34"/>
  <c r="BX192" i="34"/>
  <c r="DH192" i="34"/>
  <c r="DI192" i="34"/>
  <c r="DJ192" i="34"/>
  <c r="DL192" i="34"/>
  <c r="DM192" i="34"/>
  <c r="DN192" i="34"/>
  <c r="DO192" i="34"/>
  <c r="DQ192" i="34"/>
  <c r="DR192" i="34"/>
  <c r="DS192" i="34"/>
  <c r="DT192" i="34"/>
  <c r="DV192" i="34"/>
  <c r="DW192" i="34" s="1"/>
  <c r="EA192" i="34"/>
  <c r="EL192" i="34"/>
  <c r="EN192" i="34"/>
  <c r="EX192" i="34"/>
  <c r="EY192" i="34"/>
  <c r="FA192" i="34"/>
  <c r="FD192" i="34"/>
  <c r="FE192" i="34"/>
  <c r="FF192" i="34"/>
  <c r="FG192" i="34"/>
  <c r="FH192" i="34"/>
  <c r="FI192" i="34"/>
  <c r="FK192" i="34"/>
  <c r="FL192" i="34" s="1"/>
  <c r="FM192" i="34"/>
  <c r="FN192" i="34"/>
  <c r="FO192" i="34"/>
  <c r="FQ192" i="34"/>
  <c r="FR192" i="34" s="1"/>
  <c r="FT192" i="34"/>
  <c r="FU192" i="34" s="1"/>
  <c r="FV192" i="34"/>
  <c r="FW192" i="34"/>
  <c r="FY192" i="34"/>
  <c r="FZ192" i="34" s="1"/>
  <c r="GG192" i="34"/>
  <c r="GI192" i="34"/>
  <c r="GJ192" i="34"/>
  <c r="GK192" i="34"/>
  <c r="GN192" i="34"/>
  <c r="GO192" i="34"/>
  <c r="GP192" i="34"/>
  <c r="GQ192" i="34"/>
  <c r="GR192" i="34"/>
  <c r="GS192" i="34"/>
  <c r="GT192" i="34"/>
  <c r="GU192" i="34"/>
  <c r="GV192" i="34"/>
  <c r="GW192" i="34"/>
  <c r="GX192" i="34"/>
  <c r="GY192" i="34"/>
  <c r="GZ192" i="34"/>
  <c r="HA192" i="34"/>
  <c r="HB192" i="34"/>
  <c r="HC192" i="34"/>
  <c r="HD192" i="34"/>
  <c r="HE192" i="34"/>
  <c r="HF192" i="34"/>
  <c r="HG192" i="34"/>
  <c r="HH192" i="34"/>
  <c r="HI192" i="34"/>
  <c r="HJ192" i="34"/>
  <c r="HK192" i="34"/>
  <c r="HL192" i="34"/>
  <c r="HM192" i="34"/>
  <c r="HN192" i="34"/>
  <c r="HO192" i="34"/>
  <c r="HP192" i="34"/>
  <c r="HQ192" i="34"/>
  <c r="HR192" i="34"/>
  <c r="HS192" i="34"/>
  <c r="HT192" i="34"/>
  <c r="HU192" i="34"/>
  <c r="HV192" i="34"/>
  <c r="HW192" i="34"/>
  <c r="HX192" i="34"/>
  <c r="HY192" i="34"/>
  <c r="HZ192" i="34"/>
  <c r="IA192" i="34"/>
  <c r="IB192" i="34"/>
  <c r="IC192" i="34"/>
  <c r="ID192" i="34"/>
  <c r="IE192" i="34"/>
  <c r="IF192" i="34"/>
  <c r="IG192" i="34"/>
  <c r="IH192" i="34"/>
  <c r="BH191" i="34"/>
  <c r="GH191" i="34" s="1"/>
  <c r="IK191" i="34" s="1"/>
  <c r="BK191" i="34"/>
  <c r="BL191" i="34"/>
  <c r="BM191" i="34"/>
  <c r="BN191" i="34"/>
  <c r="BO191" i="34"/>
  <c r="BP191" i="34"/>
  <c r="BQ191" i="34"/>
  <c r="BR191" i="34"/>
  <c r="BS191" i="34"/>
  <c r="BT191" i="34"/>
  <c r="BU191" i="34"/>
  <c r="BV191" i="34"/>
  <c r="BW191" i="34"/>
  <c r="BX191" i="34"/>
  <c r="DH191" i="34"/>
  <c r="DI191" i="34"/>
  <c r="DJ191" i="34"/>
  <c r="DL191" i="34"/>
  <c r="DM191" i="34"/>
  <c r="DN191" i="34"/>
  <c r="DO191" i="34"/>
  <c r="DQ191" i="34"/>
  <c r="DR191" i="34"/>
  <c r="DS191" i="34"/>
  <c r="DT191" i="34"/>
  <c r="DV191" i="34"/>
  <c r="DW191" i="34" s="1"/>
  <c r="EA191" i="34"/>
  <c r="EL191" i="34"/>
  <c r="EN191" i="34"/>
  <c r="EX191" i="34"/>
  <c r="EY191" i="34"/>
  <c r="FA191" i="34"/>
  <c r="FD191" i="34"/>
  <c r="FE191" i="34"/>
  <c r="FF191" i="34"/>
  <c r="FG191" i="34"/>
  <c r="FH191" i="34"/>
  <c r="FI191" i="34"/>
  <c r="FK191" i="34"/>
  <c r="FL191" i="34" s="1"/>
  <c r="FM191" i="34"/>
  <c r="FN191" i="34"/>
  <c r="FO191" i="34"/>
  <c r="FQ191" i="34"/>
  <c r="FR191" i="34" s="1"/>
  <c r="FT191" i="34"/>
  <c r="FU191" i="34" s="1"/>
  <c r="FV191" i="34"/>
  <c r="FW191" i="34"/>
  <c r="FY191" i="34"/>
  <c r="FZ191" i="34" s="1"/>
  <c r="GG191" i="34"/>
  <c r="GI191" i="34"/>
  <c r="GJ191" i="34"/>
  <c r="GK191" i="34"/>
  <c r="GN191" i="34"/>
  <c r="GO191" i="34"/>
  <c r="GP191" i="34"/>
  <c r="GQ191" i="34"/>
  <c r="GR191" i="34"/>
  <c r="GS191" i="34"/>
  <c r="GT191" i="34"/>
  <c r="GU191" i="34"/>
  <c r="GV191" i="34"/>
  <c r="GW191" i="34"/>
  <c r="GX191" i="34"/>
  <c r="GY191" i="34"/>
  <c r="GZ191" i="34"/>
  <c r="HA191" i="34"/>
  <c r="HB191" i="34"/>
  <c r="HC191" i="34"/>
  <c r="HD191" i="34"/>
  <c r="HE191" i="34"/>
  <c r="HF191" i="34"/>
  <c r="HG191" i="34"/>
  <c r="HH191" i="34"/>
  <c r="HI191" i="34"/>
  <c r="HJ191" i="34"/>
  <c r="HK191" i="34"/>
  <c r="HL191" i="34"/>
  <c r="HM191" i="34"/>
  <c r="HN191" i="34"/>
  <c r="HO191" i="34"/>
  <c r="HP191" i="34"/>
  <c r="HQ191" i="34"/>
  <c r="HR191" i="34"/>
  <c r="HS191" i="34"/>
  <c r="HT191" i="34"/>
  <c r="HU191" i="34"/>
  <c r="HV191" i="34"/>
  <c r="HW191" i="34"/>
  <c r="HX191" i="34"/>
  <c r="HY191" i="34"/>
  <c r="HZ191" i="34"/>
  <c r="IA191" i="34"/>
  <c r="IB191" i="34"/>
  <c r="IC191" i="34"/>
  <c r="ID191" i="34"/>
  <c r="IE191" i="34"/>
  <c r="IF191" i="34"/>
  <c r="IG191" i="34"/>
  <c r="IH191" i="34"/>
  <c r="BH190" i="34"/>
  <c r="GH190" i="34" s="1"/>
  <c r="IK190" i="34" s="1"/>
  <c r="BK190" i="34"/>
  <c r="BL190" i="34"/>
  <c r="BM190" i="34"/>
  <c r="BN190" i="34"/>
  <c r="BO190" i="34"/>
  <c r="BP190" i="34"/>
  <c r="BQ190" i="34"/>
  <c r="BR190" i="34"/>
  <c r="BS190" i="34"/>
  <c r="BT190" i="34"/>
  <c r="BU190" i="34"/>
  <c r="BV190" i="34"/>
  <c r="BW190" i="34"/>
  <c r="BX190" i="34"/>
  <c r="DH190" i="34"/>
  <c r="DI190" i="34"/>
  <c r="DJ190" i="34"/>
  <c r="DL190" i="34"/>
  <c r="DM190" i="34"/>
  <c r="DN190" i="34"/>
  <c r="DO190" i="34"/>
  <c r="DQ190" i="34"/>
  <c r="DR190" i="34"/>
  <c r="DS190" i="34"/>
  <c r="DT190" i="34"/>
  <c r="DV190" i="34"/>
  <c r="DW190" i="34" s="1"/>
  <c r="EA190" i="34"/>
  <c r="EL190" i="34"/>
  <c r="EN190" i="34"/>
  <c r="EX190" i="34"/>
  <c r="EY190" i="34"/>
  <c r="FA190" i="34"/>
  <c r="FD190" i="34"/>
  <c r="FE190" i="34"/>
  <c r="FF190" i="34"/>
  <c r="FG190" i="34"/>
  <c r="FH190" i="34"/>
  <c r="FI190" i="34"/>
  <c r="FK190" i="34"/>
  <c r="FL190" i="34" s="1"/>
  <c r="FM190" i="34"/>
  <c r="FN190" i="34"/>
  <c r="FO190" i="34"/>
  <c r="FQ190" i="34"/>
  <c r="FR190" i="34" s="1"/>
  <c r="FT190" i="34"/>
  <c r="FU190" i="34" s="1"/>
  <c r="FV190" i="34"/>
  <c r="FW190" i="34"/>
  <c r="FY190" i="34"/>
  <c r="FZ190" i="34" s="1"/>
  <c r="GG190" i="34"/>
  <c r="GI190" i="34"/>
  <c r="GJ190" i="34"/>
  <c r="GK190" i="34"/>
  <c r="GN190" i="34"/>
  <c r="GO190" i="34"/>
  <c r="GP190" i="34"/>
  <c r="GQ190" i="34"/>
  <c r="GR190" i="34"/>
  <c r="GS190" i="34"/>
  <c r="GT190" i="34"/>
  <c r="GU190" i="34"/>
  <c r="GV190" i="34"/>
  <c r="GW190" i="34"/>
  <c r="GX190" i="34"/>
  <c r="GY190" i="34"/>
  <c r="GZ190" i="34"/>
  <c r="HA190" i="34"/>
  <c r="HB190" i="34"/>
  <c r="HC190" i="34"/>
  <c r="HD190" i="34"/>
  <c r="HE190" i="34"/>
  <c r="HF190" i="34"/>
  <c r="HG190" i="34"/>
  <c r="HH190" i="34"/>
  <c r="HI190" i="34"/>
  <c r="HJ190" i="34"/>
  <c r="HK190" i="34"/>
  <c r="HL190" i="34"/>
  <c r="HM190" i="34"/>
  <c r="HN190" i="34"/>
  <c r="HO190" i="34"/>
  <c r="HP190" i="34"/>
  <c r="HQ190" i="34"/>
  <c r="HR190" i="34"/>
  <c r="HS190" i="34"/>
  <c r="HT190" i="34"/>
  <c r="HU190" i="34"/>
  <c r="HV190" i="34"/>
  <c r="HW190" i="34"/>
  <c r="HX190" i="34"/>
  <c r="HY190" i="34"/>
  <c r="HZ190" i="34"/>
  <c r="IA190" i="34"/>
  <c r="IB190" i="34"/>
  <c r="IC190" i="34"/>
  <c r="ID190" i="34"/>
  <c r="IE190" i="34"/>
  <c r="IF190" i="34"/>
  <c r="IG190" i="34"/>
  <c r="IH190" i="34"/>
  <c r="BH189" i="34"/>
  <c r="GH189" i="34" s="1"/>
  <c r="IK189" i="34" s="1"/>
  <c r="IL189" i="34" s="1"/>
  <c r="IM189" i="34" s="1"/>
  <c r="BK189" i="34"/>
  <c r="BL189" i="34"/>
  <c r="BM189" i="34"/>
  <c r="BN189" i="34"/>
  <c r="BO189" i="34"/>
  <c r="BP189" i="34"/>
  <c r="BQ189" i="34"/>
  <c r="BR189" i="34"/>
  <c r="BS189" i="34"/>
  <c r="BT189" i="34"/>
  <c r="BU189" i="34"/>
  <c r="BV189" i="34"/>
  <c r="BW189" i="34"/>
  <c r="BX189" i="34"/>
  <c r="DH189" i="34"/>
  <c r="DI189" i="34"/>
  <c r="DJ189" i="34"/>
  <c r="DL189" i="34"/>
  <c r="DM189" i="34"/>
  <c r="DN189" i="34"/>
  <c r="DO189" i="34"/>
  <c r="DQ189" i="34"/>
  <c r="DR189" i="34"/>
  <c r="DS189" i="34"/>
  <c r="DT189" i="34"/>
  <c r="DV189" i="34"/>
  <c r="DW189" i="34" s="1"/>
  <c r="EA189" i="34"/>
  <c r="EL189" i="34"/>
  <c r="EN189" i="34"/>
  <c r="EX189" i="34"/>
  <c r="EY189" i="34"/>
  <c r="FA189" i="34"/>
  <c r="FD189" i="34"/>
  <c r="FE189" i="34"/>
  <c r="FF189" i="34"/>
  <c r="FG189" i="34"/>
  <c r="FH189" i="34"/>
  <c r="FI189" i="34"/>
  <c r="FK189" i="34"/>
  <c r="FL189" i="34" s="1"/>
  <c r="FM189" i="34"/>
  <c r="FN189" i="34"/>
  <c r="FO189" i="34"/>
  <c r="FQ189" i="34"/>
  <c r="FR189" i="34" s="1"/>
  <c r="FT189" i="34"/>
  <c r="FU189" i="34" s="1"/>
  <c r="FV189" i="34"/>
  <c r="FW189" i="34"/>
  <c r="FY189" i="34"/>
  <c r="FZ189" i="34" s="1"/>
  <c r="GG189" i="34"/>
  <c r="GI189" i="34"/>
  <c r="GJ189" i="34"/>
  <c r="GK189" i="34"/>
  <c r="GN189" i="34"/>
  <c r="GO189" i="34"/>
  <c r="GP189" i="34"/>
  <c r="GQ189" i="34"/>
  <c r="GR189" i="34"/>
  <c r="GS189" i="34"/>
  <c r="GT189" i="34"/>
  <c r="GU189" i="34"/>
  <c r="GV189" i="34"/>
  <c r="GW189" i="34"/>
  <c r="GX189" i="34"/>
  <c r="GY189" i="34"/>
  <c r="GZ189" i="34"/>
  <c r="HA189" i="34"/>
  <c r="HB189" i="34"/>
  <c r="HC189" i="34"/>
  <c r="HD189" i="34"/>
  <c r="HE189" i="34"/>
  <c r="HF189" i="34"/>
  <c r="HG189" i="34"/>
  <c r="HH189" i="34"/>
  <c r="HI189" i="34"/>
  <c r="HJ189" i="34"/>
  <c r="HK189" i="34"/>
  <c r="HL189" i="34"/>
  <c r="HM189" i="34"/>
  <c r="HN189" i="34"/>
  <c r="HO189" i="34"/>
  <c r="HP189" i="34"/>
  <c r="HQ189" i="34"/>
  <c r="HR189" i="34"/>
  <c r="HS189" i="34"/>
  <c r="HT189" i="34"/>
  <c r="HU189" i="34"/>
  <c r="HV189" i="34"/>
  <c r="HW189" i="34"/>
  <c r="HX189" i="34"/>
  <c r="HY189" i="34"/>
  <c r="HZ189" i="34"/>
  <c r="IA189" i="34"/>
  <c r="IB189" i="34"/>
  <c r="IC189" i="34"/>
  <c r="ID189" i="34"/>
  <c r="IE189" i="34"/>
  <c r="IF189" i="34"/>
  <c r="IG189" i="34"/>
  <c r="IH189" i="34"/>
  <c r="BH188" i="34"/>
  <c r="GH188" i="34" s="1"/>
  <c r="IK188" i="34" s="1"/>
  <c r="BK188" i="34"/>
  <c r="BL188" i="34"/>
  <c r="BM188" i="34"/>
  <c r="BN188" i="34"/>
  <c r="BO188" i="34"/>
  <c r="BP188" i="34"/>
  <c r="BQ188" i="34"/>
  <c r="BR188" i="34"/>
  <c r="BS188" i="34"/>
  <c r="BT188" i="34"/>
  <c r="BU188" i="34"/>
  <c r="BV188" i="34"/>
  <c r="BW188" i="34"/>
  <c r="BX188" i="34"/>
  <c r="DH188" i="34"/>
  <c r="DI188" i="34"/>
  <c r="DJ188" i="34"/>
  <c r="DL188" i="34"/>
  <c r="DM188" i="34"/>
  <c r="DN188" i="34"/>
  <c r="DO188" i="34"/>
  <c r="DQ188" i="34"/>
  <c r="DR188" i="34"/>
  <c r="DS188" i="34"/>
  <c r="DT188" i="34"/>
  <c r="DV188" i="34"/>
  <c r="DW188" i="34" s="1"/>
  <c r="EA188" i="34"/>
  <c r="EL188" i="34"/>
  <c r="EN188" i="34"/>
  <c r="EX188" i="34"/>
  <c r="EY188" i="34"/>
  <c r="FA188" i="34"/>
  <c r="FD188" i="34"/>
  <c r="FE188" i="34"/>
  <c r="FF188" i="34"/>
  <c r="FG188" i="34"/>
  <c r="FH188" i="34"/>
  <c r="FI188" i="34"/>
  <c r="FK188" i="34"/>
  <c r="FL188" i="34" s="1"/>
  <c r="FM188" i="34"/>
  <c r="FN188" i="34"/>
  <c r="FO188" i="34"/>
  <c r="FQ188" i="34"/>
  <c r="FR188" i="34" s="1"/>
  <c r="FT188" i="34"/>
  <c r="FU188" i="34" s="1"/>
  <c r="FV188" i="34"/>
  <c r="FW188" i="34"/>
  <c r="FY188" i="34"/>
  <c r="FZ188" i="34" s="1"/>
  <c r="GG188" i="34"/>
  <c r="GI188" i="34"/>
  <c r="GJ188" i="34"/>
  <c r="GK188" i="34"/>
  <c r="GN188" i="34"/>
  <c r="GO188" i="34"/>
  <c r="GP188" i="34"/>
  <c r="GQ188" i="34"/>
  <c r="GR188" i="34"/>
  <c r="GS188" i="34"/>
  <c r="GT188" i="34"/>
  <c r="GU188" i="34"/>
  <c r="GV188" i="34"/>
  <c r="GW188" i="34"/>
  <c r="GX188" i="34"/>
  <c r="GY188" i="34"/>
  <c r="GZ188" i="34"/>
  <c r="HA188" i="34"/>
  <c r="HB188" i="34"/>
  <c r="HC188" i="34"/>
  <c r="HD188" i="34"/>
  <c r="HE188" i="34"/>
  <c r="HF188" i="34"/>
  <c r="HG188" i="34"/>
  <c r="HH188" i="34"/>
  <c r="HI188" i="34"/>
  <c r="HJ188" i="34"/>
  <c r="HK188" i="34"/>
  <c r="HL188" i="34"/>
  <c r="HM188" i="34"/>
  <c r="HN188" i="34"/>
  <c r="HO188" i="34"/>
  <c r="HP188" i="34"/>
  <c r="HQ188" i="34"/>
  <c r="HR188" i="34"/>
  <c r="HS188" i="34"/>
  <c r="HT188" i="34"/>
  <c r="HU188" i="34"/>
  <c r="HV188" i="34"/>
  <c r="HW188" i="34"/>
  <c r="HX188" i="34"/>
  <c r="HY188" i="34"/>
  <c r="HZ188" i="34"/>
  <c r="IA188" i="34"/>
  <c r="IB188" i="34"/>
  <c r="IC188" i="34"/>
  <c r="ID188" i="34"/>
  <c r="IE188" i="34"/>
  <c r="IF188" i="34"/>
  <c r="IG188" i="34"/>
  <c r="IH188" i="34"/>
  <c r="BH187" i="34"/>
  <c r="GH187" i="34" s="1"/>
  <c r="IK187" i="34" s="1"/>
  <c r="BK187" i="34"/>
  <c r="BL187" i="34"/>
  <c r="BM187" i="34"/>
  <c r="BN187" i="34"/>
  <c r="BO187" i="34"/>
  <c r="BP187" i="34"/>
  <c r="BQ187" i="34"/>
  <c r="BR187" i="34"/>
  <c r="BS187" i="34"/>
  <c r="BT187" i="34"/>
  <c r="BU187" i="34"/>
  <c r="BV187" i="34"/>
  <c r="BW187" i="34"/>
  <c r="BX187" i="34"/>
  <c r="DH187" i="34"/>
  <c r="DI187" i="34"/>
  <c r="DJ187" i="34"/>
  <c r="DL187" i="34"/>
  <c r="DM187" i="34"/>
  <c r="DN187" i="34"/>
  <c r="DO187" i="34"/>
  <c r="DQ187" i="34"/>
  <c r="DR187" i="34"/>
  <c r="DS187" i="34"/>
  <c r="DT187" i="34"/>
  <c r="DV187" i="34"/>
  <c r="DW187" i="34" s="1"/>
  <c r="EA187" i="34"/>
  <c r="EL187" i="34"/>
  <c r="EN187" i="34"/>
  <c r="EX187" i="34"/>
  <c r="EY187" i="34"/>
  <c r="FA187" i="34"/>
  <c r="FD187" i="34"/>
  <c r="FE187" i="34"/>
  <c r="FF187" i="34"/>
  <c r="FG187" i="34"/>
  <c r="FH187" i="34"/>
  <c r="FI187" i="34"/>
  <c r="FK187" i="34"/>
  <c r="FL187" i="34" s="1"/>
  <c r="FM187" i="34"/>
  <c r="FN187" i="34"/>
  <c r="FO187" i="34"/>
  <c r="FQ187" i="34"/>
  <c r="FR187" i="34" s="1"/>
  <c r="FT187" i="34"/>
  <c r="FU187" i="34" s="1"/>
  <c r="FV187" i="34"/>
  <c r="FW187" i="34"/>
  <c r="FY187" i="34"/>
  <c r="FZ187" i="34" s="1"/>
  <c r="GG187" i="34"/>
  <c r="GI187" i="34"/>
  <c r="GJ187" i="34"/>
  <c r="GK187" i="34"/>
  <c r="GN187" i="34"/>
  <c r="GO187" i="34"/>
  <c r="GP187" i="34"/>
  <c r="GQ187" i="34"/>
  <c r="GR187" i="34"/>
  <c r="GS187" i="34"/>
  <c r="GT187" i="34"/>
  <c r="GU187" i="34"/>
  <c r="GV187" i="34"/>
  <c r="GW187" i="34"/>
  <c r="GX187" i="34"/>
  <c r="GY187" i="34"/>
  <c r="GZ187" i="34"/>
  <c r="HA187" i="34"/>
  <c r="HB187" i="34"/>
  <c r="HC187" i="34"/>
  <c r="HD187" i="34"/>
  <c r="HE187" i="34"/>
  <c r="HF187" i="34"/>
  <c r="HG187" i="34"/>
  <c r="HH187" i="34"/>
  <c r="HI187" i="34"/>
  <c r="HJ187" i="34"/>
  <c r="HK187" i="34"/>
  <c r="HL187" i="34"/>
  <c r="HM187" i="34"/>
  <c r="HN187" i="34"/>
  <c r="HO187" i="34"/>
  <c r="HP187" i="34"/>
  <c r="HQ187" i="34"/>
  <c r="HR187" i="34"/>
  <c r="HS187" i="34"/>
  <c r="HT187" i="34"/>
  <c r="HU187" i="34"/>
  <c r="HV187" i="34"/>
  <c r="HW187" i="34"/>
  <c r="HX187" i="34"/>
  <c r="HY187" i="34"/>
  <c r="HZ187" i="34"/>
  <c r="IA187" i="34"/>
  <c r="IB187" i="34"/>
  <c r="IC187" i="34"/>
  <c r="ID187" i="34"/>
  <c r="IE187" i="34"/>
  <c r="IF187" i="34"/>
  <c r="IG187" i="34"/>
  <c r="IH187" i="34"/>
  <c r="BH186" i="34"/>
  <c r="GH186" i="34" s="1"/>
  <c r="IK186" i="34" s="1"/>
  <c r="BK186" i="34"/>
  <c r="BL186" i="34"/>
  <c r="BM186" i="34"/>
  <c r="BN186" i="34"/>
  <c r="BO186" i="34"/>
  <c r="BP186" i="34"/>
  <c r="BQ186" i="34"/>
  <c r="BR186" i="34"/>
  <c r="BS186" i="34"/>
  <c r="BT186" i="34"/>
  <c r="BU186" i="34"/>
  <c r="BV186" i="34"/>
  <c r="BW186" i="34"/>
  <c r="BX186" i="34"/>
  <c r="DH186" i="34"/>
  <c r="DI186" i="34"/>
  <c r="DJ186" i="34"/>
  <c r="DL186" i="34"/>
  <c r="DM186" i="34"/>
  <c r="DN186" i="34"/>
  <c r="DO186" i="34"/>
  <c r="DQ186" i="34"/>
  <c r="DR186" i="34"/>
  <c r="DS186" i="34"/>
  <c r="DT186" i="34"/>
  <c r="DV186" i="34"/>
  <c r="DW186" i="34" s="1"/>
  <c r="EA186" i="34"/>
  <c r="EL186" i="34"/>
  <c r="EN186" i="34"/>
  <c r="EX186" i="34"/>
  <c r="EY186" i="34"/>
  <c r="FA186" i="34"/>
  <c r="FD186" i="34"/>
  <c r="FE186" i="34"/>
  <c r="FF186" i="34"/>
  <c r="FG186" i="34"/>
  <c r="FH186" i="34"/>
  <c r="FI186" i="34"/>
  <c r="FK186" i="34"/>
  <c r="FL186" i="34" s="1"/>
  <c r="FM186" i="34"/>
  <c r="FN186" i="34"/>
  <c r="FO186" i="34"/>
  <c r="FQ186" i="34"/>
  <c r="FR186" i="34" s="1"/>
  <c r="FT186" i="34"/>
  <c r="FU186" i="34" s="1"/>
  <c r="FV186" i="34"/>
  <c r="FW186" i="34"/>
  <c r="FY186" i="34"/>
  <c r="FZ186" i="34" s="1"/>
  <c r="GG186" i="34"/>
  <c r="GI186" i="34"/>
  <c r="GJ186" i="34"/>
  <c r="GK186" i="34"/>
  <c r="GN186" i="34"/>
  <c r="GO186" i="34"/>
  <c r="GP186" i="34"/>
  <c r="GQ186" i="34"/>
  <c r="GR186" i="34"/>
  <c r="GS186" i="34"/>
  <c r="GT186" i="34"/>
  <c r="GU186" i="34"/>
  <c r="GV186" i="34"/>
  <c r="GW186" i="34"/>
  <c r="GX186" i="34"/>
  <c r="GY186" i="34"/>
  <c r="GZ186" i="34"/>
  <c r="HA186" i="34"/>
  <c r="HB186" i="34"/>
  <c r="HC186" i="34"/>
  <c r="HD186" i="34"/>
  <c r="HE186" i="34"/>
  <c r="HF186" i="34"/>
  <c r="HG186" i="34"/>
  <c r="HH186" i="34"/>
  <c r="HI186" i="34"/>
  <c r="HJ186" i="34"/>
  <c r="HK186" i="34"/>
  <c r="HL186" i="34"/>
  <c r="HM186" i="34"/>
  <c r="HN186" i="34"/>
  <c r="HO186" i="34"/>
  <c r="HP186" i="34"/>
  <c r="HQ186" i="34"/>
  <c r="HR186" i="34"/>
  <c r="HS186" i="34"/>
  <c r="HT186" i="34"/>
  <c r="HU186" i="34"/>
  <c r="HV186" i="34"/>
  <c r="HW186" i="34"/>
  <c r="HX186" i="34"/>
  <c r="HY186" i="34"/>
  <c r="HZ186" i="34"/>
  <c r="IA186" i="34"/>
  <c r="IB186" i="34"/>
  <c r="IC186" i="34"/>
  <c r="ID186" i="34"/>
  <c r="IE186" i="34"/>
  <c r="IF186" i="34"/>
  <c r="IG186" i="34"/>
  <c r="IH186" i="34"/>
  <c r="BH185" i="34"/>
  <c r="GH185" i="34" s="1"/>
  <c r="IK185" i="34" s="1"/>
  <c r="BK185" i="34"/>
  <c r="BL185" i="34"/>
  <c r="BM185" i="34"/>
  <c r="BN185" i="34"/>
  <c r="BO185" i="34"/>
  <c r="BP185" i="34"/>
  <c r="BQ185" i="34"/>
  <c r="BR185" i="34"/>
  <c r="BS185" i="34"/>
  <c r="BT185" i="34"/>
  <c r="BU185" i="34"/>
  <c r="BV185" i="34"/>
  <c r="BW185" i="34"/>
  <c r="BX185" i="34"/>
  <c r="DH185" i="34"/>
  <c r="DI185" i="34"/>
  <c r="DJ185" i="34"/>
  <c r="DL185" i="34"/>
  <c r="DM185" i="34"/>
  <c r="DN185" i="34"/>
  <c r="DO185" i="34"/>
  <c r="DQ185" i="34"/>
  <c r="DR185" i="34"/>
  <c r="DS185" i="34"/>
  <c r="DT185" i="34"/>
  <c r="DV185" i="34"/>
  <c r="DW185" i="34" s="1"/>
  <c r="EA185" i="34"/>
  <c r="EL185" i="34"/>
  <c r="EN185" i="34"/>
  <c r="EX185" i="34"/>
  <c r="EY185" i="34"/>
  <c r="FA185" i="34"/>
  <c r="FD185" i="34"/>
  <c r="FE185" i="34"/>
  <c r="FF185" i="34"/>
  <c r="FG185" i="34"/>
  <c r="FH185" i="34"/>
  <c r="FI185" i="34"/>
  <c r="FK185" i="34"/>
  <c r="FL185" i="34" s="1"/>
  <c r="FM185" i="34"/>
  <c r="FN185" i="34"/>
  <c r="FO185" i="34"/>
  <c r="FQ185" i="34"/>
  <c r="FR185" i="34" s="1"/>
  <c r="FT185" i="34"/>
  <c r="FU185" i="34" s="1"/>
  <c r="FV185" i="34"/>
  <c r="FW185" i="34"/>
  <c r="FY185" i="34"/>
  <c r="FZ185" i="34" s="1"/>
  <c r="GG185" i="34"/>
  <c r="GI185" i="34"/>
  <c r="GJ185" i="34"/>
  <c r="GK185" i="34"/>
  <c r="GN185" i="34"/>
  <c r="GO185" i="34"/>
  <c r="GP185" i="34"/>
  <c r="GQ185" i="34"/>
  <c r="GR185" i="34"/>
  <c r="GS185" i="34"/>
  <c r="GT185" i="34"/>
  <c r="GU185" i="34"/>
  <c r="GV185" i="34"/>
  <c r="GW185" i="34"/>
  <c r="GX185" i="34"/>
  <c r="GY185" i="34"/>
  <c r="GZ185" i="34"/>
  <c r="HA185" i="34"/>
  <c r="HB185" i="34"/>
  <c r="HC185" i="34"/>
  <c r="HD185" i="34"/>
  <c r="HE185" i="34"/>
  <c r="HF185" i="34"/>
  <c r="HG185" i="34"/>
  <c r="HH185" i="34"/>
  <c r="HI185" i="34"/>
  <c r="HJ185" i="34"/>
  <c r="HK185" i="34"/>
  <c r="HL185" i="34"/>
  <c r="HM185" i="34"/>
  <c r="HN185" i="34"/>
  <c r="HO185" i="34"/>
  <c r="HP185" i="34"/>
  <c r="HQ185" i="34"/>
  <c r="HR185" i="34"/>
  <c r="HS185" i="34"/>
  <c r="HT185" i="34"/>
  <c r="HU185" i="34"/>
  <c r="HV185" i="34"/>
  <c r="HW185" i="34"/>
  <c r="HX185" i="34"/>
  <c r="HY185" i="34"/>
  <c r="HZ185" i="34"/>
  <c r="IA185" i="34"/>
  <c r="IB185" i="34"/>
  <c r="IC185" i="34"/>
  <c r="ID185" i="34"/>
  <c r="IE185" i="34"/>
  <c r="IF185" i="34"/>
  <c r="IG185" i="34"/>
  <c r="IH185" i="34"/>
  <c r="BH184" i="34"/>
  <c r="GH184" i="34" s="1"/>
  <c r="IK184" i="34" s="1"/>
  <c r="BK184" i="34"/>
  <c r="BL184" i="34"/>
  <c r="BM184" i="34"/>
  <c r="BN184" i="34"/>
  <c r="BO184" i="34"/>
  <c r="BP184" i="34"/>
  <c r="BQ184" i="34"/>
  <c r="BR184" i="34"/>
  <c r="BS184" i="34"/>
  <c r="BT184" i="34"/>
  <c r="BU184" i="34"/>
  <c r="BV184" i="34"/>
  <c r="BW184" i="34"/>
  <c r="BX184" i="34"/>
  <c r="DH184" i="34"/>
  <c r="DI184" i="34"/>
  <c r="DJ184" i="34"/>
  <c r="DL184" i="34"/>
  <c r="DM184" i="34"/>
  <c r="DN184" i="34"/>
  <c r="DO184" i="34"/>
  <c r="DQ184" i="34"/>
  <c r="DR184" i="34"/>
  <c r="DS184" i="34"/>
  <c r="DT184" i="34"/>
  <c r="DV184" i="34"/>
  <c r="DW184" i="34" s="1"/>
  <c r="EA184" i="34"/>
  <c r="EL184" i="34"/>
  <c r="EN184" i="34"/>
  <c r="EX184" i="34"/>
  <c r="EY184" i="34"/>
  <c r="FA184" i="34"/>
  <c r="FD184" i="34"/>
  <c r="FE184" i="34"/>
  <c r="FF184" i="34"/>
  <c r="FG184" i="34"/>
  <c r="FH184" i="34"/>
  <c r="FI184" i="34"/>
  <c r="FK184" i="34"/>
  <c r="FL184" i="34" s="1"/>
  <c r="FM184" i="34"/>
  <c r="FN184" i="34"/>
  <c r="FO184" i="34"/>
  <c r="FQ184" i="34"/>
  <c r="FR184" i="34" s="1"/>
  <c r="FT184" i="34"/>
  <c r="FU184" i="34" s="1"/>
  <c r="FV184" i="34"/>
  <c r="FW184" i="34"/>
  <c r="FY184" i="34"/>
  <c r="FZ184" i="34" s="1"/>
  <c r="GG184" i="34"/>
  <c r="GI184" i="34"/>
  <c r="GJ184" i="34"/>
  <c r="GK184" i="34"/>
  <c r="GN184" i="34"/>
  <c r="GO184" i="34"/>
  <c r="GP184" i="34"/>
  <c r="GQ184" i="34"/>
  <c r="GR184" i="34"/>
  <c r="GS184" i="34"/>
  <c r="GT184" i="34"/>
  <c r="GU184" i="34"/>
  <c r="GV184" i="34"/>
  <c r="GW184" i="34"/>
  <c r="GX184" i="34"/>
  <c r="GY184" i="34"/>
  <c r="GZ184" i="34"/>
  <c r="HA184" i="34"/>
  <c r="HB184" i="34"/>
  <c r="HC184" i="34"/>
  <c r="HD184" i="34"/>
  <c r="HE184" i="34"/>
  <c r="HF184" i="34"/>
  <c r="HG184" i="34"/>
  <c r="HH184" i="34"/>
  <c r="HI184" i="34"/>
  <c r="HJ184" i="34"/>
  <c r="HK184" i="34"/>
  <c r="HL184" i="34"/>
  <c r="HM184" i="34"/>
  <c r="HN184" i="34"/>
  <c r="HO184" i="34"/>
  <c r="HP184" i="34"/>
  <c r="HQ184" i="34"/>
  <c r="HR184" i="34"/>
  <c r="HS184" i="34"/>
  <c r="HT184" i="34"/>
  <c r="HU184" i="34"/>
  <c r="HV184" i="34"/>
  <c r="HW184" i="34"/>
  <c r="HX184" i="34"/>
  <c r="HY184" i="34"/>
  <c r="HZ184" i="34"/>
  <c r="IA184" i="34"/>
  <c r="IB184" i="34"/>
  <c r="IC184" i="34"/>
  <c r="ID184" i="34"/>
  <c r="IE184" i="34"/>
  <c r="IF184" i="34"/>
  <c r="IG184" i="34"/>
  <c r="IH184" i="34"/>
  <c r="BH183" i="34"/>
  <c r="GH183" i="34" s="1"/>
  <c r="IK183" i="34" s="1"/>
  <c r="BK183" i="34"/>
  <c r="BL183" i="34"/>
  <c r="BM183" i="34"/>
  <c r="BN183" i="34"/>
  <c r="BO183" i="34"/>
  <c r="BP183" i="34"/>
  <c r="BQ183" i="34"/>
  <c r="BR183" i="34"/>
  <c r="BS183" i="34"/>
  <c r="BT183" i="34"/>
  <c r="BU183" i="34"/>
  <c r="BV183" i="34"/>
  <c r="BW183" i="34"/>
  <c r="BX183" i="34"/>
  <c r="DH183" i="34"/>
  <c r="DI183" i="34"/>
  <c r="DJ183" i="34"/>
  <c r="DL183" i="34"/>
  <c r="DM183" i="34"/>
  <c r="DN183" i="34"/>
  <c r="DO183" i="34"/>
  <c r="DQ183" i="34"/>
  <c r="DR183" i="34"/>
  <c r="DS183" i="34"/>
  <c r="DT183" i="34"/>
  <c r="DV183" i="34"/>
  <c r="DW183" i="34" s="1"/>
  <c r="EA183" i="34"/>
  <c r="EL183" i="34"/>
  <c r="EN183" i="34"/>
  <c r="EX183" i="34"/>
  <c r="EY183" i="34"/>
  <c r="FA183" i="34"/>
  <c r="FD183" i="34"/>
  <c r="FE183" i="34"/>
  <c r="FF183" i="34"/>
  <c r="FG183" i="34"/>
  <c r="FH183" i="34"/>
  <c r="FI183" i="34"/>
  <c r="FK183" i="34"/>
  <c r="FL183" i="34" s="1"/>
  <c r="FM183" i="34"/>
  <c r="FN183" i="34"/>
  <c r="FO183" i="34"/>
  <c r="FQ183" i="34"/>
  <c r="FR183" i="34" s="1"/>
  <c r="FT183" i="34"/>
  <c r="FU183" i="34" s="1"/>
  <c r="FV183" i="34"/>
  <c r="FW183" i="34"/>
  <c r="FY183" i="34"/>
  <c r="FZ183" i="34" s="1"/>
  <c r="GG183" i="34"/>
  <c r="GI183" i="34"/>
  <c r="GJ183" i="34"/>
  <c r="GK183" i="34"/>
  <c r="GN183" i="34"/>
  <c r="GO183" i="34"/>
  <c r="GP183" i="34"/>
  <c r="GQ183" i="34"/>
  <c r="GR183" i="34"/>
  <c r="GS183" i="34"/>
  <c r="GT183" i="34"/>
  <c r="GU183" i="34"/>
  <c r="GV183" i="34"/>
  <c r="GW183" i="34"/>
  <c r="GX183" i="34"/>
  <c r="GY183" i="34"/>
  <c r="GZ183" i="34"/>
  <c r="HA183" i="34"/>
  <c r="HB183" i="34"/>
  <c r="HC183" i="34"/>
  <c r="HD183" i="34"/>
  <c r="HE183" i="34"/>
  <c r="HF183" i="34"/>
  <c r="HG183" i="34"/>
  <c r="HH183" i="34"/>
  <c r="HI183" i="34"/>
  <c r="HJ183" i="34"/>
  <c r="HK183" i="34"/>
  <c r="HL183" i="34"/>
  <c r="HM183" i="34"/>
  <c r="HN183" i="34"/>
  <c r="HO183" i="34"/>
  <c r="HP183" i="34"/>
  <c r="HQ183" i="34"/>
  <c r="HR183" i="34"/>
  <c r="HS183" i="34"/>
  <c r="HT183" i="34"/>
  <c r="HU183" i="34"/>
  <c r="HV183" i="34"/>
  <c r="HW183" i="34"/>
  <c r="HX183" i="34"/>
  <c r="HY183" i="34"/>
  <c r="HZ183" i="34"/>
  <c r="IA183" i="34"/>
  <c r="IB183" i="34"/>
  <c r="IC183" i="34"/>
  <c r="ID183" i="34"/>
  <c r="IE183" i="34"/>
  <c r="IF183" i="34"/>
  <c r="IG183" i="34"/>
  <c r="IH183" i="34"/>
  <c r="BH182" i="34"/>
  <c r="GH182" i="34" s="1"/>
  <c r="IK182" i="34" s="1"/>
  <c r="BK182" i="34"/>
  <c r="BL182" i="34"/>
  <c r="BM182" i="34"/>
  <c r="BN182" i="34"/>
  <c r="BO182" i="34"/>
  <c r="BP182" i="34"/>
  <c r="BQ182" i="34"/>
  <c r="BR182" i="34"/>
  <c r="BS182" i="34"/>
  <c r="BT182" i="34"/>
  <c r="BU182" i="34"/>
  <c r="BV182" i="34"/>
  <c r="BW182" i="34"/>
  <c r="BX182" i="34"/>
  <c r="DH182" i="34"/>
  <c r="DI182" i="34"/>
  <c r="DJ182" i="34"/>
  <c r="DL182" i="34"/>
  <c r="DM182" i="34"/>
  <c r="DN182" i="34"/>
  <c r="DO182" i="34"/>
  <c r="DQ182" i="34"/>
  <c r="DR182" i="34"/>
  <c r="DS182" i="34"/>
  <c r="DT182" i="34"/>
  <c r="DV182" i="34"/>
  <c r="DW182" i="34" s="1"/>
  <c r="EA182" i="34"/>
  <c r="EL182" i="34"/>
  <c r="EN182" i="34"/>
  <c r="EX182" i="34"/>
  <c r="EY182" i="34"/>
  <c r="FA182" i="34"/>
  <c r="FD182" i="34"/>
  <c r="FE182" i="34"/>
  <c r="FF182" i="34"/>
  <c r="FG182" i="34"/>
  <c r="FH182" i="34"/>
  <c r="FI182" i="34"/>
  <c r="FK182" i="34"/>
  <c r="FL182" i="34" s="1"/>
  <c r="FM182" i="34"/>
  <c r="FN182" i="34"/>
  <c r="FO182" i="34"/>
  <c r="FQ182" i="34"/>
  <c r="FR182" i="34" s="1"/>
  <c r="FT182" i="34"/>
  <c r="FU182" i="34" s="1"/>
  <c r="FV182" i="34"/>
  <c r="FW182" i="34"/>
  <c r="FY182" i="34"/>
  <c r="FZ182" i="34" s="1"/>
  <c r="GG182" i="34"/>
  <c r="GI182" i="34"/>
  <c r="GJ182" i="34"/>
  <c r="GK182" i="34"/>
  <c r="GN182" i="34"/>
  <c r="GO182" i="34"/>
  <c r="GP182" i="34"/>
  <c r="GQ182" i="34"/>
  <c r="GR182" i="34"/>
  <c r="GS182" i="34"/>
  <c r="GT182" i="34"/>
  <c r="GU182" i="34"/>
  <c r="GV182" i="34"/>
  <c r="GW182" i="34"/>
  <c r="GX182" i="34"/>
  <c r="GY182" i="34"/>
  <c r="GZ182" i="34"/>
  <c r="HA182" i="34"/>
  <c r="HB182" i="34"/>
  <c r="HC182" i="34"/>
  <c r="HD182" i="34"/>
  <c r="HE182" i="34"/>
  <c r="HF182" i="34"/>
  <c r="HG182" i="34"/>
  <c r="HH182" i="34"/>
  <c r="HI182" i="34"/>
  <c r="HJ182" i="34"/>
  <c r="HK182" i="34"/>
  <c r="HL182" i="34"/>
  <c r="HM182" i="34"/>
  <c r="HN182" i="34"/>
  <c r="HO182" i="34"/>
  <c r="HP182" i="34"/>
  <c r="HQ182" i="34"/>
  <c r="HR182" i="34"/>
  <c r="HS182" i="34"/>
  <c r="HT182" i="34"/>
  <c r="HU182" i="34"/>
  <c r="HV182" i="34"/>
  <c r="HW182" i="34"/>
  <c r="HX182" i="34"/>
  <c r="HY182" i="34"/>
  <c r="HZ182" i="34"/>
  <c r="IA182" i="34"/>
  <c r="IB182" i="34"/>
  <c r="IC182" i="34"/>
  <c r="ID182" i="34"/>
  <c r="IE182" i="34"/>
  <c r="IF182" i="34"/>
  <c r="IG182" i="34"/>
  <c r="IH182" i="34"/>
  <c r="BH181" i="34"/>
  <c r="GH181" i="34" s="1"/>
  <c r="IK181" i="34" s="1"/>
  <c r="IL181" i="34" s="1"/>
  <c r="IM181" i="34" s="1"/>
  <c r="BK181" i="34"/>
  <c r="BL181" i="34"/>
  <c r="BM181" i="34"/>
  <c r="BN181" i="34"/>
  <c r="BO181" i="34"/>
  <c r="BP181" i="34"/>
  <c r="BQ181" i="34"/>
  <c r="BR181" i="34"/>
  <c r="BS181" i="34"/>
  <c r="BT181" i="34"/>
  <c r="BU181" i="34"/>
  <c r="BV181" i="34"/>
  <c r="BW181" i="34"/>
  <c r="BX181" i="34"/>
  <c r="DH181" i="34"/>
  <c r="DI181" i="34"/>
  <c r="DJ181" i="34"/>
  <c r="DL181" i="34"/>
  <c r="DM181" i="34"/>
  <c r="DN181" i="34"/>
  <c r="DO181" i="34"/>
  <c r="DQ181" i="34"/>
  <c r="DR181" i="34"/>
  <c r="DS181" i="34"/>
  <c r="DT181" i="34"/>
  <c r="DV181" i="34"/>
  <c r="DW181" i="34" s="1"/>
  <c r="EA181" i="34"/>
  <c r="EL181" i="34"/>
  <c r="EN181" i="34"/>
  <c r="EX181" i="34"/>
  <c r="EY181" i="34"/>
  <c r="FA181" i="34"/>
  <c r="FD181" i="34"/>
  <c r="FE181" i="34"/>
  <c r="FF181" i="34"/>
  <c r="FG181" i="34"/>
  <c r="FH181" i="34"/>
  <c r="FI181" i="34"/>
  <c r="FK181" i="34"/>
  <c r="FL181" i="34" s="1"/>
  <c r="FM181" i="34"/>
  <c r="FN181" i="34"/>
  <c r="FO181" i="34"/>
  <c r="FQ181" i="34"/>
  <c r="FR181" i="34" s="1"/>
  <c r="FT181" i="34"/>
  <c r="FU181" i="34" s="1"/>
  <c r="FV181" i="34"/>
  <c r="FW181" i="34"/>
  <c r="FY181" i="34"/>
  <c r="FZ181" i="34" s="1"/>
  <c r="GG181" i="34"/>
  <c r="GI181" i="34"/>
  <c r="GJ181" i="34"/>
  <c r="GK181" i="34"/>
  <c r="GN181" i="34"/>
  <c r="GO181" i="34"/>
  <c r="GP181" i="34"/>
  <c r="GQ181" i="34"/>
  <c r="GR181" i="34"/>
  <c r="GS181" i="34"/>
  <c r="GT181" i="34"/>
  <c r="GU181" i="34"/>
  <c r="GV181" i="34"/>
  <c r="GW181" i="34"/>
  <c r="GX181" i="34"/>
  <c r="GY181" i="34"/>
  <c r="GZ181" i="34"/>
  <c r="HA181" i="34"/>
  <c r="HB181" i="34"/>
  <c r="HC181" i="34"/>
  <c r="HD181" i="34"/>
  <c r="HE181" i="34"/>
  <c r="HF181" i="34"/>
  <c r="HG181" i="34"/>
  <c r="HH181" i="34"/>
  <c r="HI181" i="34"/>
  <c r="HJ181" i="34"/>
  <c r="HK181" i="34"/>
  <c r="HL181" i="34"/>
  <c r="HM181" i="34"/>
  <c r="HN181" i="34"/>
  <c r="HO181" i="34"/>
  <c r="HP181" i="34"/>
  <c r="HQ181" i="34"/>
  <c r="HR181" i="34"/>
  <c r="HS181" i="34"/>
  <c r="HT181" i="34"/>
  <c r="HU181" i="34"/>
  <c r="HV181" i="34"/>
  <c r="HW181" i="34"/>
  <c r="HX181" i="34"/>
  <c r="HY181" i="34"/>
  <c r="HZ181" i="34"/>
  <c r="IA181" i="34"/>
  <c r="IB181" i="34"/>
  <c r="IC181" i="34"/>
  <c r="ID181" i="34"/>
  <c r="IE181" i="34"/>
  <c r="IF181" i="34"/>
  <c r="IG181" i="34"/>
  <c r="IH181" i="34"/>
  <c r="BH180" i="34"/>
  <c r="GH180" i="34" s="1"/>
  <c r="IK180" i="34" s="1"/>
  <c r="BK180" i="34"/>
  <c r="BL180" i="34"/>
  <c r="BM180" i="34"/>
  <c r="BN180" i="34"/>
  <c r="BO180" i="34"/>
  <c r="BP180" i="34"/>
  <c r="BQ180" i="34"/>
  <c r="BR180" i="34"/>
  <c r="BS180" i="34"/>
  <c r="BT180" i="34"/>
  <c r="BU180" i="34"/>
  <c r="BV180" i="34"/>
  <c r="BW180" i="34"/>
  <c r="BX180" i="34"/>
  <c r="DH180" i="34"/>
  <c r="DI180" i="34"/>
  <c r="DJ180" i="34"/>
  <c r="DL180" i="34"/>
  <c r="DM180" i="34"/>
  <c r="DN180" i="34"/>
  <c r="DO180" i="34"/>
  <c r="DQ180" i="34"/>
  <c r="DR180" i="34"/>
  <c r="DS180" i="34"/>
  <c r="DT180" i="34"/>
  <c r="DV180" i="34"/>
  <c r="DW180" i="34" s="1"/>
  <c r="EA180" i="34"/>
  <c r="EL180" i="34"/>
  <c r="EN180" i="34"/>
  <c r="EX180" i="34"/>
  <c r="EY180" i="34"/>
  <c r="FA180" i="34"/>
  <c r="FD180" i="34"/>
  <c r="FE180" i="34"/>
  <c r="FF180" i="34"/>
  <c r="FG180" i="34"/>
  <c r="FH180" i="34"/>
  <c r="FI180" i="34"/>
  <c r="FK180" i="34"/>
  <c r="FL180" i="34" s="1"/>
  <c r="FM180" i="34"/>
  <c r="FN180" i="34"/>
  <c r="FO180" i="34"/>
  <c r="FQ180" i="34"/>
  <c r="FR180" i="34" s="1"/>
  <c r="FT180" i="34"/>
  <c r="FU180" i="34" s="1"/>
  <c r="FV180" i="34"/>
  <c r="FW180" i="34"/>
  <c r="FY180" i="34"/>
  <c r="FZ180" i="34" s="1"/>
  <c r="GG180" i="34"/>
  <c r="GI180" i="34"/>
  <c r="GJ180" i="34"/>
  <c r="GK180" i="34"/>
  <c r="GN180" i="34"/>
  <c r="GO180" i="34"/>
  <c r="GP180" i="34"/>
  <c r="GQ180" i="34"/>
  <c r="GR180" i="34"/>
  <c r="GS180" i="34"/>
  <c r="GT180" i="34"/>
  <c r="GU180" i="34"/>
  <c r="GV180" i="34"/>
  <c r="GW180" i="34"/>
  <c r="GX180" i="34"/>
  <c r="GY180" i="34"/>
  <c r="GZ180" i="34"/>
  <c r="HA180" i="34"/>
  <c r="HB180" i="34"/>
  <c r="HC180" i="34"/>
  <c r="HD180" i="34"/>
  <c r="HE180" i="34"/>
  <c r="HF180" i="34"/>
  <c r="HG180" i="34"/>
  <c r="HH180" i="34"/>
  <c r="HI180" i="34"/>
  <c r="HJ180" i="34"/>
  <c r="HK180" i="34"/>
  <c r="HL180" i="34"/>
  <c r="HM180" i="34"/>
  <c r="HN180" i="34"/>
  <c r="HO180" i="34"/>
  <c r="HP180" i="34"/>
  <c r="HQ180" i="34"/>
  <c r="HR180" i="34"/>
  <c r="HS180" i="34"/>
  <c r="HT180" i="34"/>
  <c r="HU180" i="34"/>
  <c r="HV180" i="34"/>
  <c r="HW180" i="34"/>
  <c r="HX180" i="34"/>
  <c r="HY180" i="34"/>
  <c r="HZ180" i="34"/>
  <c r="IA180" i="34"/>
  <c r="IB180" i="34"/>
  <c r="IC180" i="34"/>
  <c r="ID180" i="34"/>
  <c r="IE180" i="34"/>
  <c r="IF180" i="34"/>
  <c r="IG180" i="34"/>
  <c r="IH180" i="34"/>
  <c r="BH179" i="34"/>
  <c r="GH179" i="34" s="1"/>
  <c r="IK179" i="34" s="1"/>
  <c r="IL179" i="34" s="1"/>
  <c r="IM179" i="34" s="1"/>
  <c r="BK179" i="34"/>
  <c r="BL179" i="34"/>
  <c r="BM179" i="34"/>
  <c r="BN179" i="34"/>
  <c r="BO179" i="34"/>
  <c r="BP179" i="34"/>
  <c r="BQ179" i="34"/>
  <c r="BR179" i="34"/>
  <c r="BS179" i="34"/>
  <c r="BT179" i="34"/>
  <c r="BU179" i="34"/>
  <c r="BV179" i="34"/>
  <c r="BW179" i="34"/>
  <c r="BX179" i="34"/>
  <c r="DH179" i="34"/>
  <c r="DI179" i="34"/>
  <c r="DJ179" i="34"/>
  <c r="DL179" i="34"/>
  <c r="DM179" i="34"/>
  <c r="DN179" i="34"/>
  <c r="DO179" i="34"/>
  <c r="DQ179" i="34"/>
  <c r="DR179" i="34"/>
  <c r="DS179" i="34"/>
  <c r="DT179" i="34"/>
  <c r="DV179" i="34"/>
  <c r="DW179" i="34" s="1"/>
  <c r="EA179" i="34"/>
  <c r="EL179" i="34"/>
  <c r="EN179" i="34"/>
  <c r="EX179" i="34"/>
  <c r="EY179" i="34"/>
  <c r="FA179" i="34"/>
  <c r="FD179" i="34"/>
  <c r="FE179" i="34"/>
  <c r="FF179" i="34"/>
  <c r="FG179" i="34"/>
  <c r="FH179" i="34"/>
  <c r="FI179" i="34"/>
  <c r="FK179" i="34"/>
  <c r="FL179" i="34" s="1"/>
  <c r="FM179" i="34"/>
  <c r="FN179" i="34"/>
  <c r="FO179" i="34"/>
  <c r="FQ179" i="34"/>
  <c r="FR179" i="34" s="1"/>
  <c r="FT179" i="34"/>
  <c r="FU179" i="34" s="1"/>
  <c r="FV179" i="34"/>
  <c r="FW179" i="34"/>
  <c r="FY179" i="34"/>
  <c r="FZ179" i="34" s="1"/>
  <c r="GG179" i="34"/>
  <c r="GI179" i="34"/>
  <c r="GJ179" i="34"/>
  <c r="GK179" i="34"/>
  <c r="GN179" i="34"/>
  <c r="GO179" i="34"/>
  <c r="GP179" i="34"/>
  <c r="GQ179" i="34"/>
  <c r="GR179" i="34"/>
  <c r="GS179" i="34"/>
  <c r="GT179" i="34"/>
  <c r="GU179" i="34"/>
  <c r="GV179" i="34"/>
  <c r="GW179" i="34"/>
  <c r="GX179" i="34"/>
  <c r="GY179" i="34"/>
  <c r="GZ179" i="34"/>
  <c r="HA179" i="34"/>
  <c r="HB179" i="34"/>
  <c r="HC179" i="34"/>
  <c r="HD179" i="34"/>
  <c r="HE179" i="34"/>
  <c r="HF179" i="34"/>
  <c r="HG179" i="34"/>
  <c r="HH179" i="34"/>
  <c r="HI179" i="34"/>
  <c r="HJ179" i="34"/>
  <c r="HK179" i="34"/>
  <c r="HL179" i="34"/>
  <c r="HM179" i="34"/>
  <c r="HN179" i="34"/>
  <c r="HO179" i="34"/>
  <c r="HP179" i="34"/>
  <c r="HQ179" i="34"/>
  <c r="HR179" i="34"/>
  <c r="HS179" i="34"/>
  <c r="HT179" i="34"/>
  <c r="HU179" i="34"/>
  <c r="HV179" i="34"/>
  <c r="HW179" i="34"/>
  <c r="HX179" i="34"/>
  <c r="HY179" i="34"/>
  <c r="HZ179" i="34"/>
  <c r="IA179" i="34"/>
  <c r="IB179" i="34"/>
  <c r="IC179" i="34"/>
  <c r="ID179" i="34"/>
  <c r="IE179" i="34"/>
  <c r="IF179" i="34"/>
  <c r="IG179" i="34"/>
  <c r="IH179" i="34"/>
  <c r="BH178" i="34"/>
  <c r="GH178" i="34" s="1"/>
  <c r="IK178" i="34" s="1"/>
  <c r="BK178" i="34"/>
  <c r="BL178" i="34"/>
  <c r="BM178" i="34"/>
  <c r="BN178" i="34"/>
  <c r="BO178" i="34"/>
  <c r="BP178" i="34"/>
  <c r="BQ178" i="34"/>
  <c r="BR178" i="34"/>
  <c r="BS178" i="34"/>
  <c r="BT178" i="34"/>
  <c r="BU178" i="34"/>
  <c r="BV178" i="34"/>
  <c r="BW178" i="34"/>
  <c r="BX178" i="34"/>
  <c r="DH178" i="34"/>
  <c r="DI178" i="34"/>
  <c r="DJ178" i="34"/>
  <c r="DL178" i="34"/>
  <c r="DM178" i="34"/>
  <c r="DN178" i="34"/>
  <c r="DO178" i="34"/>
  <c r="DQ178" i="34"/>
  <c r="DR178" i="34"/>
  <c r="DS178" i="34"/>
  <c r="DT178" i="34"/>
  <c r="DV178" i="34"/>
  <c r="DW178" i="34" s="1"/>
  <c r="EA178" i="34"/>
  <c r="EL178" i="34"/>
  <c r="EN178" i="34"/>
  <c r="EX178" i="34"/>
  <c r="EY178" i="34"/>
  <c r="FA178" i="34"/>
  <c r="FD178" i="34"/>
  <c r="FE178" i="34"/>
  <c r="FF178" i="34"/>
  <c r="FG178" i="34"/>
  <c r="FH178" i="34"/>
  <c r="FI178" i="34"/>
  <c r="FK178" i="34"/>
  <c r="FL178" i="34" s="1"/>
  <c r="FM178" i="34"/>
  <c r="FN178" i="34"/>
  <c r="FO178" i="34"/>
  <c r="FQ178" i="34"/>
  <c r="FR178" i="34" s="1"/>
  <c r="FT178" i="34"/>
  <c r="FU178" i="34" s="1"/>
  <c r="FV178" i="34"/>
  <c r="FW178" i="34"/>
  <c r="FY178" i="34"/>
  <c r="FZ178" i="34" s="1"/>
  <c r="GG178" i="34"/>
  <c r="GI178" i="34"/>
  <c r="GJ178" i="34"/>
  <c r="GK178" i="34"/>
  <c r="GN178" i="34"/>
  <c r="GO178" i="34"/>
  <c r="GP178" i="34"/>
  <c r="GQ178" i="34"/>
  <c r="GR178" i="34"/>
  <c r="GS178" i="34"/>
  <c r="GT178" i="34"/>
  <c r="GU178" i="34"/>
  <c r="GV178" i="34"/>
  <c r="GW178" i="34"/>
  <c r="GX178" i="34"/>
  <c r="GY178" i="34"/>
  <c r="GZ178" i="34"/>
  <c r="HA178" i="34"/>
  <c r="HB178" i="34"/>
  <c r="HC178" i="34"/>
  <c r="HD178" i="34"/>
  <c r="HE178" i="34"/>
  <c r="HF178" i="34"/>
  <c r="HG178" i="34"/>
  <c r="HH178" i="34"/>
  <c r="HI178" i="34"/>
  <c r="HJ178" i="34"/>
  <c r="HK178" i="34"/>
  <c r="HL178" i="34"/>
  <c r="HM178" i="34"/>
  <c r="HN178" i="34"/>
  <c r="HO178" i="34"/>
  <c r="HP178" i="34"/>
  <c r="HQ178" i="34"/>
  <c r="HR178" i="34"/>
  <c r="HS178" i="34"/>
  <c r="HT178" i="34"/>
  <c r="HU178" i="34"/>
  <c r="HV178" i="34"/>
  <c r="HW178" i="34"/>
  <c r="HX178" i="34"/>
  <c r="HY178" i="34"/>
  <c r="HZ178" i="34"/>
  <c r="IA178" i="34"/>
  <c r="IB178" i="34"/>
  <c r="IC178" i="34"/>
  <c r="ID178" i="34"/>
  <c r="IE178" i="34"/>
  <c r="IF178" i="34"/>
  <c r="IG178" i="34"/>
  <c r="IH178" i="34"/>
  <c r="BH177" i="34"/>
  <c r="GH177" i="34" s="1"/>
  <c r="IK177" i="34" s="1"/>
  <c r="BK177" i="34"/>
  <c r="BL177" i="34"/>
  <c r="BM177" i="34"/>
  <c r="BN177" i="34"/>
  <c r="BO177" i="34"/>
  <c r="BP177" i="34"/>
  <c r="BQ177" i="34"/>
  <c r="BR177" i="34"/>
  <c r="BS177" i="34"/>
  <c r="BT177" i="34"/>
  <c r="BU177" i="34"/>
  <c r="BV177" i="34"/>
  <c r="BW177" i="34"/>
  <c r="BX177" i="34"/>
  <c r="DH177" i="34"/>
  <c r="DI177" i="34"/>
  <c r="DJ177" i="34"/>
  <c r="DL177" i="34"/>
  <c r="DM177" i="34"/>
  <c r="DN177" i="34"/>
  <c r="DO177" i="34"/>
  <c r="DQ177" i="34"/>
  <c r="DR177" i="34"/>
  <c r="DS177" i="34"/>
  <c r="DT177" i="34"/>
  <c r="DV177" i="34"/>
  <c r="DW177" i="34" s="1"/>
  <c r="EA177" i="34"/>
  <c r="EL177" i="34"/>
  <c r="EN177" i="34"/>
  <c r="EX177" i="34"/>
  <c r="EY177" i="34"/>
  <c r="FA177" i="34"/>
  <c r="FD177" i="34"/>
  <c r="FE177" i="34"/>
  <c r="FF177" i="34"/>
  <c r="FG177" i="34"/>
  <c r="FH177" i="34"/>
  <c r="FI177" i="34"/>
  <c r="FK177" i="34"/>
  <c r="FL177" i="34" s="1"/>
  <c r="FM177" i="34"/>
  <c r="FN177" i="34"/>
  <c r="FO177" i="34"/>
  <c r="FQ177" i="34"/>
  <c r="FR177" i="34" s="1"/>
  <c r="FT177" i="34"/>
  <c r="FU177" i="34" s="1"/>
  <c r="FV177" i="34"/>
  <c r="FW177" i="34"/>
  <c r="FY177" i="34"/>
  <c r="FZ177" i="34" s="1"/>
  <c r="GG177" i="34"/>
  <c r="GI177" i="34"/>
  <c r="GJ177" i="34"/>
  <c r="GK177" i="34"/>
  <c r="GN177" i="34"/>
  <c r="GO177" i="34"/>
  <c r="GP177" i="34"/>
  <c r="GQ177" i="34"/>
  <c r="GR177" i="34"/>
  <c r="GS177" i="34"/>
  <c r="GT177" i="34"/>
  <c r="GU177" i="34"/>
  <c r="GV177" i="34"/>
  <c r="GW177" i="34"/>
  <c r="GX177" i="34"/>
  <c r="GY177" i="34"/>
  <c r="GZ177" i="34"/>
  <c r="HA177" i="34"/>
  <c r="HB177" i="34"/>
  <c r="HC177" i="34"/>
  <c r="HD177" i="34"/>
  <c r="HE177" i="34"/>
  <c r="HF177" i="34"/>
  <c r="HG177" i="34"/>
  <c r="HH177" i="34"/>
  <c r="HI177" i="34"/>
  <c r="HJ177" i="34"/>
  <c r="HK177" i="34"/>
  <c r="HL177" i="34"/>
  <c r="HM177" i="34"/>
  <c r="HN177" i="34"/>
  <c r="HO177" i="34"/>
  <c r="HP177" i="34"/>
  <c r="HQ177" i="34"/>
  <c r="HR177" i="34"/>
  <c r="HS177" i="34"/>
  <c r="HT177" i="34"/>
  <c r="HU177" i="34"/>
  <c r="HV177" i="34"/>
  <c r="HW177" i="34"/>
  <c r="HX177" i="34"/>
  <c r="HY177" i="34"/>
  <c r="HZ177" i="34"/>
  <c r="IA177" i="34"/>
  <c r="IB177" i="34"/>
  <c r="IC177" i="34"/>
  <c r="ID177" i="34"/>
  <c r="IE177" i="34"/>
  <c r="IF177" i="34"/>
  <c r="IG177" i="34"/>
  <c r="IH177" i="34"/>
  <c r="BH176" i="34"/>
  <c r="GH176" i="34" s="1"/>
  <c r="IK176" i="34" s="1"/>
  <c r="BK176" i="34"/>
  <c r="BL176" i="34"/>
  <c r="BM176" i="34"/>
  <c r="BN176" i="34"/>
  <c r="BO176" i="34"/>
  <c r="BP176" i="34"/>
  <c r="BQ176" i="34"/>
  <c r="BR176" i="34"/>
  <c r="BS176" i="34"/>
  <c r="BT176" i="34"/>
  <c r="BU176" i="34"/>
  <c r="BV176" i="34"/>
  <c r="BW176" i="34"/>
  <c r="BX176" i="34"/>
  <c r="DH176" i="34"/>
  <c r="DI176" i="34"/>
  <c r="DJ176" i="34"/>
  <c r="DL176" i="34"/>
  <c r="DM176" i="34"/>
  <c r="DN176" i="34"/>
  <c r="DO176" i="34"/>
  <c r="DQ176" i="34"/>
  <c r="DR176" i="34"/>
  <c r="DS176" i="34"/>
  <c r="DT176" i="34"/>
  <c r="DV176" i="34"/>
  <c r="DW176" i="34" s="1"/>
  <c r="EA176" i="34"/>
  <c r="EL176" i="34"/>
  <c r="EN176" i="34"/>
  <c r="EX176" i="34"/>
  <c r="EY176" i="34"/>
  <c r="FA176" i="34"/>
  <c r="FD176" i="34"/>
  <c r="FE176" i="34"/>
  <c r="FF176" i="34"/>
  <c r="FG176" i="34"/>
  <c r="FH176" i="34"/>
  <c r="FI176" i="34"/>
  <c r="FK176" i="34"/>
  <c r="FL176" i="34" s="1"/>
  <c r="FM176" i="34"/>
  <c r="FN176" i="34"/>
  <c r="FO176" i="34"/>
  <c r="FQ176" i="34"/>
  <c r="FR176" i="34" s="1"/>
  <c r="FT176" i="34"/>
  <c r="FU176" i="34" s="1"/>
  <c r="FV176" i="34"/>
  <c r="FW176" i="34"/>
  <c r="FY176" i="34"/>
  <c r="FZ176" i="34" s="1"/>
  <c r="GG176" i="34"/>
  <c r="GI176" i="34"/>
  <c r="GJ176" i="34"/>
  <c r="GK176" i="34"/>
  <c r="GN176" i="34"/>
  <c r="GO176" i="34"/>
  <c r="GP176" i="34"/>
  <c r="GQ176" i="34"/>
  <c r="GR176" i="34"/>
  <c r="GS176" i="34"/>
  <c r="GT176" i="34"/>
  <c r="GU176" i="34"/>
  <c r="GV176" i="34"/>
  <c r="GW176" i="34"/>
  <c r="GX176" i="34"/>
  <c r="GY176" i="34"/>
  <c r="GZ176" i="34"/>
  <c r="HA176" i="34"/>
  <c r="HB176" i="34"/>
  <c r="HC176" i="34"/>
  <c r="HD176" i="34"/>
  <c r="HE176" i="34"/>
  <c r="HF176" i="34"/>
  <c r="HG176" i="34"/>
  <c r="HH176" i="34"/>
  <c r="HI176" i="34"/>
  <c r="HJ176" i="34"/>
  <c r="HK176" i="34"/>
  <c r="HL176" i="34"/>
  <c r="HM176" i="34"/>
  <c r="HN176" i="34"/>
  <c r="HO176" i="34"/>
  <c r="HP176" i="34"/>
  <c r="HQ176" i="34"/>
  <c r="HR176" i="34"/>
  <c r="HS176" i="34"/>
  <c r="HT176" i="34"/>
  <c r="HU176" i="34"/>
  <c r="HV176" i="34"/>
  <c r="HW176" i="34"/>
  <c r="HX176" i="34"/>
  <c r="HY176" i="34"/>
  <c r="HZ176" i="34"/>
  <c r="IA176" i="34"/>
  <c r="IB176" i="34"/>
  <c r="IC176" i="34"/>
  <c r="ID176" i="34"/>
  <c r="IE176" i="34"/>
  <c r="IF176" i="34"/>
  <c r="IG176" i="34"/>
  <c r="IH176" i="34"/>
  <c r="BH175" i="34"/>
  <c r="GH175" i="34" s="1"/>
  <c r="IK175" i="34" s="1"/>
  <c r="BK175" i="34"/>
  <c r="BL175" i="34"/>
  <c r="BM175" i="34"/>
  <c r="BN175" i="34"/>
  <c r="BO175" i="34"/>
  <c r="BP175" i="34"/>
  <c r="BQ175" i="34"/>
  <c r="BR175" i="34"/>
  <c r="BS175" i="34"/>
  <c r="BT175" i="34"/>
  <c r="BU175" i="34"/>
  <c r="BV175" i="34"/>
  <c r="BW175" i="34"/>
  <c r="BX175" i="34"/>
  <c r="DH175" i="34"/>
  <c r="DI175" i="34"/>
  <c r="DJ175" i="34"/>
  <c r="DL175" i="34"/>
  <c r="DM175" i="34"/>
  <c r="DN175" i="34"/>
  <c r="DO175" i="34"/>
  <c r="DQ175" i="34"/>
  <c r="DR175" i="34"/>
  <c r="DS175" i="34"/>
  <c r="DT175" i="34"/>
  <c r="DV175" i="34"/>
  <c r="DW175" i="34" s="1"/>
  <c r="EA175" i="34"/>
  <c r="EL175" i="34"/>
  <c r="EN175" i="34"/>
  <c r="EX175" i="34"/>
  <c r="EY175" i="34"/>
  <c r="FA175" i="34"/>
  <c r="FD175" i="34"/>
  <c r="FE175" i="34"/>
  <c r="FF175" i="34"/>
  <c r="FG175" i="34"/>
  <c r="FH175" i="34"/>
  <c r="FI175" i="34"/>
  <c r="FK175" i="34"/>
  <c r="FL175" i="34" s="1"/>
  <c r="FM175" i="34"/>
  <c r="FN175" i="34"/>
  <c r="FO175" i="34"/>
  <c r="FQ175" i="34"/>
  <c r="FR175" i="34" s="1"/>
  <c r="FT175" i="34"/>
  <c r="FU175" i="34" s="1"/>
  <c r="FV175" i="34"/>
  <c r="FW175" i="34"/>
  <c r="FY175" i="34"/>
  <c r="FZ175" i="34" s="1"/>
  <c r="GG175" i="34"/>
  <c r="GI175" i="34"/>
  <c r="GJ175" i="34"/>
  <c r="GK175" i="34"/>
  <c r="GN175" i="34"/>
  <c r="GO175" i="34"/>
  <c r="GP175" i="34"/>
  <c r="GQ175" i="34"/>
  <c r="GR175" i="34"/>
  <c r="GS175" i="34"/>
  <c r="GT175" i="34"/>
  <c r="GU175" i="34"/>
  <c r="GV175" i="34"/>
  <c r="GW175" i="34"/>
  <c r="GX175" i="34"/>
  <c r="GY175" i="34"/>
  <c r="GZ175" i="34"/>
  <c r="HA175" i="34"/>
  <c r="HB175" i="34"/>
  <c r="HC175" i="34"/>
  <c r="HD175" i="34"/>
  <c r="HE175" i="34"/>
  <c r="HF175" i="34"/>
  <c r="HG175" i="34"/>
  <c r="HH175" i="34"/>
  <c r="HI175" i="34"/>
  <c r="HJ175" i="34"/>
  <c r="HK175" i="34"/>
  <c r="HL175" i="34"/>
  <c r="HM175" i="34"/>
  <c r="HN175" i="34"/>
  <c r="HO175" i="34"/>
  <c r="HP175" i="34"/>
  <c r="HQ175" i="34"/>
  <c r="HR175" i="34"/>
  <c r="HS175" i="34"/>
  <c r="HT175" i="34"/>
  <c r="HU175" i="34"/>
  <c r="HV175" i="34"/>
  <c r="HW175" i="34"/>
  <c r="HX175" i="34"/>
  <c r="HY175" i="34"/>
  <c r="HZ175" i="34"/>
  <c r="IA175" i="34"/>
  <c r="IB175" i="34"/>
  <c r="IC175" i="34"/>
  <c r="ID175" i="34"/>
  <c r="IE175" i="34"/>
  <c r="IF175" i="34"/>
  <c r="IG175" i="34"/>
  <c r="IH175" i="34"/>
  <c r="BH174" i="34"/>
  <c r="GH174" i="34" s="1"/>
  <c r="IK174" i="34" s="1"/>
  <c r="BK174" i="34"/>
  <c r="BL174" i="34"/>
  <c r="BM174" i="34"/>
  <c r="BN174" i="34"/>
  <c r="BO174" i="34"/>
  <c r="BP174" i="34"/>
  <c r="BQ174" i="34"/>
  <c r="BR174" i="34"/>
  <c r="BS174" i="34"/>
  <c r="BT174" i="34"/>
  <c r="BU174" i="34"/>
  <c r="BV174" i="34"/>
  <c r="BW174" i="34"/>
  <c r="BX174" i="34"/>
  <c r="DH174" i="34"/>
  <c r="DI174" i="34"/>
  <c r="DJ174" i="34"/>
  <c r="DL174" i="34"/>
  <c r="DM174" i="34"/>
  <c r="DN174" i="34"/>
  <c r="DO174" i="34"/>
  <c r="DQ174" i="34"/>
  <c r="DR174" i="34"/>
  <c r="DS174" i="34"/>
  <c r="DT174" i="34"/>
  <c r="DV174" i="34"/>
  <c r="DW174" i="34" s="1"/>
  <c r="EA174" i="34"/>
  <c r="EL174" i="34"/>
  <c r="EN174" i="34"/>
  <c r="EX174" i="34"/>
  <c r="EY174" i="34"/>
  <c r="FA174" i="34"/>
  <c r="FD174" i="34"/>
  <c r="FE174" i="34"/>
  <c r="FF174" i="34"/>
  <c r="FG174" i="34"/>
  <c r="FH174" i="34"/>
  <c r="FI174" i="34"/>
  <c r="FK174" i="34"/>
  <c r="FL174" i="34" s="1"/>
  <c r="FM174" i="34"/>
  <c r="FN174" i="34"/>
  <c r="FO174" i="34"/>
  <c r="FQ174" i="34"/>
  <c r="FR174" i="34" s="1"/>
  <c r="FT174" i="34"/>
  <c r="FU174" i="34" s="1"/>
  <c r="FV174" i="34"/>
  <c r="FW174" i="34"/>
  <c r="FY174" i="34"/>
  <c r="FZ174" i="34" s="1"/>
  <c r="GG174" i="34"/>
  <c r="GI174" i="34"/>
  <c r="GJ174" i="34"/>
  <c r="GK174" i="34"/>
  <c r="GN174" i="34"/>
  <c r="GO174" i="34"/>
  <c r="GP174" i="34"/>
  <c r="GQ174" i="34"/>
  <c r="GR174" i="34"/>
  <c r="GS174" i="34"/>
  <c r="GT174" i="34"/>
  <c r="GU174" i="34"/>
  <c r="GV174" i="34"/>
  <c r="GW174" i="34"/>
  <c r="GX174" i="34"/>
  <c r="GY174" i="34"/>
  <c r="GZ174" i="34"/>
  <c r="HA174" i="34"/>
  <c r="HB174" i="34"/>
  <c r="HC174" i="34"/>
  <c r="HD174" i="34"/>
  <c r="HE174" i="34"/>
  <c r="HF174" i="34"/>
  <c r="HG174" i="34"/>
  <c r="HH174" i="34"/>
  <c r="HI174" i="34"/>
  <c r="HJ174" i="34"/>
  <c r="HK174" i="34"/>
  <c r="HL174" i="34"/>
  <c r="HM174" i="34"/>
  <c r="HN174" i="34"/>
  <c r="HO174" i="34"/>
  <c r="HP174" i="34"/>
  <c r="HQ174" i="34"/>
  <c r="HR174" i="34"/>
  <c r="HS174" i="34"/>
  <c r="HT174" i="34"/>
  <c r="HU174" i="34"/>
  <c r="HV174" i="34"/>
  <c r="HW174" i="34"/>
  <c r="HX174" i="34"/>
  <c r="HY174" i="34"/>
  <c r="HZ174" i="34"/>
  <c r="IA174" i="34"/>
  <c r="IB174" i="34"/>
  <c r="IC174" i="34"/>
  <c r="ID174" i="34"/>
  <c r="IE174" i="34"/>
  <c r="IF174" i="34"/>
  <c r="IG174" i="34"/>
  <c r="IH174" i="34"/>
  <c r="BH173" i="34"/>
  <c r="GH173" i="34" s="1"/>
  <c r="IK173" i="34" s="1"/>
  <c r="BK173" i="34"/>
  <c r="BL173" i="34"/>
  <c r="BM173" i="34"/>
  <c r="BN173" i="34"/>
  <c r="BO173" i="34"/>
  <c r="BP173" i="34"/>
  <c r="BQ173" i="34"/>
  <c r="BR173" i="34"/>
  <c r="BS173" i="34"/>
  <c r="BT173" i="34"/>
  <c r="BU173" i="34"/>
  <c r="BV173" i="34"/>
  <c r="BW173" i="34"/>
  <c r="BX173" i="34"/>
  <c r="DH173" i="34"/>
  <c r="DI173" i="34"/>
  <c r="DJ173" i="34"/>
  <c r="DL173" i="34"/>
  <c r="DM173" i="34"/>
  <c r="DN173" i="34"/>
  <c r="DO173" i="34"/>
  <c r="DQ173" i="34"/>
  <c r="DR173" i="34"/>
  <c r="DS173" i="34"/>
  <c r="DT173" i="34"/>
  <c r="DV173" i="34"/>
  <c r="DW173" i="34" s="1"/>
  <c r="EA173" i="34"/>
  <c r="EL173" i="34"/>
  <c r="EN173" i="34"/>
  <c r="EX173" i="34"/>
  <c r="EY173" i="34"/>
  <c r="FA173" i="34"/>
  <c r="FD173" i="34"/>
  <c r="FE173" i="34"/>
  <c r="FF173" i="34"/>
  <c r="FG173" i="34"/>
  <c r="FH173" i="34"/>
  <c r="FI173" i="34"/>
  <c r="FK173" i="34"/>
  <c r="FL173" i="34" s="1"/>
  <c r="FM173" i="34"/>
  <c r="FN173" i="34"/>
  <c r="FO173" i="34"/>
  <c r="FQ173" i="34"/>
  <c r="FR173" i="34" s="1"/>
  <c r="FT173" i="34"/>
  <c r="FU173" i="34" s="1"/>
  <c r="FV173" i="34"/>
  <c r="FW173" i="34"/>
  <c r="FY173" i="34"/>
  <c r="FZ173" i="34" s="1"/>
  <c r="GG173" i="34"/>
  <c r="GI173" i="34"/>
  <c r="GJ173" i="34"/>
  <c r="GK173" i="34"/>
  <c r="GN173" i="34"/>
  <c r="GO173" i="34"/>
  <c r="GP173" i="34"/>
  <c r="GQ173" i="34"/>
  <c r="GR173" i="34"/>
  <c r="GS173" i="34"/>
  <c r="GT173" i="34"/>
  <c r="GU173" i="34"/>
  <c r="GV173" i="34"/>
  <c r="GW173" i="34"/>
  <c r="GX173" i="34"/>
  <c r="GY173" i="34"/>
  <c r="GZ173" i="34"/>
  <c r="HA173" i="34"/>
  <c r="HB173" i="34"/>
  <c r="HC173" i="34"/>
  <c r="HD173" i="34"/>
  <c r="HE173" i="34"/>
  <c r="HF173" i="34"/>
  <c r="HG173" i="34"/>
  <c r="HH173" i="34"/>
  <c r="HI173" i="34"/>
  <c r="HJ173" i="34"/>
  <c r="HK173" i="34"/>
  <c r="HL173" i="34"/>
  <c r="HM173" i="34"/>
  <c r="HN173" i="34"/>
  <c r="HO173" i="34"/>
  <c r="HP173" i="34"/>
  <c r="HQ173" i="34"/>
  <c r="HR173" i="34"/>
  <c r="HS173" i="34"/>
  <c r="HT173" i="34"/>
  <c r="HU173" i="34"/>
  <c r="HV173" i="34"/>
  <c r="HW173" i="34"/>
  <c r="HX173" i="34"/>
  <c r="HY173" i="34"/>
  <c r="HZ173" i="34"/>
  <c r="IA173" i="34"/>
  <c r="IB173" i="34"/>
  <c r="IC173" i="34"/>
  <c r="ID173" i="34"/>
  <c r="IE173" i="34"/>
  <c r="IF173" i="34"/>
  <c r="IG173" i="34"/>
  <c r="IH173" i="34"/>
  <c r="BH172" i="34"/>
  <c r="GH172" i="34" s="1"/>
  <c r="IK172" i="34" s="1"/>
  <c r="IL172" i="34" s="1"/>
  <c r="IM172" i="34" s="1"/>
  <c r="BK172" i="34"/>
  <c r="BL172" i="34"/>
  <c r="BM172" i="34"/>
  <c r="BN172" i="34"/>
  <c r="BO172" i="34"/>
  <c r="BP172" i="34"/>
  <c r="BQ172" i="34"/>
  <c r="BR172" i="34"/>
  <c r="BS172" i="34"/>
  <c r="BT172" i="34"/>
  <c r="BU172" i="34"/>
  <c r="BV172" i="34"/>
  <c r="BW172" i="34"/>
  <c r="BX172" i="34"/>
  <c r="DH172" i="34"/>
  <c r="DI172" i="34"/>
  <c r="DJ172" i="34"/>
  <c r="DL172" i="34"/>
  <c r="DM172" i="34"/>
  <c r="DN172" i="34"/>
  <c r="DO172" i="34"/>
  <c r="DQ172" i="34"/>
  <c r="DR172" i="34"/>
  <c r="DS172" i="34"/>
  <c r="DT172" i="34"/>
  <c r="DV172" i="34"/>
  <c r="DW172" i="34" s="1"/>
  <c r="EA172" i="34"/>
  <c r="EL172" i="34"/>
  <c r="EN172" i="34"/>
  <c r="EX172" i="34"/>
  <c r="EY172" i="34"/>
  <c r="FA172" i="34"/>
  <c r="FD172" i="34"/>
  <c r="FE172" i="34"/>
  <c r="FF172" i="34"/>
  <c r="FG172" i="34"/>
  <c r="FH172" i="34"/>
  <c r="FI172" i="34"/>
  <c r="FK172" i="34"/>
  <c r="FL172" i="34" s="1"/>
  <c r="FM172" i="34"/>
  <c r="FN172" i="34"/>
  <c r="FO172" i="34"/>
  <c r="FQ172" i="34"/>
  <c r="FR172" i="34" s="1"/>
  <c r="FT172" i="34"/>
  <c r="FU172" i="34" s="1"/>
  <c r="FV172" i="34"/>
  <c r="FW172" i="34"/>
  <c r="FY172" i="34"/>
  <c r="FZ172" i="34" s="1"/>
  <c r="GG172" i="34"/>
  <c r="GI172" i="34"/>
  <c r="GJ172" i="34"/>
  <c r="GK172" i="34"/>
  <c r="GN172" i="34"/>
  <c r="GO172" i="34"/>
  <c r="GP172" i="34"/>
  <c r="GQ172" i="34"/>
  <c r="GR172" i="34"/>
  <c r="GS172" i="34"/>
  <c r="GT172" i="34"/>
  <c r="GU172" i="34"/>
  <c r="GV172" i="34"/>
  <c r="GW172" i="34"/>
  <c r="GX172" i="34"/>
  <c r="GY172" i="34"/>
  <c r="GZ172" i="34"/>
  <c r="HA172" i="34"/>
  <c r="HB172" i="34"/>
  <c r="HC172" i="34"/>
  <c r="HD172" i="34"/>
  <c r="HE172" i="34"/>
  <c r="HF172" i="34"/>
  <c r="HG172" i="34"/>
  <c r="HH172" i="34"/>
  <c r="HI172" i="34"/>
  <c r="HJ172" i="34"/>
  <c r="HK172" i="34"/>
  <c r="HL172" i="34"/>
  <c r="HM172" i="34"/>
  <c r="HN172" i="34"/>
  <c r="HO172" i="34"/>
  <c r="HP172" i="34"/>
  <c r="HQ172" i="34"/>
  <c r="HR172" i="34"/>
  <c r="HS172" i="34"/>
  <c r="HT172" i="34"/>
  <c r="HU172" i="34"/>
  <c r="HV172" i="34"/>
  <c r="HW172" i="34"/>
  <c r="HX172" i="34"/>
  <c r="HY172" i="34"/>
  <c r="HZ172" i="34"/>
  <c r="IA172" i="34"/>
  <c r="IB172" i="34"/>
  <c r="IC172" i="34"/>
  <c r="ID172" i="34"/>
  <c r="IE172" i="34"/>
  <c r="IF172" i="34"/>
  <c r="IG172" i="34"/>
  <c r="IH172" i="34"/>
  <c r="BH171" i="34"/>
  <c r="GH171" i="34" s="1"/>
  <c r="IK171" i="34" s="1"/>
  <c r="BK171" i="34"/>
  <c r="BL171" i="34"/>
  <c r="BM171" i="34"/>
  <c r="BN171" i="34"/>
  <c r="BO171" i="34"/>
  <c r="BP171" i="34"/>
  <c r="BQ171" i="34"/>
  <c r="BR171" i="34"/>
  <c r="BS171" i="34"/>
  <c r="BT171" i="34"/>
  <c r="BU171" i="34"/>
  <c r="BV171" i="34"/>
  <c r="BW171" i="34"/>
  <c r="BX171" i="34"/>
  <c r="DH171" i="34"/>
  <c r="DI171" i="34"/>
  <c r="DJ171" i="34"/>
  <c r="DL171" i="34"/>
  <c r="DM171" i="34"/>
  <c r="DN171" i="34"/>
  <c r="DO171" i="34"/>
  <c r="DQ171" i="34"/>
  <c r="DR171" i="34"/>
  <c r="DS171" i="34"/>
  <c r="DT171" i="34"/>
  <c r="DV171" i="34"/>
  <c r="DW171" i="34" s="1"/>
  <c r="EA171" i="34"/>
  <c r="EL171" i="34"/>
  <c r="EN171" i="34"/>
  <c r="EX171" i="34"/>
  <c r="EY171" i="34"/>
  <c r="FA171" i="34"/>
  <c r="FD171" i="34"/>
  <c r="FE171" i="34"/>
  <c r="FF171" i="34"/>
  <c r="FG171" i="34"/>
  <c r="FH171" i="34"/>
  <c r="FI171" i="34"/>
  <c r="FK171" i="34"/>
  <c r="FL171" i="34" s="1"/>
  <c r="FM171" i="34"/>
  <c r="FN171" i="34"/>
  <c r="FO171" i="34"/>
  <c r="FQ171" i="34"/>
  <c r="FR171" i="34" s="1"/>
  <c r="FT171" i="34"/>
  <c r="FU171" i="34" s="1"/>
  <c r="FV171" i="34"/>
  <c r="FW171" i="34"/>
  <c r="FY171" i="34"/>
  <c r="FZ171" i="34" s="1"/>
  <c r="GG171" i="34"/>
  <c r="GI171" i="34"/>
  <c r="GJ171" i="34"/>
  <c r="GK171" i="34"/>
  <c r="GN171" i="34"/>
  <c r="GO171" i="34"/>
  <c r="GP171" i="34"/>
  <c r="GQ171" i="34"/>
  <c r="GR171" i="34"/>
  <c r="GS171" i="34"/>
  <c r="GT171" i="34"/>
  <c r="GU171" i="34"/>
  <c r="GV171" i="34"/>
  <c r="GW171" i="34"/>
  <c r="GX171" i="34"/>
  <c r="GY171" i="34"/>
  <c r="GZ171" i="34"/>
  <c r="HA171" i="34"/>
  <c r="HB171" i="34"/>
  <c r="HC171" i="34"/>
  <c r="HD171" i="34"/>
  <c r="HE171" i="34"/>
  <c r="HF171" i="34"/>
  <c r="HG171" i="34"/>
  <c r="HH171" i="34"/>
  <c r="HI171" i="34"/>
  <c r="HJ171" i="34"/>
  <c r="HK171" i="34"/>
  <c r="HL171" i="34"/>
  <c r="HM171" i="34"/>
  <c r="HN171" i="34"/>
  <c r="HO171" i="34"/>
  <c r="HP171" i="34"/>
  <c r="HQ171" i="34"/>
  <c r="HR171" i="34"/>
  <c r="HS171" i="34"/>
  <c r="HT171" i="34"/>
  <c r="HU171" i="34"/>
  <c r="HV171" i="34"/>
  <c r="HW171" i="34"/>
  <c r="HX171" i="34"/>
  <c r="HY171" i="34"/>
  <c r="HZ171" i="34"/>
  <c r="IA171" i="34"/>
  <c r="IB171" i="34"/>
  <c r="IC171" i="34"/>
  <c r="ID171" i="34"/>
  <c r="IE171" i="34"/>
  <c r="IF171" i="34"/>
  <c r="IG171" i="34"/>
  <c r="IH171" i="34"/>
  <c r="BH170" i="34"/>
  <c r="GH170" i="34" s="1"/>
  <c r="IK170" i="34" s="1"/>
  <c r="BK170" i="34"/>
  <c r="BL170" i="34"/>
  <c r="BM170" i="34"/>
  <c r="BN170" i="34"/>
  <c r="BO170" i="34"/>
  <c r="BP170" i="34"/>
  <c r="BQ170" i="34"/>
  <c r="BR170" i="34"/>
  <c r="BS170" i="34"/>
  <c r="BT170" i="34"/>
  <c r="BU170" i="34"/>
  <c r="BV170" i="34"/>
  <c r="BW170" i="34"/>
  <c r="BX170" i="34"/>
  <c r="DH170" i="34"/>
  <c r="DI170" i="34"/>
  <c r="DJ170" i="34"/>
  <c r="DL170" i="34"/>
  <c r="DM170" i="34"/>
  <c r="DN170" i="34"/>
  <c r="DO170" i="34"/>
  <c r="DQ170" i="34"/>
  <c r="DR170" i="34"/>
  <c r="DS170" i="34"/>
  <c r="DT170" i="34"/>
  <c r="DV170" i="34"/>
  <c r="DW170" i="34" s="1"/>
  <c r="EA170" i="34"/>
  <c r="EL170" i="34"/>
  <c r="EN170" i="34"/>
  <c r="EX170" i="34"/>
  <c r="EY170" i="34"/>
  <c r="FA170" i="34"/>
  <c r="FD170" i="34"/>
  <c r="FE170" i="34"/>
  <c r="FF170" i="34"/>
  <c r="FG170" i="34"/>
  <c r="FH170" i="34"/>
  <c r="FI170" i="34"/>
  <c r="FK170" i="34"/>
  <c r="FL170" i="34" s="1"/>
  <c r="FM170" i="34"/>
  <c r="FN170" i="34"/>
  <c r="FO170" i="34"/>
  <c r="FQ170" i="34"/>
  <c r="FR170" i="34" s="1"/>
  <c r="FT170" i="34"/>
  <c r="FU170" i="34" s="1"/>
  <c r="FV170" i="34"/>
  <c r="FW170" i="34"/>
  <c r="FY170" i="34"/>
  <c r="FZ170" i="34" s="1"/>
  <c r="GG170" i="34"/>
  <c r="GI170" i="34"/>
  <c r="GJ170" i="34"/>
  <c r="GK170" i="34"/>
  <c r="GN170" i="34"/>
  <c r="GO170" i="34"/>
  <c r="GP170" i="34"/>
  <c r="GQ170" i="34"/>
  <c r="GR170" i="34"/>
  <c r="GS170" i="34"/>
  <c r="GT170" i="34"/>
  <c r="GU170" i="34"/>
  <c r="GV170" i="34"/>
  <c r="GW170" i="34"/>
  <c r="GX170" i="34"/>
  <c r="GY170" i="34"/>
  <c r="GZ170" i="34"/>
  <c r="HA170" i="34"/>
  <c r="HB170" i="34"/>
  <c r="HC170" i="34"/>
  <c r="HD170" i="34"/>
  <c r="HE170" i="34"/>
  <c r="HF170" i="34"/>
  <c r="HG170" i="34"/>
  <c r="HH170" i="34"/>
  <c r="HI170" i="34"/>
  <c r="HJ170" i="34"/>
  <c r="HK170" i="34"/>
  <c r="HL170" i="34"/>
  <c r="HM170" i="34"/>
  <c r="HN170" i="34"/>
  <c r="HO170" i="34"/>
  <c r="HP170" i="34"/>
  <c r="HQ170" i="34"/>
  <c r="HR170" i="34"/>
  <c r="HS170" i="34"/>
  <c r="HT170" i="34"/>
  <c r="HU170" i="34"/>
  <c r="HV170" i="34"/>
  <c r="HW170" i="34"/>
  <c r="HX170" i="34"/>
  <c r="HY170" i="34"/>
  <c r="HZ170" i="34"/>
  <c r="IA170" i="34"/>
  <c r="IB170" i="34"/>
  <c r="IC170" i="34"/>
  <c r="ID170" i="34"/>
  <c r="IE170" i="34"/>
  <c r="IF170" i="34"/>
  <c r="IG170" i="34"/>
  <c r="IH170" i="34"/>
  <c r="BH169" i="34"/>
  <c r="GH169" i="34" s="1"/>
  <c r="IK169" i="34" s="1"/>
  <c r="BK169" i="34"/>
  <c r="BL169" i="34"/>
  <c r="BM169" i="34"/>
  <c r="BN169" i="34"/>
  <c r="BO169" i="34"/>
  <c r="BP169" i="34"/>
  <c r="BQ169" i="34"/>
  <c r="BR169" i="34"/>
  <c r="BS169" i="34"/>
  <c r="BT169" i="34"/>
  <c r="BU169" i="34"/>
  <c r="BV169" i="34"/>
  <c r="BW169" i="34"/>
  <c r="BX169" i="34"/>
  <c r="DH169" i="34"/>
  <c r="DI169" i="34"/>
  <c r="DJ169" i="34"/>
  <c r="DL169" i="34"/>
  <c r="DM169" i="34"/>
  <c r="DN169" i="34"/>
  <c r="DO169" i="34"/>
  <c r="DQ169" i="34"/>
  <c r="DR169" i="34"/>
  <c r="DS169" i="34"/>
  <c r="DT169" i="34"/>
  <c r="DV169" i="34"/>
  <c r="DW169" i="34" s="1"/>
  <c r="EA169" i="34"/>
  <c r="EL169" i="34"/>
  <c r="EN169" i="34"/>
  <c r="EX169" i="34"/>
  <c r="EY169" i="34"/>
  <c r="FA169" i="34"/>
  <c r="FD169" i="34"/>
  <c r="FE169" i="34"/>
  <c r="FF169" i="34"/>
  <c r="FG169" i="34"/>
  <c r="FH169" i="34"/>
  <c r="FI169" i="34"/>
  <c r="FK169" i="34"/>
  <c r="FL169" i="34" s="1"/>
  <c r="FM169" i="34"/>
  <c r="FN169" i="34"/>
  <c r="FO169" i="34"/>
  <c r="FQ169" i="34"/>
  <c r="FR169" i="34" s="1"/>
  <c r="FT169" i="34"/>
  <c r="FU169" i="34" s="1"/>
  <c r="FV169" i="34"/>
  <c r="FW169" i="34"/>
  <c r="FY169" i="34"/>
  <c r="FZ169" i="34" s="1"/>
  <c r="GG169" i="34"/>
  <c r="GI169" i="34"/>
  <c r="GJ169" i="34"/>
  <c r="GK169" i="34"/>
  <c r="GN169" i="34"/>
  <c r="GO169" i="34"/>
  <c r="GP169" i="34"/>
  <c r="GQ169" i="34"/>
  <c r="GR169" i="34"/>
  <c r="GS169" i="34"/>
  <c r="GT169" i="34"/>
  <c r="GU169" i="34"/>
  <c r="GV169" i="34"/>
  <c r="GW169" i="34"/>
  <c r="GX169" i="34"/>
  <c r="GY169" i="34"/>
  <c r="GZ169" i="34"/>
  <c r="HA169" i="34"/>
  <c r="HB169" i="34"/>
  <c r="HC169" i="34"/>
  <c r="HD169" i="34"/>
  <c r="HE169" i="34"/>
  <c r="HF169" i="34"/>
  <c r="HG169" i="34"/>
  <c r="HH169" i="34"/>
  <c r="HI169" i="34"/>
  <c r="HJ169" i="34"/>
  <c r="HK169" i="34"/>
  <c r="HL169" i="34"/>
  <c r="HM169" i="34"/>
  <c r="HN169" i="34"/>
  <c r="HO169" i="34"/>
  <c r="HP169" i="34"/>
  <c r="HQ169" i="34"/>
  <c r="HR169" i="34"/>
  <c r="HS169" i="34"/>
  <c r="HT169" i="34"/>
  <c r="HU169" i="34"/>
  <c r="HV169" i="34"/>
  <c r="HW169" i="34"/>
  <c r="HX169" i="34"/>
  <c r="HY169" i="34"/>
  <c r="HZ169" i="34"/>
  <c r="IA169" i="34"/>
  <c r="IB169" i="34"/>
  <c r="IC169" i="34"/>
  <c r="ID169" i="34"/>
  <c r="IE169" i="34"/>
  <c r="IF169" i="34"/>
  <c r="IG169" i="34"/>
  <c r="IH169" i="34"/>
  <c r="BH168" i="34"/>
  <c r="GH168" i="34" s="1"/>
  <c r="IK168" i="34" s="1"/>
  <c r="BK168" i="34"/>
  <c r="BL168" i="34"/>
  <c r="BM168" i="34"/>
  <c r="BN168" i="34"/>
  <c r="BO168" i="34"/>
  <c r="BP168" i="34"/>
  <c r="BQ168" i="34"/>
  <c r="BR168" i="34"/>
  <c r="BS168" i="34"/>
  <c r="BT168" i="34"/>
  <c r="BU168" i="34"/>
  <c r="BV168" i="34"/>
  <c r="BW168" i="34"/>
  <c r="BX168" i="34"/>
  <c r="DH168" i="34"/>
  <c r="DI168" i="34"/>
  <c r="DJ168" i="34"/>
  <c r="DL168" i="34"/>
  <c r="DM168" i="34"/>
  <c r="DN168" i="34"/>
  <c r="DO168" i="34"/>
  <c r="DQ168" i="34"/>
  <c r="DR168" i="34"/>
  <c r="DS168" i="34"/>
  <c r="DT168" i="34"/>
  <c r="DV168" i="34"/>
  <c r="DW168" i="34" s="1"/>
  <c r="EA168" i="34"/>
  <c r="EL168" i="34"/>
  <c r="EN168" i="34"/>
  <c r="EX168" i="34"/>
  <c r="EY168" i="34"/>
  <c r="FA168" i="34"/>
  <c r="FD168" i="34"/>
  <c r="FE168" i="34"/>
  <c r="FF168" i="34"/>
  <c r="FG168" i="34"/>
  <c r="FH168" i="34"/>
  <c r="FI168" i="34"/>
  <c r="FK168" i="34"/>
  <c r="FL168" i="34" s="1"/>
  <c r="FM168" i="34"/>
  <c r="FN168" i="34"/>
  <c r="FO168" i="34"/>
  <c r="FQ168" i="34"/>
  <c r="FR168" i="34" s="1"/>
  <c r="FT168" i="34"/>
  <c r="FU168" i="34" s="1"/>
  <c r="FV168" i="34"/>
  <c r="FW168" i="34"/>
  <c r="FY168" i="34"/>
  <c r="FZ168" i="34" s="1"/>
  <c r="GG168" i="34"/>
  <c r="GI168" i="34"/>
  <c r="GJ168" i="34"/>
  <c r="GK168" i="34"/>
  <c r="GN168" i="34"/>
  <c r="GO168" i="34"/>
  <c r="GP168" i="34"/>
  <c r="GQ168" i="34"/>
  <c r="GR168" i="34"/>
  <c r="GS168" i="34"/>
  <c r="GT168" i="34"/>
  <c r="GU168" i="34"/>
  <c r="GV168" i="34"/>
  <c r="GW168" i="34"/>
  <c r="GX168" i="34"/>
  <c r="GY168" i="34"/>
  <c r="GZ168" i="34"/>
  <c r="HA168" i="34"/>
  <c r="HB168" i="34"/>
  <c r="HC168" i="34"/>
  <c r="HD168" i="34"/>
  <c r="HE168" i="34"/>
  <c r="HF168" i="34"/>
  <c r="HG168" i="34"/>
  <c r="HH168" i="34"/>
  <c r="HI168" i="34"/>
  <c r="HJ168" i="34"/>
  <c r="HK168" i="34"/>
  <c r="HL168" i="34"/>
  <c r="HM168" i="34"/>
  <c r="HN168" i="34"/>
  <c r="HO168" i="34"/>
  <c r="HP168" i="34"/>
  <c r="HQ168" i="34"/>
  <c r="HR168" i="34"/>
  <c r="HS168" i="34"/>
  <c r="HT168" i="34"/>
  <c r="HU168" i="34"/>
  <c r="HV168" i="34"/>
  <c r="HW168" i="34"/>
  <c r="HX168" i="34"/>
  <c r="HY168" i="34"/>
  <c r="HZ168" i="34"/>
  <c r="IA168" i="34"/>
  <c r="IB168" i="34"/>
  <c r="IC168" i="34"/>
  <c r="ID168" i="34"/>
  <c r="IE168" i="34"/>
  <c r="IF168" i="34"/>
  <c r="IG168" i="34"/>
  <c r="IH168" i="34"/>
  <c r="BH167" i="34"/>
  <c r="GH167" i="34" s="1"/>
  <c r="IK167" i="34" s="1"/>
  <c r="BK167" i="34"/>
  <c r="BL167" i="34"/>
  <c r="BM167" i="34"/>
  <c r="BN167" i="34"/>
  <c r="BO167" i="34"/>
  <c r="BP167" i="34"/>
  <c r="BQ167" i="34"/>
  <c r="BR167" i="34"/>
  <c r="BS167" i="34"/>
  <c r="BT167" i="34"/>
  <c r="BU167" i="34"/>
  <c r="BV167" i="34"/>
  <c r="BW167" i="34"/>
  <c r="BX167" i="34"/>
  <c r="DH167" i="34"/>
  <c r="DI167" i="34"/>
  <c r="DJ167" i="34"/>
  <c r="DL167" i="34"/>
  <c r="DM167" i="34"/>
  <c r="DN167" i="34"/>
  <c r="DO167" i="34"/>
  <c r="DQ167" i="34"/>
  <c r="DR167" i="34"/>
  <c r="DS167" i="34"/>
  <c r="DT167" i="34"/>
  <c r="DV167" i="34"/>
  <c r="DW167" i="34" s="1"/>
  <c r="EA167" i="34"/>
  <c r="EL167" i="34"/>
  <c r="EN167" i="34"/>
  <c r="EX167" i="34"/>
  <c r="EY167" i="34"/>
  <c r="FA167" i="34"/>
  <c r="FD167" i="34"/>
  <c r="FE167" i="34"/>
  <c r="FF167" i="34"/>
  <c r="FG167" i="34"/>
  <c r="FH167" i="34"/>
  <c r="FI167" i="34"/>
  <c r="FK167" i="34"/>
  <c r="FL167" i="34" s="1"/>
  <c r="FM167" i="34"/>
  <c r="FN167" i="34"/>
  <c r="FO167" i="34"/>
  <c r="FQ167" i="34"/>
  <c r="FR167" i="34" s="1"/>
  <c r="FT167" i="34"/>
  <c r="FU167" i="34" s="1"/>
  <c r="FV167" i="34"/>
  <c r="FW167" i="34"/>
  <c r="FY167" i="34"/>
  <c r="FZ167" i="34" s="1"/>
  <c r="GG167" i="34"/>
  <c r="GI167" i="34"/>
  <c r="GJ167" i="34"/>
  <c r="GK167" i="34"/>
  <c r="GN167" i="34"/>
  <c r="GO167" i="34"/>
  <c r="GP167" i="34"/>
  <c r="GQ167" i="34"/>
  <c r="GR167" i="34"/>
  <c r="GS167" i="34"/>
  <c r="GT167" i="34"/>
  <c r="GU167" i="34"/>
  <c r="GV167" i="34"/>
  <c r="GW167" i="34"/>
  <c r="GX167" i="34"/>
  <c r="GY167" i="34"/>
  <c r="GZ167" i="34"/>
  <c r="HA167" i="34"/>
  <c r="HB167" i="34"/>
  <c r="HC167" i="34"/>
  <c r="HD167" i="34"/>
  <c r="HE167" i="34"/>
  <c r="HF167" i="34"/>
  <c r="HG167" i="34"/>
  <c r="HH167" i="34"/>
  <c r="HI167" i="34"/>
  <c r="HJ167" i="34"/>
  <c r="HK167" i="34"/>
  <c r="HL167" i="34"/>
  <c r="HM167" i="34"/>
  <c r="HN167" i="34"/>
  <c r="HO167" i="34"/>
  <c r="HP167" i="34"/>
  <c r="HQ167" i="34"/>
  <c r="HR167" i="34"/>
  <c r="HS167" i="34"/>
  <c r="HT167" i="34"/>
  <c r="HU167" i="34"/>
  <c r="HV167" i="34"/>
  <c r="HW167" i="34"/>
  <c r="HX167" i="34"/>
  <c r="HY167" i="34"/>
  <c r="HZ167" i="34"/>
  <c r="IA167" i="34"/>
  <c r="IB167" i="34"/>
  <c r="IC167" i="34"/>
  <c r="ID167" i="34"/>
  <c r="IE167" i="34"/>
  <c r="IF167" i="34"/>
  <c r="IG167" i="34"/>
  <c r="IH167" i="34"/>
  <c r="BH166" i="34"/>
  <c r="GH166" i="34" s="1"/>
  <c r="IK166" i="34" s="1"/>
  <c r="BK166" i="34"/>
  <c r="BL166" i="34"/>
  <c r="BM166" i="34"/>
  <c r="BN166" i="34"/>
  <c r="BO166" i="34"/>
  <c r="BP166" i="34"/>
  <c r="BQ166" i="34"/>
  <c r="BR166" i="34"/>
  <c r="BS166" i="34"/>
  <c r="BT166" i="34"/>
  <c r="BU166" i="34"/>
  <c r="BV166" i="34"/>
  <c r="BW166" i="34"/>
  <c r="BX166" i="34"/>
  <c r="DH166" i="34"/>
  <c r="DI166" i="34"/>
  <c r="DJ166" i="34"/>
  <c r="DL166" i="34"/>
  <c r="DM166" i="34"/>
  <c r="DN166" i="34"/>
  <c r="DO166" i="34"/>
  <c r="DQ166" i="34"/>
  <c r="DR166" i="34"/>
  <c r="DS166" i="34"/>
  <c r="DT166" i="34"/>
  <c r="DV166" i="34"/>
  <c r="DW166" i="34" s="1"/>
  <c r="EA166" i="34"/>
  <c r="EL166" i="34"/>
  <c r="EN166" i="34"/>
  <c r="EX166" i="34"/>
  <c r="EY166" i="34"/>
  <c r="FA166" i="34"/>
  <c r="FD166" i="34"/>
  <c r="FE166" i="34"/>
  <c r="FF166" i="34"/>
  <c r="FG166" i="34"/>
  <c r="FH166" i="34"/>
  <c r="FI166" i="34"/>
  <c r="FK166" i="34"/>
  <c r="FL166" i="34" s="1"/>
  <c r="FM166" i="34"/>
  <c r="FN166" i="34"/>
  <c r="FO166" i="34"/>
  <c r="FQ166" i="34"/>
  <c r="FR166" i="34" s="1"/>
  <c r="FT166" i="34"/>
  <c r="FU166" i="34" s="1"/>
  <c r="FV166" i="34"/>
  <c r="FW166" i="34"/>
  <c r="FY166" i="34"/>
  <c r="FZ166" i="34" s="1"/>
  <c r="GG166" i="34"/>
  <c r="GI166" i="34"/>
  <c r="GJ166" i="34"/>
  <c r="GK166" i="34"/>
  <c r="GN166" i="34"/>
  <c r="GO166" i="34"/>
  <c r="GP166" i="34"/>
  <c r="GQ166" i="34"/>
  <c r="GR166" i="34"/>
  <c r="GS166" i="34"/>
  <c r="GT166" i="34"/>
  <c r="GU166" i="34"/>
  <c r="GV166" i="34"/>
  <c r="GW166" i="34"/>
  <c r="GX166" i="34"/>
  <c r="GY166" i="34"/>
  <c r="GZ166" i="34"/>
  <c r="HA166" i="34"/>
  <c r="HB166" i="34"/>
  <c r="HC166" i="34"/>
  <c r="HD166" i="34"/>
  <c r="HE166" i="34"/>
  <c r="HF166" i="34"/>
  <c r="HG166" i="34"/>
  <c r="HH166" i="34"/>
  <c r="HI166" i="34"/>
  <c r="HJ166" i="34"/>
  <c r="HK166" i="34"/>
  <c r="HL166" i="34"/>
  <c r="HM166" i="34"/>
  <c r="HN166" i="34"/>
  <c r="HO166" i="34"/>
  <c r="HP166" i="34"/>
  <c r="HQ166" i="34"/>
  <c r="HR166" i="34"/>
  <c r="HS166" i="34"/>
  <c r="HT166" i="34"/>
  <c r="HU166" i="34"/>
  <c r="HV166" i="34"/>
  <c r="HW166" i="34"/>
  <c r="HX166" i="34"/>
  <c r="HY166" i="34"/>
  <c r="HZ166" i="34"/>
  <c r="IA166" i="34"/>
  <c r="IB166" i="34"/>
  <c r="IC166" i="34"/>
  <c r="ID166" i="34"/>
  <c r="IE166" i="34"/>
  <c r="IF166" i="34"/>
  <c r="IG166" i="34"/>
  <c r="IH166" i="34"/>
  <c r="BH165" i="34"/>
  <c r="GH165" i="34" s="1"/>
  <c r="IK165" i="34" s="1"/>
  <c r="BK165" i="34"/>
  <c r="BL165" i="34"/>
  <c r="BM165" i="34"/>
  <c r="BN165" i="34"/>
  <c r="BO165" i="34"/>
  <c r="BP165" i="34"/>
  <c r="BQ165" i="34"/>
  <c r="BR165" i="34"/>
  <c r="BS165" i="34"/>
  <c r="BT165" i="34"/>
  <c r="BU165" i="34"/>
  <c r="BV165" i="34"/>
  <c r="BW165" i="34"/>
  <c r="BX165" i="34"/>
  <c r="DH165" i="34"/>
  <c r="DI165" i="34"/>
  <c r="DJ165" i="34"/>
  <c r="DL165" i="34"/>
  <c r="DM165" i="34"/>
  <c r="DN165" i="34"/>
  <c r="DO165" i="34"/>
  <c r="DQ165" i="34"/>
  <c r="DR165" i="34"/>
  <c r="DS165" i="34"/>
  <c r="DT165" i="34"/>
  <c r="DV165" i="34"/>
  <c r="DW165" i="34" s="1"/>
  <c r="EA165" i="34"/>
  <c r="EL165" i="34"/>
  <c r="EN165" i="34"/>
  <c r="EX165" i="34"/>
  <c r="EY165" i="34"/>
  <c r="FA165" i="34"/>
  <c r="FD165" i="34"/>
  <c r="FE165" i="34"/>
  <c r="FF165" i="34"/>
  <c r="FG165" i="34"/>
  <c r="FH165" i="34"/>
  <c r="FI165" i="34"/>
  <c r="FK165" i="34"/>
  <c r="FL165" i="34" s="1"/>
  <c r="FM165" i="34"/>
  <c r="FN165" i="34"/>
  <c r="FO165" i="34"/>
  <c r="FQ165" i="34"/>
  <c r="FR165" i="34" s="1"/>
  <c r="FT165" i="34"/>
  <c r="FU165" i="34" s="1"/>
  <c r="FV165" i="34"/>
  <c r="FW165" i="34"/>
  <c r="FY165" i="34"/>
  <c r="FZ165" i="34" s="1"/>
  <c r="GG165" i="34"/>
  <c r="GI165" i="34"/>
  <c r="GJ165" i="34"/>
  <c r="GK165" i="34"/>
  <c r="GN165" i="34"/>
  <c r="GO165" i="34"/>
  <c r="GP165" i="34"/>
  <c r="GQ165" i="34"/>
  <c r="GR165" i="34"/>
  <c r="GS165" i="34"/>
  <c r="GT165" i="34"/>
  <c r="GU165" i="34"/>
  <c r="GV165" i="34"/>
  <c r="GW165" i="34"/>
  <c r="GX165" i="34"/>
  <c r="GY165" i="34"/>
  <c r="GZ165" i="34"/>
  <c r="HA165" i="34"/>
  <c r="HB165" i="34"/>
  <c r="HC165" i="34"/>
  <c r="HD165" i="34"/>
  <c r="HE165" i="34"/>
  <c r="HF165" i="34"/>
  <c r="HG165" i="34"/>
  <c r="HH165" i="34"/>
  <c r="HI165" i="34"/>
  <c r="HJ165" i="34"/>
  <c r="HK165" i="34"/>
  <c r="HL165" i="34"/>
  <c r="HM165" i="34"/>
  <c r="HN165" i="34"/>
  <c r="HO165" i="34"/>
  <c r="HP165" i="34"/>
  <c r="HQ165" i="34"/>
  <c r="HR165" i="34"/>
  <c r="HS165" i="34"/>
  <c r="HT165" i="34"/>
  <c r="HU165" i="34"/>
  <c r="HV165" i="34"/>
  <c r="HW165" i="34"/>
  <c r="HX165" i="34"/>
  <c r="HY165" i="34"/>
  <c r="HZ165" i="34"/>
  <c r="IA165" i="34"/>
  <c r="IB165" i="34"/>
  <c r="IC165" i="34"/>
  <c r="ID165" i="34"/>
  <c r="IE165" i="34"/>
  <c r="IF165" i="34"/>
  <c r="IG165" i="34"/>
  <c r="IH165" i="34"/>
  <c r="BH164" i="34"/>
  <c r="GH164" i="34" s="1"/>
  <c r="IK164" i="34" s="1"/>
  <c r="BK164" i="34"/>
  <c r="BL164" i="34"/>
  <c r="BM164" i="34"/>
  <c r="BN164" i="34"/>
  <c r="BO164" i="34"/>
  <c r="BP164" i="34"/>
  <c r="BQ164" i="34"/>
  <c r="BR164" i="34"/>
  <c r="BS164" i="34"/>
  <c r="BT164" i="34"/>
  <c r="BU164" i="34"/>
  <c r="BV164" i="34"/>
  <c r="BW164" i="34"/>
  <c r="BX164" i="34"/>
  <c r="DH164" i="34"/>
  <c r="DI164" i="34"/>
  <c r="DJ164" i="34"/>
  <c r="DL164" i="34"/>
  <c r="DM164" i="34"/>
  <c r="DN164" i="34"/>
  <c r="DO164" i="34"/>
  <c r="DQ164" i="34"/>
  <c r="DR164" i="34"/>
  <c r="DS164" i="34"/>
  <c r="DT164" i="34"/>
  <c r="DV164" i="34"/>
  <c r="DW164" i="34" s="1"/>
  <c r="EA164" i="34"/>
  <c r="EL164" i="34"/>
  <c r="EN164" i="34"/>
  <c r="EX164" i="34"/>
  <c r="EY164" i="34"/>
  <c r="FA164" i="34"/>
  <c r="FD164" i="34"/>
  <c r="FE164" i="34"/>
  <c r="FF164" i="34"/>
  <c r="FG164" i="34"/>
  <c r="FH164" i="34"/>
  <c r="FI164" i="34"/>
  <c r="FK164" i="34"/>
  <c r="FL164" i="34" s="1"/>
  <c r="FM164" i="34"/>
  <c r="FN164" i="34"/>
  <c r="FO164" i="34"/>
  <c r="FQ164" i="34"/>
  <c r="FR164" i="34" s="1"/>
  <c r="FT164" i="34"/>
  <c r="FU164" i="34" s="1"/>
  <c r="FV164" i="34"/>
  <c r="FW164" i="34"/>
  <c r="FY164" i="34"/>
  <c r="FZ164" i="34" s="1"/>
  <c r="GG164" i="34"/>
  <c r="GI164" i="34"/>
  <c r="GJ164" i="34"/>
  <c r="GK164" i="34"/>
  <c r="GN164" i="34"/>
  <c r="GO164" i="34"/>
  <c r="GP164" i="34"/>
  <c r="GQ164" i="34"/>
  <c r="GR164" i="34"/>
  <c r="GS164" i="34"/>
  <c r="GT164" i="34"/>
  <c r="GU164" i="34"/>
  <c r="GV164" i="34"/>
  <c r="GW164" i="34"/>
  <c r="GX164" i="34"/>
  <c r="GY164" i="34"/>
  <c r="GZ164" i="34"/>
  <c r="HA164" i="34"/>
  <c r="HB164" i="34"/>
  <c r="HC164" i="34"/>
  <c r="HD164" i="34"/>
  <c r="HE164" i="34"/>
  <c r="HF164" i="34"/>
  <c r="HG164" i="34"/>
  <c r="HH164" i="34"/>
  <c r="HI164" i="34"/>
  <c r="HJ164" i="34"/>
  <c r="HK164" i="34"/>
  <c r="HL164" i="34"/>
  <c r="HM164" i="34"/>
  <c r="HN164" i="34"/>
  <c r="HO164" i="34"/>
  <c r="HP164" i="34"/>
  <c r="HQ164" i="34"/>
  <c r="HR164" i="34"/>
  <c r="HS164" i="34"/>
  <c r="HT164" i="34"/>
  <c r="HU164" i="34"/>
  <c r="HV164" i="34"/>
  <c r="HW164" i="34"/>
  <c r="HX164" i="34"/>
  <c r="HY164" i="34"/>
  <c r="HZ164" i="34"/>
  <c r="IA164" i="34"/>
  <c r="IB164" i="34"/>
  <c r="IC164" i="34"/>
  <c r="ID164" i="34"/>
  <c r="IE164" i="34"/>
  <c r="IF164" i="34"/>
  <c r="IG164" i="34"/>
  <c r="IH164" i="34"/>
  <c r="BH163" i="34"/>
  <c r="GH163" i="34" s="1"/>
  <c r="IK163" i="34" s="1"/>
  <c r="BK163" i="34"/>
  <c r="BL163" i="34"/>
  <c r="BM163" i="34"/>
  <c r="BN163" i="34"/>
  <c r="BO163" i="34"/>
  <c r="BP163" i="34"/>
  <c r="BQ163" i="34"/>
  <c r="BR163" i="34"/>
  <c r="BS163" i="34"/>
  <c r="BT163" i="34"/>
  <c r="BU163" i="34"/>
  <c r="BV163" i="34"/>
  <c r="BW163" i="34"/>
  <c r="BX163" i="34"/>
  <c r="DH163" i="34"/>
  <c r="DI163" i="34"/>
  <c r="DJ163" i="34"/>
  <c r="DL163" i="34"/>
  <c r="DM163" i="34"/>
  <c r="DN163" i="34"/>
  <c r="DO163" i="34"/>
  <c r="DQ163" i="34"/>
  <c r="DR163" i="34"/>
  <c r="DS163" i="34"/>
  <c r="DT163" i="34"/>
  <c r="DV163" i="34"/>
  <c r="DW163" i="34" s="1"/>
  <c r="EA163" i="34"/>
  <c r="EL163" i="34"/>
  <c r="EN163" i="34"/>
  <c r="EX163" i="34"/>
  <c r="EY163" i="34"/>
  <c r="FA163" i="34"/>
  <c r="FD163" i="34"/>
  <c r="FE163" i="34"/>
  <c r="FF163" i="34"/>
  <c r="FG163" i="34"/>
  <c r="FH163" i="34"/>
  <c r="FI163" i="34"/>
  <c r="FK163" i="34"/>
  <c r="FL163" i="34" s="1"/>
  <c r="FM163" i="34"/>
  <c r="FN163" i="34"/>
  <c r="FO163" i="34"/>
  <c r="FQ163" i="34"/>
  <c r="FR163" i="34" s="1"/>
  <c r="FT163" i="34"/>
  <c r="FU163" i="34" s="1"/>
  <c r="FV163" i="34"/>
  <c r="FW163" i="34"/>
  <c r="FY163" i="34"/>
  <c r="FZ163" i="34" s="1"/>
  <c r="GG163" i="34"/>
  <c r="GI163" i="34"/>
  <c r="GJ163" i="34"/>
  <c r="GK163" i="34"/>
  <c r="GN163" i="34"/>
  <c r="GO163" i="34"/>
  <c r="GP163" i="34"/>
  <c r="GQ163" i="34"/>
  <c r="GR163" i="34"/>
  <c r="GS163" i="34"/>
  <c r="GT163" i="34"/>
  <c r="GU163" i="34"/>
  <c r="GV163" i="34"/>
  <c r="GW163" i="34"/>
  <c r="GX163" i="34"/>
  <c r="GY163" i="34"/>
  <c r="GZ163" i="34"/>
  <c r="HA163" i="34"/>
  <c r="HB163" i="34"/>
  <c r="HC163" i="34"/>
  <c r="HD163" i="34"/>
  <c r="HE163" i="34"/>
  <c r="HF163" i="34"/>
  <c r="HG163" i="34"/>
  <c r="HH163" i="34"/>
  <c r="HI163" i="34"/>
  <c r="HJ163" i="34"/>
  <c r="HK163" i="34"/>
  <c r="HL163" i="34"/>
  <c r="HM163" i="34"/>
  <c r="HN163" i="34"/>
  <c r="HO163" i="34"/>
  <c r="HP163" i="34"/>
  <c r="HQ163" i="34"/>
  <c r="HR163" i="34"/>
  <c r="HS163" i="34"/>
  <c r="HT163" i="34"/>
  <c r="HU163" i="34"/>
  <c r="HV163" i="34"/>
  <c r="HW163" i="34"/>
  <c r="HX163" i="34"/>
  <c r="HY163" i="34"/>
  <c r="HZ163" i="34"/>
  <c r="IA163" i="34"/>
  <c r="IB163" i="34"/>
  <c r="IC163" i="34"/>
  <c r="ID163" i="34"/>
  <c r="IE163" i="34"/>
  <c r="IF163" i="34"/>
  <c r="IG163" i="34"/>
  <c r="IH163" i="34"/>
  <c r="BH162" i="34"/>
  <c r="GH162" i="34" s="1"/>
  <c r="IK162" i="34" s="1"/>
  <c r="BK162" i="34"/>
  <c r="BL162" i="34"/>
  <c r="BM162" i="34"/>
  <c r="BN162" i="34"/>
  <c r="BO162" i="34"/>
  <c r="BP162" i="34"/>
  <c r="BQ162" i="34"/>
  <c r="BR162" i="34"/>
  <c r="BS162" i="34"/>
  <c r="BT162" i="34"/>
  <c r="BU162" i="34"/>
  <c r="BV162" i="34"/>
  <c r="BW162" i="34"/>
  <c r="BX162" i="34"/>
  <c r="DH162" i="34"/>
  <c r="DI162" i="34"/>
  <c r="DJ162" i="34"/>
  <c r="DL162" i="34"/>
  <c r="DM162" i="34"/>
  <c r="DN162" i="34"/>
  <c r="DO162" i="34"/>
  <c r="DQ162" i="34"/>
  <c r="DR162" i="34"/>
  <c r="DS162" i="34"/>
  <c r="DT162" i="34"/>
  <c r="DV162" i="34"/>
  <c r="DW162" i="34" s="1"/>
  <c r="EA162" i="34"/>
  <c r="EL162" i="34"/>
  <c r="EN162" i="34"/>
  <c r="EX162" i="34"/>
  <c r="EY162" i="34"/>
  <c r="FA162" i="34"/>
  <c r="FD162" i="34"/>
  <c r="FE162" i="34"/>
  <c r="FF162" i="34"/>
  <c r="FG162" i="34"/>
  <c r="FH162" i="34"/>
  <c r="FI162" i="34"/>
  <c r="FK162" i="34"/>
  <c r="FL162" i="34" s="1"/>
  <c r="FM162" i="34"/>
  <c r="FN162" i="34"/>
  <c r="FO162" i="34"/>
  <c r="FQ162" i="34"/>
  <c r="FR162" i="34" s="1"/>
  <c r="FT162" i="34"/>
  <c r="FU162" i="34" s="1"/>
  <c r="FV162" i="34"/>
  <c r="FW162" i="34"/>
  <c r="FY162" i="34"/>
  <c r="FZ162" i="34" s="1"/>
  <c r="GG162" i="34"/>
  <c r="GI162" i="34"/>
  <c r="GJ162" i="34"/>
  <c r="GK162" i="34"/>
  <c r="GN162" i="34"/>
  <c r="GO162" i="34"/>
  <c r="GP162" i="34"/>
  <c r="GQ162" i="34"/>
  <c r="GR162" i="34"/>
  <c r="GS162" i="34"/>
  <c r="GT162" i="34"/>
  <c r="GU162" i="34"/>
  <c r="GV162" i="34"/>
  <c r="GW162" i="34"/>
  <c r="GX162" i="34"/>
  <c r="GY162" i="34"/>
  <c r="GZ162" i="34"/>
  <c r="HA162" i="34"/>
  <c r="HB162" i="34"/>
  <c r="HC162" i="34"/>
  <c r="HD162" i="34"/>
  <c r="HE162" i="34"/>
  <c r="HF162" i="34"/>
  <c r="HG162" i="34"/>
  <c r="HH162" i="34"/>
  <c r="HI162" i="34"/>
  <c r="HJ162" i="34"/>
  <c r="HK162" i="34"/>
  <c r="HL162" i="34"/>
  <c r="HM162" i="34"/>
  <c r="HN162" i="34"/>
  <c r="HO162" i="34"/>
  <c r="HP162" i="34"/>
  <c r="HQ162" i="34"/>
  <c r="HR162" i="34"/>
  <c r="HS162" i="34"/>
  <c r="HT162" i="34"/>
  <c r="HU162" i="34"/>
  <c r="HV162" i="34"/>
  <c r="HW162" i="34"/>
  <c r="HX162" i="34"/>
  <c r="HY162" i="34"/>
  <c r="HZ162" i="34"/>
  <c r="IA162" i="34"/>
  <c r="IB162" i="34"/>
  <c r="IC162" i="34"/>
  <c r="ID162" i="34"/>
  <c r="IE162" i="34"/>
  <c r="IF162" i="34"/>
  <c r="IG162" i="34"/>
  <c r="IH162" i="34"/>
  <c r="BH161" i="34"/>
  <c r="GH161" i="34" s="1"/>
  <c r="IK161" i="34" s="1"/>
  <c r="BK161" i="34"/>
  <c r="BL161" i="34"/>
  <c r="BM161" i="34"/>
  <c r="BN161" i="34"/>
  <c r="BO161" i="34"/>
  <c r="BP161" i="34"/>
  <c r="BQ161" i="34"/>
  <c r="BR161" i="34"/>
  <c r="BS161" i="34"/>
  <c r="BT161" i="34"/>
  <c r="BU161" i="34"/>
  <c r="BV161" i="34"/>
  <c r="BW161" i="34"/>
  <c r="BX161" i="34"/>
  <c r="DH161" i="34"/>
  <c r="DI161" i="34"/>
  <c r="DJ161" i="34"/>
  <c r="DL161" i="34"/>
  <c r="DM161" i="34"/>
  <c r="DN161" i="34"/>
  <c r="DO161" i="34"/>
  <c r="DQ161" i="34"/>
  <c r="DR161" i="34"/>
  <c r="DS161" i="34"/>
  <c r="DT161" i="34"/>
  <c r="DV161" i="34"/>
  <c r="DW161" i="34" s="1"/>
  <c r="EA161" i="34"/>
  <c r="EL161" i="34"/>
  <c r="EN161" i="34"/>
  <c r="EX161" i="34"/>
  <c r="EY161" i="34"/>
  <c r="FA161" i="34"/>
  <c r="FD161" i="34"/>
  <c r="FE161" i="34"/>
  <c r="FF161" i="34"/>
  <c r="FG161" i="34"/>
  <c r="FH161" i="34"/>
  <c r="FI161" i="34"/>
  <c r="FK161" i="34"/>
  <c r="FL161" i="34" s="1"/>
  <c r="FM161" i="34"/>
  <c r="FN161" i="34"/>
  <c r="FO161" i="34"/>
  <c r="FQ161" i="34"/>
  <c r="FR161" i="34" s="1"/>
  <c r="FT161" i="34"/>
  <c r="FU161" i="34" s="1"/>
  <c r="FV161" i="34"/>
  <c r="FW161" i="34"/>
  <c r="FY161" i="34"/>
  <c r="FZ161" i="34" s="1"/>
  <c r="GG161" i="34"/>
  <c r="GI161" i="34"/>
  <c r="GJ161" i="34"/>
  <c r="GK161" i="34"/>
  <c r="GN161" i="34"/>
  <c r="GO161" i="34"/>
  <c r="GP161" i="34"/>
  <c r="GQ161" i="34"/>
  <c r="GR161" i="34"/>
  <c r="GS161" i="34"/>
  <c r="GT161" i="34"/>
  <c r="GU161" i="34"/>
  <c r="GV161" i="34"/>
  <c r="GW161" i="34"/>
  <c r="GX161" i="34"/>
  <c r="GY161" i="34"/>
  <c r="GZ161" i="34"/>
  <c r="HA161" i="34"/>
  <c r="HB161" i="34"/>
  <c r="HC161" i="34"/>
  <c r="HD161" i="34"/>
  <c r="HE161" i="34"/>
  <c r="HF161" i="34"/>
  <c r="HG161" i="34"/>
  <c r="HH161" i="34"/>
  <c r="HI161" i="34"/>
  <c r="HJ161" i="34"/>
  <c r="HK161" i="34"/>
  <c r="HL161" i="34"/>
  <c r="HM161" i="34"/>
  <c r="HN161" i="34"/>
  <c r="HO161" i="34"/>
  <c r="HP161" i="34"/>
  <c r="HQ161" i="34"/>
  <c r="HR161" i="34"/>
  <c r="HS161" i="34"/>
  <c r="HT161" i="34"/>
  <c r="HU161" i="34"/>
  <c r="HV161" i="34"/>
  <c r="HW161" i="34"/>
  <c r="HX161" i="34"/>
  <c r="HY161" i="34"/>
  <c r="HZ161" i="34"/>
  <c r="IA161" i="34"/>
  <c r="IB161" i="34"/>
  <c r="IC161" i="34"/>
  <c r="ID161" i="34"/>
  <c r="IE161" i="34"/>
  <c r="IF161" i="34"/>
  <c r="IG161" i="34"/>
  <c r="IH161" i="34"/>
  <c r="BH160" i="34"/>
  <c r="GH160" i="34" s="1"/>
  <c r="IK160" i="34" s="1"/>
  <c r="BK160" i="34"/>
  <c r="BL160" i="34"/>
  <c r="BM160" i="34"/>
  <c r="BN160" i="34"/>
  <c r="BO160" i="34"/>
  <c r="BP160" i="34"/>
  <c r="BQ160" i="34"/>
  <c r="BR160" i="34"/>
  <c r="BS160" i="34"/>
  <c r="BT160" i="34"/>
  <c r="BU160" i="34"/>
  <c r="BV160" i="34"/>
  <c r="BW160" i="34"/>
  <c r="BX160" i="34"/>
  <c r="DH160" i="34"/>
  <c r="DI160" i="34"/>
  <c r="DJ160" i="34"/>
  <c r="DL160" i="34"/>
  <c r="DM160" i="34"/>
  <c r="DN160" i="34"/>
  <c r="DO160" i="34"/>
  <c r="DQ160" i="34"/>
  <c r="DR160" i="34"/>
  <c r="DS160" i="34"/>
  <c r="DT160" i="34"/>
  <c r="DV160" i="34"/>
  <c r="DW160" i="34" s="1"/>
  <c r="EA160" i="34"/>
  <c r="EL160" i="34"/>
  <c r="EN160" i="34"/>
  <c r="EX160" i="34"/>
  <c r="EY160" i="34"/>
  <c r="FA160" i="34"/>
  <c r="FD160" i="34"/>
  <c r="FE160" i="34"/>
  <c r="FF160" i="34"/>
  <c r="FG160" i="34"/>
  <c r="FH160" i="34"/>
  <c r="FI160" i="34"/>
  <c r="FK160" i="34"/>
  <c r="FL160" i="34" s="1"/>
  <c r="FM160" i="34"/>
  <c r="FN160" i="34"/>
  <c r="FO160" i="34"/>
  <c r="FQ160" i="34"/>
  <c r="FR160" i="34" s="1"/>
  <c r="FT160" i="34"/>
  <c r="FU160" i="34" s="1"/>
  <c r="FV160" i="34"/>
  <c r="FW160" i="34"/>
  <c r="FY160" i="34"/>
  <c r="FZ160" i="34" s="1"/>
  <c r="GG160" i="34"/>
  <c r="GI160" i="34"/>
  <c r="GJ160" i="34"/>
  <c r="GK160" i="34"/>
  <c r="GN160" i="34"/>
  <c r="GO160" i="34"/>
  <c r="GP160" i="34"/>
  <c r="GQ160" i="34"/>
  <c r="GR160" i="34"/>
  <c r="GS160" i="34"/>
  <c r="GT160" i="34"/>
  <c r="GU160" i="34"/>
  <c r="GV160" i="34"/>
  <c r="GW160" i="34"/>
  <c r="GX160" i="34"/>
  <c r="GY160" i="34"/>
  <c r="GZ160" i="34"/>
  <c r="HA160" i="34"/>
  <c r="HB160" i="34"/>
  <c r="HC160" i="34"/>
  <c r="HD160" i="34"/>
  <c r="HE160" i="34"/>
  <c r="HF160" i="34"/>
  <c r="HG160" i="34"/>
  <c r="HH160" i="34"/>
  <c r="HI160" i="34"/>
  <c r="HJ160" i="34"/>
  <c r="HK160" i="34"/>
  <c r="HL160" i="34"/>
  <c r="HM160" i="34"/>
  <c r="HN160" i="34"/>
  <c r="HO160" i="34"/>
  <c r="HP160" i="34"/>
  <c r="HQ160" i="34"/>
  <c r="HR160" i="34"/>
  <c r="HS160" i="34"/>
  <c r="HT160" i="34"/>
  <c r="HU160" i="34"/>
  <c r="HV160" i="34"/>
  <c r="HW160" i="34"/>
  <c r="HX160" i="34"/>
  <c r="HY160" i="34"/>
  <c r="HZ160" i="34"/>
  <c r="IA160" i="34"/>
  <c r="IB160" i="34"/>
  <c r="IC160" i="34"/>
  <c r="ID160" i="34"/>
  <c r="IE160" i="34"/>
  <c r="IF160" i="34"/>
  <c r="IG160" i="34"/>
  <c r="IH160" i="34"/>
  <c r="BH159" i="34"/>
  <c r="GH159" i="34" s="1"/>
  <c r="IK159" i="34" s="1"/>
  <c r="BK159" i="34"/>
  <c r="BL159" i="34"/>
  <c r="BM159" i="34"/>
  <c r="BN159" i="34"/>
  <c r="BO159" i="34"/>
  <c r="BP159" i="34"/>
  <c r="BQ159" i="34"/>
  <c r="BR159" i="34"/>
  <c r="BS159" i="34"/>
  <c r="BT159" i="34"/>
  <c r="BU159" i="34"/>
  <c r="BV159" i="34"/>
  <c r="BW159" i="34"/>
  <c r="BX159" i="34"/>
  <c r="DH159" i="34"/>
  <c r="DI159" i="34"/>
  <c r="DJ159" i="34"/>
  <c r="DL159" i="34"/>
  <c r="DM159" i="34"/>
  <c r="DN159" i="34"/>
  <c r="DO159" i="34"/>
  <c r="DQ159" i="34"/>
  <c r="DR159" i="34"/>
  <c r="DS159" i="34"/>
  <c r="DT159" i="34"/>
  <c r="DV159" i="34"/>
  <c r="DW159" i="34" s="1"/>
  <c r="EA159" i="34"/>
  <c r="EL159" i="34"/>
  <c r="EN159" i="34"/>
  <c r="EX159" i="34"/>
  <c r="EY159" i="34"/>
  <c r="FA159" i="34"/>
  <c r="FD159" i="34"/>
  <c r="FE159" i="34"/>
  <c r="FF159" i="34"/>
  <c r="FG159" i="34"/>
  <c r="FH159" i="34"/>
  <c r="FI159" i="34"/>
  <c r="FK159" i="34"/>
  <c r="FL159" i="34" s="1"/>
  <c r="FM159" i="34"/>
  <c r="FN159" i="34"/>
  <c r="FO159" i="34"/>
  <c r="FQ159" i="34"/>
  <c r="FR159" i="34" s="1"/>
  <c r="FT159" i="34"/>
  <c r="FU159" i="34" s="1"/>
  <c r="FV159" i="34"/>
  <c r="FW159" i="34"/>
  <c r="FY159" i="34"/>
  <c r="FZ159" i="34" s="1"/>
  <c r="GG159" i="34"/>
  <c r="GI159" i="34"/>
  <c r="GJ159" i="34"/>
  <c r="GK159" i="34"/>
  <c r="GN159" i="34"/>
  <c r="GO159" i="34"/>
  <c r="GP159" i="34"/>
  <c r="GQ159" i="34"/>
  <c r="GR159" i="34"/>
  <c r="GS159" i="34"/>
  <c r="GT159" i="34"/>
  <c r="GU159" i="34"/>
  <c r="GV159" i="34"/>
  <c r="GW159" i="34"/>
  <c r="GX159" i="34"/>
  <c r="GY159" i="34"/>
  <c r="GZ159" i="34"/>
  <c r="HA159" i="34"/>
  <c r="HB159" i="34"/>
  <c r="HC159" i="34"/>
  <c r="HD159" i="34"/>
  <c r="HE159" i="34"/>
  <c r="HF159" i="34"/>
  <c r="HG159" i="34"/>
  <c r="HH159" i="34"/>
  <c r="HI159" i="34"/>
  <c r="HJ159" i="34"/>
  <c r="HK159" i="34"/>
  <c r="HL159" i="34"/>
  <c r="HM159" i="34"/>
  <c r="HN159" i="34"/>
  <c r="HO159" i="34"/>
  <c r="HP159" i="34"/>
  <c r="HQ159" i="34"/>
  <c r="HR159" i="34"/>
  <c r="HS159" i="34"/>
  <c r="HT159" i="34"/>
  <c r="HU159" i="34"/>
  <c r="HV159" i="34"/>
  <c r="HW159" i="34"/>
  <c r="HX159" i="34"/>
  <c r="HY159" i="34"/>
  <c r="HZ159" i="34"/>
  <c r="IA159" i="34"/>
  <c r="IB159" i="34"/>
  <c r="IC159" i="34"/>
  <c r="ID159" i="34"/>
  <c r="IE159" i="34"/>
  <c r="IF159" i="34"/>
  <c r="IG159" i="34"/>
  <c r="IH159" i="34"/>
  <c r="BH158" i="34"/>
  <c r="GH158" i="34" s="1"/>
  <c r="IK158" i="34" s="1"/>
  <c r="BK158" i="34"/>
  <c r="BL158" i="34"/>
  <c r="BM158" i="34"/>
  <c r="BN158" i="34"/>
  <c r="BO158" i="34"/>
  <c r="BP158" i="34"/>
  <c r="BQ158" i="34"/>
  <c r="BR158" i="34"/>
  <c r="BS158" i="34"/>
  <c r="BT158" i="34"/>
  <c r="BU158" i="34"/>
  <c r="BV158" i="34"/>
  <c r="BW158" i="34"/>
  <c r="BX158" i="34"/>
  <c r="DH158" i="34"/>
  <c r="DI158" i="34"/>
  <c r="DJ158" i="34"/>
  <c r="DL158" i="34"/>
  <c r="DM158" i="34"/>
  <c r="DN158" i="34"/>
  <c r="DO158" i="34"/>
  <c r="DQ158" i="34"/>
  <c r="DR158" i="34"/>
  <c r="DS158" i="34"/>
  <c r="DT158" i="34"/>
  <c r="DV158" i="34"/>
  <c r="DW158" i="34" s="1"/>
  <c r="EA158" i="34"/>
  <c r="EL158" i="34"/>
  <c r="EN158" i="34"/>
  <c r="EX158" i="34"/>
  <c r="EY158" i="34"/>
  <c r="FA158" i="34"/>
  <c r="FD158" i="34"/>
  <c r="FE158" i="34"/>
  <c r="FF158" i="34"/>
  <c r="FG158" i="34"/>
  <c r="FH158" i="34"/>
  <c r="FI158" i="34"/>
  <c r="FK158" i="34"/>
  <c r="FL158" i="34" s="1"/>
  <c r="FM158" i="34"/>
  <c r="FN158" i="34"/>
  <c r="FO158" i="34"/>
  <c r="FQ158" i="34"/>
  <c r="FR158" i="34" s="1"/>
  <c r="FT158" i="34"/>
  <c r="FU158" i="34" s="1"/>
  <c r="FV158" i="34"/>
  <c r="FW158" i="34"/>
  <c r="FY158" i="34"/>
  <c r="FZ158" i="34" s="1"/>
  <c r="GG158" i="34"/>
  <c r="GI158" i="34"/>
  <c r="GJ158" i="34"/>
  <c r="GK158" i="34"/>
  <c r="GN158" i="34"/>
  <c r="GO158" i="34"/>
  <c r="GP158" i="34"/>
  <c r="GQ158" i="34"/>
  <c r="GR158" i="34"/>
  <c r="GS158" i="34"/>
  <c r="GT158" i="34"/>
  <c r="GU158" i="34"/>
  <c r="GV158" i="34"/>
  <c r="GW158" i="34"/>
  <c r="GX158" i="34"/>
  <c r="GY158" i="34"/>
  <c r="GZ158" i="34"/>
  <c r="HA158" i="34"/>
  <c r="HB158" i="34"/>
  <c r="HC158" i="34"/>
  <c r="HD158" i="34"/>
  <c r="HE158" i="34"/>
  <c r="HF158" i="34"/>
  <c r="HG158" i="34"/>
  <c r="HH158" i="34"/>
  <c r="HI158" i="34"/>
  <c r="HJ158" i="34"/>
  <c r="HK158" i="34"/>
  <c r="HL158" i="34"/>
  <c r="HM158" i="34"/>
  <c r="HN158" i="34"/>
  <c r="HO158" i="34"/>
  <c r="HP158" i="34"/>
  <c r="HQ158" i="34"/>
  <c r="HR158" i="34"/>
  <c r="HS158" i="34"/>
  <c r="HT158" i="34"/>
  <c r="HU158" i="34"/>
  <c r="HV158" i="34"/>
  <c r="HW158" i="34"/>
  <c r="HX158" i="34"/>
  <c r="HY158" i="34"/>
  <c r="HZ158" i="34"/>
  <c r="IA158" i="34"/>
  <c r="IB158" i="34"/>
  <c r="IC158" i="34"/>
  <c r="ID158" i="34"/>
  <c r="IE158" i="34"/>
  <c r="IF158" i="34"/>
  <c r="IG158" i="34"/>
  <c r="IH158" i="34"/>
  <c r="BH157" i="34"/>
  <c r="GH157" i="34" s="1"/>
  <c r="IK157" i="34" s="1"/>
  <c r="BK157" i="34"/>
  <c r="BL157" i="34"/>
  <c r="BM157" i="34"/>
  <c r="BN157" i="34"/>
  <c r="BO157" i="34"/>
  <c r="BP157" i="34"/>
  <c r="BQ157" i="34"/>
  <c r="BR157" i="34"/>
  <c r="BS157" i="34"/>
  <c r="BT157" i="34"/>
  <c r="BU157" i="34"/>
  <c r="BV157" i="34"/>
  <c r="BW157" i="34"/>
  <c r="BX157" i="34"/>
  <c r="DH157" i="34"/>
  <c r="DI157" i="34"/>
  <c r="DJ157" i="34"/>
  <c r="DL157" i="34"/>
  <c r="DM157" i="34"/>
  <c r="DN157" i="34"/>
  <c r="DO157" i="34"/>
  <c r="DQ157" i="34"/>
  <c r="DR157" i="34"/>
  <c r="DS157" i="34"/>
  <c r="DT157" i="34"/>
  <c r="DV157" i="34"/>
  <c r="DW157" i="34" s="1"/>
  <c r="EA157" i="34"/>
  <c r="EL157" i="34"/>
  <c r="EN157" i="34"/>
  <c r="EX157" i="34"/>
  <c r="EY157" i="34"/>
  <c r="FA157" i="34"/>
  <c r="FD157" i="34"/>
  <c r="FE157" i="34"/>
  <c r="FF157" i="34"/>
  <c r="FG157" i="34"/>
  <c r="FH157" i="34"/>
  <c r="FI157" i="34"/>
  <c r="FK157" i="34"/>
  <c r="FL157" i="34" s="1"/>
  <c r="FM157" i="34"/>
  <c r="FN157" i="34"/>
  <c r="FO157" i="34"/>
  <c r="FQ157" i="34"/>
  <c r="FR157" i="34" s="1"/>
  <c r="FT157" i="34"/>
  <c r="FU157" i="34" s="1"/>
  <c r="FV157" i="34"/>
  <c r="FW157" i="34"/>
  <c r="FY157" i="34"/>
  <c r="FZ157" i="34" s="1"/>
  <c r="GG157" i="34"/>
  <c r="GI157" i="34"/>
  <c r="GJ157" i="34"/>
  <c r="GK157" i="34"/>
  <c r="GN157" i="34"/>
  <c r="GO157" i="34"/>
  <c r="GP157" i="34"/>
  <c r="GQ157" i="34"/>
  <c r="GR157" i="34"/>
  <c r="GS157" i="34"/>
  <c r="GT157" i="34"/>
  <c r="GU157" i="34"/>
  <c r="GV157" i="34"/>
  <c r="GW157" i="34"/>
  <c r="GX157" i="34"/>
  <c r="GY157" i="34"/>
  <c r="GZ157" i="34"/>
  <c r="HA157" i="34"/>
  <c r="HB157" i="34"/>
  <c r="HC157" i="34"/>
  <c r="HD157" i="34"/>
  <c r="HE157" i="34"/>
  <c r="HF157" i="34"/>
  <c r="HG157" i="34"/>
  <c r="HH157" i="34"/>
  <c r="HI157" i="34"/>
  <c r="HJ157" i="34"/>
  <c r="HK157" i="34"/>
  <c r="HL157" i="34"/>
  <c r="HM157" i="34"/>
  <c r="HN157" i="34"/>
  <c r="HO157" i="34"/>
  <c r="HP157" i="34"/>
  <c r="HQ157" i="34"/>
  <c r="HR157" i="34"/>
  <c r="HS157" i="34"/>
  <c r="HT157" i="34"/>
  <c r="HU157" i="34"/>
  <c r="HV157" i="34"/>
  <c r="HW157" i="34"/>
  <c r="HX157" i="34"/>
  <c r="HY157" i="34"/>
  <c r="HZ157" i="34"/>
  <c r="IA157" i="34"/>
  <c r="IB157" i="34"/>
  <c r="IC157" i="34"/>
  <c r="ID157" i="34"/>
  <c r="IE157" i="34"/>
  <c r="IF157" i="34"/>
  <c r="IG157" i="34"/>
  <c r="IH157" i="34"/>
  <c r="BH156" i="34"/>
  <c r="GH156" i="34" s="1"/>
  <c r="IK156" i="34" s="1"/>
  <c r="BK156" i="34"/>
  <c r="BL156" i="34"/>
  <c r="BM156" i="34"/>
  <c r="BN156" i="34"/>
  <c r="BO156" i="34"/>
  <c r="BP156" i="34"/>
  <c r="BQ156" i="34"/>
  <c r="BR156" i="34"/>
  <c r="BS156" i="34"/>
  <c r="BT156" i="34"/>
  <c r="BU156" i="34"/>
  <c r="BV156" i="34"/>
  <c r="BW156" i="34"/>
  <c r="BX156" i="34"/>
  <c r="DH156" i="34"/>
  <c r="DI156" i="34"/>
  <c r="DJ156" i="34"/>
  <c r="DL156" i="34"/>
  <c r="DM156" i="34"/>
  <c r="DN156" i="34"/>
  <c r="DO156" i="34"/>
  <c r="DQ156" i="34"/>
  <c r="DR156" i="34"/>
  <c r="DS156" i="34"/>
  <c r="DT156" i="34"/>
  <c r="DV156" i="34"/>
  <c r="DW156" i="34" s="1"/>
  <c r="EA156" i="34"/>
  <c r="EL156" i="34"/>
  <c r="EN156" i="34"/>
  <c r="EX156" i="34"/>
  <c r="EY156" i="34"/>
  <c r="FA156" i="34"/>
  <c r="FD156" i="34"/>
  <c r="FE156" i="34"/>
  <c r="FF156" i="34"/>
  <c r="FG156" i="34"/>
  <c r="FH156" i="34"/>
  <c r="FI156" i="34"/>
  <c r="FK156" i="34"/>
  <c r="FL156" i="34" s="1"/>
  <c r="FM156" i="34"/>
  <c r="FN156" i="34"/>
  <c r="FO156" i="34"/>
  <c r="FQ156" i="34"/>
  <c r="FR156" i="34" s="1"/>
  <c r="FT156" i="34"/>
  <c r="FU156" i="34" s="1"/>
  <c r="FV156" i="34"/>
  <c r="FW156" i="34"/>
  <c r="FY156" i="34"/>
  <c r="FZ156" i="34" s="1"/>
  <c r="GG156" i="34"/>
  <c r="GI156" i="34"/>
  <c r="GJ156" i="34"/>
  <c r="GK156" i="34"/>
  <c r="GN156" i="34"/>
  <c r="GO156" i="34"/>
  <c r="GP156" i="34"/>
  <c r="GQ156" i="34"/>
  <c r="GR156" i="34"/>
  <c r="GS156" i="34"/>
  <c r="GT156" i="34"/>
  <c r="GU156" i="34"/>
  <c r="GV156" i="34"/>
  <c r="GW156" i="34"/>
  <c r="GX156" i="34"/>
  <c r="GY156" i="34"/>
  <c r="GZ156" i="34"/>
  <c r="HA156" i="34"/>
  <c r="HB156" i="34"/>
  <c r="HC156" i="34"/>
  <c r="HD156" i="34"/>
  <c r="HE156" i="34"/>
  <c r="HF156" i="34"/>
  <c r="HG156" i="34"/>
  <c r="HH156" i="34"/>
  <c r="HI156" i="34"/>
  <c r="HJ156" i="34"/>
  <c r="HK156" i="34"/>
  <c r="HL156" i="34"/>
  <c r="HM156" i="34"/>
  <c r="HN156" i="34"/>
  <c r="HO156" i="34"/>
  <c r="HP156" i="34"/>
  <c r="HQ156" i="34"/>
  <c r="HR156" i="34"/>
  <c r="HS156" i="34"/>
  <c r="HT156" i="34"/>
  <c r="HU156" i="34"/>
  <c r="HV156" i="34"/>
  <c r="HW156" i="34"/>
  <c r="HX156" i="34"/>
  <c r="HY156" i="34"/>
  <c r="HZ156" i="34"/>
  <c r="IA156" i="34"/>
  <c r="IB156" i="34"/>
  <c r="IC156" i="34"/>
  <c r="ID156" i="34"/>
  <c r="IE156" i="34"/>
  <c r="IF156" i="34"/>
  <c r="IG156" i="34"/>
  <c r="IH156" i="34"/>
  <c r="BH155" i="34"/>
  <c r="GH155" i="34" s="1"/>
  <c r="IK155" i="34" s="1"/>
  <c r="BK155" i="34"/>
  <c r="BL155" i="34"/>
  <c r="BM155" i="34"/>
  <c r="BN155" i="34"/>
  <c r="BO155" i="34"/>
  <c r="BP155" i="34"/>
  <c r="BQ155" i="34"/>
  <c r="BR155" i="34"/>
  <c r="BS155" i="34"/>
  <c r="BT155" i="34"/>
  <c r="BU155" i="34"/>
  <c r="BV155" i="34"/>
  <c r="BW155" i="34"/>
  <c r="BX155" i="34"/>
  <c r="DH155" i="34"/>
  <c r="DI155" i="34"/>
  <c r="DJ155" i="34"/>
  <c r="DL155" i="34"/>
  <c r="DM155" i="34"/>
  <c r="DN155" i="34"/>
  <c r="DO155" i="34"/>
  <c r="DQ155" i="34"/>
  <c r="DR155" i="34"/>
  <c r="DS155" i="34"/>
  <c r="DT155" i="34"/>
  <c r="DV155" i="34"/>
  <c r="DW155" i="34" s="1"/>
  <c r="EA155" i="34"/>
  <c r="EL155" i="34"/>
  <c r="EN155" i="34"/>
  <c r="EX155" i="34"/>
  <c r="EY155" i="34"/>
  <c r="FA155" i="34"/>
  <c r="FD155" i="34"/>
  <c r="FE155" i="34"/>
  <c r="FF155" i="34"/>
  <c r="FG155" i="34"/>
  <c r="FH155" i="34"/>
  <c r="FI155" i="34"/>
  <c r="FK155" i="34"/>
  <c r="FL155" i="34" s="1"/>
  <c r="FM155" i="34"/>
  <c r="FN155" i="34"/>
  <c r="FO155" i="34"/>
  <c r="FQ155" i="34"/>
  <c r="FR155" i="34" s="1"/>
  <c r="FT155" i="34"/>
  <c r="FU155" i="34" s="1"/>
  <c r="FV155" i="34"/>
  <c r="FW155" i="34"/>
  <c r="FY155" i="34"/>
  <c r="FZ155" i="34" s="1"/>
  <c r="GG155" i="34"/>
  <c r="GI155" i="34"/>
  <c r="GJ155" i="34"/>
  <c r="GK155" i="34"/>
  <c r="GN155" i="34"/>
  <c r="GO155" i="34"/>
  <c r="GP155" i="34"/>
  <c r="GQ155" i="34"/>
  <c r="GR155" i="34"/>
  <c r="GS155" i="34"/>
  <c r="GT155" i="34"/>
  <c r="GU155" i="34"/>
  <c r="GV155" i="34"/>
  <c r="GW155" i="34"/>
  <c r="GX155" i="34"/>
  <c r="GY155" i="34"/>
  <c r="GZ155" i="34"/>
  <c r="HA155" i="34"/>
  <c r="HB155" i="34"/>
  <c r="HC155" i="34"/>
  <c r="HD155" i="34"/>
  <c r="HE155" i="34"/>
  <c r="HF155" i="34"/>
  <c r="HG155" i="34"/>
  <c r="HH155" i="34"/>
  <c r="HI155" i="34"/>
  <c r="HJ155" i="34"/>
  <c r="HK155" i="34"/>
  <c r="HL155" i="34"/>
  <c r="HM155" i="34"/>
  <c r="HN155" i="34"/>
  <c r="HO155" i="34"/>
  <c r="HP155" i="34"/>
  <c r="HQ155" i="34"/>
  <c r="HR155" i="34"/>
  <c r="HS155" i="34"/>
  <c r="HT155" i="34"/>
  <c r="HU155" i="34"/>
  <c r="HV155" i="34"/>
  <c r="HW155" i="34"/>
  <c r="HX155" i="34"/>
  <c r="HY155" i="34"/>
  <c r="HZ155" i="34"/>
  <c r="IA155" i="34"/>
  <c r="IB155" i="34"/>
  <c r="IC155" i="34"/>
  <c r="ID155" i="34"/>
  <c r="IE155" i="34"/>
  <c r="IF155" i="34"/>
  <c r="IG155" i="34"/>
  <c r="IH155" i="34"/>
  <c r="BH154" i="34"/>
  <c r="GH154" i="34" s="1"/>
  <c r="IK154" i="34" s="1"/>
  <c r="BK154" i="34"/>
  <c r="BL154" i="34"/>
  <c r="BM154" i="34"/>
  <c r="BN154" i="34"/>
  <c r="BO154" i="34"/>
  <c r="BP154" i="34"/>
  <c r="BQ154" i="34"/>
  <c r="BR154" i="34"/>
  <c r="BS154" i="34"/>
  <c r="BT154" i="34"/>
  <c r="BU154" i="34"/>
  <c r="BV154" i="34"/>
  <c r="BW154" i="34"/>
  <c r="BX154" i="34"/>
  <c r="DH154" i="34"/>
  <c r="DI154" i="34"/>
  <c r="DJ154" i="34"/>
  <c r="DL154" i="34"/>
  <c r="DM154" i="34"/>
  <c r="DN154" i="34"/>
  <c r="DO154" i="34"/>
  <c r="DQ154" i="34"/>
  <c r="DR154" i="34"/>
  <c r="DS154" i="34"/>
  <c r="DT154" i="34"/>
  <c r="DV154" i="34"/>
  <c r="DW154" i="34" s="1"/>
  <c r="EA154" i="34"/>
  <c r="EL154" i="34"/>
  <c r="EN154" i="34"/>
  <c r="EX154" i="34"/>
  <c r="EY154" i="34"/>
  <c r="FA154" i="34"/>
  <c r="FD154" i="34"/>
  <c r="FE154" i="34"/>
  <c r="FF154" i="34"/>
  <c r="FG154" i="34"/>
  <c r="FH154" i="34"/>
  <c r="FI154" i="34"/>
  <c r="FK154" i="34"/>
  <c r="FL154" i="34" s="1"/>
  <c r="FM154" i="34"/>
  <c r="FN154" i="34"/>
  <c r="FO154" i="34"/>
  <c r="FQ154" i="34"/>
  <c r="FR154" i="34" s="1"/>
  <c r="FT154" i="34"/>
  <c r="FU154" i="34" s="1"/>
  <c r="FV154" i="34"/>
  <c r="FW154" i="34"/>
  <c r="FY154" i="34"/>
  <c r="FZ154" i="34" s="1"/>
  <c r="GG154" i="34"/>
  <c r="GI154" i="34"/>
  <c r="GJ154" i="34"/>
  <c r="GK154" i="34"/>
  <c r="GN154" i="34"/>
  <c r="GO154" i="34"/>
  <c r="GP154" i="34"/>
  <c r="GQ154" i="34"/>
  <c r="GR154" i="34"/>
  <c r="GS154" i="34"/>
  <c r="GT154" i="34"/>
  <c r="GU154" i="34"/>
  <c r="GV154" i="34"/>
  <c r="GW154" i="34"/>
  <c r="GX154" i="34"/>
  <c r="GY154" i="34"/>
  <c r="GZ154" i="34"/>
  <c r="HA154" i="34"/>
  <c r="HB154" i="34"/>
  <c r="HC154" i="34"/>
  <c r="HD154" i="34"/>
  <c r="HE154" i="34"/>
  <c r="HF154" i="34"/>
  <c r="HG154" i="34"/>
  <c r="HH154" i="34"/>
  <c r="HI154" i="34"/>
  <c r="HJ154" i="34"/>
  <c r="HK154" i="34"/>
  <c r="HL154" i="34"/>
  <c r="HM154" i="34"/>
  <c r="HN154" i="34"/>
  <c r="HO154" i="34"/>
  <c r="HP154" i="34"/>
  <c r="HQ154" i="34"/>
  <c r="HR154" i="34"/>
  <c r="HS154" i="34"/>
  <c r="HT154" i="34"/>
  <c r="HU154" i="34"/>
  <c r="HV154" i="34"/>
  <c r="HW154" i="34"/>
  <c r="HX154" i="34"/>
  <c r="HY154" i="34"/>
  <c r="HZ154" i="34"/>
  <c r="IA154" i="34"/>
  <c r="IB154" i="34"/>
  <c r="IC154" i="34"/>
  <c r="ID154" i="34"/>
  <c r="IE154" i="34"/>
  <c r="IF154" i="34"/>
  <c r="IG154" i="34"/>
  <c r="IH154" i="34"/>
  <c r="BH153" i="34"/>
  <c r="GH153" i="34" s="1"/>
  <c r="IK153" i="34" s="1"/>
  <c r="BK153" i="34"/>
  <c r="BL153" i="34"/>
  <c r="BM153" i="34"/>
  <c r="BN153" i="34"/>
  <c r="BO153" i="34"/>
  <c r="BP153" i="34"/>
  <c r="BQ153" i="34"/>
  <c r="BR153" i="34"/>
  <c r="BS153" i="34"/>
  <c r="BT153" i="34"/>
  <c r="BU153" i="34"/>
  <c r="BV153" i="34"/>
  <c r="BW153" i="34"/>
  <c r="BX153" i="34"/>
  <c r="DH153" i="34"/>
  <c r="DI153" i="34"/>
  <c r="DJ153" i="34"/>
  <c r="DL153" i="34"/>
  <c r="DM153" i="34"/>
  <c r="DN153" i="34"/>
  <c r="DO153" i="34"/>
  <c r="DQ153" i="34"/>
  <c r="DR153" i="34"/>
  <c r="DS153" i="34"/>
  <c r="DT153" i="34"/>
  <c r="DV153" i="34"/>
  <c r="DW153" i="34" s="1"/>
  <c r="EA153" i="34"/>
  <c r="EL153" i="34"/>
  <c r="EN153" i="34"/>
  <c r="EX153" i="34"/>
  <c r="EY153" i="34"/>
  <c r="FA153" i="34"/>
  <c r="FD153" i="34"/>
  <c r="FE153" i="34"/>
  <c r="FF153" i="34"/>
  <c r="FG153" i="34"/>
  <c r="FH153" i="34"/>
  <c r="FI153" i="34"/>
  <c r="FK153" i="34"/>
  <c r="FL153" i="34" s="1"/>
  <c r="FM153" i="34"/>
  <c r="FN153" i="34"/>
  <c r="FO153" i="34"/>
  <c r="FQ153" i="34"/>
  <c r="FR153" i="34" s="1"/>
  <c r="FT153" i="34"/>
  <c r="FU153" i="34" s="1"/>
  <c r="FV153" i="34"/>
  <c r="FW153" i="34"/>
  <c r="FY153" i="34"/>
  <c r="FZ153" i="34" s="1"/>
  <c r="GG153" i="34"/>
  <c r="GI153" i="34"/>
  <c r="GJ153" i="34"/>
  <c r="GK153" i="34"/>
  <c r="GN153" i="34"/>
  <c r="GO153" i="34"/>
  <c r="GP153" i="34"/>
  <c r="GQ153" i="34"/>
  <c r="GR153" i="34"/>
  <c r="GS153" i="34"/>
  <c r="GT153" i="34"/>
  <c r="GU153" i="34"/>
  <c r="GV153" i="34"/>
  <c r="GW153" i="34"/>
  <c r="GX153" i="34"/>
  <c r="GY153" i="34"/>
  <c r="GZ153" i="34"/>
  <c r="HA153" i="34"/>
  <c r="HB153" i="34"/>
  <c r="HC153" i="34"/>
  <c r="HD153" i="34"/>
  <c r="HE153" i="34"/>
  <c r="HF153" i="34"/>
  <c r="HG153" i="34"/>
  <c r="HH153" i="34"/>
  <c r="HI153" i="34"/>
  <c r="HJ153" i="34"/>
  <c r="HK153" i="34"/>
  <c r="HL153" i="34"/>
  <c r="HM153" i="34"/>
  <c r="HN153" i="34"/>
  <c r="HO153" i="34"/>
  <c r="HP153" i="34"/>
  <c r="HQ153" i="34"/>
  <c r="HR153" i="34"/>
  <c r="HS153" i="34"/>
  <c r="HT153" i="34"/>
  <c r="HU153" i="34"/>
  <c r="HV153" i="34"/>
  <c r="HW153" i="34"/>
  <c r="HX153" i="34"/>
  <c r="HY153" i="34"/>
  <c r="HZ153" i="34"/>
  <c r="IA153" i="34"/>
  <c r="IB153" i="34"/>
  <c r="IC153" i="34"/>
  <c r="ID153" i="34"/>
  <c r="IE153" i="34"/>
  <c r="IF153" i="34"/>
  <c r="IG153" i="34"/>
  <c r="IH153" i="34"/>
  <c r="BH152" i="34"/>
  <c r="GH152" i="34" s="1"/>
  <c r="IK152" i="34" s="1"/>
  <c r="BK152" i="34"/>
  <c r="BL152" i="34"/>
  <c r="BM152" i="34"/>
  <c r="BN152" i="34"/>
  <c r="BO152" i="34"/>
  <c r="BP152" i="34"/>
  <c r="BQ152" i="34"/>
  <c r="BR152" i="34"/>
  <c r="BS152" i="34"/>
  <c r="BT152" i="34"/>
  <c r="BU152" i="34"/>
  <c r="BV152" i="34"/>
  <c r="BW152" i="34"/>
  <c r="BX152" i="34"/>
  <c r="DH152" i="34"/>
  <c r="DI152" i="34"/>
  <c r="DJ152" i="34"/>
  <c r="DL152" i="34"/>
  <c r="DM152" i="34"/>
  <c r="DN152" i="34"/>
  <c r="DO152" i="34"/>
  <c r="DQ152" i="34"/>
  <c r="DR152" i="34"/>
  <c r="DS152" i="34"/>
  <c r="DT152" i="34"/>
  <c r="DV152" i="34"/>
  <c r="DW152" i="34" s="1"/>
  <c r="EA152" i="34"/>
  <c r="EL152" i="34"/>
  <c r="EN152" i="34"/>
  <c r="EX152" i="34"/>
  <c r="EY152" i="34"/>
  <c r="FA152" i="34"/>
  <c r="FD152" i="34"/>
  <c r="FE152" i="34"/>
  <c r="FF152" i="34"/>
  <c r="FG152" i="34"/>
  <c r="FH152" i="34"/>
  <c r="FI152" i="34"/>
  <c r="FK152" i="34"/>
  <c r="FL152" i="34" s="1"/>
  <c r="FM152" i="34"/>
  <c r="FN152" i="34"/>
  <c r="FO152" i="34"/>
  <c r="FQ152" i="34"/>
  <c r="FR152" i="34" s="1"/>
  <c r="FT152" i="34"/>
  <c r="FU152" i="34" s="1"/>
  <c r="FV152" i="34"/>
  <c r="FW152" i="34"/>
  <c r="FY152" i="34"/>
  <c r="FZ152" i="34" s="1"/>
  <c r="GG152" i="34"/>
  <c r="GI152" i="34"/>
  <c r="GJ152" i="34"/>
  <c r="GK152" i="34"/>
  <c r="GN152" i="34"/>
  <c r="GO152" i="34"/>
  <c r="GP152" i="34"/>
  <c r="GQ152" i="34"/>
  <c r="GR152" i="34"/>
  <c r="GS152" i="34"/>
  <c r="GT152" i="34"/>
  <c r="GU152" i="34"/>
  <c r="GV152" i="34"/>
  <c r="GW152" i="34"/>
  <c r="GX152" i="34"/>
  <c r="GY152" i="34"/>
  <c r="GZ152" i="34"/>
  <c r="HA152" i="34"/>
  <c r="HB152" i="34"/>
  <c r="HC152" i="34"/>
  <c r="HD152" i="34"/>
  <c r="HE152" i="34"/>
  <c r="HF152" i="34"/>
  <c r="HG152" i="34"/>
  <c r="HH152" i="34"/>
  <c r="HI152" i="34"/>
  <c r="HJ152" i="34"/>
  <c r="HK152" i="34"/>
  <c r="HL152" i="34"/>
  <c r="HM152" i="34"/>
  <c r="HN152" i="34"/>
  <c r="HO152" i="34"/>
  <c r="HP152" i="34"/>
  <c r="HQ152" i="34"/>
  <c r="HR152" i="34"/>
  <c r="HS152" i="34"/>
  <c r="HT152" i="34"/>
  <c r="HU152" i="34"/>
  <c r="HV152" i="34"/>
  <c r="HW152" i="34"/>
  <c r="HX152" i="34"/>
  <c r="HY152" i="34"/>
  <c r="HZ152" i="34"/>
  <c r="IA152" i="34"/>
  <c r="IB152" i="34"/>
  <c r="IC152" i="34"/>
  <c r="ID152" i="34"/>
  <c r="IE152" i="34"/>
  <c r="IF152" i="34"/>
  <c r="IG152" i="34"/>
  <c r="IH152" i="34"/>
  <c r="BH151" i="34"/>
  <c r="GH151" i="34" s="1"/>
  <c r="IK151" i="34" s="1"/>
  <c r="BK151" i="34"/>
  <c r="BL151" i="34"/>
  <c r="BM151" i="34"/>
  <c r="BN151" i="34"/>
  <c r="BO151" i="34"/>
  <c r="BP151" i="34"/>
  <c r="BQ151" i="34"/>
  <c r="BR151" i="34"/>
  <c r="BS151" i="34"/>
  <c r="BT151" i="34"/>
  <c r="BU151" i="34"/>
  <c r="BV151" i="34"/>
  <c r="BW151" i="34"/>
  <c r="BX151" i="34"/>
  <c r="DH151" i="34"/>
  <c r="DI151" i="34"/>
  <c r="DJ151" i="34"/>
  <c r="DL151" i="34"/>
  <c r="DM151" i="34"/>
  <c r="DN151" i="34"/>
  <c r="DO151" i="34"/>
  <c r="DQ151" i="34"/>
  <c r="DR151" i="34"/>
  <c r="DS151" i="34"/>
  <c r="DT151" i="34"/>
  <c r="DV151" i="34"/>
  <c r="DW151" i="34" s="1"/>
  <c r="EA151" i="34"/>
  <c r="EL151" i="34"/>
  <c r="EN151" i="34"/>
  <c r="EX151" i="34"/>
  <c r="EY151" i="34"/>
  <c r="FA151" i="34"/>
  <c r="FD151" i="34"/>
  <c r="FE151" i="34"/>
  <c r="FF151" i="34"/>
  <c r="FG151" i="34"/>
  <c r="FH151" i="34"/>
  <c r="FI151" i="34"/>
  <c r="FK151" i="34"/>
  <c r="FL151" i="34" s="1"/>
  <c r="FM151" i="34"/>
  <c r="FN151" i="34"/>
  <c r="FO151" i="34"/>
  <c r="FQ151" i="34"/>
  <c r="FR151" i="34" s="1"/>
  <c r="FT151" i="34"/>
  <c r="FU151" i="34" s="1"/>
  <c r="FV151" i="34"/>
  <c r="FW151" i="34"/>
  <c r="FY151" i="34"/>
  <c r="FZ151" i="34" s="1"/>
  <c r="GG151" i="34"/>
  <c r="GI151" i="34"/>
  <c r="GJ151" i="34"/>
  <c r="GK151" i="34"/>
  <c r="GN151" i="34"/>
  <c r="GO151" i="34"/>
  <c r="GP151" i="34"/>
  <c r="GQ151" i="34"/>
  <c r="GR151" i="34"/>
  <c r="GS151" i="34"/>
  <c r="GT151" i="34"/>
  <c r="GU151" i="34"/>
  <c r="GV151" i="34"/>
  <c r="GW151" i="34"/>
  <c r="GX151" i="34"/>
  <c r="GY151" i="34"/>
  <c r="GZ151" i="34"/>
  <c r="HA151" i="34"/>
  <c r="HB151" i="34"/>
  <c r="HC151" i="34"/>
  <c r="HD151" i="34"/>
  <c r="HE151" i="34"/>
  <c r="HF151" i="34"/>
  <c r="HG151" i="34"/>
  <c r="HH151" i="34"/>
  <c r="HI151" i="34"/>
  <c r="HJ151" i="34"/>
  <c r="HK151" i="34"/>
  <c r="HL151" i="34"/>
  <c r="HM151" i="34"/>
  <c r="HN151" i="34"/>
  <c r="HO151" i="34"/>
  <c r="HP151" i="34"/>
  <c r="HQ151" i="34"/>
  <c r="HR151" i="34"/>
  <c r="HS151" i="34"/>
  <c r="HT151" i="34"/>
  <c r="HU151" i="34"/>
  <c r="HV151" i="34"/>
  <c r="HW151" i="34"/>
  <c r="HX151" i="34"/>
  <c r="HY151" i="34"/>
  <c r="HZ151" i="34"/>
  <c r="IA151" i="34"/>
  <c r="IB151" i="34"/>
  <c r="IC151" i="34"/>
  <c r="ID151" i="34"/>
  <c r="IE151" i="34"/>
  <c r="IF151" i="34"/>
  <c r="IG151" i="34"/>
  <c r="IH151" i="34"/>
  <c r="BH150" i="34"/>
  <c r="GH150" i="34" s="1"/>
  <c r="IK150" i="34" s="1"/>
  <c r="BK150" i="34"/>
  <c r="BL150" i="34"/>
  <c r="BM150" i="34"/>
  <c r="BN150" i="34"/>
  <c r="BO150" i="34"/>
  <c r="BP150" i="34"/>
  <c r="BQ150" i="34"/>
  <c r="BR150" i="34"/>
  <c r="BS150" i="34"/>
  <c r="BT150" i="34"/>
  <c r="BU150" i="34"/>
  <c r="BV150" i="34"/>
  <c r="BW150" i="34"/>
  <c r="BX150" i="34"/>
  <c r="DH150" i="34"/>
  <c r="DI150" i="34"/>
  <c r="DJ150" i="34"/>
  <c r="DL150" i="34"/>
  <c r="DM150" i="34"/>
  <c r="DN150" i="34"/>
  <c r="DO150" i="34"/>
  <c r="DQ150" i="34"/>
  <c r="DR150" i="34"/>
  <c r="DS150" i="34"/>
  <c r="DT150" i="34"/>
  <c r="DV150" i="34"/>
  <c r="DW150" i="34" s="1"/>
  <c r="EA150" i="34"/>
  <c r="EL150" i="34"/>
  <c r="EN150" i="34"/>
  <c r="EX150" i="34"/>
  <c r="EY150" i="34"/>
  <c r="FA150" i="34"/>
  <c r="FD150" i="34"/>
  <c r="FE150" i="34"/>
  <c r="FF150" i="34"/>
  <c r="FG150" i="34"/>
  <c r="FH150" i="34"/>
  <c r="FI150" i="34"/>
  <c r="FK150" i="34"/>
  <c r="FL150" i="34" s="1"/>
  <c r="FM150" i="34"/>
  <c r="FN150" i="34"/>
  <c r="FO150" i="34"/>
  <c r="FQ150" i="34"/>
  <c r="FR150" i="34" s="1"/>
  <c r="FT150" i="34"/>
  <c r="FU150" i="34" s="1"/>
  <c r="FV150" i="34"/>
  <c r="FW150" i="34"/>
  <c r="FY150" i="34"/>
  <c r="FZ150" i="34" s="1"/>
  <c r="GG150" i="34"/>
  <c r="GI150" i="34"/>
  <c r="GJ150" i="34"/>
  <c r="GK150" i="34"/>
  <c r="GN150" i="34"/>
  <c r="GO150" i="34"/>
  <c r="GP150" i="34"/>
  <c r="GQ150" i="34"/>
  <c r="GR150" i="34"/>
  <c r="GS150" i="34"/>
  <c r="GT150" i="34"/>
  <c r="GU150" i="34"/>
  <c r="GV150" i="34"/>
  <c r="GW150" i="34"/>
  <c r="GX150" i="34"/>
  <c r="GY150" i="34"/>
  <c r="GZ150" i="34"/>
  <c r="HA150" i="34"/>
  <c r="HB150" i="34"/>
  <c r="HC150" i="34"/>
  <c r="HD150" i="34"/>
  <c r="HE150" i="34"/>
  <c r="HF150" i="34"/>
  <c r="HG150" i="34"/>
  <c r="HH150" i="34"/>
  <c r="HI150" i="34"/>
  <c r="HJ150" i="34"/>
  <c r="HK150" i="34"/>
  <c r="HL150" i="34"/>
  <c r="HM150" i="34"/>
  <c r="HN150" i="34"/>
  <c r="HO150" i="34"/>
  <c r="HP150" i="34"/>
  <c r="HQ150" i="34"/>
  <c r="HR150" i="34"/>
  <c r="HS150" i="34"/>
  <c r="HT150" i="34"/>
  <c r="HU150" i="34"/>
  <c r="HV150" i="34"/>
  <c r="HW150" i="34"/>
  <c r="HX150" i="34"/>
  <c r="HY150" i="34"/>
  <c r="HZ150" i="34"/>
  <c r="IA150" i="34"/>
  <c r="IB150" i="34"/>
  <c r="IC150" i="34"/>
  <c r="ID150" i="34"/>
  <c r="IE150" i="34"/>
  <c r="IF150" i="34"/>
  <c r="IG150" i="34"/>
  <c r="IH150" i="34"/>
  <c r="BH149" i="34"/>
  <c r="GH149" i="34" s="1"/>
  <c r="IK149" i="34" s="1"/>
  <c r="BK149" i="34"/>
  <c r="BL149" i="34"/>
  <c r="BM149" i="34"/>
  <c r="BN149" i="34"/>
  <c r="BO149" i="34"/>
  <c r="BP149" i="34"/>
  <c r="BQ149" i="34"/>
  <c r="BR149" i="34"/>
  <c r="BS149" i="34"/>
  <c r="BT149" i="34"/>
  <c r="BU149" i="34"/>
  <c r="BV149" i="34"/>
  <c r="BW149" i="34"/>
  <c r="BX149" i="34"/>
  <c r="DH149" i="34"/>
  <c r="DI149" i="34"/>
  <c r="DJ149" i="34"/>
  <c r="DL149" i="34"/>
  <c r="DM149" i="34"/>
  <c r="DN149" i="34"/>
  <c r="DO149" i="34"/>
  <c r="DQ149" i="34"/>
  <c r="DR149" i="34"/>
  <c r="DS149" i="34"/>
  <c r="DT149" i="34"/>
  <c r="DV149" i="34"/>
  <c r="DW149" i="34" s="1"/>
  <c r="EA149" i="34"/>
  <c r="EL149" i="34"/>
  <c r="EN149" i="34"/>
  <c r="EX149" i="34"/>
  <c r="EY149" i="34"/>
  <c r="FA149" i="34"/>
  <c r="FD149" i="34"/>
  <c r="FE149" i="34"/>
  <c r="FF149" i="34"/>
  <c r="FG149" i="34"/>
  <c r="FH149" i="34"/>
  <c r="FI149" i="34"/>
  <c r="FK149" i="34"/>
  <c r="FL149" i="34" s="1"/>
  <c r="FM149" i="34"/>
  <c r="FN149" i="34"/>
  <c r="FO149" i="34"/>
  <c r="FQ149" i="34"/>
  <c r="FR149" i="34" s="1"/>
  <c r="FT149" i="34"/>
  <c r="FU149" i="34" s="1"/>
  <c r="FV149" i="34"/>
  <c r="FW149" i="34"/>
  <c r="FY149" i="34"/>
  <c r="FZ149" i="34" s="1"/>
  <c r="GG149" i="34"/>
  <c r="GI149" i="34"/>
  <c r="GJ149" i="34"/>
  <c r="GK149" i="34"/>
  <c r="GN149" i="34"/>
  <c r="GO149" i="34"/>
  <c r="GP149" i="34"/>
  <c r="GQ149" i="34"/>
  <c r="GR149" i="34"/>
  <c r="GS149" i="34"/>
  <c r="GT149" i="34"/>
  <c r="GU149" i="34"/>
  <c r="GV149" i="34"/>
  <c r="GW149" i="34"/>
  <c r="GX149" i="34"/>
  <c r="GY149" i="34"/>
  <c r="GZ149" i="34"/>
  <c r="HA149" i="34"/>
  <c r="HB149" i="34"/>
  <c r="HC149" i="34"/>
  <c r="HD149" i="34"/>
  <c r="HE149" i="34"/>
  <c r="HF149" i="34"/>
  <c r="HG149" i="34"/>
  <c r="HH149" i="34"/>
  <c r="HI149" i="34"/>
  <c r="HJ149" i="34"/>
  <c r="HK149" i="34"/>
  <c r="HL149" i="34"/>
  <c r="HM149" i="34"/>
  <c r="HN149" i="34"/>
  <c r="HO149" i="34"/>
  <c r="HP149" i="34"/>
  <c r="HQ149" i="34"/>
  <c r="HR149" i="34"/>
  <c r="HS149" i="34"/>
  <c r="HT149" i="34"/>
  <c r="HU149" i="34"/>
  <c r="HV149" i="34"/>
  <c r="HW149" i="34"/>
  <c r="HX149" i="34"/>
  <c r="HY149" i="34"/>
  <c r="HZ149" i="34"/>
  <c r="IA149" i="34"/>
  <c r="IB149" i="34"/>
  <c r="IC149" i="34"/>
  <c r="ID149" i="34"/>
  <c r="IE149" i="34"/>
  <c r="IF149" i="34"/>
  <c r="IG149" i="34"/>
  <c r="IH149" i="34"/>
  <c r="BH148" i="34"/>
  <c r="GH148" i="34" s="1"/>
  <c r="IK148" i="34" s="1"/>
  <c r="BK148" i="34"/>
  <c r="BL148" i="34"/>
  <c r="BM148" i="34"/>
  <c r="BN148" i="34"/>
  <c r="BO148" i="34"/>
  <c r="BP148" i="34"/>
  <c r="BQ148" i="34"/>
  <c r="BR148" i="34"/>
  <c r="BS148" i="34"/>
  <c r="BT148" i="34"/>
  <c r="BU148" i="34"/>
  <c r="BV148" i="34"/>
  <c r="BW148" i="34"/>
  <c r="BX148" i="34"/>
  <c r="DH148" i="34"/>
  <c r="DI148" i="34"/>
  <c r="DJ148" i="34"/>
  <c r="DL148" i="34"/>
  <c r="DM148" i="34"/>
  <c r="DN148" i="34"/>
  <c r="DO148" i="34"/>
  <c r="DQ148" i="34"/>
  <c r="DR148" i="34"/>
  <c r="DS148" i="34"/>
  <c r="DT148" i="34"/>
  <c r="DV148" i="34"/>
  <c r="DW148" i="34" s="1"/>
  <c r="EA148" i="34"/>
  <c r="EL148" i="34"/>
  <c r="EN148" i="34"/>
  <c r="EX148" i="34"/>
  <c r="EY148" i="34"/>
  <c r="FA148" i="34"/>
  <c r="FD148" i="34"/>
  <c r="FE148" i="34"/>
  <c r="FF148" i="34"/>
  <c r="FG148" i="34"/>
  <c r="FH148" i="34"/>
  <c r="FI148" i="34"/>
  <c r="FK148" i="34"/>
  <c r="FL148" i="34" s="1"/>
  <c r="FM148" i="34"/>
  <c r="FN148" i="34"/>
  <c r="FO148" i="34"/>
  <c r="FQ148" i="34"/>
  <c r="FR148" i="34" s="1"/>
  <c r="FT148" i="34"/>
  <c r="FU148" i="34" s="1"/>
  <c r="FV148" i="34"/>
  <c r="FW148" i="34"/>
  <c r="FY148" i="34"/>
  <c r="FZ148" i="34" s="1"/>
  <c r="GG148" i="34"/>
  <c r="GI148" i="34"/>
  <c r="GJ148" i="34"/>
  <c r="GK148" i="34"/>
  <c r="GN148" i="34"/>
  <c r="GO148" i="34"/>
  <c r="GP148" i="34"/>
  <c r="GQ148" i="34"/>
  <c r="GR148" i="34"/>
  <c r="GS148" i="34"/>
  <c r="GT148" i="34"/>
  <c r="GU148" i="34"/>
  <c r="GV148" i="34"/>
  <c r="GW148" i="34"/>
  <c r="GX148" i="34"/>
  <c r="GY148" i="34"/>
  <c r="GZ148" i="34"/>
  <c r="HA148" i="34"/>
  <c r="HB148" i="34"/>
  <c r="HC148" i="34"/>
  <c r="HD148" i="34"/>
  <c r="HE148" i="34"/>
  <c r="HF148" i="34"/>
  <c r="HG148" i="34"/>
  <c r="HH148" i="34"/>
  <c r="HI148" i="34"/>
  <c r="HJ148" i="34"/>
  <c r="HK148" i="34"/>
  <c r="HL148" i="34"/>
  <c r="HM148" i="34"/>
  <c r="HN148" i="34"/>
  <c r="HO148" i="34"/>
  <c r="HP148" i="34"/>
  <c r="HQ148" i="34"/>
  <c r="HR148" i="34"/>
  <c r="HS148" i="34"/>
  <c r="HT148" i="34"/>
  <c r="HU148" i="34"/>
  <c r="HV148" i="34"/>
  <c r="HW148" i="34"/>
  <c r="HX148" i="34"/>
  <c r="HY148" i="34"/>
  <c r="HZ148" i="34"/>
  <c r="IA148" i="34"/>
  <c r="IB148" i="34"/>
  <c r="IC148" i="34"/>
  <c r="ID148" i="34"/>
  <c r="IE148" i="34"/>
  <c r="IF148" i="34"/>
  <c r="IG148" i="34"/>
  <c r="IH148" i="34"/>
  <c r="BH147" i="34"/>
  <c r="GH147" i="34" s="1"/>
  <c r="IK147" i="34" s="1"/>
  <c r="BK147" i="34"/>
  <c r="BL147" i="34"/>
  <c r="BM147" i="34"/>
  <c r="BN147" i="34"/>
  <c r="BO147" i="34"/>
  <c r="BP147" i="34"/>
  <c r="BQ147" i="34"/>
  <c r="BR147" i="34"/>
  <c r="BS147" i="34"/>
  <c r="BT147" i="34"/>
  <c r="BU147" i="34"/>
  <c r="BV147" i="34"/>
  <c r="BW147" i="34"/>
  <c r="BX147" i="34"/>
  <c r="DH147" i="34"/>
  <c r="DI147" i="34"/>
  <c r="DJ147" i="34"/>
  <c r="DL147" i="34"/>
  <c r="DM147" i="34"/>
  <c r="DN147" i="34"/>
  <c r="DO147" i="34"/>
  <c r="DQ147" i="34"/>
  <c r="DR147" i="34"/>
  <c r="DS147" i="34"/>
  <c r="DT147" i="34"/>
  <c r="DV147" i="34"/>
  <c r="DW147" i="34" s="1"/>
  <c r="EA147" i="34"/>
  <c r="EL147" i="34"/>
  <c r="EN147" i="34"/>
  <c r="EX147" i="34"/>
  <c r="EY147" i="34"/>
  <c r="FA147" i="34"/>
  <c r="FD147" i="34"/>
  <c r="FE147" i="34"/>
  <c r="FF147" i="34"/>
  <c r="FG147" i="34"/>
  <c r="FH147" i="34"/>
  <c r="FI147" i="34"/>
  <c r="FK147" i="34"/>
  <c r="FL147" i="34" s="1"/>
  <c r="FM147" i="34"/>
  <c r="FN147" i="34"/>
  <c r="FO147" i="34"/>
  <c r="FQ147" i="34"/>
  <c r="FR147" i="34" s="1"/>
  <c r="FT147" i="34"/>
  <c r="FU147" i="34" s="1"/>
  <c r="FV147" i="34"/>
  <c r="FW147" i="34"/>
  <c r="FY147" i="34"/>
  <c r="FZ147" i="34" s="1"/>
  <c r="GG147" i="34"/>
  <c r="GI147" i="34"/>
  <c r="GJ147" i="34"/>
  <c r="GK147" i="34"/>
  <c r="GN147" i="34"/>
  <c r="GO147" i="34"/>
  <c r="GP147" i="34"/>
  <c r="GQ147" i="34"/>
  <c r="GR147" i="34"/>
  <c r="GS147" i="34"/>
  <c r="GT147" i="34"/>
  <c r="GU147" i="34"/>
  <c r="GV147" i="34"/>
  <c r="GW147" i="34"/>
  <c r="GX147" i="34"/>
  <c r="GY147" i="34"/>
  <c r="GZ147" i="34"/>
  <c r="HA147" i="34"/>
  <c r="HB147" i="34"/>
  <c r="HC147" i="34"/>
  <c r="HD147" i="34"/>
  <c r="HE147" i="34"/>
  <c r="HF147" i="34"/>
  <c r="HG147" i="34"/>
  <c r="HH147" i="34"/>
  <c r="HI147" i="34"/>
  <c r="HJ147" i="34"/>
  <c r="HK147" i="34"/>
  <c r="HL147" i="34"/>
  <c r="HM147" i="34"/>
  <c r="HN147" i="34"/>
  <c r="HO147" i="34"/>
  <c r="HP147" i="34"/>
  <c r="HQ147" i="34"/>
  <c r="HR147" i="34"/>
  <c r="HS147" i="34"/>
  <c r="HT147" i="34"/>
  <c r="HU147" i="34"/>
  <c r="HV147" i="34"/>
  <c r="HW147" i="34"/>
  <c r="HX147" i="34"/>
  <c r="HY147" i="34"/>
  <c r="HZ147" i="34"/>
  <c r="IA147" i="34"/>
  <c r="IB147" i="34"/>
  <c r="IC147" i="34"/>
  <c r="ID147" i="34"/>
  <c r="IE147" i="34"/>
  <c r="IF147" i="34"/>
  <c r="IG147" i="34"/>
  <c r="IH147" i="34"/>
  <c r="BH146" i="34"/>
  <c r="GH146" i="34" s="1"/>
  <c r="IK146" i="34" s="1"/>
  <c r="BK146" i="34"/>
  <c r="BL146" i="34"/>
  <c r="BM146" i="34"/>
  <c r="BN146" i="34"/>
  <c r="BO146" i="34"/>
  <c r="BP146" i="34"/>
  <c r="BQ146" i="34"/>
  <c r="BR146" i="34"/>
  <c r="BS146" i="34"/>
  <c r="BT146" i="34"/>
  <c r="BU146" i="34"/>
  <c r="BV146" i="34"/>
  <c r="BW146" i="34"/>
  <c r="BX146" i="34"/>
  <c r="DH146" i="34"/>
  <c r="DI146" i="34"/>
  <c r="DJ146" i="34"/>
  <c r="DL146" i="34"/>
  <c r="DM146" i="34"/>
  <c r="DN146" i="34"/>
  <c r="DO146" i="34"/>
  <c r="DQ146" i="34"/>
  <c r="DR146" i="34"/>
  <c r="DS146" i="34"/>
  <c r="DT146" i="34"/>
  <c r="DV146" i="34"/>
  <c r="DW146" i="34" s="1"/>
  <c r="EA146" i="34"/>
  <c r="EL146" i="34"/>
  <c r="EN146" i="34"/>
  <c r="EX146" i="34"/>
  <c r="EY146" i="34"/>
  <c r="FA146" i="34"/>
  <c r="FD146" i="34"/>
  <c r="FE146" i="34"/>
  <c r="FF146" i="34"/>
  <c r="FG146" i="34"/>
  <c r="FH146" i="34"/>
  <c r="FI146" i="34"/>
  <c r="FK146" i="34"/>
  <c r="FL146" i="34" s="1"/>
  <c r="FM146" i="34"/>
  <c r="FN146" i="34"/>
  <c r="FO146" i="34"/>
  <c r="FQ146" i="34"/>
  <c r="FR146" i="34" s="1"/>
  <c r="FT146" i="34"/>
  <c r="FU146" i="34" s="1"/>
  <c r="FV146" i="34"/>
  <c r="FW146" i="34"/>
  <c r="FY146" i="34"/>
  <c r="FZ146" i="34" s="1"/>
  <c r="GG146" i="34"/>
  <c r="GI146" i="34"/>
  <c r="GJ146" i="34"/>
  <c r="GK146" i="34"/>
  <c r="GN146" i="34"/>
  <c r="GO146" i="34"/>
  <c r="GP146" i="34"/>
  <c r="GQ146" i="34"/>
  <c r="GR146" i="34"/>
  <c r="GS146" i="34"/>
  <c r="GT146" i="34"/>
  <c r="GU146" i="34"/>
  <c r="GV146" i="34"/>
  <c r="GW146" i="34"/>
  <c r="GX146" i="34"/>
  <c r="GY146" i="34"/>
  <c r="GZ146" i="34"/>
  <c r="HA146" i="34"/>
  <c r="HB146" i="34"/>
  <c r="HC146" i="34"/>
  <c r="HD146" i="34"/>
  <c r="HE146" i="34"/>
  <c r="HF146" i="34"/>
  <c r="HG146" i="34"/>
  <c r="HH146" i="34"/>
  <c r="HI146" i="34"/>
  <c r="HJ146" i="34"/>
  <c r="HK146" i="34"/>
  <c r="HL146" i="34"/>
  <c r="HM146" i="34"/>
  <c r="HN146" i="34"/>
  <c r="HO146" i="34"/>
  <c r="HP146" i="34"/>
  <c r="HQ146" i="34"/>
  <c r="HR146" i="34"/>
  <c r="HS146" i="34"/>
  <c r="HT146" i="34"/>
  <c r="HU146" i="34"/>
  <c r="HV146" i="34"/>
  <c r="HW146" i="34"/>
  <c r="HX146" i="34"/>
  <c r="HY146" i="34"/>
  <c r="HZ146" i="34"/>
  <c r="IA146" i="34"/>
  <c r="IB146" i="34"/>
  <c r="IC146" i="34"/>
  <c r="ID146" i="34"/>
  <c r="IE146" i="34"/>
  <c r="IF146" i="34"/>
  <c r="IG146" i="34"/>
  <c r="IH146" i="34"/>
  <c r="BH145" i="34"/>
  <c r="GH145" i="34" s="1"/>
  <c r="IK145" i="34" s="1"/>
  <c r="BK145" i="34"/>
  <c r="BL145" i="34"/>
  <c r="BM145" i="34"/>
  <c r="BN145" i="34"/>
  <c r="BO145" i="34"/>
  <c r="BP145" i="34"/>
  <c r="BQ145" i="34"/>
  <c r="BR145" i="34"/>
  <c r="BS145" i="34"/>
  <c r="BT145" i="34"/>
  <c r="BU145" i="34"/>
  <c r="BV145" i="34"/>
  <c r="BW145" i="34"/>
  <c r="BX145" i="34"/>
  <c r="DH145" i="34"/>
  <c r="DI145" i="34"/>
  <c r="DJ145" i="34"/>
  <c r="DL145" i="34"/>
  <c r="DM145" i="34"/>
  <c r="DN145" i="34"/>
  <c r="DO145" i="34"/>
  <c r="DQ145" i="34"/>
  <c r="DR145" i="34"/>
  <c r="DS145" i="34"/>
  <c r="DT145" i="34"/>
  <c r="DV145" i="34"/>
  <c r="DW145" i="34" s="1"/>
  <c r="EA145" i="34"/>
  <c r="EL145" i="34"/>
  <c r="EN145" i="34"/>
  <c r="EX145" i="34"/>
  <c r="EY145" i="34"/>
  <c r="FA145" i="34"/>
  <c r="FD145" i="34"/>
  <c r="FE145" i="34"/>
  <c r="FF145" i="34"/>
  <c r="FG145" i="34"/>
  <c r="FH145" i="34"/>
  <c r="FI145" i="34"/>
  <c r="FK145" i="34"/>
  <c r="FL145" i="34" s="1"/>
  <c r="FM145" i="34"/>
  <c r="FN145" i="34"/>
  <c r="FO145" i="34"/>
  <c r="FQ145" i="34"/>
  <c r="FR145" i="34" s="1"/>
  <c r="FT145" i="34"/>
  <c r="FU145" i="34" s="1"/>
  <c r="FV145" i="34"/>
  <c r="FW145" i="34"/>
  <c r="FY145" i="34"/>
  <c r="FZ145" i="34" s="1"/>
  <c r="GG145" i="34"/>
  <c r="GI145" i="34"/>
  <c r="GJ145" i="34"/>
  <c r="GK145" i="34"/>
  <c r="GN145" i="34"/>
  <c r="GO145" i="34"/>
  <c r="GP145" i="34"/>
  <c r="GQ145" i="34"/>
  <c r="GR145" i="34"/>
  <c r="GS145" i="34"/>
  <c r="GT145" i="34"/>
  <c r="GU145" i="34"/>
  <c r="GV145" i="34"/>
  <c r="GW145" i="34"/>
  <c r="GX145" i="34"/>
  <c r="GY145" i="34"/>
  <c r="GZ145" i="34"/>
  <c r="HA145" i="34"/>
  <c r="HB145" i="34"/>
  <c r="HC145" i="34"/>
  <c r="HD145" i="34"/>
  <c r="HE145" i="34"/>
  <c r="HF145" i="34"/>
  <c r="HG145" i="34"/>
  <c r="HH145" i="34"/>
  <c r="HI145" i="34"/>
  <c r="HJ145" i="34"/>
  <c r="HK145" i="34"/>
  <c r="HL145" i="34"/>
  <c r="HM145" i="34"/>
  <c r="HN145" i="34"/>
  <c r="HO145" i="34"/>
  <c r="HP145" i="34"/>
  <c r="HQ145" i="34"/>
  <c r="HR145" i="34"/>
  <c r="HS145" i="34"/>
  <c r="HT145" i="34"/>
  <c r="HU145" i="34"/>
  <c r="HV145" i="34"/>
  <c r="HW145" i="34"/>
  <c r="HX145" i="34"/>
  <c r="HY145" i="34"/>
  <c r="HZ145" i="34"/>
  <c r="IA145" i="34"/>
  <c r="IB145" i="34"/>
  <c r="IC145" i="34"/>
  <c r="ID145" i="34"/>
  <c r="IE145" i="34"/>
  <c r="IF145" i="34"/>
  <c r="IG145" i="34"/>
  <c r="IH145" i="34"/>
  <c r="BH144" i="34"/>
  <c r="GH144" i="34" s="1"/>
  <c r="IK144" i="34" s="1"/>
  <c r="BK144" i="34"/>
  <c r="BL144" i="34"/>
  <c r="BM144" i="34"/>
  <c r="BN144" i="34"/>
  <c r="BO144" i="34"/>
  <c r="BP144" i="34"/>
  <c r="BQ144" i="34"/>
  <c r="BR144" i="34"/>
  <c r="BS144" i="34"/>
  <c r="BT144" i="34"/>
  <c r="BU144" i="34"/>
  <c r="BV144" i="34"/>
  <c r="BW144" i="34"/>
  <c r="BX144" i="34"/>
  <c r="DH144" i="34"/>
  <c r="DI144" i="34"/>
  <c r="DJ144" i="34"/>
  <c r="DL144" i="34"/>
  <c r="DM144" i="34"/>
  <c r="DN144" i="34"/>
  <c r="DO144" i="34"/>
  <c r="DQ144" i="34"/>
  <c r="DR144" i="34"/>
  <c r="DS144" i="34"/>
  <c r="DT144" i="34"/>
  <c r="DV144" i="34"/>
  <c r="DW144" i="34" s="1"/>
  <c r="EA144" i="34"/>
  <c r="EL144" i="34"/>
  <c r="EN144" i="34"/>
  <c r="EX144" i="34"/>
  <c r="EY144" i="34"/>
  <c r="FA144" i="34"/>
  <c r="FD144" i="34"/>
  <c r="FE144" i="34"/>
  <c r="FF144" i="34"/>
  <c r="FG144" i="34"/>
  <c r="FH144" i="34"/>
  <c r="FI144" i="34"/>
  <c r="FK144" i="34"/>
  <c r="FL144" i="34" s="1"/>
  <c r="FM144" i="34"/>
  <c r="FN144" i="34"/>
  <c r="FO144" i="34"/>
  <c r="FQ144" i="34"/>
  <c r="FR144" i="34" s="1"/>
  <c r="FT144" i="34"/>
  <c r="FU144" i="34" s="1"/>
  <c r="FV144" i="34"/>
  <c r="FW144" i="34"/>
  <c r="FY144" i="34"/>
  <c r="FZ144" i="34" s="1"/>
  <c r="GG144" i="34"/>
  <c r="GI144" i="34"/>
  <c r="GJ144" i="34"/>
  <c r="GK144" i="34"/>
  <c r="GN144" i="34"/>
  <c r="GO144" i="34"/>
  <c r="GP144" i="34"/>
  <c r="GQ144" i="34"/>
  <c r="GR144" i="34"/>
  <c r="GS144" i="34"/>
  <c r="GT144" i="34"/>
  <c r="GU144" i="34"/>
  <c r="GV144" i="34"/>
  <c r="GW144" i="34"/>
  <c r="GX144" i="34"/>
  <c r="GY144" i="34"/>
  <c r="GZ144" i="34"/>
  <c r="HA144" i="34"/>
  <c r="HB144" i="34"/>
  <c r="HC144" i="34"/>
  <c r="HD144" i="34"/>
  <c r="HE144" i="34"/>
  <c r="HF144" i="34"/>
  <c r="HG144" i="34"/>
  <c r="HH144" i="34"/>
  <c r="HI144" i="34"/>
  <c r="HJ144" i="34"/>
  <c r="HK144" i="34"/>
  <c r="HL144" i="34"/>
  <c r="HM144" i="34"/>
  <c r="HN144" i="34"/>
  <c r="HO144" i="34"/>
  <c r="HP144" i="34"/>
  <c r="HQ144" i="34"/>
  <c r="HR144" i="34"/>
  <c r="HS144" i="34"/>
  <c r="HT144" i="34"/>
  <c r="HU144" i="34"/>
  <c r="HV144" i="34"/>
  <c r="HW144" i="34"/>
  <c r="HX144" i="34"/>
  <c r="HY144" i="34"/>
  <c r="HZ144" i="34"/>
  <c r="IA144" i="34"/>
  <c r="IB144" i="34"/>
  <c r="IC144" i="34"/>
  <c r="ID144" i="34"/>
  <c r="IE144" i="34"/>
  <c r="IF144" i="34"/>
  <c r="IG144" i="34"/>
  <c r="IH144" i="34"/>
  <c r="BH143" i="34"/>
  <c r="GH143" i="34" s="1"/>
  <c r="IK143" i="34" s="1"/>
  <c r="BK143" i="34"/>
  <c r="BL143" i="34"/>
  <c r="BM143" i="34"/>
  <c r="BN143" i="34"/>
  <c r="BO143" i="34"/>
  <c r="BP143" i="34"/>
  <c r="BQ143" i="34"/>
  <c r="BR143" i="34"/>
  <c r="BS143" i="34"/>
  <c r="BT143" i="34"/>
  <c r="BU143" i="34"/>
  <c r="BV143" i="34"/>
  <c r="BW143" i="34"/>
  <c r="BX143" i="34"/>
  <c r="DH143" i="34"/>
  <c r="DI143" i="34"/>
  <c r="DJ143" i="34"/>
  <c r="DL143" i="34"/>
  <c r="DM143" i="34"/>
  <c r="DN143" i="34"/>
  <c r="DO143" i="34"/>
  <c r="DQ143" i="34"/>
  <c r="DR143" i="34"/>
  <c r="DS143" i="34"/>
  <c r="DT143" i="34"/>
  <c r="DV143" i="34"/>
  <c r="DW143" i="34" s="1"/>
  <c r="EA143" i="34"/>
  <c r="EL143" i="34"/>
  <c r="EN143" i="34"/>
  <c r="EX143" i="34"/>
  <c r="EY143" i="34"/>
  <c r="FA143" i="34"/>
  <c r="FD143" i="34"/>
  <c r="FE143" i="34"/>
  <c r="FF143" i="34"/>
  <c r="FG143" i="34"/>
  <c r="FH143" i="34"/>
  <c r="FI143" i="34"/>
  <c r="FK143" i="34"/>
  <c r="FL143" i="34" s="1"/>
  <c r="FM143" i="34"/>
  <c r="FN143" i="34"/>
  <c r="FO143" i="34"/>
  <c r="FQ143" i="34"/>
  <c r="FR143" i="34" s="1"/>
  <c r="FT143" i="34"/>
  <c r="FU143" i="34" s="1"/>
  <c r="FV143" i="34"/>
  <c r="FW143" i="34"/>
  <c r="FY143" i="34"/>
  <c r="FZ143" i="34" s="1"/>
  <c r="GG143" i="34"/>
  <c r="GI143" i="34"/>
  <c r="GJ143" i="34"/>
  <c r="GK143" i="34"/>
  <c r="GN143" i="34"/>
  <c r="GO143" i="34"/>
  <c r="GP143" i="34"/>
  <c r="GQ143" i="34"/>
  <c r="GR143" i="34"/>
  <c r="GS143" i="34"/>
  <c r="GT143" i="34"/>
  <c r="GU143" i="34"/>
  <c r="GV143" i="34"/>
  <c r="GW143" i="34"/>
  <c r="GX143" i="34"/>
  <c r="GY143" i="34"/>
  <c r="GZ143" i="34"/>
  <c r="HA143" i="34"/>
  <c r="HB143" i="34"/>
  <c r="HC143" i="34"/>
  <c r="HD143" i="34"/>
  <c r="HE143" i="34"/>
  <c r="HF143" i="34"/>
  <c r="HG143" i="34"/>
  <c r="HH143" i="34"/>
  <c r="HI143" i="34"/>
  <c r="HJ143" i="34"/>
  <c r="HK143" i="34"/>
  <c r="HL143" i="34"/>
  <c r="HM143" i="34"/>
  <c r="HN143" i="34"/>
  <c r="HO143" i="34"/>
  <c r="HP143" i="34"/>
  <c r="HQ143" i="34"/>
  <c r="HR143" i="34"/>
  <c r="HS143" i="34"/>
  <c r="HT143" i="34"/>
  <c r="HU143" i="34"/>
  <c r="HV143" i="34"/>
  <c r="HW143" i="34"/>
  <c r="HX143" i="34"/>
  <c r="HY143" i="34"/>
  <c r="HZ143" i="34"/>
  <c r="IA143" i="34"/>
  <c r="IB143" i="34"/>
  <c r="IC143" i="34"/>
  <c r="ID143" i="34"/>
  <c r="IE143" i="34"/>
  <c r="IF143" i="34"/>
  <c r="IG143" i="34"/>
  <c r="IH143" i="34"/>
  <c r="BH142" i="34"/>
  <c r="GH142" i="34" s="1"/>
  <c r="IK142" i="34" s="1"/>
  <c r="BK142" i="34"/>
  <c r="BL142" i="34"/>
  <c r="BM142" i="34"/>
  <c r="BN142" i="34"/>
  <c r="BO142" i="34"/>
  <c r="BP142" i="34"/>
  <c r="BQ142" i="34"/>
  <c r="BR142" i="34"/>
  <c r="BS142" i="34"/>
  <c r="BT142" i="34"/>
  <c r="BU142" i="34"/>
  <c r="BV142" i="34"/>
  <c r="BW142" i="34"/>
  <c r="BX142" i="34"/>
  <c r="DH142" i="34"/>
  <c r="DI142" i="34"/>
  <c r="DJ142" i="34"/>
  <c r="DL142" i="34"/>
  <c r="DM142" i="34"/>
  <c r="DN142" i="34"/>
  <c r="DO142" i="34"/>
  <c r="DQ142" i="34"/>
  <c r="DR142" i="34"/>
  <c r="DS142" i="34"/>
  <c r="DT142" i="34"/>
  <c r="DV142" i="34"/>
  <c r="DW142" i="34" s="1"/>
  <c r="EA142" i="34"/>
  <c r="EL142" i="34"/>
  <c r="EN142" i="34"/>
  <c r="EX142" i="34"/>
  <c r="EY142" i="34"/>
  <c r="FA142" i="34"/>
  <c r="FD142" i="34"/>
  <c r="FE142" i="34"/>
  <c r="FF142" i="34"/>
  <c r="FG142" i="34"/>
  <c r="FH142" i="34"/>
  <c r="FI142" i="34"/>
  <c r="FK142" i="34"/>
  <c r="FL142" i="34" s="1"/>
  <c r="FM142" i="34"/>
  <c r="FN142" i="34"/>
  <c r="FO142" i="34"/>
  <c r="FQ142" i="34"/>
  <c r="FR142" i="34" s="1"/>
  <c r="FT142" i="34"/>
  <c r="FU142" i="34" s="1"/>
  <c r="FV142" i="34"/>
  <c r="FW142" i="34"/>
  <c r="FY142" i="34"/>
  <c r="FZ142" i="34" s="1"/>
  <c r="GG142" i="34"/>
  <c r="GI142" i="34"/>
  <c r="GJ142" i="34"/>
  <c r="GK142" i="34"/>
  <c r="GN142" i="34"/>
  <c r="GO142" i="34"/>
  <c r="GP142" i="34"/>
  <c r="GQ142" i="34"/>
  <c r="GR142" i="34"/>
  <c r="GS142" i="34"/>
  <c r="GT142" i="34"/>
  <c r="GU142" i="34"/>
  <c r="GV142" i="34"/>
  <c r="GW142" i="34"/>
  <c r="GX142" i="34"/>
  <c r="GY142" i="34"/>
  <c r="GZ142" i="34"/>
  <c r="HA142" i="34"/>
  <c r="HB142" i="34"/>
  <c r="HC142" i="34"/>
  <c r="HD142" i="34"/>
  <c r="HE142" i="34"/>
  <c r="HF142" i="34"/>
  <c r="HG142" i="34"/>
  <c r="HH142" i="34"/>
  <c r="HI142" i="34"/>
  <c r="HJ142" i="34"/>
  <c r="HK142" i="34"/>
  <c r="HL142" i="34"/>
  <c r="HM142" i="34"/>
  <c r="HN142" i="34"/>
  <c r="HO142" i="34"/>
  <c r="HP142" i="34"/>
  <c r="HQ142" i="34"/>
  <c r="HR142" i="34"/>
  <c r="HS142" i="34"/>
  <c r="HT142" i="34"/>
  <c r="HU142" i="34"/>
  <c r="HV142" i="34"/>
  <c r="HW142" i="34"/>
  <c r="HX142" i="34"/>
  <c r="HY142" i="34"/>
  <c r="HZ142" i="34"/>
  <c r="IA142" i="34"/>
  <c r="IB142" i="34"/>
  <c r="IC142" i="34"/>
  <c r="ID142" i="34"/>
  <c r="IE142" i="34"/>
  <c r="IF142" i="34"/>
  <c r="IG142" i="34"/>
  <c r="IH142" i="34"/>
  <c r="BH141" i="34"/>
  <c r="GH141" i="34" s="1"/>
  <c r="IK141" i="34" s="1"/>
  <c r="BK141" i="34"/>
  <c r="BL141" i="34"/>
  <c r="BM141" i="34"/>
  <c r="BN141" i="34"/>
  <c r="BO141" i="34"/>
  <c r="BP141" i="34"/>
  <c r="BQ141" i="34"/>
  <c r="BR141" i="34"/>
  <c r="BS141" i="34"/>
  <c r="BT141" i="34"/>
  <c r="BU141" i="34"/>
  <c r="BV141" i="34"/>
  <c r="BW141" i="34"/>
  <c r="BX141" i="34"/>
  <c r="DH141" i="34"/>
  <c r="DI141" i="34"/>
  <c r="DJ141" i="34"/>
  <c r="DL141" i="34"/>
  <c r="DM141" i="34"/>
  <c r="DN141" i="34"/>
  <c r="DO141" i="34"/>
  <c r="DQ141" i="34"/>
  <c r="DR141" i="34"/>
  <c r="DS141" i="34"/>
  <c r="DT141" i="34"/>
  <c r="DV141" i="34"/>
  <c r="DW141" i="34" s="1"/>
  <c r="EA141" i="34"/>
  <c r="EL141" i="34"/>
  <c r="EN141" i="34"/>
  <c r="EX141" i="34"/>
  <c r="EY141" i="34"/>
  <c r="FA141" i="34"/>
  <c r="FD141" i="34"/>
  <c r="FE141" i="34"/>
  <c r="FF141" i="34"/>
  <c r="FG141" i="34"/>
  <c r="FH141" i="34"/>
  <c r="FI141" i="34"/>
  <c r="FK141" i="34"/>
  <c r="FL141" i="34" s="1"/>
  <c r="FM141" i="34"/>
  <c r="FN141" i="34"/>
  <c r="FO141" i="34"/>
  <c r="FQ141" i="34"/>
  <c r="FR141" i="34" s="1"/>
  <c r="FT141" i="34"/>
  <c r="FU141" i="34" s="1"/>
  <c r="FV141" i="34"/>
  <c r="FW141" i="34"/>
  <c r="FY141" i="34"/>
  <c r="FZ141" i="34" s="1"/>
  <c r="GG141" i="34"/>
  <c r="GI141" i="34"/>
  <c r="GJ141" i="34"/>
  <c r="GK141" i="34"/>
  <c r="GN141" i="34"/>
  <c r="GO141" i="34"/>
  <c r="GP141" i="34"/>
  <c r="GQ141" i="34"/>
  <c r="GR141" i="34"/>
  <c r="GS141" i="34"/>
  <c r="GT141" i="34"/>
  <c r="GU141" i="34"/>
  <c r="GV141" i="34"/>
  <c r="GW141" i="34"/>
  <c r="GX141" i="34"/>
  <c r="GY141" i="34"/>
  <c r="GZ141" i="34"/>
  <c r="HA141" i="34"/>
  <c r="HB141" i="34"/>
  <c r="HC141" i="34"/>
  <c r="HD141" i="34"/>
  <c r="HE141" i="34"/>
  <c r="HF141" i="34"/>
  <c r="HG141" i="34"/>
  <c r="HH141" i="34"/>
  <c r="HI141" i="34"/>
  <c r="HJ141" i="34"/>
  <c r="HK141" i="34"/>
  <c r="HL141" i="34"/>
  <c r="HM141" i="34"/>
  <c r="HN141" i="34"/>
  <c r="HO141" i="34"/>
  <c r="HP141" i="34"/>
  <c r="HQ141" i="34"/>
  <c r="HR141" i="34"/>
  <c r="HS141" i="34"/>
  <c r="HT141" i="34"/>
  <c r="HU141" i="34"/>
  <c r="HV141" i="34"/>
  <c r="HW141" i="34"/>
  <c r="HX141" i="34"/>
  <c r="HY141" i="34"/>
  <c r="HZ141" i="34"/>
  <c r="IA141" i="34"/>
  <c r="IB141" i="34"/>
  <c r="IC141" i="34"/>
  <c r="ID141" i="34"/>
  <c r="IE141" i="34"/>
  <c r="IF141" i="34"/>
  <c r="IG141" i="34"/>
  <c r="IH141" i="34"/>
  <c r="BH140" i="34"/>
  <c r="GH140" i="34" s="1"/>
  <c r="IK140" i="34" s="1"/>
  <c r="BK140" i="34"/>
  <c r="BL140" i="34"/>
  <c r="BM140" i="34"/>
  <c r="BN140" i="34"/>
  <c r="BO140" i="34"/>
  <c r="BP140" i="34"/>
  <c r="BQ140" i="34"/>
  <c r="BR140" i="34"/>
  <c r="BS140" i="34"/>
  <c r="BT140" i="34"/>
  <c r="BU140" i="34"/>
  <c r="BV140" i="34"/>
  <c r="BW140" i="34"/>
  <c r="BX140" i="34"/>
  <c r="DH140" i="34"/>
  <c r="DI140" i="34"/>
  <c r="DJ140" i="34"/>
  <c r="DL140" i="34"/>
  <c r="DM140" i="34"/>
  <c r="DN140" i="34"/>
  <c r="DO140" i="34"/>
  <c r="DQ140" i="34"/>
  <c r="DR140" i="34"/>
  <c r="DS140" i="34"/>
  <c r="DT140" i="34"/>
  <c r="DV140" i="34"/>
  <c r="DW140" i="34" s="1"/>
  <c r="EA140" i="34"/>
  <c r="EL140" i="34"/>
  <c r="EN140" i="34"/>
  <c r="EX140" i="34"/>
  <c r="EY140" i="34"/>
  <c r="FA140" i="34"/>
  <c r="FD140" i="34"/>
  <c r="FE140" i="34"/>
  <c r="FF140" i="34"/>
  <c r="FG140" i="34"/>
  <c r="FH140" i="34"/>
  <c r="FI140" i="34"/>
  <c r="FK140" i="34"/>
  <c r="FL140" i="34" s="1"/>
  <c r="FM140" i="34"/>
  <c r="FN140" i="34"/>
  <c r="FO140" i="34"/>
  <c r="FQ140" i="34"/>
  <c r="FR140" i="34" s="1"/>
  <c r="FT140" i="34"/>
  <c r="FU140" i="34" s="1"/>
  <c r="FV140" i="34"/>
  <c r="FW140" i="34"/>
  <c r="FY140" i="34"/>
  <c r="FZ140" i="34" s="1"/>
  <c r="GG140" i="34"/>
  <c r="GI140" i="34"/>
  <c r="GJ140" i="34"/>
  <c r="GK140" i="34"/>
  <c r="GN140" i="34"/>
  <c r="GO140" i="34"/>
  <c r="GP140" i="34"/>
  <c r="GQ140" i="34"/>
  <c r="GR140" i="34"/>
  <c r="GS140" i="34"/>
  <c r="GT140" i="34"/>
  <c r="GU140" i="34"/>
  <c r="GV140" i="34"/>
  <c r="GW140" i="34"/>
  <c r="GX140" i="34"/>
  <c r="GY140" i="34"/>
  <c r="GZ140" i="34"/>
  <c r="HA140" i="34"/>
  <c r="HB140" i="34"/>
  <c r="HC140" i="34"/>
  <c r="HD140" i="34"/>
  <c r="HE140" i="34"/>
  <c r="HF140" i="34"/>
  <c r="HG140" i="34"/>
  <c r="HH140" i="34"/>
  <c r="HI140" i="34"/>
  <c r="HJ140" i="34"/>
  <c r="HK140" i="34"/>
  <c r="HL140" i="34"/>
  <c r="HM140" i="34"/>
  <c r="HN140" i="34"/>
  <c r="HO140" i="34"/>
  <c r="HP140" i="34"/>
  <c r="HQ140" i="34"/>
  <c r="HR140" i="34"/>
  <c r="HS140" i="34"/>
  <c r="HT140" i="34"/>
  <c r="HU140" i="34"/>
  <c r="HV140" i="34"/>
  <c r="HW140" i="34"/>
  <c r="HX140" i="34"/>
  <c r="HY140" i="34"/>
  <c r="HZ140" i="34"/>
  <c r="IA140" i="34"/>
  <c r="IB140" i="34"/>
  <c r="IC140" i="34"/>
  <c r="ID140" i="34"/>
  <c r="IE140" i="34"/>
  <c r="IF140" i="34"/>
  <c r="IG140" i="34"/>
  <c r="IH140" i="34"/>
  <c r="BH139" i="34"/>
  <c r="GH139" i="34" s="1"/>
  <c r="IK139" i="34" s="1"/>
  <c r="BK139" i="34"/>
  <c r="BL139" i="34"/>
  <c r="BM139" i="34"/>
  <c r="BN139" i="34"/>
  <c r="BO139" i="34"/>
  <c r="BP139" i="34"/>
  <c r="BQ139" i="34"/>
  <c r="BR139" i="34"/>
  <c r="BS139" i="34"/>
  <c r="BT139" i="34"/>
  <c r="BU139" i="34"/>
  <c r="BV139" i="34"/>
  <c r="BW139" i="34"/>
  <c r="BX139" i="34"/>
  <c r="DH139" i="34"/>
  <c r="DI139" i="34"/>
  <c r="DJ139" i="34"/>
  <c r="DL139" i="34"/>
  <c r="DM139" i="34"/>
  <c r="DN139" i="34"/>
  <c r="DO139" i="34"/>
  <c r="DQ139" i="34"/>
  <c r="DR139" i="34"/>
  <c r="DS139" i="34"/>
  <c r="DT139" i="34"/>
  <c r="DV139" i="34"/>
  <c r="DW139" i="34" s="1"/>
  <c r="EA139" i="34"/>
  <c r="EL139" i="34"/>
  <c r="EN139" i="34"/>
  <c r="EX139" i="34"/>
  <c r="EY139" i="34"/>
  <c r="FA139" i="34"/>
  <c r="FD139" i="34"/>
  <c r="FE139" i="34"/>
  <c r="FF139" i="34"/>
  <c r="FG139" i="34"/>
  <c r="FH139" i="34"/>
  <c r="FI139" i="34"/>
  <c r="FK139" i="34"/>
  <c r="FL139" i="34" s="1"/>
  <c r="FM139" i="34"/>
  <c r="FN139" i="34"/>
  <c r="FO139" i="34"/>
  <c r="FQ139" i="34"/>
  <c r="FR139" i="34" s="1"/>
  <c r="FT139" i="34"/>
  <c r="FU139" i="34" s="1"/>
  <c r="FV139" i="34"/>
  <c r="FW139" i="34"/>
  <c r="FY139" i="34"/>
  <c r="FZ139" i="34" s="1"/>
  <c r="GG139" i="34"/>
  <c r="GI139" i="34"/>
  <c r="GJ139" i="34"/>
  <c r="GK139" i="34"/>
  <c r="GN139" i="34"/>
  <c r="GO139" i="34"/>
  <c r="GP139" i="34"/>
  <c r="GQ139" i="34"/>
  <c r="GR139" i="34"/>
  <c r="GS139" i="34"/>
  <c r="GT139" i="34"/>
  <c r="GU139" i="34"/>
  <c r="GV139" i="34"/>
  <c r="GW139" i="34"/>
  <c r="GX139" i="34"/>
  <c r="GY139" i="34"/>
  <c r="GZ139" i="34"/>
  <c r="HA139" i="34"/>
  <c r="HB139" i="34"/>
  <c r="HC139" i="34"/>
  <c r="HD139" i="34"/>
  <c r="HE139" i="34"/>
  <c r="HF139" i="34"/>
  <c r="HG139" i="34"/>
  <c r="HH139" i="34"/>
  <c r="HI139" i="34"/>
  <c r="HJ139" i="34"/>
  <c r="HK139" i="34"/>
  <c r="HL139" i="34"/>
  <c r="HM139" i="34"/>
  <c r="HN139" i="34"/>
  <c r="HO139" i="34"/>
  <c r="HP139" i="34"/>
  <c r="HQ139" i="34"/>
  <c r="HR139" i="34"/>
  <c r="HS139" i="34"/>
  <c r="HT139" i="34"/>
  <c r="HU139" i="34"/>
  <c r="HV139" i="34"/>
  <c r="HW139" i="34"/>
  <c r="HX139" i="34"/>
  <c r="HY139" i="34"/>
  <c r="HZ139" i="34"/>
  <c r="IA139" i="34"/>
  <c r="IB139" i="34"/>
  <c r="IC139" i="34"/>
  <c r="ID139" i="34"/>
  <c r="IE139" i="34"/>
  <c r="IF139" i="34"/>
  <c r="IG139" i="34"/>
  <c r="IH139" i="34"/>
  <c r="BH138" i="34"/>
  <c r="GH138" i="34" s="1"/>
  <c r="IK138" i="34" s="1"/>
  <c r="BK138" i="34"/>
  <c r="BL138" i="34"/>
  <c r="BM138" i="34"/>
  <c r="BN138" i="34"/>
  <c r="BO138" i="34"/>
  <c r="BP138" i="34"/>
  <c r="BQ138" i="34"/>
  <c r="BR138" i="34"/>
  <c r="BS138" i="34"/>
  <c r="BT138" i="34"/>
  <c r="BU138" i="34"/>
  <c r="BV138" i="34"/>
  <c r="BW138" i="34"/>
  <c r="BX138" i="34"/>
  <c r="DH138" i="34"/>
  <c r="DI138" i="34"/>
  <c r="DJ138" i="34"/>
  <c r="DL138" i="34"/>
  <c r="DM138" i="34"/>
  <c r="DN138" i="34"/>
  <c r="DO138" i="34"/>
  <c r="DQ138" i="34"/>
  <c r="DR138" i="34"/>
  <c r="DS138" i="34"/>
  <c r="DT138" i="34"/>
  <c r="DV138" i="34"/>
  <c r="DW138" i="34" s="1"/>
  <c r="EA138" i="34"/>
  <c r="EL138" i="34"/>
  <c r="EN138" i="34"/>
  <c r="EX138" i="34"/>
  <c r="EY138" i="34"/>
  <c r="FA138" i="34"/>
  <c r="FD138" i="34"/>
  <c r="FE138" i="34"/>
  <c r="FF138" i="34"/>
  <c r="FG138" i="34"/>
  <c r="FH138" i="34"/>
  <c r="FI138" i="34"/>
  <c r="FK138" i="34"/>
  <c r="FL138" i="34" s="1"/>
  <c r="FM138" i="34"/>
  <c r="FN138" i="34"/>
  <c r="FO138" i="34"/>
  <c r="FQ138" i="34"/>
  <c r="FR138" i="34" s="1"/>
  <c r="FT138" i="34"/>
  <c r="FU138" i="34" s="1"/>
  <c r="FV138" i="34"/>
  <c r="FW138" i="34"/>
  <c r="FY138" i="34"/>
  <c r="FZ138" i="34" s="1"/>
  <c r="GG138" i="34"/>
  <c r="GI138" i="34"/>
  <c r="GJ138" i="34"/>
  <c r="GK138" i="34"/>
  <c r="GN138" i="34"/>
  <c r="GO138" i="34"/>
  <c r="GP138" i="34"/>
  <c r="GQ138" i="34"/>
  <c r="GR138" i="34"/>
  <c r="GS138" i="34"/>
  <c r="GT138" i="34"/>
  <c r="GU138" i="34"/>
  <c r="GV138" i="34"/>
  <c r="GW138" i="34"/>
  <c r="GX138" i="34"/>
  <c r="GY138" i="34"/>
  <c r="GZ138" i="34"/>
  <c r="HA138" i="34"/>
  <c r="HB138" i="34"/>
  <c r="HC138" i="34"/>
  <c r="HD138" i="34"/>
  <c r="HE138" i="34"/>
  <c r="HF138" i="34"/>
  <c r="HG138" i="34"/>
  <c r="HH138" i="34"/>
  <c r="HI138" i="34"/>
  <c r="HJ138" i="34"/>
  <c r="HK138" i="34"/>
  <c r="HL138" i="34"/>
  <c r="HM138" i="34"/>
  <c r="HN138" i="34"/>
  <c r="HO138" i="34"/>
  <c r="HP138" i="34"/>
  <c r="HQ138" i="34"/>
  <c r="HR138" i="34"/>
  <c r="HS138" i="34"/>
  <c r="HT138" i="34"/>
  <c r="HU138" i="34"/>
  <c r="HV138" i="34"/>
  <c r="HW138" i="34"/>
  <c r="HX138" i="34"/>
  <c r="HY138" i="34"/>
  <c r="HZ138" i="34"/>
  <c r="IA138" i="34"/>
  <c r="IB138" i="34"/>
  <c r="IC138" i="34"/>
  <c r="ID138" i="34"/>
  <c r="IE138" i="34"/>
  <c r="IF138" i="34"/>
  <c r="IG138" i="34"/>
  <c r="IH138" i="34"/>
  <c r="BH137" i="34"/>
  <c r="GH137" i="34" s="1"/>
  <c r="IK137" i="34" s="1"/>
  <c r="BK137" i="34"/>
  <c r="BL137" i="34"/>
  <c r="BM137" i="34"/>
  <c r="BN137" i="34"/>
  <c r="BO137" i="34"/>
  <c r="BP137" i="34"/>
  <c r="BQ137" i="34"/>
  <c r="BR137" i="34"/>
  <c r="BS137" i="34"/>
  <c r="BT137" i="34"/>
  <c r="BU137" i="34"/>
  <c r="BV137" i="34"/>
  <c r="BW137" i="34"/>
  <c r="BX137" i="34"/>
  <c r="DH137" i="34"/>
  <c r="DI137" i="34"/>
  <c r="DJ137" i="34"/>
  <c r="DL137" i="34"/>
  <c r="DM137" i="34"/>
  <c r="DN137" i="34"/>
  <c r="DO137" i="34"/>
  <c r="DQ137" i="34"/>
  <c r="DR137" i="34"/>
  <c r="DS137" i="34"/>
  <c r="DT137" i="34"/>
  <c r="DV137" i="34"/>
  <c r="DW137" i="34" s="1"/>
  <c r="EA137" i="34"/>
  <c r="EL137" i="34"/>
  <c r="EN137" i="34"/>
  <c r="EX137" i="34"/>
  <c r="EY137" i="34"/>
  <c r="FA137" i="34"/>
  <c r="FD137" i="34"/>
  <c r="FE137" i="34"/>
  <c r="FF137" i="34"/>
  <c r="FG137" i="34"/>
  <c r="FH137" i="34"/>
  <c r="FI137" i="34"/>
  <c r="FK137" i="34"/>
  <c r="FL137" i="34" s="1"/>
  <c r="FM137" i="34"/>
  <c r="FN137" i="34"/>
  <c r="FO137" i="34"/>
  <c r="FQ137" i="34"/>
  <c r="FR137" i="34" s="1"/>
  <c r="FT137" i="34"/>
  <c r="FU137" i="34" s="1"/>
  <c r="FV137" i="34"/>
  <c r="FW137" i="34"/>
  <c r="FY137" i="34"/>
  <c r="FZ137" i="34" s="1"/>
  <c r="GG137" i="34"/>
  <c r="GI137" i="34"/>
  <c r="GJ137" i="34"/>
  <c r="GK137" i="34"/>
  <c r="GN137" i="34"/>
  <c r="GO137" i="34"/>
  <c r="GP137" i="34"/>
  <c r="GQ137" i="34"/>
  <c r="GR137" i="34"/>
  <c r="GS137" i="34"/>
  <c r="GT137" i="34"/>
  <c r="GU137" i="34"/>
  <c r="GV137" i="34"/>
  <c r="GW137" i="34"/>
  <c r="GX137" i="34"/>
  <c r="GY137" i="34"/>
  <c r="GZ137" i="34"/>
  <c r="HA137" i="34"/>
  <c r="HB137" i="34"/>
  <c r="HC137" i="34"/>
  <c r="HD137" i="34"/>
  <c r="HE137" i="34"/>
  <c r="HF137" i="34"/>
  <c r="HG137" i="34"/>
  <c r="HH137" i="34"/>
  <c r="HI137" i="34"/>
  <c r="HJ137" i="34"/>
  <c r="HK137" i="34"/>
  <c r="HL137" i="34"/>
  <c r="HM137" i="34"/>
  <c r="HN137" i="34"/>
  <c r="HO137" i="34"/>
  <c r="HP137" i="34"/>
  <c r="HQ137" i="34"/>
  <c r="HR137" i="34"/>
  <c r="HS137" i="34"/>
  <c r="HT137" i="34"/>
  <c r="HU137" i="34"/>
  <c r="HV137" i="34"/>
  <c r="HW137" i="34"/>
  <c r="HX137" i="34"/>
  <c r="HY137" i="34"/>
  <c r="HZ137" i="34"/>
  <c r="IA137" i="34"/>
  <c r="IB137" i="34"/>
  <c r="IC137" i="34"/>
  <c r="ID137" i="34"/>
  <c r="IE137" i="34"/>
  <c r="IF137" i="34"/>
  <c r="IG137" i="34"/>
  <c r="IH137" i="34"/>
  <c r="BH136" i="34"/>
  <c r="GH136" i="34" s="1"/>
  <c r="IK136" i="34" s="1"/>
  <c r="BK136" i="34"/>
  <c r="BL136" i="34"/>
  <c r="BM136" i="34"/>
  <c r="BN136" i="34"/>
  <c r="BO136" i="34"/>
  <c r="BP136" i="34"/>
  <c r="BQ136" i="34"/>
  <c r="BR136" i="34"/>
  <c r="BS136" i="34"/>
  <c r="BT136" i="34"/>
  <c r="BU136" i="34"/>
  <c r="BV136" i="34"/>
  <c r="BW136" i="34"/>
  <c r="BX136" i="34"/>
  <c r="DH136" i="34"/>
  <c r="DI136" i="34"/>
  <c r="DJ136" i="34"/>
  <c r="DL136" i="34"/>
  <c r="DM136" i="34"/>
  <c r="DN136" i="34"/>
  <c r="DO136" i="34"/>
  <c r="DQ136" i="34"/>
  <c r="DR136" i="34"/>
  <c r="DS136" i="34"/>
  <c r="DT136" i="34"/>
  <c r="DV136" i="34"/>
  <c r="DW136" i="34" s="1"/>
  <c r="EA136" i="34"/>
  <c r="EL136" i="34"/>
  <c r="EN136" i="34"/>
  <c r="EX136" i="34"/>
  <c r="EY136" i="34"/>
  <c r="FA136" i="34"/>
  <c r="FD136" i="34"/>
  <c r="FE136" i="34"/>
  <c r="FF136" i="34"/>
  <c r="FG136" i="34"/>
  <c r="FH136" i="34"/>
  <c r="FI136" i="34"/>
  <c r="FK136" i="34"/>
  <c r="FL136" i="34" s="1"/>
  <c r="FM136" i="34"/>
  <c r="FN136" i="34"/>
  <c r="FO136" i="34"/>
  <c r="FQ136" i="34"/>
  <c r="FR136" i="34" s="1"/>
  <c r="FT136" i="34"/>
  <c r="FU136" i="34" s="1"/>
  <c r="FV136" i="34"/>
  <c r="FW136" i="34"/>
  <c r="FY136" i="34"/>
  <c r="FZ136" i="34" s="1"/>
  <c r="GG136" i="34"/>
  <c r="GI136" i="34"/>
  <c r="GJ136" i="34"/>
  <c r="GK136" i="34"/>
  <c r="GN136" i="34"/>
  <c r="GO136" i="34"/>
  <c r="GP136" i="34"/>
  <c r="GQ136" i="34"/>
  <c r="GR136" i="34"/>
  <c r="GS136" i="34"/>
  <c r="GT136" i="34"/>
  <c r="GU136" i="34"/>
  <c r="GV136" i="34"/>
  <c r="GW136" i="34"/>
  <c r="GX136" i="34"/>
  <c r="GY136" i="34"/>
  <c r="GZ136" i="34"/>
  <c r="HA136" i="34"/>
  <c r="HB136" i="34"/>
  <c r="HC136" i="34"/>
  <c r="HD136" i="34"/>
  <c r="HE136" i="34"/>
  <c r="HF136" i="34"/>
  <c r="HG136" i="34"/>
  <c r="HH136" i="34"/>
  <c r="HI136" i="34"/>
  <c r="HJ136" i="34"/>
  <c r="HK136" i="34"/>
  <c r="HL136" i="34"/>
  <c r="HM136" i="34"/>
  <c r="HN136" i="34"/>
  <c r="HO136" i="34"/>
  <c r="HP136" i="34"/>
  <c r="HQ136" i="34"/>
  <c r="HR136" i="34"/>
  <c r="HS136" i="34"/>
  <c r="HT136" i="34"/>
  <c r="HU136" i="34"/>
  <c r="HV136" i="34"/>
  <c r="HW136" i="34"/>
  <c r="HX136" i="34"/>
  <c r="HY136" i="34"/>
  <c r="HZ136" i="34"/>
  <c r="IA136" i="34"/>
  <c r="IB136" i="34"/>
  <c r="IC136" i="34"/>
  <c r="ID136" i="34"/>
  <c r="IE136" i="34"/>
  <c r="IF136" i="34"/>
  <c r="IG136" i="34"/>
  <c r="IH136" i="34"/>
  <c r="BH135" i="34"/>
  <c r="GH135" i="34" s="1"/>
  <c r="IK135" i="34" s="1"/>
  <c r="BK135" i="34"/>
  <c r="BL135" i="34"/>
  <c r="BM135" i="34"/>
  <c r="BN135" i="34"/>
  <c r="BO135" i="34"/>
  <c r="BP135" i="34"/>
  <c r="BQ135" i="34"/>
  <c r="BR135" i="34"/>
  <c r="BS135" i="34"/>
  <c r="BT135" i="34"/>
  <c r="BU135" i="34"/>
  <c r="BV135" i="34"/>
  <c r="BW135" i="34"/>
  <c r="BX135" i="34"/>
  <c r="DH135" i="34"/>
  <c r="DI135" i="34"/>
  <c r="DJ135" i="34"/>
  <c r="DL135" i="34"/>
  <c r="DM135" i="34"/>
  <c r="DN135" i="34"/>
  <c r="DO135" i="34"/>
  <c r="DQ135" i="34"/>
  <c r="DR135" i="34"/>
  <c r="DS135" i="34"/>
  <c r="DT135" i="34"/>
  <c r="DV135" i="34"/>
  <c r="DW135" i="34" s="1"/>
  <c r="EA135" i="34"/>
  <c r="EL135" i="34"/>
  <c r="EN135" i="34"/>
  <c r="EX135" i="34"/>
  <c r="EY135" i="34"/>
  <c r="FA135" i="34"/>
  <c r="FD135" i="34"/>
  <c r="FE135" i="34"/>
  <c r="FF135" i="34"/>
  <c r="FG135" i="34"/>
  <c r="FH135" i="34"/>
  <c r="FI135" i="34"/>
  <c r="FK135" i="34"/>
  <c r="FL135" i="34" s="1"/>
  <c r="FM135" i="34"/>
  <c r="FN135" i="34"/>
  <c r="FO135" i="34"/>
  <c r="FQ135" i="34"/>
  <c r="FR135" i="34" s="1"/>
  <c r="FT135" i="34"/>
  <c r="FU135" i="34" s="1"/>
  <c r="FV135" i="34"/>
  <c r="FW135" i="34"/>
  <c r="FY135" i="34"/>
  <c r="FZ135" i="34" s="1"/>
  <c r="GG135" i="34"/>
  <c r="GI135" i="34"/>
  <c r="GJ135" i="34"/>
  <c r="GK135" i="34"/>
  <c r="GN135" i="34"/>
  <c r="GO135" i="34"/>
  <c r="GP135" i="34"/>
  <c r="GQ135" i="34"/>
  <c r="GR135" i="34"/>
  <c r="GS135" i="34"/>
  <c r="GT135" i="34"/>
  <c r="GU135" i="34"/>
  <c r="GV135" i="34"/>
  <c r="GW135" i="34"/>
  <c r="GX135" i="34"/>
  <c r="GY135" i="34"/>
  <c r="GZ135" i="34"/>
  <c r="HA135" i="34"/>
  <c r="HB135" i="34"/>
  <c r="HC135" i="34"/>
  <c r="HD135" i="34"/>
  <c r="HE135" i="34"/>
  <c r="HF135" i="34"/>
  <c r="HG135" i="34"/>
  <c r="HH135" i="34"/>
  <c r="HI135" i="34"/>
  <c r="HJ135" i="34"/>
  <c r="HK135" i="34"/>
  <c r="HL135" i="34"/>
  <c r="HM135" i="34"/>
  <c r="HN135" i="34"/>
  <c r="HO135" i="34"/>
  <c r="HP135" i="34"/>
  <c r="HQ135" i="34"/>
  <c r="HR135" i="34"/>
  <c r="HS135" i="34"/>
  <c r="HT135" i="34"/>
  <c r="HU135" i="34"/>
  <c r="HV135" i="34"/>
  <c r="HW135" i="34"/>
  <c r="HX135" i="34"/>
  <c r="HY135" i="34"/>
  <c r="HZ135" i="34"/>
  <c r="IA135" i="34"/>
  <c r="IB135" i="34"/>
  <c r="IC135" i="34"/>
  <c r="ID135" i="34"/>
  <c r="IE135" i="34"/>
  <c r="IF135" i="34"/>
  <c r="IG135" i="34"/>
  <c r="IH135" i="34"/>
  <c r="BH134" i="34"/>
  <c r="GH134" i="34" s="1"/>
  <c r="IK134" i="34" s="1"/>
  <c r="BK134" i="34"/>
  <c r="BL134" i="34"/>
  <c r="BM134" i="34"/>
  <c r="BN134" i="34"/>
  <c r="BO134" i="34"/>
  <c r="BP134" i="34"/>
  <c r="BQ134" i="34"/>
  <c r="BR134" i="34"/>
  <c r="BS134" i="34"/>
  <c r="BT134" i="34"/>
  <c r="BU134" i="34"/>
  <c r="BV134" i="34"/>
  <c r="BW134" i="34"/>
  <c r="BX134" i="34"/>
  <c r="DH134" i="34"/>
  <c r="DI134" i="34"/>
  <c r="DJ134" i="34"/>
  <c r="DL134" i="34"/>
  <c r="DM134" i="34"/>
  <c r="DN134" i="34"/>
  <c r="DO134" i="34"/>
  <c r="DQ134" i="34"/>
  <c r="DR134" i="34"/>
  <c r="DS134" i="34"/>
  <c r="DT134" i="34"/>
  <c r="DV134" i="34"/>
  <c r="DW134" i="34" s="1"/>
  <c r="EA134" i="34"/>
  <c r="EL134" i="34"/>
  <c r="EN134" i="34"/>
  <c r="EX134" i="34"/>
  <c r="EY134" i="34"/>
  <c r="FA134" i="34"/>
  <c r="FD134" i="34"/>
  <c r="FE134" i="34"/>
  <c r="FF134" i="34"/>
  <c r="FG134" i="34"/>
  <c r="FH134" i="34"/>
  <c r="FI134" i="34"/>
  <c r="FK134" i="34"/>
  <c r="FL134" i="34" s="1"/>
  <c r="FM134" i="34"/>
  <c r="FN134" i="34"/>
  <c r="FO134" i="34"/>
  <c r="FQ134" i="34"/>
  <c r="FR134" i="34" s="1"/>
  <c r="FT134" i="34"/>
  <c r="FU134" i="34" s="1"/>
  <c r="FV134" i="34"/>
  <c r="FW134" i="34"/>
  <c r="FY134" i="34"/>
  <c r="FZ134" i="34" s="1"/>
  <c r="GG134" i="34"/>
  <c r="GI134" i="34"/>
  <c r="GJ134" i="34"/>
  <c r="GK134" i="34"/>
  <c r="GN134" i="34"/>
  <c r="GO134" i="34"/>
  <c r="GP134" i="34"/>
  <c r="GQ134" i="34"/>
  <c r="GR134" i="34"/>
  <c r="GS134" i="34"/>
  <c r="GT134" i="34"/>
  <c r="GU134" i="34"/>
  <c r="GV134" i="34"/>
  <c r="GW134" i="34"/>
  <c r="GX134" i="34"/>
  <c r="GY134" i="34"/>
  <c r="GZ134" i="34"/>
  <c r="HA134" i="34"/>
  <c r="HB134" i="34"/>
  <c r="HC134" i="34"/>
  <c r="HD134" i="34"/>
  <c r="HE134" i="34"/>
  <c r="HF134" i="34"/>
  <c r="HG134" i="34"/>
  <c r="HH134" i="34"/>
  <c r="HI134" i="34"/>
  <c r="HJ134" i="34"/>
  <c r="HK134" i="34"/>
  <c r="HL134" i="34"/>
  <c r="HM134" i="34"/>
  <c r="HN134" i="34"/>
  <c r="HO134" i="34"/>
  <c r="HP134" i="34"/>
  <c r="HQ134" i="34"/>
  <c r="HR134" i="34"/>
  <c r="HS134" i="34"/>
  <c r="HT134" i="34"/>
  <c r="HU134" i="34"/>
  <c r="HV134" i="34"/>
  <c r="HW134" i="34"/>
  <c r="HX134" i="34"/>
  <c r="HY134" i="34"/>
  <c r="HZ134" i="34"/>
  <c r="IA134" i="34"/>
  <c r="IB134" i="34"/>
  <c r="IC134" i="34"/>
  <c r="ID134" i="34"/>
  <c r="IE134" i="34"/>
  <c r="IF134" i="34"/>
  <c r="IG134" i="34"/>
  <c r="IH134" i="34"/>
  <c r="BH133" i="34"/>
  <c r="GH133" i="34" s="1"/>
  <c r="IK133" i="34" s="1"/>
  <c r="BK133" i="34"/>
  <c r="BL133" i="34"/>
  <c r="BM133" i="34"/>
  <c r="BN133" i="34"/>
  <c r="BO133" i="34"/>
  <c r="BP133" i="34"/>
  <c r="BQ133" i="34"/>
  <c r="BR133" i="34"/>
  <c r="BS133" i="34"/>
  <c r="BT133" i="34"/>
  <c r="BU133" i="34"/>
  <c r="BV133" i="34"/>
  <c r="BW133" i="34"/>
  <c r="BX133" i="34"/>
  <c r="DH133" i="34"/>
  <c r="DI133" i="34"/>
  <c r="DJ133" i="34"/>
  <c r="DL133" i="34"/>
  <c r="DM133" i="34"/>
  <c r="DN133" i="34"/>
  <c r="DO133" i="34"/>
  <c r="DQ133" i="34"/>
  <c r="DR133" i="34"/>
  <c r="DS133" i="34"/>
  <c r="DT133" i="34"/>
  <c r="DV133" i="34"/>
  <c r="DW133" i="34" s="1"/>
  <c r="EA133" i="34"/>
  <c r="EL133" i="34"/>
  <c r="EN133" i="34"/>
  <c r="EX133" i="34"/>
  <c r="EY133" i="34"/>
  <c r="FA133" i="34"/>
  <c r="FD133" i="34"/>
  <c r="FE133" i="34"/>
  <c r="FF133" i="34"/>
  <c r="FG133" i="34"/>
  <c r="FH133" i="34"/>
  <c r="FI133" i="34"/>
  <c r="FK133" i="34"/>
  <c r="FL133" i="34" s="1"/>
  <c r="FM133" i="34"/>
  <c r="FN133" i="34"/>
  <c r="FO133" i="34"/>
  <c r="FQ133" i="34"/>
  <c r="FR133" i="34" s="1"/>
  <c r="FT133" i="34"/>
  <c r="FU133" i="34" s="1"/>
  <c r="FV133" i="34"/>
  <c r="FW133" i="34"/>
  <c r="FY133" i="34"/>
  <c r="FZ133" i="34" s="1"/>
  <c r="GG133" i="34"/>
  <c r="GI133" i="34"/>
  <c r="GJ133" i="34"/>
  <c r="GK133" i="34"/>
  <c r="GN133" i="34"/>
  <c r="GO133" i="34"/>
  <c r="GP133" i="34"/>
  <c r="GQ133" i="34"/>
  <c r="GR133" i="34"/>
  <c r="GS133" i="34"/>
  <c r="GT133" i="34"/>
  <c r="GU133" i="34"/>
  <c r="GV133" i="34"/>
  <c r="GW133" i="34"/>
  <c r="GX133" i="34"/>
  <c r="GY133" i="34"/>
  <c r="GZ133" i="34"/>
  <c r="HA133" i="34"/>
  <c r="HB133" i="34"/>
  <c r="HC133" i="34"/>
  <c r="HD133" i="34"/>
  <c r="HE133" i="34"/>
  <c r="HF133" i="34"/>
  <c r="HG133" i="34"/>
  <c r="HH133" i="34"/>
  <c r="HI133" i="34"/>
  <c r="HJ133" i="34"/>
  <c r="HK133" i="34"/>
  <c r="HL133" i="34"/>
  <c r="HM133" i="34"/>
  <c r="HN133" i="34"/>
  <c r="HO133" i="34"/>
  <c r="HP133" i="34"/>
  <c r="HQ133" i="34"/>
  <c r="HR133" i="34"/>
  <c r="HS133" i="34"/>
  <c r="HT133" i="34"/>
  <c r="HU133" i="34"/>
  <c r="HV133" i="34"/>
  <c r="HW133" i="34"/>
  <c r="HX133" i="34"/>
  <c r="HY133" i="34"/>
  <c r="HZ133" i="34"/>
  <c r="IA133" i="34"/>
  <c r="IB133" i="34"/>
  <c r="IC133" i="34"/>
  <c r="ID133" i="34"/>
  <c r="IE133" i="34"/>
  <c r="IF133" i="34"/>
  <c r="IG133" i="34"/>
  <c r="IH133" i="34"/>
  <c r="BH132" i="34"/>
  <c r="GH132" i="34" s="1"/>
  <c r="IK132" i="34" s="1"/>
  <c r="IL132" i="34" s="1"/>
  <c r="IM132" i="34" s="1"/>
  <c r="BK132" i="34"/>
  <c r="BL132" i="34"/>
  <c r="BM132" i="34"/>
  <c r="BN132" i="34"/>
  <c r="BO132" i="34"/>
  <c r="BP132" i="34"/>
  <c r="BQ132" i="34"/>
  <c r="BR132" i="34"/>
  <c r="BS132" i="34"/>
  <c r="BT132" i="34"/>
  <c r="BU132" i="34"/>
  <c r="BV132" i="34"/>
  <c r="BW132" i="34"/>
  <c r="BX132" i="34"/>
  <c r="DH132" i="34"/>
  <c r="DI132" i="34"/>
  <c r="DJ132" i="34"/>
  <c r="DL132" i="34"/>
  <c r="DM132" i="34"/>
  <c r="DN132" i="34"/>
  <c r="DO132" i="34"/>
  <c r="DQ132" i="34"/>
  <c r="DR132" i="34"/>
  <c r="DS132" i="34"/>
  <c r="DT132" i="34"/>
  <c r="DV132" i="34"/>
  <c r="DW132" i="34" s="1"/>
  <c r="EA132" i="34"/>
  <c r="EL132" i="34"/>
  <c r="EN132" i="34"/>
  <c r="EX132" i="34"/>
  <c r="EY132" i="34"/>
  <c r="FA132" i="34"/>
  <c r="FD132" i="34"/>
  <c r="FE132" i="34"/>
  <c r="FF132" i="34"/>
  <c r="FG132" i="34"/>
  <c r="FH132" i="34"/>
  <c r="FI132" i="34"/>
  <c r="FK132" i="34"/>
  <c r="FL132" i="34" s="1"/>
  <c r="FM132" i="34"/>
  <c r="FN132" i="34"/>
  <c r="FO132" i="34"/>
  <c r="FQ132" i="34"/>
  <c r="FR132" i="34" s="1"/>
  <c r="FT132" i="34"/>
  <c r="FU132" i="34" s="1"/>
  <c r="FV132" i="34"/>
  <c r="FW132" i="34"/>
  <c r="FY132" i="34"/>
  <c r="FZ132" i="34" s="1"/>
  <c r="GG132" i="34"/>
  <c r="GI132" i="34"/>
  <c r="GJ132" i="34"/>
  <c r="GK132" i="34"/>
  <c r="GN132" i="34"/>
  <c r="GO132" i="34"/>
  <c r="GP132" i="34"/>
  <c r="GQ132" i="34"/>
  <c r="GR132" i="34"/>
  <c r="GS132" i="34"/>
  <c r="GT132" i="34"/>
  <c r="GU132" i="34"/>
  <c r="GV132" i="34"/>
  <c r="GW132" i="34"/>
  <c r="GX132" i="34"/>
  <c r="GY132" i="34"/>
  <c r="GZ132" i="34"/>
  <c r="HA132" i="34"/>
  <c r="HB132" i="34"/>
  <c r="HC132" i="34"/>
  <c r="HD132" i="34"/>
  <c r="HE132" i="34"/>
  <c r="HF132" i="34"/>
  <c r="HG132" i="34"/>
  <c r="HH132" i="34"/>
  <c r="HI132" i="34"/>
  <c r="HJ132" i="34"/>
  <c r="HK132" i="34"/>
  <c r="HL132" i="34"/>
  <c r="HM132" i="34"/>
  <c r="HN132" i="34"/>
  <c r="HO132" i="34"/>
  <c r="HP132" i="34"/>
  <c r="HQ132" i="34"/>
  <c r="HR132" i="34"/>
  <c r="HS132" i="34"/>
  <c r="HT132" i="34"/>
  <c r="HU132" i="34"/>
  <c r="HV132" i="34"/>
  <c r="HW132" i="34"/>
  <c r="HX132" i="34"/>
  <c r="HY132" i="34"/>
  <c r="HZ132" i="34"/>
  <c r="IA132" i="34"/>
  <c r="IB132" i="34"/>
  <c r="IC132" i="34"/>
  <c r="ID132" i="34"/>
  <c r="IE132" i="34"/>
  <c r="IF132" i="34"/>
  <c r="IG132" i="34"/>
  <c r="IH132" i="34"/>
  <c r="BH131" i="34"/>
  <c r="GH131" i="34" s="1"/>
  <c r="IK131" i="34" s="1"/>
  <c r="IL131" i="34" s="1"/>
  <c r="IM131" i="34" s="1"/>
  <c r="BK131" i="34"/>
  <c r="BL131" i="34"/>
  <c r="BM131" i="34"/>
  <c r="BN131" i="34"/>
  <c r="BO131" i="34"/>
  <c r="BP131" i="34"/>
  <c r="BQ131" i="34"/>
  <c r="BR131" i="34"/>
  <c r="BS131" i="34"/>
  <c r="BT131" i="34"/>
  <c r="BU131" i="34"/>
  <c r="BV131" i="34"/>
  <c r="BW131" i="34"/>
  <c r="BX131" i="34"/>
  <c r="DH131" i="34"/>
  <c r="DI131" i="34"/>
  <c r="DJ131" i="34"/>
  <c r="DL131" i="34"/>
  <c r="DM131" i="34"/>
  <c r="DN131" i="34"/>
  <c r="DO131" i="34"/>
  <c r="DQ131" i="34"/>
  <c r="DR131" i="34"/>
  <c r="DS131" i="34"/>
  <c r="DT131" i="34"/>
  <c r="DV131" i="34"/>
  <c r="DW131" i="34" s="1"/>
  <c r="EA131" i="34"/>
  <c r="EL131" i="34"/>
  <c r="EN131" i="34"/>
  <c r="EX131" i="34"/>
  <c r="EY131" i="34"/>
  <c r="FA131" i="34"/>
  <c r="FD131" i="34"/>
  <c r="FE131" i="34"/>
  <c r="FF131" i="34"/>
  <c r="FG131" i="34"/>
  <c r="FH131" i="34"/>
  <c r="FI131" i="34"/>
  <c r="FK131" i="34"/>
  <c r="FL131" i="34" s="1"/>
  <c r="FM131" i="34"/>
  <c r="FN131" i="34"/>
  <c r="FO131" i="34"/>
  <c r="FQ131" i="34"/>
  <c r="FR131" i="34" s="1"/>
  <c r="FT131" i="34"/>
  <c r="FU131" i="34" s="1"/>
  <c r="FV131" i="34"/>
  <c r="FW131" i="34"/>
  <c r="FY131" i="34"/>
  <c r="FZ131" i="34" s="1"/>
  <c r="GG131" i="34"/>
  <c r="GI131" i="34"/>
  <c r="GJ131" i="34"/>
  <c r="GK131" i="34"/>
  <c r="GN131" i="34"/>
  <c r="GO131" i="34"/>
  <c r="GP131" i="34"/>
  <c r="GQ131" i="34"/>
  <c r="GR131" i="34"/>
  <c r="GS131" i="34"/>
  <c r="GT131" i="34"/>
  <c r="GU131" i="34"/>
  <c r="GV131" i="34"/>
  <c r="GW131" i="34"/>
  <c r="GX131" i="34"/>
  <c r="GY131" i="34"/>
  <c r="GZ131" i="34"/>
  <c r="HA131" i="34"/>
  <c r="HB131" i="34"/>
  <c r="HC131" i="34"/>
  <c r="HD131" i="34"/>
  <c r="HE131" i="34"/>
  <c r="HF131" i="34"/>
  <c r="HG131" i="34"/>
  <c r="HH131" i="34"/>
  <c r="HI131" i="34"/>
  <c r="HJ131" i="34"/>
  <c r="HK131" i="34"/>
  <c r="HL131" i="34"/>
  <c r="HM131" i="34"/>
  <c r="HN131" i="34"/>
  <c r="HO131" i="34"/>
  <c r="HP131" i="34"/>
  <c r="HQ131" i="34"/>
  <c r="HR131" i="34"/>
  <c r="HS131" i="34"/>
  <c r="HT131" i="34"/>
  <c r="HU131" i="34"/>
  <c r="HV131" i="34"/>
  <c r="HW131" i="34"/>
  <c r="HX131" i="34"/>
  <c r="HY131" i="34"/>
  <c r="HZ131" i="34"/>
  <c r="IA131" i="34"/>
  <c r="IB131" i="34"/>
  <c r="IC131" i="34"/>
  <c r="ID131" i="34"/>
  <c r="IE131" i="34"/>
  <c r="IF131" i="34"/>
  <c r="IG131" i="34"/>
  <c r="IH131" i="34"/>
  <c r="BH130" i="34"/>
  <c r="GH130" i="34" s="1"/>
  <c r="IK130" i="34" s="1"/>
  <c r="BK130" i="34"/>
  <c r="BL130" i="34"/>
  <c r="BM130" i="34"/>
  <c r="BN130" i="34"/>
  <c r="BO130" i="34"/>
  <c r="BP130" i="34"/>
  <c r="BQ130" i="34"/>
  <c r="BR130" i="34"/>
  <c r="BS130" i="34"/>
  <c r="BT130" i="34"/>
  <c r="BU130" i="34"/>
  <c r="BV130" i="34"/>
  <c r="BW130" i="34"/>
  <c r="BX130" i="34"/>
  <c r="DH130" i="34"/>
  <c r="DI130" i="34"/>
  <c r="DJ130" i="34"/>
  <c r="DL130" i="34"/>
  <c r="DM130" i="34"/>
  <c r="DN130" i="34"/>
  <c r="DO130" i="34"/>
  <c r="DQ130" i="34"/>
  <c r="DR130" i="34"/>
  <c r="DS130" i="34"/>
  <c r="DT130" i="34"/>
  <c r="DV130" i="34"/>
  <c r="DW130" i="34" s="1"/>
  <c r="EA130" i="34"/>
  <c r="EL130" i="34"/>
  <c r="EN130" i="34"/>
  <c r="EX130" i="34"/>
  <c r="EY130" i="34"/>
  <c r="FA130" i="34"/>
  <c r="FD130" i="34"/>
  <c r="FE130" i="34"/>
  <c r="FF130" i="34"/>
  <c r="FG130" i="34"/>
  <c r="FH130" i="34"/>
  <c r="FI130" i="34"/>
  <c r="FK130" i="34"/>
  <c r="FL130" i="34" s="1"/>
  <c r="FM130" i="34"/>
  <c r="FN130" i="34"/>
  <c r="FO130" i="34"/>
  <c r="FQ130" i="34"/>
  <c r="FR130" i="34" s="1"/>
  <c r="FT130" i="34"/>
  <c r="FU130" i="34" s="1"/>
  <c r="FV130" i="34"/>
  <c r="FW130" i="34"/>
  <c r="FY130" i="34"/>
  <c r="FZ130" i="34" s="1"/>
  <c r="GG130" i="34"/>
  <c r="GI130" i="34"/>
  <c r="GJ130" i="34"/>
  <c r="GK130" i="34"/>
  <c r="GN130" i="34"/>
  <c r="GO130" i="34"/>
  <c r="GP130" i="34"/>
  <c r="GQ130" i="34"/>
  <c r="GR130" i="34"/>
  <c r="GS130" i="34"/>
  <c r="GT130" i="34"/>
  <c r="GU130" i="34"/>
  <c r="GV130" i="34"/>
  <c r="GW130" i="34"/>
  <c r="GX130" i="34"/>
  <c r="GY130" i="34"/>
  <c r="GZ130" i="34"/>
  <c r="HA130" i="34"/>
  <c r="HB130" i="34"/>
  <c r="HC130" i="34"/>
  <c r="HD130" i="34"/>
  <c r="HE130" i="34"/>
  <c r="HF130" i="34"/>
  <c r="HG130" i="34"/>
  <c r="HH130" i="34"/>
  <c r="HI130" i="34"/>
  <c r="HJ130" i="34"/>
  <c r="HK130" i="34"/>
  <c r="HL130" i="34"/>
  <c r="HM130" i="34"/>
  <c r="HN130" i="34"/>
  <c r="HO130" i="34"/>
  <c r="HP130" i="34"/>
  <c r="HQ130" i="34"/>
  <c r="HR130" i="34"/>
  <c r="HS130" i="34"/>
  <c r="HT130" i="34"/>
  <c r="HU130" i="34"/>
  <c r="HV130" i="34"/>
  <c r="HW130" i="34"/>
  <c r="HX130" i="34"/>
  <c r="HY130" i="34"/>
  <c r="HZ130" i="34"/>
  <c r="IA130" i="34"/>
  <c r="IB130" i="34"/>
  <c r="IC130" i="34"/>
  <c r="ID130" i="34"/>
  <c r="IE130" i="34"/>
  <c r="IF130" i="34"/>
  <c r="IG130" i="34"/>
  <c r="IH130" i="34"/>
  <c r="BH129" i="34"/>
  <c r="BK129" i="34"/>
  <c r="BL129" i="34"/>
  <c r="BM129" i="34"/>
  <c r="BN129" i="34"/>
  <c r="BO129" i="34"/>
  <c r="BP129" i="34"/>
  <c r="BQ129" i="34"/>
  <c r="BR129" i="34"/>
  <c r="BS129" i="34"/>
  <c r="BT129" i="34"/>
  <c r="BU129" i="34"/>
  <c r="BV129" i="34"/>
  <c r="BW129" i="34"/>
  <c r="BX129" i="34"/>
  <c r="DH129" i="34"/>
  <c r="DI129" i="34"/>
  <c r="DJ129" i="34"/>
  <c r="DL129" i="34"/>
  <c r="DM129" i="34"/>
  <c r="DN129" i="34"/>
  <c r="DO129" i="34"/>
  <c r="DQ129" i="34"/>
  <c r="DR129" i="34"/>
  <c r="DS129" i="34"/>
  <c r="DT129" i="34"/>
  <c r="DV129" i="34"/>
  <c r="DW129" i="34" s="1"/>
  <c r="EA129" i="34"/>
  <c r="EL129" i="34"/>
  <c r="EN129" i="34"/>
  <c r="EX129" i="34"/>
  <c r="EY129" i="34"/>
  <c r="FA129" i="34"/>
  <c r="FD129" i="34"/>
  <c r="FE129" i="34"/>
  <c r="FF129" i="34"/>
  <c r="FG129" i="34"/>
  <c r="FH129" i="34"/>
  <c r="FI129" i="34"/>
  <c r="FK129" i="34"/>
  <c r="FL129" i="34" s="1"/>
  <c r="FM129" i="34"/>
  <c r="FN129" i="34"/>
  <c r="FO129" i="34"/>
  <c r="FQ129" i="34"/>
  <c r="FR129" i="34" s="1"/>
  <c r="FT129" i="34"/>
  <c r="FU129" i="34" s="1"/>
  <c r="FV129" i="34"/>
  <c r="FW129" i="34"/>
  <c r="FY129" i="34"/>
  <c r="FZ129" i="34" s="1"/>
  <c r="GG129" i="34"/>
  <c r="GI129" i="34"/>
  <c r="GJ129" i="34"/>
  <c r="GK129" i="34"/>
  <c r="GN129" i="34"/>
  <c r="GO129" i="34"/>
  <c r="GP129" i="34"/>
  <c r="GQ129" i="34"/>
  <c r="GR129" i="34"/>
  <c r="GS129" i="34"/>
  <c r="GT129" i="34"/>
  <c r="GU129" i="34"/>
  <c r="GV129" i="34"/>
  <c r="GW129" i="34"/>
  <c r="GX129" i="34"/>
  <c r="GY129" i="34"/>
  <c r="GZ129" i="34"/>
  <c r="HA129" i="34"/>
  <c r="HB129" i="34"/>
  <c r="HC129" i="34"/>
  <c r="HD129" i="34"/>
  <c r="HE129" i="34"/>
  <c r="HF129" i="34"/>
  <c r="HG129" i="34"/>
  <c r="HH129" i="34"/>
  <c r="HI129" i="34"/>
  <c r="HJ129" i="34"/>
  <c r="HK129" i="34"/>
  <c r="HL129" i="34"/>
  <c r="HM129" i="34"/>
  <c r="HN129" i="34"/>
  <c r="HO129" i="34"/>
  <c r="HP129" i="34"/>
  <c r="HQ129" i="34"/>
  <c r="HR129" i="34"/>
  <c r="HS129" i="34"/>
  <c r="HT129" i="34"/>
  <c r="HU129" i="34"/>
  <c r="HV129" i="34"/>
  <c r="HW129" i="34"/>
  <c r="HX129" i="34"/>
  <c r="HY129" i="34"/>
  <c r="HZ129" i="34"/>
  <c r="IA129" i="34"/>
  <c r="IB129" i="34"/>
  <c r="IC129" i="34"/>
  <c r="ID129" i="34"/>
  <c r="IE129" i="34"/>
  <c r="IF129" i="34"/>
  <c r="IG129" i="34"/>
  <c r="IH129" i="34"/>
  <c r="BH128" i="34"/>
  <c r="GH128" i="34" s="1"/>
  <c r="IK128" i="34" s="1"/>
  <c r="BK128" i="34"/>
  <c r="BL128" i="34"/>
  <c r="BM128" i="34"/>
  <c r="BN128" i="34"/>
  <c r="BO128" i="34"/>
  <c r="BP128" i="34"/>
  <c r="BQ128" i="34"/>
  <c r="BR128" i="34"/>
  <c r="BS128" i="34"/>
  <c r="BT128" i="34"/>
  <c r="BU128" i="34"/>
  <c r="BV128" i="34"/>
  <c r="BW128" i="34"/>
  <c r="BX128" i="34"/>
  <c r="DH128" i="34"/>
  <c r="DI128" i="34"/>
  <c r="DJ128" i="34"/>
  <c r="DL128" i="34"/>
  <c r="DM128" i="34"/>
  <c r="DN128" i="34"/>
  <c r="DO128" i="34"/>
  <c r="DQ128" i="34"/>
  <c r="DR128" i="34"/>
  <c r="DS128" i="34"/>
  <c r="DT128" i="34"/>
  <c r="DV128" i="34"/>
  <c r="DW128" i="34" s="1"/>
  <c r="EA128" i="34"/>
  <c r="EL128" i="34"/>
  <c r="EN128" i="34"/>
  <c r="EX128" i="34"/>
  <c r="EY128" i="34"/>
  <c r="FA128" i="34"/>
  <c r="FD128" i="34"/>
  <c r="FE128" i="34"/>
  <c r="FF128" i="34"/>
  <c r="FG128" i="34"/>
  <c r="FH128" i="34"/>
  <c r="FI128" i="34"/>
  <c r="FK128" i="34"/>
  <c r="FL128" i="34" s="1"/>
  <c r="FM128" i="34"/>
  <c r="FN128" i="34"/>
  <c r="FO128" i="34"/>
  <c r="FQ128" i="34"/>
  <c r="FR128" i="34" s="1"/>
  <c r="FT128" i="34"/>
  <c r="FU128" i="34" s="1"/>
  <c r="FV128" i="34"/>
  <c r="FW128" i="34"/>
  <c r="FY128" i="34"/>
  <c r="FZ128" i="34" s="1"/>
  <c r="GG128" i="34"/>
  <c r="GI128" i="34"/>
  <c r="GJ128" i="34"/>
  <c r="GK128" i="34"/>
  <c r="GN128" i="34"/>
  <c r="GO128" i="34"/>
  <c r="GP128" i="34"/>
  <c r="GQ128" i="34"/>
  <c r="GR128" i="34"/>
  <c r="GS128" i="34"/>
  <c r="GT128" i="34"/>
  <c r="GU128" i="34"/>
  <c r="GV128" i="34"/>
  <c r="GW128" i="34"/>
  <c r="GX128" i="34"/>
  <c r="GY128" i="34"/>
  <c r="GZ128" i="34"/>
  <c r="HA128" i="34"/>
  <c r="HB128" i="34"/>
  <c r="HC128" i="34"/>
  <c r="HD128" i="34"/>
  <c r="HE128" i="34"/>
  <c r="HF128" i="34"/>
  <c r="HG128" i="34"/>
  <c r="HH128" i="34"/>
  <c r="HI128" i="34"/>
  <c r="HJ128" i="34"/>
  <c r="HK128" i="34"/>
  <c r="HL128" i="34"/>
  <c r="HM128" i="34"/>
  <c r="HN128" i="34"/>
  <c r="HO128" i="34"/>
  <c r="HP128" i="34"/>
  <c r="HQ128" i="34"/>
  <c r="HR128" i="34"/>
  <c r="HS128" i="34"/>
  <c r="HT128" i="34"/>
  <c r="HU128" i="34"/>
  <c r="HV128" i="34"/>
  <c r="HW128" i="34"/>
  <c r="HX128" i="34"/>
  <c r="HY128" i="34"/>
  <c r="HZ128" i="34"/>
  <c r="IA128" i="34"/>
  <c r="IB128" i="34"/>
  <c r="IC128" i="34"/>
  <c r="ID128" i="34"/>
  <c r="IE128" i="34"/>
  <c r="IF128" i="34"/>
  <c r="IG128" i="34"/>
  <c r="IH128" i="34"/>
  <c r="BH127" i="34"/>
  <c r="GH127" i="34" s="1"/>
  <c r="IK127" i="34" s="1"/>
  <c r="BK127" i="34"/>
  <c r="BL127" i="34"/>
  <c r="BM127" i="34"/>
  <c r="BN127" i="34"/>
  <c r="BO127" i="34"/>
  <c r="BP127" i="34"/>
  <c r="BQ127" i="34"/>
  <c r="BR127" i="34"/>
  <c r="BS127" i="34"/>
  <c r="BT127" i="34"/>
  <c r="BU127" i="34"/>
  <c r="BV127" i="34"/>
  <c r="BW127" i="34"/>
  <c r="BX127" i="34"/>
  <c r="DH127" i="34"/>
  <c r="DI127" i="34"/>
  <c r="DJ127" i="34"/>
  <c r="DL127" i="34"/>
  <c r="DM127" i="34"/>
  <c r="DN127" i="34"/>
  <c r="DO127" i="34"/>
  <c r="DQ127" i="34"/>
  <c r="DR127" i="34"/>
  <c r="DS127" i="34"/>
  <c r="DT127" i="34"/>
  <c r="DV127" i="34"/>
  <c r="DW127" i="34" s="1"/>
  <c r="EA127" i="34"/>
  <c r="EL127" i="34"/>
  <c r="EN127" i="34"/>
  <c r="EX127" i="34"/>
  <c r="EY127" i="34"/>
  <c r="FA127" i="34"/>
  <c r="FD127" i="34"/>
  <c r="FE127" i="34"/>
  <c r="FF127" i="34"/>
  <c r="FG127" i="34"/>
  <c r="FH127" i="34"/>
  <c r="FI127" i="34"/>
  <c r="FK127" i="34"/>
  <c r="FL127" i="34" s="1"/>
  <c r="FM127" i="34"/>
  <c r="FN127" i="34"/>
  <c r="FO127" i="34"/>
  <c r="FQ127" i="34"/>
  <c r="FR127" i="34" s="1"/>
  <c r="FT127" i="34"/>
  <c r="FU127" i="34" s="1"/>
  <c r="FV127" i="34"/>
  <c r="FW127" i="34"/>
  <c r="FY127" i="34"/>
  <c r="FZ127" i="34" s="1"/>
  <c r="GG127" i="34"/>
  <c r="GI127" i="34"/>
  <c r="GJ127" i="34"/>
  <c r="GK127" i="34"/>
  <c r="GN127" i="34"/>
  <c r="GO127" i="34"/>
  <c r="GP127" i="34"/>
  <c r="GQ127" i="34"/>
  <c r="GR127" i="34"/>
  <c r="GS127" i="34"/>
  <c r="GT127" i="34"/>
  <c r="GU127" i="34"/>
  <c r="GV127" i="34"/>
  <c r="GW127" i="34"/>
  <c r="GX127" i="34"/>
  <c r="GY127" i="34"/>
  <c r="GZ127" i="34"/>
  <c r="HA127" i="34"/>
  <c r="HB127" i="34"/>
  <c r="HC127" i="34"/>
  <c r="HD127" i="34"/>
  <c r="HE127" i="34"/>
  <c r="HF127" i="34"/>
  <c r="HG127" i="34"/>
  <c r="HH127" i="34"/>
  <c r="HI127" i="34"/>
  <c r="HJ127" i="34"/>
  <c r="HK127" i="34"/>
  <c r="HL127" i="34"/>
  <c r="HM127" i="34"/>
  <c r="HN127" i="34"/>
  <c r="HO127" i="34"/>
  <c r="HP127" i="34"/>
  <c r="HQ127" i="34"/>
  <c r="HR127" i="34"/>
  <c r="HS127" i="34"/>
  <c r="HT127" i="34"/>
  <c r="HU127" i="34"/>
  <c r="HV127" i="34"/>
  <c r="HW127" i="34"/>
  <c r="HX127" i="34"/>
  <c r="HY127" i="34"/>
  <c r="HZ127" i="34"/>
  <c r="IA127" i="34"/>
  <c r="IB127" i="34"/>
  <c r="IC127" i="34"/>
  <c r="ID127" i="34"/>
  <c r="IE127" i="34"/>
  <c r="IF127" i="34"/>
  <c r="IG127" i="34"/>
  <c r="IH127" i="34"/>
  <c r="BH126" i="34"/>
  <c r="GH126" i="34" s="1"/>
  <c r="IK126" i="34" s="1"/>
  <c r="BK126" i="34"/>
  <c r="BL126" i="34"/>
  <c r="BM126" i="34"/>
  <c r="BN126" i="34"/>
  <c r="BO126" i="34"/>
  <c r="BP126" i="34"/>
  <c r="BQ126" i="34"/>
  <c r="BR126" i="34"/>
  <c r="BS126" i="34"/>
  <c r="BT126" i="34"/>
  <c r="BU126" i="34"/>
  <c r="BV126" i="34"/>
  <c r="BW126" i="34"/>
  <c r="BX126" i="34"/>
  <c r="DH126" i="34"/>
  <c r="DI126" i="34"/>
  <c r="DJ126" i="34"/>
  <c r="DL126" i="34"/>
  <c r="DM126" i="34"/>
  <c r="DN126" i="34"/>
  <c r="DO126" i="34"/>
  <c r="DQ126" i="34"/>
  <c r="DR126" i="34"/>
  <c r="DS126" i="34"/>
  <c r="DT126" i="34"/>
  <c r="DV126" i="34"/>
  <c r="DW126" i="34" s="1"/>
  <c r="EA126" i="34"/>
  <c r="EL126" i="34"/>
  <c r="EN126" i="34"/>
  <c r="EX126" i="34"/>
  <c r="EY126" i="34"/>
  <c r="FA126" i="34"/>
  <c r="FD126" i="34"/>
  <c r="FE126" i="34"/>
  <c r="FF126" i="34"/>
  <c r="FG126" i="34"/>
  <c r="FH126" i="34"/>
  <c r="FI126" i="34"/>
  <c r="FK126" i="34"/>
  <c r="FL126" i="34" s="1"/>
  <c r="FM126" i="34"/>
  <c r="FN126" i="34"/>
  <c r="FO126" i="34"/>
  <c r="FQ126" i="34"/>
  <c r="FR126" i="34" s="1"/>
  <c r="FT126" i="34"/>
  <c r="FU126" i="34" s="1"/>
  <c r="FV126" i="34"/>
  <c r="FW126" i="34"/>
  <c r="FY126" i="34"/>
  <c r="FZ126" i="34" s="1"/>
  <c r="GG126" i="34"/>
  <c r="GI126" i="34"/>
  <c r="GJ126" i="34"/>
  <c r="GK126" i="34"/>
  <c r="GN126" i="34"/>
  <c r="GO126" i="34"/>
  <c r="GP126" i="34"/>
  <c r="GQ126" i="34"/>
  <c r="GR126" i="34"/>
  <c r="GS126" i="34"/>
  <c r="GT126" i="34"/>
  <c r="GU126" i="34"/>
  <c r="GV126" i="34"/>
  <c r="GW126" i="34"/>
  <c r="GX126" i="34"/>
  <c r="GY126" i="34"/>
  <c r="GZ126" i="34"/>
  <c r="HA126" i="34"/>
  <c r="HB126" i="34"/>
  <c r="HC126" i="34"/>
  <c r="HD126" i="34"/>
  <c r="HE126" i="34"/>
  <c r="HF126" i="34"/>
  <c r="HG126" i="34"/>
  <c r="HH126" i="34"/>
  <c r="HI126" i="34"/>
  <c r="HJ126" i="34"/>
  <c r="HK126" i="34"/>
  <c r="HL126" i="34"/>
  <c r="HM126" i="34"/>
  <c r="HN126" i="34"/>
  <c r="HO126" i="34"/>
  <c r="HP126" i="34"/>
  <c r="HQ126" i="34"/>
  <c r="HR126" i="34"/>
  <c r="HS126" i="34"/>
  <c r="HT126" i="34"/>
  <c r="HU126" i="34"/>
  <c r="HV126" i="34"/>
  <c r="HW126" i="34"/>
  <c r="HX126" i="34"/>
  <c r="HY126" i="34"/>
  <c r="HZ126" i="34"/>
  <c r="IA126" i="34"/>
  <c r="IB126" i="34"/>
  <c r="IC126" i="34"/>
  <c r="ID126" i="34"/>
  <c r="IE126" i="34"/>
  <c r="IF126" i="34"/>
  <c r="IG126" i="34"/>
  <c r="IH126" i="34"/>
  <c r="BH125" i="34"/>
  <c r="GH125" i="34" s="1"/>
  <c r="IK125" i="34" s="1"/>
  <c r="BK125" i="34"/>
  <c r="BL125" i="34"/>
  <c r="BM125" i="34"/>
  <c r="BN125" i="34"/>
  <c r="BO125" i="34"/>
  <c r="BP125" i="34"/>
  <c r="BQ125" i="34"/>
  <c r="BR125" i="34"/>
  <c r="BS125" i="34"/>
  <c r="BT125" i="34"/>
  <c r="BU125" i="34"/>
  <c r="BV125" i="34"/>
  <c r="BW125" i="34"/>
  <c r="BX125" i="34"/>
  <c r="DH125" i="34"/>
  <c r="DI125" i="34"/>
  <c r="DJ125" i="34"/>
  <c r="DL125" i="34"/>
  <c r="DM125" i="34"/>
  <c r="DN125" i="34"/>
  <c r="DO125" i="34"/>
  <c r="DQ125" i="34"/>
  <c r="DR125" i="34"/>
  <c r="DS125" i="34"/>
  <c r="DT125" i="34"/>
  <c r="DV125" i="34"/>
  <c r="DW125" i="34" s="1"/>
  <c r="EA125" i="34"/>
  <c r="EL125" i="34"/>
  <c r="EN125" i="34"/>
  <c r="EX125" i="34"/>
  <c r="EY125" i="34"/>
  <c r="FA125" i="34"/>
  <c r="FD125" i="34"/>
  <c r="FE125" i="34"/>
  <c r="FF125" i="34"/>
  <c r="FG125" i="34"/>
  <c r="FH125" i="34"/>
  <c r="FI125" i="34"/>
  <c r="FK125" i="34"/>
  <c r="FL125" i="34" s="1"/>
  <c r="FM125" i="34"/>
  <c r="FN125" i="34"/>
  <c r="FO125" i="34"/>
  <c r="FQ125" i="34"/>
  <c r="FR125" i="34" s="1"/>
  <c r="FT125" i="34"/>
  <c r="FU125" i="34" s="1"/>
  <c r="FV125" i="34"/>
  <c r="FW125" i="34"/>
  <c r="FY125" i="34"/>
  <c r="FZ125" i="34" s="1"/>
  <c r="GG125" i="34"/>
  <c r="GI125" i="34"/>
  <c r="GJ125" i="34"/>
  <c r="GK125" i="34"/>
  <c r="GN125" i="34"/>
  <c r="GO125" i="34"/>
  <c r="GP125" i="34"/>
  <c r="GQ125" i="34"/>
  <c r="GR125" i="34"/>
  <c r="GS125" i="34"/>
  <c r="GT125" i="34"/>
  <c r="GU125" i="34"/>
  <c r="GV125" i="34"/>
  <c r="GW125" i="34"/>
  <c r="GX125" i="34"/>
  <c r="GY125" i="34"/>
  <c r="GZ125" i="34"/>
  <c r="HA125" i="34"/>
  <c r="HB125" i="34"/>
  <c r="HC125" i="34"/>
  <c r="HD125" i="34"/>
  <c r="HE125" i="34"/>
  <c r="HF125" i="34"/>
  <c r="HG125" i="34"/>
  <c r="HH125" i="34"/>
  <c r="HI125" i="34"/>
  <c r="HJ125" i="34"/>
  <c r="HK125" i="34"/>
  <c r="HL125" i="34"/>
  <c r="HM125" i="34"/>
  <c r="HN125" i="34"/>
  <c r="HO125" i="34"/>
  <c r="HP125" i="34"/>
  <c r="HQ125" i="34"/>
  <c r="HR125" i="34"/>
  <c r="HS125" i="34"/>
  <c r="HT125" i="34"/>
  <c r="HU125" i="34"/>
  <c r="HV125" i="34"/>
  <c r="HW125" i="34"/>
  <c r="HX125" i="34"/>
  <c r="HY125" i="34"/>
  <c r="HZ125" i="34"/>
  <c r="IA125" i="34"/>
  <c r="IB125" i="34"/>
  <c r="IC125" i="34"/>
  <c r="ID125" i="34"/>
  <c r="IE125" i="34"/>
  <c r="IF125" i="34"/>
  <c r="IG125" i="34"/>
  <c r="IH125" i="34"/>
  <c r="BH124" i="34"/>
  <c r="GH124" i="34" s="1"/>
  <c r="IK124" i="34" s="1"/>
  <c r="BK124" i="34"/>
  <c r="BL124" i="34"/>
  <c r="BM124" i="34"/>
  <c r="BN124" i="34"/>
  <c r="BO124" i="34"/>
  <c r="BP124" i="34"/>
  <c r="BQ124" i="34"/>
  <c r="BR124" i="34"/>
  <c r="BS124" i="34"/>
  <c r="BT124" i="34"/>
  <c r="BU124" i="34"/>
  <c r="BV124" i="34"/>
  <c r="BW124" i="34"/>
  <c r="BX124" i="34"/>
  <c r="DH124" i="34"/>
  <c r="DI124" i="34"/>
  <c r="DJ124" i="34"/>
  <c r="DL124" i="34"/>
  <c r="DM124" i="34"/>
  <c r="DN124" i="34"/>
  <c r="DO124" i="34"/>
  <c r="DQ124" i="34"/>
  <c r="DR124" i="34"/>
  <c r="DS124" i="34"/>
  <c r="DT124" i="34"/>
  <c r="DV124" i="34"/>
  <c r="DW124" i="34" s="1"/>
  <c r="EA124" i="34"/>
  <c r="EL124" i="34"/>
  <c r="EN124" i="34"/>
  <c r="EX124" i="34"/>
  <c r="EY124" i="34"/>
  <c r="FA124" i="34"/>
  <c r="FD124" i="34"/>
  <c r="FE124" i="34"/>
  <c r="FF124" i="34"/>
  <c r="FG124" i="34"/>
  <c r="FH124" i="34"/>
  <c r="FI124" i="34"/>
  <c r="FK124" i="34"/>
  <c r="FL124" i="34" s="1"/>
  <c r="FM124" i="34"/>
  <c r="FN124" i="34"/>
  <c r="FO124" i="34"/>
  <c r="FQ124" i="34"/>
  <c r="FR124" i="34" s="1"/>
  <c r="FT124" i="34"/>
  <c r="FU124" i="34" s="1"/>
  <c r="FV124" i="34"/>
  <c r="FW124" i="34"/>
  <c r="FY124" i="34"/>
  <c r="FZ124" i="34" s="1"/>
  <c r="GG124" i="34"/>
  <c r="GI124" i="34"/>
  <c r="GJ124" i="34"/>
  <c r="GK124" i="34"/>
  <c r="GN124" i="34"/>
  <c r="GO124" i="34"/>
  <c r="GP124" i="34"/>
  <c r="GQ124" i="34"/>
  <c r="GR124" i="34"/>
  <c r="GS124" i="34"/>
  <c r="GT124" i="34"/>
  <c r="GU124" i="34"/>
  <c r="GV124" i="34"/>
  <c r="GW124" i="34"/>
  <c r="GX124" i="34"/>
  <c r="GY124" i="34"/>
  <c r="GZ124" i="34"/>
  <c r="HA124" i="34"/>
  <c r="HB124" i="34"/>
  <c r="HC124" i="34"/>
  <c r="HD124" i="34"/>
  <c r="HE124" i="34"/>
  <c r="HF124" i="34"/>
  <c r="HG124" i="34"/>
  <c r="HH124" i="34"/>
  <c r="HI124" i="34"/>
  <c r="HJ124" i="34"/>
  <c r="HK124" i="34"/>
  <c r="HL124" i="34"/>
  <c r="HM124" i="34"/>
  <c r="HN124" i="34"/>
  <c r="HO124" i="34"/>
  <c r="HP124" i="34"/>
  <c r="HQ124" i="34"/>
  <c r="HR124" i="34"/>
  <c r="HS124" i="34"/>
  <c r="HT124" i="34"/>
  <c r="HU124" i="34"/>
  <c r="HV124" i="34"/>
  <c r="HW124" i="34"/>
  <c r="HX124" i="34"/>
  <c r="HY124" i="34"/>
  <c r="HZ124" i="34"/>
  <c r="IA124" i="34"/>
  <c r="IB124" i="34"/>
  <c r="IC124" i="34"/>
  <c r="ID124" i="34"/>
  <c r="IE124" i="34"/>
  <c r="IF124" i="34"/>
  <c r="IG124" i="34"/>
  <c r="IH124" i="34"/>
  <c r="BH123" i="34"/>
  <c r="GH123" i="34" s="1"/>
  <c r="IK123" i="34" s="1"/>
  <c r="BK123" i="34"/>
  <c r="BL123" i="34"/>
  <c r="BM123" i="34"/>
  <c r="BN123" i="34"/>
  <c r="BO123" i="34"/>
  <c r="BP123" i="34"/>
  <c r="BQ123" i="34"/>
  <c r="BR123" i="34"/>
  <c r="BS123" i="34"/>
  <c r="BT123" i="34"/>
  <c r="BU123" i="34"/>
  <c r="BV123" i="34"/>
  <c r="BW123" i="34"/>
  <c r="BX123" i="34"/>
  <c r="DH123" i="34"/>
  <c r="DI123" i="34"/>
  <c r="DJ123" i="34"/>
  <c r="DL123" i="34"/>
  <c r="DM123" i="34"/>
  <c r="DN123" i="34"/>
  <c r="DO123" i="34"/>
  <c r="DQ123" i="34"/>
  <c r="DR123" i="34"/>
  <c r="DS123" i="34"/>
  <c r="DT123" i="34"/>
  <c r="DV123" i="34"/>
  <c r="DW123" i="34" s="1"/>
  <c r="EA123" i="34"/>
  <c r="EL123" i="34"/>
  <c r="EN123" i="34"/>
  <c r="EX123" i="34"/>
  <c r="EY123" i="34"/>
  <c r="FA123" i="34"/>
  <c r="FD123" i="34"/>
  <c r="FE123" i="34"/>
  <c r="FF123" i="34"/>
  <c r="FG123" i="34"/>
  <c r="FH123" i="34"/>
  <c r="FI123" i="34"/>
  <c r="FK123" i="34"/>
  <c r="FL123" i="34" s="1"/>
  <c r="FM123" i="34"/>
  <c r="FN123" i="34"/>
  <c r="FO123" i="34"/>
  <c r="FQ123" i="34"/>
  <c r="FR123" i="34" s="1"/>
  <c r="FT123" i="34"/>
  <c r="FU123" i="34" s="1"/>
  <c r="FV123" i="34"/>
  <c r="FW123" i="34"/>
  <c r="FY123" i="34"/>
  <c r="FZ123" i="34" s="1"/>
  <c r="GG123" i="34"/>
  <c r="GI123" i="34"/>
  <c r="GJ123" i="34"/>
  <c r="GK123" i="34"/>
  <c r="GN123" i="34"/>
  <c r="GO123" i="34"/>
  <c r="GP123" i="34"/>
  <c r="GQ123" i="34"/>
  <c r="GR123" i="34"/>
  <c r="GS123" i="34"/>
  <c r="GT123" i="34"/>
  <c r="GU123" i="34"/>
  <c r="GV123" i="34"/>
  <c r="GW123" i="34"/>
  <c r="GX123" i="34"/>
  <c r="GY123" i="34"/>
  <c r="GZ123" i="34"/>
  <c r="HA123" i="34"/>
  <c r="HB123" i="34"/>
  <c r="HC123" i="34"/>
  <c r="HD123" i="34"/>
  <c r="HE123" i="34"/>
  <c r="HF123" i="34"/>
  <c r="HG123" i="34"/>
  <c r="HH123" i="34"/>
  <c r="HI123" i="34"/>
  <c r="HJ123" i="34"/>
  <c r="HK123" i="34"/>
  <c r="HL123" i="34"/>
  <c r="HM123" i="34"/>
  <c r="HN123" i="34"/>
  <c r="HO123" i="34"/>
  <c r="HP123" i="34"/>
  <c r="HQ123" i="34"/>
  <c r="HR123" i="34"/>
  <c r="HS123" i="34"/>
  <c r="HT123" i="34"/>
  <c r="HU123" i="34"/>
  <c r="HV123" i="34"/>
  <c r="HW123" i="34"/>
  <c r="HX123" i="34"/>
  <c r="HY123" i="34"/>
  <c r="HZ123" i="34"/>
  <c r="IA123" i="34"/>
  <c r="IB123" i="34"/>
  <c r="IC123" i="34"/>
  <c r="ID123" i="34"/>
  <c r="IE123" i="34"/>
  <c r="IF123" i="34"/>
  <c r="IG123" i="34"/>
  <c r="IH123" i="34"/>
  <c r="BH122" i="34"/>
  <c r="GH122" i="34" s="1"/>
  <c r="IK122" i="34" s="1"/>
  <c r="BK122" i="34"/>
  <c r="BL122" i="34"/>
  <c r="BM122" i="34"/>
  <c r="BN122" i="34"/>
  <c r="BO122" i="34"/>
  <c r="BP122" i="34"/>
  <c r="BQ122" i="34"/>
  <c r="BR122" i="34"/>
  <c r="BS122" i="34"/>
  <c r="BT122" i="34"/>
  <c r="BU122" i="34"/>
  <c r="BV122" i="34"/>
  <c r="BW122" i="34"/>
  <c r="BX122" i="34"/>
  <c r="DH122" i="34"/>
  <c r="DI122" i="34"/>
  <c r="DJ122" i="34"/>
  <c r="DL122" i="34"/>
  <c r="DM122" i="34"/>
  <c r="DN122" i="34"/>
  <c r="DO122" i="34"/>
  <c r="DQ122" i="34"/>
  <c r="DR122" i="34"/>
  <c r="DS122" i="34"/>
  <c r="DT122" i="34"/>
  <c r="DV122" i="34"/>
  <c r="DW122" i="34" s="1"/>
  <c r="EA122" i="34"/>
  <c r="EL122" i="34"/>
  <c r="EN122" i="34"/>
  <c r="EX122" i="34"/>
  <c r="EY122" i="34"/>
  <c r="FA122" i="34"/>
  <c r="FD122" i="34"/>
  <c r="FE122" i="34"/>
  <c r="FF122" i="34"/>
  <c r="FG122" i="34"/>
  <c r="FH122" i="34"/>
  <c r="FI122" i="34"/>
  <c r="FK122" i="34"/>
  <c r="FL122" i="34" s="1"/>
  <c r="FM122" i="34"/>
  <c r="FN122" i="34"/>
  <c r="FO122" i="34"/>
  <c r="FQ122" i="34"/>
  <c r="FR122" i="34" s="1"/>
  <c r="FT122" i="34"/>
  <c r="FU122" i="34" s="1"/>
  <c r="FV122" i="34"/>
  <c r="FW122" i="34"/>
  <c r="FY122" i="34"/>
  <c r="FZ122" i="34" s="1"/>
  <c r="GG122" i="34"/>
  <c r="GI122" i="34"/>
  <c r="GJ122" i="34"/>
  <c r="GK122" i="34"/>
  <c r="GN122" i="34"/>
  <c r="GO122" i="34"/>
  <c r="GP122" i="34"/>
  <c r="GQ122" i="34"/>
  <c r="GR122" i="34"/>
  <c r="GS122" i="34"/>
  <c r="GT122" i="34"/>
  <c r="GU122" i="34"/>
  <c r="GV122" i="34"/>
  <c r="GW122" i="34"/>
  <c r="GX122" i="34"/>
  <c r="GY122" i="34"/>
  <c r="GZ122" i="34"/>
  <c r="HA122" i="34"/>
  <c r="HB122" i="34"/>
  <c r="HC122" i="34"/>
  <c r="HD122" i="34"/>
  <c r="HE122" i="34"/>
  <c r="HF122" i="34"/>
  <c r="HG122" i="34"/>
  <c r="HH122" i="34"/>
  <c r="HI122" i="34"/>
  <c r="HJ122" i="34"/>
  <c r="HK122" i="34"/>
  <c r="HL122" i="34"/>
  <c r="HM122" i="34"/>
  <c r="HN122" i="34"/>
  <c r="HO122" i="34"/>
  <c r="HP122" i="34"/>
  <c r="HQ122" i="34"/>
  <c r="HR122" i="34"/>
  <c r="HS122" i="34"/>
  <c r="HT122" i="34"/>
  <c r="HU122" i="34"/>
  <c r="HV122" i="34"/>
  <c r="HW122" i="34"/>
  <c r="HX122" i="34"/>
  <c r="HY122" i="34"/>
  <c r="HZ122" i="34"/>
  <c r="IA122" i="34"/>
  <c r="IB122" i="34"/>
  <c r="IC122" i="34"/>
  <c r="ID122" i="34"/>
  <c r="IE122" i="34"/>
  <c r="IF122" i="34"/>
  <c r="IG122" i="34"/>
  <c r="IH122" i="34"/>
  <c r="BH121" i="34"/>
  <c r="GH121" i="34" s="1"/>
  <c r="IK121" i="34" s="1"/>
  <c r="BK121" i="34"/>
  <c r="BL121" i="34"/>
  <c r="BM121" i="34"/>
  <c r="BN121" i="34"/>
  <c r="BO121" i="34"/>
  <c r="BP121" i="34"/>
  <c r="BQ121" i="34"/>
  <c r="BR121" i="34"/>
  <c r="BS121" i="34"/>
  <c r="BT121" i="34"/>
  <c r="BU121" i="34"/>
  <c r="BV121" i="34"/>
  <c r="BW121" i="34"/>
  <c r="BX121" i="34"/>
  <c r="DH121" i="34"/>
  <c r="DI121" i="34"/>
  <c r="DJ121" i="34"/>
  <c r="DL121" i="34"/>
  <c r="DM121" i="34"/>
  <c r="DN121" i="34"/>
  <c r="DO121" i="34"/>
  <c r="DQ121" i="34"/>
  <c r="DR121" i="34"/>
  <c r="DS121" i="34"/>
  <c r="DT121" i="34"/>
  <c r="DV121" i="34"/>
  <c r="DW121" i="34" s="1"/>
  <c r="EA121" i="34"/>
  <c r="EL121" i="34"/>
  <c r="EN121" i="34"/>
  <c r="EX121" i="34"/>
  <c r="EY121" i="34"/>
  <c r="FA121" i="34"/>
  <c r="FD121" i="34"/>
  <c r="FE121" i="34"/>
  <c r="FF121" i="34"/>
  <c r="FG121" i="34"/>
  <c r="FH121" i="34"/>
  <c r="FI121" i="34"/>
  <c r="FK121" i="34"/>
  <c r="FL121" i="34" s="1"/>
  <c r="FM121" i="34"/>
  <c r="FN121" i="34"/>
  <c r="FO121" i="34"/>
  <c r="FQ121" i="34"/>
  <c r="FR121" i="34" s="1"/>
  <c r="FT121" i="34"/>
  <c r="FU121" i="34" s="1"/>
  <c r="FV121" i="34"/>
  <c r="FW121" i="34"/>
  <c r="FY121" i="34"/>
  <c r="FZ121" i="34" s="1"/>
  <c r="GG121" i="34"/>
  <c r="GI121" i="34"/>
  <c r="GJ121" i="34"/>
  <c r="GK121" i="34"/>
  <c r="GN121" i="34"/>
  <c r="GO121" i="34"/>
  <c r="GP121" i="34"/>
  <c r="GQ121" i="34"/>
  <c r="GR121" i="34"/>
  <c r="GS121" i="34"/>
  <c r="GT121" i="34"/>
  <c r="GU121" i="34"/>
  <c r="GV121" i="34"/>
  <c r="GW121" i="34"/>
  <c r="GX121" i="34"/>
  <c r="GY121" i="34"/>
  <c r="GZ121" i="34"/>
  <c r="HA121" i="34"/>
  <c r="HB121" i="34"/>
  <c r="HC121" i="34"/>
  <c r="HD121" i="34"/>
  <c r="HE121" i="34"/>
  <c r="HF121" i="34"/>
  <c r="HG121" i="34"/>
  <c r="HH121" i="34"/>
  <c r="HI121" i="34"/>
  <c r="HJ121" i="34"/>
  <c r="HK121" i="34"/>
  <c r="HL121" i="34"/>
  <c r="HM121" i="34"/>
  <c r="HN121" i="34"/>
  <c r="HO121" i="34"/>
  <c r="HP121" i="34"/>
  <c r="HQ121" i="34"/>
  <c r="HR121" i="34"/>
  <c r="HS121" i="34"/>
  <c r="HT121" i="34"/>
  <c r="HU121" i="34"/>
  <c r="HV121" i="34"/>
  <c r="HW121" i="34"/>
  <c r="HX121" i="34"/>
  <c r="HY121" i="34"/>
  <c r="HZ121" i="34"/>
  <c r="IA121" i="34"/>
  <c r="IB121" i="34"/>
  <c r="IC121" i="34"/>
  <c r="ID121" i="34"/>
  <c r="IE121" i="34"/>
  <c r="IF121" i="34"/>
  <c r="IG121" i="34"/>
  <c r="IH121" i="34"/>
  <c r="BH120" i="34"/>
  <c r="GH120" i="34" s="1"/>
  <c r="IK120" i="34" s="1"/>
  <c r="BK120" i="34"/>
  <c r="BL120" i="34"/>
  <c r="BM120" i="34"/>
  <c r="BN120" i="34"/>
  <c r="BO120" i="34"/>
  <c r="BP120" i="34"/>
  <c r="BQ120" i="34"/>
  <c r="BR120" i="34"/>
  <c r="BS120" i="34"/>
  <c r="BT120" i="34"/>
  <c r="BU120" i="34"/>
  <c r="BV120" i="34"/>
  <c r="BW120" i="34"/>
  <c r="BX120" i="34"/>
  <c r="DH120" i="34"/>
  <c r="DI120" i="34"/>
  <c r="DJ120" i="34"/>
  <c r="DL120" i="34"/>
  <c r="DM120" i="34"/>
  <c r="DN120" i="34"/>
  <c r="DO120" i="34"/>
  <c r="DQ120" i="34"/>
  <c r="DR120" i="34"/>
  <c r="DS120" i="34"/>
  <c r="DT120" i="34"/>
  <c r="DV120" i="34"/>
  <c r="DW120" i="34" s="1"/>
  <c r="EA120" i="34"/>
  <c r="EL120" i="34"/>
  <c r="EN120" i="34"/>
  <c r="EX120" i="34"/>
  <c r="EY120" i="34"/>
  <c r="FA120" i="34"/>
  <c r="FD120" i="34"/>
  <c r="FE120" i="34"/>
  <c r="FF120" i="34"/>
  <c r="FG120" i="34"/>
  <c r="FH120" i="34"/>
  <c r="FI120" i="34"/>
  <c r="FK120" i="34"/>
  <c r="FL120" i="34" s="1"/>
  <c r="FM120" i="34"/>
  <c r="FN120" i="34"/>
  <c r="FO120" i="34"/>
  <c r="FQ120" i="34"/>
  <c r="FR120" i="34" s="1"/>
  <c r="FT120" i="34"/>
  <c r="FU120" i="34" s="1"/>
  <c r="FV120" i="34"/>
  <c r="FW120" i="34"/>
  <c r="FY120" i="34"/>
  <c r="FZ120" i="34" s="1"/>
  <c r="GG120" i="34"/>
  <c r="GI120" i="34"/>
  <c r="GJ120" i="34"/>
  <c r="GK120" i="34"/>
  <c r="GN120" i="34"/>
  <c r="GO120" i="34"/>
  <c r="GP120" i="34"/>
  <c r="GQ120" i="34"/>
  <c r="GR120" i="34"/>
  <c r="GS120" i="34"/>
  <c r="GT120" i="34"/>
  <c r="GU120" i="34"/>
  <c r="GV120" i="34"/>
  <c r="GW120" i="34"/>
  <c r="GX120" i="34"/>
  <c r="GY120" i="34"/>
  <c r="GZ120" i="34"/>
  <c r="HA120" i="34"/>
  <c r="HB120" i="34"/>
  <c r="HC120" i="34"/>
  <c r="HD120" i="34"/>
  <c r="HE120" i="34"/>
  <c r="HF120" i="34"/>
  <c r="HG120" i="34"/>
  <c r="HH120" i="34"/>
  <c r="HI120" i="34"/>
  <c r="HJ120" i="34"/>
  <c r="HK120" i="34"/>
  <c r="HL120" i="34"/>
  <c r="HM120" i="34"/>
  <c r="HN120" i="34"/>
  <c r="HO120" i="34"/>
  <c r="HP120" i="34"/>
  <c r="HQ120" i="34"/>
  <c r="HR120" i="34"/>
  <c r="HS120" i="34"/>
  <c r="HT120" i="34"/>
  <c r="HU120" i="34"/>
  <c r="HV120" i="34"/>
  <c r="HW120" i="34"/>
  <c r="HX120" i="34"/>
  <c r="HY120" i="34"/>
  <c r="HZ120" i="34"/>
  <c r="IA120" i="34"/>
  <c r="IB120" i="34"/>
  <c r="IC120" i="34"/>
  <c r="ID120" i="34"/>
  <c r="IE120" i="34"/>
  <c r="IF120" i="34"/>
  <c r="IG120" i="34"/>
  <c r="IH120" i="34"/>
  <c r="BH119" i="34"/>
  <c r="GH119" i="34" s="1"/>
  <c r="IK119" i="34" s="1"/>
  <c r="BK119" i="34"/>
  <c r="BL119" i="34"/>
  <c r="BM119" i="34"/>
  <c r="BN119" i="34"/>
  <c r="BO119" i="34"/>
  <c r="BP119" i="34"/>
  <c r="BQ119" i="34"/>
  <c r="BR119" i="34"/>
  <c r="BS119" i="34"/>
  <c r="BT119" i="34"/>
  <c r="BU119" i="34"/>
  <c r="BV119" i="34"/>
  <c r="BW119" i="34"/>
  <c r="BX119" i="34"/>
  <c r="DH119" i="34"/>
  <c r="DI119" i="34"/>
  <c r="DJ119" i="34"/>
  <c r="DL119" i="34"/>
  <c r="DM119" i="34"/>
  <c r="DN119" i="34"/>
  <c r="DO119" i="34"/>
  <c r="DQ119" i="34"/>
  <c r="DR119" i="34"/>
  <c r="DS119" i="34"/>
  <c r="DT119" i="34"/>
  <c r="DV119" i="34"/>
  <c r="DW119" i="34" s="1"/>
  <c r="EA119" i="34"/>
  <c r="EL119" i="34"/>
  <c r="EN119" i="34"/>
  <c r="EX119" i="34"/>
  <c r="EY119" i="34"/>
  <c r="FA119" i="34"/>
  <c r="FD119" i="34"/>
  <c r="FE119" i="34"/>
  <c r="FF119" i="34"/>
  <c r="FG119" i="34"/>
  <c r="FH119" i="34"/>
  <c r="FI119" i="34"/>
  <c r="FK119" i="34"/>
  <c r="FL119" i="34" s="1"/>
  <c r="FM119" i="34"/>
  <c r="FN119" i="34"/>
  <c r="FO119" i="34"/>
  <c r="FQ119" i="34"/>
  <c r="FR119" i="34" s="1"/>
  <c r="FT119" i="34"/>
  <c r="FU119" i="34" s="1"/>
  <c r="FV119" i="34"/>
  <c r="FW119" i="34"/>
  <c r="FY119" i="34"/>
  <c r="FZ119" i="34" s="1"/>
  <c r="GG119" i="34"/>
  <c r="GI119" i="34"/>
  <c r="GJ119" i="34"/>
  <c r="GK119" i="34"/>
  <c r="GN119" i="34"/>
  <c r="GO119" i="34"/>
  <c r="GP119" i="34"/>
  <c r="GQ119" i="34"/>
  <c r="GR119" i="34"/>
  <c r="GS119" i="34"/>
  <c r="GT119" i="34"/>
  <c r="GU119" i="34"/>
  <c r="GV119" i="34"/>
  <c r="GW119" i="34"/>
  <c r="GX119" i="34"/>
  <c r="GY119" i="34"/>
  <c r="GZ119" i="34"/>
  <c r="HA119" i="34"/>
  <c r="HB119" i="34"/>
  <c r="HC119" i="34"/>
  <c r="HD119" i="34"/>
  <c r="HE119" i="34"/>
  <c r="HF119" i="34"/>
  <c r="HG119" i="34"/>
  <c r="HH119" i="34"/>
  <c r="HI119" i="34"/>
  <c r="HJ119" i="34"/>
  <c r="HK119" i="34"/>
  <c r="HL119" i="34"/>
  <c r="HM119" i="34"/>
  <c r="HN119" i="34"/>
  <c r="HO119" i="34"/>
  <c r="HP119" i="34"/>
  <c r="HQ119" i="34"/>
  <c r="HR119" i="34"/>
  <c r="HS119" i="34"/>
  <c r="HT119" i="34"/>
  <c r="HU119" i="34"/>
  <c r="HV119" i="34"/>
  <c r="HW119" i="34"/>
  <c r="HX119" i="34"/>
  <c r="HY119" i="34"/>
  <c r="HZ119" i="34"/>
  <c r="IA119" i="34"/>
  <c r="IB119" i="34"/>
  <c r="IC119" i="34"/>
  <c r="ID119" i="34"/>
  <c r="IE119" i="34"/>
  <c r="IF119" i="34"/>
  <c r="IG119" i="34"/>
  <c r="IH119" i="34"/>
  <c r="BH118" i="34"/>
  <c r="GH118" i="34" s="1"/>
  <c r="IK118" i="34" s="1"/>
  <c r="BK118" i="34"/>
  <c r="BL118" i="34"/>
  <c r="BM118" i="34"/>
  <c r="BN118" i="34"/>
  <c r="BO118" i="34"/>
  <c r="BP118" i="34"/>
  <c r="BQ118" i="34"/>
  <c r="BR118" i="34"/>
  <c r="BS118" i="34"/>
  <c r="BT118" i="34"/>
  <c r="BU118" i="34"/>
  <c r="BV118" i="34"/>
  <c r="BW118" i="34"/>
  <c r="BX118" i="34"/>
  <c r="DH118" i="34"/>
  <c r="DI118" i="34"/>
  <c r="DJ118" i="34"/>
  <c r="DL118" i="34"/>
  <c r="DM118" i="34"/>
  <c r="DN118" i="34"/>
  <c r="DO118" i="34"/>
  <c r="DQ118" i="34"/>
  <c r="DR118" i="34"/>
  <c r="DS118" i="34"/>
  <c r="DT118" i="34"/>
  <c r="DV118" i="34"/>
  <c r="DW118" i="34" s="1"/>
  <c r="EA118" i="34"/>
  <c r="EL118" i="34"/>
  <c r="EN118" i="34"/>
  <c r="EX118" i="34"/>
  <c r="EY118" i="34"/>
  <c r="FA118" i="34"/>
  <c r="FD118" i="34"/>
  <c r="FE118" i="34"/>
  <c r="FF118" i="34"/>
  <c r="FG118" i="34"/>
  <c r="FH118" i="34"/>
  <c r="FI118" i="34"/>
  <c r="FK118" i="34"/>
  <c r="FL118" i="34" s="1"/>
  <c r="FM118" i="34"/>
  <c r="FN118" i="34"/>
  <c r="FO118" i="34"/>
  <c r="FQ118" i="34"/>
  <c r="FR118" i="34" s="1"/>
  <c r="FT118" i="34"/>
  <c r="FU118" i="34" s="1"/>
  <c r="FV118" i="34"/>
  <c r="FW118" i="34"/>
  <c r="FY118" i="34"/>
  <c r="FZ118" i="34" s="1"/>
  <c r="GG118" i="34"/>
  <c r="GI118" i="34"/>
  <c r="GJ118" i="34"/>
  <c r="GK118" i="34"/>
  <c r="GN118" i="34"/>
  <c r="GO118" i="34"/>
  <c r="GP118" i="34"/>
  <c r="GQ118" i="34"/>
  <c r="GR118" i="34"/>
  <c r="GS118" i="34"/>
  <c r="GT118" i="34"/>
  <c r="GU118" i="34"/>
  <c r="GV118" i="34"/>
  <c r="GW118" i="34"/>
  <c r="GX118" i="34"/>
  <c r="GY118" i="34"/>
  <c r="GZ118" i="34"/>
  <c r="HA118" i="34"/>
  <c r="HB118" i="34"/>
  <c r="HC118" i="34"/>
  <c r="HD118" i="34"/>
  <c r="HE118" i="34"/>
  <c r="HF118" i="34"/>
  <c r="HG118" i="34"/>
  <c r="HH118" i="34"/>
  <c r="HI118" i="34"/>
  <c r="HJ118" i="34"/>
  <c r="HK118" i="34"/>
  <c r="HL118" i="34"/>
  <c r="HM118" i="34"/>
  <c r="HN118" i="34"/>
  <c r="HO118" i="34"/>
  <c r="HP118" i="34"/>
  <c r="HQ118" i="34"/>
  <c r="HR118" i="34"/>
  <c r="HS118" i="34"/>
  <c r="HT118" i="34"/>
  <c r="HU118" i="34"/>
  <c r="HV118" i="34"/>
  <c r="HW118" i="34"/>
  <c r="HX118" i="34"/>
  <c r="HY118" i="34"/>
  <c r="HZ118" i="34"/>
  <c r="IA118" i="34"/>
  <c r="IB118" i="34"/>
  <c r="IC118" i="34"/>
  <c r="ID118" i="34"/>
  <c r="IE118" i="34"/>
  <c r="IF118" i="34"/>
  <c r="IG118" i="34"/>
  <c r="IH118" i="34"/>
  <c r="BH117" i="34"/>
  <c r="GH117" i="34" s="1"/>
  <c r="IK117" i="34" s="1"/>
  <c r="BK117" i="34"/>
  <c r="BL117" i="34"/>
  <c r="BM117" i="34"/>
  <c r="BN117" i="34"/>
  <c r="BO117" i="34"/>
  <c r="BP117" i="34"/>
  <c r="BQ117" i="34"/>
  <c r="BR117" i="34"/>
  <c r="BS117" i="34"/>
  <c r="BT117" i="34"/>
  <c r="BU117" i="34"/>
  <c r="BV117" i="34"/>
  <c r="BW117" i="34"/>
  <c r="BX117" i="34"/>
  <c r="DH117" i="34"/>
  <c r="DI117" i="34"/>
  <c r="DJ117" i="34"/>
  <c r="DL117" i="34"/>
  <c r="DM117" i="34"/>
  <c r="DN117" i="34"/>
  <c r="DO117" i="34"/>
  <c r="DQ117" i="34"/>
  <c r="DR117" i="34"/>
  <c r="DS117" i="34"/>
  <c r="DT117" i="34"/>
  <c r="DV117" i="34"/>
  <c r="DW117" i="34" s="1"/>
  <c r="EA117" i="34"/>
  <c r="EL117" i="34"/>
  <c r="EN117" i="34"/>
  <c r="EX117" i="34"/>
  <c r="EY117" i="34"/>
  <c r="FA117" i="34"/>
  <c r="FD117" i="34"/>
  <c r="FE117" i="34"/>
  <c r="FF117" i="34"/>
  <c r="FG117" i="34"/>
  <c r="FH117" i="34"/>
  <c r="FI117" i="34"/>
  <c r="FK117" i="34"/>
  <c r="FL117" i="34" s="1"/>
  <c r="FM117" i="34"/>
  <c r="FN117" i="34"/>
  <c r="FO117" i="34"/>
  <c r="FQ117" i="34"/>
  <c r="FR117" i="34" s="1"/>
  <c r="FT117" i="34"/>
  <c r="FU117" i="34" s="1"/>
  <c r="FV117" i="34"/>
  <c r="FW117" i="34"/>
  <c r="FY117" i="34"/>
  <c r="FZ117" i="34" s="1"/>
  <c r="GG117" i="34"/>
  <c r="GI117" i="34"/>
  <c r="GJ117" i="34"/>
  <c r="GK117" i="34"/>
  <c r="GN117" i="34"/>
  <c r="GO117" i="34"/>
  <c r="GP117" i="34"/>
  <c r="GQ117" i="34"/>
  <c r="GR117" i="34"/>
  <c r="GS117" i="34"/>
  <c r="GT117" i="34"/>
  <c r="GU117" i="34"/>
  <c r="GV117" i="34"/>
  <c r="GW117" i="34"/>
  <c r="GX117" i="34"/>
  <c r="GY117" i="34"/>
  <c r="GZ117" i="34"/>
  <c r="HA117" i="34"/>
  <c r="HB117" i="34"/>
  <c r="HC117" i="34"/>
  <c r="HD117" i="34"/>
  <c r="HE117" i="34"/>
  <c r="HF117" i="34"/>
  <c r="HG117" i="34"/>
  <c r="HH117" i="34"/>
  <c r="HI117" i="34"/>
  <c r="HJ117" i="34"/>
  <c r="HK117" i="34"/>
  <c r="HL117" i="34"/>
  <c r="HM117" i="34"/>
  <c r="HN117" i="34"/>
  <c r="HO117" i="34"/>
  <c r="HP117" i="34"/>
  <c r="HQ117" i="34"/>
  <c r="HR117" i="34"/>
  <c r="HS117" i="34"/>
  <c r="HT117" i="34"/>
  <c r="HU117" i="34"/>
  <c r="HV117" i="34"/>
  <c r="HW117" i="34"/>
  <c r="HX117" i="34"/>
  <c r="HY117" i="34"/>
  <c r="HZ117" i="34"/>
  <c r="IA117" i="34"/>
  <c r="IB117" i="34"/>
  <c r="IC117" i="34"/>
  <c r="ID117" i="34"/>
  <c r="IE117" i="34"/>
  <c r="IF117" i="34"/>
  <c r="IG117" i="34"/>
  <c r="IH117" i="34"/>
  <c r="BH116" i="34"/>
  <c r="GH116" i="34" s="1"/>
  <c r="IK116" i="34" s="1"/>
  <c r="BK116" i="34"/>
  <c r="BL116" i="34"/>
  <c r="BM116" i="34"/>
  <c r="BN116" i="34"/>
  <c r="BO116" i="34"/>
  <c r="BP116" i="34"/>
  <c r="BQ116" i="34"/>
  <c r="BR116" i="34"/>
  <c r="BS116" i="34"/>
  <c r="BT116" i="34"/>
  <c r="BU116" i="34"/>
  <c r="BV116" i="34"/>
  <c r="BW116" i="34"/>
  <c r="BX116" i="34"/>
  <c r="DH116" i="34"/>
  <c r="DI116" i="34"/>
  <c r="DJ116" i="34"/>
  <c r="DL116" i="34"/>
  <c r="DM116" i="34"/>
  <c r="DN116" i="34"/>
  <c r="DO116" i="34"/>
  <c r="DQ116" i="34"/>
  <c r="DR116" i="34"/>
  <c r="DS116" i="34"/>
  <c r="DT116" i="34"/>
  <c r="DV116" i="34"/>
  <c r="DW116" i="34" s="1"/>
  <c r="EA116" i="34"/>
  <c r="EL116" i="34"/>
  <c r="EN116" i="34"/>
  <c r="EX116" i="34"/>
  <c r="EY116" i="34"/>
  <c r="FA116" i="34"/>
  <c r="FD116" i="34"/>
  <c r="FE116" i="34"/>
  <c r="FF116" i="34"/>
  <c r="FG116" i="34"/>
  <c r="FH116" i="34"/>
  <c r="FI116" i="34"/>
  <c r="FK116" i="34"/>
  <c r="FL116" i="34" s="1"/>
  <c r="FM116" i="34"/>
  <c r="FN116" i="34"/>
  <c r="FO116" i="34"/>
  <c r="FQ116" i="34"/>
  <c r="FR116" i="34" s="1"/>
  <c r="FT116" i="34"/>
  <c r="FU116" i="34" s="1"/>
  <c r="FV116" i="34"/>
  <c r="FW116" i="34"/>
  <c r="FY116" i="34"/>
  <c r="FZ116" i="34" s="1"/>
  <c r="GG116" i="34"/>
  <c r="GI116" i="34"/>
  <c r="GJ116" i="34"/>
  <c r="GK116" i="34"/>
  <c r="GN116" i="34"/>
  <c r="GO116" i="34"/>
  <c r="GP116" i="34"/>
  <c r="GQ116" i="34"/>
  <c r="GR116" i="34"/>
  <c r="GS116" i="34"/>
  <c r="GT116" i="34"/>
  <c r="GU116" i="34"/>
  <c r="GV116" i="34"/>
  <c r="GW116" i="34"/>
  <c r="GX116" i="34"/>
  <c r="GY116" i="34"/>
  <c r="GZ116" i="34"/>
  <c r="HA116" i="34"/>
  <c r="HB116" i="34"/>
  <c r="HC116" i="34"/>
  <c r="HD116" i="34"/>
  <c r="HE116" i="34"/>
  <c r="HF116" i="34"/>
  <c r="HG116" i="34"/>
  <c r="HH116" i="34"/>
  <c r="HI116" i="34"/>
  <c r="HJ116" i="34"/>
  <c r="HK116" i="34"/>
  <c r="HL116" i="34"/>
  <c r="HM116" i="34"/>
  <c r="HN116" i="34"/>
  <c r="HO116" i="34"/>
  <c r="HP116" i="34"/>
  <c r="HQ116" i="34"/>
  <c r="HR116" i="34"/>
  <c r="HS116" i="34"/>
  <c r="HT116" i="34"/>
  <c r="HU116" i="34"/>
  <c r="HV116" i="34"/>
  <c r="HW116" i="34"/>
  <c r="HX116" i="34"/>
  <c r="HY116" i="34"/>
  <c r="HZ116" i="34"/>
  <c r="IA116" i="34"/>
  <c r="IB116" i="34"/>
  <c r="IC116" i="34"/>
  <c r="ID116" i="34"/>
  <c r="IE116" i="34"/>
  <c r="IF116" i="34"/>
  <c r="IG116" i="34"/>
  <c r="IH116" i="34"/>
  <c r="BH115" i="34"/>
  <c r="GH115" i="34" s="1"/>
  <c r="IK115" i="34" s="1"/>
  <c r="BK115" i="34"/>
  <c r="BL115" i="34"/>
  <c r="BM115" i="34"/>
  <c r="BN115" i="34"/>
  <c r="BO115" i="34"/>
  <c r="BP115" i="34"/>
  <c r="BQ115" i="34"/>
  <c r="BR115" i="34"/>
  <c r="BS115" i="34"/>
  <c r="BT115" i="34"/>
  <c r="BU115" i="34"/>
  <c r="BV115" i="34"/>
  <c r="BW115" i="34"/>
  <c r="BX115" i="34"/>
  <c r="DH115" i="34"/>
  <c r="DI115" i="34"/>
  <c r="DJ115" i="34"/>
  <c r="DL115" i="34"/>
  <c r="DM115" i="34"/>
  <c r="DN115" i="34"/>
  <c r="DO115" i="34"/>
  <c r="DQ115" i="34"/>
  <c r="DR115" i="34"/>
  <c r="DS115" i="34"/>
  <c r="DT115" i="34"/>
  <c r="DV115" i="34"/>
  <c r="DW115" i="34" s="1"/>
  <c r="EA115" i="34"/>
  <c r="EL115" i="34"/>
  <c r="EN115" i="34"/>
  <c r="EX115" i="34"/>
  <c r="EY115" i="34"/>
  <c r="FA115" i="34"/>
  <c r="FD115" i="34"/>
  <c r="FE115" i="34"/>
  <c r="FF115" i="34"/>
  <c r="FG115" i="34"/>
  <c r="FH115" i="34"/>
  <c r="FI115" i="34"/>
  <c r="FK115" i="34"/>
  <c r="FL115" i="34" s="1"/>
  <c r="FM115" i="34"/>
  <c r="FN115" i="34"/>
  <c r="FO115" i="34"/>
  <c r="FQ115" i="34"/>
  <c r="FR115" i="34" s="1"/>
  <c r="FT115" i="34"/>
  <c r="FU115" i="34" s="1"/>
  <c r="FV115" i="34"/>
  <c r="FW115" i="34"/>
  <c r="FY115" i="34"/>
  <c r="FZ115" i="34" s="1"/>
  <c r="GG115" i="34"/>
  <c r="GI115" i="34"/>
  <c r="GJ115" i="34"/>
  <c r="GK115" i="34"/>
  <c r="GN115" i="34"/>
  <c r="GO115" i="34"/>
  <c r="GP115" i="34"/>
  <c r="GQ115" i="34"/>
  <c r="GR115" i="34"/>
  <c r="GS115" i="34"/>
  <c r="GT115" i="34"/>
  <c r="GU115" i="34"/>
  <c r="GV115" i="34"/>
  <c r="GW115" i="34"/>
  <c r="GX115" i="34"/>
  <c r="GY115" i="34"/>
  <c r="GZ115" i="34"/>
  <c r="HA115" i="34"/>
  <c r="HB115" i="34"/>
  <c r="HC115" i="34"/>
  <c r="HD115" i="34"/>
  <c r="HE115" i="34"/>
  <c r="HF115" i="34"/>
  <c r="HG115" i="34"/>
  <c r="HH115" i="34"/>
  <c r="HI115" i="34"/>
  <c r="HJ115" i="34"/>
  <c r="HK115" i="34"/>
  <c r="HL115" i="34"/>
  <c r="HM115" i="34"/>
  <c r="HN115" i="34"/>
  <c r="HO115" i="34"/>
  <c r="HP115" i="34"/>
  <c r="HQ115" i="34"/>
  <c r="HR115" i="34"/>
  <c r="HS115" i="34"/>
  <c r="HT115" i="34"/>
  <c r="HU115" i="34"/>
  <c r="HV115" i="34"/>
  <c r="HW115" i="34"/>
  <c r="HX115" i="34"/>
  <c r="HY115" i="34"/>
  <c r="HZ115" i="34"/>
  <c r="IA115" i="34"/>
  <c r="IB115" i="34"/>
  <c r="IC115" i="34"/>
  <c r="ID115" i="34"/>
  <c r="IE115" i="34"/>
  <c r="IF115" i="34"/>
  <c r="IG115" i="34"/>
  <c r="IH115" i="34"/>
  <c r="BH114" i="34"/>
  <c r="GH114" i="34" s="1"/>
  <c r="IK114" i="34" s="1"/>
  <c r="BK114" i="34"/>
  <c r="BL114" i="34"/>
  <c r="BM114" i="34"/>
  <c r="BN114" i="34"/>
  <c r="BO114" i="34"/>
  <c r="BP114" i="34"/>
  <c r="BQ114" i="34"/>
  <c r="BR114" i="34"/>
  <c r="BS114" i="34"/>
  <c r="BT114" i="34"/>
  <c r="BU114" i="34"/>
  <c r="BV114" i="34"/>
  <c r="BW114" i="34"/>
  <c r="BX114" i="34"/>
  <c r="DH114" i="34"/>
  <c r="DI114" i="34"/>
  <c r="DJ114" i="34"/>
  <c r="DL114" i="34"/>
  <c r="DM114" i="34"/>
  <c r="DN114" i="34"/>
  <c r="DO114" i="34"/>
  <c r="DQ114" i="34"/>
  <c r="DR114" i="34"/>
  <c r="DS114" i="34"/>
  <c r="DT114" i="34"/>
  <c r="DV114" i="34"/>
  <c r="DW114" i="34" s="1"/>
  <c r="EA114" i="34"/>
  <c r="EL114" i="34"/>
  <c r="EN114" i="34"/>
  <c r="EX114" i="34"/>
  <c r="EY114" i="34"/>
  <c r="FA114" i="34"/>
  <c r="FD114" i="34"/>
  <c r="FE114" i="34"/>
  <c r="FF114" i="34"/>
  <c r="FG114" i="34"/>
  <c r="FH114" i="34"/>
  <c r="FI114" i="34"/>
  <c r="FK114" i="34"/>
  <c r="FL114" i="34" s="1"/>
  <c r="FM114" i="34"/>
  <c r="FN114" i="34"/>
  <c r="FO114" i="34"/>
  <c r="FQ114" i="34"/>
  <c r="FR114" i="34" s="1"/>
  <c r="FT114" i="34"/>
  <c r="FU114" i="34" s="1"/>
  <c r="FV114" i="34"/>
  <c r="FW114" i="34"/>
  <c r="FY114" i="34"/>
  <c r="FZ114" i="34" s="1"/>
  <c r="GG114" i="34"/>
  <c r="GI114" i="34"/>
  <c r="GJ114" i="34"/>
  <c r="GK114" i="34"/>
  <c r="GN114" i="34"/>
  <c r="GO114" i="34"/>
  <c r="GP114" i="34"/>
  <c r="GQ114" i="34"/>
  <c r="GR114" i="34"/>
  <c r="GS114" i="34"/>
  <c r="GT114" i="34"/>
  <c r="GU114" i="34"/>
  <c r="GV114" i="34"/>
  <c r="GW114" i="34"/>
  <c r="GX114" i="34"/>
  <c r="GY114" i="34"/>
  <c r="GZ114" i="34"/>
  <c r="HA114" i="34"/>
  <c r="HB114" i="34"/>
  <c r="HC114" i="34"/>
  <c r="HD114" i="34"/>
  <c r="HE114" i="34"/>
  <c r="HF114" i="34"/>
  <c r="HG114" i="34"/>
  <c r="HH114" i="34"/>
  <c r="HI114" i="34"/>
  <c r="HJ114" i="34"/>
  <c r="HK114" i="34"/>
  <c r="HL114" i="34"/>
  <c r="HM114" i="34"/>
  <c r="HN114" i="34"/>
  <c r="HO114" i="34"/>
  <c r="HP114" i="34"/>
  <c r="HQ114" i="34"/>
  <c r="HR114" i="34"/>
  <c r="HS114" i="34"/>
  <c r="HT114" i="34"/>
  <c r="HU114" i="34"/>
  <c r="HV114" i="34"/>
  <c r="HW114" i="34"/>
  <c r="HX114" i="34"/>
  <c r="HY114" i="34"/>
  <c r="HZ114" i="34"/>
  <c r="IA114" i="34"/>
  <c r="IB114" i="34"/>
  <c r="IC114" i="34"/>
  <c r="ID114" i="34"/>
  <c r="IE114" i="34"/>
  <c r="IF114" i="34"/>
  <c r="IG114" i="34"/>
  <c r="IH114" i="34"/>
  <c r="BH113" i="34"/>
  <c r="GH113" i="34" s="1"/>
  <c r="IK113" i="34" s="1"/>
  <c r="BK113" i="34"/>
  <c r="BL113" i="34"/>
  <c r="BM113" i="34"/>
  <c r="BN113" i="34"/>
  <c r="BO113" i="34"/>
  <c r="BP113" i="34"/>
  <c r="BQ113" i="34"/>
  <c r="BR113" i="34"/>
  <c r="BS113" i="34"/>
  <c r="BT113" i="34"/>
  <c r="BU113" i="34"/>
  <c r="BV113" i="34"/>
  <c r="BW113" i="34"/>
  <c r="BX113" i="34"/>
  <c r="DH113" i="34"/>
  <c r="DI113" i="34"/>
  <c r="DJ113" i="34"/>
  <c r="DL113" i="34"/>
  <c r="DM113" i="34"/>
  <c r="DN113" i="34"/>
  <c r="DO113" i="34"/>
  <c r="DQ113" i="34"/>
  <c r="DR113" i="34"/>
  <c r="DS113" i="34"/>
  <c r="DT113" i="34"/>
  <c r="DV113" i="34"/>
  <c r="DW113" i="34" s="1"/>
  <c r="EA113" i="34"/>
  <c r="EL113" i="34"/>
  <c r="EN113" i="34"/>
  <c r="EX113" i="34"/>
  <c r="EY113" i="34"/>
  <c r="FA113" i="34"/>
  <c r="FD113" i="34"/>
  <c r="FE113" i="34"/>
  <c r="FF113" i="34"/>
  <c r="FG113" i="34"/>
  <c r="FH113" i="34"/>
  <c r="FI113" i="34"/>
  <c r="FK113" i="34"/>
  <c r="FL113" i="34" s="1"/>
  <c r="FM113" i="34"/>
  <c r="FN113" i="34"/>
  <c r="FO113" i="34"/>
  <c r="FQ113" i="34"/>
  <c r="FR113" i="34" s="1"/>
  <c r="FT113" i="34"/>
  <c r="FU113" i="34" s="1"/>
  <c r="FV113" i="34"/>
  <c r="FW113" i="34"/>
  <c r="FY113" i="34"/>
  <c r="FZ113" i="34" s="1"/>
  <c r="GG113" i="34"/>
  <c r="GI113" i="34"/>
  <c r="GJ113" i="34"/>
  <c r="GK113" i="34"/>
  <c r="GN113" i="34"/>
  <c r="GO113" i="34"/>
  <c r="GP113" i="34"/>
  <c r="GQ113" i="34"/>
  <c r="GR113" i="34"/>
  <c r="GS113" i="34"/>
  <c r="GT113" i="34"/>
  <c r="GU113" i="34"/>
  <c r="GV113" i="34"/>
  <c r="GW113" i="34"/>
  <c r="GX113" i="34"/>
  <c r="GY113" i="34"/>
  <c r="GZ113" i="34"/>
  <c r="HA113" i="34"/>
  <c r="HB113" i="34"/>
  <c r="HC113" i="34"/>
  <c r="HD113" i="34"/>
  <c r="HE113" i="34"/>
  <c r="HF113" i="34"/>
  <c r="HG113" i="34"/>
  <c r="HH113" i="34"/>
  <c r="HI113" i="34"/>
  <c r="HJ113" i="34"/>
  <c r="HK113" i="34"/>
  <c r="HL113" i="34"/>
  <c r="HM113" i="34"/>
  <c r="HN113" i="34"/>
  <c r="HO113" i="34"/>
  <c r="HP113" i="34"/>
  <c r="HQ113" i="34"/>
  <c r="HR113" i="34"/>
  <c r="HS113" i="34"/>
  <c r="HT113" i="34"/>
  <c r="HU113" i="34"/>
  <c r="HV113" i="34"/>
  <c r="HW113" i="34"/>
  <c r="HX113" i="34"/>
  <c r="HY113" i="34"/>
  <c r="HZ113" i="34"/>
  <c r="IA113" i="34"/>
  <c r="IB113" i="34"/>
  <c r="IC113" i="34"/>
  <c r="ID113" i="34"/>
  <c r="IE113" i="34"/>
  <c r="IF113" i="34"/>
  <c r="IG113" i="34"/>
  <c r="IH113" i="34"/>
  <c r="BH112" i="34"/>
  <c r="GH112" i="34" s="1"/>
  <c r="IK112" i="34" s="1"/>
  <c r="BK112" i="34"/>
  <c r="BL112" i="34"/>
  <c r="BM112" i="34"/>
  <c r="BN112" i="34"/>
  <c r="BO112" i="34"/>
  <c r="BP112" i="34"/>
  <c r="BQ112" i="34"/>
  <c r="BR112" i="34"/>
  <c r="BS112" i="34"/>
  <c r="BT112" i="34"/>
  <c r="BU112" i="34"/>
  <c r="BV112" i="34"/>
  <c r="BW112" i="34"/>
  <c r="BX112" i="34"/>
  <c r="DH112" i="34"/>
  <c r="DI112" i="34"/>
  <c r="DJ112" i="34"/>
  <c r="DL112" i="34"/>
  <c r="DM112" i="34"/>
  <c r="DN112" i="34"/>
  <c r="DO112" i="34"/>
  <c r="DQ112" i="34"/>
  <c r="DR112" i="34"/>
  <c r="DS112" i="34"/>
  <c r="DT112" i="34"/>
  <c r="DV112" i="34"/>
  <c r="DW112" i="34" s="1"/>
  <c r="EA112" i="34"/>
  <c r="EL112" i="34"/>
  <c r="EN112" i="34"/>
  <c r="EX112" i="34"/>
  <c r="EY112" i="34"/>
  <c r="FA112" i="34"/>
  <c r="FD112" i="34"/>
  <c r="FE112" i="34"/>
  <c r="FF112" i="34"/>
  <c r="FG112" i="34"/>
  <c r="FH112" i="34"/>
  <c r="FI112" i="34"/>
  <c r="FK112" i="34"/>
  <c r="FL112" i="34" s="1"/>
  <c r="FM112" i="34"/>
  <c r="FN112" i="34"/>
  <c r="FO112" i="34"/>
  <c r="FQ112" i="34"/>
  <c r="FR112" i="34" s="1"/>
  <c r="FT112" i="34"/>
  <c r="FU112" i="34" s="1"/>
  <c r="FV112" i="34"/>
  <c r="FW112" i="34"/>
  <c r="FY112" i="34"/>
  <c r="FZ112" i="34" s="1"/>
  <c r="GG112" i="34"/>
  <c r="GI112" i="34"/>
  <c r="GJ112" i="34"/>
  <c r="GK112" i="34"/>
  <c r="GN112" i="34"/>
  <c r="GO112" i="34"/>
  <c r="GP112" i="34"/>
  <c r="GQ112" i="34"/>
  <c r="GR112" i="34"/>
  <c r="GS112" i="34"/>
  <c r="GT112" i="34"/>
  <c r="GU112" i="34"/>
  <c r="GV112" i="34"/>
  <c r="GW112" i="34"/>
  <c r="GX112" i="34"/>
  <c r="GY112" i="34"/>
  <c r="GZ112" i="34"/>
  <c r="HA112" i="34"/>
  <c r="HB112" i="34"/>
  <c r="HC112" i="34"/>
  <c r="HD112" i="34"/>
  <c r="HE112" i="34"/>
  <c r="HF112" i="34"/>
  <c r="HG112" i="34"/>
  <c r="HH112" i="34"/>
  <c r="HI112" i="34"/>
  <c r="HJ112" i="34"/>
  <c r="HK112" i="34"/>
  <c r="HL112" i="34"/>
  <c r="HM112" i="34"/>
  <c r="HN112" i="34"/>
  <c r="HO112" i="34"/>
  <c r="HP112" i="34"/>
  <c r="HQ112" i="34"/>
  <c r="HR112" i="34"/>
  <c r="HS112" i="34"/>
  <c r="HT112" i="34"/>
  <c r="HU112" i="34"/>
  <c r="HV112" i="34"/>
  <c r="HW112" i="34"/>
  <c r="HX112" i="34"/>
  <c r="HY112" i="34"/>
  <c r="HZ112" i="34"/>
  <c r="IA112" i="34"/>
  <c r="IB112" i="34"/>
  <c r="IC112" i="34"/>
  <c r="ID112" i="34"/>
  <c r="IE112" i="34"/>
  <c r="IF112" i="34"/>
  <c r="IG112" i="34"/>
  <c r="IH112" i="34"/>
  <c r="BH111" i="34"/>
  <c r="GH111" i="34" s="1"/>
  <c r="IK111" i="34" s="1"/>
  <c r="BK111" i="34"/>
  <c r="BL111" i="34"/>
  <c r="BM111" i="34"/>
  <c r="BN111" i="34"/>
  <c r="BO111" i="34"/>
  <c r="BP111" i="34"/>
  <c r="BQ111" i="34"/>
  <c r="BR111" i="34"/>
  <c r="BS111" i="34"/>
  <c r="BT111" i="34"/>
  <c r="BU111" i="34"/>
  <c r="BV111" i="34"/>
  <c r="BW111" i="34"/>
  <c r="BX111" i="34"/>
  <c r="DH111" i="34"/>
  <c r="DI111" i="34"/>
  <c r="DJ111" i="34"/>
  <c r="DL111" i="34"/>
  <c r="DM111" i="34"/>
  <c r="DN111" i="34"/>
  <c r="DO111" i="34"/>
  <c r="DQ111" i="34"/>
  <c r="DR111" i="34"/>
  <c r="DS111" i="34"/>
  <c r="DT111" i="34"/>
  <c r="DV111" i="34"/>
  <c r="DW111" i="34" s="1"/>
  <c r="EA111" i="34"/>
  <c r="EL111" i="34"/>
  <c r="EN111" i="34"/>
  <c r="EX111" i="34"/>
  <c r="EY111" i="34"/>
  <c r="FA111" i="34"/>
  <c r="FD111" i="34"/>
  <c r="FE111" i="34"/>
  <c r="FF111" i="34"/>
  <c r="FG111" i="34"/>
  <c r="FH111" i="34"/>
  <c r="FI111" i="34"/>
  <c r="FK111" i="34"/>
  <c r="FL111" i="34" s="1"/>
  <c r="FM111" i="34"/>
  <c r="FN111" i="34"/>
  <c r="FO111" i="34"/>
  <c r="FQ111" i="34"/>
  <c r="FR111" i="34" s="1"/>
  <c r="FT111" i="34"/>
  <c r="FU111" i="34" s="1"/>
  <c r="FV111" i="34"/>
  <c r="FW111" i="34"/>
  <c r="FY111" i="34"/>
  <c r="FZ111" i="34" s="1"/>
  <c r="GG111" i="34"/>
  <c r="GI111" i="34"/>
  <c r="GJ111" i="34"/>
  <c r="GK111" i="34"/>
  <c r="GN111" i="34"/>
  <c r="GO111" i="34"/>
  <c r="GP111" i="34"/>
  <c r="GQ111" i="34"/>
  <c r="GR111" i="34"/>
  <c r="GS111" i="34"/>
  <c r="GT111" i="34"/>
  <c r="GU111" i="34"/>
  <c r="GV111" i="34"/>
  <c r="GW111" i="34"/>
  <c r="GX111" i="34"/>
  <c r="GY111" i="34"/>
  <c r="GZ111" i="34"/>
  <c r="HA111" i="34"/>
  <c r="HB111" i="34"/>
  <c r="HC111" i="34"/>
  <c r="HD111" i="34"/>
  <c r="HE111" i="34"/>
  <c r="HF111" i="34"/>
  <c r="HG111" i="34"/>
  <c r="HH111" i="34"/>
  <c r="HI111" i="34"/>
  <c r="HJ111" i="34"/>
  <c r="HK111" i="34"/>
  <c r="HL111" i="34"/>
  <c r="HM111" i="34"/>
  <c r="HN111" i="34"/>
  <c r="HO111" i="34"/>
  <c r="HP111" i="34"/>
  <c r="HQ111" i="34"/>
  <c r="HR111" i="34"/>
  <c r="HS111" i="34"/>
  <c r="HT111" i="34"/>
  <c r="HU111" i="34"/>
  <c r="HV111" i="34"/>
  <c r="HW111" i="34"/>
  <c r="HX111" i="34"/>
  <c r="HY111" i="34"/>
  <c r="HZ111" i="34"/>
  <c r="IA111" i="34"/>
  <c r="IB111" i="34"/>
  <c r="IC111" i="34"/>
  <c r="ID111" i="34"/>
  <c r="IE111" i="34"/>
  <c r="IF111" i="34"/>
  <c r="IG111" i="34"/>
  <c r="IH111" i="34"/>
  <c r="BH110" i="34"/>
  <c r="GH110" i="34" s="1"/>
  <c r="IK110" i="34" s="1"/>
  <c r="BK110" i="34"/>
  <c r="BL110" i="34"/>
  <c r="BM110" i="34"/>
  <c r="BN110" i="34"/>
  <c r="BO110" i="34"/>
  <c r="BP110" i="34"/>
  <c r="BQ110" i="34"/>
  <c r="BR110" i="34"/>
  <c r="BS110" i="34"/>
  <c r="BT110" i="34"/>
  <c r="BU110" i="34"/>
  <c r="BV110" i="34"/>
  <c r="BW110" i="34"/>
  <c r="BX110" i="34"/>
  <c r="DH110" i="34"/>
  <c r="DI110" i="34"/>
  <c r="DJ110" i="34"/>
  <c r="DL110" i="34"/>
  <c r="DM110" i="34"/>
  <c r="DN110" i="34"/>
  <c r="DO110" i="34"/>
  <c r="DQ110" i="34"/>
  <c r="DR110" i="34"/>
  <c r="DS110" i="34"/>
  <c r="DT110" i="34"/>
  <c r="DV110" i="34"/>
  <c r="DW110" i="34" s="1"/>
  <c r="EA110" i="34"/>
  <c r="EL110" i="34"/>
  <c r="EN110" i="34"/>
  <c r="EX110" i="34"/>
  <c r="EY110" i="34"/>
  <c r="FA110" i="34"/>
  <c r="FD110" i="34"/>
  <c r="FE110" i="34"/>
  <c r="FF110" i="34"/>
  <c r="FG110" i="34"/>
  <c r="FH110" i="34"/>
  <c r="FI110" i="34"/>
  <c r="FK110" i="34"/>
  <c r="FL110" i="34" s="1"/>
  <c r="FM110" i="34"/>
  <c r="FN110" i="34"/>
  <c r="FO110" i="34"/>
  <c r="FQ110" i="34"/>
  <c r="FR110" i="34" s="1"/>
  <c r="FT110" i="34"/>
  <c r="FU110" i="34" s="1"/>
  <c r="FV110" i="34"/>
  <c r="FW110" i="34"/>
  <c r="FY110" i="34"/>
  <c r="FZ110" i="34" s="1"/>
  <c r="GG110" i="34"/>
  <c r="GI110" i="34"/>
  <c r="GJ110" i="34"/>
  <c r="GK110" i="34"/>
  <c r="GN110" i="34"/>
  <c r="GO110" i="34"/>
  <c r="GP110" i="34"/>
  <c r="GQ110" i="34"/>
  <c r="GR110" i="34"/>
  <c r="GS110" i="34"/>
  <c r="GT110" i="34"/>
  <c r="GU110" i="34"/>
  <c r="GV110" i="34"/>
  <c r="GW110" i="34"/>
  <c r="GX110" i="34"/>
  <c r="GY110" i="34"/>
  <c r="GZ110" i="34"/>
  <c r="HA110" i="34"/>
  <c r="HB110" i="34"/>
  <c r="HC110" i="34"/>
  <c r="HD110" i="34"/>
  <c r="HE110" i="34"/>
  <c r="HF110" i="34"/>
  <c r="HG110" i="34"/>
  <c r="HH110" i="34"/>
  <c r="HI110" i="34"/>
  <c r="HJ110" i="34"/>
  <c r="HK110" i="34"/>
  <c r="HL110" i="34"/>
  <c r="HM110" i="34"/>
  <c r="HN110" i="34"/>
  <c r="HO110" i="34"/>
  <c r="HP110" i="34"/>
  <c r="HQ110" i="34"/>
  <c r="HR110" i="34"/>
  <c r="HS110" i="34"/>
  <c r="HT110" i="34"/>
  <c r="HU110" i="34"/>
  <c r="HV110" i="34"/>
  <c r="HW110" i="34"/>
  <c r="HX110" i="34"/>
  <c r="HY110" i="34"/>
  <c r="HZ110" i="34"/>
  <c r="IA110" i="34"/>
  <c r="IB110" i="34"/>
  <c r="IC110" i="34"/>
  <c r="ID110" i="34"/>
  <c r="IE110" i="34"/>
  <c r="IF110" i="34"/>
  <c r="IG110" i="34"/>
  <c r="IH110" i="34"/>
  <c r="BH109" i="34"/>
  <c r="GH109" i="34" s="1"/>
  <c r="IK109" i="34" s="1"/>
  <c r="BK109" i="34"/>
  <c r="BL109" i="34"/>
  <c r="BM109" i="34"/>
  <c r="BN109" i="34"/>
  <c r="BO109" i="34"/>
  <c r="BP109" i="34"/>
  <c r="BQ109" i="34"/>
  <c r="BR109" i="34"/>
  <c r="BS109" i="34"/>
  <c r="BT109" i="34"/>
  <c r="BU109" i="34"/>
  <c r="BV109" i="34"/>
  <c r="BW109" i="34"/>
  <c r="BX109" i="34"/>
  <c r="DH109" i="34"/>
  <c r="DI109" i="34"/>
  <c r="DJ109" i="34"/>
  <c r="DL109" i="34"/>
  <c r="DM109" i="34"/>
  <c r="DN109" i="34"/>
  <c r="DO109" i="34"/>
  <c r="DQ109" i="34"/>
  <c r="DR109" i="34"/>
  <c r="DS109" i="34"/>
  <c r="DT109" i="34"/>
  <c r="DV109" i="34"/>
  <c r="DW109" i="34" s="1"/>
  <c r="EA109" i="34"/>
  <c r="EL109" i="34"/>
  <c r="EN109" i="34"/>
  <c r="EX109" i="34"/>
  <c r="EY109" i="34"/>
  <c r="FA109" i="34"/>
  <c r="FD109" i="34"/>
  <c r="FE109" i="34"/>
  <c r="FF109" i="34"/>
  <c r="FG109" i="34"/>
  <c r="FH109" i="34"/>
  <c r="FI109" i="34"/>
  <c r="FK109" i="34"/>
  <c r="FL109" i="34" s="1"/>
  <c r="FM109" i="34"/>
  <c r="FN109" i="34"/>
  <c r="FO109" i="34"/>
  <c r="FQ109" i="34"/>
  <c r="FR109" i="34" s="1"/>
  <c r="FT109" i="34"/>
  <c r="FU109" i="34" s="1"/>
  <c r="FV109" i="34"/>
  <c r="FW109" i="34"/>
  <c r="FY109" i="34"/>
  <c r="FZ109" i="34" s="1"/>
  <c r="GG109" i="34"/>
  <c r="GI109" i="34"/>
  <c r="GJ109" i="34"/>
  <c r="GK109" i="34"/>
  <c r="GN109" i="34"/>
  <c r="GO109" i="34"/>
  <c r="GP109" i="34"/>
  <c r="GQ109" i="34"/>
  <c r="GR109" i="34"/>
  <c r="GS109" i="34"/>
  <c r="GT109" i="34"/>
  <c r="GU109" i="34"/>
  <c r="GV109" i="34"/>
  <c r="GW109" i="34"/>
  <c r="GX109" i="34"/>
  <c r="GY109" i="34"/>
  <c r="GZ109" i="34"/>
  <c r="HA109" i="34"/>
  <c r="HB109" i="34"/>
  <c r="HC109" i="34"/>
  <c r="HD109" i="34"/>
  <c r="HE109" i="34"/>
  <c r="HF109" i="34"/>
  <c r="HG109" i="34"/>
  <c r="HH109" i="34"/>
  <c r="HI109" i="34"/>
  <c r="HJ109" i="34"/>
  <c r="HK109" i="34"/>
  <c r="HL109" i="34"/>
  <c r="HM109" i="34"/>
  <c r="HN109" i="34"/>
  <c r="HO109" i="34"/>
  <c r="HP109" i="34"/>
  <c r="HQ109" i="34"/>
  <c r="HR109" i="34"/>
  <c r="HS109" i="34"/>
  <c r="HT109" i="34"/>
  <c r="HU109" i="34"/>
  <c r="HV109" i="34"/>
  <c r="HW109" i="34"/>
  <c r="HX109" i="34"/>
  <c r="HY109" i="34"/>
  <c r="HZ109" i="34"/>
  <c r="IA109" i="34"/>
  <c r="IB109" i="34"/>
  <c r="IC109" i="34"/>
  <c r="ID109" i="34"/>
  <c r="IE109" i="34"/>
  <c r="IF109" i="34"/>
  <c r="IG109" i="34"/>
  <c r="IH109" i="34"/>
  <c r="BH108" i="34"/>
  <c r="GH108" i="34" s="1"/>
  <c r="IK108" i="34" s="1"/>
  <c r="BK108" i="34"/>
  <c r="BL108" i="34"/>
  <c r="BM108" i="34"/>
  <c r="BN108" i="34"/>
  <c r="BO108" i="34"/>
  <c r="BP108" i="34"/>
  <c r="BQ108" i="34"/>
  <c r="BR108" i="34"/>
  <c r="BS108" i="34"/>
  <c r="BT108" i="34"/>
  <c r="BU108" i="34"/>
  <c r="BV108" i="34"/>
  <c r="BW108" i="34"/>
  <c r="BX108" i="34"/>
  <c r="DH108" i="34"/>
  <c r="DI108" i="34"/>
  <c r="DJ108" i="34"/>
  <c r="DL108" i="34"/>
  <c r="DM108" i="34"/>
  <c r="DN108" i="34"/>
  <c r="DO108" i="34"/>
  <c r="DQ108" i="34"/>
  <c r="DR108" i="34"/>
  <c r="DS108" i="34"/>
  <c r="DT108" i="34"/>
  <c r="DV108" i="34"/>
  <c r="DW108" i="34" s="1"/>
  <c r="EA108" i="34"/>
  <c r="EL108" i="34"/>
  <c r="EN108" i="34"/>
  <c r="EX108" i="34"/>
  <c r="EY108" i="34"/>
  <c r="FA108" i="34"/>
  <c r="FD108" i="34"/>
  <c r="FE108" i="34"/>
  <c r="FF108" i="34"/>
  <c r="FG108" i="34"/>
  <c r="FH108" i="34"/>
  <c r="FI108" i="34"/>
  <c r="FK108" i="34"/>
  <c r="FL108" i="34" s="1"/>
  <c r="FM108" i="34"/>
  <c r="FN108" i="34"/>
  <c r="FO108" i="34"/>
  <c r="FQ108" i="34"/>
  <c r="FR108" i="34" s="1"/>
  <c r="FT108" i="34"/>
  <c r="FU108" i="34" s="1"/>
  <c r="FV108" i="34"/>
  <c r="FW108" i="34"/>
  <c r="FY108" i="34"/>
  <c r="FZ108" i="34" s="1"/>
  <c r="GG108" i="34"/>
  <c r="GI108" i="34"/>
  <c r="GJ108" i="34"/>
  <c r="GK108" i="34"/>
  <c r="GN108" i="34"/>
  <c r="GO108" i="34"/>
  <c r="GP108" i="34"/>
  <c r="GQ108" i="34"/>
  <c r="GR108" i="34"/>
  <c r="GS108" i="34"/>
  <c r="GT108" i="34"/>
  <c r="GU108" i="34"/>
  <c r="GV108" i="34"/>
  <c r="GW108" i="34"/>
  <c r="GX108" i="34"/>
  <c r="GY108" i="34"/>
  <c r="GZ108" i="34"/>
  <c r="HA108" i="34"/>
  <c r="HB108" i="34"/>
  <c r="HC108" i="34"/>
  <c r="HD108" i="34"/>
  <c r="HE108" i="34"/>
  <c r="HF108" i="34"/>
  <c r="HG108" i="34"/>
  <c r="HH108" i="34"/>
  <c r="HI108" i="34"/>
  <c r="HJ108" i="34"/>
  <c r="HK108" i="34"/>
  <c r="HL108" i="34"/>
  <c r="HM108" i="34"/>
  <c r="HN108" i="34"/>
  <c r="HO108" i="34"/>
  <c r="HP108" i="34"/>
  <c r="HQ108" i="34"/>
  <c r="HR108" i="34"/>
  <c r="HS108" i="34"/>
  <c r="HT108" i="34"/>
  <c r="HU108" i="34"/>
  <c r="HV108" i="34"/>
  <c r="HW108" i="34"/>
  <c r="HX108" i="34"/>
  <c r="HY108" i="34"/>
  <c r="HZ108" i="34"/>
  <c r="IA108" i="34"/>
  <c r="IB108" i="34"/>
  <c r="IC108" i="34"/>
  <c r="ID108" i="34"/>
  <c r="IE108" i="34"/>
  <c r="IF108" i="34"/>
  <c r="IG108" i="34"/>
  <c r="IH108" i="34"/>
  <c r="BH107" i="34"/>
  <c r="GH107" i="34" s="1"/>
  <c r="IK107" i="34" s="1"/>
  <c r="BK107" i="34"/>
  <c r="BL107" i="34"/>
  <c r="BM107" i="34"/>
  <c r="BN107" i="34"/>
  <c r="BO107" i="34"/>
  <c r="BP107" i="34"/>
  <c r="BQ107" i="34"/>
  <c r="BR107" i="34"/>
  <c r="BS107" i="34"/>
  <c r="BT107" i="34"/>
  <c r="BU107" i="34"/>
  <c r="BV107" i="34"/>
  <c r="BW107" i="34"/>
  <c r="BX107" i="34"/>
  <c r="DH107" i="34"/>
  <c r="DI107" i="34"/>
  <c r="DJ107" i="34"/>
  <c r="DL107" i="34"/>
  <c r="DM107" i="34"/>
  <c r="DN107" i="34"/>
  <c r="DO107" i="34"/>
  <c r="DQ107" i="34"/>
  <c r="DR107" i="34"/>
  <c r="DS107" i="34"/>
  <c r="DT107" i="34"/>
  <c r="DV107" i="34"/>
  <c r="DW107" i="34" s="1"/>
  <c r="EA107" i="34"/>
  <c r="EL107" i="34"/>
  <c r="EN107" i="34"/>
  <c r="EX107" i="34"/>
  <c r="EY107" i="34"/>
  <c r="FA107" i="34"/>
  <c r="FD107" i="34"/>
  <c r="FE107" i="34"/>
  <c r="FF107" i="34"/>
  <c r="FG107" i="34"/>
  <c r="FH107" i="34"/>
  <c r="FI107" i="34"/>
  <c r="FK107" i="34"/>
  <c r="FL107" i="34" s="1"/>
  <c r="FM107" i="34"/>
  <c r="FN107" i="34"/>
  <c r="FO107" i="34"/>
  <c r="FQ107" i="34"/>
  <c r="FR107" i="34" s="1"/>
  <c r="FT107" i="34"/>
  <c r="FU107" i="34" s="1"/>
  <c r="FV107" i="34"/>
  <c r="FW107" i="34"/>
  <c r="FY107" i="34"/>
  <c r="FZ107" i="34" s="1"/>
  <c r="GG107" i="34"/>
  <c r="GI107" i="34"/>
  <c r="GJ107" i="34"/>
  <c r="GK107" i="34"/>
  <c r="GN107" i="34"/>
  <c r="GO107" i="34"/>
  <c r="GP107" i="34"/>
  <c r="GQ107" i="34"/>
  <c r="GR107" i="34"/>
  <c r="GS107" i="34"/>
  <c r="GT107" i="34"/>
  <c r="GU107" i="34"/>
  <c r="GV107" i="34"/>
  <c r="GW107" i="34"/>
  <c r="GX107" i="34"/>
  <c r="GY107" i="34"/>
  <c r="GZ107" i="34"/>
  <c r="HA107" i="34"/>
  <c r="HB107" i="34"/>
  <c r="HC107" i="34"/>
  <c r="HD107" i="34"/>
  <c r="HE107" i="34"/>
  <c r="HF107" i="34"/>
  <c r="HG107" i="34"/>
  <c r="HH107" i="34"/>
  <c r="HI107" i="34"/>
  <c r="HJ107" i="34"/>
  <c r="HK107" i="34"/>
  <c r="HL107" i="34"/>
  <c r="HM107" i="34"/>
  <c r="HN107" i="34"/>
  <c r="HO107" i="34"/>
  <c r="HP107" i="34"/>
  <c r="HQ107" i="34"/>
  <c r="HR107" i="34"/>
  <c r="HS107" i="34"/>
  <c r="HT107" i="34"/>
  <c r="HU107" i="34"/>
  <c r="HV107" i="34"/>
  <c r="HW107" i="34"/>
  <c r="HX107" i="34"/>
  <c r="HY107" i="34"/>
  <c r="HZ107" i="34"/>
  <c r="IA107" i="34"/>
  <c r="IB107" i="34"/>
  <c r="IC107" i="34"/>
  <c r="ID107" i="34"/>
  <c r="IE107" i="34"/>
  <c r="IF107" i="34"/>
  <c r="IG107" i="34"/>
  <c r="IH107" i="34"/>
  <c r="BH106" i="34"/>
  <c r="GH106" i="34" s="1"/>
  <c r="IK106" i="34" s="1"/>
  <c r="BK106" i="34"/>
  <c r="BL106" i="34"/>
  <c r="BM106" i="34"/>
  <c r="BN106" i="34"/>
  <c r="BO106" i="34"/>
  <c r="BP106" i="34"/>
  <c r="BQ106" i="34"/>
  <c r="BR106" i="34"/>
  <c r="BS106" i="34"/>
  <c r="BT106" i="34"/>
  <c r="BU106" i="34"/>
  <c r="BV106" i="34"/>
  <c r="BW106" i="34"/>
  <c r="BX106" i="34"/>
  <c r="DH106" i="34"/>
  <c r="DI106" i="34"/>
  <c r="DJ106" i="34"/>
  <c r="DL106" i="34"/>
  <c r="DM106" i="34"/>
  <c r="DN106" i="34"/>
  <c r="DO106" i="34"/>
  <c r="DQ106" i="34"/>
  <c r="DR106" i="34"/>
  <c r="DS106" i="34"/>
  <c r="DT106" i="34"/>
  <c r="DV106" i="34"/>
  <c r="DW106" i="34" s="1"/>
  <c r="EA106" i="34"/>
  <c r="EL106" i="34"/>
  <c r="EN106" i="34"/>
  <c r="EX106" i="34"/>
  <c r="EY106" i="34"/>
  <c r="FA106" i="34"/>
  <c r="FD106" i="34"/>
  <c r="FE106" i="34"/>
  <c r="FF106" i="34"/>
  <c r="FG106" i="34"/>
  <c r="FH106" i="34"/>
  <c r="FI106" i="34"/>
  <c r="FK106" i="34"/>
  <c r="FL106" i="34" s="1"/>
  <c r="FM106" i="34"/>
  <c r="FN106" i="34"/>
  <c r="FO106" i="34"/>
  <c r="FQ106" i="34"/>
  <c r="FR106" i="34" s="1"/>
  <c r="FT106" i="34"/>
  <c r="FU106" i="34" s="1"/>
  <c r="FV106" i="34"/>
  <c r="FW106" i="34"/>
  <c r="FY106" i="34"/>
  <c r="FZ106" i="34" s="1"/>
  <c r="GG106" i="34"/>
  <c r="GI106" i="34"/>
  <c r="GJ106" i="34"/>
  <c r="GK106" i="34"/>
  <c r="GN106" i="34"/>
  <c r="GO106" i="34"/>
  <c r="GP106" i="34"/>
  <c r="GQ106" i="34"/>
  <c r="GR106" i="34"/>
  <c r="GS106" i="34"/>
  <c r="GT106" i="34"/>
  <c r="GU106" i="34"/>
  <c r="GV106" i="34"/>
  <c r="GW106" i="34"/>
  <c r="GX106" i="34"/>
  <c r="GY106" i="34"/>
  <c r="GZ106" i="34"/>
  <c r="HA106" i="34"/>
  <c r="HB106" i="34"/>
  <c r="HC106" i="34"/>
  <c r="HD106" i="34"/>
  <c r="HE106" i="34"/>
  <c r="HF106" i="34"/>
  <c r="HG106" i="34"/>
  <c r="HH106" i="34"/>
  <c r="HI106" i="34"/>
  <c r="HJ106" i="34"/>
  <c r="HK106" i="34"/>
  <c r="HL106" i="34"/>
  <c r="HM106" i="34"/>
  <c r="HN106" i="34"/>
  <c r="HO106" i="34"/>
  <c r="HP106" i="34"/>
  <c r="HQ106" i="34"/>
  <c r="HR106" i="34"/>
  <c r="HS106" i="34"/>
  <c r="HT106" i="34"/>
  <c r="HU106" i="34"/>
  <c r="HV106" i="34"/>
  <c r="HW106" i="34"/>
  <c r="HX106" i="34"/>
  <c r="HY106" i="34"/>
  <c r="HZ106" i="34"/>
  <c r="IA106" i="34"/>
  <c r="IB106" i="34"/>
  <c r="IC106" i="34"/>
  <c r="ID106" i="34"/>
  <c r="IE106" i="34"/>
  <c r="IF106" i="34"/>
  <c r="IG106" i="34"/>
  <c r="IH106" i="34"/>
  <c r="BH105" i="34"/>
  <c r="GH105" i="34" s="1"/>
  <c r="IK105" i="34" s="1"/>
  <c r="BK105" i="34"/>
  <c r="BL105" i="34"/>
  <c r="BM105" i="34"/>
  <c r="BN105" i="34"/>
  <c r="BO105" i="34"/>
  <c r="BP105" i="34"/>
  <c r="BQ105" i="34"/>
  <c r="BR105" i="34"/>
  <c r="BS105" i="34"/>
  <c r="BT105" i="34"/>
  <c r="BU105" i="34"/>
  <c r="BV105" i="34"/>
  <c r="BW105" i="34"/>
  <c r="BX105" i="34"/>
  <c r="DH105" i="34"/>
  <c r="DI105" i="34"/>
  <c r="DJ105" i="34"/>
  <c r="DL105" i="34"/>
  <c r="DM105" i="34"/>
  <c r="DN105" i="34"/>
  <c r="DO105" i="34"/>
  <c r="DQ105" i="34"/>
  <c r="DR105" i="34"/>
  <c r="DS105" i="34"/>
  <c r="DT105" i="34"/>
  <c r="DV105" i="34"/>
  <c r="DW105" i="34" s="1"/>
  <c r="EA105" i="34"/>
  <c r="EL105" i="34"/>
  <c r="EN105" i="34"/>
  <c r="EX105" i="34"/>
  <c r="EY105" i="34"/>
  <c r="FA105" i="34"/>
  <c r="FD105" i="34"/>
  <c r="FE105" i="34"/>
  <c r="FF105" i="34"/>
  <c r="FG105" i="34"/>
  <c r="FH105" i="34"/>
  <c r="FI105" i="34"/>
  <c r="FK105" i="34"/>
  <c r="FL105" i="34" s="1"/>
  <c r="FM105" i="34"/>
  <c r="FN105" i="34"/>
  <c r="FO105" i="34"/>
  <c r="FQ105" i="34"/>
  <c r="FR105" i="34" s="1"/>
  <c r="FT105" i="34"/>
  <c r="FU105" i="34" s="1"/>
  <c r="FV105" i="34"/>
  <c r="FW105" i="34"/>
  <c r="FY105" i="34"/>
  <c r="FZ105" i="34" s="1"/>
  <c r="GG105" i="34"/>
  <c r="GI105" i="34"/>
  <c r="GJ105" i="34"/>
  <c r="GK105" i="34"/>
  <c r="GN105" i="34"/>
  <c r="GO105" i="34"/>
  <c r="GP105" i="34"/>
  <c r="GQ105" i="34"/>
  <c r="GR105" i="34"/>
  <c r="GS105" i="34"/>
  <c r="GT105" i="34"/>
  <c r="GU105" i="34"/>
  <c r="GV105" i="34"/>
  <c r="GW105" i="34"/>
  <c r="GX105" i="34"/>
  <c r="GY105" i="34"/>
  <c r="GZ105" i="34"/>
  <c r="HA105" i="34"/>
  <c r="HB105" i="34"/>
  <c r="HC105" i="34"/>
  <c r="HD105" i="34"/>
  <c r="HE105" i="34"/>
  <c r="HF105" i="34"/>
  <c r="HG105" i="34"/>
  <c r="HH105" i="34"/>
  <c r="HI105" i="34"/>
  <c r="HJ105" i="34"/>
  <c r="HK105" i="34"/>
  <c r="HL105" i="34"/>
  <c r="HM105" i="34"/>
  <c r="HN105" i="34"/>
  <c r="HO105" i="34"/>
  <c r="HP105" i="34"/>
  <c r="HQ105" i="34"/>
  <c r="HR105" i="34"/>
  <c r="HS105" i="34"/>
  <c r="HT105" i="34"/>
  <c r="HU105" i="34"/>
  <c r="HV105" i="34"/>
  <c r="HW105" i="34"/>
  <c r="HX105" i="34"/>
  <c r="HY105" i="34"/>
  <c r="HZ105" i="34"/>
  <c r="IA105" i="34"/>
  <c r="IB105" i="34"/>
  <c r="IC105" i="34"/>
  <c r="ID105" i="34"/>
  <c r="IE105" i="34"/>
  <c r="IF105" i="34"/>
  <c r="IG105" i="34"/>
  <c r="IH105" i="34"/>
  <c r="BH104" i="34"/>
  <c r="GH104" i="34" s="1"/>
  <c r="IK104" i="34" s="1"/>
  <c r="BK104" i="34"/>
  <c r="BL104" i="34"/>
  <c r="BM104" i="34"/>
  <c r="BN104" i="34"/>
  <c r="BO104" i="34"/>
  <c r="BP104" i="34"/>
  <c r="BQ104" i="34"/>
  <c r="BR104" i="34"/>
  <c r="BS104" i="34"/>
  <c r="BT104" i="34"/>
  <c r="BU104" i="34"/>
  <c r="BV104" i="34"/>
  <c r="BW104" i="34"/>
  <c r="BX104" i="34"/>
  <c r="DH104" i="34"/>
  <c r="DI104" i="34"/>
  <c r="DJ104" i="34"/>
  <c r="DL104" i="34"/>
  <c r="DM104" i="34"/>
  <c r="DN104" i="34"/>
  <c r="DO104" i="34"/>
  <c r="DQ104" i="34"/>
  <c r="DR104" i="34"/>
  <c r="DS104" i="34"/>
  <c r="DT104" i="34"/>
  <c r="DV104" i="34"/>
  <c r="DW104" i="34" s="1"/>
  <c r="EA104" i="34"/>
  <c r="EL104" i="34"/>
  <c r="EN104" i="34"/>
  <c r="EX104" i="34"/>
  <c r="EY104" i="34"/>
  <c r="FA104" i="34"/>
  <c r="FD104" i="34"/>
  <c r="FE104" i="34"/>
  <c r="FF104" i="34"/>
  <c r="FG104" i="34"/>
  <c r="FH104" i="34"/>
  <c r="FI104" i="34"/>
  <c r="FK104" i="34"/>
  <c r="FL104" i="34" s="1"/>
  <c r="FM104" i="34"/>
  <c r="FN104" i="34"/>
  <c r="FO104" i="34"/>
  <c r="FQ104" i="34"/>
  <c r="FR104" i="34" s="1"/>
  <c r="FT104" i="34"/>
  <c r="FU104" i="34" s="1"/>
  <c r="FV104" i="34"/>
  <c r="FW104" i="34"/>
  <c r="FY104" i="34"/>
  <c r="FZ104" i="34" s="1"/>
  <c r="GG104" i="34"/>
  <c r="GI104" i="34"/>
  <c r="GJ104" i="34"/>
  <c r="GK104" i="34"/>
  <c r="GN104" i="34"/>
  <c r="GO104" i="34"/>
  <c r="GP104" i="34"/>
  <c r="GQ104" i="34"/>
  <c r="GR104" i="34"/>
  <c r="GS104" i="34"/>
  <c r="GT104" i="34"/>
  <c r="GU104" i="34"/>
  <c r="GV104" i="34"/>
  <c r="GW104" i="34"/>
  <c r="GX104" i="34"/>
  <c r="GY104" i="34"/>
  <c r="GZ104" i="34"/>
  <c r="HA104" i="34"/>
  <c r="HB104" i="34"/>
  <c r="HC104" i="34"/>
  <c r="HD104" i="34"/>
  <c r="HE104" i="34"/>
  <c r="HF104" i="34"/>
  <c r="HG104" i="34"/>
  <c r="HH104" i="34"/>
  <c r="HI104" i="34"/>
  <c r="HJ104" i="34"/>
  <c r="HK104" i="34"/>
  <c r="HL104" i="34"/>
  <c r="HM104" i="34"/>
  <c r="HN104" i="34"/>
  <c r="HO104" i="34"/>
  <c r="HP104" i="34"/>
  <c r="HQ104" i="34"/>
  <c r="HR104" i="34"/>
  <c r="HS104" i="34"/>
  <c r="HT104" i="34"/>
  <c r="HU104" i="34"/>
  <c r="HV104" i="34"/>
  <c r="HW104" i="34"/>
  <c r="HX104" i="34"/>
  <c r="HY104" i="34"/>
  <c r="HZ104" i="34"/>
  <c r="IA104" i="34"/>
  <c r="IB104" i="34"/>
  <c r="IC104" i="34"/>
  <c r="ID104" i="34"/>
  <c r="IE104" i="34"/>
  <c r="IF104" i="34"/>
  <c r="IG104" i="34"/>
  <c r="IH104" i="34"/>
  <c r="BH103" i="34"/>
  <c r="GH103" i="34" s="1"/>
  <c r="IK103" i="34" s="1"/>
  <c r="BK103" i="34"/>
  <c r="BL103" i="34"/>
  <c r="BM103" i="34"/>
  <c r="BN103" i="34"/>
  <c r="BO103" i="34"/>
  <c r="BP103" i="34"/>
  <c r="BQ103" i="34"/>
  <c r="BR103" i="34"/>
  <c r="BS103" i="34"/>
  <c r="BT103" i="34"/>
  <c r="BU103" i="34"/>
  <c r="BV103" i="34"/>
  <c r="BW103" i="34"/>
  <c r="BX103" i="34"/>
  <c r="DH103" i="34"/>
  <c r="DI103" i="34"/>
  <c r="DJ103" i="34"/>
  <c r="DL103" i="34"/>
  <c r="DM103" i="34"/>
  <c r="DN103" i="34"/>
  <c r="DO103" i="34"/>
  <c r="DQ103" i="34"/>
  <c r="DR103" i="34"/>
  <c r="DS103" i="34"/>
  <c r="DT103" i="34"/>
  <c r="DV103" i="34"/>
  <c r="DW103" i="34" s="1"/>
  <c r="EA103" i="34"/>
  <c r="EL103" i="34"/>
  <c r="EN103" i="34"/>
  <c r="EX103" i="34"/>
  <c r="EY103" i="34"/>
  <c r="FA103" i="34"/>
  <c r="FD103" i="34"/>
  <c r="FE103" i="34"/>
  <c r="FF103" i="34"/>
  <c r="FG103" i="34"/>
  <c r="FH103" i="34"/>
  <c r="FI103" i="34"/>
  <c r="FK103" i="34"/>
  <c r="FL103" i="34" s="1"/>
  <c r="FM103" i="34"/>
  <c r="FN103" i="34"/>
  <c r="FO103" i="34"/>
  <c r="FQ103" i="34"/>
  <c r="FR103" i="34" s="1"/>
  <c r="FT103" i="34"/>
  <c r="FU103" i="34" s="1"/>
  <c r="FV103" i="34"/>
  <c r="FW103" i="34"/>
  <c r="FY103" i="34"/>
  <c r="FZ103" i="34" s="1"/>
  <c r="GG103" i="34"/>
  <c r="GI103" i="34"/>
  <c r="GJ103" i="34"/>
  <c r="GK103" i="34"/>
  <c r="GN103" i="34"/>
  <c r="GO103" i="34"/>
  <c r="GP103" i="34"/>
  <c r="GQ103" i="34"/>
  <c r="GR103" i="34"/>
  <c r="GS103" i="34"/>
  <c r="GT103" i="34"/>
  <c r="GU103" i="34"/>
  <c r="GV103" i="34"/>
  <c r="GW103" i="34"/>
  <c r="GX103" i="34"/>
  <c r="GY103" i="34"/>
  <c r="GZ103" i="34"/>
  <c r="HA103" i="34"/>
  <c r="HB103" i="34"/>
  <c r="HC103" i="34"/>
  <c r="HD103" i="34"/>
  <c r="HE103" i="34"/>
  <c r="HF103" i="34"/>
  <c r="HG103" i="34"/>
  <c r="HH103" i="34"/>
  <c r="HI103" i="34"/>
  <c r="HJ103" i="34"/>
  <c r="HK103" i="34"/>
  <c r="HL103" i="34"/>
  <c r="HM103" i="34"/>
  <c r="HN103" i="34"/>
  <c r="HO103" i="34"/>
  <c r="HP103" i="34"/>
  <c r="HQ103" i="34"/>
  <c r="HR103" i="34"/>
  <c r="HS103" i="34"/>
  <c r="HT103" i="34"/>
  <c r="HU103" i="34"/>
  <c r="HV103" i="34"/>
  <c r="HW103" i="34"/>
  <c r="HX103" i="34"/>
  <c r="HY103" i="34"/>
  <c r="HZ103" i="34"/>
  <c r="IA103" i="34"/>
  <c r="IB103" i="34"/>
  <c r="IC103" i="34"/>
  <c r="ID103" i="34"/>
  <c r="IE103" i="34"/>
  <c r="IF103" i="34"/>
  <c r="IG103" i="34"/>
  <c r="IH103" i="34"/>
  <c r="BH102" i="34"/>
  <c r="BK102" i="34"/>
  <c r="BL102" i="34"/>
  <c r="BM102" i="34"/>
  <c r="BN102" i="34"/>
  <c r="BO102" i="34"/>
  <c r="BP102" i="34"/>
  <c r="BQ102" i="34"/>
  <c r="BR102" i="34"/>
  <c r="BS102" i="34"/>
  <c r="BT102" i="34"/>
  <c r="BU102" i="34"/>
  <c r="BV102" i="34"/>
  <c r="BW102" i="34"/>
  <c r="BX102" i="34"/>
  <c r="DH102" i="34"/>
  <c r="DI102" i="34"/>
  <c r="DJ102" i="34"/>
  <c r="DL102" i="34"/>
  <c r="DM102" i="34"/>
  <c r="DN102" i="34"/>
  <c r="DO102" i="34"/>
  <c r="DQ102" i="34"/>
  <c r="DR102" i="34"/>
  <c r="DS102" i="34"/>
  <c r="DT102" i="34"/>
  <c r="DV102" i="34"/>
  <c r="DW102" i="34" s="1"/>
  <c r="EA102" i="34"/>
  <c r="EL102" i="34"/>
  <c r="EN102" i="34"/>
  <c r="EX102" i="34"/>
  <c r="EY102" i="34"/>
  <c r="FA102" i="34"/>
  <c r="FD102" i="34"/>
  <c r="FE102" i="34"/>
  <c r="FF102" i="34"/>
  <c r="FG102" i="34"/>
  <c r="FH102" i="34"/>
  <c r="FI102" i="34"/>
  <c r="FK102" i="34"/>
  <c r="FL102" i="34" s="1"/>
  <c r="FM102" i="34"/>
  <c r="FN102" i="34"/>
  <c r="FO102" i="34"/>
  <c r="FQ102" i="34"/>
  <c r="FR102" i="34" s="1"/>
  <c r="FT102" i="34"/>
  <c r="FU102" i="34" s="1"/>
  <c r="FV102" i="34"/>
  <c r="FW102" i="34"/>
  <c r="FY102" i="34"/>
  <c r="FZ102" i="34" s="1"/>
  <c r="GG102" i="34"/>
  <c r="GI102" i="34"/>
  <c r="GJ102" i="34"/>
  <c r="GK102" i="34"/>
  <c r="GN102" i="34"/>
  <c r="GO102" i="34"/>
  <c r="GP102" i="34"/>
  <c r="GQ102" i="34"/>
  <c r="GR102" i="34"/>
  <c r="GS102" i="34"/>
  <c r="GT102" i="34"/>
  <c r="GU102" i="34"/>
  <c r="GV102" i="34"/>
  <c r="GW102" i="34"/>
  <c r="GX102" i="34"/>
  <c r="GY102" i="34"/>
  <c r="GZ102" i="34"/>
  <c r="HA102" i="34"/>
  <c r="HB102" i="34"/>
  <c r="HC102" i="34"/>
  <c r="HD102" i="34"/>
  <c r="HE102" i="34"/>
  <c r="HF102" i="34"/>
  <c r="HG102" i="34"/>
  <c r="HH102" i="34"/>
  <c r="HI102" i="34"/>
  <c r="HJ102" i="34"/>
  <c r="HK102" i="34"/>
  <c r="HL102" i="34"/>
  <c r="HM102" i="34"/>
  <c r="HN102" i="34"/>
  <c r="HO102" i="34"/>
  <c r="HP102" i="34"/>
  <c r="HQ102" i="34"/>
  <c r="HR102" i="34"/>
  <c r="HS102" i="34"/>
  <c r="HT102" i="34"/>
  <c r="HU102" i="34"/>
  <c r="HV102" i="34"/>
  <c r="HW102" i="34"/>
  <c r="HX102" i="34"/>
  <c r="HY102" i="34"/>
  <c r="HZ102" i="34"/>
  <c r="IA102" i="34"/>
  <c r="IB102" i="34"/>
  <c r="IC102" i="34"/>
  <c r="ID102" i="34"/>
  <c r="IE102" i="34"/>
  <c r="IF102" i="34"/>
  <c r="IG102" i="34"/>
  <c r="IH102" i="34"/>
  <c r="BH101" i="34"/>
  <c r="GH101" i="34" s="1"/>
  <c r="IK101" i="34" s="1"/>
  <c r="BK101" i="34"/>
  <c r="BL101" i="34"/>
  <c r="BM101" i="34"/>
  <c r="BN101" i="34"/>
  <c r="BO101" i="34"/>
  <c r="BP101" i="34"/>
  <c r="BQ101" i="34"/>
  <c r="BR101" i="34"/>
  <c r="BS101" i="34"/>
  <c r="BT101" i="34"/>
  <c r="BU101" i="34"/>
  <c r="BV101" i="34"/>
  <c r="BW101" i="34"/>
  <c r="BX101" i="34"/>
  <c r="DH101" i="34"/>
  <c r="DI101" i="34"/>
  <c r="DJ101" i="34"/>
  <c r="DL101" i="34"/>
  <c r="DM101" i="34"/>
  <c r="DN101" i="34"/>
  <c r="DO101" i="34"/>
  <c r="DQ101" i="34"/>
  <c r="DR101" i="34"/>
  <c r="DS101" i="34"/>
  <c r="DT101" i="34"/>
  <c r="DV101" i="34"/>
  <c r="DW101" i="34" s="1"/>
  <c r="EA101" i="34"/>
  <c r="EL101" i="34"/>
  <c r="EN101" i="34"/>
  <c r="EX101" i="34"/>
  <c r="EY101" i="34"/>
  <c r="FA101" i="34"/>
  <c r="FD101" i="34"/>
  <c r="FE101" i="34"/>
  <c r="FF101" i="34"/>
  <c r="FG101" i="34"/>
  <c r="FH101" i="34"/>
  <c r="FI101" i="34"/>
  <c r="FK101" i="34"/>
  <c r="FL101" i="34" s="1"/>
  <c r="FM101" i="34"/>
  <c r="FN101" i="34"/>
  <c r="FO101" i="34"/>
  <c r="FQ101" i="34"/>
  <c r="FR101" i="34" s="1"/>
  <c r="FT101" i="34"/>
  <c r="FU101" i="34" s="1"/>
  <c r="FV101" i="34"/>
  <c r="FW101" i="34"/>
  <c r="FY101" i="34"/>
  <c r="FZ101" i="34" s="1"/>
  <c r="GG101" i="34"/>
  <c r="GI101" i="34"/>
  <c r="GJ101" i="34"/>
  <c r="GK101" i="34"/>
  <c r="GN101" i="34"/>
  <c r="GO101" i="34"/>
  <c r="GP101" i="34"/>
  <c r="GQ101" i="34"/>
  <c r="GR101" i="34"/>
  <c r="GS101" i="34"/>
  <c r="GT101" i="34"/>
  <c r="GU101" i="34"/>
  <c r="GV101" i="34"/>
  <c r="GW101" i="34"/>
  <c r="GX101" i="34"/>
  <c r="GY101" i="34"/>
  <c r="GZ101" i="34"/>
  <c r="HA101" i="34"/>
  <c r="HB101" i="34"/>
  <c r="HC101" i="34"/>
  <c r="HD101" i="34"/>
  <c r="HE101" i="34"/>
  <c r="HF101" i="34"/>
  <c r="HG101" i="34"/>
  <c r="HH101" i="34"/>
  <c r="HI101" i="34"/>
  <c r="HJ101" i="34"/>
  <c r="HK101" i="34"/>
  <c r="HL101" i="34"/>
  <c r="HM101" i="34"/>
  <c r="HN101" i="34"/>
  <c r="HO101" i="34"/>
  <c r="HP101" i="34"/>
  <c r="HQ101" i="34"/>
  <c r="HR101" i="34"/>
  <c r="HS101" i="34"/>
  <c r="HT101" i="34"/>
  <c r="HU101" i="34"/>
  <c r="HV101" i="34"/>
  <c r="HW101" i="34"/>
  <c r="HX101" i="34"/>
  <c r="HY101" i="34"/>
  <c r="HZ101" i="34"/>
  <c r="IA101" i="34"/>
  <c r="IB101" i="34"/>
  <c r="IC101" i="34"/>
  <c r="ID101" i="34"/>
  <c r="IE101" i="34"/>
  <c r="IF101" i="34"/>
  <c r="IG101" i="34"/>
  <c r="IH101" i="34"/>
  <c r="BH100" i="34"/>
  <c r="GH100" i="34" s="1"/>
  <c r="IK100" i="34" s="1"/>
  <c r="BK100" i="34"/>
  <c r="BL100" i="34"/>
  <c r="BM100" i="34"/>
  <c r="BN100" i="34"/>
  <c r="BO100" i="34"/>
  <c r="BP100" i="34"/>
  <c r="BQ100" i="34"/>
  <c r="BR100" i="34"/>
  <c r="BS100" i="34"/>
  <c r="BT100" i="34"/>
  <c r="BU100" i="34"/>
  <c r="BV100" i="34"/>
  <c r="BW100" i="34"/>
  <c r="BX100" i="34"/>
  <c r="DH100" i="34"/>
  <c r="DI100" i="34"/>
  <c r="DJ100" i="34"/>
  <c r="DL100" i="34"/>
  <c r="DM100" i="34"/>
  <c r="DN100" i="34"/>
  <c r="DO100" i="34"/>
  <c r="DQ100" i="34"/>
  <c r="DR100" i="34"/>
  <c r="DS100" i="34"/>
  <c r="DT100" i="34"/>
  <c r="DV100" i="34"/>
  <c r="DW100" i="34" s="1"/>
  <c r="EA100" i="34"/>
  <c r="EL100" i="34"/>
  <c r="EN100" i="34"/>
  <c r="EX100" i="34"/>
  <c r="EY100" i="34"/>
  <c r="FA100" i="34"/>
  <c r="FD100" i="34"/>
  <c r="FE100" i="34"/>
  <c r="FF100" i="34"/>
  <c r="FG100" i="34"/>
  <c r="FH100" i="34"/>
  <c r="FI100" i="34"/>
  <c r="FK100" i="34"/>
  <c r="FL100" i="34" s="1"/>
  <c r="FM100" i="34"/>
  <c r="FN100" i="34"/>
  <c r="FO100" i="34"/>
  <c r="FQ100" i="34"/>
  <c r="FR100" i="34" s="1"/>
  <c r="FT100" i="34"/>
  <c r="FU100" i="34" s="1"/>
  <c r="FV100" i="34"/>
  <c r="FW100" i="34"/>
  <c r="FY100" i="34"/>
  <c r="FZ100" i="34" s="1"/>
  <c r="GG100" i="34"/>
  <c r="GI100" i="34"/>
  <c r="GJ100" i="34"/>
  <c r="GK100" i="34"/>
  <c r="GN100" i="34"/>
  <c r="GO100" i="34"/>
  <c r="GP100" i="34"/>
  <c r="GQ100" i="34"/>
  <c r="GR100" i="34"/>
  <c r="GS100" i="34"/>
  <c r="GT100" i="34"/>
  <c r="GU100" i="34"/>
  <c r="GV100" i="34"/>
  <c r="GW100" i="34"/>
  <c r="GX100" i="34"/>
  <c r="GY100" i="34"/>
  <c r="GZ100" i="34"/>
  <c r="HA100" i="34"/>
  <c r="HB100" i="34"/>
  <c r="HC100" i="34"/>
  <c r="HD100" i="34"/>
  <c r="HE100" i="34"/>
  <c r="HF100" i="34"/>
  <c r="HG100" i="34"/>
  <c r="HH100" i="34"/>
  <c r="HI100" i="34"/>
  <c r="HJ100" i="34"/>
  <c r="HK100" i="34"/>
  <c r="HL100" i="34"/>
  <c r="HM100" i="34"/>
  <c r="HN100" i="34"/>
  <c r="HO100" i="34"/>
  <c r="HP100" i="34"/>
  <c r="HQ100" i="34"/>
  <c r="HR100" i="34"/>
  <c r="HS100" i="34"/>
  <c r="HT100" i="34"/>
  <c r="HU100" i="34"/>
  <c r="HV100" i="34"/>
  <c r="HW100" i="34"/>
  <c r="HX100" i="34"/>
  <c r="HY100" i="34"/>
  <c r="HZ100" i="34"/>
  <c r="IA100" i="34"/>
  <c r="IB100" i="34"/>
  <c r="IC100" i="34"/>
  <c r="ID100" i="34"/>
  <c r="IE100" i="34"/>
  <c r="IF100" i="34"/>
  <c r="IG100" i="34"/>
  <c r="IH100" i="34"/>
  <c r="BH99" i="34"/>
  <c r="GH99" i="34" s="1"/>
  <c r="IK99" i="34" s="1"/>
  <c r="IL99" i="34" s="1"/>
  <c r="IM99" i="34" s="1"/>
  <c r="BK99" i="34"/>
  <c r="BL99" i="34"/>
  <c r="BM99" i="34"/>
  <c r="BN99" i="34"/>
  <c r="BO99" i="34"/>
  <c r="BP99" i="34"/>
  <c r="BQ99" i="34"/>
  <c r="BR99" i="34"/>
  <c r="BS99" i="34"/>
  <c r="BT99" i="34"/>
  <c r="BU99" i="34"/>
  <c r="BV99" i="34"/>
  <c r="BW99" i="34"/>
  <c r="BX99" i="34"/>
  <c r="DH99" i="34"/>
  <c r="DI99" i="34"/>
  <c r="DJ99" i="34"/>
  <c r="DL99" i="34"/>
  <c r="DM99" i="34"/>
  <c r="DN99" i="34"/>
  <c r="DO99" i="34"/>
  <c r="DQ99" i="34"/>
  <c r="DR99" i="34"/>
  <c r="DS99" i="34"/>
  <c r="DT99" i="34"/>
  <c r="DV99" i="34"/>
  <c r="DW99" i="34" s="1"/>
  <c r="EA99" i="34"/>
  <c r="EL99" i="34"/>
  <c r="EN99" i="34"/>
  <c r="EX99" i="34"/>
  <c r="EY99" i="34"/>
  <c r="FA99" i="34"/>
  <c r="FD99" i="34"/>
  <c r="FE99" i="34"/>
  <c r="FF99" i="34"/>
  <c r="FG99" i="34"/>
  <c r="FH99" i="34"/>
  <c r="FI99" i="34"/>
  <c r="FK99" i="34"/>
  <c r="FL99" i="34" s="1"/>
  <c r="FM99" i="34"/>
  <c r="FN99" i="34"/>
  <c r="FO99" i="34"/>
  <c r="FQ99" i="34"/>
  <c r="FR99" i="34" s="1"/>
  <c r="FT99" i="34"/>
  <c r="FU99" i="34" s="1"/>
  <c r="FV99" i="34"/>
  <c r="FW99" i="34"/>
  <c r="FY99" i="34"/>
  <c r="FZ99" i="34" s="1"/>
  <c r="GG99" i="34"/>
  <c r="GI99" i="34"/>
  <c r="GJ99" i="34"/>
  <c r="GK99" i="34"/>
  <c r="GN99" i="34"/>
  <c r="GO99" i="34"/>
  <c r="GP99" i="34"/>
  <c r="GQ99" i="34"/>
  <c r="GR99" i="34"/>
  <c r="GS99" i="34"/>
  <c r="GT99" i="34"/>
  <c r="GU99" i="34"/>
  <c r="GV99" i="34"/>
  <c r="GW99" i="34"/>
  <c r="GX99" i="34"/>
  <c r="GY99" i="34"/>
  <c r="GZ99" i="34"/>
  <c r="HA99" i="34"/>
  <c r="HB99" i="34"/>
  <c r="HC99" i="34"/>
  <c r="HD99" i="34"/>
  <c r="HE99" i="34"/>
  <c r="HF99" i="34"/>
  <c r="HG99" i="34"/>
  <c r="HH99" i="34"/>
  <c r="HI99" i="34"/>
  <c r="HJ99" i="34"/>
  <c r="HK99" i="34"/>
  <c r="HL99" i="34"/>
  <c r="HM99" i="34"/>
  <c r="HN99" i="34"/>
  <c r="HO99" i="34"/>
  <c r="HP99" i="34"/>
  <c r="HQ99" i="34"/>
  <c r="HR99" i="34"/>
  <c r="HS99" i="34"/>
  <c r="HT99" i="34"/>
  <c r="HU99" i="34"/>
  <c r="HV99" i="34"/>
  <c r="HW99" i="34"/>
  <c r="HX99" i="34"/>
  <c r="HY99" i="34"/>
  <c r="HZ99" i="34"/>
  <c r="IA99" i="34"/>
  <c r="IB99" i="34"/>
  <c r="IC99" i="34"/>
  <c r="ID99" i="34"/>
  <c r="IE99" i="34"/>
  <c r="IF99" i="34"/>
  <c r="IG99" i="34"/>
  <c r="IH99" i="34"/>
  <c r="BH98" i="34"/>
  <c r="GH98" i="34" s="1"/>
  <c r="IK98" i="34" s="1"/>
  <c r="BK98" i="34"/>
  <c r="BL98" i="34"/>
  <c r="BM98" i="34"/>
  <c r="BN98" i="34"/>
  <c r="BO98" i="34"/>
  <c r="BP98" i="34"/>
  <c r="BQ98" i="34"/>
  <c r="BR98" i="34"/>
  <c r="BS98" i="34"/>
  <c r="BT98" i="34"/>
  <c r="BU98" i="34"/>
  <c r="BV98" i="34"/>
  <c r="BW98" i="34"/>
  <c r="BX98" i="34"/>
  <c r="DH98" i="34"/>
  <c r="DI98" i="34"/>
  <c r="DJ98" i="34"/>
  <c r="DL98" i="34"/>
  <c r="DM98" i="34"/>
  <c r="DN98" i="34"/>
  <c r="DO98" i="34"/>
  <c r="DQ98" i="34"/>
  <c r="DR98" i="34"/>
  <c r="DS98" i="34"/>
  <c r="DT98" i="34"/>
  <c r="DV98" i="34"/>
  <c r="DW98" i="34" s="1"/>
  <c r="EA98" i="34"/>
  <c r="EL98" i="34"/>
  <c r="EN98" i="34"/>
  <c r="EX98" i="34"/>
  <c r="EY98" i="34"/>
  <c r="FA98" i="34"/>
  <c r="FD98" i="34"/>
  <c r="FE98" i="34"/>
  <c r="FF98" i="34"/>
  <c r="FG98" i="34"/>
  <c r="FH98" i="34"/>
  <c r="FI98" i="34"/>
  <c r="FK98" i="34"/>
  <c r="FL98" i="34" s="1"/>
  <c r="FM98" i="34"/>
  <c r="FN98" i="34"/>
  <c r="FO98" i="34"/>
  <c r="FQ98" i="34"/>
  <c r="FR98" i="34" s="1"/>
  <c r="FT98" i="34"/>
  <c r="FU98" i="34" s="1"/>
  <c r="FV98" i="34"/>
  <c r="FW98" i="34"/>
  <c r="FY98" i="34"/>
  <c r="FZ98" i="34" s="1"/>
  <c r="GG98" i="34"/>
  <c r="GI98" i="34"/>
  <c r="GJ98" i="34"/>
  <c r="GK98" i="34"/>
  <c r="GN98" i="34"/>
  <c r="GO98" i="34"/>
  <c r="GP98" i="34"/>
  <c r="GQ98" i="34"/>
  <c r="GR98" i="34"/>
  <c r="GS98" i="34"/>
  <c r="GT98" i="34"/>
  <c r="GU98" i="34"/>
  <c r="GV98" i="34"/>
  <c r="GW98" i="34"/>
  <c r="GX98" i="34"/>
  <c r="GY98" i="34"/>
  <c r="GZ98" i="34"/>
  <c r="HA98" i="34"/>
  <c r="HB98" i="34"/>
  <c r="HC98" i="34"/>
  <c r="HD98" i="34"/>
  <c r="HE98" i="34"/>
  <c r="HF98" i="34"/>
  <c r="HG98" i="34"/>
  <c r="HH98" i="34"/>
  <c r="HI98" i="34"/>
  <c r="HJ98" i="34"/>
  <c r="HK98" i="34"/>
  <c r="HL98" i="34"/>
  <c r="HM98" i="34"/>
  <c r="HN98" i="34"/>
  <c r="HO98" i="34"/>
  <c r="HP98" i="34"/>
  <c r="HQ98" i="34"/>
  <c r="HR98" i="34"/>
  <c r="HS98" i="34"/>
  <c r="HT98" i="34"/>
  <c r="HU98" i="34"/>
  <c r="HV98" i="34"/>
  <c r="HW98" i="34"/>
  <c r="HX98" i="34"/>
  <c r="HY98" i="34"/>
  <c r="HZ98" i="34"/>
  <c r="IA98" i="34"/>
  <c r="IB98" i="34"/>
  <c r="IC98" i="34"/>
  <c r="ID98" i="34"/>
  <c r="IE98" i="34"/>
  <c r="IF98" i="34"/>
  <c r="IG98" i="34"/>
  <c r="IH98" i="34"/>
  <c r="BH97" i="34"/>
  <c r="GH97" i="34" s="1"/>
  <c r="IK97" i="34" s="1"/>
  <c r="BK97" i="34"/>
  <c r="BL97" i="34"/>
  <c r="BM97" i="34"/>
  <c r="BN97" i="34"/>
  <c r="BO97" i="34"/>
  <c r="BP97" i="34"/>
  <c r="BQ97" i="34"/>
  <c r="BR97" i="34"/>
  <c r="BS97" i="34"/>
  <c r="BT97" i="34"/>
  <c r="BU97" i="34"/>
  <c r="BV97" i="34"/>
  <c r="BW97" i="34"/>
  <c r="BX97" i="34"/>
  <c r="DH97" i="34"/>
  <c r="DI97" i="34"/>
  <c r="DJ97" i="34"/>
  <c r="DL97" i="34"/>
  <c r="DM97" i="34"/>
  <c r="DN97" i="34"/>
  <c r="DO97" i="34"/>
  <c r="DQ97" i="34"/>
  <c r="DR97" i="34"/>
  <c r="DS97" i="34"/>
  <c r="DT97" i="34"/>
  <c r="DV97" i="34"/>
  <c r="DW97" i="34" s="1"/>
  <c r="EA97" i="34"/>
  <c r="EL97" i="34"/>
  <c r="EN97" i="34"/>
  <c r="EX97" i="34"/>
  <c r="EY97" i="34"/>
  <c r="FA97" i="34"/>
  <c r="FD97" i="34"/>
  <c r="FE97" i="34"/>
  <c r="FF97" i="34"/>
  <c r="FG97" i="34"/>
  <c r="FH97" i="34"/>
  <c r="FI97" i="34"/>
  <c r="FK97" i="34"/>
  <c r="FL97" i="34" s="1"/>
  <c r="FM97" i="34"/>
  <c r="FN97" i="34"/>
  <c r="FO97" i="34"/>
  <c r="FQ97" i="34"/>
  <c r="FR97" i="34" s="1"/>
  <c r="FT97" i="34"/>
  <c r="FU97" i="34" s="1"/>
  <c r="FV97" i="34"/>
  <c r="FW97" i="34"/>
  <c r="FY97" i="34"/>
  <c r="FZ97" i="34" s="1"/>
  <c r="GG97" i="34"/>
  <c r="GI97" i="34"/>
  <c r="GJ97" i="34"/>
  <c r="GK97" i="34"/>
  <c r="GN97" i="34"/>
  <c r="GO97" i="34"/>
  <c r="GP97" i="34"/>
  <c r="GQ97" i="34"/>
  <c r="GR97" i="34"/>
  <c r="GS97" i="34"/>
  <c r="GT97" i="34"/>
  <c r="GU97" i="34"/>
  <c r="GV97" i="34"/>
  <c r="GW97" i="34"/>
  <c r="GX97" i="34"/>
  <c r="GY97" i="34"/>
  <c r="GZ97" i="34"/>
  <c r="HA97" i="34"/>
  <c r="HB97" i="34"/>
  <c r="HC97" i="34"/>
  <c r="HD97" i="34"/>
  <c r="HE97" i="34"/>
  <c r="HF97" i="34"/>
  <c r="HG97" i="34"/>
  <c r="HH97" i="34"/>
  <c r="HI97" i="34"/>
  <c r="HJ97" i="34"/>
  <c r="HK97" i="34"/>
  <c r="HL97" i="34"/>
  <c r="HM97" i="34"/>
  <c r="HN97" i="34"/>
  <c r="HO97" i="34"/>
  <c r="HP97" i="34"/>
  <c r="HQ97" i="34"/>
  <c r="HR97" i="34"/>
  <c r="HS97" i="34"/>
  <c r="HT97" i="34"/>
  <c r="HU97" i="34"/>
  <c r="HV97" i="34"/>
  <c r="HW97" i="34"/>
  <c r="HX97" i="34"/>
  <c r="HY97" i="34"/>
  <c r="HZ97" i="34"/>
  <c r="IA97" i="34"/>
  <c r="IB97" i="34"/>
  <c r="IC97" i="34"/>
  <c r="ID97" i="34"/>
  <c r="IE97" i="34"/>
  <c r="IF97" i="34"/>
  <c r="IG97" i="34"/>
  <c r="IH97" i="34"/>
  <c r="BH96" i="34"/>
  <c r="GH96" i="34" s="1"/>
  <c r="IK96" i="34" s="1"/>
  <c r="BK96" i="34"/>
  <c r="BL96" i="34"/>
  <c r="BM96" i="34"/>
  <c r="BN96" i="34"/>
  <c r="BO96" i="34"/>
  <c r="BP96" i="34"/>
  <c r="BQ96" i="34"/>
  <c r="BR96" i="34"/>
  <c r="BS96" i="34"/>
  <c r="BT96" i="34"/>
  <c r="BU96" i="34"/>
  <c r="BV96" i="34"/>
  <c r="BW96" i="34"/>
  <c r="BX96" i="34"/>
  <c r="DH96" i="34"/>
  <c r="DI96" i="34"/>
  <c r="DJ96" i="34"/>
  <c r="DL96" i="34"/>
  <c r="DM96" i="34"/>
  <c r="DN96" i="34"/>
  <c r="DO96" i="34"/>
  <c r="DQ96" i="34"/>
  <c r="DR96" i="34"/>
  <c r="DS96" i="34"/>
  <c r="DT96" i="34"/>
  <c r="DV96" i="34"/>
  <c r="DW96" i="34" s="1"/>
  <c r="EA96" i="34"/>
  <c r="EL96" i="34"/>
  <c r="EN96" i="34"/>
  <c r="EX96" i="34"/>
  <c r="EY96" i="34"/>
  <c r="FA96" i="34"/>
  <c r="FD96" i="34"/>
  <c r="FE96" i="34"/>
  <c r="FF96" i="34"/>
  <c r="FG96" i="34"/>
  <c r="FH96" i="34"/>
  <c r="FI96" i="34"/>
  <c r="FK96" i="34"/>
  <c r="FL96" i="34" s="1"/>
  <c r="FM96" i="34"/>
  <c r="FN96" i="34"/>
  <c r="FO96" i="34"/>
  <c r="FQ96" i="34"/>
  <c r="FR96" i="34" s="1"/>
  <c r="FT96" i="34"/>
  <c r="FU96" i="34" s="1"/>
  <c r="FV96" i="34"/>
  <c r="FW96" i="34"/>
  <c r="FY96" i="34"/>
  <c r="FZ96" i="34" s="1"/>
  <c r="GG96" i="34"/>
  <c r="GI96" i="34"/>
  <c r="GJ96" i="34"/>
  <c r="GK96" i="34"/>
  <c r="GN96" i="34"/>
  <c r="GO96" i="34"/>
  <c r="GP96" i="34"/>
  <c r="GQ96" i="34"/>
  <c r="GR96" i="34"/>
  <c r="GS96" i="34"/>
  <c r="GT96" i="34"/>
  <c r="GU96" i="34"/>
  <c r="GV96" i="34"/>
  <c r="GW96" i="34"/>
  <c r="GX96" i="34"/>
  <c r="GY96" i="34"/>
  <c r="GZ96" i="34"/>
  <c r="HA96" i="34"/>
  <c r="HB96" i="34"/>
  <c r="HC96" i="34"/>
  <c r="HD96" i="34"/>
  <c r="HE96" i="34"/>
  <c r="HF96" i="34"/>
  <c r="HG96" i="34"/>
  <c r="HH96" i="34"/>
  <c r="HI96" i="34"/>
  <c r="HJ96" i="34"/>
  <c r="HK96" i="34"/>
  <c r="HL96" i="34"/>
  <c r="HM96" i="34"/>
  <c r="HN96" i="34"/>
  <c r="HO96" i="34"/>
  <c r="HP96" i="34"/>
  <c r="HQ96" i="34"/>
  <c r="HR96" i="34"/>
  <c r="HS96" i="34"/>
  <c r="HT96" i="34"/>
  <c r="HU96" i="34"/>
  <c r="HV96" i="34"/>
  <c r="HW96" i="34"/>
  <c r="HX96" i="34"/>
  <c r="HY96" i="34"/>
  <c r="HZ96" i="34"/>
  <c r="IA96" i="34"/>
  <c r="IB96" i="34"/>
  <c r="IC96" i="34"/>
  <c r="ID96" i="34"/>
  <c r="IE96" i="34"/>
  <c r="IF96" i="34"/>
  <c r="IG96" i="34"/>
  <c r="IH96" i="34"/>
  <c r="BH95" i="34"/>
  <c r="GH95" i="34" s="1"/>
  <c r="IK95" i="34" s="1"/>
  <c r="BK95" i="34"/>
  <c r="BL95" i="34"/>
  <c r="BM95" i="34"/>
  <c r="BN95" i="34"/>
  <c r="BO95" i="34"/>
  <c r="BP95" i="34"/>
  <c r="BQ95" i="34"/>
  <c r="BR95" i="34"/>
  <c r="BS95" i="34"/>
  <c r="BT95" i="34"/>
  <c r="BU95" i="34"/>
  <c r="BV95" i="34"/>
  <c r="BW95" i="34"/>
  <c r="BX95" i="34"/>
  <c r="DH95" i="34"/>
  <c r="DI95" i="34"/>
  <c r="DJ95" i="34"/>
  <c r="DL95" i="34"/>
  <c r="DM95" i="34"/>
  <c r="DN95" i="34"/>
  <c r="DO95" i="34"/>
  <c r="DQ95" i="34"/>
  <c r="DR95" i="34"/>
  <c r="DS95" i="34"/>
  <c r="DT95" i="34"/>
  <c r="DV95" i="34"/>
  <c r="DW95" i="34" s="1"/>
  <c r="EA95" i="34"/>
  <c r="EL95" i="34"/>
  <c r="EN95" i="34"/>
  <c r="EX95" i="34"/>
  <c r="EY95" i="34"/>
  <c r="FA95" i="34"/>
  <c r="FD95" i="34"/>
  <c r="FE95" i="34"/>
  <c r="FF95" i="34"/>
  <c r="FG95" i="34"/>
  <c r="FH95" i="34"/>
  <c r="FI95" i="34"/>
  <c r="FK95" i="34"/>
  <c r="FL95" i="34" s="1"/>
  <c r="FM95" i="34"/>
  <c r="FN95" i="34"/>
  <c r="FO95" i="34"/>
  <c r="FQ95" i="34"/>
  <c r="FR95" i="34" s="1"/>
  <c r="FT95" i="34"/>
  <c r="FU95" i="34" s="1"/>
  <c r="FV95" i="34"/>
  <c r="FW95" i="34"/>
  <c r="FY95" i="34"/>
  <c r="FZ95" i="34" s="1"/>
  <c r="GG95" i="34"/>
  <c r="GI95" i="34"/>
  <c r="GJ95" i="34"/>
  <c r="GK95" i="34"/>
  <c r="GN95" i="34"/>
  <c r="GO95" i="34"/>
  <c r="GP95" i="34"/>
  <c r="GQ95" i="34"/>
  <c r="GR95" i="34"/>
  <c r="GS95" i="34"/>
  <c r="GT95" i="34"/>
  <c r="GU95" i="34"/>
  <c r="GV95" i="34"/>
  <c r="GW95" i="34"/>
  <c r="GX95" i="34"/>
  <c r="GY95" i="34"/>
  <c r="GZ95" i="34"/>
  <c r="HA95" i="34"/>
  <c r="HB95" i="34"/>
  <c r="HC95" i="34"/>
  <c r="HD95" i="34"/>
  <c r="HE95" i="34"/>
  <c r="HF95" i="34"/>
  <c r="HG95" i="34"/>
  <c r="HH95" i="34"/>
  <c r="HI95" i="34"/>
  <c r="HJ95" i="34"/>
  <c r="HK95" i="34"/>
  <c r="HL95" i="34"/>
  <c r="HM95" i="34"/>
  <c r="HN95" i="34"/>
  <c r="HO95" i="34"/>
  <c r="HP95" i="34"/>
  <c r="HQ95" i="34"/>
  <c r="HR95" i="34"/>
  <c r="HS95" i="34"/>
  <c r="HT95" i="34"/>
  <c r="HU95" i="34"/>
  <c r="HV95" i="34"/>
  <c r="HW95" i="34"/>
  <c r="HX95" i="34"/>
  <c r="HY95" i="34"/>
  <c r="HZ95" i="34"/>
  <c r="IA95" i="34"/>
  <c r="IB95" i="34"/>
  <c r="IC95" i="34"/>
  <c r="ID95" i="34"/>
  <c r="IE95" i="34"/>
  <c r="IF95" i="34"/>
  <c r="IG95" i="34"/>
  <c r="IH95" i="34"/>
  <c r="BH94" i="34"/>
  <c r="GH94" i="34" s="1"/>
  <c r="IK94" i="34" s="1"/>
  <c r="BK94" i="34"/>
  <c r="BL94" i="34"/>
  <c r="BM94" i="34"/>
  <c r="BN94" i="34"/>
  <c r="BO94" i="34"/>
  <c r="BP94" i="34"/>
  <c r="BQ94" i="34"/>
  <c r="BR94" i="34"/>
  <c r="BS94" i="34"/>
  <c r="BT94" i="34"/>
  <c r="BU94" i="34"/>
  <c r="BV94" i="34"/>
  <c r="BW94" i="34"/>
  <c r="BX94" i="34"/>
  <c r="DH94" i="34"/>
  <c r="DI94" i="34"/>
  <c r="DJ94" i="34"/>
  <c r="DL94" i="34"/>
  <c r="DM94" i="34"/>
  <c r="DN94" i="34"/>
  <c r="DO94" i="34"/>
  <c r="DQ94" i="34"/>
  <c r="DR94" i="34"/>
  <c r="DS94" i="34"/>
  <c r="DT94" i="34"/>
  <c r="DV94" i="34"/>
  <c r="DW94" i="34" s="1"/>
  <c r="EA94" i="34"/>
  <c r="EL94" i="34"/>
  <c r="EN94" i="34"/>
  <c r="EX94" i="34"/>
  <c r="EY94" i="34"/>
  <c r="FA94" i="34"/>
  <c r="FD94" i="34"/>
  <c r="FE94" i="34"/>
  <c r="FF94" i="34"/>
  <c r="FG94" i="34"/>
  <c r="FH94" i="34"/>
  <c r="FI94" i="34"/>
  <c r="FK94" i="34"/>
  <c r="FL94" i="34" s="1"/>
  <c r="FM94" i="34"/>
  <c r="FN94" i="34"/>
  <c r="FO94" i="34"/>
  <c r="FQ94" i="34"/>
  <c r="FR94" i="34" s="1"/>
  <c r="FT94" i="34"/>
  <c r="FU94" i="34" s="1"/>
  <c r="FV94" i="34"/>
  <c r="FW94" i="34"/>
  <c r="FY94" i="34"/>
  <c r="FZ94" i="34" s="1"/>
  <c r="GG94" i="34"/>
  <c r="GI94" i="34"/>
  <c r="GJ94" i="34"/>
  <c r="GK94" i="34"/>
  <c r="GN94" i="34"/>
  <c r="GO94" i="34"/>
  <c r="GP94" i="34"/>
  <c r="GQ94" i="34"/>
  <c r="GR94" i="34"/>
  <c r="GS94" i="34"/>
  <c r="GT94" i="34"/>
  <c r="GU94" i="34"/>
  <c r="GV94" i="34"/>
  <c r="GW94" i="34"/>
  <c r="GX94" i="34"/>
  <c r="GY94" i="34"/>
  <c r="GZ94" i="34"/>
  <c r="HA94" i="34"/>
  <c r="HB94" i="34"/>
  <c r="HC94" i="34"/>
  <c r="HD94" i="34"/>
  <c r="HE94" i="34"/>
  <c r="HF94" i="34"/>
  <c r="HG94" i="34"/>
  <c r="HH94" i="34"/>
  <c r="HI94" i="34"/>
  <c r="HJ94" i="34"/>
  <c r="HK94" i="34"/>
  <c r="HL94" i="34"/>
  <c r="HM94" i="34"/>
  <c r="HN94" i="34"/>
  <c r="HO94" i="34"/>
  <c r="HP94" i="34"/>
  <c r="HQ94" i="34"/>
  <c r="HR94" i="34"/>
  <c r="HS94" i="34"/>
  <c r="HT94" i="34"/>
  <c r="HU94" i="34"/>
  <c r="HV94" i="34"/>
  <c r="HW94" i="34"/>
  <c r="HX94" i="34"/>
  <c r="HY94" i="34"/>
  <c r="HZ94" i="34"/>
  <c r="IA94" i="34"/>
  <c r="IB94" i="34"/>
  <c r="IC94" i="34"/>
  <c r="ID94" i="34"/>
  <c r="IE94" i="34"/>
  <c r="IF94" i="34"/>
  <c r="IG94" i="34"/>
  <c r="IH94" i="34"/>
  <c r="BH93" i="34"/>
  <c r="GH93" i="34" s="1"/>
  <c r="IK93" i="34" s="1"/>
  <c r="BK93" i="34"/>
  <c r="BL93" i="34"/>
  <c r="BM93" i="34"/>
  <c r="BN93" i="34"/>
  <c r="BO93" i="34"/>
  <c r="BP93" i="34"/>
  <c r="BQ93" i="34"/>
  <c r="BR93" i="34"/>
  <c r="BS93" i="34"/>
  <c r="BT93" i="34"/>
  <c r="BU93" i="34"/>
  <c r="BV93" i="34"/>
  <c r="BW93" i="34"/>
  <c r="BX93" i="34"/>
  <c r="DH93" i="34"/>
  <c r="DI93" i="34"/>
  <c r="DJ93" i="34"/>
  <c r="DL93" i="34"/>
  <c r="DM93" i="34"/>
  <c r="DN93" i="34"/>
  <c r="DO93" i="34"/>
  <c r="DQ93" i="34"/>
  <c r="DR93" i="34"/>
  <c r="DS93" i="34"/>
  <c r="DT93" i="34"/>
  <c r="DV93" i="34"/>
  <c r="DW93" i="34" s="1"/>
  <c r="EA93" i="34"/>
  <c r="EL93" i="34"/>
  <c r="EN93" i="34"/>
  <c r="EX93" i="34"/>
  <c r="EY93" i="34"/>
  <c r="FA93" i="34"/>
  <c r="FD93" i="34"/>
  <c r="FE93" i="34"/>
  <c r="FF93" i="34"/>
  <c r="FG93" i="34"/>
  <c r="FH93" i="34"/>
  <c r="FI93" i="34"/>
  <c r="FK93" i="34"/>
  <c r="FL93" i="34" s="1"/>
  <c r="FM93" i="34"/>
  <c r="FN93" i="34"/>
  <c r="FO93" i="34"/>
  <c r="FQ93" i="34"/>
  <c r="FR93" i="34" s="1"/>
  <c r="FT93" i="34"/>
  <c r="FU93" i="34" s="1"/>
  <c r="FV93" i="34"/>
  <c r="FW93" i="34"/>
  <c r="FY93" i="34"/>
  <c r="FZ93" i="34" s="1"/>
  <c r="GG93" i="34"/>
  <c r="GI93" i="34"/>
  <c r="GJ93" i="34"/>
  <c r="GK93" i="34"/>
  <c r="GN93" i="34"/>
  <c r="GO93" i="34"/>
  <c r="GP93" i="34"/>
  <c r="GQ93" i="34"/>
  <c r="GR93" i="34"/>
  <c r="GS93" i="34"/>
  <c r="GT93" i="34"/>
  <c r="GU93" i="34"/>
  <c r="GV93" i="34"/>
  <c r="GW93" i="34"/>
  <c r="GX93" i="34"/>
  <c r="GY93" i="34"/>
  <c r="GZ93" i="34"/>
  <c r="HA93" i="34"/>
  <c r="HB93" i="34"/>
  <c r="HC93" i="34"/>
  <c r="HD93" i="34"/>
  <c r="HE93" i="34"/>
  <c r="HF93" i="34"/>
  <c r="HG93" i="34"/>
  <c r="HH93" i="34"/>
  <c r="HI93" i="34"/>
  <c r="HJ93" i="34"/>
  <c r="HK93" i="34"/>
  <c r="HL93" i="34"/>
  <c r="HM93" i="34"/>
  <c r="HN93" i="34"/>
  <c r="HO93" i="34"/>
  <c r="HP93" i="34"/>
  <c r="HQ93" i="34"/>
  <c r="HR93" i="34"/>
  <c r="HS93" i="34"/>
  <c r="HT93" i="34"/>
  <c r="HU93" i="34"/>
  <c r="HV93" i="34"/>
  <c r="HW93" i="34"/>
  <c r="HX93" i="34"/>
  <c r="HY93" i="34"/>
  <c r="HZ93" i="34"/>
  <c r="IA93" i="34"/>
  <c r="IB93" i="34"/>
  <c r="IC93" i="34"/>
  <c r="ID93" i="34"/>
  <c r="IE93" i="34"/>
  <c r="IF93" i="34"/>
  <c r="IG93" i="34"/>
  <c r="IH93" i="34"/>
  <c r="BH92" i="34"/>
  <c r="GH92" i="34" s="1"/>
  <c r="IK92" i="34" s="1"/>
  <c r="BK92" i="34"/>
  <c r="BL92" i="34"/>
  <c r="BM92" i="34"/>
  <c r="BN92" i="34"/>
  <c r="BO92" i="34"/>
  <c r="BP92" i="34"/>
  <c r="BQ92" i="34"/>
  <c r="BR92" i="34"/>
  <c r="BS92" i="34"/>
  <c r="BT92" i="34"/>
  <c r="BU92" i="34"/>
  <c r="BV92" i="34"/>
  <c r="BW92" i="34"/>
  <c r="BX92" i="34"/>
  <c r="DH92" i="34"/>
  <c r="DI92" i="34"/>
  <c r="DJ92" i="34"/>
  <c r="DL92" i="34"/>
  <c r="DM92" i="34"/>
  <c r="DN92" i="34"/>
  <c r="DO92" i="34"/>
  <c r="DQ92" i="34"/>
  <c r="DR92" i="34"/>
  <c r="DS92" i="34"/>
  <c r="DT92" i="34"/>
  <c r="DV92" i="34"/>
  <c r="DW92" i="34" s="1"/>
  <c r="EA92" i="34"/>
  <c r="EL92" i="34"/>
  <c r="EN92" i="34"/>
  <c r="EX92" i="34"/>
  <c r="EY92" i="34"/>
  <c r="FA92" i="34"/>
  <c r="FD92" i="34"/>
  <c r="FE92" i="34"/>
  <c r="FF92" i="34"/>
  <c r="FG92" i="34"/>
  <c r="FH92" i="34"/>
  <c r="FI92" i="34"/>
  <c r="FK92" i="34"/>
  <c r="FL92" i="34" s="1"/>
  <c r="FM92" i="34"/>
  <c r="FN92" i="34"/>
  <c r="FO92" i="34"/>
  <c r="FQ92" i="34"/>
  <c r="FR92" i="34" s="1"/>
  <c r="FT92" i="34"/>
  <c r="FU92" i="34" s="1"/>
  <c r="FV92" i="34"/>
  <c r="FW92" i="34"/>
  <c r="FY92" i="34"/>
  <c r="FZ92" i="34" s="1"/>
  <c r="GG92" i="34"/>
  <c r="GI92" i="34"/>
  <c r="GJ92" i="34"/>
  <c r="GK92" i="34"/>
  <c r="GN92" i="34"/>
  <c r="GO92" i="34"/>
  <c r="GP92" i="34"/>
  <c r="GQ92" i="34"/>
  <c r="GR92" i="34"/>
  <c r="GS92" i="34"/>
  <c r="GT92" i="34"/>
  <c r="GU92" i="34"/>
  <c r="GV92" i="34"/>
  <c r="GW92" i="34"/>
  <c r="GX92" i="34"/>
  <c r="GY92" i="34"/>
  <c r="GZ92" i="34"/>
  <c r="HA92" i="34"/>
  <c r="HB92" i="34"/>
  <c r="HC92" i="34"/>
  <c r="HD92" i="34"/>
  <c r="HE92" i="34"/>
  <c r="HF92" i="34"/>
  <c r="HG92" i="34"/>
  <c r="HH92" i="34"/>
  <c r="HI92" i="34"/>
  <c r="HJ92" i="34"/>
  <c r="HK92" i="34"/>
  <c r="HL92" i="34"/>
  <c r="HM92" i="34"/>
  <c r="HN92" i="34"/>
  <c r="HO92" i="34"/>
  <c r="HP92" i="34"/>
  <c r="HQ92" i="34"/>
  <c r="HR92" i="34"/>
  <c r="HS92" i="34"/>
  <c r="HT92" i="34"/>
  <c r="HU92" i="34"/>
  <c r="HV92" i="34"/>
  <c r="HW92" i="34"/>
  <c r="HX92" i="34"/>
  <c r="HY92" i="34"/>
  <c r="HZ92" i="34"/>
  <c r="IA92" i="34"/>
  <c r="IB92" i="34"/>
  <c r="IC92" i="34"/>
  <c r="ID92" i="34"/>
  <c r="IE92" i="34"/>
  <c r="IF92" i="34"/>
  <c r="IG92" i="34"/>
  <c r="IH92" i="34"/>
  <c r="BH91" i="34"/>
  <c r="GH91" i="34" s="1"/>
  <c r="IK91" i="34" s="1"/>
  <c r="BK91" i="34"/>
  <c r="BL91" i="34"/>
  <c r="BM91" i="34"/>
  <c r="BN91" i="34"/>
  <c r="BO91" i="34"/>
  <c r="BP91" i="34"/>
  <c r="BQ91" i="34"/>
  <c r="BR91" i="34"/>
  <c r="BS91" i="34"/>
  <c r="BT91" i="34"/>
  <c r="BU91" i="34"/>
  <c r="BV91" i="34"/>
  <c r="BW91" i="34"/>
  <c r="BX91" i="34"/>
  <c r="DH91" i="34"/>
  <c r="DI91" i="34"/>
  <c r="DJ91" i="34"/>
  <c r="DL91" i="34"/>
  <c r="DM91" i="34"/>
  <c r="DN91" i="34"/>
  <c r="DO91" i="34"/>
  <c r="DQ91" i="34"/>
  <c r="DR91" i="34"/>
  <c r="DS91" i="34"/>
  <c r="DT91" i="34"/>
  <c r="DV91" i="34"/>
  <c r="DW91" i="34" s="1"/>
  <c r="EA91" i="34"/>
  <c r="EL91" i="34"/>
  <c r="EN91" i="34"/>
  <c r="EX91" i="34"/>
  <c r="EY91" i="34"/>
  <c r="FA91" i="34"/>
  <c r="FD91" i="34"/>
  <c r="FE91" i="34"/>
  <c r="FF91" i="34"/>
  <c r="FG91" i="34"/>
  <c r="FH91" i="34"/>
  <c r="FI91" i="34"/>
  <c r="FK91" i="34"/>
  <c r="FL91" i="34" s="1"/>
  <c r="FM91" i="34"/>
  <c r="FN91" i="34"/>
  <c r="FO91" i="34"/>
  <c r="FQ91" i="34"/>
  <c r="FR91" i="34" s="1"/>
  <c r="FT91" i="34"/>
  <c r="FU91" i="34" s="1"/>
  <c r="FV91" i="34"/>
  <c r="FW91" i="34"/>
  <c r="FY91" i="34"/>
  <c r="FZ91" i="34" s="1"/>
  <c r="GG91" i="34"/>
  <c r="GI91" i="34"/>
  <c r="GJ91" i="34"/>
  <c r="GK91" i="34"/>
  <c r="GN91" i="34"/>
  <c r="GO91" i="34"/>
  <c r="GP91" i="34"/>
  <c r="GQ91" i="34"/>
  <c r="GR91" i="34"/>
  <c r="GS91" i="34"/>
  <c r="GT91" i="34"/>
  <c r="GU91" i="34"/>
  <c r="GV91" i="34"/>
  <c r="GW91" i="34"/>
  <c r="GX91" i="34"/>
  <c r="GY91" i="34"/>
  <c r="GZ91" i="34"/>
  <c r="HA91" i="34"/>
  <c r="HB91" i="34"/>
  <c r="HC91" i="34"/>
  <c r="HD91" i="34"/>
  <c r="HE91" i="34"/>
  <c r="HF91" i="34"/>
  <c r="HG91" i="34"/>
  <c r="HH91" i="34"/>
  <c r="HI91" i="34"/>
  <c r="HJ91" i="34"/>
  <c r="HK91" i="34"/>
  <c r="HL91" i="34"/>
  <c r="HM91" i="34"/>
  <c r="HN91" i="34"/>
  <c r="HO91" i="34"/>
  <c r="HP91" i="34"/>
  <c r="HQ91" i="34"/>
  <c r="HR91" i="34"/>
  <c r="HS91" i="34"/>
  <c r="HT91" i="34"/>
  <c r="HU91" i="34"/>
  <c r="HV91" i="34"/>
  <c r="HW91" i="34"/>
  <c r="HX91" i="34"/>
  <c r="HY91" i="34"/>
  <c r="HZ91" i="34"/>
  <c r="IA91" i="34"/>
  <c r="IB91" i="34"/>
  <c r="IC91" i="34"/>
  <c r="ID91" i="34"/>
  <c r="IE91" i="34"/>
  <c r="IF91" i="34"/>
  <c r="IG91" i="34"/>
  <c r="IH91" i="34"/>
  <c r="BH90" i="34"/>
  <c r="GH90" i="34" s="1"/>
  <c r="IK90" i="34" s="1"/>
  <c r="BK90" i="34"/>
  <c r="BL90" i="34"/>
  <c r="BM90" i="34"/>
  <c r="BN90" i="34"/>
  <c r="BO90" i="34"/>
  <c r="BP90" i="34"/>
  <c r="BQ90" i="34"/>
  <c r="BR90" i="34"/>
  <c r="BS90" i="34"/>
  <c r="BT90" i="34"/>
  <c r="BU90" i="34"/>
  <c r="BV90" i="34"/>
  <c r="BW90" i="34"/>
  <c r="BX90" i="34"/>
  <c r="DH90" i="34"/>
  <c r="DI90" i="34"/>
  <c r="DJ90" i="34"/>
  <c r="DL90" i="34"/>
  <c r="DM90" i="34"/>
  <c r="DN90" i="34"/>
  <c r="DO90" i="34"/>
  <c r="DQ90" i="34"/>
  <c r="DR90" i="34"/>
  <c r="DS90" i="34"/>
  <c r="DT90" i="34"/>
  <c r="DV90" i="34"/>
  <c r="DW90" i="34" s="1"/>
  <c r="EA90" i="34"/>
  <c r="EL90" i="34"/>
  <c r="EN90" i="34"/>
  <c r="EX90" i="34"/>
  <c r="EY90" i="34"/>
  <c r="FA90" i="34"/>
  <c r="FD90" i="34"/>
  <c r="FE90" i="34"/>
  <c r="FF90" i="34"/>
  <c r="FG90" i="34"/>
  <c r="FH90" i="34"/>
  <c r="FI90" i="34"/>
  <c r="FK90" i="34"/>
  <c r="FL90" i="34" s="1"/>
  <c r="FM90" i="34"/>
  <c r="FN90" i="34"/>
  <c r="FO90" i="34"/>
  <c r="FQ90" i="34"/>
  <c r="FR90" i="34" s="1"/>
  <c r="FT90" i="34"/>
  <c r="FU90" i="34" s="1"/>
  <c r="FV90" i="34"/>
  <c r="FW90" i="34"/>
  <c r="FY90" i="34"/>
  <c r="FZ90" i="34" s="1"/>
  <c r="GG90" i="34"/>
  <c r="GI90" i="34"/>
  <c r="GJ90" i="34"/>
  <c r="GK90" i="34"/>
  <c r="GN90" i="34"/>
  <c r="GO90" i="34"/>
  <c r="GP90" i="34"/>
  <c r="GQ90" i="34"/>
  <c r="GR90" i="34"/>
  <c r="GS90" i="34"/>
  <c r="GT90" i="34"/>
  <c r="GU90" i="34"/>
  <c r="GV90" i="34"/>
  <c r="GW90" i="34"/>
  <c r="GX90" i="34"/>
  <c r="GY90" i="34"/>
  <c r="GZ90" i="34"/>
  <c r="HA90" i="34"/>
  <c r="HB90" i="34"/>
  <c r="HC90" i="34"/>
  <c r="HD90" i="34"/>
  <c r="HE90" i="34"/>
  <c r="HF90" i="34"/>
  <c r="HG90" i="34"/>
  <c r="HH90" i="34"/>
  <c r="HI90" i="34"/>
  <c r="HJ90" i="34"/>
  <c r="HK90" i="34"/>
  <c r="HL90" i="34"/>
  <c r="HM90" i="34"/>
  <c r="HN90" i="34"/>
  <c r="HO90" i="34"/>
  <c r="HP90" i="34"/>
  <c r="HQ90" i="34"/>
  <c r="HR90" i="34"/>
  <c r="HS90" i="34"/>
  <c r="HT90" i="34"/>
  <c r="HU90" i="34"/>
  <c r="HV90" i="34"/>
  <c r="HW90" i="34"/>
  <c r="HX90" i="34"/>
  <c r="HY90" i="34"/>
  <c r="HZ90" i="34"/>
  <c r="IA90" i="34"/>
  <c r="IB90" i="34"/>
  <c r="IC90" i="34"/>
  <c r="ID90" i="34"/>
  <c r="IE90" i="34"/>
  <c r="IF90" i="34"/>
  <c r="IG90" i="34"/>
  <c r="IH90" i="34"/>
  <c r="BH89" i="34"/>
  <c r="GH89" i="34" s="1"/>
  <c r="IK89" i="34" s="1"/>
  <c r="BK89" i="34"/>
  <c r="BL89" i="34"/>
  <c r="BM89" i="34"/>
  <c r="BN89" i="34"/>
  <c r="BO89" i="34"/>
  <c r="BP89" i="34"/>
  <c r="BQ89" i="34"/>
  <c r="BR89" i="34"/>
  <c r="BS89" i="34"/>
  <c r="BT89" i="34"/>
  <c r="BU89" i="34"/>
  <c r="BV89" i="34"/>
  <c r="BW89" i="34"/>
  <c r="BX89" i="34"/>
  <c r="DH89" i="34"/>
  <c r="DI89" i="34"/>
  <c r="DJ89" i="34"/>
  <c r="DL89" i="34"/>
  <c r="DM89" i="34"/>
  <c r="DN89" i="34"/>
  <c r="DO89" i="34"/>
  <c r="DQ89" i="34"/>
  <c r="DR89" i="34"/>
  <c r="DS89" i="34"/>
  <c r="DT89" i="34"/>
  <c r="DV89" i="34"/>
  <c r="DW89" i="34" s="1"/>
  <c r="EA89" i="34"/>
  <c r="EL89" i="34"/>
  <c r="EN89" i="34"/>
  <c r="EX89" i="34"/>
  <c r="EY89" i="34"/>
  <c r="FA89" i="34"/>
  <c r="FD89" i="34"/>
  <c r="FE89" i="34"/>
  <c r="FF89" i="34"/>
  <c r="FG89" i="34"/>
  <c r="FH89" i="34"/>
  <c r="FI89" i="34"/>
  <c r="FK89" i="34"/>
  <c r="FL89" i="34" s="1"/>
  <c r="FM89" i="34"/>
  <c r="FN89" i="34"/>
  <c r="FO89" i="34"/>
  <c r="FQ89" i="34"/>
  <c r="FR89" i="34" s="1"/>
  <c r="FT89" i="34"/>
  <c r="FU89" i="34" s="1"/>
  <c r="FV89" i="34"/>
  <c r="FW89" i="34"/>
  <c r="FY89" i="34"/>
  <c r="FZ89" i="34" s="1"/>
  <c r="GG89" i="34"/>
  <c r="GI89" i="34"/>
  <c r="GJ89" i="34"/>
  <c r="GK89" i="34"/>
  <c r="GN89" i="34"/>
  <c r="GO89" i="34"/>
  <c r="GP89" i="34"/>
  <c r="GQ89" i="34"/>
  <c r="GR89" i="34"/>
  <c r="GS89" i="34"/>
  <c r="GT89" i="34"/>
  <c r="GU89" i="34"/>
  <c r="GV89" i="34"/>
  <c r="GW89" i="34"/>
  <c r="GX89" i="34"/>
  <c r="GY89" i="34"/>
  <c r="GZ89" i="34"/>
  <c r="HA89" i="34"/>
  <c r="HB89" i="34"/>
  <c r="HC89" i="34"/>
  <c r="HD89" i="34"/>
  <c r="HE89" i="34"/>
  <c r="HF89" i="34"/>
  <c r="HG89" i="34"/>
  <c r="HH89" i="34"/>
  <c r="HI89" i="34"/>
  <c r="HJ89" i="34"/>
  <c r="HK89" i="34"/>
  <c r="HL89" i="34"/>
  <c r="HM89" i="34"/>
  <c r="HN89" i="34"/>
  <c r="HO89" i="34"/>
  <c r="HP89" i="34"/>
  <c r="HQ89" i="34"/>
  <c r="HR89" i="34"/>
  <c r="HS89" i="34"/>
  <c r="HT89" i="34"/>
  <c r="HU89" i="34"/>
  <c r="HV89" i="34"/>
  <c r="HW89" i="34"/>
  <c r="HX89" i="34"/>
  <c r="HY89" i="34"/>
  <c r="HZ89" i="34"/>
  <c r="IA89" i="34"/>
  <c r="IB89" i="34"/>
  <c r="IC89" i="34"/>
  <c r="ID89" i="34"/>
  <c r="IE89" i="34"/>
  <c r="IF89" i="34"/>
  <c r="IG89" i="34"/>
  <c r="IH89" i="34"/>
  <c r="BH88" i="34"/>
  <c r="GH88" i="34" s="1"/>
  <c r="IK88" i="34" s="1"/>
  <c r="BK88" i="34"/>
  <c r="BL88" i="34"/>
  <c r="BM88" i="34"/>
  <c r="BN88" i="34"/>
  <c r="BO88" i="34"/>
  <c r="BP88" i="34"/>
  <c r="BQ88" i="34"/>
  <c r="BR88" i="34"/>
  <c r="BS88" i="34"/>
  <c r="BT88" i="34"/>
  <c r="BU88" i="34"/>
  <c r="BV88" i="34"/>
  <c r="BW88" i="34"/>
  <c r="BX88" i="34"/>
  <c r="DH88" i="34"/>
  <c r="DI88" i="34"/>
  <c r="DJ88" i="34"/>
  <c r="DL88" i="34"/>
  <c r="DM88" i="34"/>
  <c r="DN88" i="34"/>
  <c r="DO88" i="34"/>
  <c r="DQ88" i="34"/>
  <c r="DR88" i="34"/>
  <c r="DS88" i="34"/>
  <c r="DT88" i="34"/>
  <c r="DV88" i="34"/>
  <c r="DW88" i="34" s="1"/>
  <c r="EA88" i="34"/>
  <c r="EL88" i="34"/>
  <c r="EN88" i="34"/>
  <c r="EX88" i="34"/>
  <c r="EY88" i="34"/>
  <c r="FA88" i="34"/>
  <c r="FD88" i="34"/>
  <c r="FE88" i="34"/>
  <c r="FF88" i="34"/>
  <c r="FG88" i="34"/>
  <c r="FH88" i="34"/>
  <c r="FI88" i="34"/>
  <c r="FK88" i="34"/>
  <c r="FL88" i="34" s="1"/>
  <c r="FM88" i="34"/>
  <c r="FN88" i="34"/>
  <c r="FO88" i="34"/>
  <c r="FQ88" i="34"/>
  <c r="FR88" i="34" s="1"/>
  <c r="FT88" i="34"/>
  <c r="FU88" i="34" s="1"/>
  <c r="FV88" i="34"/>
  <c r="FW88" i="34"/>
  <c r="FY88" i="34"/>
  <c r="FZ88" i="34" s="1"/>
  <c r="GG88" i="34"/>
  <c r="GI88" i="34"/>
  <c r="GJ88" i="34"/>
  <c r="GK88" i="34"/>
  <c r="GN88" i="34"/>
  <c r="GO88" i="34"/>
  <c r="GP88" i="34"/>
  <c r="GQ88" i="34"/>
  <c r="GR88" i="34"/>
  <c r="GS88" i="34"/>
  <c r="GT88" i="34"/>
  <c r="GU88" i="34"/>
  <c r="GV88" i="34"/>
  <c r="GW88" i="34"/>
  <c r="GX88" i="34"/>
  <c r="GY88" i="34"/>
  <c r="GZ88" i="34"/>
  <c r="HA88" i="34"/>
  <c r="HB88" i="34"/>
  <c r="HC88" i="34"/>
  <c r="HD88" i="34"/>
  <c r="HE88" i="34"/>
  <c r="HF88" i="34"/>
  <c r="HG88" i="34"/>
  <c r="HH88" i="34"/>
  <c r="HI88" i="34"/>
  <c r="HJ88" i="34"/>
  <c r="HK88" i="34"/>
  <c r="HL88" i="34"/>
  <c r="HM88" i="34"/>
  <c r="HN88" i="34"/>
  <c r="HO88" i="34"/>
  <c r="HP88" i="34"/>
  <c r="HQ88" i="34"/>
  <c r="HR88" i="34"/>
  <c r="HS88" i="34"/>
  <c r="HT88" i="34"/>
  <c r="HU88" i="34"/>
  <c r="HV88" i="34"/>
  <c r="HW88" i="34"/>
  <c r="HX88" i="34"/>
  <c r="HY88" i="34"/>
  <c r="HZ88" i="34"/>
  <c r="IA88" i="34"/>
  <c r="IB88" i="34"/>
  <c r="IC88" i="34"/>
  <c r="ID88" i="34"/>
  <c r="IE88" i="34"/>
  <c r="IF88" i="34"/>
  <c r="IG88" i="34"/>
  <c r="IH88" i="34"/>
  <c r="BH87" i="34"/>
  <c r="GH87" i="34" s="1"/>
  <c r="IK87" i="34" s="1"/>
  <c r="BK87" i="34"/>
  <c r="BL87" i="34"/>
  <c r="BM87" i="34"/>
  <c r="BN87" i="34"/>
  <c r="BO87" i="34"/>
  <c r="BP87" i="34"/>
  <c r="BQ87" i="34"/>
  <c r="BR87" i="34"/>
  <c r="BS87" i="34"/>
  <c r="BT87" i="34"/>
  <c r="BU87" i="34"/>
  <c r="BV87" i="34"/>
  <c r="BW87" i="34"/>
  <c r="BX87" i="34"/>
  <c r="DH87" i="34"/>
  <c r="DI87" i="34"/>
  <c r="DJ87" i="34"/>
  <c r="DL87" i="34"/>
  <c r="DM87" i="34"/>
  <c r="DN87" i="34"/>
  <c r="DO87" i="34"/>
  <c r="DQ87" i="34"/>
  <c r="DR87" i="34"/>
  <c r="DS87" i="34"/>
  <c r="DT87" i="34"/>
  <c r="DV87" i="34"/>
  <c r="DW87" i="34" s="1"/>
  <c r="EA87" i="34"/>
  <c r="EL87" i="34"/>
  <c r="EN87" i="34"/>
  <c r="EX87" i="34"/>
  <c r="EY87" i="34"/>
  <c r="FA87" i="34"/>
  <c r="FD87" i="34"/>
  <c r="FE87" i="34"/>
  <c r="FF87" i="34"/>
  <c r="FG87" i="34"/>
  <c r="FH87" i="34"/>
  <c r="FI87" i="34"/>
  <c r="FK87" i="34"/>
  <c r="FL87" i="34" s="1"/>
  <c r="FM87" i="34"/>
  <c r="FN87" i="34"/>
  <c r="FO87" i="34"/>
  <c r="FQ87" i="34"/>
  <c r="FR87" i="34" s="1"/>
  <c r="FT87" i="34"/>
  <c r="FU87" i="34" s="1"/>
  <c r="FV87" i="34"/>
  <c r="FW87" i="34"/>
  <c r="FY87" i="34"/>
  <c r="FZ87" i="34" s="1"/>
  <c r="GG87" i="34"/>
  <c r="GI87" i="34"/>
  <c r="GJ87" i="34"/>
  <c r="GK87" i="34"/>
  <c r="GN87" i="34"/>
  <c r="GO87" i="34"/>
  <c r="GP87" i="34"/>
  <c r="GQ87" i="34"/>
  <c r="GR87" i="34"/>
  <c r="GS87" i="34"/>
  <c r="GT87" i="34"/>
  <c r="GU87" i="34"/>
  <c r="GV87" i="34"/>
  <c r="GW87" i="34"/>
  <c r="GX87" i="34"/>
  <c r="GY87" i="34"/>
  <c r="GZ87" i="34"/>
  <c r="HA87" i="34"/>
  <c r="HB87" i="34"/>
  <c r="HC87" i="34"/>
  <c r="HD87" i="34"/>
  <c r="HE87" i="34"/>
  <c r="HF87" i="34"/>
  <c r="HG87" i="34"/>
  <c r="HH87" i="34"/>
  <c r="HI87" i="34"/>
  <c r="HJ87" i="34"/>
  <c r="HK87" i="34"/>
  <c r="HL87" i="34"/>
  <c r="HM87" i="34"/>
  <c r="HN87" i="34"/>
  <c r="HO87" i="34"/>
  <c r="HP87" i="34"/>
  <c r="HQ87" i="34"/>
  <c r="HR87" i="34"/>
  <c r="HS87" i="34"/>
  <c r="HT87" i="34"/>
  <c r="HU87" i="34"/>
  <c r="HV87" i="34"/>
  <c r="HW87" i="34"/>
  <c r="HX87" i="34"/>
  <c r="HY87" i="34"/>
  <c r="HZ87" i="34"/>
  <c r="IA87" i="34"/>
  <c r="IB87" i="34"/>
  <c r="IC87" i="34"/>
  <c r="ID87" i="34"/>
  <c r="IE87" i="34"/>
  <c r="IF87" i="34"/>
  <c r="IG87" i="34"/>
  <c r="IH87" i="34"/>
  <c r="BH86" i="34"/>
  <c r="GH86" i="34" s="1"/>
  <c r="IK86" i="34" s="1"/>
  <c r="BK86" i="34"/>
  <c r="BL86" i="34"/>
  <c r="BM86" i="34"/>
  <c r="BN86" i="34"/>
  <c r="BO86" i="34"/>
  <c r="BP86" i="34"/>
  <c r="BQ86" i="34"/>
  <c r="BR86" i="34"/>
  <c r="BS86" i="34"/>
  <c r="BT86" i="34"/>
  <c r="BU86" i="34"/>
  <c r="BV86" i="34"/>
  <c r="BW86" i="34"/>
  <c r="BX86" i="34"/>
  <c r="DH86" i="34"/>
  <c r="DI86" i="34"/>
  <c r="DJ86" i="34"/>
  <c r="DL86" i="34"/>
  <c r="DM86" i="34"/>
  <c r="DN86" i="34"/>
  <c r="DO86" i="34"/>
  <c r="DQ86" i="34"/>
  <c r="DR86" i="34"/>
  <c r="DS86" i="34"/>
  <c r="DT86" i="34"/>
  <c r="DV86" i="34"/>
  <c r="DW86" i="34" s="1"/>
  <c r="EA86" i="34"/>
  <c r="EL86" i="34"/>
  <c r="EN86" i="34"/>
  <c r="EX86" i="34"/>
  <c r="EY86" i="34"/>
  <c r="FA86" i="34"/>
  <c r="FD86" i="34"/>
  <c r="FE86" i="34"/>
  <c r="FF86" i="34"/>
  <c r="FG86" i="34"/>
  <c r="FH86" i="34"/>
  <c r="FI86" i="34"/>
  <c r="FK86" i="34"/>
  <c r="FL86" i="34" s="1"/>
  <c r="FM86" i="34"/>
  <c r="FN86" i="34"/>
  <c r="FO86" i="34"/>
  <c r="FQ86" i="34"/>
  <c r="FR86" i="34" s="1"/>
  <c r="FT86" i="34"/>
  <c r="FU86" i="34" s="1"/>
  <c r="FV86" i="34"/>
  <c r="FW86" i="34"/>
  <c r="FY86" i="34"/>
  <c r="FZ86" i="34" s="1"/>
  <c r="GG86" i="34"/>
  <c r="GI86" i="34"/>
  <c r="GJ86" i="34"/>
  <c r="GK86" i="34"/>
  <c r="GN86" i="34"/>
  <c r="GO86" i="34"/>
  <c r="GP86" i="34"/>
  <c r="GQ86" i="34"/>
  <c r="GR86" i="34"/>
  <c r="GS86" i="34"/>
  <c r="GT86" i="34"/>
  <c r="GU86" i="34"/>
  <c r="GV86" i="34"/>
  <c r="GW86" i="34"/>
  <c r="GX86" i="34"/>
  <c r="GY86" i="34"/>
  <c r="GZ86" i="34"/>
  <c r="HA86" i="34"/>
  <c r="HB86" i="34"/>
  <c r="HC86" i="34"/>
  <c r="HD86" i="34"/>
  <c r="HE86" i="34"/>
  <c r="HF86" i="34"/>
  <c r="HG86" i="34"/>
  <c r="HH86" i="34"/>
  <c r="HI86" i="34"/>
  <c r="HJ86" i="34"/>
  <c r="HK86" i="34"/>
  <c r="HL86" i="34"/>
  <c r="HM86" i="34"/>
  <c r="HN86" i="34"/>
  <c r="HO86" i="34"/>
  <c r="HP86" i="34"/>
  <c r="HQ86" i="34"/>
  <c r="HR86" i="34"/>
  <c r="HS86" i="34"/>
  <c r="HT86" i="34"/>
  <c r="HU86" i="34"/>
  <c r="HV86" i="34"/>
  <c r="HW86" i="34"/>
  <c r="HX86" i="34"/>
  <c r="HY86" i="34"/>
  <c r="HZ86" i="34"/>
  <c r="IA86" i="34"/>
  <c r="IB86" i="34"/>
  <c r="IC86" i="34"/>
  <c r="ID86" i="34"/>
  <c r="IE86" i="34"/>
  <c r="IF86" i="34"/>
  <c r="IG86" i="34"/>
  <c r="IH86" i="34"/>
  <c r="BH85" i="34"/>
  <c r="GH85" i="34" s="1"/>
  <c r="IK85" i="34" s="1"/>
  <c r="BK85" i="34"/>
  <c r="BL85" i="34"/>
  <c r="BM85" i="34"/>
  <c r="BN85" i="34"/>
  <c r="BO85" i="34"/>
  <c r="BP85" i="34"/>
  <c r="BQ85" i="34"/>
  <c r="BR85" i="34"/>
  <c r="BS85" i="34"/>
  <c r="BT85" i="34"/>
  <c r="BU85" i="34"/>
  <c r="BV85" i="34"/>
  <c r="BW85" i="34"/>
  <c r="BX85" i="34"/>
  <c r="DH85" i="34"/>
  <c r="DI85" i="34"/>
  <c r="DJ85" i="34"/>
  <c r="DL85" i="34"/>
  <c r="DM85" i="34"/>
  <c r="DN85" i="34"/>
  <c r="DO85" i="34"/>
  <c r="DQ85" i="34"/>
  <c r="DR85" i="34"/>
  <c r="DS85" i="34"/>
  <c r="DT85" i="34"/>
  <c r="DV85" i="34"/>
  <c r="DW85" i="34" s="1"/>
  <c r="EA85" i="34"/>
  <c r="EL85" i="34"/>
  <c r="EN85" i="34"/>
  <c r="EX85" i="34"/>
  <c r="EY85" i="34"/>
  <c r="FA85" i="34"/>
  <c r="FD85" i="34"/>
  <c r="FE85" i="34"/>
  <c r="FF85" i="34"/>
  <c r="FG85" i="34"/>
  <c r="FH85" i="34"/>
  <c r="FI85" i="34"/>
  <c r="FK85" i="34"/>
  <c r="FL85" i="34" s="1"/>
  <c r="FM85" i="34"/>
  <c r="FN85" i="34"/>
  <c r="FO85" i="34"/>
  <c r="FQ85" i="34"/>
  <c r="FR85" i="34" s="1"/>
  <c r="FT85" i="34"/>
  <c r="FU85" i="34" s="1"/>
  <c r="FV85" i="34"/>
  <c r="FW85" i="34"/>
  <c r="FY85" i="34"/>
  <c r="FZ85" i="34" s="1"/>
  <c r="GG85" i="34"/>
  <c r="GI85" i="34"/>
  <c r="GJ85" i="34"/>
  <c r="GK85" i="34"/>
  <c r="GN85" i="34"/>
  <c r="GO85" i="34"/>
  <c r="GP85" i="34"/>
  <c r="GQ85" i="34"/>
  <c r="GR85" i="34"/>
  <c r="GS85" i="34"/>
  <c r="GT85" i="34"/>
  <c r="GU85" i="34"/>
  <c r="GV85" i="34"/>
  <c r="GW85" i="34"/>
  <c r="GX85" i="34"/>
  <c r="GY85" i="34"/>
  <c r="GZ85" i="34"/>
  <c r="HA85" i="34"/>
  <c r="HB85" i="34"/>
  <c r="HC85" i="34"/>
  <c r="HD85" i="34"/>
  <c r="HE85" i="34"/>
  <c r="HF85" i="34"/>
  <c r="HG85" i="34"/>
  <c r="HH85" i="34"/>
  <c r="HI85" i="34"/>
  <c r="HJ85" i="34"/>
  <c r="HK85" i="34"/>
  <c r="HL85" i="34"/>
  <c r="HM85" i="34"/>
  <c r="HN85" i="34"/>
  <c r="HO85" i="34"/>
  <c r="HP85" i="34"/>
  <c r="HQ85" i="34"/>
  <c r="HR85" i="34"/>
  <c r="HS85" i="34"/>
  <c r="HT85" i="34"/>
  <c r="HU85" i="34"/>
  <c r="HV85" i="34"/>
  <c r="HW85" i="34"/>
  <c r="HX85" i="34"/>
  <c r="HY85" i="34"/>
  <c r="HZ85" i="34"/>
  <c r="IA85" i="34"/>
  <c r="IB85" i="34"/>
  <c r="IC85" i="34"/>
  <c r="ID85" i="34"/>
  <c r="IE85" i="34"/>
  <c r="IF85" i="34"/>
  <c r="IG85" i="34"/>
  <c r="IH85" i="34"/>
  <c r="BH84" i="34"/>
  <c r="GH84" i="34" s="1"/>
  <c r="IK84" i="34" s="1"/>
  <c r="BK84" i="34"/>
  <c r="BL84" i="34"/>
  <c r="BM84" i="34"/>
  <c r="BN84" i="34"/>
  <c r="BO84" i="34"/>
  <c r="BP84" i="34"/>
  <c r="BQ84" i="34"/>
  <c r="BR84" i="34"/>
  <c r="BS84" i="34"/>
  <c r="BT84" i="34"/>
  <c r="BU84" i="34"/>
  <c r="BV84" i="34"/>
  <c r="BW84" i="34"/>
  <c r="BX84" i="34"/>
  <c r="DH84" i="34"/>
  <c r="DI84" i="34"/>
  <c r="DJ84" i="34"/>
  <c r="DL84" i="34"/>
  <c r="DM84" i="34"/>
  <c r="DN84" i="34"/>
  <c r="DO84" i="34"/>
  <c r="DQ84" i="34"/>
  <c r="DR84" i="34"/>
  <c r="DS84" i="34"/>
  <c r="DT84" i="34"/>
  <c r="DV84" i="34"/>
  <c r="DW84" i="34" s="1"/>
  <c r="EA84" i="34"/>
  <c r="EL84" i="34"/>
  <c r="EN84" i="34"/>
  <c r="EX84" i="34"/>
  <c r="EY84" i="34"/>
  <c r="FA84" i="34"/>
  <c r="FD84" i="34"/>
  <c r="FE84" i="34"/>
  <c r="FF84" i="34"/>
  <c r="FG84" i="34"/>
  <c r="FH84" i="34"/>
  <c r="FI84" i="34"/>
  <c r="FK84" i="34"/>
  <c r="FL84" i="34" s="1"/>
  <c r="FM84" i="34"/>
  <c r="FN84" i="34"/>
  <c r="FO84" i="34"/>
  <c r="FQ84" i="34"/>
  <c r="FR84" i="34" s="1"/>
  <c r="FT84" i="34"/>
  <c r="FU84" i="34" s="1"/>
  <c r="FV84" i="34"/>
  <c r="FW84" i="34"/>
  <c r="FY84" i="34"/>
  <c r="FZ84" i="34" s="1"/>
  <c r="GG84" i="34"/>
  <c r="GI84" i="34"/>
  <c r="GJ84" i="34"/>
  <c r="GK84" i="34"/>
  <c r="GN84" i="34"/>
  <c r="GO84" i="34"/>
  <c r="GP84" i="34"/>
  <c r="GQ84" i="34"/>
  <c r="GR84" i="34"/>
  <c r="GS84" i="34"/>
  <c r="GT84" i="34"/>
  <c r="GU84" i="34"/>
  <c r="GV84" i="34"/>
  <c r="GW84" i="34"/>
  <c r="GX84" i="34"/>
  <c r="GY84" i="34"/>
  <c r="GZ84" i="34"/>
  <c r="HA84" i="34"/>
  <c r="HB84" i="34"/>
  <c r="HC84" i="34"/>
  <c r="HD84" i="34"/>
  <c r="HE84" i="34"/>
  <c r="HF84" i="34"/>
  <c r="HG84" i="34"/>
  <c r="HH84" i="34"/>
  <c r="HI84" i="34"/>
  <c r="HJ84" i="34"/>
  <c r="HK84" i="34"/>
  <c r="HL84" i="34"/>
  <c r="HM84" i="34"/>
  <c r="HN84" i="34"/>
  <c r="HO84" i="34"/>
  <c r="HP84" i="34"/>
  <c r="HQ84" i="34"/>
  <c r="HR84" i="34"/>
  <c r="HS84" i="34"/>
  <c r="HT84" i="34"/>
  <c r="HU84" i="34"/>
  <c r="HV84" i="34"/>
  <c r="HW84" i="34"/>
  <c r="HX84" i="34"/>
  <c r="HY84" i="34"/>
  <c r="HZ84" i="34"/>
  <c r="IA84" i="34"/>
  <c r="IB84" i="34"/>
  <c r="IC84" i="34"/>
  <c r="ID84" i="34"/>
  <c r="IE84" i="34"/>
  <c r="IF84" i="34"/>
  <c r="IG84" i="34"/>
  <c r="IH84" i="34"/>
  <c r="BH83" i="34"/>
  <c r="GH83" i="34" s="1"/>
  <c r="IK83" i="34" s="1"/>
  <c r="BK83" i="34"/>
  <c r="BL83" i="34"/>
  <c r="BM83" i="34"/>
  <c r="BN83" i="34"/>
  <c r="BO83" i="34"/>
  <c r="BP83" i="34"/>
  <c r="BQ83" i="34"/>
  <c r="BR83" i="34"/>
  <c r="BS83" i="34"/>
  <c r="BT83" i="34"/>
  <c r="BU83" i="34"/>
  <c r="BV83" i="34"/>
  <c r="BW83" i="34"/>
  <c r="BX83" i="34"/>
  <c r="DH83" i="34"/>
  <c r="DI83" i="34"/>
  <c r="DJ83" i="34"/>
  <c r="DL83" i="34"/>
  <c r="DM83" i="34"/>
  <c r="DN83" i="34"/>
  <c r="DO83" i="34"/>
  <c r="DQ83" i="34"/>
  <c r="DR83" i="34"/>
  <c r="DS83" i="34"/>
  <c r="DT83" i="34"/>
  <c r="DV83" i="34"/>
  <c r="DW83" i="34" s="1"/>
  <c r="EA83" i="34"/>
  <c r="EL83" i="34"/>
  <c r="EN83" i="34"/>
  <c r="EX83" i="34"/>
  <c r="EY83" i="34"/>
  <c r="FA83" i="34"/>
  <c r="FD83" i="34"/>
  <c r="FE83" i="34"/>
  <c r="FF83" i="34"/>
  <c r="FG83" i="34"/>
  <c r="FH83" i="34"/>
  <c r="FI83" i="34"/>
  <c r="FK83" i="34"/>
  <c r="FL83" i="34" s="1"/>
  <c r="FM83" i="34"/>
  <c r="FN83" i="34"/>
  <c r="FO83" i="34"/>
  <c r="FQ83" i="34"/>
  <c r="FR83" i="34" s="1"/>
  <c r="FT83" i="34"/>
  <c r="FU83" i="34" s="1"/>
  <c r="FV83" i="34"/>
  <c r="FW83" i="34"/>
  <c r="FY83" i="34"/>
  <c r="FZ83" i="34" s="1"/>
  <c r="GG83" i="34"/>
  <c r="GI83" i="34"/>
  <c r="GJ83" i="34"/>
  <c r="GK83" i="34"/>
  <c r="GN83" i="34"/>
  <c r="GO83" i="34"/>
  <c r="GP83" i="34"/>
  <c r="GQ83" i="34"/>
  <c r="GR83" i="34"/>
  <c r="GS83" i="34"/>
  <c r="GT83" i="34"/>
  <c r="GU83" i="34"/>
  <c r="GV83" i="34"/>
  <c r="GW83" i="34"/>
  <c r="GX83" i="34"/>
  <c r="GY83" i="34"/>
  <c r="GZ83" i="34"/>
  <c r="HA83" i="34"/>
  <c r="HB83" i="34"/>
  <c r="HC83" i="34"/>
  <c r="HD83" i="34"/>
  <c r="HE83" i="34"/>
  <c r="HF83" i="34"/>
  <c r="HG83" i="34"/>
  <c r="HH83" i="34"/>
  <c r="HI83" i="34"/>
  <c r="HJ83" i="34"/>
  <c r="HK83" i="34"/>
  <c r="HL83" i="34"/>
  <c r="HM83" i="34"/>
  <c r="HN83" i="34"/>
  <c r="HO83" i="34"/>
  <c r="HP83" i="34"/>
  <c r="HQ83" i="34"/>
  <c r="HR83" i="34"/>
  <c r="HS83" i="34"/>
  <c r="HT83" i="34"/>
  <c r="HU83" i="34"/>
  <c r="HV83" i="34"/>
  <c r="HW83" i="34"/>
  <c r="HX83" i="34"/>
  <c r="HY83" i="34"/>
  <c r="HZ83" i="34"/>
  <c r="IA83" i="34"/>
  <c r="IB83" i="34"/>
  <c r="IC83" i="34"/>
  <c r="ID83" i="34"/>
  <c r="IE83" i="34"/>
  <c r="IF83" i="34"/>
  <c r="IG83" i="34"/>
  <c r="IH83" i="34"/>
  <c r="BH82" i="34"/>
  <c r="GH82" i="34" s="1"/>
  <c r="IK82" i="34" s="1"/>
  <c r="BK82" i="34"/>
  <c r="BL82" i="34"/>
  <c r="BM82" i="34"/>
  <c r="BN82" i="34"/>
  <c r="BO82" i="34"/>
  <c r="BP82" i="34"/>
  <c r="BQ82" i="34"/>
  <c r="BR82" i="34"/>
  <c r="BS82" i="34"/>
  <c r="BT82" i="34"/>
  <c r="BU82" i="34"/>
  <c r="BV82" i="34"/>
  <c r="BW82" i="34"/>
  <c r="BX82" i="34"/>
  <c r="DH82" i="34"/>
  <c r="DI82" i="34"/>
  <c r="DJ82" i="34"/>
  <c r="DL82" i="34"/>
  <c r="DM82" i="34"/>
  <c r="DN82" i="34"/>
  <c r="DO82" i="34"/>
  <c r="DQ82" i="34"/>
  <c r="DR82" i="34"/>
  <c r="DS82" i="34"/>
  <c r="DT82" i="34"/>
  <c r="DV82" i="34"/>
  <c r="DW82" i="34" s="1"/>
  <c r="EA82" i="34"/>
  <c r="EL82" i="34"/>
  <c r="EN82" i="34"/>
  <c r="EX82" i="34"/>
  <c r="EY82" i="34"/>
  <c r="FA82" i="34"/>
  <c r="FD82" i="34"/>
  <c r="FE82" i="34"/>
  <c r="FF82" i="34"/>
  <c r="FG82" i="34"/>
  <c r="FH82" i="34"/>
  <c r="FI82" i="34"/>
  <c r="FK82" i="34"/>
  <c r="FL82" i="34" s="1"/>
  <c r="FM82" i="34"/>
  <c r="FN82" i="34"/>
  <c r="FO82" i="34"/>
  <c r="FQ82" i="34"/>
  <c r="FR82" i="34" s="1"/>
  <c r="FT82" i="34"/>
  <c r="FU82" i="34" s="1"/>
  <c r="FV82" i="34"/>
  <c r="FW82" i="34"/>
  <c r="FY82" i="34"/>
  <c r="FZ82" i="34" s="1"/>
  <c r="GG82" i="34"/>
  <c r="GI82" i="34"/>
  <c r="GJ82" i="34"/>
  <c r="GK82" i="34"/>
  <c r="GN82" i="34"/>
  <c r="GO82" i="34"/>
  <c r="GP82" i="34"/>
  <c r="GQ82" i="34"/>
  <c r="GR82" i="34"/>
  <c r="GS82" i="34"/>
  <c r="GT82" i="34"/>
  <c r="GU82" i="34"/>
  <c r="GV82" i="34"/>
  <c r="GW82" i="34"/>
  <c r="GX82" i="34"/>
  <c r="GY82" i="34"/>
  <c r="GZ82" i="34"/>
  <c r="HA82" i="34"/>
  <c r="HB82" i="34"/>
  <c r="HC82" i="34"/>
  <c r="HD82" i="34"/>
  <c r="HE82" i="34"/>
  <c r="HF82" i="34"/>
  <c r="HG82" i="34"/>
  <c r="HH82" i="34"/>
  <c r="HI82" i="34"/>
  <c r="HJ82" i="34"/>
  <c r="HK82" i="34"/>
  <c r="HL82" i="34"/>
  <c r="HM82" i="34"/>
  <c r="HN82" i="34"/>
  <c r="HO82" i="34"/>
  <c r="HP82" i="34"/>
  <c r="HQ82" i="34"/>
  <c r="HR82" i="34"/>
  <c r="HS82" i="34"/>
  <c r="HT82" i="34"/>
  <c r="HU82" i="34"/>
  <c r="HV82" i="34"/>
  <c r="HW82" i="34"/>
  <c r="HX82" i="34"/>
  <c r="HY82" i="34"/>
  <c r="HZ82" i="34"/>
  <c r="IA82" i="34"/>
  <c r="IB82" i="34"/>
  <c r="IC82" i="34"/>
  <c r="ID82" i="34"/>
  <c r="IE82" i="34"/>
  <c r="IF82" i="34"/>
  <c r="IG82" i="34"/>
  <c r="IH82" i="34"/>
  <c r="BH81" i="34"/>
  <c r="GH81" i="34" s="1"/>
  <c r="IK81" i="34" s="1"/>
  <c r="BK81" i="34"/>
  <c r="BL81" i="34"/>
  <c r="BM81" i="34"/>
  <c r="BN81" i="34"/>
  <c r="BO81" i="34"/>
  <c r="BP81" i="34"/>
  <c r="BQ81" i="34"/>
  <c r="BR81" i="34"/>
  <c r="BS81" i="34"/>
  <c r="BT81" i="34"/>
  <c r="BU81" i="34"/>
  <c r="BV81" i="34"/>
  <c r="BW81" i="34"/>
  <c r="BX81" i="34"/>
  <c r="DH81" i="34"/>
  <c r="DI81" i="34"/>
  <c r="DJ81" i="34"/>
  <c r="DL81" i="34"/>
  <c r="DM81" i="34"/>
  <c r="DN81" i="34"/>
  <c r="DO81" i="34"/>
  <c r="DQ81" i="34"/>
  <c r="DR81" i="34"/>
  <c r="DS81" i="34"/>
  <c r="DT81" i="34"/>
  <c r="DV81" i="34"/>
  <c r="DW81" i="34" s="1"/>
  <c r="EA81" i="34"/>
  <c r="EL81" i="34"/>
  <c r="EN81" i="34"/>
  <c r="EX81" i="34"/>
  <c r="EY81" i="34"/>
  <c r="FA81" i="34"/>
  <c r="FD81" i="34"/>
  <c r="FE81" i="34"/>
  <c r="FF81" i="34"/>
  <c r="FG81" i="34"/>
  <c r="FH81" i="34"/>
  <c r="FI81" i="34"/>
  <c r="FK81" i="34"/>
  <c r="FL81" i="34" s="1"/>
  <c r="FM81" i="34"/>
  <c r="FN81" i="34"/>
  <c r="FO81" i="34"/>
  <c r="FQ81" i="34"/>
  <c r="FR81" i="34" s="1"/>
  <c r="FT81" i="34"/>
  <c r="FU81" i="34" s="1"/>
  <c r="FV81" i="34"/>
  <c r="FW81" i="34"/>
  <c r="FZ81" i="34"/>
  <c r="GG81" i="34"/>
  <c r="GI81" i="34"/>
  <c r="GJ81" i="34"/>
  <c r="GK81" i="34"/>
  <c r="GN81" i="34"/>
  <c r="GO81" i="34"/>
  <c r="GP81" i="34"/>
  <c r="GQ81" i="34"/>
  <c r="GR81" i="34"/>
  <c r="GS81" i="34"/>
  <c r="GT81" i="34"/>
  <c r="GU81" i="34"/>
  <c r="GV81" i="34"/>
  <c r="GW81" i="34"/>
  <c r="GX81" i="34"/>
  <c r="GY81" i="34"/>
  <c r="GZ81" i="34"/>
  <c r="HA81" i="34"/>
  <c r="HB81" i="34"/>
  <c r="HC81" i="34"/>
  <c r="HD81" i="34"/>
  <c r="HE81" i="34"/>
  <c r="HF81" i="34"/>
  <c r="HG81" i="34"/>
  <c r="HH81" i="34"/>
  <c r="HI81" i="34"/>
  <c r="HJ81" i="34"/>
  <c r="HK81" i="34"/>
  <c r="HL81" i="34"/>
  <c r="HM81" i="34"/>
  <c r="HN81" i="34"/>
  <c r="HO81" i="34"/>
  <c r="HP81" i="34"/>
  <c r="HQ81" i="34"/>
  <c r="HR81" i="34"/>
  <c r="HS81" i="34"/>
  <c r="HT81" i="34"/>
  <c r="HU81" i="34"/>
  <c r="HV81" i="34"/>
  <c r="HW81" i="34"/>
  <c r="HX81" i="34"/>
  <c r="HY81" i="34"/>
  <c r="HZ81" i="34"/>
  <c r="IA81" i="34"/>
  <c r="IB81" i="34"/>
  <c r="IC81" i="34"/>
  <c r="ID81" i="34"/>
  <c r="IE81" i="34"/>
  <c r="IF81" i="34"/>
  <c r="IG81" i="34"/>
  <c r="IH81" i="34"/>
  <c r="BH80" i="34"/>
  <c r="GH80" i="34" s="1"/>
  <c r="IK80" i="34" s="1"/>
  <c r="BK80" i="34"/>
  <c r="BL80" i="34"/>
  <c r="BM80" i="34"/>
  <c r="BN80" i="34"/>
  <c r="BO80" i="34"/>
  <c r="BP80" i="34"/>
  <c r="BQ80" i="34"/>
  <c r="BR80" i="34"/>
  <c r="BS80" i="34"/>
  <c r="BT80" i="34"/>
  <c r="BU80" i="34"/>
  <c r="BV80" i="34"/>
  <c r="BW80" i="34"/>
  <c r="BX80" i="34"/>
  <c r="DH80" i="34"/>
  <c r="DI80" i="34"/>
  <c r="DJ80" i="34"/>
  <c r="DL80" i="34"/>
  <c r="DM80" i="34"/>
  <c r="DN80" i="34"/>
  <c r="DO80" i="34"/>
  <c r="DQ80" i="34"/>
  <c r="DR80" i="34"/>
  <c r="DS80" i="34"/>
  <c r="DT80" i="34"/>
  <c r="DV80" i="34"/>
  <c r="DW80" i="34" s="1"/>
  <c r="EA80" i="34"/>
  <c r="EL80" i="34"/>
  <c r="EN80" i="34"/>
  <c r="EX80" i="34"/>
  <c r="EY80" i="34"/>
  <c r="FA80" i="34"/>
  <c r="FD80" i="34"/>
  <c r="FE80" i="34"/>
  <c r="FF80" i="34"/>
  <c r="FG80" i="34"/>
  <c r="FH80" i="34"/>
  <c r="FI80" i="34"/>
  <c r="FK80" i="34"/>
  <c r="FL80" i="34" s="1"/>
  <c r="FM80" i="34"/>
  <c r="FN80" i="34"/>
  <c r="FO80" i="34"/>
  <c r="FQ80" i="34"/>
  <c r="FR80" i="34" s="1"/>
  <c r="FT80" i="34"/>
  <c r="FU80" i="34" s="1"/>
  <c r="FV80" i="34"/>
  <c r="FW80" i="34"/>
  <c r="FY80" i="34"/>
  <c r="FZ80" i="34" s="1"/>
  <c r="GG80" i="34"/>
  <c r="GI80" i="34"/>
  <c r="GJ80" i="34"/>
  <c r="GK80" i="34"/>
  <c r="GN80" i="34"/>
  <c r="GO80" i="34"/>
  <c r="GP80" i="34"/>
  <c r="GQ80" i="34"/>
  <c r="GR80" i="34"/>
  <c r="GS80" i="34"/>
  <c r="GT80" i="34"/>
  <c r="GU80" i="34"/>
  <c r="GV80" i="34"/>
  <c r="GW80" i="34"/>
  <c r="GX80" i="34"/>
  <c r="GY80" i="34"/>
  <c r="GZ80" i="34"/>
  <c r="HA80" i="34"/>
  <c r="HB80" i="34"/>
  <c r="HC80" i="34"/>
  <c r="HD80" i="34"/>
  <c r="HE80" i="34"/>
  <c r="HF80" i="34"/>
  <c r="HG80" i="34"/>
  <c r="HH80" i="34"/>
  <c r="HI80" i="34"/>
  <c r="HJ80" i="34"/>
  <c r="HK80" i="34"/>
  <c r="HL80" i="34"/>
  <c r="HM80" i="34"/>
  <c r="HN80" i="34"/>
  <c r="HO80" i="34"/>
  <c r="HP80" i="34"/>
  <c r="HQ80" i="34"/>
  <c r="HR80" i="34"/>
  <c r="HS80" i="34"/>
  <c r="HT80" i="34"/>
  <c r="HU80" i="34"/>
  <c r="HV80" i="34"/>
  <c r="HW80" i="34"/>
  <c r="HX80" i="34"/>
  <c r="HY80" i="34"/>
  <c r="HZ80" i="34"/>
  <c r="IA80" i="34"/>
  <c r="IB80" i="34"/>
  <c r="IC80" i="34"/>
  <c r="ID80" i="34"/>
  <c r="IE80" i="34"/>
  <c r="IF80" i="34"/>
  <c r="IG80" i="34"/>
  <c r="IH80" i="34"/>
  <c r="BH79" i="34"/>
  <c r="GH79" i="34" s="1"/>
  <c r="IK79" i="34" s="1"/>
  <c r="BK79" i="34"/>
  <c r="BL79" i="34"/>
  <c r="BM79" i="34"/>
  <c r="BN79" i="34"/>
  <c r="BO79" i="34"/>
  <c r="BP79" i="34"/>
  <c r="BQ79" i="34"/>
  <c r="BR79" i="34"/>
  <c r="BS79" i="34"/>
  <c r="BT79" i="34"/>
  <c r="BU79" i="34"/>
  <c r="BV79" i="34"/>
  <c r="BW79" i="34"/>
  <c r="BX79" i="34"/>
  <c r="DH79" i="34"/>
  <c r="DI79" i="34"/>
  <c r="DJ79" i="34"/>
  <c r="DL79" i="34"/>
  <c r="DM79" i="34"/>
  <c r="DN79" i="34"/>
  <c r="DO79" i="34"/>
  <c r="DQ79" i="34"/>
  <c r="DR79" i="34"/>
  <c r="DS79" i="34"/>
  <c r="DT79" i="34"/>
  <c r="DV79" i="34"/>
  <c r="DW79" i="34" s="1"/>
  <c r="EA79" i="34"/>
  <c r="EL79" i="34"/>
  <c r="EN79" i="34"/>
  <c r="EX79" i="34"/>
  <c r="EY79" i="34"/>
  <c r="FA79" i="34"/>
  <c r="FD79" i="34"/>
  <c r="FE79" i="34"/>
  <c r="FF79" i="34"/>
  <c r="FG79" i="34"/>
  <c r="FH79" i="34"/>
  <c r="FI79" i="34"/>
  <c r="FK79" i="34"/>
  <c r="FL79" i="34" s="1"/>
  <c r="FM79" i="34"/>
  <c r="FN79" i="34"/>
  <c r="FO79" i="34"/>
  <c r="FQ79" i="34"/>
  <c r="FR79" i="34" s="1"/>
  <c r="FT79" i="34"/>
  <c r="FU79" i="34" s="1"/>
  <c r="FV79" i="34"/>
  <c r="FW79" i="34"/>
  <c r="FY79" i="34"/>
  <c r="FZ79" i="34" s="1"/>
  <c r="GG79" i="34"/>
  <c r="GI79" i="34"/>
  <c r="GJ79" i="34"/>
  <c r="GK79" i="34"/>
  <c r="GN79" i="34"/>
  <c r="GO79" i="34"/>
  <c r="GP79" i="34"/>
  <c r="GQ79" i="34"/>
  <c r="GR79" i="34"/>
  <c r="GS79" i="34"/>
  <c r="GT79" i="34"/>
  <c r="GU79" i="34"/>
  <c r="GV79" i="34"/>
  <c r="GW79" i="34"/>
  <c r="GX79" i="34"/>
  <c r="GY79" i="34"/>
  <c r="GZ79" i="34"/>
  <c r="HA79" i="34"/>
  <c r="HB79" i="34"/>
  <c r="HC79" i="34"/>
  <c r="HD79" i="34"/>
  <c r="HE79" i="34"/>
  <c r="HF79" i="34"/>
  <c r="HG79" i="34"/>
  <c r="HH79" i="34"/>
  <c r="HI79" i="34"/>
  <c r="HJ79" i="34"/>
  <c r="HK79" i="34"/>
  <c r="HL79" i="34"/>
  <c r="HM79" i="34"/>
  <c r="HN79" i="34"/>
  <c r="HO79" i="34"/>
  <c r="HP79" i="34"/>
  <c r="HQ79" i="34"/>
  <c r="HR79" i="34"/>
  <c r="HS79" i="34"/>
  <c r="HT79" i="34"/>
  <c r="HU79" i="34"/>
  <c r="HV79" i="34"/>
  <c r="HW79" i="34"/>
  <c r="HX79" i="34"/>
  <c r="HY79" i="34"/>
  <c r="HZ79" i="34"/>
  <c r="IA79" i="34"/>
  <c r="IB79" i="34"/>
  <c r="IC79" i="34"/>
  <c r="ID79" i="34"/>
  <c r="IE79" i="34"/>
  <c r="IF79" i="34"/>
  <c r="IG79" i="34"/>
  <c r="IH79" i="34"/>
  <c r="BH78" i="34"/>
  <c r="GH78" i="34" s="1"/>
  <c r="IK78" i="34" s="1"/>
  <c r="BK78" i="34"/>
  <c r="BL78" i="34"/>
  <c r="BM78" i="34"/>
  <c r="BN78" i="34"/>
  <c r="BO78" i="34"/>
  <c r="BP78" i="34"/>
  <c r="BQ78" i="34"/>
  <c r="BR78" i="34"/>
  <c r="BS78" i="34"/>
  <c r="BT78" i="34"/>
  <c r="BU78" i="34"/>
  <c r="BV78" i="34"/>
  <c r="BW78" i="34"/>
  <c r="BX78" i="34"/>
  <c r="DH78" i="34"/>
  <c r="DI78" i="34"/>
  <c r="DJ78" i="34"/>
  <c r="DL78" i="34"/>
  <c r="DM78" i="34"/>
  <c r="DN78" i="34"/>
  <c r="DO78" i="34"/>
  <c r="DQ78" i="34"/>
  <c r="DR78" i="34"/>
  <c r="DS78" i="34"/>
  <c r="DT78" i="34"/>
  <c r="DV78" i="34"/>
  <c r="DW78" i="34" s="1"/>
  <c r="EA78" i="34"/>
  <c r="EL78" i="34"/>
  <c r="EN78" i="34"/>
  <c r="EX78" i="34"/>
  <c r="EY78" i="34"/>
  <c r="FA78" i="34"/>
  <c r="FD78" i="34"/>
  <c r="FE78" i="34"/>
  <c r="FF78" i="34"/>
  <c r="FG78" i="34"/>
  <c r="FH78" i="34"/>
  <c r="FI78" i="34"/>
  <c r="FK78" i="34"/>
  <c r="FL78" i="34" s="1"/>
  <c r="FM78" i="34"/>
  <c r="FN78" i="34"/>
  <c r="FO78" i="34"/>
  <c r="FQ78" i="34"/>
  <c r="FR78" i="34" s="1"/>
  <c r="FT78" i="34"/>
  <c r="FU78" i="34" s="1"/>
  <c r="FV78" i="34"/>
  <c r="FW78" i="34"/>
  <c r="FY78" i="34"/>
  <c r="FZ78" i="34" s="1"/>
  <c r="GG78" i="34"/>
  <c r="GI78" i="34"/>
  <c r="GJ78" i="34"/>
  <c r="GK78" i="34"/>
  <c r="GN78" i="34"/>
  <c r="GO78" i="34"/>
  <c r="GP78" i="34"/>
  <c r="GQ78" i="34"/>
  <c r="GR78" i="34"/>
  <c r="GS78" i="34"/>
  <c r="GT78" i="34"/>
  <c r="GU78" i="34"/>
  <c r="GV78" i="34"/>
  <c r="GW78" i="34"/>
  <c r="GX78" i="34"/>
  <c r="GY78" i="34"/>
  <c r="GZ78" i="34"/>
  <c r="HA78" i="34"/>
  <c r="HB78" i="34"/>
  <c r="HC78" i="34"/>
  <c r="HD78" i="34"/>
  <c r="HE78" i="34"/>
  <c r="HF78" i="34"/>
  <c r="HG78" i="34"/>
  <c r="HH78" i="34"/>
  <c r="HI78" i="34"/>
  <c r="HJ78" i="34"/>
  <c r="HK78" i="34"/>
  <c r="HL78" i="34"/>
  <c r="HM78" i="34"/>
  <c r="HN78" i="34"/>
  <c r="HO78" i="34"/>
  <c r="HP78" i="34"/>
  <c r="HQ78" i="34"/>
  <c r="HR78" i="34"/>
  <c r="HS78" i="34"/>
  <c r="HT78" i="34"/>
  <c r="HU78" i="34"/>
  <c r="HV78" i="34"/>
  <c r="HW78" i="34"/>
  <c r="HX78" i="34"/>
  <c r="HY78" i="34"/>
  <c r="HZ78" i="34"/>
  <c r="IA78" i="34"/>
  <c r="IB78" i="34"/>
  <c r="IC78" i="34"/>
  <c r="ID78" i="34"/>
  <c r="IE78" i="34"/>
  <c r="IF78" i="34"/>
  <c r="IG78" i="34"/>
  <c r="IH78" i="34"/>
  <c r="BH77" i="34"/>
  <c r="GH77" i="34" s="1"/>
  <c r="IK77" i="34" s="1"/>
  <c r="BK77" i="34"/>
  <c r="BL77" i="34"/>
  <c r="BM77" i="34"/>
  <c r="BN77" i="34"/>
  <c r="BO77" i="34"/>
  <c r="BP77" i="34"/>
  <c r="BQ77" i="34"/>
  <c r="BR77" i="34"/>
  <c r="BS77" i="34"/>
  <c r="BT77" i="34"/>
  <c r="BU77" i="34"/>
  <c r="BV77" i="34"/>
  <c r="BW77" i="34"/>
  <c r="BX77" i="34"/>
  <c r="DH77" i="34"/>
  <c r="DI77" i="34"/>
  <c r="DJ77" i="34"/>
  <c r="DL77" i="34"/>
  <c r="DM77" i="34"/>
  <c r="DN77" i="34"/>
  <c r="DO77" i="34"/>
  <c r="DQ77" i="34"/>
  <c r="DR77" i="34"/>
  <c r="DS77" i="34"/>
  <c r="DT77" i="34"/>
  <c r="DV77" i="34"/>
  <c r="DW77" i="34" s="1"/>
  <c r="EA77" i="34"/>
  <c r="EL77" i="34"/>
  <c r="EN77" i="34"/>
  <c r="EX77" i="34"/>
  <c r="EY77" i="34"/>
  <c r="FA77" i="34"/>
  <c r="FD77" i="34"/>
  <c r="FE77" i="34"/>
  <c r="FF77" i="34"/>
  <c r="FG77" i="34"/>
  <c r="FH77" i="34"/>
  <c r="FI77" i="34"/>
  <c r="FK77" i="34"/>
  <c r="FL77" i="34" s="1"/>
  <c r="FM77" i="34"/>
  <c r="FN77" i="34"/>
  <c r="FO77" i="34"/>
  <c r="FQ77" i="34"/>
  <c r="FR77" i="34" s="1"/>
  <c r="FT77" i="34"/>
  <c r="FU77" i="34" s="1"/>
  <c r="FV77" i="34"/>
  <c r="FW77" i="34"/>
  <c r="FY77" i="34"/>
  <c r="FZ77" i="34" s="1"/>
  <c r="GG77" i="34"/>
  <c r="GI77" i="34"/>
  <c r="GJ77" i="34"/>
  <c r="GK77" i="34"/>
  <c r="GN77" i="34"/>
  <c r="GO77" i="34"/>
  <c r="GP77" i="34"/>
  <c r="GQ77" i="34"/>
  <c r="GR77" i="34"/>
  <c r="GS77" i="34"/>
  <c r="GT77" i="34"/>
  <c r="GU77" i="34"/>
  <c r="GV77" i="34"/>
  <c r="GW77" i="34"/>
  <c r="GX77" i="34"/>
  <c r="GY77" i="34"/>
  <c r="GZ77" i="34"/>
  <c r="HA77" i="34"/>
  <c r="HB77" i="34"/>
  <c r="HC77" i="34"/>
  <c r="HD77" i="34"/>
  <c r="HE77" i="34"/>
  <c r="HF77" i="34"/>
  <c r="HG77" i="34"/>
  <c r="HH77" i="34"/>
  <c r="HI77" i="34"/>
  <c r="HJ77" i="34"/>
  <c r="HK77" i="34"/>
  <c r="HL77" i="34"/>
  <c r="HM77" i="34"/>
  <c r="HN77" i="34"/>
  <c r="HO77" i="34"/>
  <c r="HP77" i="34"/>
  <c r="HQ77" i="34"/>
  <c r="HR77" i="34"/>
  <c r="HS77" i="34"/>
  <c r="HT77" i="34"/>
  <c r="HU77" i="34"/>
  <c r="HV77" i="34"/>
  <c r="HW77" i="34"/>
  <c r="HX77" i="34"/>
  <c r="HY77" i="34"/>
  <c r="HZ77" i="34"/>
  <c r="IA77" i="34"/>
  <c r="IB77" i="34"/>
  <c r="IC77" i="34"/>
  <c r="ID77" i="34"/>
  <c r="IE77" i="34"/>
  <c r="IF77" i="34"/>
  <c r="IG77" i="34"/>
  <c r="IH77" i="34"/>
  <c r="BH76" i="34"/>
  <c r="BK76" i="34"/>
  <c r="BL76" i="34"/>
  <c r="BM76" i="34"/>
  <c r="BN76" i="34"/>
  <c r="BO76" i="34"/>
  <c r="BP76" i="34"/>
  <c r="BQ76" i="34"/>
  <c r="BR76" i="34"/>
  <c r="BS76" i="34"/>
  <c r="BT76" i="34"/>
  <c r="BU76" i="34"/>
  <c r="BV76" i="34"/>
  <c r="BW76" i="34"/>
  <c r="BX76" i="34"/>
  <c r="DH76" i="34"/>
  <c r="DI76" i="34"/>
  <c r="DJ76" i="34"/>
  <c r="DL76" i="34"/>
  <c r="DM76" i="34"/>
  <c r="DN76" i="34"/>
  <c r="DO76" i="34"/>
  <c r="DQ76" i="34"/>
  <c r="DR76" i="34"/>
  <c r="DS76" i="34"/>
  <c r="DT76" i="34"/>
  <c r="DV76" i="34"/>
  <c r="DW76" i="34" s="1"/>
  <c r="EA76" i="34"/>
  <c r="EL76" i="34"/>
  <c r="EN76" i="34"/>
  <c r="EX76" i="34"/>
  <c r="EY76" i="34"/>
  <c r="FA76" i="34"/>
  <c r="FD76" i="34"/>
  <c r="FE76" i="34"/>
  <c r="FF76" i="34"/>
  <c r="FG76" i="34"/>
  <c r="FH76" i="34"/>
  <c r="FI76" i="34"/>
  <c r="FK76" i="34"/>
  <c r="FL76" i="34" s="1"/>
  <c r="FM76" i="34"/>
  <c r="FN76" i="34"/>
  <c r="FO76" i="34"/>
  <c r="FQ76" i="34"/>
  <c r="FR76" i="34" s="1"/>
  <c r="FT76" i="34"/>
  <c r="FU76" i="34" s="1"/>
  <c r="FV76" i="34"/>
  <c r="FW76" i="34"/>
  <c r="FY76" i="34"/>
  <c r="FZ76" i="34" s="1"/>
  <c r="GG76" i="34"/>
  <c r="GI76" i="34"/>
  <c r="GJ76" i="34"/>
  <c r="GK76" i="34"/>
  <c r="GN76" i="34"/>
  <c r="GO76" i="34"/>
  <c r="GP76" i="34"/>
  <c r="GQ76" i="34"/>
  <c r="GR76" i="34"/>
  <c r="GS76" i="34"/>
  <c r="GT76" i="34"/>
  <c r="GU76" i="34"/>
  <c r="GV76" i="34"/>
  <c r="GW76" i="34"/>
  <c r="GX76" i="34"/>
  <c r="GY76" i="34"/>
  <c r="GZ76" i="34"/>
  <c r="HA76" i="34"/>
  <c r="HB76" i="34"/>
  <c r="HC76" i="34"/>
  <c r="HD76" i="34"/>
  <c r="HE76" i="34"/>
  <c r="HF76" i="34"/>
  <c r="HG76" i="34"/>
  <c r="HH76" i="34"/>
  <c r="HI76" i="34"/>
  <c r="HJ76" i="34"/>
  <c r="HK76" i="34"/>
  <c r="HL76" i="34"/>
  <c r="HM76" i="34"/>
  <c r="HN76" i="34"/>
  <c r="HO76" i="34"/>
  <c r="HP76" i="34"/>
  <c r="HQ76" i="34"/>
  <c r="HR76" i="34"/>
  <c r="HS76" i="34"/>
  <c r="HT76" i="34"/>
  <c r="HU76" i="34"/>
  <c r="HV76" i="34"/>
  <c r="HW76" i="34"/>
  <c r="HX76" i="34"/>
  <c r="HY76" i="34"/>
  <c r="HZ76" i="34"/>
  <c r="IA76" i="34"/>
  <c r="IB76" i="34"/>
  <c r="IC76" i="34"/>
  <c r="ID76" i="34"/>
  <c r="IE76" i="34"/>
  <c r="IF76" i="34"/>
  <c r="IG76" i="34"/>
  <c r="IH76" i="34"/>
  <c r="BH75" i="34"/>
  <c r="GH75" i="34" s="1"/>
  <c r="IK75" i="34" s="1"/>
  <c r="BK75" i="34"/>
  <c r="BL75" i="34"/>
  <c r="BM75" i="34"/>
  <c r="BN75" i="34"/>
  <c r="BO75" i="34"/>
  <c r="BP75" i="34"/>
  <c r="BQ75" i="34"/>
  <c r="BR75" i="34"/>
  <c r="BS75" i="34"/>
  <c r="BT75" i="34"/>
  <c r="BU75" i="34"/>
  <c r="BV75" i="34"/>
  <c r="BW75" i="34"/>
  <c r="BX75" i="34"/>
  <c r="DH75" i="34"/>
  <c r="DI75" i="34"/>
  <c r="DJ75" i="34"/>
  <c r="DL75" i="34"/>
  <c r="DM75" i="34"/>
  <c r="DN75" i="34"/>
  <c r="DO75" i="34"/>
  <c r="DQ75" i="34"/>
  <c r="DR75" i="34"/>
  <c r="DS75" i="34"/>
  <c r="DT75" i="34"/>
  <c r="DV75" i="34"/>
  <c r="DW75" i="34" s="1"/>
  <c r="EA75" i="34"/>
  <c r="EL75" i="34"/>
  <c r="EN75" i="34"/>
  <c r="EX75" i="34"/>
  <c r="EY75" i="34"/>
  <c r="FA75" i="34"/>
  <c r="FD75" i="34"/>
  <c r="FE75" i="34"/>
  <c r="FF75" i="34"/>
  <c r="FG75" i="34"/>
  <c r="FH75" i="34"/>
  <c r="FI75" i="34"/>
  <c r="FK75" i="34"/>
  <c r="FL75" i="34" s="1"/>
  <c r="FM75" i="34"/>
  <c r="FN75" i="34"/>
  <c r="FO75" i="34"/>
  <c r="FQ75" i="34"/>
  <c r="FR75" i="34" s="1"/>
  <c r="FT75" i="34"/>
  <c r="FU75" i="34" s="1"/>
  <c r="FV75" i="34"/>
  <c r="FW75" i="34"/>
  <c r="FY75" i="34"/>
  <c r="FZ75" i="34" s="1"/>
  <c r="GG75" i="34"/>
  <c r="GI75" i="34"/>
  <c r="GJ75" i="34"/>
  <c r="GK75" i="34"/>
  <c r="GN75" i="34"/>
  <c r="GO75" i="34"/>
  <c r="GP75" i="34"/>
  <c r="GQ75" i="34"/>
  <c r="GR75" i="34"/>
  <c r="GS75" i="34"/>
  <c r="GT75" i="34"/>
  <c r="GU75" i="34"/>
  <c r="GV75" i="34"/>
  <c r="GW75" i="34"/>
  <c r="GX75" i="34"/>
  <c r="GY75" i="34"/>
  <c r="GZ75" i="34"/>
  <c r="HA75" i="34"/>
  <c r="HB75" i="34"/>
  <c r="HC75" i="34"/>
  <c r="HD75" i="34"/>
  <c r="HE75" i="34"/>
  <c r="HF75" i="34"/>
  <c r="HG75" i="34"/>
  <c r="HH75" i="34"/>
  <c r="HI75" i="34"/>
  <c r="HJ75" i="34"/>
  <c r="HK75" i="34"/>
  <c r="HL75" i="34"/>
  <c r="HM75" i="34"/>
  <c r="HN75" i="34"/>
  <c r="HO75" i="34"/>
  <c r="HP75" i="34"/>
  <c r="HQ75" i="34"/>
  <c r="HR75" i="34"/>
  <c r="HS75" i="34"/>
  <c r="HT75" i="34"/>
  <c r="HU75" i="34"/>
  <c r="HV75" i="34"/>
  <c r="HW75" i="34"/>
  <c r="HX75" i="34"/>
  <c r="HY75" i="34"/>
  <c r="HZ75" i="34"/>
  <c r="IA75" i="34"/>
  <c r="IB75" i="34"/>
  <c r="IC75" i="34"/>
  <c r="ID75" i="34"/>
  <c r="IE75" i="34"/>
  <c r="IF75" i="34"/>
  <c r="IG75" i="34"/>
  <c r="IH75" i="34"/>
  <c r="BH74" i="34"/>
  <c r="GH74" i="34" s="1"/>
  <c r="IK74" i="34" s="1"/>
  <c r="BK74" i="34"/>
  <c r="BL74" i="34"/>
  <c r="BM74" i="34"/>
  <c r="BN74" i="34"/>
  <c r="BO74" i="34"/>
  <c r="BP74" i="34"/>
  <c r="BQ74" i="34"/>
  <c r="BR74" i="34"/>
  <c r="BS74" i="34"/>
  <c r="BT74" i="34"/>
  <c r="BU74" i="34"/>
  <c r="BV74" i="34"/>
  <c r="BW74" i="34"/>
  <c r="BX74" i="34"/>
  <c r="DH74" i="34"/>
  <c r="DI74" i="34"/>
  <c r="DJ74" i="34"/>
  <c r="DL74" i="34"/>
  <c r="DM74" i="34"/>
  <c r="DN74" i="34"/>
  <c r="DO74" i="34"/>
  <c r="DQ74" i="34"/>
  <c r="DR74" i="34"/>
  <c r="DS74" i="34"/>
  <c r="DT74" i="34"/>
  <c r="DV74" i="34"/>
  <c r="DW74" i="34" s="1"/>
  <c r="EA74" i="34"/>
  <c r="EL74" i="34"/>
  <c r="EN74" i="34"/>
  <c r="EX74" i="34"/>
  <c r="EY74" i="34"/>
  <c r="FA74" i="34"/>
  <c r="FD74" i="34"/>
  <c r="FE74" i="34"/>
  <c r="FF74" i="34"/>
  <c r="FG74" i="34"/>
  <c r="FH74" i="34"/>
  <c r="FI74" i="34"/>
  <c r="FK74" i="34"/>
  <c r="FL74" i="34" s="1"/>
  <c r="FM74" i="34"/>
  <c r="FN74" i="34"/>
  <c r="FO74" i="34"/>
  <c r="FQ74" i="34"/>
  <c r="FR74" i="34" s="1"/>
  <c r="FT74" i="34"/>
  <c r="FU74" i="34" s="1"/>
  <c r="FV74" i="34"/>
  <c r="FW74" i="34"/>
  <c r="FY74" i="34"/>
  <c r="FZ74" i="34" s="1"/>
  <c r="GG74" i="34"/>
  <c r="GI74" i="34"/>
  <c r="GJ74" i="34"/>
  <c r="GK74" i="34"/>
  <c r="GN74" i="34"/>
  <c r="GO74" i="34"/>
  <c r="GP74" i="34"/>
  <c r="GQ74" i="34"/>
  <c r="GR74" i="34"/>
  <c r="GS74" i="34"/>
  <c r="GT74" i="34"/>
  <c r="GU74" i="34"/>
  <c r="GV74" i="34"/>
  <c r="GW74" i="34"/>
  <c r="GX74" i="34"/>
  <c r="GY74" i="34"/>
  <c r="GZ74" i="34"/>
  <c r="HA74" i="34"/>
  <c r="HB74" i="34"/>
  <c r="HC74" i="34"/>
  <c r="HD74" i="34"/>
  <c r="HE74" i="34"/>
  <c r="HF74" i="34"/>
  <c r="HG74" i="34"/>
  <c r="HH74" i="34"/>
  <c r="HI74" i="34"/>
  <c r="HJ74" i="34"/>
  <c r="HK74" i="34"/>
  <c r="HL74" i="34"/>
  <c r="HM74" i="34"/>
  <c r="HN74" i="34"/>
  <c r="HO74" i="34"/>
  <c r="HP74" i="34"/>
  <c r="HQ74" i="34"/>
  <c r="HR74" i="34"/>
  <c r="HS74" i="34"/>
  <c r="HT74" i="34"/>
  <c r="HU74" i="34"/>
  <c r="HV74" i="34"/>
  <c r="HW74" i="34"/>
  <c r="HX74" i="34"/>
  <c r="HY74" i="34"/>
  <c r="HZ74" i="34"/>
  <c r="IA74" i="34"/>
  <c r="IB74" i="34"/>
  <c r="IC74" i="34"/>
  <c r="ID74" i="34"/>
  <c r="IE74" i="34"/>
  <c r="IF74" i="34"/>
  <c r="IG74" i="34"/>
  <c r="IH74" i="34"/>
  <c r="BH73" i="34"/>
  <c r="GH73" i="34" s="1"/>
  <c r="IK73" i="34" s="1"/>
  <c r="IL73" i="34" s="1"/>
  <c r="IM73" i="34" s="1"/>
  <c r="BK73" i="34"/>
  <c r="BL73" i="34"/>
  <c r="BM73" i="34"/>
  <c r="BN73" i="34"/>
  <c r="BO73" i="34"/>
  <c r="BP73" i="34"/>
  <c r="BQ73" i="34"/>
  <c r="BR73" i="34"/>
  <c r="BS73" i="34"/>
  <c r="BT73" i="34"/>
  <c r="BU73" i="34"/>
  <c r="BV73" i="34"/>
  <c r="BW73" i="34"/>
  <c r="BX73" i="34"/>
  <c r="DH73" i="34"/>
  <c r="DI73" i="34"/>
  <c r="DJ73" i="34"/>
  <c r="DL73" i="34"/>
  <c r="DM73" i="34"/>
  <c r="DN73" i="34"/>
  <c r="DO73" i="34"/>
  <c r="DQ73" i="34"/>
  <c r="DR73" i="34"/>
  <c r="DS73" i="34"/>
  <c r="DT73" i="34"/>
  <c r="DV73" i="34"/>
  <c r="DW73" i="34" s="1"/>
  <c r="EA73" i="34"/>
  <c r="EL73" i="34"/>
  <c r="EN73" i="34"/>
  <c r="EX73" i="34"/>
  <c r="EY73" i="34"/>
  <c r="FA73" i="34"/>
  <c r="FD73" i="34"/>
  <c r="FE73" i="34"/>
  <c r="FF73" i="34"/>
  <c r="FG73" i="34"/>
  <c r="FH73" i="34"/>
  <c r="FI73" i="34"/>
  <c r="FK73" i="34"/>
  <c r="FL73" i="34" s="1"/>
  <c r="FM73" i="34"/>
  <c r="FN73" i="34"/>
  <c r="FO73" i="34"/>
  <c r="FQ73" i="34"/>
  <c r="FR73" i="34" s="1"/>
  <c r="FT73" i="34"/>
  <c r="FU73" i="34" s="1"/>
  <c r="FV73" i="34"/>
  <c r="FW73" i="34"/>
  <c r="FY73" i="34"/>
  <c r="FZ73" i="34" s="1"/>
  <c r="GG73" i="34"/>
  <c r="GI73" i="34"/>
  <c r="GJ73" i="34"/>
  <c r="GK73" i="34"/>
  <c r="GN73" i="34"/>
  <c r="GO73" i="34"/>
  <c r="GP73" i="34"/>
  <c r="GQ73" i="34"/>
  <c r="GR73" i="34"/>
  <c r="GS73" i="34"/>
  <c r="GT73" i="34"/>
  <c r="GU73" i="34"/>
  <c r="GV73" i="34"/>
  <c r="GW73" i="34"/>
  <c r="GX73" i="34"/>
  <c r="GY73" i="34"/>
  <c r="GZ73" i="34"/>
  <c r="HA73" i="34"/>
  <c r="HB73" i="34"/>
  <c r="HC73" i="34"/>
  <c r="HD73" i="34"/>
  <c r="HE73" i="34"/>
  <c r="HF73" i="34"/>
  <c r="HG73" i="34"/>
  <c r="HH73" i="34"/>
  <c r="HI73" i="34"/>
  <c r="HJ73" i="34"/>
  <c r="HK73" i="34"/>
  <c r="HL73" i="34"/>
  <c r="HM73" i="34"/>
  <c r="HN73" i="34"/>
  <c r="HO73" i="34"/>
  <c r="HP73" i="34"/>
  <c r="HQ73" i="34"/>
  <c r="HR73" i="34"/>
  <c r="HS73" i="34"/>
  <c r="HT73" i="34"/>
  <c r="HU73" i="34"/>
  <c r="HV73" i="34"/>
  <c r="HW73" i="34"/>
  <c r="HX73" i="34"/>
  <c r="HY73" i="34"/>
  <c r="HZ73" i="34"/>
  <c r="IA73" i="34"/>
  <c r="IB73" i="34"/>
  <c r="IC73" i="34"/>
  <c r="ID73" i="34"/>
  <c r="IE73" i="34"/>
  <c r="IF73" i="34"/>
  <c r="IG73" i="34"/>
  <c r="IH73" i="34"/>
  <c r="BH72" i="34"/>
  <c r="GH72" i="34" s="1"/>
  <c r="IK72" i="34" s="1"/>
  <c r="BK72" i="34"/>
  <c r="BL72" i="34"/>
  <c r="BM72" i="34"/>
  <c r="BN72" i="34"/>
  <c r="BO72" i="34"/>
  <c r="BP72" i="34"/>
  <c r="BQ72" i="34"/>
  <c r="BR72" i="34"/>
  <c r="BS72" i="34"/>
  <c r="BT72" i="34"/>
  <c r="BU72" i="34"/>
  <c r="BV72" i="34"/>
  <c r="BW72" i="34"/>
  <c r="BX72" i="34"/>
  <c r="DH72" i="34"/>
  <c r="DI72" i="34"/>
  <c r="DJ72" i="34"/>
  <c r="DL72" i="34"/>
  <c r="DM72" i="34"/>
  <c r="DN72" i="34"/>
  <c r="DO72" i="34"/>
  <c r="DQ72" i="34"/>
  <c r="DR72" i="34"/>
  <c r="DS72" i="34"/>
  <c r="DT72" i="34"/>
  <c r="DV72" i="34"/>
  <c r="DW72" i="34" s="1"/>
  <c r="EA72" i="34"/>
  <c r="EL72" i="34"/>
  <c r="EN72" i="34"/>
  <c r="EX72" i="34"/>
  <c r="EY72" i="34"/>
  <c r="FA72" i="34"/>
  <c r="FD72" i="34"/>
  <c r="FE72" i="34"/>
  <c r="FF72" i="34"/>
  <c r="FG72" i="34"/>
  <c r="FH72" i="34"/>
  <c r="FI72" i="34"/>
  <c r="FK72" i="34"/>
  <c r="FL72" i="34" s="1"/>
  <c r="FM72" i="34"/>
  <c r="FN72" i="34"/>
  <c r="FO72" i="34"/>
  <c r="FQ72" i="34"/>
  <c r="FR72" i="34" s="1"/>
  <c r="FT72" i="34"/>
  <c r="FU72" i="34" s="1"/>
  <c r="FV72" i="34"/>
  <c r="FW72" i="34"/>
  <c r="FY72" i="34"/>
  <c r="FZ72" i="34" s="1"/>
  <c r="GG72" i="34"/>
  <c r="GI72" i="34"/>
  <c r="GJ72" i="34"/>
  <c r="GK72" i="34"/>
  <c r="GN72" i="34"/>
  <c r="GO72" i="34"/>
  <c r="GP72" i="34"/>
  <c r="GQ72" i="34"/>
  <c r="GR72" i="34"/>
  <c r="GS72" i="34"/>
  <c r="GT72" i="34"/>
  <c r="GU72" i="34"/>
  <c r="GV72" i="34"/>
  <c r="GW72" i="34"/>
  <c r="GX72" i="34"/>
  <c r="GY72" i="34"/>
  <c r="GZ72" i="34"/>
  <c r="HA72" i="34"/>
  <c r="HB72" i="34"/>
  <c r="HC72" i="34"/>
  <c r="HD72" i="34"/>
  <c r="HE72" i="34"/>
  <c r="HF72" i="34"/>
  <c r="HG72" i="34"/>
  <c r="HH72" i="34"/>
  <c r="HI72" i="34"/>
  <c r="HJ72" i="34"/>
  <c r="HK72" i="34"/>
  <c r="HL72" i="34"/>
  <c r="HM72" i="34"/>
  <c r="HN72" i="34"/>
  <c r="HO72" i="34"/>
  <c r="HP72" i="34"/>
  <c r="HQ72" i="34"/>
  <c r="HR72" i="34"/>
  <c r="HS72" i="34"/>
  <c r="HT72" i="34"/>
  <c r="HU72" i="34"/>
  <c r="HV72" i="34"/>
  <c r="HW72" i="34"/>
  <c r="HX72" i="34"/>
  <c r="HY72" i="34"/>
  <c r="HZ72" i="34"/>
  <c r="IA72" i="34"/>
  <c r="IB72" i="34"/>
  <c r="IC72" i="34"/>
  <c r="ID72" i="34"/>
  <c r="IE72" i="34"/>
  <c r="IF72" i="34"/>
  <c r="IG72" i="34"/>
  <c r="IH72" i="34"/>
  <c r="BH71" i="34"/>
  <c r="GH71" i="34" s="1"/>
  <c r="IK71" i="34" s="1"/>
  <c r="BK71" i="34"/>
  <c r="BL71" i="34"/>
  <c r="BM71" i="34"/>
  <c r="BN71" i="34"/>
  <c r="BO71" i="34"/>
  <c r="BP71" i="34"/>
  <c r="BQ71" i="34"/>
  <c r="BR71" i="34"/>
  <c r="BS71" i="34"/>
  <c r="BT71" i="34"/>
  <c r="BU71" i="34"/>
  <c r="BV71" i="34"/>
  <c r="BW71" i="34"/>
  <c r="BX71" i="34"/>
  <c r="DH71" i="34"/>
  <c r="DI71" i="34"/>
  <c r="DJ71" i="34"/>
  <c r="DL71" i="34"/>
  <c r="DM71" i="34"/>
  <c r="DN71" i="34"/>
  <c r="DO71" i="34"/>
  <c r="DQ71" i="34"/>
  <c r="DR71" i="34"/>
  <c r="DS71" i="34"/>
  <c r="DT71" i="34"/>
  <c r="DV71" i="34"/>
  <c r="DW71" i="34" s="1"/>
  <c r="EA71" i="34"/>
  <c r="EL71" i="34"/>
  <c r="EN71" i="34"/>
  <c r="EX71" i="34"/>
  <c r="EY71" i="34"/>
  <c r="FA71" i="34"/>
  <c r="FD71" i="34"/>
  <c r="FE71" i="34"/>
  <c r="FF71" i="34"/>
  <c r="FG71" i="34"/>
  <c r="FH71" i="34"/>
  <c r="FI71" i="34"/>
  <c r="FK71" i="34"/>
  <c r="FL71" i="34" s="1"/>
  <c r="FM71" i="34"/>
  <c r="FN71" i="34"/>
  <c r="FO71" i="34"/>
  <c r="FQ71" i="34"/>
  <c r="FR71" i="34" s="1"/>
  <c r="FT71" i="34"/>
  <c r="FU71" i="34" s="1"/>
  <c r="FV71" i="34"/>
  <c r="FW71" i="34"/>
  <c r="FY71" i="34"/>
  <c r="FZ71" i="34" s="1"/>
  <c r="GG71" i="34"/>
  <c r="GI71" i="34"/>
  <c r="GJ71" i="34"/>
  <c r="GK71" i="34"/>
  <c r="GN71" i="34"/>
  <c r="GO71" i="34"/>
  <c r="GP71" i="34"/>
  <c r="GQ71" i="34"/>
  <c r="GR71" i="34"/>
  <c r="GS71" i="34"/>
  <c r="GT71" i="34"/>
  <c r="GU71" i="34"/>
  <c r="GV71" i="34"/>
  <c r="GW71" i="34"/>
  <c r="GX71" i="34"/>
  <c r="GY71" i="34"/>
  <c r="GZ71" i="34"/>
  <c r="HA71" i="34"/>
  <c r="HB71" i="34"/>
  <c r="HC71" i="34"/>
  <c r="HD71" i="34"/>
  <c r="HE71" i="34"/>
  <c r="HF71" i="34"/>
  <c r="HG71" i="34"/>
  <c r="HH71" i="34"/>
  <c r="HI71" i="34"/>
  <c r="HJ71" i="34"/>
  <c r="HK71" i="34"/>
  <c r="HL71" i="34"/>
  <c r="HM71" i="34"/>
  <c r="HN71" i="34"/>
  <c r="HO71" i="34"/>
  <c r="HP71" i="34"/>
  <c r="HQ71" i="34"/>
  <c r="HR71" i="34"/>
  <c r="HS71" i="34"/>
  <c r="HT71" i="34"/>
  <c r="HU71" i="34"/>
  <c r="HV71" i="34"/>
  <c r="HW71" i="34"/>
  <c r="HX71" i="34"/>
  <c r="HY71" i="34"/>
  <c r="HZ71" i="34"/>
  <c r="IA71" i="34"/>
  <c r="IB71" i="34"/>
  <c r="IC71" i="34"/>
  <c r="ID71" i="34"/>
  <c r="IE71" i="34"/>
  <c r="IF71" i="34"/>
  <c r="IG71" i="34"/>
  <c r="IH71" i="34"/>
  <c r="BH70" i="34"/>
  <c r="GH70" i="34" s="1"/>
  <c r="IK70" i="34" s="1"/>
  <c r="BK70" i="34"/>
  <c r="BL70" i="34"/>
  <c r="BM70" i="34"/>
  <c r="BN70" i="34"/>
  <c r="BO70" i="34"/>
  <c r="BP70" i="34"/>
  <c r="BQ70" i="34"/>
  <c r="BR70" i="34"/>
  <c r="BS70" i="34"/>
  <c r="BT70" i="34"/>
  <c r="BU70" i="34"/>
  <c r="BV70" i="34"/>
  <c r="BW70" i="34"/>
  <c r="BX70" i="34"/>
  <c r="DH70" i="34"/>
  <c r="DI70" i="34"/>
  <c r="DJ70" i="34"/>
  <c r="DL70" i="34"/>
  <c r="DM70" i="34"/>
  <c r="DN70" i="34"/>
  <c r="DO70" i="34"/>
  <c r="DQ70" i="34"/>
  <c r="DR70" i="34"/>
  <c r="DS70" i="34"/>
  <c r="DT70" i="34"/>
  <c r="DV70" i="34"/>
  <c r="DW70" i="34" s="1"/>
  <c r="EA70" i="34"/>
  <c r="EL70" i="34"/>
  <c r="EN70" i="34"/>
  <c r="EX70" i="34"/>
  <c r="EY70" i="34"/>
  <c r="FA70" i="34"/>
  <c r="FD70" i="34"/>
  <c r="FE70" i="34"/>
  <c r="FF70" i="34"/>
  <c r="FG70" i="34"/>
  <c r="FH70" i="34"/>
  <c r="FI70" i="34"/>
  <c r="FK70" i="34"/>
  <c r="FL70" i="34" s="1"/>
  <c r="FM70" i="34"/>
  <c r="FN70" i="34"/>
  <c r="FO70" i="34"/>
  <c r="FQ70" i="34"/>
  <c r="FR70" i="34" s="1"/>
  <c r="FT70" i="34"/>
  <c r="FU70" i="34" s="1"/>
  <c r="FV70" i="34"/>
  <c r="FW70" i="34"/>
  <c r="FY70" i="34"/>
  <c r="FZ70" i="34" s="1"/>
  <c r="GG70" i="34"/>
  <c r="GI70" i="34"/>
  <c r="GJ70" i="34"/>
  <c r="GK70" i="34"/>
  <c r="GN70" i="34"/>
  <c r="GO70" i="34"/>
  <c r="GP70" i="34"/>
  <c r="GQ70" i="34"/>
  <c r="GR70" i="34"/>
  <c r="GS70" i="34"/>
  <c r="GT70" i="34"/>
  <c r="GU70" i="34"/>
  <c r="GV70" i="34"/>
  <c r="GW70" i="34"/>
  <c r="GX70" i="34"/>
  <c r="GY70" i="34"/>
  <c r="GZ70" i="34"/>
  <c r="HA70" i="34"/>
  <c r="HB70" i="34"/>
  <c r="HC70" i="34"/>
  <c r="HD70" i="34"/>
  <c r="HE70" i="34"/>
  <c r="HF70" i="34"/>
  <c r="HG70" i="34"/>
  <c r="HH70" i="34"/>
  <c r="HI70" i="34"/>
  <c r="HJ70" i="34"/>
  <c r="HK70" i="34"/>
  <c r="HL70" i="34"/>
  <c r="HM70" i="34"/>
  <c r="HN70" i="34"/>
  <c r="HO70" i="34"/>
  <c r="HP70" i="34"/>
  <c r="HQ70" i="34"/>
  <c r="HR70" i="34"/>
  <c r="HS70" i="34"/>
  <c r="HT70" i="34"/>
  <c r="HU70" i="34"/>
  <c r="HV70" i="34"/>
  <c r="HW70" i="34"/>
  <c r="HX70" i="34"/>
  <c r="HY70" i="34"/>
  <c r="HZ70" i="34"/>
  <c r="IA70" i="34"/>
  <c r="IB70" i="34"/>
  <c r="IC70" i="34"/>
  <c r="ID70" i="34"/>
  <c r="IE70" i="34"/>
  <c r="IF70" i="34"/>
  <c r="IG70" i="34"/>
  <c r="IH70" i="34"/>
  <c r="BH69" i="34"/>
  <c r="GH69" i="34" s="1"/>
  <c r="IK69" i="34" s="1"/>
  <c r="BK69" i="34"/>
  <c r="BL69" i="34"/>
  <c r="BM69" i="34"/>
  <c r="BN69" i="34"/>
  <c r="BO69" i="34"/>
  <c r="BP69" i="34"/>
  <c r="BQ69" i="34"/>
  <c r="BR69" i="34"/>
  <c r="BS69" i="34"/>
  <c r="BT69" i="34"/>
  <c r="BU69" i="34"/>
  <c r="BV69" i="34"/>
  <c r="BW69" i="34"/>
  <c r="BX69" i="34"/>
  <c r="DH69" i="34"/>
  <c r="DI69" i="34"/>
  <c r="DJ69" i="34"/>
  <c r="DL69" i="34"/>
  <c r="DM69" i="34"/>
  <c r="DN69" i="34"/>
  <c r="DO69" i="34"/>
  <c r="DQ69" i="34"/>
  <c r="DR69" i="34"/>
  <c r="DS69" i="34"/>
  <c r="DT69" i="34"/>
  <c r="DV69" i="34"/>
  <c r="DW69" i="34" s="1"/>
  <c r="EA69" i="34"/>
  <c r="EL69" i="34"/>
  <c r="EN69" i="34"/>
  <c r="EX69" i="34"/>
  <c r="EY69" i="34"/>
  <c r="FA69" i="34"/>
  <c r="FD69" i="34"/>
  <c r="FE69" i="34"/>
  <c r="FF69" i="34"/>
  <c r="FG69" i="34"/>
  <c r="FH69" i="34"/>
  <c r="FI69" i="34"/>
  <c r="FK69" i="34"/>
  <c r="FL69" i="34" s="1"/>
  <c r="FM69" i="34"/>
  <c r="FN69" i="34"/>
  <c r="FO69" i="34"/>
  <c r="FQ69" i="34"/>
  <c r="FR69" i="34" s="1"/>
  <c r="FT69" i="34"/>
  <c r="FU69" i="34" s="1"/>
  <c r="FV69" i="34"/>
  <c r="FW69" i="34"/>
  <c r="FY69" i="34"/>
  <c r="FZ69" i="34" s="1"/>
  <c r="GG69" i="34"/>
  <c r="GI69" i="34"/>
  <c r="GJ69" i="34"/>
  <c r="GK69" i="34"/>
  <c r="GN69" i="34"/>
  <c r="GO69" i="34"/>
  <c r="GP69" i="34"/>
  <c r="GQ69" i="34"/>
  <c r="GR69" i="34"/>
  <c r="GS69" i="34"/>
  <c r="GT69" i="34"/>
  <c r="GU69" i="34"/>
  <c r="GV69" i="34"/>
  <c r="GW69" i="34"/>
  <c r="GX69" i="34"/>
  <c r="GY69" i="34"/>
  <c r="GZ69" i="34"/>
  <c r="HA69" i="34"/>
  <c r="HB69" i="34"/>
  <c r="HC69" i="34"/>
  <c r="HD69" i="34"/>
  <c r="HE69" i="34"/>
  <c r="HF69" i="34"/>
  <c r="HG69" i="34"/>
  <c r="HH69" i="34"/>
  <c r="HI69" i="34"/>
  <c r="HJ69" i="34"/>
  <c r="HK69" i="34"/>
  <c r="HL69" i="34"/>
  <c r="HM69" i="34"/>
  <c r="HN69" i="34"/>
  <c r="HO69" i="34"/>
  <c r="HP69" i="34"/>
  <c r="HQ69" i="34"/>
  <c r="HR69" i="34"/>
  <c r="HS69" i="34"/>
  <c r="HT69" i="34"/>
  <c r="HU69" i="34"/>
  <c r="HV69" i="34"/>
  <c r="HW69" i="34"/>
  <c r="HX69" i="34"/>
  <c r="HY69" i="34"/>
  <c r="HZ69" i="34"/>
  <c r="IA69" i="34"/>
  <c r="IB69" i="34"/>
  <c r="IC69" i="34"/>
  <c r="ID69" i="34"/>
  <c r="IE69" i="34"/>
  <c r="IF69" i="34"/>
  <c r="IG69" i="34"/>
  <c r="IH69" i="34"/>
  <c r="BH68" i="34"/>
  <c r="GH68" i="34" s="1"/>
  <c r="IK68" i="34" s="1"/>
  <c r="BK68" i="34"/>
  <c r="BL68" i="34"/>
  <c r="BM68" i="34"/>
  <c r="BN68" i="34"/>
  <c r="BO68" i="34"/>
  <c r="BP68" i="34"/>
  <c r="BQ68" i="34"/>
  <c r="BR68" i="34"/>
  <c r="BS68" i="34"/>
  <c r="BT68" i="34"/>
  <c r="BU68" i="34"/>
  <c r="BV68" i="34"/>
  <c r="BW68" i="34"/>
  <c r="BX68" i="34"/>
  <c r="DH68" i="34"/>
  <c r="DI68" i="34"/>
  <c r="DJ68" i="34"/>
  <c r="DL68" i="34"/>
  <c r="DM68" i="34"/>
  <c r="DN68" i="34"/>
  <c r="DO68" i="34"/>
  <c r="DQ68" i="34"/>
  <c r="DR68" i="34"/>
  <c r="DS68" i="34"/>
  <c r="DT68" i="34"/>
  <c r="DV68" i="34"/>
  <c r="DW68" i="34" s="1"/>
  <c r="EA68" i="34"/>
  <c r="EL68" i="34"/>
  <c r="EN68" i="34"/>
  <c r="EX68" i="34"/>
  <c r="EY68" i="34"/>
  <c r="FA68" i="34"/>
  <c r="FD68" i="34"/>
  <c r="FE68" i="34"/>
  <c r="FF68" i="34"/>
  <c r="FG68" i="34"/>
  <c r="FH68" i="34"/>
  <c r="FI68" i="34"/>
  <c r="FK68" i="34"/>
  <c r="FL68" i="34" s="1"/>
  <c r="FM68" i="34"/>
  <c r="FN68" i="34"/>
  <c r="FO68" i="34"/>
  <c r="FQ68" i="34"/>
  <c r="FR68" i="34" s="1"/>
  <c r="FT68" i="34"/>
  <c r="FU68" i="34" s="1"/>
  <c r="FV68" i="34"/>
  <c r="FW68" i="34"/>
  <c r="FY68" i="34"/>
  <c r="FZ68" i="34" s="1"/>
  <c r="GG68" i="34"/>
  <c r="GI68" i="34"/>
  <c r="GJ68" i="34"/>
  <c r="GK68" i="34"/>
  <c r="GN68" i="34"/>
  <c r="GO68" i="34"/>
  <c r="GP68" i="34"/>
  <c r="GQ68" i="34"/>
  <c r="GR68" i="34"/>
  <c r="GS68" i="34"/>
  <c r="GT68" i="34"/>
  <c r="GU68" i="34"/>
  <c r="GV68" i="34"/>
  <c r="GW68" i="34"/>
  <c r="GX68" i="34"/>
  <c r="GY68" i="34"/>
  <c r="GZ68" i="34"/>
  <c r="HA68" i="34"/>
  <c r="HB68" i="34"/>
  <c r="HC68" i="34"/>
  <c r="HD68" i="34"/>
  <c r="HE68" i="34"/>
  <c r="HF68" i="34"/>
  <c r="HG68" i="34"/>
  <c r="HH68" i="34"/>
  <c r="HI68" i="34"/>
  <c r="HJ68" i="34"/>
  <c r="HK68" i="34"/>
  <c r="HL68" i="34"/>
  <c r="HM68" i="34"/>
  <c r="HN68" i="34"/>
  <c r="HO68" i="34"/>
  <c r="HP68" i="34"/>
  <c r="HQ68" i="34"/>
  <c r="HR68" i="34"/>
  <c r="HS68" i="34"/>
  <c r="HT68" i="34"/>
  <c r="HU68" i="34"/>
  <c r="HV68" i="34"/>
  <c r="HW68" i="34"/>
  <c r="HX68" i="34"/>
  <c r="HY68" i="34"/>
  <c r="HZ68" i="34"/>
  <c r="IA68" i="34"/>
  <c r="IB68" i="34"/>
  <c r="IC68" i="34"/>
  <c r="ID68" i="34"/>
  <c r="IE68" i="34"/>
  <c r="IF68" i="34"/>
  <c r="IG68" i="34"/>
  <c r="IH68" i="34"/>
  <c r="BH67" i="34"/>
  <c r="GH67" i="34" s="1"/>
  <c r="IK67" i="34" s="1"/>
  <c r="BK67" i="34"/>
  <c r="BL67" i="34"/>
  <c r="BM67" i="34"/>
  <c r="BN67" i="34"/>
  <c r="BO67" i="34"/>
  <c r="BP67" i="34"/>
  <c r="BQ67" i="34"/>
  <c r="BR67" i="34"/>
  <c r="BS67" i="34"/>
  <c r="BT67" i="34"/>
  <c r="BU67" i="34"/>
  <c r="BV67" i="34"/>
  <c r="BW67" i="34"/>
  <c r="BX67" i="34"/>
  <c r="DH67" i="34"/>
  <c r="DI67" i="34"/>
  <c r="DJ67" i="34"/>
  <c r="DL67" i="34"/>
  <c r="DM67" i="34"/>
  <c r="DN67" i="34"/>
  <c r="DO67" i="34"/>
  <c r="DQ67" i="34"/>
  <c r="DR67" i="34"/>
  <c r="DS67" i="34"/>
  <c r="DT67" i="34"/>
  <c r="DV67" i="34"/>
  <c r="DW67" i="34" s="1"/>
  <c r="EA67" i="34"/>
  <c r="EL67" i="34"/>
  <c r="EN67" i="34"/>
  <c r="EX67" i="34"/>
  <c r="EY67" i="34"/>
  <c r="FA67" i="34"/>
  <c r="FD67" i="34"/>
  <c r="FE67" i="34"/>
  <c r="FF67" i="34"/>
  <c r="FG67" i="34"/>
  <c r="FH67" i="34"/>
  <c r="FI67" i="34"/>
  <c r="FK67" i="34"/>
  <c r="FL67" i="34" s="1"/>
  <c r="FM67" i="34"/>
  <c r="FN67" i="34"/>
  <c r="FO67" i="34"/>
  <c r="FQ67" i="34"/>
  <c r="FR67" i="34" s="1"/>
  <c r="FT67" i="34"/>
  <c r="FU67" i="34" s="1"/>
  <c r="FV67" i="34"/>
  <c r="FW67" i="34"/>
  <c r="FY67" i="34"/>
  <c r="FZ67" i="34" s="1"/>
  <c r="GG67" i="34"/>
  <c r="GI67" i="34"/>
  <c r="GJ67" i="34"/>
  <c r="GK67" i="34"/>
  <c r="GN67" i="34"/>
  <c r="GO67" i="34"/>
  <c r="GP67" i="34"/>
  <c r="GQ67" i="34"/>
  <c r="GR67" i="34"/>
  <c r="GS67" i="34"/>
  <c r="GT67" i="34"/>
  <c r="GU67" i="34"/>
  <c r="GV67" i="34"/>
  <c r="GW67" i="34"/>
  <c r="GX67" i="34"/>
  <c r="GY67" i="34"/>
  <c r="GZ67" i="34"/>
  <c r="HA67" i="34"/>
  <c r="HB67" i="34"/>
  <c r="HC67" i="34"/>
  <c r="HD67" i="34"/>
  <c r="HE67" i="34"/>
  <c r="HF67" i="34"/>
  <c r="HG67" i="34"/>
  <c r="HH67" i="34"/>
  <c r="HI67" i="34"/>
  <c r="HJ67" i="34"/>
  <c r="HK67" i="34"/>
  <c r="HL67" i="34"/>
  <c r="HM67" i="34"/>
  <c r="HN67" i="34"/>
  <c r="HO67" i="34"/>
  <c r="HP67" i="34"/>
  <c r="HQ67" i="34"/>
  <c r="HR67" i="34"/>
  <c r="HS67" i="34"/>
  <c r="HT67" i="34"/>
  <c r="HU67" i="34"/>
  <c r="HV67" i="34"/>
  <c r="HW67" i="34"/>
  <c r="HX67" i="34"/>
  <c r="HY67" i="34"/>
  <c r="HZ67" i="34"/>
  <c r="IA67" i="34"/>
  <c r="IB67" i="34"/>
  <c r="IC67" i="34"/>
  <c r="ID67" i="34"/>
  <c r="IE67" i="34"/>
  <c r="IF67" i="34"/>
  <c r="IG67" i="34"/>
  <c r="IH67" i="34"/>
  <c r="BH66" i="34"/>
  <c r="GH66" i="34" s="1"/>
  <c r="IK66" i="34" s="1"/>
  <c r="BK66" i="34"/>
  <c r="BL66" i="34"/>
  <c r="BM66" i="34"/>
  <c r="BN66" i="34"/>
  <c r="BO66" i="34"/>
  <c r="BP66" i="34"/>
  <c r="BQ66" i="34"/>
  <c r="BR66" i="34"/>
  <c r="BS66" i="34"/>
  <c r="BT66" i="34"/>
  <c r="BU66" i="34"/>
  <c r="BV66" i="34"/>
  <c r="BW66" i="34"/>
  <c r="BX66" i="34"/>
  <c r="DH66" i="34"/>
  <c r="DI66" i="34"/>
  <c r="DJ66" i="34"/>
  <c r="DL66" i="34"/>
  <c r="DM66" i="34"/>
  <c r="DN66" i="34"/>
  <c r="DO66" i="34"/>
  <c r="DQ66" i="34"/>
  <c r="DR66" i="34"/>
  <c r="DS66" i="34"/>
  <c r="DT66" i="34"/>
  <c r="DV66" i="34"/>
  <c r="DW66" i="34" s="1"/>
  <c r="EA66" i="34"/>
  <c r="EL66" i="34"/>
  <c r="EN66" i="34"/>
  <c r="EX66" i="34"/>
  <c r="EY66" i="34"/>
  <c r="FA66" i="34"/>
  <c r="FD66" i="34"/>
  <c r="FE66" i="34"/>
  <c r="FF66" i="34"/>
  <c r="FG66" i="34"/>
  <c r="FH66" i="34"/>
  <c r="FI66" i="34"/>
  <c r="FK66" i="34"/>
  <c r="FL66" i="34" s="1"/>
  <c r="FM66" i="34"/>
  <c r="FN66" i="34"/>
  <c r="FO66" i="34"/>
  <c r="FQ66" i="34"/>
  <c r="FR66" i="34" s="1"/>
  <c r="FT66" i="34"/>
  <c r="FU66" i="34" s="1"/>
  <c r="FV66" i="34"/>
  <c r="FW66" i="34"/>
  <c r="FY66" i="34"/>
  <c r="FZ66" i="34" s="1"/>
  <c r="GG66" i="34"/>
  <c r="GI66" i="34"/>
  <c r="GJ66" i="34"/>
  <c r="GK66" i="34"/>
  <c r="GN66" i="34"/>
  <c r="GO66" i="34"/>
  <c r="GP66" i="34"/>
  <c r="GQ66" i="34"/>
  <c r="GR66" i="34"/>
  <c r="GS66" i="34"/>
  <c r="GT66" i="34"/>
  <c r="GU66" i="34"/>
  <c r="GV66" i="34"/>
  <c r="GW66" i="34"/>
  <c r="GX66" i="34"/>
  <c r="GY66" i="34"/>
  <c r="GZ66" i="34"/>
  <c r="HA66" i="34"/>
  <c r="HB66" i="34"/>
  <c r="HC66" i="34"/>
  <c r="HD66" i="34"/>
  <c r="HE66" i="34"/>
  <c r="HF66" i="34"/>
  <c r="HG66" i="34"/>
  <c r="HH66" i="34"/>
  <c r="HI66" i="34"/>
  <c r="HJ66" i="34"/>
  <c r="HK66" i="34"/>
  <c r="HL66" i="34"/>
  <c r="HM66" i="34"/>
  <c r="HN66" i="34"/>
  <c r="HO66" i="34"/>
  <c r="HP66" i="34"/>
  <c r="HQ66" i="34"/>
  <c r="HR66" i="34"/>
  <c r="HS66" i="34"/>
  <c r="HT66" i="34"/>
  <c r="HU66" i="34"/>
  <c r="HV66" i="34"/>
  <c r="HW66" i="34"/>
  <c r="HX66" i="34"/>
  <c r="HY66" i="34"/>
  <c r="HZ66" i="34"/>
  <c r="IA66" i="34"/>
  <c r="IB66" i="34"/>
  <c r="IC66" i="34"/>
  <c r="ID66" i="34"/>
  <c r="IE66" i="34"/>
  <c r="IF66" i="34"/>
  <c r="IG66" i="34"/>
  <c r="IH66" i="34"/>
  <c r="BH65" i="34"/>
  <c r="GH65" i="34" s="1"/>
  <c r="IK65" i="34" s="1"/>
  <c r="BK65" i="34"/>
  <c r="BL65" i="34"/>
  <c r="BM65" i="34"/>
  <c r="BN65" i="34"/>
  <c r="BO65" i="34"/>
  <c r="BP65" i="34"/>
  <c r="BQ65" i="34"/>
  <c r="BR65" i="34"/>
  <c r="BS65" i="34"/>
  <c r="BT65" i="34"/>
  <c r="BU65" i="34"/>
  <c r="BV65" i="34"/>
  <c r="BW65" i="34"/>
  <c r="BX65" i="34"/>
  <c r="DH65" i="34"/>
  <c r="DI65" i="34"/>
  <c r="DJ65" i="34"/>
  <c r="DL65" i="34"/>
  <c r="DM65" i="34"/>
  <c r="DN65" i="34"/>
  <c r="DO65" i="34"/>
  <c r="DQ65" i="34"/>
  <c r="DR65" i="34"/>
  <c r="DS65" i="34"/>
  <c r="DT65" i="34"/>
  <c r="DV65" i="34"/>
  <c r="DW65" i="34" s="1"/>
  <c r="EA65" i="34"/>
  <c r="EL65" i="34"/>
  <c r="EN65" i="34"/>
  <c r="EX65" i="34"/>
  <c r="EY65" i="34"/>
  <c r="FA65" i="34"/>
  <c r="FD65" i="34"/>
  <c r="FE65" i="34"/>
  <c r="FF65" i="34"/>
  <c r="FG65" i="34"/>
  <c r="FH65" i="34"/>
  <c r="FI65" i="34"/>
  <c r="FK65" i="34"/>
  <c r="FL65" i="34" s="1"/>
  <c r="FM65" i="34"/>
  <c r="FN65" i="34"/>
  <c r="FO65" i="34"/>
  <c r="FQ65" i="34"/>
  <c r="FR65" i="34" s="1"/>
  <c r="FT65" i="34"/>
  <c r="FU65" i="34" s="1"/>
  <c r="FV65" i="34"/>
  <c r="FW65" i="34"/>
  <c r="FY65" i="34"/>
  <c r="FZ65" i="34" s="1"/>
  <c r="GG65" i="34"/>
  <c r="GI65" i="34"/>
  <c r="GJ65" i="34"/>
  <c r="GK65" i="34"/>
  <c r="GN65" i="34"/>
  <c r="GO65" i="34"/>
  <c r="GP65" i="34"/>
  <c r="GQ65" i="34"/>
  <c r="GR65" i="34"/>
  <c r="GS65" i="34"/>
  <c r="GT65" i="34"/>
  <c r="GU65" i="34"/>
  <c r="GV65" i="34"/>
  <c r="GW65" i="34"/>
  <c r="GX65" i="34"/>
  <c r="GY65" i="34"/>
  <c r="GZ65" i="34"/>
  <c r="HA65" i="34"/>
  <c r="HB65" i="34"/>
  <c r="HC65" i="34"/>
  <c r="HD65" i="34"/>
  <c r="HE65" i="34"/>
  <c r="HF65" i="34"/>
  <c r="HG65" i="34"/>
  <c r="HH65" i="34"/>
  <c r="HI65" i="34"/>
  <c r="HJ65" i="34"/>
  <c r="HK65" i="34"/>
  <c r="HL65" i="34"/>
  <c r="HM65" i="34"/>
  <c r="HN65" i="34"/>
  <c r="HO65" i="34"/>
  <c r="HP65" i="34"/>
  <c r="HQ65" i="34"/>
  <c r="HR65" i="34"/>
  <c r="HS65" i="34"/>
  <c r="HT65" i="34"/>
  <c r="HU65" i="34"/>
  <c r="HV65" i="34"/>
  <c r="HW65" i="34"/>
  <c r="HX65" i="34"/>
  <c r="HY65" i="34"/>
  <c r="HZ65" i="34"/>
  <c r="IA65" i="34"/>
  <c r="IB65" i="34"/>
  <c r="IC65" i="34"/>
  <c r="ID65" i="34"/>
  <c r="IE65" i="34"/>
  <c r="IF65" i="34"/>
  <c r="IG65" i="34"/>
  <c r="IH65" i="34"/>
  <c r="BH64" i="34"/>
  <c r="GH64" i="34" s="1"/>
  <c r="IK64" i="34" s="1"/>
  <c r="BK64" i="34"/>
  <c r="BL64" i="34"/>
  <c r="BM64" i="34"/>
  <c r="BN64" i="34"/>
  <c r="BO64" i="34"/>
  <c r="BP64" i="34"/>
  <c r="BQ64" i="34"/>
  <c r="BR64" i="34"/>
  <c r="BS64" i="34"/>
  <c r="BT64" i="34"/>
  <c r="BU64" i="34"/>
  <c r="BV64" i="34"/>
  <c r="BW64" i="34"/>
  <c r="BX64" i="34"/>
  <c r="DH64" i="34"/>
  <c r="DI64" i="34"/>
  <c r="DJ64" i="34"/>
  <c r="DL64" i="34"/>
  <c r="DM64" i="34"/>
  <c r="DN64" i="34"/>
  <c r="DO64" i="34"/>
  <c r="DQ64" i="34"/>
  <c r="DR64" i="34"/>
  <c r="DS64" i="34"/>
  <c r="DT64" i="34"/>
  <c r="DV64" i="34"/>
  <c r="DW64" i="34" s="1"/>
  <c r="EA64" i="34"/>
  <c r="EL64" i="34"/>
  <c r="EN64" i="34"/>
  <c r="EX64" i="34"/>
  <c r="EY64" i="34"/>
  <c r="FA64" i="34"/>
  <c r="FD64" i="34"/>
  <c r="FE64" i="34"/>
  <c r="FF64" i="34"/>
  <c r="FG64" i="34"/>
  <c r="FH64" i="34"/>
  <c r="FI64" i="34"/>
  <c r="FK64" i="34"/>
  <c r="FL64" i="34" s="1"/>
  <c r="FM64" i="34"/>
  <c r="FN64" i="34"/>
  <c r="FO64" i="34"/>
  <c r="FQ64" i="34"/>
  <c r="FR64" i="34" s="1"/>
  <c r="FT64" i="34"/>
  <c r="FU64" i="34" s="1"/>
  <c r="FV64" i="34"/>
  <c r="FW64" i="34"/>
  <c r="FY64" i="34"/>
  <c r="FZ64" i="34" s="1"/>
  <c r="GG64" i="34"/>
  <c r="GI64" i="34"/>
  <c r="GJ64" i="34"/>
  <c r="GK64" i="34"/>
  <c r="GN64" i="34"/>
  <c r="GO64" i="34"/>
  <c r="GP64" i="34"/>
  <c r="GQ64" i="34"/>
  <c r="GR64" i="34"/>
  <c r="GS64" i="34"/>
  <c r="GT64" i="34"/>
  <c r="GU64" i="34"/>
  <c r="GV64" i="34"/>
  <c r="GW64" i="34"/>
  <c r="GX64" i="34"/>
  <c r="GY64" i="34"/>
  <c r="GZ64" i="34"/>
  <c r="HA64" i="34"/>
  <c r="HB64" i="34"/>
  <c r="HC64" i="34"/>
  <c r="HD64" i="34"/>
  <c r="HE64" i="34"/>
  <c r="HF64" i="34"/>
  <c r="HG64" i="34"/>
  <c r="HH64" i="34"/>
  <c r="HI64" i="34"/>
  <c r="HJ64" i="34"/>
  <c r="HK64" i="34"/>
  <c r="HL64" i="34"/>
  <c r="HM64" i="34"/>
  <c r="HN64" i="34"/>
  <c r="HO64" i="34"/>
  <c r="HP64" i="34"/>
  <c r="HQ64" i="34"/>
  <c r="HR64" i="34"/>
  <c r="HS64" i="34"/>
  <c r="HT64" i="34"/>
  <c r="HU64" i="34"/>
  <c r="HV64" i="34"/>
  <c r="HW64" i="34"/>
  <c r="HX64" i="34"/>
  <c r="HY64" i="34"/>
  <c r="HZ64" i="34"/>
  <c r="IA64" i="34"/>
  <c r="IB64" i="34"/>
  <c r="IC64" i="34"/>
  <c r="ID64" i="34"/>
  <c r="IE64" i="34"/>
  <c r="IF64" i="34"/>
  <c r="IG64" i="34"/>
  <c r="IH64" i="34"/>
  <c r="BH63" i="34"/>
  <c r="GH63" i="34" s="1"/>
  <c r="IK63" i="34" s="1"/>
  <c r="BK63" i="34"/>
  <c r="BL63" i="34"/>
  <c r="BM63" i="34"/>
  <c r="BN63" i="34"/>
  <c r="BO63" i="34"/>
  <c r="BP63" i="34"/>
  <c r="BQ63" i="34"/>
  <c r="BR63" i="34"/>
  <c r="BS63" i="34"/>
  <c r="BT63" i="34"/>
  <c r="BU63" i="34"/>
  <c r="BV63" i="34"/>
  <c r="BW63" i="34"/>
  <c r="BX63" i="34"/>
  <c r="DH63" i="34"/>
  <c r="DI63" i="34"/>
  <c r="DJ63" i="34"/>
  <c r="DL63" i="34"/>
  <c r="DM63" i="34"/>
  <c r="DN63" i="34"/>
  <c r="DO63" i="34"/>
  <c r="DQ63" i="34"/>
  <c r="DR63" i="34"/>
  <c r="DS63" i="34"/>
  <c r="DT63" i="34"/>
  <c r="DV63" i="34"/>
  <c r="DW63" i="34" s="1"/>
  <c r="EA63" i="34"/>
  <c r="EL63" i="34"/>
  <c r="EN63" i="34"/>
  <c r="EX63" i="34"/>
  <c r="EY63" i="34"/>
  <c r="FA63" i="34"/>
  <c r="FD63" i="34"/>
  <c r="FE63" i="34"/>
  <c r="FF63" i="34"/>
  <c r="FG63" i="34"/>
  <c r="FH63" i="34"/>
  <c r="FI63" i="34"/>
  <c r="FK63" i="34"/>
  <c r="FL63" i="34" s="1"/>
  <c r="FM63" i="34"/>
  <c r="FN63" i="34"/>
  <c r="FO63" i="34"/>
  <c r="FQ63" i="34"/>
  <c r="FR63" i="34" s="1"/>
  <c r="FT63" i="34"/>
  <c r="FU63" i="34" s="1"/>
  <c r="FV63" i="34"/>
  <c r="FW63" i="34"/>
  <c r="FY63" i="34"/>
  <c r="FZ63" i="34" s="1"/>
  <c r="GG63" i="34"/>
  <c r="GI63" i="34"/>
  <c r="GJ63" i="34"/>
  <c r="GK63" i="34"/>
  <c r="GN63" i="34"/>
  <c r="GO63" i="34"/>
  <c r="GP63" i="34"/>
  <c r="GQ63" i="34"/>
  <c r="GR63" i="34"/>
  <c r="GS63" i="34"/>
  <c r="GT63" i="34"/>
  <c r="GU63" i="34"/>
  <c r="GV63" i="34"/>
  <c r="GW63" i="34"/>
  <c r="GX63" i="34"/>
  <c r="GY63" i="34"/>
  <c r="GZ63" i="34"/>
  <c r="HA63" i="34"/>
  <c r="HB63" i="34"/>
  <c r="HC63" i="34"/>
  <c r="HD63" i="34"/>
  <c r="HE63" i="34"/>
  <c r="HF63" i="34"/>
  <c r="HG63" i="34"/>
  <c r="HH63" i="34"/>
  <c r="HI63" i="34"/>
  <c r="HJ63" i="34"/>
  <c r="HK63" i="34"/>
  <c r="HL63" i="34"/>
  <c r="HM63" i="34"/>
  <c r="HN63" i="34"/>
  <c r="HO63" i="34"/>
  <c r="HP63" i="34"/>
  <c r="HQ63" i="34"/>
  <c r="HR63" i="34"/>
  <c r="HS63" i="34"/>
  <c r="HT63" i="34"/>
  <c r="HU63" i="34"/>
  <c r="HV63" i="34"/>
  <c r="HW63" i="34"/>
  <c r="HX63" i="34"/>
  <c r="HY63" i="34"/>
  <c r="HZ63" i="34"/>
  <c r="IA63" i="34"/>
  <c r="IB63" i="34"/>
  <c r="IC63" i="34"/>
  <c r="ID63" i="34"/>
  <c r="IE63" i="34"/>
  <c r="IF63" i="34"/>
  <c r="IG63" i="34"/>
  <c r="IH63" i="34"/>
  <c r="BH62" i="34"/>
  <c r="GH62" i="34" s="1"/>
  <c r="IK62" i="34" s="1"/>
  <c r="BK62" i="34"/>
  <c r="BL62" i="34"/>
  <c r="BM62" i="34"/>
  <c r="BN62" i="34"/>
  <c r="BO62" i="34"/>
  <c r="BP62" i="34"/>
  <c r="BQ62" i="34"/>
  <c r="BR62" i="34"/>
  <c r="BS62" i="34"/>
  <c r="BT62" i="34"/>
  <c r="BU62" i="34"/>
  <c r="BV62" i="34"/>
  <c r="BW62" i="34"/>
  <c r="BX62" i="34"/>
  <c r="DH62" i="34"/>
  <c r="DI62" i="34"/>
  <c r="DJ62" i="34"/>
  <c r="DL62" i="34"/>
  <c r="DM62" i="34"/>
  <c r="DN62" i="34"/>
  <c r="DO62" i="34"/>
  <c r="DQ62" i="34"/>
  <c r="DR62" i="34"/>
  <c r="DS62" i="34"/>
  <c r="DT62" i="34"/>
  <c r="DV62" i="34"/>
  <c r="DW62" i="34" s="1"/>
  <c r="EA62" i="34"/>
  <c r="EL62" i="34"/>
  <c r="EN62" i="34"/>
  <c r="EX62" i="34"/>
  <c r="EY62" i="34"/>
  <c r="FA62" i="34"/>
  <c r="FD62" i="34"/>
  <c r="FE62" i="34"/>
  <c r="FF62" i="34"/>
  <c r="FG62" i="34"/>
  <c r="FH62" i="34"/>
  <c r="FI62" i="34"/>
  <c r="FK62" i="34"/>
  <c r="FL62" i="34" s="1"/>
  <c r="FM62" i="34"/>
  <c r="FN62" i="34"/>
  <c r="FO62" i="34"/>
  <c r="FQ62" i="34"/>
  <c r="FR62" i="34" s="1"/>
  <c r="FT62" i="34"/>
  <c r="FU62" i="34" s="1"/>
  <c r="FV62" i="34"/>
  <c r="FW62" i="34"/>
  <c r="FY62" i="34"/>
  <c r="FZ62" i="34" s="1"/>
  <c r="GG62" i="34"/>
  <c r="GI62" i="34"/>
  <c r="GJ62" i="34"/>
  <c r="GK62" i="34"/>
  <c r="GN62" i="34"/>
  <c r="GO62" i="34"/>
  <c r="GP62" i="34"/>
  <c r="GQ62" i="34"/>
  <c r="GR62" i="34"/>
  <c r="GS62" i="34"/>
  <c r="GT62" i="34"/>
  <c r="GU62" i="34"/>
  <c r="GV62" i="34"/>
  <c r="GW62" i="34"/>
  <c r="GX62" i="34"/>
  <c r="GY62" i="34"/>
  <c r="GZ62" i="34"/>
  <c r="HA62" i="34"/>
  <c r="HB62" i="34"/>
  <c r="HC62" i="34"/>
  <c r="HD62" i="34"/>
  <c r="HE62" i="34"/>
  <c r="HF62" i="34"/>
  <c r="HG62" i="34"/>
  <c r="HH62" i="34"/>
  <c r="HI62" i="34"/>
  <c r="HJ62" i="34"/>
  <c r="HK62" i="34"/>
  <c r="HL62" i="34"/>
  <c r="HM62" i="34"/>
  <c r="HN62" i="34"/>
  <c r="HO62" i="34"/>
  <c r="HP62" i="34"/>
  <c r="HQ62" i="34"/>
  <c r="HR62" i="34"/>
  <c r="HS62" i="34"/>
  <c r="HT62" i="34"/>
  <c r="HU62" i="34"/>
  <c r="HV62" i="34"/>
  <c r="HW62" i="34"/>
  <c r="HX62" i="34"/>
  <c r="HY62" i="34"/>
  <c r="HZ62" i="34"/>
  <c r="IA62" i="34"/>
  <c r="IB62" i="34"/>
  <c r="IC62" i="34"/>
  <c r="ID62" i="34"/>
  <c r="IE62" i="34"/>
  <c r="IF62" i="34"/>
  <c r="IG62" i="34"/>
  <c r="IH62" i="34"/>
  <c r="BH61" i="34"/>
  <c r="GH61" i="34" s="1"/>
  <c r="IK61" i="34" s="1"/>
  <c r="BK61" i="34"/>
  <c r="BL61" i="34"/>
  <c r="BM61" i="34"/>
  <c r="BN61" i="34"/>
  <c r="BO61" i="34"/>
  <c r="BP61" i="34"/>
  <c r="BQ61" i="34"/>
  <c r="BR61" i="34"/>
  <c r="BS61" i="34"/>
  <c r="BT61" i="34"/>
  <c r="BU61" i="34"/>
  <c r="BV61" i="34"/>
  <c r="BW61" i="34"/>
  <c r="BX61" i="34"/>
  <c r="DH61" i="34"/>
  <c r="DI61" i="34"/>
  <c r="DJ61" i="34"/>
  <c r="DL61" i="34"/>
  <c r="DM61" i="34"/>
  <c r="DN61" i="34"/>
  <c r="DO61" i="34"/>
  <c r="DQ61" i="34"/>
  <c r="DR61" i="34"/>
  <c r="DS61" i="34"/>
  <c r="DT61" i="34"/>
  <c r="DV61" i="34"/>
  <c r="DW61" i="34" s="1"/>
  <c r="EA61" i="34"/>
  <c r="EL61" i="34"/>
  <c r="EN61" i="34"/>
  <c r="EX61" i="34"/>
  <c r="EY61" i="34"/>
  <c r="FA61" i="34"/>
  <c r="FD61" i="34"/>
  <c r="FE61" i="34"/>
  <c r="FF61" i="34"/>
  <c r="FG61" i="34"/>
  <c r="FH61" i="34"/>
  <c r="FI61" i="34"/>
  <c r="FK61" i="34"/>
  <c r="FL61" i="34" s="1"/>
  <c r="FM61" i="34"/>
  <c r="FN61" i="34"/>
  <c r="FO61" i="34"/>
  <c r="FQ61" i="34"/>
  <c r="FR61" i="34" s="1"/>
  <c r="FT61" i="34"/>
  <c r="FU61" i="34" s="1"/>
  <c r="FV61" i="34"/>
  <c r="FW61" i="34"/>
  <c r="FY61" i="34"/>
  <c r="FZ61" i="34" s="1"/>
  <c r="GG61" i="34"/>
  <c r="GI61" i="34"/>
  <c r="GJ61" i="34"/>
  <c r="GK61" i="34"/>
  <c r="GN61" i="34"/>
  <c r="GO61" i="34"/>
  <c r="GP61" i="34"/>
  <c r="GQ61" i="34"/>
  <c r="GR61" i="34"/>
  <c r="GS61" i="34"/>
  <c r="GT61" i="34"/>
  <c r="GU61" i="34"/>
  <c r="GV61" i="34"/>
  <c r="GW61" i="34"/>
  <c r="GX61" i="34"/>
  <c r="GY61" i="34"/>
  <c r="GZ61" i="34"/>
  <c r="HA61" i="34"/>
  <c r="HB61" i="34"/>
  <c r="HC61" i="34"/>
  <c r="HD61" i="34"/>
  <c r="HE61" i="34"/>
  <c r="HF61" i="34"/>
  <c r="HG61" i="34"/>
  <c r="HH61" i="34"/>
  <c r="HI61" i="34"/>
  <c r="HJ61" i="34"/>
  <c r="HK61" i="34"/>
  <c r="HL61" i="34"/>
  <c r="HM61" i="34"/>
  <c r="HN61" i="34"/>
  <c r="HO61" i="34"/>
  <c r="HP61" i="34"/>
  <c r="HQ61" i="34"/>
  <c r="HR61" i="34"/>
  <c r="HS61" i="34"/>
  <c r="HT61" i="34"/>
  <c r="HU61" i="34"/>
  <c r="HV61" i="34"/>
  <c r="HW61" i="34"/>
  <c r="HX61" i="34"/>
  <c r="HY61" i="34"/>
  <c r="HZ61" i="34"/>
  <c r="IA61" i="34"/>
  <c r="IB61" i="34"/>
  <c r="IC61" i="34"/>
  <c r="ID61" i="34"/>
  <c r="IE61" i="34"/>
  <c r="IF61" i="34"/>
  <c r="IG61" i="34"/>
  <c r="IH61" i="34"/>
  <c r="BH60" i="34"/>
  <c r="GH60" i="34" s="1"/>
  <c r="IK60" i="34" s="1"/>
  <c r="BK60" i="34"/>
  <c r="BL60" i="34"/>
  <c r="BM60" i="34"/>
  <c r="BN60" i="34"/>
  <c r="BO60" i="34"/>
  <c r="BP60" i="34"/>
  <c r="BQ60" i="34"/>
  <c r="BR60" i="34"/>
  <c r="BS60" i="34"/>
  <c r="BT60" i="34"/>
  <c r="BU60" i="34"/>
  <c r="BV60" i="34"/>
  <c r="BW60" i="34"/>
  <c r="BX60" i="34"/>
  <c r="DH60" i="34"/>
  <c r="DI60" i="34"/>
  <c r="DJ60" i="34"/>
  <c r="DL60" i="34"/>
  <c r="DM60" i="34"/>
  <c r="DN60" i="34"/>
  <c r="DO60" i="34"/>
  <c r="DQ60" i="34"/>
  <c r="DR60" i="34"/>
  <c r="DS60" i="34"/>
  <c r="DT60" i="34"/>
  <c r="DV60" i="34"/>
  <c r="DW60" i="34" s="1"/>
  <c r="EA60" i="34"/>
  <c r="EL60" i="34"/>
  <c r="EN60" i="34"/>
  <c r="EX60" i="34"/>
  <c r="EY60" i="34"/>
  <c r="FA60" i="34"/>
  <c r="FD60" i="34"/>
  <c r="FE60" i="34"/>
  <c r="FF60" i="34"/>
  <c r="FG60" i="34"/>
  <c r="FH60" i="34"/>
  <c r="FI60" i="34"/>
  <c r="FK60" i="34"/>
  <c r="FL60" i="34" s="1"/>
  <c r="FM60" i="34"/>
  <c r="FN60" i="34"/>
  <c r="FO60" i="34"/>
  <c r="FQ60" i="34"/>
  <c r="FR60" i="34" s="1"/>
  <c r="FT60" i="34"/>
  <c r="FU60" i="34" s="1"/>
  <c r="FV60" i="34"/>
  <c r="FW60" i="34"/>
  <c r="FY60" i="34"/>
  <c r="FZ60" i="34" s="1"/>
  <c r="GG60" i="34"/>
  <c r="GI60" i="34"/>
  <c r="GJ60" i="34"/>
  <c r="GK60" i="34"/>
  <c r="GN60" i="34"/>
  <c r="GO60" i="34"/>
  <c r="GP60" i="34"/>
  <c r="GQ60" i="34"/>
  <c r="GR60" i="34"/>
  <c r="GS60" i="34"/>
  <c r="GT60" i="34"/>
  <c r="GU60" i="34"/>
  <c r="GV60" i="34"/>
  <c r="GW60" i="34"/>
  <c r="GX60" i="34"/>
  <c r="GY60" i="34"/>
  <c r="GZ60" i="34"/>
  <c r="HA60" i="34"/>
  <c r="HB60" i="34"/>
  <c r="HC60" i="34"/>
  <c r="HD60" i="34"/>
  <c r="HE60" i="34"/>
  <c r="HF60" i="34"/>
  <c r="HG60" i="34"/>
  <c r="HH60" i="34"/>
  <c r="HI60" i="34"/>
  <c r="HJ60" i="34"/>
  <c r="HK60" i="34"/>
  <c r="HL60" i="34"/>
  <c r="HM60" i="34"/>
  <c r="HN60" i="34"/>
  <c r="HO60" i="34"/>
  <c r="HP60" i="34"/>
  <c r="HQ60" i="34"/>
  <c r="HR60" i="34"/>
  <c r="HS60" i="34"/>
  <c r="HT60" i="34"/>
  <c r="HU60" i="34"/>
  <c r="HV60" i="34"/>
  <c r="HW60" i="34"/>
  <c r="HX60" i="34"/>
  <c r="HY60" i="34"/>
  <c r="HZ60" i="34"/>
  <c r="IA60" i="34"/>
  <c r="IB60" i="34"/>
  <c r="IC60" i="34"/>
  <c r="ID60" i="34"/>
  <c r="IE60" i="34"/>
  <c r="IF60" i="34"/>
  <c r="IG60" i="34"/>
  <c r="IH60" i="34"/>
  <c r="BH59" i="34"/>
  <c r="GH59" i="34" s="1"/>
  <c r="IK59" i="34" s="1"/>
  <c r="BK59" i="34"/>
  <c r="BL59" i="34"/>
  <c r="BM59" i="34"/>
  <c r="BN59" i="34"/>
  <c r="BO59" i="34"/>
  <c r="BP59" i="34"/>
  <c r="BQ59" i="34"/>
  <c r="BR59" i="34"/>
  <c r="BS59" i="34"/>
  <c r="BT59" i="34"/>
  <c r="BU59" i="34"/>
  <c r="BV59" i="34"/>
  <c r="BW59" i="34"/>
  <c r="BX59" i="34"/>
  <c r="DH59" i="34"/>
  <c r="DI59" i="34"/>
  <c r="DJ59" i="34"/>
  <c r="DL59" i="34"/>
  <c r="DM59" i="34"/>
  <c r="DN59" i="34"/>
  <c r="DO59" i="34"/>
  <c r="DQ59" i="34"/>
  <c r="DR59" i="34"/>
  <c r="DS59" i="34"/>
  <c r="DT59" i="34"/>
  <c r="DV59" i="34"/>
  <c r="DW59" i="34" s="1"/>
  <c r="EA59" i="34"/>
  <c r="EL59" i="34"/>
  <c r="EN59" i="34"/>
  <c r="EX59" i="34"/>
  <c r="EY59" i="34"/>
  <c r="FA59" i="34"/>
  <c r="FD59" i="34"/>
  <c r="FE59" i="34"/>
  <c r="FF59" i="34"/>
  <c r="FG59" i="34"/>
  <c r="FH59" i="34"/>
  <c r="FI59" i="34"/>
  <c r="FK59" i="34"/>
  <c r="FL59" i="34" s="1"/>
  <c r="FM59" i="34"/>
  <c r="FN59" i="34"/>
  <c r="FO59" i="34"/>
  <c r="FQ59" i="34"/>
  <c r="FR59" i="34" s="1"/>
  <c r="FT59" i="34"/>
  <c r="FU59" i="34" s="1"/>
  <c r="FV59" i="34"/>
  <c r="FW59" i="34"/>
  <c r="FY59" i="34"/>
  <c r="FZ59" i="34" s="1"/>
  <c r="GG59" i="34"/>
  <c r="GI59" i="34"/>
  <c r="GJ59" i="34"/>
  <c r="GK59" i="34"/>
  <c r="GN59" i="34"/>
  <c r="GO59" i="34"/>
  <c r="GP59" i="34"/>
  <c r="GQ59" i="34"/>
  <c r="GR59" i="34"/>
  <c r="GS59" i="34"/>
  <c r="GT59" i="34"/>
  <c r="GU59" i="34"/>
  <c r="GV59" i="34"/>
  <c r="GW59" i="34"/>
  <c r="GX59" i="34"/>
  <c r="GY59" i="34"/>
  <c r="GZ59" i="34"/>
  <c r="HA59" i="34"/>
  <c r="HB59" i="34"/>
  <c r="HC59" i="34"/>
  <c r="HD59" i="34"/>
  <c r="HE59" i="34"/>
  <c r="HF59" i="34"/>
  <c r="HG59" i="34"/>
  <c r="HH59" i="34"/>
  <c r="HI59" i="34"/>
  <c r="HJ59" i="34"/>
  <c r="HK59" i="34"/>
  <c r="HL59" i="34"/>
  <c r="HM59" i="34"/>
  <c r="HN59" i="34"/>
  <c r="HO59" i="34"/>
  <c r="HP59" i="34"/>
  <c r="HQ59" i="34"/>
  <c r="HR59" i="34"/>
  <c r="HS59" i="34"/>
  <c r="HT59" i="34"/>
  <c r="HU59" i="34"/>
  <c r="HV59" i="34"/>
  <c r="HW59" i="34"/>
  <c r="HX59" i="34"/>
  <c r="HY59" i="34"/>
  <c r="HZ59" i="34"/>
  <c r="IA59" i="34"/>
  <c r="IB59" i="34"/>
  <c r="IC59" i="34"/>
  <c r="ID59" i="34"/>
  <c r="IE59" i="34"/>
  <c r="IF59" i="34"/>
  <c r="IG59" i="34"/>
  <c r="IH59" i="34"/>
  <c r="BH58" i="34"/>
  <c r="GH58" i="34" s="1"/>
  <c r="IK58" i="34" s="1"/>
  <c r="BK58" i="34"/>
  <c r="BL58" i="34"/>
  <c r="BM58" i="34"/>
  <c r="BN58" i="34"/>
  <c r="BO58" i="34"/>
  <c r="BP58" i="34"/>
  <c r="BQ58" i="34"/>
  <c r="BR58" i="34"/>
  <c r="BS58" i="34"/>
  <c r="BT58" i="34"/>
  <c r="BU58" i="34"/>
  <c r="BV58" i="34"/>
  <c r="BW58" i="34"/>
  <c r="BX58" i="34"/>
  <c r="DH58" i="34"/>
  <c r="DI58" i="34"/>
  <c r="DJ58" i="34"/>
  <c r="DL58" i="34"/>
  <c r="DM58" i="34"/>
  <c r="DN58" i="34"/>
  <c r="DO58" i="34"/>
  <c r="DQ58" i="34"/>
  <c r="DR58" i="34"/>
  <c r="DS58" i="34"/>
  <c r="DT58" i="34"/>
  <c r="DV58" i="34"/>
  <c r="DW58" i="34" s="1"/>
  <c r="EA58" i="34"/>
  <c r="EL58" i="34"/>
  <c r="EN58" i="34"/>
  <c r="EX58" i="34"/>
  <c r="EY58" i="34"/>
  <c r="FA58" i="34"/>
  <c r="FD58" i="34"/>
  <c r="FE58" i="34"/>
  <c r="FF58" i="34"/>
  <c r="FG58" i="34"/>
  <c r="FH58" i="34"/>
  <c r="FI58" i="34"/>
  <c r="FK58" i="34"/>
  <c r="FL58" i="34" s="1"/>
  <c r="FM58" i="34"/>
  <c r="FN58" i="34"/>
  <c r="FO58" i="34"/>
  <c r="FQ58" i="34"/>
  <c r="FR58" i="34" s="1"/>
  <c r="FT58" i="34"/>
  <c r="FU58" i="34" s="1"/>
  <c r="FV58" i="34"/>
  <c r="FW58" i="34"/>
  <c r="FY58" i="34"/>
  <c r="FZ58" i="34" s="1"/>
  <c r="GG58" i="34"/>
  <c r="GI58" i="34"/>
  <c r="GJ58" i="34"/>
  <c r="GK58" i="34"/>
  <c r="GN58" i="34"/>
  <c r="GO58" i="34"/>
  <c r="GP58" i="34"/>
  <c r="GQ58" i="34"/>
  <c r="GR58" i="34"/>
  <c r="GS58" i="34"/>
  <c r="GT58" i="34"/>
  <c r="GU58" i="34"/>
  <c r="GV58" i="34"/>
  <c r="GW58" i="34"/>
  <c r="GX58" i="34"/>
  <c r="GY58" i="34"/>
  <c r="GZ58" i="34"/>
  <c r="HA58" i="34"/>
  <c r="HB58" i="34"/>
  <c r="HC58" i="34"/>
  <c r="HD58" i="34"/>
  <c r="HE58" i="34"/>
  <c r="HF58" i="34"/>
  <c r="HG58" i="34"/>
  <c r="HH58" i="34"/>
  <c r="HI58" i="34"/>
  <c r="HJ58" i="34"/>
  <c r="HK58" i="34"/>
  <c r="HL58" i="34"/>
  <c r="HM58" i="34"/>
  <c r="HN58" i="34"/>
  <c r="HO58" i="34"/>
  <c r="HP58" i="34"/>
  <c r="HQ58" i="34"/>
  <c r="HR58" i="34"/>
  <c r="HS58" i="34"/>
  <c r="HT58" i="34"/>
  <c r="HU58" i="34"/>
  <c r="HV58" i="34"/>
  <c r="HW58" i="34"/>
  <c r="HX58" i="34"/>
  <c r="HY58" i="34"/>
  <c r="HZ58" i="34"/>
  <c r="IA58" i="34"/>
  <c r="IB58" i="34"/>
  <c r="IC58" i="34"/>
  <c r="ID58" i="34"/>
  <c r="IE58" i="34"/>
  <c r="IF58" i="34"/>
  <c r="IG58" i="34"/>
  <c r="IH58" i="34"/>
  <c r="E2" i="35"/>
  <c r="IS396" i="34" s="1"/>
  <c r="E3" i="35"/>
  <c r="IS406" i="34" s="1"/>
  <c r="E4" i="35"/>
  <c r="IS62" i="34"/>
  <c r="E5" i="35"/>
  <c r="E6" i="35"/>
  <c r="IS398" i="34" s="1"/>
  <c r="E8" i="35"/>
  <c r="IS404" i="34" s="1"/>
  <c r="E9" i="35"/>
  <c r="IS386" i="34" s="1"/>
  <c r="E10" i="35"/>
  <c r="IS383" i="34" s="1"/>
  <c r="E11" i="35"/>
  <c r="E12" i="35"/>
  <c r="IS384" i="34" s="1"/>
  <c r="E13" i="35"/>
  <c r="E14" i="35"/>
  <c r="IS292" i="34" s="1"/>
  <c r="E15" i="35"/>
  <c r="IS380" i="34" s="1"/>
  <c r="E16" i="35"/>
  <c r="IS309" i="34" s="1"/>
  <c r="E17" i="35"/>
  <c r="E18" i="35"/>
  <c r="IS402" i="34" s="1"/>
  <c r="E19" i="35"/>
  <c r="E20" i="35"/>
  <c r="E21" i="35"/>
  <c r="E22" i="35"/>
  <c r="IS400" i="34" s="1"/>
  <c r="E23" i="35"/>
  <c r="IS413" i="34" s="1"/>
  <c r="E24" i="35"/>
  <c r="E25" i="35"/>
  <c r="IS64" i="34" s="1"/>
  <c r="E26" i="35"/>
  <c r="E27" i="35"/>
  <c r="E28" i="35"/>
  <c r="E30" i="35"/>
  <c r="E31" i="35"/>
  <c r="IS370" i="34" s="1"/>
  <c r="E32" i="35"/>
  <c r="E33" i="35"/>
  <c r="IS363" i="34" s="1"/>
  <c r="E34" i="35"/>
  <c r="IS374" i="34" s="1"/>
  <c r="E35" i="35"/>
  <c r="E36" i="35"/>
  <c r="E37" i="35"/>
  <c r="E38" i="35"/>
  <c r="IS382" i="34" s="1"/>
  <c r="E39" i="35"/>
  <c r="IS366" i="34" s="1"/>
  <c r="E40" i="35"/>
  <c r="IS360" i="34" s="1"/>
  <c r="E41" i="35"/>
  <c r="E42" i="35"/>
  <c r="E43" i="35"/>
  <c r="IS395" i="34" s="1"/>
  <c r="IS61" i="34"/>
  <c r="E44" i="35"/>
  <c r="E45" i="35"/>
  <c r="IS343" i="34" s="1"/>
  <c r="E46" i="35"/>
  <c r="E47" i="35"/>
  <c r="IS376" i="34" s="1"/>
  <c r="E48" i="35"/>
  <c r="E49" i="35"/>
  <c r="E50" i="35"/>
  <c r="E51" i="35"/>
  <c r="E52" i="35"/>
  <c r="E53" i="35"/>
  <c r="IS403" i="34" s="1"/>
  <c r="E54" i="35"/>
  <c r="E55" i="35"/>
  <c r="E56" i="35"/>
  <c r="IS401" i="34" s="1"/>
  <c r="IS76" i="34"/>
  <c r="E57" i="35"/>
  <c r="IS377" i="34" s="1"/>
  <c r="E58" i="35"/>
  <c r="IS399" i="34" s="1"/>
  <c r="E59" i="35"/>
  <c r="IS394" i="34" s="1"/>
  <c r="E60" i="35"/>
  <c r="E61" i="35"/>
  <c r="IS393" i="34" s="1"/>
  <c r="E62" i="35"/>
  <c r="E63" i="35"/>
  <c r="E64" i="35"/>
  <c r="E65" i="35"/>
  <c r="IS385" i="34" s="1"/>
  <c r="E66" i="35"/>
  <c r="IS106" i="34"/>
  <c r="M50" i="29"/>
  <c r="L80" i="29"/>
  <c r="L81" i="29"/>
  <c r="L82" i="29"/>
  <c r="L83" i="29"/>
  <c r="L84" i="29"/>
  <c r="L85" i="29"/>
  <c r="L86" i="29"/>
  <c r="L87" i="29"/>
  <c r="L88" i="29"/>
  <c r="L89" i="29"/>
  <c r="L90" i="29"/>
  <c r="L91" i="29"/>
  <c r="L92" i="29"/>
  <c r="L93" i="29"/>
  <c r="L94" i="29"/>
  <c r="L95" i="29"/>
  <c r="L96" i="29"/>
  <c r="L97" i="29"/>
  <c r="L98" i="29"/>
  <c r="L99" i="29"/>
  <c r="L100" i="29"/>
  <c r="L101" i="29"/>
  <c r="L102" i="29"/>
  <c r="L103" i="29"/>
  <c r="L104" i="29"/>
  <c r="L105" i="29"/>
  <c r="L106" i="29"/>
  <c r="L107" i="29"/>
  <c r="L108" i="29"/>
  <c r="L109" i="29"/>
  <c r="L110" i="29"/>
  <c r="L111" i="29"/>
  <c r="L112" i="29"/>
  <c r="L113" i="29"/>
  <c r="L114" i="29"/>
  <c r="L115" i="29"/>
  <c r="L116" i="29"/>
  <c r="L117" i="29"/>
  <c r="L118" i="29"/>
  <c r="L119" i="29"/>
  <c r="L120" i="29"/>
  <c r="L121" i="29"/>
  <c r="L122" i="29"/>
  <c r="L123" i="29"/>
  <c r="L124" i="29"/>
  <c r="L125" i="29"/>
  <c r="L126" i="29"/>
  <c r="L127" i="29"/>
  <c r="L128" i="29"/>
  <c r="L129" i="29"/>
  <c r="L130" i="29"/>
  <c r="L131" i="29"/>
  <c r="L132" i="29"/>
  <c r="L133" i="29"/>
  <c r="L134" i="29"/>
  <c r="L135" i="29"/>
  <c r="L136" i="29"/>
  <c r="L137" i="29"/>
  <c r="L138" i="29"/>
  <c r="L139" i="29"/>
  <c r="L140" i="29"/>
  <c r="L141" i="29"/>
  <c r="L142" i="29"/>
  <c r="L143" i="29"/>
  <c r="L144" i="29"/>
  <c r="L145" i="29"/>
  <c r="L146" i="29"/>
  <c r="L147" i="29"/>
  <c r="L148" i="29"/>
  <c r="L149" i="29"/>
  <c r="L150" i="29"/>
  <c r="L151" i="29"/>
  <c r="L152" i="29"/>
  <c r="L153" i="29"/>
  <c r="L154" i="29"/>
  <c r="L155" i="29"/>
  <c r="L156" i="29"/>
  <c r="L157" i="29"/>
  <c r="L158" i="29"/>
  <c r="L159" i="29"/>
  <c r="L160" i="29"/>
  <c r="L161" i="29"/>
  <c r="L162" i="29"/>
  <c r="L163" i="29"/>
  <c r="L164" i="29"/>
  <c r="L165" i="29"/>
  <c r="L166" i="29"/>
  <c r="L167" i="29"/>
  <c r="L168" i="29"/>
  <c r="L169" i="29"/>
  <c r="L170" i="29"/>
  <c r="L171" i="29"/>
  <c r="L172" i="29"/>
  <c r="L173" i="29"/>
  <c r="L174" i="29"/>
  <c r="L175" i="29"/>
  <c r="L176" i="29"/>
  <c r="L177" i="29"/>
  <c r="L178" i="29"/>
  <c r="L179" i="29"/>
  <c r="L180" i="29"/>
  <c r="L181" i="29"/>
  <c r="L182" i="29"/>
  <c r="L183" i="29"/>
  <c r="L184" i="29"/>
  <c r="L185" i="29"/>
  <c r="L186" i="29"/>
  <c r="L187" i="29"/>
  <c r="L188" i="29"/>
  <c r="L189" i="29"/>
  <c r="L190" i="29"/>
  <c r="L191" i="29"/>
  <c r="L192" i="29"/>
  <c r="L193" i="29"/>
  <c r="L194" i="29"/>
  <c r="L195" i="29"/>
  <c r="L196" i="29"/>
  <c r="L197" i="29"/>
  <c r="L198" i="29"/>
  <c r="L199" i="29"/>
  <c r="L200" i="29"/>
  <c r="L201" i="29"/>
  <c r="L202" i="29"/>
  <c r="L203" i="29"/>
  <c r="L204" i="29"/>
  <c r="L205" i="29"/>
  <c r="L206" i="29"/>
  <c r="L207" i="29"/>
  <c r="L208" i="29"/>
  <c r="L209" i="29"/>
  <c r="L210" i="29"/>
  <c r="L211" i="29"/>
  <c r="L212" i="29"/>
  <c r="L213" i="29"/>
  <c r="L214" i="29"/>
  <c r="L215" i="29"/>
  <c r="L216" i="29"/>
  <c r="L217" i="29"/>
  <c r="L218" i="29"/>
  <c r="L219" i="29"/>
  <c r="L220" i="29"/>
  <c r="L221" i="29"/>
  <c r="L222" i="29"/>
  <c r="L223" i="29"/>
  <c r="L224" i="29"/>
  <c r="L225" i="29"/>
  <c r="L226" i="29"/>
  <c r="L227" i="29"/>
  <c r="L228" i="29"/>
  <c r="L229" i="29"/>
  <c r="L230" i="29"/>
  <c r="L231" i="29"/>
  <c r="L232" i="29"/>
  <c r="L233" i="29"/>
  <c r="L234" i="29"/>
  <c r="L235" i="29"/>
  <c r="L236" i="29"/>
  <c r="L237" i="29"/>
  <c r="L238" i="29"/>
  <c r="L239" i="29"/>
  <c r="L240" i="29"/>
  <c r="L241" i="29"/>
  <c r="L242" i="29"/>
  <c r="L243" i="29"/>
  <c r="L244" i="29"/>
  <c r="L245" i="29"/>
  <c r="L246" i="29"/>
  <c r="L247" i="29"/>
  <c r="L248" i="29"/>
  <c r="L249" i="29"/>
  <c r="L250" i="29"/>
  <c r="L251" i="29"/>
  <c r="L252" i="29"/>
  <c r="L253" i="29"/>
  <c r="L254" i="29"/>
  <c r="L255" i="29"/>
  <c r="L256" i="29"/>
  <c r="L257" i="29"/>
  <c r="L258" i="29"/>
  <c r="L259" i="29"/>
  <c r="L260" i="29"/>
  <c r="L261" i="29"/>
  <c r="L262" i="29"/>
  <c r="L263" i="29"/>
  <c r="L264" i="29"/>
  <c r="L265" i="29"/>
  <c r="L266" i="29"/>
  <c r="L267" i="29"/>
  <c r="L268" i="29"/>
  <c r="L269" i="29"/>
  <c r="L270" i="29"/>
  <c r="L271" i="29"/>
  <c r="L272" i="29"/>
  <c r="L273" i="29"/>
  <c r="L274" i="29"/>
  <c r="L275" i="29"/>
  <c r="L276" i="29"/>
  <c r="L277" i="29"/>
  <c r="L278" i="29"/>
  <c r="L279" i="29"/>
  <c r="L280" i="29"/>
  <c r="L281" i="29"/>
  <c r="L282" i="29"/>
  <c r="L283" i="29"/>
  <c r="L284" i="29"/>
  <c r="L285" i="29"/>
  <c r="L286" i="29"/>
  <c r="L287" i="29"/>
  <c r="L288" i="29"/>
  <c r="L289" i="29"/>
  <c r="L290" i="29"/>
  <c r="L291" i="29"/>
  <c r="L292" i="29"/>
  <c r="L293" i="29"/>
  <c r="L294" i="29"/>
  <c r="L295" i="29"/>
  <c r="L296" i="29"/>
  <c r="L297" i="29"/>
  <c r="L298" i="29"/>
  <c r="L299" i="29"/>
  <c r="L300" i="29"/>
  <c r="L301" i="29"/>
  <c r="L302" i="29"/>
  <c r="L303" i="29"/>
  <c r="L304" i="29"/>
  <c r="L305" i="29"/>
  <c r="L306" i="29"/>
  <c r="L307" i="29"/>
  <c r="L308" i="29"/>
  <c r="L309" i="29"/>
  <c r="L310" i="29"/>
  <c r="L311" i="29"/>
  <c r="L312" i="29"/>
  <c r="L313" i="29"/>
  <c r="L314" i="29"/>
  <c r="L315" i="29"/>
  <c r="L316" i="29"/>
  <c r="L317" i="29"/>
  <c r="L318" i="29"/>
  <c r="L319" i="29"/>
  <c r="L320" i="29"/>
  <c r="L321" i="29"/>
  <c r="L322" i="29"/>
  <c r="L323" i="29"/>
  <c r="L324" i="29"/>
  <c r="L325" i="29"/>
  <c r="L326" i="29"/>
  <c r="L327" i="29"/>
  <c r="L328" i="29"/>
  <c r="L329" i="29"/>
  <c r="L330" i="29"/>
  <c r="L331" i="29"/>
  <c r="L332" i="29"/>
  <c r="L333" i="29"/>
  <c r="L334" i="29"/>
  <c r="L335" i="29"/>
  <c r="L336" i="29"/>
  <c r="L337" i="29"/>
  <c r="L338" i="29"/>
  <c r="L339" i="29"/>
  <c r="L340" i="29"/>
  <c r="L341" i="29"/>
  <c r="L342" i="29"/>
  <c r="L343" i="29"/>
  <c r="L344" i="29"/>
  <c r="L345" i="29"/>
  <c r="L346" i="29"/>
  <c r="L347" i="29"/>
  <c r="L348" i="29"/>
  <c r="L349" i="29"/>
  <c r="L350" i="29"/>
  <c r="L351" i="29"/>
  <c r="L352" i="29"/>
  <c r="L353" i="29"/>
  <c r="L354" i="29"/>
  <c r="L355" i="29"/>
  <c r="L356" i="29"/>
  <c r="L357" i="29"/>
  <c r="L358" i="29"/>
  <c r="L359" i="29"/>
  <c r="L360" i="29"/>
  <c r="L361" i="29"/>
  <c r="L362" i="29"/>
  <c r="L363" i="29"/>
  <c r="L364" i="29"/>
  <c r="L365" i="29"/>
  <c r="L366" i="29"/>
  <c r="L367" i="29"/>
  <c r="L368" i="29"/>
  <c r="L369" i="29"/>
  <c r="L370" i="29"/>
  <c r="L371" i="29"/>
  <c r="L372" i="29"/>
  <c r="L373" i="29"/>
  <c r="L374" i="29"/>
  <c r="L375" i="29"/>
  <c r="L376" i="29"/>
  <c r="L377" i="29"/>
  <c r="L378" i="29"/>
  <c r="L379" i="29"/>
  <c r="L380" i="29"/>
  <c r="L381" i="29"/>
  <c r="L382" i="29"/>
  <c r="L383" i="29"/>
  <c r="L384" i="29"/>
  <c r="L385" i="29"/>
  <c r="L386" i="29"/>
  <c r="L387" i="29"/>
  <c r="L388" i="29"/>
  <c r="L389" i="29"/>
  <c r="L390" i="29"/>
  <c r="L391" i="29"/>
  <c r="L392" i="29"/>
  <c r="L393" i="29"/>
  <c r="L394" i="29"/>
  <c r="L395" i="29"/>
  <c r="L396" i="29"/>
  <c r="L397" i="29"/>
  <c r="L398" i="29"/>
  <c r="L399" i="29"/>
  <c r="L400" i="29"/>
  <c r="L401" i="29"/>
  <c r="L402" i="29"/>
  <c r="L403" i="29"/>
  <c r="L404" i="29"/>
  <c r="L405" i="29"/>
  <c r="L406" i="29"/>
  <c r="L407" i="29"/>
  <c r="L408" i="29"/>
  <c r="L409" i="29"/>
  <c r="L410" i="29"/>
  <c r="L411" i="29"/>
  <c r="L412" i="29"/>
  <c r="L413" i="29"/>
  <c r="L414" i="29"/>
  <c r="L415" i="29"/>
  <c r="L416" i="29"/>
  <c r="L417" i="29"/>
  <c r="L418" i="29"/>
  <c r="L419" i="29"/>
  <c r="L420" i="29"/>
  <c r="L421" i="29"/>
  <c r="L422" i="29"/>
  <c r="L423" i="29"/>
  <c r="L424" i="29"/>
  <c r="L425" i="29"/>
  <c r="L426" i="29"/>
  <c r="L427" i="29"/>
  <c r="L428" i="29"/>
  <c r="L429" i="29"/>
  <c r="L430" i="29"/>
  <c r="L431" i="29"/>
  <c r="L432" i="29"/>
  <c r="L433" i="29"/>
  <c r="L434" i="29"/>
  <c r="L435" i="29"/>
  <c r="L436" i="29"/>
  <c r="L437" i="29"/>
  <c r="L438" i="29"/>
  <c r="L439" i="29"/>
  <c r="L440" i="29"/>
  <c r="L441" i="29"/>
  <c r="L442" i="29"/>
  <c r="L443" i="29"/>
  <c r="L444" i="29"/>
  <c r="L445" i="29"/>
  <c r="L446" i="29"/>
  <c r="L447" i="29"/>
  <c r="L448" i="29"/>
  <c r="L449" i="29"/>
  <c r="L450" i="29"/>
  <c r="L451" i="29"/>
  <c r="L452" i="29"/>
  <c r="L453" i="29"/>
  <c r="L454" i="29"/>
  <c r="L455" i="29"/>
  <c r="L456" i="29"/>
  <c r="L457" i="29"/>
  <c r="L458" i="29"/>
  <c r="L459" i="29"/>
  <c r="L460" i="29"/>
  <c r="L461" i="29"/>
  <c r="L462" i="29"/>
  <c r="L463" i="29"/>
  <c r="L464" i="29"/>
  <c r="L465" i="29"/>
  <c r="L466" i="29"/>
  <c r="L467" i="29"/>
  <c r="L468" i="29"/>
  <c r="L469" i="29"/>
  <c r="L470" i="29"/>
  <c r="L471" i="29"/>
  <c r="L472" i="29"/>
  <c r="L473" i="29"/>
  <c r="L474" i="29"/>
  <c r="L475" i="29"/>
  <c r="L476" i="29"/>
  <c r="L477" i="29"/>
  <c r="L478" i="29"/>
  <c r="L479" i="29"/>
  <c r="L480" i="29"/>
  <c r="L481" i="29"/>
  <c r="L482" i="29"/>
  <c r="L483" i="29"/>
  <c r="L484" i="29"/>
  <c r="L485" i="29"/>
  <c r="L486" i="29"/>
  <c r="L487" i="29"/>
  <c r="L488" i="29"/>
  <c r="L489" i="29"/>
  <c r="L490" i="29"/>
  <c r="L491" i="29"/>
  <c r="L492" i="29"/>
  <c r="L493" i="29"/>
  <c r="L494" i="29"/>
  <c r="L495" i="29"/>
  <c r="L496" i="29"/>
  <c r="L497" i="29"/>
  <c r="L498" i="29"/>
  <c r="L499" i="29"/>
  <c r="L500" i="29"/>
  <c r="L501" i="29"/>
  <c r="L502" i="29"/>
  <c r="L503" i="29"/>
  <c r="L504" i="29"/>
  <c r="L505" i="29"/>
  <c r="L506" i="29"/>
  <c r="L507" i="29"/>
  <c r="L508" i="29"/>
  <c r="L509" i="29"/>
  <c r="L510" i="29"/>
  <c r="L511" i="29"/>
  <c r="L512" i="29"/>
  <c r="L513" i="29"/>
  <c r="L514" i="29"/>
  <c r="L515" i="29"/>
  <c r="L516" i="29"/>
  <c r="L517" i="29"/>
  <c r="L518" i="29"/>
  <c r="L519" i="29"/>
  <c r="L520" i="29"/>
  <c r="L521" i="29"/>
  <c r="L522" i="29"/>
  <c r="L523" i="29"/>
  <c r="L524" i="29"/>
  <c r="L525" i="29"/>
  <c r="L526" i="29"/>
  <c r="L527" i="29"/>
  <c r="L528" i="29"/>
  <c r="L529" i="29"/>
  <c r="L530" i="29"/>
  <c r="L531" i="29"/>
  <c r="L532" i="29"/>
  <c r="L533" i="29"/>
  <c r="L534" i="29"/>
  <c r="L535" i="29"/>
  <c r="L536" i="29"/>
  <c r="L537" i="29"/>
  <c r="L538" i="29"/>
  <c r="L539" i="29"/>
  <c r="L540" i="29"/>
  <c r="L541" i="29"/>
  <c r="L542" i="29"/>
  <c r="L543" i="29"/>
  <c r="L544" i="29"/>
  <c r="L545" i="29"/>
  <c r="L546" i="29"/>
  <c r="L547" i="29"/>
  <c r="L548" i="29"/>
  <c r="L549" i="29"/>
  <c r="L550" i="29"/>
  <c r="L551" i="29"/>
  <c r="L552" i="29"/>
  <c r="L553" i="29"/>
  <c r="L554" i="29"/>
  <c r="L555" i="29"/>
  <c r="L556" i="29"/>
  <c r="L557" i="29"/>
  <c r="L558" i="29"/>
  <c r="L559" i="29"/>
  <c r="L560" i="29"/>
  <c r="L561" i="29"/>
  <c r="L562" i="29"/>
  <c r="L563" i="29"/>
  <c r="L564" i="29"/>
  <c r="L565" i="29"/>
  <c r="L566" i="29"/>
  <c r="L567" i="29"/>
  <c r="L568" i="29"/>
  <c r="L569" i="29"/>
  <c r="L570" i="29"/>
  <c r="L571" i="29"/>
  <c r="L572" i="29"/>
  <c r="L573" i="29"/>
  <c r="L574" i="29"/>
  <c r="L575" i="29"/>
  <c r="L576" i="29"/>
  <c r="L577" i="29"/>
  <c r="L578" i="29"/>
  <c r="L579" i="29"/>
  <c r="L580" i="29"/>
  <c r="L581" i="29"/>
  <c r="L582" i="29"/>
  <c r="L583" i="29"/>
  <c r="L584" i="29"/>
  <c r="L585" i="29"/>
  <c r="L586" i="29"/>
  <c r="L587" i="29"/>
  <c r="L588" i="29"/>
  <c r="L589" i="29"/>
  <c r="L590" i="29"/>
  <c r="L591" i="29"/>
  <c r="L592" i="29"/>
  <c r="L593" i="29"/>
  <c r="L594" i="29"/>
  <c r="L595" i="29"/>
  <c r="L596" i="29"/>
  <c r="L597" i="29"/>
  <c r="L598" i="29"/>
  <c r="L599" i="29"/>
  <c r="L600" i="29"/>
  <c r="L601" i="29"/>
  <c r="L602" i="29"/>
  <c r="L603" i="29"/>
  <c r="L604" i="29"/>
  <c r="L605" i="29"/>
  <c r="L606" i="29"/>
  <c r="L607" i="29"/>
  <c r="L608" i="29"/>
  <c r="L609" i="29"/>
  <c r="L610" i="29"/>
  <c r="L611" i="29"/>
  <c r="L612" i="29"/>
  <c r="L613" i="29"/>
  <c r="L614" i="29"/>
  <c r="L615" i="29"/>
  <c r="L616" i="29"/>
  <c r="L617" i="29"/>
  <c r="L618" i="29"/>
  <c r="L619" i="29"/>
  <c r="L620" i="29"/>
  <c r="L621" i="29"/>
  <c r="L622" i="29"/>
  <c r="L623" i="29"/>
  <c r="L624" i="29"/>
  <c r="L625" i="29"/>
  <c r="L626" i="29"/>
  <c r="L627" i="29"/>
  <c r="L628" i="29"/>
  <c r="L629" i="29"/>
  <c r="L630" i="29"/>
  <c r="L631" i="29"/>
  <c r="L632" i="29"/>
  <c r="L633" i="29"/>
  <c r="L634" i="29"/>
  <c r="L635" i="29"/>
  <c r="L636" i="29"/>
  <c r="L637" i="29"/>
  <c r="L638" i="29"/>
  <c r="L639" i="29"/>
  <c r="L640" i="29"/>
  <c r="L641" i="29"/>
  <c r="L642" i="29"/>
  <c r="L643" i="29"/>
  <c r="L644" i="29"/>
  <c r="L645" i="29"/>
  <c r="L646" i="29"/>
  <c r="L647" i="29"/>
  <c r="L648" i="29"/>
  <c r="L649" i="29"/>
  <c r="L650" i="29"/>
  <c r="L651" i="29"/>
  <c r="L652" i="29"/>
  <c r="L653" i="29"/>
  <c r="L654" i="29"/>
  <c r="L655" i="29"/>
  <c r="L656" i="29"/>
  <c r="L657" i="29"/>
  <c r="L658" i="29"/>
  <c r="L659" i="29"/>
  <c r="L660" i="29"/>
  <c r="L661" i="29"/>
  <c r="L662" i="29"/>
  <c r="L663" i="29"/>
  <c r="L664" i="29"/>
  <c r="L665" i="29"/>
  <c r="L666" i="29"/>
  <c r="L667" i="29"/>
  <c r="L668" i="29"/>
  <c r="L669" i="29"/>
  <c r="L670" i="29"/>
  <c r="L671" i="29"/>
  <c r="L672" i="29"/>
  <c r="L673" i="29"/>
  <c r="L674" i="29"/>
  <c r="L675" i="29"/>
  <c r="L676" i="29"/>
  <c r="L677" i="29"/>
  <c r="L678" i="29"/>
  <c r="L679" i="29"/>
  <c r="L680" i="29"/>
  <c r="L681" i="29"/>
  <c r="L682" i="29"/>
  <c r="L683" i="29"/>
  <c r="L684" i="29"/>
  <c r="L685" i="29"/>
  <c r="L686" i="29"/>
  <c r="L687" i="29"/>
  <c r="L688" i="29"/>
  <c r="L689" i="29"/>
  <c r="L690" i="29"/>
  <c r="L691" i="29"/>
  <c r="L692" i="29"/>
  <c r="L693" i="29"/>
  <c r="L694" i="29"/>
  <c r="L695" i="29"/>
  <c r="L696" i="29"/>
  <c r="L697" i="29"/>
  <c r="L698" i="29"/>
  <c r="L699" i="29"/>
  <c r="L700" i="29"/>
  <c r="L701" i="29"/>
  <c r="L702" i="29"/>
  <c r="L703" i="29"/>
  <c r="L704" i="29"/>
  <c r="L705" i="29"/>
  <c r="L706" i="29"/>
  <c r="L707" i="29"/>
  <c r="L708" i="29"/>
  <c r="L709" i="29"/>
  <c r="L710" i="29"/>
  <c r="L711" i="29"/>
  <c r="L712" i="29"/>
  <c r="L713" i="29"/>
  <c r="L714" i="29"/>
  <c r="L715" i="29"/>
  <c r="L716" i="29"/>
  <c r="L717" i="29"/>
  <c r="L718" i="29"/>
  <c r="L719" i="29"/>
  <c r="L720" i="29"/>
  <c r="L721" i="29"/>
  <c r="L722" i="29"/>
  <c r="L723" i="29"/>
  <c r="L724" i="29"/>
  <c r="L725" i="29"/>
  <c r="L726" i="29"/>
  <c r="L727" i="29"/>
  <c r="L728" i="29"/>
  <c r="L729" i="29"/>
  <c r="L730" i="29"/>
  <c r="L731" i="29"/>
  <c r="L732" i="29"/>
  <c r="L733" i="29"/>
  <c r="L734" i="29"/>
  <c r="L735" i="29"/>
  <c r="L736" i="29"/>
  <c r="L737" i="29"/>
  <c r="L738" i="29"/>
  <c r="L739" i="29"/>
  <c r="L740" i="29"/>
  <c r="L741" i="29"/>
  <c r="L742" i="29"/>
  <c r="L743" i="29"/>
  <c r="L744" i="29"/>
  <c r="L745" i="29"/>
  <c r="L746" i="29"/>
  <c r="L747" i="29"/>
  <c r="L748" i="29"/>
  <c r="L749" i="29"/>
  <c r="L750" i="29"/>
  <c r="L751" i="29"/>
  <c r="L752" i="29"/>
  <c r="L753" i="29"/>
  <c r="L754" i="29"/>
  <c r="L755" i="29"/>
  <c r="L756" i="29"/>
  <c r="L757" i="29"/>
  <c r="L758" i="29"/>
  <c r="L759" i="29"/>
  <c r="L760" i="29"/>
  <c r="L761" i="29"/>
  <c r="L762" i="29"/>
  <c r="L763" i="29"/>
  <c r="L764" i="29"/>
  <c r="L765" i="29"/>
  <c r="L766" i="29"/>
  <c r="L767" i="29"/>
  <c r="L768" i="29"/>
  <c r="L769" i="29"/>
  <c r="L770" i="29"/>
  <c r="L771" i="29"/>
  <c r="L772" i="29"/>
  <c r="L773" i="29"/>
  <c r="L774" i="29"/>
  <c r="L775" i="29"/>
  <c r="L776" i="29"/>
  <c r="L777" i="29"/>
  <c r="L778" i="29"/>
  <c r="L779" i="29"/>
  <c r="L780" i="29"/>
  <c r="L781" i="29"/>
  <c r="L782" i="29"/>
  <c r="L783" i="29"/>
  <c r="L784" i="29"/>
  <c r="L785" i="29"/>
  <c r="L786" i="29"/>
  <c r="L787" i="29"/>
  <c r="L788" i="29"/>
  <c r="L789" i="29"/>
  <c r="L790" i="29"/>
  <c r="L791" i="29"/>
  <c r="L792" i="29"/>
  <c r="L793" i="29"/>
  <c r="L794" i="29"/>
  <c r="L795" i="29"/>
  <c r="L796" i="29"/>
  <c r="L797" i="29"/>
  <c r="L798" i="29"/>
  <c r="L799" i="29"/>
  <c r="L800" i="29"/>
  <c r="L801" i="29"/>
  <c r="L802" i="29"/>
  <c r="L803" i="29"/>
  <c r="L804" i="29"/>
  <c r="L805" i="29"/>
  <c r="L806" i="29"/>
  <c r="L807" i="29"/>
  <c r="L808" i="29"/>
  <c r="L809" i="29"/>
  <c r="L810" i="29"/>
  <c r="L811" i="29"/>
  <c r="L812" i="29"/>
  <c r="L813" i="29"/>
  <c r="L814" i="29"/>
  <c r="L815" i="29"/>
  <c r="L816" i="29"/>
  <c r="L817" i="29"/>
  <c r="L818" i="29"/>
  <c r="L819" i="29"/>
  <c r="L820" i="29"/>
  <c r="L821" i="29"/>
  <c r="L822" i="29"/>
  <c r="L823" i="29"/>
  <c r="L824" i="29"/>
  <c r="L825" i="29"/>
  <c r="L826" i="29"/>
  <c r="L827" i="29"/>
  <c r="L828" i="29"/>
  <c r="L829" i="29"/>
  <c r="L830" i="29"/>
  <c r="L831" i="29"/>
  <c r="L832" i="29"/>
  <c r="L833" i="29"/>
  <c r="L834" i="29"/>
  <c r="L835" i="29"/>
  <c r="L836" i="29"/>
  <c r="L837" i="29"/>
  <c r="L838" i="29"/>
  <c r="L839" i="29"/>
  <c r="L840" i="29"/>
  <c r="L841" i="29"/>
  <c r="L842" i="29"/>
  <c r="L843" i="29"/>
  <c r="L844" i="29"/>
  <c r="L845" i="29"/>
  <c r="L846" i="29"/>
  <c r="L847" i="29"/>
  <c r="L848" i="29"/>
  <c r="L849" i="29"/>
  <c r="L850" i="29"/>
  <c r="L851" i="29"/>
  <c r="L852" i="29"/>
  <c r="L853" i="29"/>
  <c r="L854" i="29"/>
  <c r="L855" i="29"/>
  <c r="L856" i="29"/>
  <c r="L857" i="29"/>
  <c r="L858" i="29"/>
  <c r="L859" i="29"/>
  <c r="L860" i="29"/>
  <c r="L861" i="29"/>
  <c r="L862" i="29"/>
  <c r="L863" i="29"/>
  <c r="L864" i="29"/>
  <c r="L865" i="29"/>
  <c r="L866" i="29"/>
  <c r="L867" i="29"/>
  <c r="L868" i="29"/>
  <c r="L869" i="29"/>
  <c r="L870" i="29"/>
  <c r="L871" i="29"/>
  <c r="L872" i="29"/>
  <c r="L873" i="29"/>
  <c r="L874" i="29"/>
  <c r="L875" i="29"/>
  <c r="L876" i="29"/>
  <c r="L877" i="29"/>
  <c r="L878" i="29"/>
  <c r="L879" i="29"/>
  <c r="L880" i="29"/>
  <c r="L881" i="29"/>
  <c r="L882" i="29"/>
  <c r="L883" i="29"/>
  <c r="L884" i="29"/>
  <c r="L885" i="29"/>
  <c r="L886" i="29"/>
  <c r="L887" i="29"/>
  <c r="L888" i="29"/>
  <c r="L889" i="29"/>
  <c r="L890" i="29"/>
  <c r="L891" i="29"/>
  <c r="L892" i="29"/>
  <c r="L893" i="29"/>
  <c r="L894" i="29"/>
  <c r="L895" i="29"/>
  <c r="L896" i="29"/>
  <c r="L897" i="29"/>
  <c r="L898" i="29"/>
  <c r="L899" i="29"/>
  <c r="L900" i="29"/>
  <c r="L901" i="29"/>
  <c r="L902" i="29"/>
  <c r="L903" i="29"/>
  <c r="L904" i="29"/>
  <c r="L905" i="29"/>
  <c r="L906" i="29"/>
  <c r="L907" i="29"/>
  <c r="L908" i="29"/>
  <c r="L909" i="29"/>
  <c r="L910" i="29"/>
  <c r="L911" i="29"/>
  <c r="L912" i="29"/>
  <c r="L913" i="29"/>
  <c r="L914" i="29"/>
  <c r="L915" i="29"/>
  <c r="L916" i="29"/>
  <c r="L917" i="29"/>
  <c r="L918" i="29"/>
  <c r="L919" i="29"/>
  <c r="L920" i="29"/>
  <c r="L921" i="29"/>
  <c r="L922" i="29"/>
  <c r="L923" i="29"/>
  <c r="L924" i="29"/>
  <c r="L925" i="29"/>
  <c r="L926" i="29"/>
  <c r="L927" i="29"/>
  <c r="L928" i="29"/>
  <c r="L929" i="29"/>
  <c r="L930" i="29"/>
  <c r="L931" i="29"/>
  <c r="L932" i="29"/>
  <c r="L933" i="29"/>
  <c r="L934" i="29"/>
  <c r="L935" i="29"/>
  <c r="L936" i="29"/>
  <c r="L937" i="29"/>
  <c r="L938" i="29"/>
  <c r="L939" i="29"/>
  <c r="L940" i="29"/>
  <c r="L941" i="29"/>
  <c r="L942" i="29"/>
  <c r="L943" i="29"/>
  <c r="L944" i="29"/>
  <c r="L945" i="29"/>
  <c r="L946" i="29"/>
  <c r="L947" i="29"/>
  <c r="L948" i="29"/>
  <c r="L949" i="29"/>
  <c r="L950" i="29"/>
  <c r="L951" i="29"/>
  <c r="L952" i="29"/>
  <c r="L953" i="29"/>
  <c r="L954" i="29"/>
  <c r="L955" i="29"/>
  <c r="L956" i="29"/>
  <c r="L957" i="29"/>
  <c r="L958" i="29"/>
  <c r="L959" i="29"/>
  <c r="L960" i="29"/>
  <c r="L961" i="29"/>
  <c r="L962" i="29"/>
  <c r="L963" i="29"/>
  <c r="L964" i="29"/>
  <c r="L965" i="29"/>
  <c r="L966" i="29"/>
  <c r="L967" i="29"/>
  <c r="L968" i="29"/>
  <c r="L969" i="29"/>
  <c r="L970" i="29"/>
  <c r="L971" i="29"/>
  <c r="L972" i="29"/>
  <c r="L973" i="29"/>
  <c r="L974" i="29"/>
  <c r="L975" i="29"/>
  <c r="L976" i="29"/>
  <c r="L977" i="29"/>
  <c r="L978" i="29"/>
  <c r="L979" i="29"/>
  <c r="L980" i="29"/>
  <c r="L981" i="29"/>
  <c r="L982" i="29"/>
  <c r="L983" i="29"/>
  <c r="L984" i="29"/>
  <c r="L985" i="29"/>
  <c r="L986" i="29"/>
  <c r="L987" i="29"/>
  <c r="L988" i="29"/>
  <c r="L989" i="29"/>
  <c r="L990" i="29"/>
  <c r="L991" i="29"/>
  <c r="L992" i="29"/>
  <c r="L993" i="29"/>
  <c r="L994" i="29"/>
  <c r="L995" i="29"/>
  <c r="L996" i="29"/>
  <c r="L997" i="29"/>
  <c r="L998" i="29"/>
  <c r="L999" i="29"/>
  <c r="L1000" i="29"/>
  <c r="L1001" i="29"/>
  <c r="L1002" i="29"/>
  <c r="L1003" i="29"/>
  <c r="L1004" i="29"/>
  <c r="L1005" i="29"/>
  <c r="L1006" i="29"/>
  <c r="L1007"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1" i="29"/>
  <c r="M52" i="29"/>
  <c r="M53" i="29"/>
  <c r="M54" i="29"/>
  <c r="M55" i="29"/>
  <c r="M56" i="29"/>
  <c r="M57" i="29"/>
  <c r="M58" i="29"/>
  <c r="M59" i="29"/>
  <c r="M60" i="29"/>
  <c r="M61" i="29"/>
  <c r="M62" i="29"/>
  <c r="M63" i="29"/>
  <c r="M64" i="29"/>
  <c r="B13" i="38"/>
  <c r="BH57" i="34"/>
  <c r="BK57" i="34"/>
  <c r="BL57" i="34"/>
  <c r="BM57" i="34"/>
  <c r="BN57" i="34"/>
  <c r="BO57" i="34"/>
  <c r="BP57" i="34"/>
  <c r="BQ57" i="34"/>
  <c r="BR57" i="34"/>
  <c r="BS57" i="34"/>
  <c r="BT57" i="34"/>
  <c r="BU57" i="34"/>
  <c r="BV57" i="34"/>
  <c r="BW57" i="34"/>
  <c r="BX57" i="34"/>
  <c r="DH57" i="34"/>
  <c r="DI57" i="34"/>
  <c r="DJ57" i="34"/>
  <c r="DL57" i="34"/>
  <c r="DM57" i="34"/>
  <c r="DN57" i="34"/>
  <c r="DO57" i="34"/>
  <c r="DQ57" i="34"/>
  <c r="DR57" i="34"/>
  <c r="DS57" i="34"/>
  <c r="DT57" i="34"/>
  <c r="DV57" i="34"/>
  <c r="DW57" i="34" s="1"/>
  <c r="EA57" i="34"/>
  <c r="EL57" i="34"/>
  <c r="EN57" i="34"/>
  <c r="EX57" i="34"/>
  <c r="EY57" i="34"/>
  <c r="FA57" i="34"/>
  <c r="FD57" i="34"/>
  <c r="FE57" i="34"/>
  <c r="FF57" i="34"/>
  <c r="FG57" i="34"/>
  <c r="FH57" i="34"/>
  <c r="FI57" i="34"/>
  <c r="FK57" i="34"/>
  <c r="FL57" i="34" s="1"/>
  <c r="FM57" i="34"/>
  <c r="FN57" i="34"/>
  <c r="FO57" i="34"/>
  <c r="FQ57" i="34"/>
  <c r="FR57" i="34" s="1"/>
  <c r="FT57" i="34"/>
  <c r="FU57" i="34" s="1"/>
  <c r="FV57" i="34"/>
  <c r="FW57" i="34"/>
  <c r="FY57" i="34"/>
  <c r="FZ57" i="34" s="1"/>
  <c r="GG57" i="34"/>
  <c r="GI57" i="34"/>
  <c r="GJ57" i="34"/>
  <c r="GK57" i="34"/>
  <c r="GN57" i="34"/>
  <c r="GO57" i="34"/>
  <c r="GP57" i="34"/>
  <c r="GQ57" i="34"/>
  <c r="GR57" i="34"/>
  <c r="GS57" i="34"/>
  <c r="GT57" i="34"/>
  <c r="GU57" i="34"/>
  <c r="GV57" i="34"/>
  <c r="GW57" i="34"/>
  <c r="GX57" i="34"/>
  <c r="GY57" i="34"/>
  <c r="GZ57" i="34"/>
  <c r="HA57" i="34"/>
  <c r="HB57" i="34"/>
  <c r="HC57" i="34"/>
  <c r="HD57" i="34"/>
  <c r="HE57" i="34"/>
  <c r="HF57" i="34"/>
  <c r="HG57" i="34"/>
  <c r="HH57" i="34"/>
  <c r="HI57" i="34"/>
  <c r="HJ57" i="34"/>
  <c r="HK57" i="34"/>
  <c r="HL57" i="34"/>
  <c r="HM57" i="34"/>
  <c r="HN57" i="34"/>
  <c r="HO57" i="34"/>
  <c r="HP57" i="34"/>
  <c r="HQ57" i="34"/>
  <c r="HR57" i="34"/>
  <c r="HS57" i="34"/>
  <c r="HT57" i="34"/>
  <c r="HU57" i="34"/>
  <c r="HV57" i="34"/>
  <c r="HW57" i="34"/>
  <c r="HX57" i="34"/>
  <c r="HY57" i="34"/>
  <c r="HZ57" i="34"/>
  <c r="IA57" i="34"/>
  <c r="IB57" i="34"/>
  <c r="IC57" i="34"/>
  <c r="ID57" i="34"/>
  <c r="IE57" i="34"/>
  <c r="IF57" i="34"/>
  <c r="IG57" i="34"/>
  <c r="IH57" i="34"/>
  <c r="BH56" i="34"/>
  <c r="GH56" i="34" s="1"/>
  <c r="IK56" i="34" s="1"/>
  <c r="BK56" i="34"/>
  <c r="BL56" i="34"/>
  <c r="BM56" i="34"/>
  <c r="BN56" i="34"/>
  <c r="BO56" i="34"/>
  <c r="BP56" i="34"/>
  <c r="BQ56" i="34"/>
  <c r="BR56" i="34"/>
  <c r="BS56" i="34"/>
  <c r="BT56" i="34"/>
  <c r="BU56" i="34"/>
  <c r="BV56" i="34"/>
  <c r="BW56" i="34"/>
  <c r="BX56" i="34"/>
  <c r="DH56" i="34"/>
  <c r="DI56" i="34"/>
  <c r="DJ56" i="34"/>
  <c r="DL56" i="34"/>
  <c r="DM56" i="34"/>
  <c r="DN56" i="34"/>
  <c r="DO56" i="34"/>
  <c r="DQ56" i="34"/>
  <c r="DR56" i="34"/>
  <c r="DS56" i="34"/>
  <c r="DT56" i="34"/>
  <c r="DV56" i="34"/>
  <c r="DW56" i="34" s="1"/>
  <c r="EA56" i="34"/>
  <c r="EL56" i="34"/>
  <c r="EN56" i="34"/>
  <c r="EX56" i="34"/>
  <c r="EY56" i="34"/>
  <c r="FA56" i="34"/>
  <c r="FD56" i="34"/>
  <c r="FE56" i="34"/>
  <c r="FF56" i="34"/>
  <c r="FG56" i="34"/>
  <c r="FH56" i="34"/>
  <c r="FI56" i="34"/>
  <c r="FK56" i="34"/>
  <c r="FL56" i="34" s="1"/>
  <c r="FM56" i="34"/>
  <c r="FN56" i="34"/>
  <c r="FO56" i="34"/>
  <c r="FQ56" i="34"/>
  <c r="FR56" i="34" s="1"/>
  <c r="FT56" i="34"/>
  <c r="FU56" i="34" s="1"/>
  <c r="FV56" i="34"/>
  <c r="FW56" i="34"/>
  <c r="FY56" i="34"/>
  <c r="FZ56" i="34" s="1"/>
  <c r="GG56" i="34"/>
  <c r="GI56" i="34"/>
  <c r="GJ56" i="34"/>
  <c r="GK56" i="34"/>
  <c r="GN56" i="34"/>
  <c r="GO56" i="34"/>
  <c r="GP56" i="34"/>
  <c r="GQ56" i="34"/>
  <c r="GR56" i="34"/>
  <c r="GS56" i="34"/>
  <c r="GT56" i="34"/>
  <c r="GU56" i="34"/>
  <c r="GV56" i="34"/>
  <c r="GW56" i="34"/>
  <c r="GX56" i="34"/>
  <c r="GY56" i="34"/>
  <c r="GZ56" i="34"/>
  <c r="HA56" i="34"/>
  <c r="HB56" i="34"/>
  <c r="HC56" i="34"/>
  <c r="HD56" i="34"/>
  <c r="HE56" i="34"/>
  <c r="HF56" i="34"/>
  <c r="HG56" i="34"/>
  <c r="HH56" i="34"/>
  <c r="HI56" i="34"/>
  <c r="HJ56" i="34"/>
  <c r="HK56" i="34"/>
  <c r="HL56" i="34"/>
  <c r="HM56" i="34"/>
  <c r="HN56" i="34"/>
  <c r="HO56" i="34"/>
  <c r="HP56" i="34"/>
  <c r="HQ56" i="34"/>
  <c r="HR56" i="34"/>
  <c r="HS56" i="34"/>
  <c r="HT56" i="34"/>
  <c r="HU56" i="34"/>
  <c r="HV56" i="34"/>
  <c r="HW56" i="34"/>
  <c r="HX56" i="34"/>
  <c r="HY56" i="34"/>
  <c r="HZ56" i="34"/>
  <c r="IA56" i="34"/>
  <c r="IB56" i="34"/>
  <c r="IC56" i="34"/>
  <c r="ID56" i="34"/>
  <c r="IE56" i="34"/>
  <c r="IF56" i="34"/>
  <c r="IG56" i="34"/>
  <c r="IH56" i="34"/>
  <c r="BH55" i="34"/>
  <c r="GH55" i="34" s="1"/>
  <c r="IK55" i="34" s="1"/>
  <c r="BK55" i="34"/>
  <c r="BL55" i="34"/>
  <c r="BM55" i="34"/>
  <c r="BN55" i="34"/>
  <c r="BO55" i="34"/>
  <c r="BP55" i="34"/>
  <c r="BQ55" i="34"/>
  <c r="BR55" i="34"/>
  <c r="BS55" i="34"/>
  <c r="BT55" i="34"/>
  <c r="BU55" i="34"/>
  <c r="BV55" i="34"/>
  <c r="BW55" i="34"/>
  <c r="BX55" i="34"/>
  <c r="DH55" i="34"/>
  <c r="DI55" i="34"/>
  <c r="DJ55" i="34"/>
  <c r="DL55" i="34"/>
  <c r="DM55" i="34"/>
  <c r="DN55" i="34"/>
  <c r="DO55" i="34"/>
  <c r="DQ55" i="34"/>
  <c r="DR55" i="34"/>
  <c r="DS55" i="34"/>
  <c r="DT55" i="34"/>
  <c r="DV55" i="34"/>
  <c r="DW55" i="34" s="1"/>
  <c r="EA55" i="34"/>
  <c r="EL55" i="34"/>
  <c r="EN55" i="34"/>
  <c r="EX55" i="34"/>
  <c r="EY55" i="34"/>
  <c r="FA55" i="34"/>
  <c r="FD55" i="34"/>
  <c r="FE55" i="34"/>
  <c r="FF55" i="34"/>
  <c r="FG55" i="34"/>
  <c r="FH55" i="34"/>
  <c r="FI55" i="34"/>
  <c r="FK55" i="34"/>
  <c r="FL55" i="34" s="1"/>
  <c r="FM55" i="34"/>
  <c r="FN55" i="34"/>
  <c r="FO55" i="34"/>
  <c r="FQ55" i="34"/>
  <c r="FR55" i="34" s="1"/>
  <c r="FT55" i="34"/>
  <c r="FU55" i="34" s="1"/>
  <c r="FV55" i="34"/>
  <c r="FW55" i="34"/>
  <c r="FY55" i="34"/>
  <c r="FZ55" i="34" s="1"/>
  <c r="GG55" i="34"/>
  <c r="GI55" i="34"/>
  <c r="GJ55" i="34"/>
  <c r="GK55" i="34"/>
  <c r="GN55" i="34"/>
  <c r="GO55" i="34"/>
  <c r="GP55" i="34"/>
  <c r="GQ55" i="34"/>
  <c r="GR55" i="34"/>
  <c r="GS55" i="34"/>
  <c r="GT55" i="34"/>
  <c r="GU55" i="34"/>
  <c r="GV55" i="34"/>
  <c r="GW55" i="34"/>
  <c r="GX55" i="34"/>
  <c r="GY55" i="34"/>
  <c r="GZ55" i="34"/>
  <c r="HA55" i="34"/>
  <c r="HB55" i="34"/>
  <c r="HC55" i="34"/>
  <c r="HD55" i="34"/>
  <c r="HE55" i="34"/>
  <c r="HF55" i="34"/>
  <c r="HG55" i="34"/>
  <c r="HH55" i="34"/>
  <c r="HI55" i="34"/>
  <c r="HJ55" i="34"/>
  <c r="HK55" i="34"/>
  <c r="HL55" i="34"/>
  <c r="HM55" i="34"/>
  <c r="HN55" i="34"/>
  <c r="HO55" i="34"/>
  <c r="HP55" i="34"/>
  <c r="HQ55" i="34"/>
  <c r="HR55" i="34"/>
  <c r="HS55" i="34"/>
  <c r="HT55" i="34"/>
  <c r="HU55" i="34"/>
  <c r="HV55" i="34"/>
  <c r="HW55" i="34"/>
  <c r="HX55" i="34"/>
  <c r="HY55" i="34"/>
  <c r="HZ55" i="34"/>
  <c r="IA55" i="34"/>
  <c r="IB55" i="34"/>
  <c r="IC55" i="34"/>
  <c r="ID55" i="34"/>
  <c r="IE55" i="34"/>
  <c r="IF55" i="34"/>
  <c r="IG55" i="34"/>
  <c r="IH55" i="34"/>
  <c r="BH54" i="34"/>
  <c r="GH54" i="34" s="1"/>
  <c r="IK54" i="34" s="1"/>
  <c r="BK54" i="34"/>
  <c r="BL54" i="34"/>
  <c r="BM54" i="34"/>
  <c r="BN54" i="34"/>
  <c r="BO54" i="34"/>
  <c r="BP54" i="34"/>
  <c r="BQ54" i="34"/>
  <c r="BR54" i="34"/>
  <c r="BS54" i="34"/>
  <c r="BT54" i="34"/>
  <c r="BU54" i="34"/>
  <c r="BV54" i="34"/>
  <c r="BW54" i="34"/>
  <c r="BX54" i="34"/>
  <c r="DH54" i="34"/>
  <c r="DI54" i="34"/>
  <c r="DJ54" i="34"/>
  <c r="DL54" i="34"/>
  <c r="DM54" i="34"/>
  <c r="DN54" i="34"/>
  <c r="DO54" i="34"/>
  <c r="DQ54" i="34"/>
  <c r="DR54" i="34"/>
  <c r="DS54" i="34"/>
  <c r="DT54" i="34"/>
  <c r="DV54" i="34"/>
  <c r="DW54" i="34" s="1"/>
  <c r="EA54" i="34"/>
  <c r="EL54" i="34"/>
  <c r="EN54" i="34"/>
  <c r="EX54" i="34"/>
  <c r="EY54" i="34"/>
  <c r="FA54" i="34"/>
  <c r="FD54" i="34"/>
  <c r="FE54" i="34"/>
  <c r="FF54" i="34"/>
  <c r="FG54" i="34"/>
  <c r="FH54" i="34"/>
  <c r="FI54" i="34"/>
  <c r="FK54" i="34"/>
  <c r="FL54" i="34" s="1"/>
  <c r="FM54" i="34"/>
  <c r="FN54" i="34"/>
  <c r="FO54" i="34"/>
  <c r="FQ54" i="34"/>
  <c r="FR54" i="34" s="1"/>
  <c r="FT54" i="34"/>
  <c r="FU54" i="34" s="1"/>
  <c r="FV54" i="34"/>
  <c r="FW54" i="34"/>
  <c r="FY54" i="34"/>
  <c r="FZ54" i="34" s="1"/>
  <c r="GG54" i="34"/>
  <c r="GI54" i="34"/>
  <c r="GJ54" i="34"/>
  <c r="GK54" i="34"/>
  <c r="GN54" i="34"/>
  <c r="GO54" i="34"/>
  <c r="GP54" i="34"/>
  <c r="GQ54" i="34"/>
  <c r="GR54" i="34"/>
  <c r="GS54" i="34"/>
  <c r="GT54" i="34"/>
  <c r="GU54" i="34"/>
  <c r="GV54" i="34"/>
  <c r="GW54" i="34"/>
  <c r="GX54" i="34"/>
  <c r="GY54" i="34"/>
  <c r="GZ54" i="34"/>
  <c r="HA54" i="34"/>
  <c r="HB54" i="34"/>
  <c r="HC54" i="34"/>
  <c r="HD54" i="34"/>
  <c r="HE54" i="34"/>
  <c r="HF54" i="34"/>
  <c r="HG54" i="34"/>
  <c r="HH54" i="34"/>
  <c r="HI54" i="34"/>
  <c r="HJ54" i="34"/>
  <c r="HK54" i="34"/>
  <c r="HL54" i="34"/>
  <c r="HM54" i="34"/>
  <c r="HN54" i="34"/>
  <c r="HO54" i="34"/>
  <c r="HP54" i="34"/>
  <c r="HQ54" i="34"/>
  <c r="HR54" i="34"/>
  <c r="HS54" i="34"/>
  <c r="HT54" i="34"/>
  <c r="HU54" i="34"/>
  <c r="HV54" i="34"/>
  <c r="HW54" i="34"/>
  <c r="HX54" i="34"/>
  <c r="HY54" i="34"/>
  <c r="HZ54" i="34"/>
  <c r="IA54" i="34"/>
  <c r="IB54" i="34"/>
  <c r="IC54" i="34"/>
  <c r="ID54" i="34"/>
  <c r="IE54" i="34"/>
  <c r="IF54" i="34"/>
  <c r="IG54" i="34"/>
  <c r="IH54" i="34"/>
  <c r="BH53" i="34"/>
  <c r="GH53" i="34" s="1"/>
  <c r="IK53" i="34" s="1"/>
  <c r="BK53" i="34"/>
  <c r="BL53" i="34"/>
  <c r="BM53" i="34"/>
  <c r="BN53" i="34"/>
  <c r="BO53" i="34"/>
  <c r="BP53" i="34"/>
  <c r="BQ53" i="34"/>
  <c r="BR53" i="34"/>
  <c r="BS53" i="34"/>
  <c r="BT53" i="34"/>
  <c r="BU53" i="34"/>
  <c r="BV53" i="34"/>
  <c r="BW53" i="34"/>
  <c r="BX53" i="34"/>
  <c r="DH53" i="34"/>
  <c r="DI53" i="34"/>
  <c r="DJ53" i="34"/>
  <c r="DL53" i="34"/>
  <c r="DM53" i="34"/>
  <c r="DN53" i="34"/>
  <c r="DO53" i="34"/>
  <c r="DQ53" i="34"/>
  <c r="DR53" i="34"/>
  <c r="DS53" i="34"/>
  <c r="DT53" i="34"/>
  <c r="DV53" i="34"/>
  <c r="DW53" i="34" s="1"/>
  <c r="EA53" i="34"/>
  <c r="EL53" i="34"/>
  <c r="EN53" i="34"/>
  <c r="EX53" i="34"/>
  <c r="EY53" i="34"/>
  <c r="FA53" i="34"/>
  <c r="FD53" i="34"/>
  <c r="FE53" i="34"/>
  <c r="FF53" i="34"/>
  <c r="FG53" i="34"/>
  <c r="FH53" i="34"/>
  <c r="FI53" i="34"/>
  <c r="FK53" i="34"/>
  <c r="FL53" i="34" s="1"/>
  <c r="FM53" i="34"/>
  <c r="FN53" i="34"/>
  <c r="FO53" i="34"/>
  <c r="FQ53" i="34"/>
  <c r="FR53" i="34" s="1"/>
  <c r="FT53" i="34"/>
  <c r="FU53" i="34" s="1"/>
  <c r="FV53" i="34"/>
  <c r="FW53" i="34"/>
  <c r="FY53" i="34"/>
  <c r="FZ53" i="34" s="1"/>
  <c r="GG53" i="34"/>
  <c r="GI53" i="34"/>
  <c r="GJ53" i="34"/>
  <c r="GK53" i="34"/>
  <c r="GN53" i="34"/>
  <c r="GO53" i="34"/>
  <c r="GP53" i="34"/>
  <c r="GQ53" i="34"/>
  <c r="GR53" i="34"/>
  <c r="GS53" i="34"/>
  <c r="GT53" i="34"/>
  <c r="GU53" i="34"/>
  <c r="GV53" i="34"/>
  <c r="GW53" i="34"/>
  <c r="GX53" i="34"/>
  <c r="GY53" i="34"/>
  <c r="GZ53" i="34"/>
  <c r="HA53" i="34"/>
  <c r="HB53" i="34"/>
  <c r="HC53" i="34"/>
  <c r="HD53" i="34"/>
  <c r="HE53" i="34"/>
  <c r="HF53" i="34"/>
  <c r="HG53" i="34"/>
  <c r="HH53" i="34"/>
  <c r="HI53" i="34"/>
  <c r="HJ53" i="34"/>
  <c r="HK53" i="34"/>
  <c r="HL53" i="34"/>
  <c r="HM53" i="34"/>
  <c r="HN53" i="34"/>
  <c r="HO53" i="34"/>
  <c r="HP53" i="34"/>
  <c r="HQ53" i="34"/>
  <c r="HR53" i="34"/>
  <c r="HS53" i="34"/>
  <c r="HT53" i="34"/>
  <c r="HU53" i="34"/>
  <c r="HV53" i="34"/>
  <c r="HW53" i="34"/>
  <c r="HX53" i="34"/>
  <c r="HY53" i="34"/>
  <c r="HZ53" i="34"/>
  <c r="IA53" i="34"/>
  <c r="IB53" i="34"/>
  <c r="IC53" i="34"/>
  <c r="ID53" i="34"/>
  <c r="IE53" i="34"/>
  <c r="IF53" i="34"/>
  <c r="IG53" i="34"/>
  <c r="IH53" i="34"/>
  <c r="BH52" i="34"/>
  <c r="GH52" i="34" s="1"/>
  <c r="IK52" i="34" s="1"/>
  <c r="BK52" i="34"/>
  <c r="BL52" i="34"/>
  <c r="BM52" i="34"/>
  <c r="BN52" i="34"/>
  <c r="BO52" i="34"/>
  <c r="BP52" i="34"/>
  <c r="BQ52" i="34"/>
  <c r="BR52" i="34"/>
  <c r="BS52" i="34"/>
  <c r="BT52" i="34"/>
  <c r="BU52" i="34"/>
  <c r="BV52" i="34"/>
  <c r="BW52" i="34"/>
  <c r="BX52" i="34"/>
  <c r="DH52" i="34"/>
  <c r="DI52" i="34"/>
  <c r="DJ52" i="34"/>
  <c r="DL52" i="34"/>
  <c r="DM52" i="34"/>
  <c r="DN52" i="34"/>
  <c r="DO52" i="34"/>
  <c r="DQ52" i="34"/>
  <c r="DR52" i="34"/>
  <c r="DS52" i="34"/>
  <c r="DT52" i="34"/>
  <c r="DV52" i="34"/>
  <c r="DW52" i="34" s="1"/>
  <c r="EA52" i="34"/>
  <c r="EL52" i="34"/>
  <c r="EN52" i="34"/>
  <c r="EX52" i="34"/>
  <c r="EY52" i="34"/>
  <c r="FA52" i="34"/>
  <c r="FD52" i="34"/>
  <c r="FE52" i="34"/>
  <c r="FF52" i="34"/>
  <c r="FG52" i="34"/>
  <c r="FH52" i="34"/>
  <c r="FI52" i="34"/>
  <c r="FK52" i="34"/>
  <c r="FL52" i="34" s="1"/>
  <c r="FM52" i="34"/>
  <c r="FN52" i="34"/>
  <c r="FO52" i="34"/>
  <c r="FQ52" i="34"/>
  <c r="FR52" i="34" s="1"/>
  <c r="FT52" i="34"/>
  <c r="FU52" i="34" s="1"/>
  <c r="FV52" i="34"/>
  <c r="FW52" i="34"/>
  <c r="FY52" i="34"/>
  <c r="FZ52" i="34" s="1"/>
  <c r="GG52" i="34"/>
  <c r="GI52" i="34"/>
  <c r="GJ52" i="34"/>
  <c r="GK52" i="34"/>
  <c r="GN52" i="34"/>
  <c r="GO52" i="34"/>
  <c r="GP52" i="34"/>
  <c r="GQ52" i="34"/>
  <c r="GR52" i="34"/>
  <c r="GS52" i="34"/>
  <c r="GT52" i="34"/>
  <c r="GU52" i="34"/>
  <c r="GV52" i="34"/>
  <c r="GW52" i="34"/>
  <c r="GX52" i="34"/>
  <c r="GY52" i="34"/>
  <c r="GZ52" i="34"/>
  <c r="HA52" i="34"/>
  <c r="HB52" i="34"/>
  <c r="HC52" i="34"/>
  <c r="HD52" i="34"/>
  <c r="HE52" i="34"/>
  <c r="HF52" i="34"/>
  <c r="HG52" i="34"/>
  <c r="HH52" i="34"/>
  <c r="HI52" i="34"/>
  <c r="HJ52" i="34"/>
  <c r="HK52" i="34"/>
  <c r="HL52" i="34"/>
  <c r="HM52" i="34"/>
  <c r="HN52" i="34"/>
  <c r="HO52" i="34"/>
  <c r="HP52" i="34"/>
  <c r="HQ52" i="34"/>
  <c r="HR52" i="34"/>
  <c r="HS52" i="34"/>
  <c r="HT52" i="34"/>
  <c r="HU52" i="34"/>
  <c r="HV52" i="34"/>
  <c r="HW52" i="34"/>
  <c r="HX52" i="34"/>
  <c r="HY52" i="34"/>
  <c r="HZ52" i="34"/>
  <c r="IA52" i="34"/>
  <c r="IB52" i="34"/>
  <c r="IC52" i="34"/>
  <c r="ID52" i="34"/>
  <c r="IE52" i="34"/>
  <c r="IF52" i="34"/>
  <c r="IG52" i="34"/>
  <c r="IH52" i="34"/>
  <c r="BH51" i="34"/>
  <c r="GH51" i="34" s="1"/>
  <c r="IK51" i="34" s="1"/>
  <c r="BK51" i="34"/>
  <c r="BL51" i="34"/>
  <c r="BM51" i="34"/>
  <c r="BN51" i="34"/>
  <c r="BO51" i="34"/>
  <c r="BP51" i="34"/>
  <c r="BQ51" i="34"/>
  <c r="BR51" i="34"/>
  <c r="BS51" i="34"/>
  <c r="BT51" i="34"/>
  <c r="BU51" i="34"/>
  <c r="BV51" i="34"/>
  <c r="BW51" i="34"/>
  <c r="BX51" i="34"/>
  <c r="DH51" i="34"/>
  <c r="DI51" i="34"/>
  <c r="DJ51" i="34"/>
  <c r="DL51" i="34"/>
  <c r="DM51" i="34"/>
  <c r="DN51" i="34"/>
  <c r="DO51" i="34"/>
  <c r="DQ51" i="34"/>
  <c r="DR51" i="34"/>
  <c r="DS51" i="34"/>
  <c r="DT51" i="34"/>
  <c r="DV51" i="34"/>
  <c r="DW51" i="34" s="1"/>
  <c r="EA51" i="34"/>
  <c r="EL51" i="34"/>
  <c r="EN51" i="34"/>
  <c r="EX51" i="34"/>
  <c r="EY51" i="34"/>
  <c r="FA51" i="34"/>
  <c r="FD51" i="34"/>
  <c r="FE51" i="34"/>
  <c r="FF51" i="34"/>
  <c r="FG51" i="34"/>
  <c r="FH51" i="34"/>
  <c r="FI51" i="34"/>
  <c r="FK51" i="34"/>
  <c r="FL51" i="34" s="1"/>
  <c r="FM51" i="34"/>
  <c r="FN51" i="34"/>
  <c r="FO51" i="34"/>
  <c r="FQ51" i="34"/>
  <c r="FR51" i="34" s="1"/>
  <c r="FT51" i="34"/>
  <c r="FU51" i="34" s="1"/>
  <c r="FV51" i="34"/>
  <c r="FW51" i="34"/>
  <c r="FY51" i="34"/>
  <c r="FZ51" i="34" s="1"/>
  <c r="GG51" i="34"/>
  <c r="GI51" i="34"/>
  <c r="GJ51" i="34"/>
  <c r="GK51" i="34"/>
  <c r="GN51" i="34"/>
  <c r="GO51" i="34"/>
  <c r="GP51" i="34"/>
  <c r="GQ51" i="34"/>
  <c r="GR51" i="34"/>
  <c r="GS51" i="34"/>
  <c r="GT51" i="34"/>
  <c r="GU51" i="34"/>
  <c r="GV51" i="34"/>
  <c r="GW51" i="34"/>
  <c r="GX51" i="34"/>
  <c r="GY51" i="34"/>
  <c r="GZ51" i="34"/>
  <c r="HA51" i="34"/>
  <c r="HB51" i="34"/>
  <c r="HC51" i="34"/>
  <c r="HD51" i="34"/>
  <c r="HE51" i="34"/>
  <c r="HF51" i="34"/>
  <c r="HG51" i="34"/>
  <c r="HH51" i="34"/>
  <c r="HI51" i="34"/>
  <c r="HJ51" i="34"/>
  <c r="HK51" i="34"/>
  <c r="HL51" i="34"/>
  <c r="HM51" i="34"/>
  <c r="HN51" i="34"/>
  <c r="HO51" i="34"/>
  <c r="HP51" i="34"/>
  <c r="HQ51" i="34"/>
  <c r="HR51" i="34"/>
  <c r="HS51" i="34"/>
  <c r="HT51" i="34"/>
  <c r="HU51" i="34"/>
  <c r="HV51" i="34"/>
  <c r="HW51" i="34"/>
  <c r="HX51" i="34"/>
  <c r="HY51" i="34"/>
  <c r="HZ51" i="34"/>
  <c r="IA51" i="34"/>
  <c r="IB51" i="34"/>
  <c r="IC51" i="34"/>
  <c r="ID51" i="34"/>
  <c r="IE51" i="34"/>
  <c r="IF51" i="34"/>
  <c r="IG51" i="34"/>
  <c r="IH51" i="34"/>
  <c r="BH50" i="34"/>
  <c r="GH50" i="34" s="1"/>
  <c r="IK50" i="34" s="1"/>
  <c r="BK50" i="34"/>
  <c r="BL50" i="34"/>
  <c r="BM50" i="34"/>
  <c r="BN50" i="34"/>
  <c r="BO50" i="34"/>
  <c r="BP50" i="34"/>
  <c r="BQ50" i="34"/>
  <c r="BR50" i="34"/>
  <c r="BS50" i="34"/>
  <c r="BT50" i="34"/>
  <c r="BU50" i="34"/>
  <c r="BV50" i="34"/>
  <c r="BW50" i="34"/>
  <c r="BX50" i="34"/>
  <c r="DH50" i="34"/>
  <c r="DI50" i="34"/>
  <c r="DJ50" i="34"/>
  <c r="DL50" i="34"/>
  <c r="DM50" i="34"/>
  <c r="DN50" i="34"/>
  <c r="DO50" i="34"/>
  <c r="DQ50" i="34"/>
  <c r="DR50" i="34"/>
  <c r="DS50" i="34"/>
  <c r="DT50" i="34"/>
  <c r="DV50" i="34"/>
  <c r="DW50" i="34" s="1"/>
  <c r="EA50" i="34"/>
  <c r="EL50" i="34"/>
  <c r="EN50" i="34"/>
  <c r="EX50" i="34"/>
  <c r="EY50" i="34"/>
  <c r="FA50" i="34"/>
  <c r="FD50" i="34"/>
  <c r="FE50" i="34"/>
  <c r="FF50" i="34"/>
  <c r="FG50" i="34"/>
  <c r="FH50" i="34"/>
  <c r="FI50" i="34"/>
  <c r="FK50" i="34"/>
  <c r="FL50" i="34" s="1"/>
  <c r="FM50" i="34"/>
  <c r="FN50" i="34"/>
  <c r="FO50" i="34"/>
  <c r="FQ50" i="34"/>
  <c r="FR50" i="34" s="1"/>
  <c r="FT50" i="34"/>
  <c r="FU50" i="34" s="1"/>
  <c r="FV50" i="34"/>
  <c r="FW50" i="34"/>
  <c r="FY50" i="34"/>
  <c r="FZ50" i="34" s="1"/>
  <c r="GG50" i="34"/>
  <c r="GI50" i="34"/>
  <c r="GJ50" i="34"/>
  <c r="GK50" i="34"/>
  <c r="GN50" i="34"/>
  <c r="GO50" i="34"/>
  <c r="GP50" i="34"/>
  <c r="GQ50" i="34"/>
  <c r="GR50" i="34"/>
  <c r="GS50" i="34"/>
  <c r="GT50" i="34"/>
  <c r="GU50" i="34"/>
  <c r="GV50" i="34"/>
  <c r="GW50" i="34"/>
  <c r="GX50" i="34"/>
  <c r="GY50" i="34"/>
  <c r="GZ50" i="34"/>
  <c r="HA50" i="34"/>
  <c r="HB50" i="34"/>
  <c r="HC50" i="34"/>
  <c r="HD50" i="34"/>
  <c r="HE50" i="34"/>
  <c r="HF50" i="34"/>
  <c r="HG50" i="34"/>
  <c r="HH50" i="34"/>
  <c r="HI50" i="34"/>
  <c r="HJ50" i="34"/>
  <c r="HK50" i="34"/>
  <c r="HL50" i="34"/>
  <c r="HM50" i="34"/>
  <c r="HN50" i="34"/>
  <c r="HO50" i="34"/>
  <c r="HP50" i="34"/>
  <c r="HQ50" i="34"/>
  <c r="HR50" i="34"/>
  <c r="HS50" i="34"/>
  <c r="HT50" i="34"/>
  <c r="HU50" i="34"/>
  <c r="HV50" i="34"/>
  <c r="HW50" i="34"/>
  <c r="HX50" i="34"/>
  <c r="HY50" i="34"/>
  <c r="HZ50" i="34"/>
  <c r="IA50" i="34"/>
  <c r="IB50" i="34"/>
  <c r="IC50" i="34"/>
  <c r="ID50" i="34"/>
  <c r="IE50" i="34"/>
  <c r="IF50" i="34"/>
  <c r="IG50" i="34"/>
  <c r="IH50" i="34"/>
  <c r="BH49" i="34"/>
  <c r="GH49" i="34" s="1"/>
  <c r="IK49" i="34" s="1"/>
  <c r="BK49" i="34"/>
  <c r="BL49" i="34"/>
  <c r="BM49" i="34"/>
  <c r="BN49" i="34"/>
  <c r="BO49" i="34"/>
  <c r="BP49" i="34"/>
  <c r="BQ49" i="34"/>
  <c r="BR49" i="34"/>
  <c r="BS49" i="34"/>
  <c r="BT49" i="34"/>
  <c r="BU49" i="34"/>
  <c r="BV49" i="34"/>
  <c r="BW49" i="34"/>
  <c r="BX49" i="34"/>
  <c r="DH49" i="34"/>
  <c r="DI49" i="34"/>
  <c r="DJ49" i="34"/>
  <c r="DL49" i="34"/>
  <c r="DM49" i="34"/>
  <c r="DN49" i="34"/>
  <c r="DO49" i="34"/>
  <c r="DQ49" i="34"/>
  <c r="DR49" i="34"/>
  <c r="DS49" i="34"/>
  <c r="DT49" i="34"/>
  <c r="DV49" i="34"/>
  <c r="DW49" i="34" s="1"/>
  <c r="EA49" i="34"/>
  <c r="EL49" i="34"/>
  <c r="EN49" i="34"/>
  <c r="EX49" i="34"/>
  <c r="EY49" i="34"/>
  <c r="FA49" i="34"/>
  <c r="FD49" i="34"/>
  <c r="FE49" i="34"/>
  <c r="FF49" i="34"/>
  <c r="FG49" i="34"/>
  <c r="FH49" i="34"/>
  <c r="FI49" i="34"/>
  <c r="FK49" i="34"/>
  <c r="FL49" i="34" s="1"/>
  <c r="FM49" i="34"/>
  <c r="FN49" i="34"/>
  <c r="FO49" i="34"/>
  <c r="FQ49" i="34"/>
  <c r="FR49" i="34" s="1"/>
  <c r="FT49" i="34"/>
  <c r="FU49" i="34" s="1"/>
  <c r="FV49" i="34"/>
  <c r="FW49" i="34"/>
  <c r="FY49" i="34"/>
  <c r="FZ49" i="34" s="1"/>
  <c r="GG49" i="34"/>
  <c r="GI49" i="34"/>
  <c r="GJ49" i="34"/>
  <c r="GK49" i="34"/>
  <c r="GN49" i="34"/>
  <c r="GO49" i="34"/>
  <c r="GP49" i="34"/>
  <c r="GQ49" i="34"/>
  <c r="GR49" i="34"/>
  <c r="GS49" i="34"/>
  <c r="GT49" i="34"/>
  <c r="GU49" i="34"/>
  <c r="GV49" i="34"/>
  <c r="GW49" i="34"/>
  <c r="GX49" i="34"/>
  <c r="GY49" i="34"/>
  <c r="GZ49" i="34"/>
  <c r="HA49" i="34"/>
  <c r="HB49" i="34"/>
  <c r="HC49" i="34"/>
  <c r="HD49" i="34"/>
  <c r="HE49" i="34"/>
  <c r="HF49" i="34"/>
  <c r="HG49" i="34"/>
  <c r="HH49" i="34"/>
  <c r="HI49" i="34"/>
  <c r="HJ49" i="34"/>
  <c r="HK49" i="34"/>
  <c r="HL49" i="34"/>
  <c r="HM49" i="34"/>
  <c r="HN49" i="34"/>
  <c r="HO49" i="34"/>
  <c r="HP49" i="34"/>
  <c r="HQ49" i="34"/>
  <c r="HR49" i="34"/>
  <c r="HS49" i="34"/>
  <c r="HT49" i="34"/>
  <c r="HU49" i="34"/>
  <c r="HV49" i="34"/>
  <c r="HW49" i="34"/>
  <c r="HX49" i="34"/>
  <c r="HY49" i="34"/>
  <c r="HZ49" i="34"/>
  <c r="IA49" i="34"/>
  <c r="IB49" i="34"/>
  <c r="IC49" i="34"/>
  <c r="ID49" i="34"/>
  <c r="IE49" i="34"/>
  <c r="IF49" i="34"/>
  <c r="IG49" i="34"/>
  <c r="IH49" i="34"/>
  <c r="BH48" i="34"/>
  <c r="GH48" i="34" s="1"/>
  <c r="IK48" i="34" s="1"/>
  <c r="BK48" i="34"/>
  <c r="BL48" i="34"/>
  <c r="BM48" i="34"/>
  <c r="BN48" i="34"/>
  <c r="BO48" i="34"/>
  <c r="BP48" i="34"/>
  <c r="BQ48" i="34"/>
  <c r="BR48" i="34"/>
  <c r="BS48" i="34"/>
  <c r="BT48" i="34"/>
  <c r="BU48" i="34"/>
  <c r="BV48" i="34"/>
  <c r="BW48" i="34"/>
  <c r="BX48" i="34"/>
  <c r="DH48" i="34"/>
  <c r="DI48" i="34"/>
  <c r="DJ48" i="34"/>
  <c r="DL48" i="34"/>
  <c r="DM48" i="34"/>
  <c r="DN48" i="34"/>
  <c r="DO48" i="34"/>
  <c r="DQ48" i="34"/>
  <c r="DR48" i="34"/>
  <c r="DS48" i="34"/>
  <c r="DT48" i="34"/>
  <c r="DV48" i="34"/>
  <c r="DW48" i="34" s="1"/>
  <c r="EA48" i="34"/>
  <c r="EL48" i="34"/>
  <c r="EN48" i="34"/>
  <c r="EX48" i="34"/>
  <c r="EY48" i="34"/>
  <c r="FA48" i="34"/>
  <c r="FD48" i="34"/>
  <c r="FE48" i="34"/>
  <c r="FF48" i="34"/>
  <c r="FG48" i="34"/>
  <c r="FH48" i="34"/>
  <c r="FI48" i="34"/>
  <c r="FK48" i="34"/>
  <c r="FL48" i="34" s="1"/>
  <c r="FM48" i="34"/>
  <c r="FN48" i="34"/>
  <c r="FO48" i="34"/>
  <c r="FQ48" i="34"/>
  <c r="FR48" i="34" s="1"/>
  <c r="FT48" i="34"/>
  <c r="FU48" i="34" s="1"/>
  <c r="FV48" i="34"/>
  <c r="FW48" i="34"/>
  <c r="FY48" i="34"/>
  <c r="FZ48" i="34" s="1"/>
  <c r="GG48" i="34"/>
  <c r="GI48" i="34"/>
  <c r="GJ48" i="34"/>
  <c r="GK48" i="34"/>
  <c r="GN48" i="34"/>
  <c r="GO48" i="34"/>
  <c r="GP48" i="34"/>
  <c r="GQ48" i="34"/>
  <c r="GR48" i="34"/>
  <c r="GS48" i="34"/>
  <c r="GT48" i="34"/>
  <c r="GU48" i="34"/>
  <c r="GV48" i="34"/>
  <c r="GW48" i="34"/>
  <c r="GX48" i="34"/>
  <c r="GY48" i="34"/>
  <c r="GZ48" i="34"/>
  <c r="HA48" i="34"/>
  <c r="HB48" i="34"/>
  <c r="HC48" i="34"/>
  <c r="HD48" i="34"/>
  <c r="HE48" i="34"/>
  <c r="HF48" i="34"/>
  <c r="HG48" i="34"/>
  <c r="HH48" i="34"/>
  <c r="HI48" i="34"/>
  <c r="HJ48" i="34"/>
  <c r="HK48" i="34"/>
  <c r="HL48" i="34"/>
  <c r="HM48" i="34"/>
  <c r="HN48" i="34"/>
  <c r="HO48" i="34"/>
  <c r="HP48" i="34"/>
  <c r="HQ48" i="34"/>
  <c r="HR48" i="34"/>
  <c r="HS48" i="34"/>
  <c r="HT48" i="34"/>
  <c r="HU48" i="34"/>
  <c r="HV48" i="34"/>
  <c r="HW48" i="34"/>
  <c r="HX48" i="34"/>
  <c r="HY48" i="34"/>
  <c r="HZ48" i="34"/>
  <c r="IA48" i="34"/>
  <c r="IB48" i="34"/>
  <c r="IC48" i="34"/>
  <c r="ID48" i="34"/>
  <c r="IE48" i="34"/>
  <c r="IF48" i="34"/>
  <c r="IG48" i="34"/>
  <c r="IH48" i="34"/>
  <c r="BH47" i="34"/>
  <c r="GH47" i="34" s="1"/>
  <c r="IK47" i="34" s="1"/>
  <c r="BK47" i="34"/>
  <c r="BL47" i="34"/>
  <c r="BM47" i="34"/>
  <c r="BN47" i="34"/>
  <c r="BO47" i="34"/>
  <c r="BP47" i="34"/>
  <c r="BQ47" i="34"/>
  <c r="BR47" i="34"/>
  <c r="BS47" i="34"/>
  <c r="BT47" i="34"/>
  <c r="BU47" i="34"/>
  <c r="BV47" i="34"/>
  <c r="BW47" i="34"/>
  <c r="BX47" i="34"/>
  <c r="DH47" i="34"/>
  <c r="DI47" i="34"/>
  <c r="DJ47" i="34"/>
  <c r="DL47" i="34"/>
  <c r="DM47" i="34"/>
  <c r="DN47" i="34"/>
  <c r="DO47" i="34"/>
  <c r="DQ47" i="34"/>
  <c r="DR47" i="34"/>
  <c r="DS47" i="34"/>
  <c r="DT47" i="34"/>
  <c r="DV47" i="34"/>
  <c r="DW47" i="34" s="1"/>
  <c r="EA47" i="34"/>
  <c r="EL47" i="34"/>
  <c r="EN47" i="34"/>
  <c r="EX47" i="34"/>
  <c r="EY47" i="34"/>
  <c r="FA47" i="34"/>
  <c r="FD47" i="34"/>
  <c r="FE47" i="34"/>
  <c r="FF47" i="34"/>
  <c r="FG47" i="34"/>
  <c r="FH47" i="34"/>
  <c r="FI47" i="34"/>
  <c r="FK47" i="34"/>
  <c r="FL47" i="34" s="1"/>
  <c r="FM47" i="34"/>
  <c r="FN47" i="34"/>
  <c r="FO47" i="34"/>
  <c r="FQ47" i="34"/>
  <c r="FR47" i="34" s="1"/>
  <c r="FT47" i="34"/>
  <c r="FU47" i="34" s="1"/>
  <c r="FV47" i="34"/>
  <c r="FW47" i="34"/>
  <c r="FY47" i="34"/>
  <c r="FZ47" i="34" s="1"/>
  <c r="GG47" i="34"/>
  <c r="GI47" i="34"/>
  <c r="GJ47" i="34"/>
  <c r="GK47" i="34"/>
  <c r="GN47" i="34"/>
  <c r="GO47" i="34"/>
  <c r="GP47" i="34"/>
  <c r="GQ47" i="34"/>
  <c r="GR47" i="34"/>
  <c r="GS47" i="34"/>
  <c r="GT47" i="34"/>
  <c r="GU47" i="34"/>
  <c r="GV47" i="34"/>
  <c r="GW47" i="34"/>
  <c r="GX47" i="34"/>
  <c r="GY47" i="34"/>
  <c r="GZ47" i="34"/>
  <c r="HA47" i="34"/>
  <c r="HB47" i="34"/>
  <c r="HC47" i="34"/>
  <c r="HD47" i="34"/>
  <c r="HE47" i="34"/>
  <c r="HF47" i="34"/>
  <c r="HG47" i="34"/>
  <c r="HH47" i="34"/>
  <c r="HI47" i="34"/>
  <c r="HJ47" i="34"/>
  <c r="HK47" i="34"/>
  <c r="HL47" i="34"/>
  <c r="HM47" i="34"/>
  <c r="HN47" i="34"/>
  <c r="HO47" i="34"/>
  <c r="HP47" i="34"/>
  <c r="HQ47" i="34"/>
  <c r="HR47" i="34"/>
  <c r="HS47" i="34"/>
  <c r="HT47" i="34"/>
  <c r="HU47" i="34"/>
  <c r="HV47" i="34"/>
  <c r="HW47" i="34"/>
  <c r="HX47" i="34"/>
  <c r="HY47" i="34"/>
  <c r="HZ47" i="34"/>
  <c r="IA47" i="34"/>
  <c r="IB47" i="34"/>
  <c r="IC47" i="34"/>
  <c r="ID47" i="34"/>
  <c r="IE47" i="34"/>
  <c r="IF47" i="34"/>
  <c r="IG47" i="34"/>
  <c r="IH47" i="34"/>
  <c r="BH46" i="34"/>
  <c r="GH46" i="34" s="1"/>
  <c r="IK46" i="34" s="1"/>
  <c r="BK46" i="34"/>
  <c r="BL46" i="34"/>
  <c r="BM46" i="34"/>
  <c r="BN46" i="34"/>
  <c r="BO46" i="34"/>
  <c r="BP46" i="34"/>
  <c r="BQ46" i="34"/>
  <c r="BR46" i="34"/>
  <c r="BS46" i="34"/>
  <c r="BT46" i="34"/>
  <c r="BU46" i="34"/>
  <c r="BV46" i="34"/>
  <c r="BW46" i="34"/>
  <c r="BX46" i="34"/>
  <c r="DH46" i="34"/>
  <c r="DI46" i="34"/>
  <c r="DJ46" i="34"/>
  <c r="DL46" i="34"/>
  <c r="DM46" i="34"/>
  <c r="DN46" i="34"/>
  <c r="DO46" i="34"/>
  <c r="DQ46" i="34"/>
  <c r="DR46" i="34"/>
  <c r="DS46" i="34"/>
  <c r="DT46" i="34"/>
  <c r="DV46" i="34"/>
  <c r="DW46" i="34" s="1"/>
  <c r="EA46" i="34"/>
  <c r="EL46" i="34"/>
  <c r="EN46" i="34"/>
  <c r="EX46" i="34"/>
  <c r="EY46" i="34"/>
  <c r="FA46" i="34"/>
  <c r="FD46" i="34"/>
  <c r="FE46" i="34"/>
  <c r="FF46" i="34"/>
  <c r="FG46" i="34"/>
  <c r="FH46" i="34"/>
  <c r="FI46" i="34"/>
  <c r="FK46" i="34"/>
  <c r="FL46" i="34" s="1"/>
  <c r="FM46" i="34"/>
  <c r="FN46" i="34"/>
  <c r="FO46" i="34"/>
  <c r="FQ46" i="34"/>
  <c r="FR46" i="34" s="1"/>
  <c r="FT46" i="34"/>
  <c r="FU46" i="34" s="1"/>
  <c r="FV46" i="34"/>
  <c r="FW46" i="34"/>
  <c r="FY46" i="34"/>
  <c r="FZ46" i="34" s="1"/>
  <c r="GG46" i="34"/>
  <c r="GI46" i="34"/>
  <c r="GJ46" i="34"/>
  <c r="GK46" i="34"/>
  <c r="GN46" i="34"/>
  <c r="GO46" i="34"/>
  <c r="GP46" i="34"/>
  <c r="GQ46" i="34"/>
  <c r="GR46" i="34"/>
  <c r="GS46" i="34"/>
  <c r="GT46" i="34"/>
  <c r="GU46" i="34"/>
  <c r="GV46" i="34"/>
  <c r="GW46" i="34"/>
  <c r="GX46" i="34"/>
  <c r="GY46" i="34"/>
  <c r="GZ46" i="34"/>
  <c r="HA46" i="34"/>
  <c r="HB46" i="34"/>
  <c r="HC46" i="34"/>
  <c r="HD46" i="34"/>
  <c r="HE46" i="34"/>
  <c r="HF46" i="34"/>
  <c r="HG46" i="34"/>
  <c r="HH46" i="34"/>
  <c r="HI46" i="34"/>
  <c r="HJ46" i="34"/>
  <c r="HK46" i="34"/>
  <c r="HL46" i="34"/>
  <c r="HM46" i="34"/>
  <c r="HN46" i="34"/>
  <c r="HO46" i="34"/>
  <c r="HP46" i="34"/>
  <c r="HQ46" i="34"/>
  <c r="HR46" i="34"/>
  <c r="HS46" i="34"/>
  <c r="HT46" i="34"/>
  <c r="HU46" i="34"/>
  <c r="HV46" i="34"/>
  <c r="HW46" i="34"/>
  <c r="HX46" i="34"/>
  <c r="HY46" i="34"/>
  <c r="HZ46" i="34"/>
  <c r="IA46" i="34"/>
  <c r="IB46" i="34"/>
  <c r="IC46" i="34"/>
  <c r="ID46" i="34"/>
  <c r="IE46" i="34"/>
  <c r="IF46" i="34"/>
  <c r="IG46" i="34"/>
  <c r="IH46" i="34"/>
  <c r="BH45" i="34"/>
  <c r="GH45" i="34" s="1"/>
  <c r="IK45" i="34" s="1"/>
  <c r="BK45" i="34"/>
  <c r="BL45" i="34"/>
  <c r="BM45" i="34"/>
  <c r="BN45" i="34"/>
  <c r="BO45" i="34"/>
  <c r="BP45" i="34"/>
  <c r="BQ45" i="34"/>
  <c r="BR45" i="34"/>
  <c r="BS45" i="34"/>
  <c r="BT45" i="34"/>
  <c r="BU45" i="34"/>
  <c r="BV45" i="34"/>
  <c r="BW45" i="34"/>
  <c r="BX45" i="34"/>
  <c r="DH45" i="34"/>
  <c r="DI45" i="34"/>
  <c r="DJ45" i="34"/>
  <c r="DL45" i="34"/>
  <c r="DM45" i="34"/>
  <c r="DN45" i="34"/>
  <c r="DO45" i="34"/>
  <c r="DQ45" i="34"/>
  <c r="DR45" i="34"/>
  <c r="DS45" i="34"/>
  <c r="DT45" i="34"/>
  <c r="DV45" i="34"/>
  <c r="DW45" i="34" s="1"/>
  <c r="EA45" i="34"/>
  <c r="EL45" i="34"/>
  <c r="EN45" i="34"/>
  <c r="EX45" i="34"/>
  <c r="EY45" i="34"/>
  <c r="FA45" i="34"/>
  <c r="FD45" i="34"/>
  <c r="FE45" i="34"/>
  <c r="FF45" i="34"/>
  <c r="FG45" i="34"/>
  <c r="FH45" i="34"/>
  <c r="FI45" i="34"/>
  <c r="FK45" i="34"/>
  <c r="FL45" i="34" s="1"/>
  <c r="FM45" i="34"/>
  <c r="FN45" i="34"/>
  <c r="FO45" i="34"/>
  <c r="FQ45" i="34"/>
  <c r="FR45" i="34" s="1"/>
  <c r="FT45" i="34"/>
  <c r="FU45" i="34" s="1"/>
  <c r="FV45" i="34"/>
  <c r="FW45" i="34"/>
  <c r="FY45" i="34"/>
  <c r="FZ45" i="34" s="1"/>
  <c r="GG45" i="34"/>
  <c r="GI45" i="34"/>
  <c r="GJ45" i="34"/>
  <c r="GK45" i="34"/>
  <c r="GN45" i="34"/>
  <c r="GO45" i="34"/>
  <c r="GP45" i="34"/>
  <c r="GQ45" i="34"/>
  <c r="GR45" i="34"/>
  <c r="GS45" i="34"/>
  <c r="GT45" i="34"/>
  <c r="GU45" i="34"/>
  <c r="GV45" i="34"/>
  <c r="GW45" i="34"/>
  <c r="GX45" i="34"/>
  <c r="GY45" i="34"/>
  <c r="GZ45" i="34"/>
  <c r="HA45" i="34"/>
  <c r="HB45" i="34"/>
  <c r="HC45" i="34"/>
  <c r="HD45" i="34"/>
  <c r="HE45" i="34"/>
  <c r="HF45" i="34"/>
  <c r="HG45" i="34"/>
  <c r="HH45" i="34"/>
  <c r="HI45" i="34"/>
  <c r="HJ45" i="34"/>
  <c r="HK45" i="34"/>
  <c r="HL45" i="34"/>
  <c r="HM45" i="34"/>
  <c r="HN45" i="34"/>
  <c r="HO45" i="34"/>
  <c r="HP45" i="34"/>
  <c r="HQ45" i="34"/>
  <c r="HR45" i="34"/>
  <c r="HS45" i="34"/>
  <c r="HT45" i="34"/>
  <c r="HU45" i="34"/>
  <c r="HV45" i="34"/>
  <c r="HW45" i="34"/>
  <c r="HX45" i="34"/>
  <c r="HY45" i="34"/>
  <c r="HZ45" i="34"/>
  <c r="IA45" i="34"/>
  <c r="IB45" i="34"/>
  <c r="IC45" i="34"/>
  <c r="ID45" i="34"/>
  <c r="IE45" i="34"/>
  <c r="IF45" i="34"/>
  <c r="IG45" i="34"/>
  <c r="IH45" i="34"/>
  <c r="BH44" i="34"/>
  <c r="GH44" i="34" s="1"/>
  <c r="IK44" i="34" s="1"/>
  <c r="BK44" i="34"/>
  <c r="BL44" i="34"/>
  <c r="BM44" i="34"/>
  <c r="BN44" i="34"/>
  <c r="BO44" i="34"/>
  <c r="BP44" i="34"/>
  <c r="BQ44" i="34"/>
  <c r="BR44" i="34"/>
  <c r="BS44" i="34"/>
  <c r="BT44" i="34"/>
  <c r="BU44" i="34"/>
  <c r="BV44" i="34"/>
  <c r="BW44" i="34"/>
  <c r="BX44" i="34"/>
  <c r="DH44" i="34"/>
  <c r="DI44" i="34"/>
  <c r="DJ44" i="34"/>
  <c r="DL44" i="34"/>
  <c r="DM44" i="34"/>
  <c r="DN44" i="34"/>
  <c r="DO44" i="34"/>
  <c r="DQ44" i="34"/>
  <c r="DR44" i="34"/>
  <c r="DS44" i="34"/>
  <c r="DT44" i="34"/>
  <c r="DV44" i="34"/>
  <c r="DW44" i="34" s="1"/>
  <c r="EA44" i="34"/>
  <c r="EL44" i="34"/>
  <c r="EN44" i="34"/>
  <c r="EX44" i="34"/>
  <c r="EY44" i="34"/>
  <c r="FA44" i="34"/>
  <c r="FD44" i="34"/>
  <c r="FE44" i="34"/>
  <c r="FF44" i="34"/>
  <c r="FG44" i="34"/>
  <c r="FH44" i="34"/>
  <c r="FI44" i="34"/>
  <c r="FK44" i="34"/>
  <c r="FL44" i="34" s="1"/>
  <c r="FM44" i="34"/>
  <c r="FN44" i="34"/>
  <c r="FO44" i="34"/>
  <c r="FQ44" i="34"/>
  <c r="FR44" i="34" s="1"/>
  <c r="FT44" i="34"/>
  <c r="FU44" i="34" s="1"/>
  <c r="FV44" i="34"/>
  <c r="FW44" i="34"/>
  <c r="FY44" i="34"/>
  <c r="FZ44" i="34" s="1"/>
  <c r="GG44" i="34"/>
  <c r="GI44" i="34"/>
  <c r="GJ44" i="34"/>
  <c r="GK44" i="34"/>
  <c r="GN44" i="34"/>
  <c r="GO44" i="34"/>
  <c r="GP44" i="34"/>
  <c r="GQ44" i="34"/>
  <c r="GR44" i="34"/>
  <c r="GS44" i="34"/>
  <c r="GT44" i="34"/>
  <c r="GU44" i="34"/>
  <c r="GV44" i="34"/>
  <c r="GW44" i="34"/>
  <c r="GX44" i="34"/>
  <c r="GY44" i="34"/>
  <c r="GZ44" i="34"/>
  <c r="HA44" i="34"/>
  <c r="HB44" i="34"/>
  <c r="HC44" i="34"/>
  <c r="HD44" i="34"/>
  <c r="HE44" i="34"/>
  <c r="HF44" i="34"/>
  <c r="HG44" i="34"/>
  <c r="HH44" i="34"/>
  <c r="HI44" i="34"/>
  <c r="HJ44" i="34"/>
  <c r="HK44" i="34"/>
  <c r="HL44" i="34"/>
  <c r="HM44" i="34"/>
  <c r="HN44" i="34"/>
  <c r="HO44" i="34"/>
  <c r="HP44" i="34"/>
  <c r="HQ44" i="34"/>
  <c r="HR44" i="34"/>
  <c r="HS44" i="34"/>
  <c r="HT44" i="34"/>
  <c r="HU44" i="34"/>
  <c r="HV44" i="34"/>
  <c r="HW44" i="34"/>
  <c r="HX44" i="34"/>
  <c r="HY44" i="34"/>
  <c r="HZ44" i="34"/>
  <c r="IA44" i="34"/>
  <c r="IB44" i="34"/>
  <c r="IC44" i="34"/>
  <c r="ID44" i="34"/>
  <c r="IE44" i="34"/>
  <c r="IF44" i="34"/>
  <c r="IG44" i="34"/>
  <c r="IH44" i="34"/>
  <c r="BH43" i="34"/>
  <c r="GH43" i="34" s="1"/>
  <c r="IK43" i="34" s="1"/>
  <c r="BK43" i="34"/>
  <c r="BL43" i="34"/>
  <c r="BM43" i="34"/>
  <c r="BN43" i="34"/>
  <c r="BO43" i="34"/>
  <c r="BP43" i="34"/>
  <c r="BQ43" i="34"/>
  <c r="BR43" i="34"/>
  <c r="BS43" i="34"/>
  <c r="BT43" i="34"/>
  <c r="BU43" i="34"/>
  <c r="BV43" i="34"/>
  <c r="BW43" i="34"/>
  <c r="BX43" i="34"/>
  <c r="DH43" i="34"/>
  <c r="DI43" i="34"/>
  <c r="DJ43" i="34"/>
  <c r="DL43" i="34"/>
  <c r="DM43" i="34"/>
  <c r="DN43" i="34"/>
  <c r="DO43" i="34"/>
  <c r="DQ43" i="34"/>
  <c r="DR43" i="34"/>
  <c r="DS43" i="34"/>
  <c r="DT43" i="34"/>
  <c r="DV43" i="34"/>
  <c r="DW43" i="34" s="1"/>
  <c r="EA43" i="34"/>
  <c r="EL43" i="34"/>
  <c r="EN43" i="34"/>
  <c r="EX43" i="34"/>
  <c r="EY43" i="34"/>
  <c r="FA43" i="34"/>
  <c r="FD43" i="34"/>
  <c r="FE43" i="34"/>
  <c r="FF43" i="34"/>
  <c r="FG43" i="34"/>
  <c r="FH43" i="34"/>
  <c r="FI43" i="34"/>
  <c r="FK43" i="34"/>
  <c r="FL43" i="34" s="1"/>
  <c r="FM43" i="34"/>
  <c r="FN43" i="34"/>
  <c r="FO43" i="34"/>
  <c r="FQ43" i="34"/>
  <c r="FR43" i="34" s="1"/>
  <c r="FT43" i="34"/>
  <c r="FU43" i="34" s="1"/>
  <c r="FV43" i="34"/>
  <c r="FW43" i="34"/>
  <c r="FY43" i="34"/>
  <c r="FZ43" i="34" s="1"/>
  <c r="GG43" i="34"/>
  <c r="GI43" i="34"/>
  <c r="GJ43" i="34"/>
  <c r="GK43" i="34"/>
  <c r="GN43" i="34"/>
  <c r="GO43" i="34"/>
  <c r="GP43" i="34"/>
  <c r="GQ43" i="34"/>
  <c r="GR43" i="34"/>
  <c r="GS43" i="34"/>
  <c r="GT43" i="34"/>
  <c r="GU43" i="34"/>
  <c r="GV43" i="34"/>
  <c r="GW43" i="34"/>
  <c r="GX43" i="34"/>
  <c r="GY43" i="34"/>
  <c r="GZ43" i="34"/>
  <c r="HA43" i="34"/>
  <c r="HB43" i="34"/>
  <c r="HC43" i="34"/>
  <c r="HD43" i="34"/>
  <c r="HE43" i="34"/>
  <c r="HF43" i="34"/>
  <c r="HG43" i="34"/>
  <c r="HH43" i="34"/>
  <c r="HI43" i="34"/>
  <c r="HJ43" i="34"/>
  <c r="HK43" i="34"/>
  <c r="HL43" i="34"/>
  <c r="HM43" i="34"/>
  <c r="HN43" i="34"/>
  <c r="HO43" i="34"/>
  <c r="HP43" i="34"/>
  <c r="HQ43" i="34"/>
  <c r="HR43" i="34"/>
  <c r="HS43" i="34"/>
  <c r="HT43" i="34"/>
  <c r="HU43" i="34"/>
  <c r="HV43" i="34"/>
  <c r="HW43" i="34"/>
  <c r="HX43" i="34"/>
  <c r="HY43" i="34"/>
  <c r="HZ43" i="34"/>
  <c r="IA43" i="34"/>
  <c r="IB43" i="34"/>
  <c r="IC43" i="34"/>
  <c r="ID43" i="34"/>
  <c r="IE43" i="34"/>
  <c r="IF43" i="34"/>
  <c r="IG43" i="34"/>
  <c r="IH43" i="34"/>
  <c r="BH42" i="34"/>
  <c r="GH42" i="34" s="1"/>
  <c r="IK42" i="34" s="1"/>
  <c r="BK42" i="34"/>
  <c r="BL42" i="34"/>
  <c r="BM42" i="34"/>
  <c r="BN42" i="34"/>
  <c r="BO42" i="34"/>
  <c r="BP42" i="34"/>
  <c r="BQ42" i="34"/>
  <c r="BR42" i="34"/>
  <c r="BS42" i="34"/>
  <c r="BT42" i="34"/>
  <c r="BU42" i="34"/>
  <c r="BV42" i="34"/>
  <c r="BW42" i="34"/>
  <c r="BX42" i="34"/>
  <c r="DH42" i="34"/>
  <c r="DI42" i="34"/>
  <c r="DJ42" i="34"/>
  <c r="DL42" i="34"/>
  <c r="DM42" i="34"/>
  <c r="DN42" i="34"/>
  <c r="DO42" i="34"/>
  <c r="DQ42" i="34"/>
  <c r="DR42" i="34"/>
  <c r="DS42" i="34"/>
  <c r="DT42" i="34"/>
  <c r="DV42" i="34"/>
  <c r="DW42" i="34" s="1"/>
  <c r="EA42" i="34"/>
  <c r="EL42" i="34"/>
  <c r="EN42" i="34"/>
  <c r="EX42" i="34"/>
  <c r="EY42" i="34"/>
  <c r="FA42" i="34"/>
  <c r="FD42" i="34"/>
  <c r="FE42" i="34"/>
  <c r="FF42" i="34"/>
  <c r="FG42" i="34"/>
  <c r="FH42" i="34"/>
  <c r="FI42" i="34"/>
  <c r="FK42" i="34"/>
  <c r="FL42" i="34" s="1"/>
  <c r="FM42" i="34"/>
  <c r="FN42" i="34"/>
  <c r="FO42" i="34"/>
  <c r="FQ42" i="34"/>
  <c r="FR42" i="34" s="1"/>
  <c r="FT42" i="34"/>
  <c r="FU42" i="34" s="1"/>
  <c r="FV42" i="34"/>
  <c r="FW42" i="34"/>
  <c r="FY42" i="34"/>
  <c r="FZ42" i="34" s="1"/>
  <c r="GG42" i="34"/>
  <c r="GI42" i="34"/>
  <c r="GJ42" i="34"/>
  <c r="GK42" i="34"/>
  <c r="GN42" i="34"/>
  <c r="GO42" i="34"/>
  <c r="GP42" i="34"/>
  <c r="GQ42" i="34"/>
  <c r="GR42" i="34"/>
  <c r="GS42" i="34"/>
  <c r="GT42" i="34"/>
  <c r="GU42" i="34"/>
  <c r="GV42" i="34"/>
  <c r="GW42" i="34"/>
  <c r="GX42" i="34"/>
  <c r="GY42" i="34"/>
  <c r="GZ42" i="34"/>
  <c r="HA42" i="34"/>
  <c r="HB42" i="34"/>
  <c r="HC42" i="34"/>
  <c r="HD42" i="34"/>
  <c r="HE42" i="34"/>
  <c r="HF42" i="34"/>
  <c r="HG42" i="34"/>
  <c r="HH42" i="34"/>
  <c r="HI42" i="34"/>
  <c r="HJ42" i="34"/>
  <c r="HK42" i="34"/>
  <c r="HL42" i="34"/>
  <c r="HM42" i="34"/>
  <c r="HN42" i="34"/>
  <c r="HO42" i="34"/>
  <c r="HP42" i="34"/>
  <c r="HQ42" i="34"/>
  <c r="HR42" i="34"/>
  <c r="HS42" i="34"/>
  <c r="HT42" i="34"/>
  <c r="HU42" i="34"/>
  <c r="HV42" i="34"/>
  <c r="HW42" i="34"/>
  <c r="HX42" i="34"/>
  <c r="HY42" i="34"/>
  <c r="HZ42" i="34"/>
  <c r="IA42" i="34"/>
  <c r="IB42" i="34"/>
  <c r="IC42" i="34"/>
  <c r="ID42" i="34"/>
  <c r="IE42" i="34"/>
  <c r="IF42" i="34"/>
  <c r="IG42" i="34"/>
  <c r="IH42" i="34"/>
  <c r="BH41" i="34"/>
  <c r="GH41" i="34" s="1"/>
  <c r="IK41" i="34" s="1"/>
  <c r="BK41" i="34"/>
  <c r="BL41" i="34"/>
  <c r="BM41" i="34"/>
  <c r="BN41" i="34"/>
  <c r="BO41" i="34"/>
  <c r="BP41" i="34"/>
  <c r="BQ41" i="34"/>
  <c r="BR41" i="34"/>
  <c r="BS41" i="34"/>
  <c r="BT41" i="34"/>
  <c r="BU41" i="34"/>
  <c r="BV41" i="34"/>
  <c r="BW41" i="34"/>
  <c r="BX41" i="34"/>
  <c r="DH41" i="34"/>
  <c r="DI41" i="34"/>
  <c r="DJ41" i="34"/>
  <c r="DL41" i="34"/>
  <c r="DM41" i="34"/>
  <c r="DN41" i="34"/>
  <c r="DO41" i="34"/>
  <c r="DQ41" i="34"/>
  <c r="DR41" i="34"/>
  <c r="DS41" i="34"/>
  <c r="DT41" i="34"/>
  <c r="DV41" i="34"/>
  <c r="DW41" i="34" s="1"/>
  <c r="EA41" i="34"/>
  <c r="EL41" i="34"/>
  <c r="EN41" i="34"/>
  <c r="EX41" i="34"/>
  <c r="EY41" i="34"/>
  <c r="FA41" i="34"/>
  <c r="FD41" i="34"/>
  <c r="FE41" i="34"/>
  <c r="FF41" i="34"/>
  <c r="FG41" i="34"/>
  <c r="FH41" i="34"/>
  <c r="FI41" i="34"/>
  <c r="FK41" i="34"/>
  <c r="FL41" i="34" s="1"/>
  <c r="FM41" i="34"/>
  <c r="FN41" i="34"/>
  <c r="FO41" i="34"/>
  <c r="FQ41" i="34"/>
  <c r="FR41" i="34" s="1"/>
  <c r="FT41" i="34"/>
  <c r="FU41" i="34" s="1"/>
  <c r="FV41" i="34"/>
  <c r="FW41" i="34"/>
  <c r="FY41" i="34"/>
  <c r="FZ41" i="34" s="1"/>
  <c r="GG41" i="34"/>
  <c r="GI41" i="34"/>
  <c r="GJ41" i="34"/>
  <c r="GK41" i="34"/>
  <c r="GN41" i="34"/>
  <c r="GO41" i="34"/>
  <c r="GP41" i="34"/>
  <c r="GQ41" i="34"/>
  <c r="GR41" i="34"/>
  <c r="GS41" i="34"/>
  <c r="GT41" i="34"/>
  <c r="GU41" i="34"/>
  <c r="GV41" i="34"/>
  <c r="GW41" i="34"/>
  <c r="GX41" i="34"/>
  <c r="GY41" i="34"/>
  <c r="GZ41" i="34"/>
  <c r="HA41" i="34"/>
  <c r="HB41" i="34"/>
  <c r="HC41" i="34"/>
  <c r="HD41" i="34"/>
  <c r="HE41" i="34"/>
  <c r="HF41" i="34"/>
  <c r="HG41" i="34"/>
  <c r="HH41" i="34"/>
  <c r="HI41" i="34"/>
  <c r="HJ41" i="34"/>
  <c r="HK41" i="34"/>
  <c r="HL41" i="34"/>
  <c r="HM41" i="34"/>
  <c r="HN41" i="34"/>
  <c r="HO41" i="34"/>
  <c r="HP41" i="34"/>
  <c r="HQ41" i="34"/>
  <c r="HR41" i="34"/>
  <c r="HS41" i="34"/>
  <c r="HT41" i="34"/>
  <c r="HU41" i="34"/>
  <c r="HV41" i="34"/>
  <c r="HW41" i="34"/>
  <c r="HX41" i="34"/>
  <c r="HY41" i="34"/>
  <c r="HZ41" i="34"/>
  <c r="IA41" i="34"/>
  <c r="IB41" i="34"/>
  <c r="IC41" i="34"/>
  <c r="ID41" i="34"/>
  <c r="IE41" i="34"/>
  <c r="IF41" i="34"/>
  <c r="IG41" i="34"/>
  <c r="IH41" i="34"/>
  <c r="BH40" i="34"/>
  <c r="GH40" i="34" s="1"/>
  <c r="IK40" i="34" s="1"/>
  <c r="BK40" i="34"/>
  <c r="BL40" i="34"/>
  <c r="BM40" i="34"/>
  <c r="BN40" i="34"/>
  <c r="BO40" i="34"/>
  <c r="BP40" i="34"/>
  <c r="BQ40" i="34"/>
  <c r="BR40" i="34"/>
  <c r="BS40" i="34"/>
  <c r="BT40" i="34"/>
  <c r="BU40" i="34"/>
  <c r="BV40" i="34"/>
  <c r="BW40" i="34"/>
  <c r="BX40" i="34"/>
  <c r="DH40" i="34"/>
  <c r="DI40" i="34"/>
  <c r="DJ40" i="34"/>
  <c r="DL40" i="34"/>
  <c r="DM40" i="34"/>
  <c r="DN40" i="34"/>
  <c r="DO40" i="34"/>
  <c r="DQ40" i="34"/>
  <c r="DR40" i="34"/>
  <c r="DS40" i="34"/>
  <c r="DT40" i="34"/>
  <c r="DV40" i="34"/>
  <c r="DW40" i="34" s="1"/>
  <c r="EA40" i="34"/>
  <c r="EL40" i="34"/>
  <c r="EN40" i="34"/>
  <c r="EX40" i="34"/>
  <c r="EY40" i="34"/>
  <c r="FA40" i="34"/>
  <c r="FD40" i="34"/>
  <c r="FE40" i="34"/>
  <c r="FF40" i="34"/>
  <c r="FG40" i="34"/>
  <c r="FH40" i="34"/>
  <c r="FI40" i="34"/>
  <c r="FK40" i="34"/>
  <c r="FL40" i="34" s="1"/>
  <c r="FM40" i="34"/>
  <c r="FN40" i="34"/>
  <c r="FO40" i="34"/>
  <c r="FQ40" i="34"/>
  <c r="FR40" i="34" s="1"/>
  <c r="FT40" i="34"/>
  <c r="FU40" i="34" s="1"/>
  <c r="FV40" i="34"/>
  <c r="FW40" i="34"/>
  <c r="FY40" i="34"/>
  <c r="FZ40" i="34" s="1"/>
  <c r="GG40" i="34"/>
  <c r="GI40" i="34"/>
  <c r="GJ40" i="34"/>
  <c r="GK40" i="34"/>
  <c r="GN40" i="34"/>
  <c r="GO40" i="34"/>
  <c r="GP40" i="34"/>
  <c r="GQ40" i="34"/>
  <c r="GR40" i="34"/>
  <c r="GS40" i="34"/>
  <c r="GT40" i="34"/>
  <c r="GU40" i="34"/>
  <c r="GV40" i="34"/>
  <c r="GW40" i="34"/>
  <c r="GX40" i="34"/>
  <c r="GY40" i="34"/>
  <c r="GZ40" i="34"/>
  <c r="HA40" i="34"/>
  <c r="HB40" i="34"/>
  <c r="HC40" i="34"/>
  <c r="HD40" i="34"/>
  <c r="HE40" i="34"/>
  <c r="HF40" i="34"/>
  <c r="HG40" i="34"/>
  <c r="HH40" i="34"/>
  <c r="HI40" i="34"/>
  <c r="HJ40" i="34"/>
  <c r="HK40" i="34"/>
  <c r="HL40" i="34"/>
  <c r="HM40" i="34"/>
  <c r="HN40" i="34"/>
  <c r="HO40" i="34"/>
  <c r="HP40" i="34"/>
  <c r="HQ40" i="34"/>
  <c r="HR40" i="34"/>
  <c r="HS40" i="34"/>
  <c r="HT40" i="34"/>
  <c r="HU40" i="34"/>
  <c r="HV40" i="34"/>
  <c r="HW40" i="34"/>
  <c r="HX40" i="34"/>
  <c r="HY40" i="34"/>
  <c r="HZ40" i="34"/>
  <c r="IA40" i="34"/>
  <c r="IB40" i="34"/>
  <c r="IC40" i="34"/>
  <c r="ID40" i="34"/>
  <c r="IE40" i="34"/>
  <c r="IF40" i="34"/>
  <c r="IG40" i="34"/>
  <c r="IH40" i="34"/>
  <c r="BH39" i="34"/>
  <c r="GH39" i="34" s="1"/>
  <c r="IK39" i="34" s="1"/>
  <c r="BK39" i="34"/>
  <c r="BL39" i="34"/>
  <c r="BM39" i="34"/>
  <c r="BN39" i="34"/>
  <c r="BO39" i="34"/>
  <c r="BP39" i="34"/>
  <c r="BQ39" i="34"/>
  <c r="BR39" i="34"/>
  <c r="BS39" i="34"/>
  <c r="BT39" i="34"/>
  <c r="BU39" i="34"/>
  <c r="BV39" i="34"/>
  <c r="BW39" i="34"/>
  <c r="BX39" i="34"/>
  <c r="DH39" i="34"/>
  <c r="DI39" i="34"/>
  <c r="DJ39" i="34"/>
  <c r="DL39" i="34"/>
  <c r="DM39" i="34"/>
  <c r="DN39" i="34"/>
  <c r="DO39" i="34"/>
  <c r="DQ39" i="34"/>
  <c r="DR39" i="34"/>
  <c r="DS39" i="34"/>
  <c r="DT39" i="34"/>
  <c r="DV39" i="34"/>
  <c r="DW39" i="34" s="1"/>
  <c r="EA39" i="34"/>
  <c r="EL39" i="34"/>
  <c r="EN39" i="34"/>
  <c r="EX39" i="34"/>
  <c r="EY39" i="34"/>
  <c r="FA39" i="34"/>
  <c r="FD39" i="34"/>
  <c r="FE39" i="34"/>
  <c r="FF39" i="34"/>
  <c r="FG39" i="34"/>
  <c r="FH39" i="34"/>
  <c r="FI39" i="34"/>
  <c r="FK39" i="34"/>
  <c r="FL39" i="34" s="1"/>
  <c r="FM39" i="34"/>
  <c r="FN39" i="34"/>
  <c r="FO39" i="34"/>
  <c r="FQ39" i="34"/>
  <c r="FR39" i="34" s="1"/>
  <c r="FT39" i="34"/>
  <c r="FU39" i="34" s="1"/>
  <c r="FV39" i="34"/>
  <c r="FW39" i="34"/>
  <c r="FY39" i="34"/>
  <c r="FZ39" i="34" s="1"/>
  <c r="GG39" i="34"/>
  <c r="GI39" i="34"/>
  <c r="GJ39" i="34"/>
  <c r="GK39" i="34"/>
  <c r="GN39" i="34"/>
  <c r="GO39" i="34"/>
  <c r="GP39" i="34"/>
  <c r="GQ39" i="34"/>
  <c r="GR39" i="34"/>
  <c r="GS39" i="34"/>
  <c r="GT39" i="34"/>
  <c r="GU39" i="34"/>
  <c r="GV39" i="34"/>
  <c r="GW39" i="34"/>
  <c r="GX39" i="34"/>
  <c r="GY39" i="34"/>
  <c r="GZ39" i="34"/>
  <c r="HA39" i="34"/>
  <c r="HB39" i="34"/>
  <c r="HC39" i="34"/>
  <c r="HD39" i="34"/>
  <c r="HE39" i="34"/>
  <c r="HF39" i="34"/>
  <c r="HG39" i="34"/>
  <c r="HH39" i="34"/>
  <c r="HI39" i="34"/>
  <c r="HJ39" i="34"/>
  <c r="HK39" i="34"/>
  <c r="HL39" i="34"/>
  <c r="HM39" i="34"/>
  <c r="HN39" i="34"/>
  <c r="HO39" i="34"/>
  <c r="HP39" i="34"/>
  <c r="HQ39" i="34"/>
  <c r="HR39" i="34"/>
  <c r="HS39" i="34"/>
  <c r="HT39" i="34"/>
  <c r="HU39" i="34"/>
  <c r="HV39" i="34"/>
  <c r="HW39" i="34"/>
  <c r="HX39" i="34"/>
  <c r="HY39" i="34"/>
  <c r="HZ39" i="34"/>
  <c r="IA39" i="34"/>
  <c r="IB39" i="34"/>
  <c r="IC39" i="34"/>
  <c r="ID39" i="34"/>
  <c r="IE39" i="34"/>
  <c r="IF39" i="34"/>
  <c r="IG39" i="34"/>
  <c r="IH39" i="34"/>
  <c r="BH38" i="34"/>
  <c r="GH38" i="34" s="1"/>
  <c r="IK38" i="34" s="1"/>
  <c r="BK38" i="34"/>
  <c r="BL38" i="34"/>
  <c r="BM38" i="34"/>
  <c r="BN38" i="34"/>
  <c r="BO38" i="34"/>
  <c r="BP38" i="34"/>
  <c r="BQ38" i="34"/>
  <c r="BR38" i="34"/>
  <c r="BS38" i="34"/>
  <c r="BT38" i="34"/>
  <c r="BU38" i="34"/>
  <c r="BV38" i="34"/>
  <c r="BW38" i="34"/>
  <c r="BX38" i="34"/>
  <c r="DH38" i="34"/>
  <c r="DI38" i="34"/>
  <c r="DJ38" i="34"/>
  <c r="DL38" i="34"/>
  <c r="DM38" i="34"/>
  <c r="DN38" i="34"/>
  <c r="DO38" i="34"/>
  <c r="DQ38" i="34"/>
  <c r="DR38" i="34"/>
  <c r="DS38" i="34"/>
  <c r="DT38" i="34"/>
  <c r="DV38" i="34"/>
  <c r="DW38" i="34" s="1"/>
  <c r="EA38" i="34"/>
  <c r="EL38" i="34"/>
  <c r="EN38" i="34"/>
  <c r="EX38" i="34"/>
  <c r="EY38" i="34"/>
  <c r="FA38" i="34"/>
  <c r="FD38" i="34"/>
  <c r="FE38" i="34"/>
  <c r="FF38" i="34"/>
  <c r="FG38" i="34"/>
  <c r="FH38" i="34"/>
  <c r="FI38" i="34"/>
  <c r="FK38" i="34"/>
  <c r="FL38" i="34" s="1"/>
  <c r="FM38" i="34"/>
  <c r="FN38" i="34"/>
  <c r="FO38" i="34"/>
  <c r="FQ38" i="34"/>
  <c r="FR38" i="34" s="1"/>
  <c r="FT38" i="34"/>
  <c r="FU38" i="34" s="1"/>
  <c r="FV38" i="34"/>
  <c r="FW38" i="34"/>
  <c r="FY38" i="34"/>
  <c r="FZ38" i="34" s="1"/>
  <c r="GG38" i="34"/>
  <c r="GI38" i="34"/>
  <c r="GJ38" i="34"/>
  <c r="GK38" i="34"/>
  <c r="GN38" i="34"/>
  <c r="GO38" i="34"/>
  <c r="GP38" i="34"/>
  <c r="GQ38" i="34"/>
  <c r="GR38" i="34"/>
  <c r="GS38" i="34"/>
  <c r="GT38" i="34"/>
  <c r="GU38" i="34"/>
  <c r="GV38" i="34"/>
  <c r="GW38" i="34"/>
  <c r="GX38" i="34"/>
  <c r="GY38" i="34"/>
  <c r="GZ38" i="34"/>
  <c r="HA38" i="34"/>
  <c r="HB38" i="34"/>
  <c r="HC38" i="34"/>
  <c r="HD38" i="34"/>
  <c r="HE38" i="34"/>
  <c r="HF38" i="34"/>
  <c r="HG38" i="34"/>
  <c r="HH38" i="34"/>
  <c r="HI38" i="34"/>
  <c r="HJ38" i="34"/>
  <c r="HK38" i="34"/>
  <c r="HL38" i="34"/>
  <c r="HM38" i="34"/>
  <c r="HN38" i="34"/>
  <c r="HO38" i="34"/>
  <c r="HP38" i="34"/>
  <c r="HQ38" i="34"/>
  <c r="HR38" i="34"/>
  <c r="HS38" i="34"/>
  <c r="HT38" i="34"/>
  <c r="HU38" i="34"/>
  <c r="HV38" i="34"/>
  <c r="HW38" i="34"/>
  <c r="HX38" i="34"/>
  <c r="HY38" i="34"/>
  <c r="HZ38" i="34"/>
  <c r="IA38" i="34"/>
  <c r="IB38" i="34"/>
  <c r="IC38" i="34"/>
  <c r="ID38" i="34"/>
  <c r="IE38" i="34"/>
  <c r="IF38" i="34"/>
  <c r="IG38" i="34"/>
  <c r="IH38" i="34"/>
  <c r="BH37" i="34"/>
  <c r="GH37" i="34" s="1"/>
  <c r="IK37" i="34" s="1"/>
  <c r="BK37" i="34"/>
  <c r="BL37" i="34"/>
  <c r="BM37" i="34"/>
  <c r="BN37" i="34"/>
  <c r="BO37" i="34"/>
  <c r="BP37" i="34"/>
  <c r="BQ37" i="34"/>
  <c r="BR37" i="34"/>
  <c r="BS37" i="34"/>
  <c r="BT37" i="34"/>
  <c r="BU37" i="34"/>
  <c r="BV37" i="34"/>
  <c r="BW37" i="34"/>
  <c r="BX37" i="34"/>
  <c r="DH37" i="34"/>
  <c r="DI37" i="34"/>
  <c r="DJ37" i="34"/>
  <c r="DL37" i="34"/>
  <c r="DM37" i="34"/>
  <c r="DN37" i="34"/>
  <c r="DO37" i="34"/>
  <c r="DQ37" i="34"/>
  <c r="DR37" i="34"/>
  <c r="DS37" i="34"/>
  <c r="DT37" i="34"/>
  <c r="DV37" i="34"/>
  <c r="DW37" i="34" s="1"/>
  <c r="EA37" i="34"/>
  <c r="EL37" i="34"/>
  <c r="EN37" i="34"/>
  <c r="EX37" i="34"/>
  <c r="EY37" i="34"/>
  <c r="FA37" i="34"/>
  <c r="FD37" i="34"/>
  <c r="FE37" i="34"/>
  <c r="FF37" i="34"/>
  <c r="FG37" i="34"/>
  <c r="FH37" i="34"/>
  <c r="FI37" i="34"/>
  <c r="FK37" i="34"/>
  <c r="FL37" i="34" s="1"/>
  <c r="FM37" i="34"/>
  <c r="FN37" i="34"/>
  <c r="FO37" i="34"/>
  <c r="FQ37" i="34"/>
  <c r="FR37" i="34" s="1"/>
  <c r="FT37" i="34"/>
  <c r="FU37" i="34" s="1"/>
  <c r="FV37" i="34"/>
  <c r="FW37" i="34"/>
  <c r="FY37" i="34"/>
  <c r="FZ37" i="34" s="1"/>
  <c r="GG37" i="34"/>
  <c r="GI37" i="34"/>
  <c r="GJ37" i="34"/>
  <c r="GK37" i="34"/>
  <c r="GN37" i="34"/>
  <c r="GO37" i="34"/>
  <c r="GP37" i="34"/>
  <c r="GQ37" i="34"/>
  <c r="GR37" i="34"/>
  <c r="GS37" i="34"/>
  <c r="GT37" i="34"/>
  <c r="GU37" i="34"/>
  <c r="GV37" i="34"/>
  <c r="GW37" i="34"/>
  <c r="GX37" i="34"/>
  <c r="GY37" i="34"/>
  <c r="GZ37" i="34"/>
  <c r="HA37" i="34"/>
  <c r="HB37" i="34"/>
  <c r="HC37" i="34"/>
  <c r="HD37" i="34"/>
  <c r="HE37" i="34"/>
  <c r="HF37" i="34"/>
  <c r="HG37" i="34"/>
  <c r="HH37" i="34"/>
  <c r="HI37" i="34"/>
  <c r="HJ37" i="34"/>
  <c r="HK37" i="34"/>
  <c r="HL37" i="34"/>
  <c r="HM37" i="34"/>
  <c r="HN37" i="34"/>
  <c r="HO37" i="34"/>
  <c r="HP37" i="34"/>
  <c r="HQ37" i="34"/>
  <c r="HR37" i="34"/>
  <c r="HS37" i="34"/>
  <c r="HT37" i="34"/>
  <c r="HU37" i="34"/>
  <c r="HV37" i="34"/>
  <c r="HW37" i="34"/>
  <c r="HX37" i="34"/>
  <c r="HY37" i="34"/>
  <c r="HZ37" i="34"/>
  <c r="IA37" i="34"/>
  <c r="IB37" i="34"/>
  <c r="IC37" i="34"/>
  <c r="ID37" i="34"/>
  <c r="IE37" i="34"/>
  <c r="IF37" i="34"/>
  <c r="IG37" i="34"/>
  <c r="IH37" i="34"/>
  <c r="BH36" i="34"/>
  <c r="GH36" i="34" s="1"/>
  <c r="IK36" i="34" s="1"/>
  <c r="BK36" i="34"/>
  <c r="BL36" i="34"/>
  <c r="BM36" i="34"/>
  <c r="BN36" i="34"/>
  <c r="BO36" i="34"/>
  <c r="BP36" i="34"/>
  <c r="BQ36" i="34"/>
  <c r="BR36" i="34"/>
  <c r="BS36" i="34"/>
  <c r="BT36" i="34"/>
  <c r="BU36" i="34"/>
  <c r="BV36" i="34"/>
  <c r="BW36" i="34"/>
  <c r="BX36" i="34"/>
  <c r="DH36" i="34"/>
  <c r="DI36" i="34"/>
  <c r="DJ36" i="34"/>
  <c r="DL36" i="34"/>
  <c r="DM36" i="34"/>
  <c r="DN36" i="34"/>
  <c r="DO36" i="34"/>
  <c r="DQ36" i="34"/>
  <c r="DR36" i="34"/>
  <c r="DS36" i="34"/>
  <c r="DT36" i="34"/>
  <c r="DV36" i="34"/>
  <c r="DW36" i="34" s="1"/>
  <c r="EA36" i="34"/>
  <c r="EL36" i="34"/>
  <c r="EN36" i="34"/>
  <c r="EX36" i="34"/>
  <c r="EY36" i="34"/>
  <c r="FA36" i="34"/>
  <c r="FD36" i="34"/>
  <c r="FE36" i="34"/>
  <c r="FF36" i="34"/>
  <c r="FG36" i="34"/>
  <c r="FH36" i="34"/>
  <c r="FI36" i="34"/>
  <c r="FK36" i="34"/>
  <c r="FL36" i="34" s="1"/>
  <c r="FM36" i="34"/>
  <c r="FN36" i="34"/>
  <c r="FO36" i="34"/>
  <c r="FQ36" i="34"/>
  <c r="FR36" i="34" s="1"/>
  <c r="FT36" i="34"/>
  <c r="FU36" i="34" s="1"/>
  <c r="FV36" i="34"/>
  <c r="FW36" i="34"/>
  <c r="FY36" i="34"/>
  <c r="FZ36" i="34" s="1"/>
  <c r="GG36" i="34"/>
  <c r="GI36" i="34"/>
  <c r="GJ36" i="34"/>
  <c r="GK36" i="34"/>
  <c r="GN36" i="34"/>
  <c r="GO36" i="34"/>
  <c r="GP36" i="34"/>
  <c r="GQ36" i="34"/>
  <c r="GR36" i="34"/>
  <c r="GS36" i="34"/>
  <c r="GT36" i="34"/>
  <c r="GU36" i="34"/>
  <c r="GV36" i="34"/>
  <c r="GW36" i="34"/>
  <c r="GX36" i="34"/>
  <c r="GY36" i="34"/>
  <c r="GZ36" i="34"/>
  <c r="HA36" i="34"/>
  <c r="HB36" i="34"/>
  <c r="HC36" i="34"/>
  <c r="HD36" i="34"/>
  <c r="HE36" i="34"/>
  <c r="HF36" i="34"/>
  <c r="HG36" i="34"/>
  <c r="HH36" i="34"/>
  <c r="HI36" i="34"/>
  <c r="HJ36" i="34"/>
  <c r="HK36" i="34"/>
  <c r="HL36" i="34"/>
  <c r="HM36" i="34"/>
  <c r="HN36" i="34"/>
  <c r="HO36" i="34"/>
  <c r="HP36" i="34"/>
  <c r="HQ36" i="34"/>
  <c r="HR36" i="34"/>
  <c r="HS36" i="34"/>
  <c r="HT36" i="34"/>
  <c r="HU36" i="34"/>
  <c r="HV36" i="34"/>
  <c r="HW36" i="34"/>
  <c r="HX36" i="34"/>
  <c r="HY36" i="34"/>
  <c r="HZ36" i="34"/>
  <c r="IA36" i="34"/>
  <c r="IB36" i="34"/>
  <c r="IC36" i="34"/>
  <c r="ID36" i="34"/>
  <c r="IE36" i="34"/>
  <c r="IF36" i="34"/>
  <c r="IG36" i="34"/>
  <c r="IH36" i="34"/>
  <c r="BH35" i="34"/>
  <c r="GH35" i="34" s="1"/>
  <c r="IK35" i="34" s="1"/>
  <c r="BK35" i="34"/>
  <c r="BL35" i="34"/>
  <c r="BM35" i="34"/>
  <c r="BN35" i="34"/>
  <c r="BO35" i="34"/>
  <c r="BP35" i="34"/>
  <c r="BQ35" i="34"/>
  <c r="BR35" i="34"/>
  <c r="BS35" i="34"/>
  <c r="BT35" i="34"/>
  <c r="BU35" i="34"/>
  <c r="BV35" i="34"/>
  <c r="BW35" i="34"/>
  <c r="BX35" i="34"/>
  <c r="DH35" i="34"/>
  <c r="DI35" i="34"/>
  <c r="DJ35" i="34"/>
  <c r="DL35" i="34"/>
  <c r="DM35" i="34"/>
  <c r="DN35" i="34"/>
  <c r="DO35" i="34"/>
  <c r="DQ35" i="34"/>
  <c r="DR35" i="34"/>
  <c r="DS35" i="34"/>
  <c r="DT35" i="34"/>
  <c r="DV35" i="34"/>
  <c r="DW35" i="34" s="1"/>
  <c r="EA35" i="34"/>
  <c r="EL35" i="34"/>
  <c r="EN35" i="34"/>
  <c r="EX35" i="34"/>
  <c r="EY35" i="34"/>
  <c r="FA35" i="34"/>
  <c r="FD35" i="34"/>
  <c r="FE35" i="34"/>
  <c r="FF35" i="34"/>
  <c r="FG35" i="34"/>
  <c r="FH35" i="34"/>
  <c r="FI35" i="34"/>
  <c r="FK35" i="34"/>
  <c r="FL35" i="34" s="1"/>
  <c r="FM35" i="34"/>
  <c r="FN35" i="34"/>
  <c r="FO35" i="34"/>
  <c r="FQ35" i="34"/>
  <c r="FR35" i="34" s="1"/>
  <c r="FT35" i="34"/>
  <c r="FU35" i="34" s="1"/>
  <c r="FV35" i="34"/>
  <c r="FW35" i="34"/>
  <c r="FY35" i="34"/>
  <c r="FZ35" i="34" s="1"/>
  <c r="GG35" i="34"/>
  <c r="GI35" i="34"/>
  <c r="GJ35" i="34"/>
  <c r="GK35" i="34"/>
  <c r="GN35" i="34"/>
  <c r="GO35" i="34"/>
  <c r="GP35" i="34"/>
  <c r="GQ35" i="34"/>
  <c r="GR35" i="34"/>
  <c r="GS35" i="34"/>
  <c r="GT35" i="34"/>
  <c r="GU35" i="34"/>
  <c r="GV35" i="34"/>
  <c r="GW35" i="34"/>
  <c r="GX35" i="34"/>
  <c r="GY35" i="34"/>
  <c r="GZ35" i="34"/>
  <c r="HA35" i="34"/>
  <c r="HB35" i="34"/>
  <c r="HC35" i="34"/>
  <c r="HD35" i="34"/>
  <c r="HE35" i="34"/>
  <c r="HF35" i="34"/>
  <c r="HG35" i="34"/>
  <c r="HH35" i="34"/>
  <c r="HI35" i="34"/>
  <c r="HJ35" i="34"/>
  <c r="HK35" i="34"/>
  <c r="HL35" i="34"/>
  <c r="HM35" i="34"/>
  <c r="HN35" i="34"/>
  <c r="HO35" i="34"/>
  <c r="HP35" i="34"/>
  <c r="HQ35" i="34"/>
  <c r="HR35" i="34"/>
  <c r="HS35" i="34"/>
  <c r="HT35" i="34"/>
  <c r="HU35" i="34"/>
  <c r="HV35" i="34"/>
  <c r="HW35" i="34"/>
  <c r="HX35" i="34"/>
  <c r="HY35" i="34"/>
  <c r="HZ35" i="34"/>
  <c r="IA35" i="34"/>
  <c r="IB35" i="34"/>
  <c r="IC35" i="34"/>
  <c r="ID35" i="34"/>
  <c r="IE35" i="34"/>
  <c r="IF35" i="34"/>
  <c r="IG35" i="34"/>
  <c r="IH35" i="34"/>
  <c r="BH34" i="34"/>
  <c r="GH34" i="34" s="1"/>
  <c r="IK34" i="34" s="1"/>
  <c r="BK34" i="34"/>
  <c r="BL34" i="34"/>
  <c r="BM34" i="34"/>
  <c r="BN34" i="34"/>
  <c r="BO34" i="34"/>
  <c r="BP34" i="34"/>
  <c r="BQ34" i="34"/>
  <c r="BR34" i="34"/>
  <c r="BS34" i="34"/>
  <c r="BT34" i="34"/>
  <c r="BU34" i="34"/>
  <c r="BV34" i="34"/>
  <c r="BW34" i="34"/>
  <c r="BX34" i="34"/>
  <c r="DH34" i="34"/>
  <c r="DI34" i="34"/>
  <c r="DJ34" i="34"/>
  <c r="DL34" i="34"/>
  <c r="DM34" i="34"/>
  <c r="DN34" i="34"/>
  <c r="DO34" i="34"/>
  <c r="DQ34" i="34"/>
  <c r="DR34" i="34"/>
  <c r="DS34" i="34"/>
  <c r="DT34" i="34"/>
  <c r="DV34" i="34"/>
  <c r="DW34" i="34" s="1"/>
  <c r="EA34" i="34"/>
  <c r="EL34" i="34"/>
  <c r="EN34" i="34"/>
  <c r="EX34" i="34"/>
  <c r="EY34" i="34"/>
  <c r="FA34" i="34"/>
  <c r="FD34" i="34"/>
  <c r="FE34" i="34"/>
  <c r="FF34" i="34"/>
  <c r="FG34" i="34"/>
  <c r="FH34" i="34"/>
  <c r="FI34" i="34"/>
  <c r="FK34" i="34"/>
  <c r="FL34" i="34" s="1"/>
  <c r="FM34" i="34"/>
  <c r="FN34" i="34"/>
  <c r="FO34" i="34"/>
  <c r="FQ34" i="34"/>
  <c r="FR34" i="34" s="1"/>
  <c r="FT34" i="34"/>
  <c r="FU34" i="34" s="1"/>
  <c r="FV34" i="34"/>
  <c r="FW34" i="34"/>
  <c r="FY34" i="34"/>
  <c r="FZ34" i="34" s="1"/>
  <c r="GG34" i="34"/>
  <c r="GI34" i="34"/>
  <c r="GJ34" i="34"/>
  <c r="GK34" i="34"/>
  <c r="GN34" i="34"/>
  <c r="GO34" i="34"/>
  <c r="GP34" i="34"/>
  <c r="GQ34" i="34"/>
  <c r="GR34" i="34"/>
  <c r="GS34" i="34"/>
  <c r="GT34" i="34"/>
  <c r="GU34" i="34"/>
  <c r="GV34" i="34"/>
  <c r="GW34" i="34"/>
  <c r="GX34" i="34"/>
  <c r="GY34" i="34"/>
  <c r="GZ34" i="34"/>
  <c r="HA34" i="34"/>
  <c r="HB34" i="34"/>
  <c r="HC34" i="34"/>
  <c r="HD34" i="34"/>
  <c r="HE34" i="34"/>
  <c r="HF34" i="34"/>
  <c r="HG34" i="34"/>
  <c r="HH34" i="34"/>
  <c r="HI34" i="34"/>
  <c r="HJ34" i="34"/>
  <c r="HK34" i="34"/>
  <c r="HL34" i="34"/>
  <c r="HM34" i="34"/>
  <c r="HN34" i="34"/>
  <c r="HO34" i="34"/>
  <c r="HP34" i="34"/>
  <c r="HQ34" i="34"/>
  <c r="HR34" i="34"/>
  <c r="HS34" i="34"/>
  <c r="HT34" i="34"/>
  <c r="HU34" i="34"/>
  <c r="HV34" i="34"/>
  <c r="HW34" i="34"/>
  <c r="HX34" i="34"/>
  <c r="HY34" i="34"/>
  <c r="HZ34" i="34"/>
  <c r="IA34" i="34"/>
  <c r="IB34" i="34"/>
  <c r="IC34" i="34"/>
  <c r="ID34" i="34"/>
  <c r="IE34" i="34"/>
  <c r="IF34" i="34"/>
  <c r="IG34" i="34"/>
  <c r="IH34" i="34"/>
  <c r="BH33" i="34"/>
  <c r="GH33" i="34" s="1"/>
  <c r="IK33" i="34" s="1"/>
  <c r="BK33" i="34"/>
  <c r="BL33" i="34"/>
  <c r="BM33" i="34"/>
  <c r="BN33" i="34"/>
  <c r="BO33" i="34"/>
  <c r="BP33" i="34"/>
  <c r="BQ33" i="34"/>
  <c r="BR33" i="34"/>
  <c r="BS33" i="34"/>
  <c r="BT33" i="34"/>
  <c r="BU33" i="34"/>
  <c r="BV33" i="34"/>
  <c r="BW33" i="34"/>
  <c r="BX33" i="34"/>
  <c r="DH33" i="34"/>
  <c r="DI33" i="34"/>
  <c r="DJ33" i="34"/>
  <c r="DL33" i="34"/>
  <c r="DM33" i="34"/>
  <c r="DN33" i="34"/>
  <c r="DO33" i="34"/>
  <c r="DQ33" i="34"/>
  <c r="DR33" i="34"/>
  <c r="DS33" i="34"/>
  <c r="DT33" i="34"/>
  <c r="DV33" i="34"/>
  <c r="DW33" i="34" s="1"/>
  <c r="EA33" i="34"/>
  <c r="EL33" i="34"/>
  <c r="EN33" i="34"/>
  <c r="EX33" i="34"/>
  <c r="EY33" i="34"/>
  <c r="FA33" i="34"/>
  <c r="FD33" i="34"/>
  <c r="FE33" i="34"/>
  <c r="FF33" i="34"/>
  <c r="FG33" i="34"/>
  <c r="FH33" i="34"/>
  <c r="FI33" i="34"/>
  <c r="FK33" i="34"/>
  <c r="FL33" i="34" s="1"/>
  <c r="FM33" i="34"/>
  <c r="FN33" i="34"/>
  <c r="FO33" i="34"/>
  <c r="FQ33" i="34"/>
  <c r="FR33" i="34" s="1"/>
  <c r="FT33" i="34"/>
  <c r="FU33" i="34" s="1"/>
  <c r="FV33" i="34"/>
  <c r="FW33" i="34"/>
  <c r="FY33" i="34"/>
  <c r="FZ33" i="34" s="1"/>
  <c r="GG33" i="34"/>
  <c r="GI33" i="34"/>
  <c r="GJ33" i="34"/>
  <c r="GK33" i="34"/>
  <c r="GN33" i="34"/>
  <c r="GO33" i="34"/>
  <c r="GP33" i="34"/>
  <c r="GQ33" i="34"/>
  <c r="GR33" i="34"/>
  <c r="GS33" i="34"/>
  <c r="GT33" i="34"/>
  <c r="GU33" i="34"/>
  <c r="GV33" i="34"/>
  <c r="GW33" i="34"/>
  <c r="GX33" i="34"/>
  <c r="GY33" i="34"/>
  <c r="GZ33" i="34"/>
  <c r="HA33" i="34"/>
  <c r="HB33" i="34"/>
  <c r="HC33" i="34"/>
  <c r="HD33" i="34"/>
  <c r="HE33" i="34"/>
  <c r="HF33" i="34"/>
  <c r="HG33" i="34"/>
  <c r="HH33" i="34"/>
  <c r="HI33" i="34"/>
  <c r="HJ33" i="34"/>
  <c r="HK33" i="34"/>
  <c r="HL33" i="34"/>
  <c r="HM33" i="34"/>
  <c r="HN33" i="34"/>
  <c r="HO33" i="34"/>
  <c r="HP33" i="34"/>
  <c r="HQ33" i="34"/>
  <c r="HR33" i="34"/>
  <c r="HS33" i="34"/>
  <c r="HT33" i="34"/>
  <c r="HU33" i="34"/>
  <c r="HV33" i="34"/>
  <c r="HW33" i="34"/>
  <c r="HX33" i="34"/>
  <c r="HY33" i="34"/>
  <c r="HZ33" i="34"/>
  <c r="IA33" i="34"/>
  <c r="IB33" i="34"/>
  <c r="IC33" i="34"/>
  <c r="ID33" i="34"/>
  <c r="IE33" i="34"/>
  <c r="IF33" i="34"/>
  <c r="IG33" i="34"/>
  <c r="IH33" i="34"/>
  <c r="BH32" i="34"/>
  <c r="GH32" i="34" s="1"/>
  <c r="IK32" i="34" s="1"/>
  <c r="BK32" i="34"/>
  <c r="BL32" i="34"/>
  <c r="BM32" i="34"/>
  <c r="BN32" i="34"/>
  <c r="BO32" i="34"/>
  <c r="BP32" i="34"/>
  <c r="BQ32" i="34"/>
  <c r="BR32" i="34"/>
  <c r="BS32" i="34"/>
  <c r="BT32" i="34"/>
  <c r="BU32" i="34"/>
  <c r="BV32" i="34"/>
  <c r="BW32" i="34"/>
  <c r="BX32" i="34"/>
  <c r="DH32" i="34"/>
  <c r="DI32" i="34"/>
  <c r="DJ32" i="34"/>
  <c r="DL32" i="34"/>
  <c r="DM32" i="34"/>
  <c r="DN32" i="34"/>
  <c r="DO32" i="34"/>
  <c r="DQ32" i="34"/>
  <c r="DR32" i="34"/>
  <c r="DS32" i="34"/>
  <c r="DT32" i="34"/>
  <c r="DV32" i="34"/>
  <c r="DW32" i="34" s="1"/>
  <c r="EA32" i="34"/>
  <c r="EL32" i="34"/>
  <c r="EN32" i="34"/>
  <c r="EX32" i="34"/>
  <c r="EY32" i="34"/>
  <c r="FA32" i="34"/>
  <c r="FD32" i="34"/>
  <c r="FE32" i="34"/>
  <c r="FF32" i="34"/>
  <c r="FG32" i="34"/>
  <c r="FH32" i="34"/>
  <c r="FI32" i="34"/>
  <c r="FK32" i="34"/>
  <c r="FL32" i="34" s="1"/>
  <c r="FM32" i="34"/>
  <c r="FN32" i="34"/>
  <c r="FO32" i="34"/>
  <c r="FQ32" i="34"/>
  <c r="FR32" i="34" s="1"/>
  <c r="FT32" i="34"/>
  <c r="FU32" i="34" s="1"/>
  <c r="FV32" i="34"/>
  <c r="FW32" i="34"/>
  <c r="FY32" i="34"/>
  <c r="FZ32" i="34" s="1"/>
  <c r="GG32" i="34"/>
  <c r="GI32" i="34"/>
  <c r="GJ32" i="34"/>
  <c r="GK32" i="34"/>
  <c r="GN32" i="34"/>
  <c r="GO32" i="34"/>
  <c r="GP32" i="34"/>
  <c r="GQ32" i="34"/>
  <c r="GR32" i="34"/>
  <c r="GS32" i="34"/>
  <c r="GT32" i="34"/>
  <c r="GU32" i="34"/>
  <c r="GV32" i="34"/>
  <c r="GW32" i="34"/>
  <c r="GX32" i="34"/>
  <c r="GY32" i="34"/>
  <c r="GZ32" i="34"/>
  <c r="HA32" i="34"/>
  <c r="HB32" i="34"/>
  <c r="HC32" i="34"/>
  <c r="HD32" i="34"/>
  <c r="HE32" i="34"/>
  <c r="HF32" i="34"/>
  <c r="HG32" i="34"/>
  <c r="HH32" i="34"/>
  <c r="HI32" i="34"/>
  <c r="HJ32" i="34"/>
  <c r="HK32" i="34"/>
  <c r="HL32" i="34"/>
  <c r="HM32" i="34"/>
  <c r="HN32" i="34"/>
  <c r="HO32" i="34"/>
  <c r="HP32" i="34"/>
  <c r="HQ32" i="34"/>
  <c r="HR32" i="34"/>
  <c r="HS32" i="34"/>
  <c r="HT32" i="34"/>
  <c r="HU32" i="34"/>
  <c r="HV32" i="34"/>
  <c r="HW32" i="34"/>
  <c r="HX32" i="34"/>
  <c r="HY32" i="34"/>
  <c r="HZ32" i="34"/>
  <c r="IA32" i="34"/>
  <c r="IB32" i="34"/>
  <c r="IC32" i="34"/>
  <c r="ID32" i="34"/>
  <c r="IE32" i="34"/>
  <c r="IF32" i="34"/>
  <c r="IG32" i="34"/>
  <c r="IH32" i="34"/>
  <c r="BH31" i="34"/>
  <c r="GH31" i="34" s="1"/>
  <c r="IK31" i="34" s="1"/>
  <c r="BK31" i="34"/>
  <c r="BL31" i="34"/>
  <c r="BM31" i="34"/>
  <c r="BN31" i="34"/>
  <c r="BO31" i="34"/>
  <c r="BP31" i="34"/>
  <c r="BQ31" i="34"/>
  <c r="BR31" i="34"/>
  <c r="BS31" i="34"/>
  <c r="BT31" i="34"/>
  <c r="BU31" i="34"/>
  <c r="BV31" i="34"/>
  <c r="BW31" i="34"/>
  <c r="BX31" i="34"/>
  <c r="DH31" i="34"/>
  <c r="DI31" i="34"/>
  <c r="DJ31" i="34"/>
  <c r="DL31" i="34"/>
  <c r="DM31" i="34"/>
  <c r="DN31" i="34"/>
  <c r="DO31" i="34"/>
  <c r="DQ31" i="34"/>
  <c r="DR31" i="34"/>
  <c r="DS31" i="34"/>
  <c r="DT31" i="34"/>
  <c r="DV31" i="34"/>
  <c r="DW31" i="34" s="1"/>
  <c r="EA31" i="34"/>
  <c r="EL31" i="34"/>
  <c r="EN31" i="34"/>
  <c r="EX31" i="34"/>
  <c r="EY31" i="34"/>
  <c r="FA31" i="34"/>
  <c r="FD31" i="34"/>
  <c r="FE31" i="34"/>
  <c r="FF31" i="34"/>
  <c r="FG31" i="34"/>
  <c r="FH31" i="34"/>
  <c r="FI31" i="34"/>
  <c r="FK31" i="34"/>
  <c r="FL31" i="34" s="1"/>
  <c r="FM31" i="34"/>
  <c r="FN31" i="34"/>
  <c r="FO31" i="34"/>
  <c r="FQ31" i="34"/>
  <c r="FR31" i="34" s="1"/>
  <c r="FT31" i="34"/>
  <c r="FU31" i="34" s="1"/>
  <c r="FV31" i="34"/>
  <c r="FW31" i="34"/>
  <c r="FY31" i="34"/>
  <c r="FZ31" i="34" s="1"/>
  <c r="GG31" i="34"/>
  <c r="GI31" i="34"/>
  <c r="GJ31" i="34"/>
  <c r="GK31" i="34"/>
  <c r="GN31" i="34"/>
  <c r="GO31" i="34"/>
  <c r="GP31" i="34"/>
  <c r="GQ31" i="34"/>
  <c r="GR31" i="34"/>
  <c r="GS31" i="34"/>
  <c r="GT31" i="34"/>
  <c r="GU31" i="34"/>
  <c r="GV31" i="34"/>
  <c r="GW31" i="34"/>
  <c r="GX31" i="34"/>
  <c r="GY31" i="34"/>
  <c r="GZ31" i="34"/>
  <c r="HA31" i="34"/>
  <c r="HB31" i="34"/>
  <c r="HC31" i="34"/>
  <c r="HD31" i="34"/>
  <c r="HE31" i="34"/>
  <c r="HF31" i="34"/>
  <c r="HG31" i="34"/>
  <c r="HH31" i="34"/>
  <c r="HI31" i="34"/>
  <c r="HJ31" i="34"/>
  <c r="HK31" i="34"/>
  <c r="HL31" i="34"/>
  <c r="HM31" i="34"/>
  <c r="HN31" i="34"/>
  <c r="HO31" i="34"/>
  <c r="HP31" i="34"/>
  <c r="HQ31" i="34"/>
  <c r="HR31" i="34"/>
  <c r="HS31" i="34"/>
  <c r="HT31" i="34"/>
  <c r="HU31" i="34"/>
  <c r="HV31" i="34"/>
  <c r="HW31" i="34"/>
  <c r="HX31" i="34"/>
  <c r="HY31" i="34"/>
  <c r="HZ31" i="34"/>
  <c r="IA31" i="34"/>
  <c r="IB31" i="34"/>
  <c r="IC31" i="34"/>
  <c r="ID31" i="34"/>
  <c r="IE31" i="34"/>
  <c r="IF31" i="34"/>
  <c r="IG31" i="34"/>
  <c r="IH31" i="34"/>
  <c r="BH30" i="34"/>
  <c r="GH30" i="34" s="1"/>
  <c r="IK30" i="34" s="1"/>
  <c r="BK30" i="34"/>
  <c r="BL30" i="34"/>
  <c r="BM30" i="34"/>
  <c r="BN30" i="34"/>
  <c r="BO30" i="34"/>
  <c r="BP30" i="34"/>
  <c r="BQ30" i="34"/>
  <c r="BR30" i="34"/>
  <c r="BS30" i="34"/>
  <c r="BT30" i="34"/>
  <c r="BU30" i="34"/>
  <c r="BV30" i="34"/>
  <c r="BW30" i="34"/>
  <c r="BX30" i="34"/>
  <c r="DH30" i="34"/>
  <c r="DI30" i="34"/>
  <c r="DJ30" i="34"/>
  <c r="DL30" i="34"/>
  <c r="DM30" i="34"/>
  <c r="DN30" i="34"/>
  <c r="DO30" i="34"/>
  <c r="DQ30" i="34"/>
  <c r="DR30" i="34"/>
  <c r="DS30" i="34"/>
  <c r="DT30" i="34"/>
  <c r="DV30" i="34"/>
  <c r="DW30" i="34" s="1"/>
  <c r="EA30" i="34"/>
  <c r="EL30" i="34"/>
  <c r="EN30" i="34"/>
  <c r="EX30" i="34"/>
  <c r="EY30" i="34"/>
  <c r="FA30" i="34"/>
  <c r="FD30" i="34"/>
  <c r="FE30" i="34"/>
  <c r="FF30" i="34"/>
  <c r="FG30" i="34"/>
  <c r="FH30" i="34"/>
  <c r="FI30" i="34"/>
  <c r="FK30" i="34"/>
  <c r="FL30" i="34" s="1"/>
  <c r="FM30" i="34"/>
  <c r="FN30" i="34"/>
  <c r="FO30" i="34"/>
  <c r="FQ30" i="34"/>
  <c r="FR30" i="34" s="1"/>
  <c r="FT30" i="34"/>
  <c r="FU30" i="34" s="1"/>
  <c r="FV30" i="34"/>
  <c r="FW30" i="34"/>
  <c r="FY30" i="34"/>
  <c r="FZ30" i="34" s="1"/>
  <c r="GG30" i="34"/>
  <c r="GI30" i="34"/>
  <c r="GJ30" i="34"/>
  <c r="GK30" i="34"/>
  <c r="GN30" i="34"/>
  <c r="GO30" i="34"/>
  <c r="GP30" i="34"/>
  <c r="GQ30" i="34"/>
  <c r="GR30" i="34"/>
  <c r="GS30" i="34"/>
  <c r="GT30" i="34"/>
  <c r="GU30" i="34"/>
  <c r="GV30" i="34"/>
  <c r="GW30" i="34"/>
  <c r="GX30" i="34"/>
  <c r="GY30" i="34"/>
  <c r="GZ30" i="34"/>
  <c r="HA30" i="34"/>
  <c r="HB30" i="34"/>
  <c r="HC30" i="34"/>
  <c r="HD30" i="34"/>
  <c r="HE30" i="34"/>
  <c r="HF30" i="34"/>
  <c r="HG30" i="34"/>
  <c r="HH30" i="34"/>
  <c r="HI30" i="34"/>
  <c r="HJ30" i="34"/>
  <c r="HK30" i="34"/>
  <c r="HL30" i="34"/>
  <c r="HM30" i="34"/>
  <c r="HN30" i="34"/>
  <c r="HO30" i="34"/>
  <c r="HP30" i="34"/>
  <c r="HQ30" i="34"/>
  <c r="HR30" i="34"/>
  <c r="HS30" i="34"/>
  <c r="HT30" i="34"/>
  <c r="HU30" i="34"/>
  <c r="HV30" i="34"/>
  <c r="HW30" i="34"/>
  <c r="HX30" i="34"/>
  <c r="HY30" i="34"/>
  <c r="HZ30" i="34"/>
  <c r="IA30" i="34"/>
  <c r="IB30" i="34"/>
  <c r="IC30" i="34"/>
  <c r="ID30" i="34"/>
  <c r="IE30" i="34"/>
  <c r="IF30" i="34"/>
  <c r="IG30" i="34"/>
  <c r="IH30" i="34"/>
  <c r="BH29" i="34"/>
  <c r="GH29" i="34" s="1"/>
  <c r="IK29" i="34" s="1"/>
  <c r="BK29" i="34"/>
  <c r="BL29" i="34"/>
  <c r="BM29" i="34"/>
  <c r="BN29" i="34"/>
  <c r="BO29" i="34"/>
  <c r="BP29" i="34"/>
  <c r="BQ29" i="34"/>
  <c r="BR29" i="34"/>
  <c r="BS29" i="34"/>
  <c r="BT29" i="34"/>
  <c r="BU29" i="34"/>
  <c r="BV29" i="34"/>
  <c r="BW29" i="34"/>
  <c r="BX29" i="34"/>
  <c r="DH29" i="34"/>
  <c r="DI29" i="34"/>
  <c r="DJ29" i="34"/>
  <c r="DL29" i="34"/>
  <c r="DM29" i="34"/>
  <c r="DN29" i="34"/>
  <c r="DO29" i="34"/>
  <c r="DQ29" i="34"/>
  <c r="DR29" i="34"/>
  <c r="DS29" i="34"/>
  <c r="DT29" i="34"/>
  <c r="DV29" i="34"/>
  <c r="DW29" i="34" s="1"/>
  <c r="EA29" i="34"/>
  <c r="EL29" i="34"/>
  <c r="EN29" i="34"/>
  <c r="EX29" i="34"/>
  <c r="EY29" i="34"/>
  <c r="FA29" i="34"/>
  <c r="FD29" i="34"/>
  <c r="FE29" i="34"/>
  <c r="FF29" i="34"/>
  <c r="FG29" i="34"/>
  <c r="FH29" i="34"/>
  <c r="FI29" i="34"/>
  <c r="FK29" i="34"/>
  <c r="FL29" i="34" s="1"/>
  <c r="FM29" i="34"/>
  <c r="FN29" i="34"/>
  <c r="FO29" i="34"/>
  <c r="FQ29" i="34"/>
  <c r="FR29" i="34" s="1"/>
  <c r="FT29" i="34"/>
  <c r="FU29" i="34" s="1"/>
  <c r="FV29" i="34"/>
  <c r="FW29" i="34"/>
  <c r="FY29" i="34"/>
  <c r="FZ29" i="34" s="1"/>
  <c r="GG29" i="34"/>
  <c r="GI29" i="34"/>
  <c r="GJ29" i="34"/>
  <c r="GK29" i="34"/>
  <c r="GN29" i="34"/>
  <c r="GO29" i="34"/>
  <c r="GP29" i="34"/>
  <c r="GQ29" i="34"/>
  <c r="GR29" i="34"/>
  <c r="GS29" i="34"/>
  <c r="GT29" i="34"/>
  <c r="GU29" i="34"/>
  <c r="GV29" i="34"/>
  <c r="GW29" i="34"/>
  <c r="GX29" i="34"/>
  <c r="GY29" i="34"/>
  <c r="GZ29" i="34"/>
  <c r="HA29" i="34"/>
  <c r="HB29" i="34"/>
  <c r="HC29" i="34"/>
  <c r="HD29" i="34"/>
  <c r="HE29" i="34"/>
  <c r="HF29" i="34"/>
  <c r="HG29" i="34"/>
  <c r="HH29" i="34"/>
  <c r="HI29" i="34"/>
  <c r="HJ29" i="34"/>
  <c r="HK29" i="34"/>
  <c r="HL29" i="34"/>
  <c r="HM29" i="34"/>
  <c r="HN29" i="34"/>
  <c r="HO29" i="34"/>
  <c r="HP29" i="34"/>
  <c r="HQ29" i="34"/>
  <c r="HR29" i="34"/>
  <c r="HS29" i="34"/>
  <c r="HT29" i="34"/>
  <c r="HU29" i="34"/>
  <c r="HV29" i="34"/>
  <c r="HW29" i="34"/>
  <c r="HX29" i="34"/>
  <c r="HY29" i="34"/>
  <c r="HZ29" i="34"/>
  <c r="IA29" i="34"/>
  <c r="IB29" i="34"/>
  <c r="IC29" i="34"/>
  <c r="ID29" i="34"/>
  <c r="IE29" i="34"/>
  <c r="IF29" i="34"/>
  <c r="IG29" i="34"/>
  <c r="IH29" i="34"/>
  <c r="BH28" i="34"/>
  <c r="GH28" i="34" s="1"/>
  <c r="IK28" i="34" s="1"/>
  <c r="BK28" i="34"/>
  <c r="BL28" i="34"/>
  <c r="BM28" i="34"/>
  <c r="BN28" i="34"/>
  <c r="BO28" i="34"/>
  <c r="BP28" i="34"/>
  <c r="BQ28" i="34"/>
  <c r="BR28" i="34"/>
  <c r="BS28" i="34"/>
  <c r="BT28" i="34"/>
  <c r="BU28" i="34"/>
  <c r="BV28" i="34"/>
  <c r="BW28" i="34"/>
  <c r="BX28" i="34"/>
  <c r="DH28" i="34"/>
  <c r="DI28" i="34"/>
  <c r="DJ28" i="34"/>
  <c r="DL28" i="34"/>
  <c r="DM28" i="34"/>
  <c r="DN28" i="34"/>
  <c r="DO28" i="34"/>
  <c r="DQ28" i="34"/>
  <c r="DR28" i="34"/>
  <c r="DS28" i="34"/>
  <c r="DT28" i="34"/>
  <c r="DV28" i="34"/>
  <c r="DW28" i="34" s="1"/>
  <c r="EA28" i="34"/>
  <c r="EL28" i="34"/>
  <c r="EN28" i="34"/>
  <c r="EX28" i="34"/>
  <c r="EY28" i="34"/>
  <c r="FA28" i="34"/>
  <c r="FD28" i="34"/>
  <c r="FE28" i="34"/>
  <c r="FF28" i="34"/>
  <c r="FG28" i="34"/>
  <c r="FH28" i="34"/>
  <c r="FI28" i="34"/>
  <c r="FK28" i="34"/>
  <c r="FL28" i="34" s="1"/>
  <c r="FM28" i="34"/>
  <c r="FN28" i="34"/>
  <c r="FO28" i="34"/>
  <c r="FQ28" i="34"/>
  <c r="FR28" i="34" s="1"/>
  <c r="FT28" i="34"/>
  <c r="FU28" i="34" s="1"/>
  <c r="FV28" i="34"/>
  <c r="FW28" i="34"/>
  <c r="FY28" i="34"/>
  <c r="FZ28" i="34" s="1"/>
  <c r="GG28" i="34"/>
  <c r="GI28" i="34"/>
  <c r="GJ28" i="34"/>
  <c r="GK28" i="34"/>
  <c r="GN28" i="34"/>
  <c r="GO28" i="34"/>
  <c r="GP28" i="34"/>
  <c r="GQ28" i="34"/>
  <c r="GR28" i="34"/>
  <c r="GS28" i="34"/>
  <c r="GT28" i="34"/>
  <c r="GU28" i="34"/>
  <c r="GV28" i="34"/>
  <c r="GW28" i="34"/>
  <c r="GX28" i="34"/>
  <c r="GY28" i="34"/>
  <c r="GZ28" i="34"/>
  <c r="HA28" i="34"/>
  <c r="HB28" i="34"/>
  <c r="HC28" i="34"/>
  <c r="HD28" i="34"/>
  <c r="HE28" i="34"/>
  <c r="HF28" i="34"/>
  <c r="HG28" i="34"/>
  <c r="HH28" i="34"/>
  <c r="HI28" i="34"/>
  <c r="HJ28" i="34"/>
  <c r="HK28" i="34"/>
  <c r="HL28" i="34"/>
  <c r="HM28" i="34"/>
  <c r="HN28" i="34"/>
  <c r="HO28" i="34"/>
  <c r="HP28" i="34"/>
  <c r="HQ28" i="34"/>
  <c r="HR28" i="34"/>
  <c r="HS28" i="34"/>
  <c r="HT28" i="34"/>
  <c r="HU28" i="34"/>
  <c r="HV28" i="34"/>
  <c r="HW28" i="34"/>
  <c r="HX28" i="34"/>
  <c r="HY28" i="34"/>
  <c r="HZ28" i="34"/>
  <c r="IA28" i="34"/>
  <c r="IB28" i="34"/>
  <c r="IC28" i="34"/>
  <c r="ID28" i="34"/>
  <c r="IE28" i="34"/>
  <c r="IF28" i="34"/>
  <c r="IG28" i="34"/>
  <c r="IH28" i="34"/>
  <c r="BH27" i="34"/>
  <c r="GH27" i="34" s="1"/>
  <c r="IK27" i="34" s="1"/>
  <c r="BK27" i="34"/>
  <c r="BL27" i="34"/>
  <c r="BM27" i="34"/>
  <c r="BN27" i="34"/>
  <c r="BO27" i="34"/>
  <c r="BP27" i="34"/>
  <c r="BQ27" i="34"/>
  <c r="BR27" i="34"/>
  <c r="BS27" i="34"/>
  <c r="BT27" i="34"/>
  <c r="BU27" i="34"/>
  <c r="BV27" i="34"/>
  <c r="BW27" i="34"/>
  <c r="BX27" i="34"/>
  <c r="DH27" i="34"/>
  <c r="DI27" i="34"/>
  <c r="DJ27" i="34"/>
  <c r="DL27" i="34"/>
  <c r="DM27" i="34"/>
  <c r="DN27" i="34"/>
  <c r="DO27" i="34"/>
  <c r="DQ27" i="34"/>
  <c r="DR27" i="34"/>
  <c r="DS27" i="34"/>
  <c r="DT27" i="34"/>
  <c r="DV27" i="34"/>
  <c r="DW27" i="34" s="1"/>
  <c r="EA27" i="34"/>
  <c r="EL27" i="34"/>
  <c r="EN27" i="34"/>
  <c r="EX27" i="34"/>
  <c r="EY27" i="34"/>
  <c r="FA27" i="34"/>
  <c r="FD27" i="34"/>
  <c r="FE27" i="34"/>
  <c r="FF27" i="34"/>
  <c r="FG27" i="34"/>
  <c r="FH27" i="34"/>
  <c r="FI27" i="34"/>
  <c r="FK27" i="34"/>
  <c r="FL27" i="34" s="1"/>
  <c r="FM27" i="34"/>
  <c r="FN27" i="34"/>
  <c r="FO27" i="34"/>
  <c r="FQ27" i="34"/>
  <c r="FR27" i="34" s="1"/>
  <c r="FT27" i="34"/>
  <c r="FU27" i="34" s="1"/>
  <c r="FV27" i="34"/>
  <c r="FW27" i="34"/>
  <c r="FY27" i="34"/>
  <c r="FZ27" i="34" s="1"/>
  <c r="GG27" i="34"/>
  <c r="GI27" i="34"/>
  <c r="GJ27" i="34"/>
  <c r="GK27" i="34"/>
  <c r="GN27" i="34"/>
  <c r="GO27" i="34"/>
  <c r="GP27" i="34"/>
  <c r="GQ27" i="34"/>
  <c r="GR27" i="34"/>
  <c r="GS27" i="34"/>
  <c r="GT27" i="34"/>
  <c r="GU27" i="34"/>
  <c r="GV27" i="34"/>
  <c r="GW27" i="34"/>
  <c r="GX27" i="34"/>
  <c r="GY27" i="34"/>
  <c r="GZ27" i="34"/>
  <c r="HA27" i="34"/>
  <c r="HB27" i="34"/>
  <c r="HC27" i="34"/>
  <c r="HD27" i="34"/>
  <c r="HE27" i="34"/>
  <c r="HF27" i="34"/>
  <c r="HG27" i="34"/>
  <c r="HH27" i="34"/>
  <c r="HI27" i="34"/>
  <c r="HJ27" i="34"/>
  <c r="HK27" i="34"/>
  <c r="HL27" i="34"/>
  <c r="HM27" i="34"/>
  <c r="HN27" i="34"/>
  <c r="HO27" i="34"/>
  <c r="HP27" i="34"/>
  <c r="HQ27" i="34"/>
  <c r="HR27" i="34"/>
  <c r="HS27" i="34"/>
  <c r="HT27" i="34"/>
  <c r="HU27" i="34"/>
  <c r="HV27" i="34"/>
  <c r="HW27" i="34"/>
  <c r="HX27" i="34"/>
  <c r="HY27" i="34"/>
  <c r="HZ27" i="34"/>
  <c r="IA27" i="34"/>
  <c r="IB27" i="34"/>
  <c r="IC27" i="34"/>
  <c r="ID27" i="34"/>
  <c r="IE27" i="34"/>
  <c r="IF27" i="34"/>
  <c r="IG27" i="34"/>
  <c r="IH27" i="34"/>
  <c r="BH26" i="34"/>
  <c r="GH26" i="34" s="1"/>
  <c r="IK26" i="34" s="1"/>
  <c r="IL26" i="34" s="1"/>
  <c r="IM26" i="34" s="1"/>
  <c r="BK26" i="34"/>
  <c r="BL26" i="34"/>
  <c r="BM26" i="34"/>
  <c r="BN26" i="34"/>
  <c r="BO26" i="34"/>
  <c r="BP26" i="34"/>
  <c r="BQ26" i="34"/>
  <c r="BR26" i="34"/>
  <c r="BS26" i="34"/>
  <c r="BT26" i="34"/>
  <c r="BU26" i="34"/>
  <c r="BV26" i="34"/>
  <c r="BW26" i="34"/>
  <c r="BX26" i="34"/>
  <c r="DH26" i="34"/>
  <c r="DI26" i="34"/>
  <c r="DJ26" i="34"/>
  <c r="DL26" i="34"/>
  <c r="DM26" i="34"/>
  <c r="DN26" i="34"/>
  <c r="DO26" i="34"/>
  <c r="DQ26" i="34"/>
  <c r="DR26" i="34"/>
  <c r="DS26" i="34"/>
  <c r="DT26" i="34"/>
  <c r="DV26" i="34"/>
  <c r="DW26" i="34" s="1"/>
  <c r="EA26" i="34"/>
  <c r="EL26" i="34"/>
  <c r="EN26" i="34"/>
  <c r="EX26" i="34"/>
  <c r="EY26" i="34"/>
  <c r="FA26" i="34"/>
  <c r="FD26" i="34"/>
  <c r="FE26" i="34"/>
  <c r="FF26" i="34"/>
  <c r="FG26" i="34"/>
  <c r="FH26" i="34"/>
  <c r="FI26" i="34"/>
  <c r="FK26" i="34"/>
  <c r="FL26" i="34" s="1"/>
  <c r="FM26" i="34"/>
  <c r="FN26" i="34"/>
  <c r="FO26" i="34"/>
  <c r="FQ26" i="34"/>
  <c r="FR26" i="34" s="1"/>
  <c r="FT26" i="34"/>
  <c r="FU26" i="34" s="1"/>
  <c r="FV26" i="34"/>
  <c r="FW26" i="34"/>
  <c r="FY26" i="34"/>
  <c r="FZ26" i="34" s="1"/>
  <c r="GG26" i="34"/>
  <c r="GI26" i="34"/>
  <c r="GJ26" i="34"/>
  <c r="GK26" i="34"/>
  <c r="GN26" i="34"/>
  <c r="GO26" i="34"/>
  <c r="GP26" i="34"/>
  <c r="GQ26" i="34"/>
  <c r="GR26" i="34"/>
  <c r="GS26" i="34"/>
  <c r="GT26" i="34"/>
  <c r="GU26" i="34"/>
  <c r="GV26" i="34"/>
  <c r="GW26" i="34"/>
  <c r="GX26" i="34"/>
  <c r="GY26" i="34"/>
  <c r="GZ26" i="34"/>
  <c r="HA26" i="34"/>
  <c r="HB26" i="34"/>
  <c r="HC26" i="34"/>
  <c r="HD26" i="34"/>
  <c r="HE26" i="34"/>
  <c r="HF26" i="34"/>
  <c r="HG26" i="34"/>
  <c r="HH26" i="34"/>
  <c r="HI26" i="34"/>
  <c r="HJ26" i="34"/>
  <c r="HK26" i="34"/>
  <c r="HL26" i="34"/>
  <c r="HM26" i="34"/>
  <c r="HN26" i="34"/>
  <c r="HO26" i="34"/>
  <c r="HP26" i="34"/>
  <c r="HQ26" i="34"/>
  <c r="HR26" i="34"/>
  <c r="HS26" i="34"/>
  <c r="HT26" i="34"/>
  <c r="HU26" i="34"/>
  <c r="HV26" i="34"/>
  <c r="HW26" i="34"/>
  <c r="HX26" i="34"/>
  <c r="HY26" i="34"/>
  <c r="HZ26" i="34"/>
  <c r="IA26" i="34"/>
  <c r="IB26" i="34"/>
  <c r="IC26" i="34"/>
  <c r="ID26" i="34"/>
  <c r="IE26" i="34"/>
  <c r="IF26" i="34"/>
  <c r="IG26" i="34"/>
  <c r="IH26" i="34"/>
  <c r="BH25" i="34"/>
  <c r="GH25" i="34" s="1"/>
  <c r="IK25" i="34" s="1"/>
  <c r="BK25" i="34"/>
  <c r="BL25" i="34"/>
  <c r="BM25" i="34"/>
  <c r="BN25" i="34"/>
  <c r="BO25" i="34"/>
  <c r="BP25" i="34"/>
  <c r="BQ25" i="34"/>
  <c r="BR25" i="34"/>
  <c r="BS25" i="34"/>
  <c r="BT25" i="34"/>
  <c r="BU25" i="34"/>
  <c r="BV25" i="34"/>
  <c r="BW25" i="34"/>
  <c r="BX25" i="34"/>
  <c r="DH25" i="34"/>
  <c r="DI25" i="34"/>
  <c r="DJ25" i="34"/>
  <c r="DL25" i="34"/>
  <c r="DM25" i="34"/>
  <c r="DN25" i="34"/>
  <c r="DO25" i="34"/>
  <c r="DQ25" i="34"/>
  <c r="DR25" i="34"/>
  <c r="DS25" i="34"/>
  <c r="DT25" i="34"/>
  <c r="DV25" i="34"/>
  <c r="DW25" i="34" s="1"/>
  <c r="EA25" i="34"/>
  <c r="EL25" i="34"/>
  <c r="EN25" i="34"/>
  <c r="EX25" i="34"/>
  <c r="EY25" i="34"/>
  <c r="FA25" i="34"/>
  <c r="FD25" i="34"/>
  <c r="FE25" i="34"/>
  <c r="FF25" i="34"/>
  <c r="FG25" i="34"/>
  <c r="FH25" i="34"/>
  <c r="FI25" i="34"/>
  <c r="FK25" i="34"/>
  <c r="FL25" i="34" s="1"/>
  <c r="FM25" i="34"/>
  <c r="FN25" i="34"/>
  <c r="FO25" i="34"/>
  <c r="FQ25" i="34"/>
  <c r="FR25" i="34" s="1"/>
  <c r="FT25" i="34"/>
  <c r="FU25" i="34" s="1"/>
  <c r="FV25" i="34"/>
  <c r="FW25" i="34"/>
  <c r="FY25" i="34"/>
  <c r="FZ25" i="34" s="1"/>
  <c r="GG25" i="34"/>
  <c r="GI25" i="34"/>
  <c r="GJ25" i="34"/>
  <c r="GK25" i="34"/>
  <c r="GN25" i="34"/>
  <c r="GO25" i="34"/>
  <c r="GP25" i="34"/>
  <c r="GQ25" i="34"/>
  <c r="GR25" i="34"/>
  <c r="GS25" i="34"/>
  <c r="GT25" i="34"/>
  <c r="GU25" i="34"/>
  <c r="GV25" i="34"/>
  <c r="GW25" i="34"/>
  <c r="GX25" i="34"/>
  <c r="GY25" i="34"/>
  <c r="GZ25" i="34"/>
  <c r="HA25" i="34"/>
  <c r="HB25" i="34"/>
  <c r="HC25" i="34"/>
  <c r="HD25" i="34"/>
  <c r="HE25" i="34"/>
  <c r="HF25" i="34"/>
  <c r="HG25" i="34"/>
  <c r="HH25" i="34"/>
  <c r="HI25" i="34"/>
  <c r="HJ25" i="34"/>
  <c r="HK25" i="34"/>
  <c r="HL25" i="34"/>
  <c r="HM25" i="34"/>
  <c r="HN25" i="34"/>
  <c r="HO25" i="34"/>
  <c r="HP25" i="34"/>
  <c r="HQ25" i="34"/>
  <c r="HR25" i="34"/>
  <c r="HS25" i="34"/>
  <c r="HT25" i="34"/>
  <c r="HU25" i="34"/>
  <c r="HV25" i="34"/>
  <c r="HW25" i="34"/>
  <c r="HX25" i="34"/>
  <c r="HY25" i="34"/>
  <c r="HZ25" i="34"/>
  <c r="IA25" i="34"/>
  <c r="IB25" i="34"/>
  <c r="IC25" i="34"/>
  <c r="ID25" i="34"/>
  <c r="IE25" i="34"/>
  <c r="IF25" i="34"/>
  <c r="IG25" i="34"/>
  <c r="IH25" i="34"/>
  <c r="BH24" i="34"/>
  <c r="GH24" i="34" s="1"/>
  <c r="IK24" i="34" s="1"/>
  <c r="IL24" i="34" s="1"/>
  <c r="IM24" i="34" s="1"/>
  <c r="BK24" i="34"/>
  <c r="BL24" i="34"/>
  <c r="BM24" i="34"/>
  <c r="BN24" i="34"/>
  <c r="BO24" i="34"/>
  <c r="BP24" i="34"/>
  <c r="BQ24" i="34"/>
  <c r="BR24" i="34"/>
  <c r="BS24" i="34"/>
  <c r="BT24" i="34"/>
  <c r="BU24" i="34"/>
  <c r="BV24" i="34"/>
  <c r="BX24" i="34"/>
  <c r="DH24" i="34"/>
  <c r="DI24" i="34"/>
  <c r="DJ24" i="34"/>
  <c r="DL24" i="34"/>
  <c r="DM24" i="34"/>
  <c r="DN24" i="34"/>
  <c r="DO24" i="34"/>
  <c r="DQ24" i="34"/>
  <c r="DR24" i="34"/>
  <c r="DS24" i="34"/>
  <c r="DT24" i="34"/>
  <c r="DV24" i="34"/>
  <c r="DW24" i="34" s="1"/>
  <c r="EA24" i="34"/>
  <c r="EL24" i="34"/>
  <c r="EN24" i="34"/>
  <c r="EX24" i="34"/>
  <c r="EY24" i="34"/>
  <c r="FA24" i="34"/>
  <c r="FD24" i="34"/>
  <c r="FE24" i="34"/>
  <c r="FF24" i="34"/>
  <c r="FG24" i="34"/>
  <c r="FH24" i="34"/>
  <c r="FI24" i="34"/>
  <c r="FK24" i="34"/>
  <c r="FL24" i="34" s="1"/>
  <c r="FM24" i="34"/>
  <c r="FN24" i="34"/>
  <c r="FO24" i="34"/>
  <c r="FQ24" i="34"/>
  <c r="FR24" i="34" s="1"/>
  <c r="FT24" i="34"/>
  <c r="FU24" i="34" s="1"/>
  <c r="FV24" i="34"/>
  <c r="FW24" i="34"/>
  <c r="FY24" i="34"/>
  <c r="FZ24" i="34" s="1"/>
  <c r="GG24" i="34"/>
  <c r="GI24" i="34"/>
  <c r="GJ24" i="34"/>
  <c r="GK24" i="34"/>
  <c r="GN24" i="34"/>
  <c r="GO24" i="34"/>
  <c r="GP24" i="34"/>
  <c r="GQ24" i="34"/>
  <c r="GR24" i="34"/>
  <c r="GS24" i="34"/>
  <c r="GT24" i="34"/>
  <c r="GU24" i="34"/>
  <c r="GV24" i="34"/>
  <c r="GW24" i="34"/>
  <c r="GX24" i="34"/>
  <c r="GY24" i="34"/>
  <c r="GZ24" i="34"/>
  <c r="HA24" i="34"/>
  <c r="HB24" i="34"/>
  <c r="HC24" i="34"/>
  <c r="HD24" i="34"/>
  <c r="HE24" i="34"/>
  <c r="HF24" i="34"/>
  <c r="HG24" i="34"/>
  <c r="HH24" i="34"/>
  <c r="HI24" i="34"/>
  <c r="HJ24" i="34"/>
  <c r="HK24" i="34"/>
  <c r="HL24" i="34"/>
  <c r="HM24" i="34"/>
  <c r="HN24" i="34"/>
  <c r="HO24" i="34"/>
  <c r="HP24" i="34"/>
  <c r="HQ24" i="34"/>
  <c r="HR24" i="34"/>
  <c r="HS24" i="34"/>
  <c r="HT24" i="34"/>
  <c r="HU24" i="34"/>
  <c r="HV24" i="34"/>
  <c r="HW24" i="34"/>
  <c r="HX24" i="34"/>
  <c r="HY24" i="34"/>
  <c r="HZ24" i="34"/>
  <c r="IA24" i="34"/>
  <c r="IB24" i="34"/>
  <c r="IC24" i="34"/>
  <c r="ID24" i="34"/>
  <c r="IE24" i="34"/>
  <c r="IF24" i="34"/>
  <c r="IG24" i="34"/>
  <c r="IH24" i="34"/>
  <c r="BH23" i="34"/>
  <c r="GH23" i="34" s="1"/>
  <c r="IK23" i="34" s="1"/>
  <c r="BK23" i="34"/>
  <c r="BL23" i="34"/>
  <c r="BM23" i="34"/>
  <c r="BN23" i="34"/>
  <c r="BO23" i="34"/>
  <c r="BP23" i="34"/>
  <c r="BQ23" i="34"/>
  <c r="BR23" i="34"/>
  <c r="BS23" i="34"/>
  <c r="BT23" i="34"/>
  <c r="BU23" i="34"/>
  <c r="BV23" i="34"/>
  <c r="BX23" i="34"/>
  <c r="DH23" i="34"/>
  <c r="DI23" i="34"/>
  <c r="DJ23" i="34"/>
  <c r="DL23" i="34"/>
  <c r="DM23" i="34"/>
  <c r="DN23" i="34"/>
  <c r="DO23" i="34"/>
  <c r="DQ23" i="34"/>
  <c r="DR23" i="34"/>
  <c r="DS23" i="34"/>
  <c r="DT23" i="34"/>
  <c r="DV23" i="34"/>
  <c r="DW23" i="34" s="1"/>
  <c r="EA23" i="34"/>
  <c r="EL23" i="34"/>
  <c r="EN23" i="34"/>
  <c r="EX23" i="34"/>
  <c r="EY23" i="34"/>
  <c r="FA23" i="34"/>
  <c r="FD23" i="34"/>
  <c r="FE23" i="34"/>
  <c r="FF23" i="34"/>
  <c r="FG23" i="34"/>
  <c r="FH23" i="34"/>
  <c r="FI23" i="34"/>
  <c r="FK23" i="34"/>
  <c r="FL23" i="34" s="1"/>
  <c r="FM23" i="34"/>
  <c r="FN23" i="34"/>
  <c r="FO23" i="34"/>
  <c r="FQ23" i="34"/>
  <c r="FR23" i="34" s="1"/>
  <c r="FT23" i="34"/>
  <c r="FU23" i="34" s="1"/>
  <c r="FV23" i="34"/>
  <c r="FW23" i="34"/>
  <c r="FY23" i="34"/>
  <c r="FZ23" i="34" s="1"/>
  <c r="GG23" i="34"/>
  <c r="GI23" i="34"/>
  <c r="GJ23" i="34"/>
  <c r="GK23" i="34"/>
  <c r="GN23" i="34"/>
  <c r="GO23" i="34"/>
  <c r="GP23" i="34"/>
  <c r="GQ23" i="34"/>
  <c r="GR23" i="34"/>
  <c r="GS23" i="34"/>
  <c r="GT23" i="34"/>
  <c r="GU23" i="34"/>
  <c r="GV23" i="34"/>
  <c r="GW23" i="34"/>
  <c r="GX23" i="34"/>
  <c r="GY23" i="34"/>
  <c r="GZ23" i="34"/>
  <c r="HA23" i="34"/>
  <c r="HB23" i="34"/>
  <c r="HC23" i="34"/>
  <c r="HD23" i="34"/>
  <c r="HE23" i="34"/>
  <c r="HF23" i="34"/>
  <c r="HG23" i="34"/>
  <c r="HH23" i="34"/>
  <c r="HI23" i="34"/>
  <c r="HJ23" i="34"/>
  <c r="HK23" i="34"/>
  <c r="HL23" i="34"/>
  <c r="HM23" i="34"/>
  <c r="HN23" i="34"/>
  <c r="HO23" i="34"/>
  <c r="HP23" i="34"/>
  <c r="HQ23" i="34"/>
  <c r="HR23" i="34"/>
  <c r="HS23" i="34"/>
  <c r="HT23" i="34"/>
  <c r="HU23" i="34"/>
  <c r="HV23" i="34"/>
  <c r="HW23" i="34"/>
  <c r="HX23" i="34"/>
  <c r="HY23" i="34"/>
  <c r="HZ23" i="34"/>
  <c r="IA23" i="34"/>
  <c r="IB23" i="34"/>
  <c r="IC23" i="34"/>
  <c r="ID23" i="34"/>
  <c r="IE23" i="34"/>
  <c r="IF23" i="34"/>
  <c r="IG23" i="34"/>
  <c r="IH23" i="34"/>
  <c r="BH22" i="34"/>
  <c r="GH22" i="34" s="1"/>
  <c r="IK22" i="34" s="1"/>
  <c r="BK22" i="34"/>
  <c r="BL22" i="34"/>
  <c r="BM22" i="34"/>
  <c r="BN22" i="34"/>
  <c r="BO22" i="34"/>
  <c r="BP22" i="34"/>
  <c r="BQ22" i="34"/>
  <c r="BR22" i="34"/>
  <c r="BS22" i="34"/>
  <c r="BT22" i="34"/>
  <c r="BU22" i="34"/>
  <c r="BV22" i="34"/>
  <c r="BX22" i="34"/>
  <c r="DH22" i="34"/>
  <c r="DI22" i="34"/>
  <c r="DJ22" i="34"/>
  <c r="DL22" i="34"/>
  <c r="DM22" i="34"/>
  <c r="DN22" i="34"/>
  <c r="DO22" i="34"/>
  <c r="DQ22" i="34"/>
  <c r="DR22" i="34"/>
  <c r="DS22" i="34"/>
  <c r="DT22" i="34"/>
  <c r="DV22" i="34"/>
  <c r="DW22" i="34" s="1"/>
  <c r="EA22" i="34"/>
  <c r="EL22" i="34"/>
  <c r="EN22" i="34"/>
  <c r="EX22" i="34"/>
  <c r="EY22" i="34"/>
  <c r="FA22" i="34"/>
  <c r="FD22" i="34"/>
  <c r="FE22" i="34"/>
  <c r="FF22" i="34"/>
  <c r="FG22" i="34"/>
  <c r="FH22" i="34"/>
  <c r="FI22" i="34"/>
  <c r="FK22" i="34"/>
  <c r="FL22" i="34" s="1"/>
  <c r="FM22" i="34"/>
  <c r="FN22" i="34"/>
  <c r="FO22" i="34"/>
  <c r="FQ22" i="34"/>
  <c r="FR22" i="34" s="1"/>
  <c r="FT22" i="34"/>
  <c r="FU22" i="34" s="1"/>
  <c r="FV22" i="34"/>
  <c r="FW22" i="34"/>
  <c r="FY22" i="34"/>
  <c r="FZ22" i="34" s="1"/>
  <c r="GG22" i="34"/>
  <c r="GI22" i="34"/>
  <c r="GJ22" i="34"/>
  <c r="GK22" i="34"/>
  <c r="GN22" i="34"/>
  <c r="GO22" i="34"/>
  <c r="GP22" i="34"/>
  <c r="GQ22" i="34"/>
  <c r="GR22" i="34"/>
  <c r="GS22" i="34"/>
  <c r="GT22" i="34"/>
  <c r="GU22" i="34"/>
  <c r="GV22" i="34"/>
  <c r="GW22" i="34"/>
  <c r="GX22" i="34"/>
  <c r="GY22" i="34"/>
  <c r="GZ22" i="34"/>
  <c r="HA22" i="34"/>
  <c r="HB22" i="34"/>
  <c r="HC22" i="34"/>
  <c r="HD22" i="34"/>
  <c r="HE22" i="34"/>
  <c r="HF22" i="34"/>
  <c r="HG22" i="34"/>
  <c r="HH22" i="34"/>
  <c r="HI22" i="34"/>
  <c r="HJ22" i="34"/>
  <c r="HK22" i="34"/>
  <c r="HL22" i="34"/>
  <c r="HM22" i="34"/>
  <c r="HN22" i="34"/>
  <c r="HO22" i="34"/>
  <c r="HP22" i="34"/>
  <c r="HQ22" i="34"/>
  <c r="HR22" i="34"/>
  <c r="HS22" i="34"/>
  <c r="HT22" i="34"/>
  <c r="HU22" i="34"/>
  <c r="HV22" i="34"/>
  <c r="HW22" i="34"/>
  <c r="HX22" i="34"/>
  <c r="HY22" i="34"/>
  <c r="HZ22" i="34"/>
  <c r="IA22" i="34"/>
  <c r="IB22" i="34"/>
  <c r="IC22" i="34"/>
  <c r="ID22" i="34"/>
  <c r="IE22" i="34"/>
  <c r="IF22" i="34"/>
  <c r="IG22" i="34"/>
  <c r="IH22" i="34"/>
  <c r="BH21" i="34"/>
  <c r="GH21" i="34" s="1"/>
  <c r="IK21" i="34" s="1"/>
  <c r="BK21" i="34"/>
  <c r="BL21" i="34"/>
  <c r="BM21" i="34"/>
  <c r="BN21" i="34"/>
  <c r="BO21" i="34"/>
  <c r="BP21" i="34"/>
  <c r="BQ21" i="34"/>
  <c r="BR21" i="34"/>
  <c r="BS21" i="34"/>
  <c r="BT21" i="34"/>
  <c r="BU21" i="34"/>
  <c r="BV21" i="34"/>
  <c r="BX21" i="34"/>
  <c r="DH21" i="34"/>
  <c r="DI21" i="34"/>
  <c r="DJ21" i="34"/>
  <c r="DL21" i="34"/>
  <c r="DM21" i="34"/>
  <c r="DN21" i="34"/>
  <c r="DO21" i="34"/>
  <c r="DQ21" i="34"/>
  <c r="DR21" i="34"/>
  <c r="DS21" i="34"/>
  <c r="DT21" i="34"/>
  <c r="DV21" i="34"/>
  <c r="DW21" i="34" s="1"/>
  <c r="EA21" i="34"/>
  <c r="EL21" i="34"/>
  <c r="EN21" i="34"/>
  <c r="EX21" i="34"/>
  <c r="EY21" i="34"/>
  <c r="FA21" i="34"/>
  <c r="FD21" i="34"/>
  <c r="FE21" i="34"/>
  <c r="FF21" i="34"/>
  <c r="FG21" i="34"/>
  <c r="FH21" i="34"/>
  <c r="FI21" i="34"/>
  <c r="FK21" i="34"/>
  <c r="FL21" i="34" s="1"/>
  <c r="FM21" i="34"/>
  <c r="FN21" i="34"/>
  <c r="FO21" i="34"/>
  <c r="FQ21" i="34"/>
  <c r="FR21" i="34" s="1"/>
  <c r="FT21" i="34"/>
  <c r="FU21" i="34" s="1"/>
  <c r="FV21" i="34"/>
  <c r="FW21" i="34"/>
  <c r="FY21" i="34"/>
  <c r="FZ21" i="34" s="1"/>
  <c r="GG21" i="34"/>
  <c r="GI21" i="34"/>
  <c r="GJ21" i="34"/>
  <c r="GK21" i="34"/>
  <c r="GN21" i="34"/>
  <c r="GO21" i="34"/>
  <c r="GP21" i="34"/>
  <c r="GQ21" i="34"/>
  <c r="GR21" i="34"/>
  <c r="GS21" i="34"/>
  <c r="GT21" i="34"/>
  <c r="GU21" i="34"/>
  <c r="GV21" i="34"/>
  <c r="GW21" i="34"/>
  <c r="GX21" i="34"/>
  <c r="GY21" i="34"/>
  <c r="GZ21" i="34"/>
  <c r="HA21" i="34"/>
  <c r="HB21" i="34"/>
  <c r="HC21" i="34"/>
  <c r="HD21" i="34"/>
  <c r="HE21" i="34"/>
  <c r="HF21" i="34"/>
  <c r="HG21" i="34"/>
  <c r="HH21" i="34"/>
  <c r="HI21" i="34"/>
  <c r="HJ21" i="34"/>
  <c r="HK21" i="34"/>
  <c r="HL21" i="34"/>
  <c r="HM21" i="34"/>
  <c r="HN21" i="34"/>
  <c r="HO21" i="34"/>
  <c r="HP21" i="34"/>
  <c r="HQ21" i="34"/>
  <c r="HR21" i="34"/>
  <c r="HS21" i="34"/>
  <c r="HT21" i="34"/>
  <c r="HU21" i="34"/>
  <c r="HV21" i="34"/>
  <c r="HW21" i="34"/>
  <c r="HX21" i="34"/>
  <c r="HY21" i="34"/>
  <c r="HZ21" i="34"/>
  <c r="IA21" i="34"/>
  <c r="IB21" i="34"/>
  <c r="IC21" i="34"/>
  <c r="ID21" i="34"/>
  <c r="IE21" i="34"/>
  <c r="IF21" i="34"/>
  <c r="IG21" i="34"/>
  <c r="IH21" i="34"/>
  <c r="BH20" i="34"/>
  <c r="GH20" i="34" s="1"/>
  <c r="IK20" i="34" s="1"/>
  <c r="BK20" i="34"/>
  <c r="BL20" i="34"/>
  <c r="BM20" i="34"/>
  <c r="BN20" i="34"/>
  <c r="BO20" i="34"/>
  <c r="BP20" i="34"/>
  <c r="BQ20" i="34"/>
  <c r="BR20" i="34"/>
  <c r="BS20" i="34"/>
  <c r="BT20" i="34"/>
  <c r="BU20" i="34"/>
  <c r="BV20" i="34"/>
  <c r="BX20" i="34"/>
  <c r="DH20" i="34"/>
  <c r="DI20" i="34"/>
  <c r="DJ20" i="34"/>
  <c r="DL20" i="34"/>
  <c r="DM20" i="34"/>
  <c r="DN20" i="34"/>
  <c r="DO20" i="34"/>
  <c r="DQ20" i="34"/>
  <c r="DR20" i="34"/>
  <c r="DS20" i="34"/>
  <c r="DT20" i="34"/>
  <c r="DV20" i="34"/>
  <c r="DW20" i="34" s="1"/>
  <c r="EA20" i="34"/>
  <c r="EL20" i="34"/>
  <c r="EN20" i="34"/>
  <c r="EX20" i="34"/>
  <c r="EY20" i="34"/>
  <c r="FA20" i="34"/>
  <c r="FD20" i="34"/>
  <c r="FE20" i="34"/>
  <c r="FF20" i="34"/>
  <c r="FG20" i="34"/>
  <c r="FH20" i="34"/>
  <c r="FI20" i="34"/>
  <c r="FK20" i="34"/>
  <c r="FL20" i="34" s="1"/>
  <c r="FM20" i="34"/>
  <c r="FN20" i="34"/>
  <c r="FO20" i="34"/>
  <c r="FQ20" i="34"/>
  <c r="FR20" i="34" s="1"/>
  <c r="FT20" i="34"/>
  <c r="FU20" i="34" s="1"/>
  <c r="FV20" i="34"/>
  <c r="FW20" i="34"/>
  <c r="FY20" i="34"/>
  <c r="FZ20" i="34" s="1"/>
  <c r="GG20" i="34"/>
  <c r="GI20" i="34"/>
  <c r="GJ20" i="34"/>
  <c r="GK20" i="34"/>
  <c r="GN20" i="34"/>
  <c r="GO20" i="34"/>
  <c r="GP20" i="34"/>
  <c r="GQ20" i="34"/>
  <c r="GR20" i="34"/>
  <c r="GS20" i="34"/>
  <c r="GT20" i="34"/>
  <c r="GU20" i="34"/>
  <c r="GV20" i="34"/>
  <c r="GW20" i="34"/>
  <c r="GX20" i="34"/>
  <c r="GY20" i="34"/>
  <c r="GZ20" i="34"/>
  <c r="HA20" i="34"/>
  <c r="HB20" i="34"/>
  <c r="HC20" i="34"/>
  <c r="HD20" i="34"/>
  <c r="HE20" i="34"/>
  <c r="HF20" i="34"/>
  <c r="HG20" i="34"/>
  <c r="HH20" i="34"/>
  <c r="HI20" i="34"/>
  <c r="HJ20" i="34"/>
  <c r="HK20" i="34"/>
  <c r="HL20" i="34"/>
  <c r="HM20" i="34"/>
  <c r="HN20" i="34"/>
  <c r="HO20" i="34"/>
  <c r="HP20" i="34"/>
  <c r="HQ20" i="34"/>
  <c r="HR20" i="34"/>
  <c r="HS20" i="34"/>
  <c r="HT20" i="34"/>
  <c r="HU20" i="34"/>
  <c r="HV20" i="34"/>
  <c r="HW20" i="34"/>
  <c r="HX20" i="34"/>
  <c r="HY20" i="34"/>
  <c r="HZ20" i="34"/>
  <c r="IA20" i="34"/>
  <c r="IB20" i="34"/>
  <c r="IC20" i="34"/>
  <c r="ID20" i="34"/>
  <c r="IE20" i="34"/>
  <c r="IF20" i="34"/>
  <c r="IG20" i="34"/>
  <c r="IH20" i="34"/>
  <c r="BH19" i="34"/>
  <c r="GH19" i="34" s="1"/>
  <c r="IK19" i="34" s="1"/>
  <c r="BK19" i="34"/>
  <c r="BL19" i="34"/>
  <c r="BM19" i="34"/>
  <c r="BN19" i="34"/>
  <c r="BO19" i="34"/>
  <c r="BP19" i="34"/>
  <c r="BQ19" i="34"/>
  <c r="BR19" i="34"/>
  <c r="BS19" i="34"/>
  <c r="BT19" i="34"/>
  <c r="BU19" i="34"/>
  <c r="BV19" i="34"/>
  <c r="BX19" i="34"/>
  <c r="DH19" i="34"/>
  <c r="DI19" i="34"/>
  <c r="DJ19" i="34"/>
  <c r="DL19" i="34"/>
  <c r="DM19" i="34"/>
  <c r="DN19" i="34"/>
  <c r="DO19" i="34"/>
  <c r="DQ19" i="34"/>
  <c r="DR19" i="34"/>
  <c r="DS19" i="34"/>
  <c r="DT19" i="34"/>
  <c r="DV19" i="34"/>
  <c r="DW19" i="34" s="1"/>
  <c r="EA19" i="34"/>
  <c r="EL19" i="34"/>
  <c r="EN19" i="34"/>
  <c r="EX19" i="34"/>
  <c r="EY19" i="34"/>
  <c r="FA19" i="34"/>
  <c r="FD19" i="34"/>
  <c r="FE19" i="34"/>
  <c r="FF19" i="34"/>
  <c r="FG19" i="34"/>
  <c r="FH19" i="34"/>
  <c r="FI19" i="34"/>
  <c r="FK19" i="34"/>
  <c r="FL19" i="34" s="1"/>
  <c r="FM19" i="34"/>
  <c r="FN19" i="34"/>
  <c r="FO19" i="34"/>
  <c r="FQ19" i="34"/>
  <c r="FR19" i="34" s="1"/>
  <c r="FT19" i="34"/>
  <c r="FU19" i="34" s="1"/>
  <c r="FV19" i="34"/>
  <c r="FW19" i="34"/>
  <c r="FY19" i="34"/>
  <c r="FZ19" i="34" s="1"/>
  <c r="GG19" i="34"/>
  <c r="GI19" i="34"/>
  <c r="GJ19" i="34"/>
  <c r="GK19" i="34"/>
  <c r="GN19" i="34"/>
  <c r="GO19" i="34"/>
  <c r="GP19" i="34"/>
  <c r="GQ19" i="34"/>
  <c r="GR19" i="34"/>
  <c r="GS19" i="34"/>
  <c r="GT19" i="34"/>
  <c r="GU19" i="34"/>
  <c r="GV19" i="34"/>
  <c r="GW19" i="34"/>
  <c r="GX19" i="34"/>
  <c r="GY19" i="34"/>
  <c r="GZ19" i="34"/>
  <c r="HA19" i="34"/>
  <c r="HB19" i="34"/>
  <c r="HC19" i="34"/>
  <c r="HD19" i="34"/>
  <c r="HE19" i="34"/>
  <c r="HF19" i="34"/>
  <c r="HG19" i="34"/>
  <c r="HH19" i="34"/>
  <c r="HI19" i="34"/>
  <c r="HJ19" i="34"/>
  <c r="HK19" i="34"/>
  <c r="HL19" i="34"/>
  <c r="HM19" i="34"/>
  <c r="HN19" i="34"/>
  <c r="HO19" i="34"/>
  <c r="HP19" i="34"/>
  <c r="HQ19" i="34"/>
  <c r="HR19" i="34"/>
  <c r="HS19" i="34"/>
  <c r="HT19" i="34"/>
  <c r="HU19" i="34"/>
  <c r="HV19" i="34"/>
  <c r="HW19" i="34"/>
  <c r="HX19" i="34"/>
  <c r="HY19" i="34"/>
  <c r="HZ19" i="34"/>
  <c r="IA19" i="34"/>
  <c r="IB19" i="34"/>
  <c r="IC19" i="34"/>
  <c r="ID19" i="34"/>
  <c r="IE19" i="34"/>
  <c r="IF19" i="34"/>
  <c r="IG19" i="34"/>
  <c r="IH19" i="34"/>
  <c r="BH18" i="34"/>
  <c r="BK18" i="34"/>
  <c r="BL18" i="34"/>
  <c r="BM18" i="34"/>
  <c r="BN18" i="34"/>
  <c r="BO18" i="34"/>
  <c r="BP18" i="34"/>
  <c r="BQ18" i="34"/>
  <c r="BR18" i="34"/>
  <c r="BS18" i="34"/>
  <c r="BT18" i="34"/>
  <c r="BU18" i="34"/>
  <c r="BV18" i="34"/>
  <c r="BX18" i="34"/>
  <c r="DH18" i="34"/>
  <c r="DI18" i="34"/>
  <c r="DJ18" i="34"/>
  <c r="DL18" i="34"/>
  <c r="DM18" i="34"/>
  <c r="DN18" i="34"/>
  <c r="DO18" i="34"/>
  <c r="DQ18" i="34"/>
  <c r="DR18" i="34"/>
  <c r="DS18" i="34"/>
  <c r="DT18" i="34"/>
  <c r="DV18" i="34"/>
  <c r="DW18" i="34" s="1"/>
  <c r="EA18" i="34"/>
  <c r="EL18" i="34"/>
  <c r="EN18" i="34"/>
  <c r="EX18" i="34"/>
  <c r="EY18" i="34"/>
  <c r="FA18" i="34"/>
  <c r="FD18" i="34"/>
  <c r="FE18" i="34"/>
  <c r="FF18" i="34"/>
  <c r="FG18" i="34"/>
  <c r="FH18" i="34"/>
  <c r="FI18" i="34"/>
  <c r="FK18" i="34"/>
  <c r="FL18" i="34" s="1"/>
  <c r="FM18" i="34"/>
  <c r="FN18" i="34"/>
  <c r="FO18" i="34"/>
  <c r="FQ18" i="34"/>
  <c r="FR18" i="34" s="1"/>
  <c r="FT18" i="34"/>
  <c r="FU18" i="34" s="1"/>
  <c r="FV18" i="34"/>
  <c r="FW18" i="34"/>
  <c r="FY18" i="34"/>
  <c r="FZ18" i="34" s="1"/>
  <c r="GG18" i="34"/>
  <c r="GH18" i="34"/>
  <c r="IK18" i="34" s="1"/>
  <c r="IL18" i="34" s="1"/>
  <c r="IM18" i="34" s="1"/>
  <c r="GI18" i="34"/>
  <c r="GJ18" i="34"/>
  <c r="GK18" i="34"/>
  <c r="GN18" i="34"/>
  <c r="GO18" i="34"/>
  <c r="GP18" i="34"/>
  <c r="GQ18" i="34"/>
  <c r="GR18" i="34"/>
  <c r="GS18" i="34"/>
  <c r="GT18" i="34"/>
  <c r="GU18" i="34"/>
  <c r="GV18" i="34"/>
  <c r="GW18" i="34"/>
  <c r="GX18" i="34"/>
  <c r="GY18" i="34"/>
  <c r="GZ18" i="34"/>
  <c r="HA18" i="34"/>
  <c r="HB18" i="34"/>
  <c r="HC18" i="34"/>
  <c r="HD18" i="34"/>
  <c r="HE18" i="34"/>
  <c r="HF18" i="34"/>
  <c r="HG18" i="34"/>
  <c r="HH18" i="34"/>
  <c r="HI18" i="34"/>
  <c r="HJ18" i="34"/>
  <c r="HK18" i="34"/>
  <c r="HL18" i="34"/>
  <c r="HM18" i="34"/>
  <c r="HN18" i="34"/>
  <c r="HO18" i="34"/>
  <c r="HP18" i="34"/>
  <c r="HQ18" i="34"/>
  <c r="HR18" i="34"/>
  <c r="HS18" i="34"/>
  <c r="HT18" i="34"/>
  <c r="HU18" i="34"/>
  <c r="HV18" i="34"/>
  <c r="HW18" i="34"/>
  <c r="HX18" i="34"/>
  <c r="HY18" i="34"/>
  <c r="HZ18" i="34"/>
  <c r="IA18" i="34"/>
  <c r="IB18" i="34"/>
  <c r="IC18" i="34"/>
  <c r="ID18" i="34"/>
  <c r="IE18" i="34"/>
  <c r="IF18" i="34"/>
  <c r="IG18" i="34"/>
  <c r="IH18" i="34"/>
  <c r="BH17" i="34"/>
  <c r="GH17" i="34" s="1"/>
  <c r="IK17" i="34" s="1"/>
  <c r="BK17" i="34"/>
  <c r="BL17" i="34"/>
  <c r="BM17" i="34"/>
  <c r="BN17" i="34"/>
  <c r="BO17" i="34"/>
  <c r="BP17" i="34"/>
  <c r="BQ17" i="34"/>
  <c r="BR17" i="34"/>
  <c r="BS17" i="34"/>
  <c r="BT17" i="34"/>
  <c r="BU17" i="34"/>
  <c r="BV17" i="34"/>
  <c r="BX17" i="34"/>
  <c r="DH17" i="34"/>
  <c r="DI17" i="34"/>
  <c r="DJ17" i="34"/>
  <c r="DL17" i="34"/>
  <c r="DM17" i="34"/>
  <c r="DN17" i="34"/>
  <c r="DO17" i="34"/>
  <c r="DQ17" i="34"/>
  <c r="DR17" i="34"/>
  <c r="DS17" i="34"/>
  <c r="DT17" i="34"/>
  <c r="DV17" i="34"/>
  <c r="DW17" i="34" s="1"/>
  <c r="EA17" i="34"/>
  <c r="EL17" i="34"/>
  <c r="EN17" i="34"/>
  <c r="EX17" i="34"/>
  <c r="EY17" i="34"/>
  <c r="FA17" i="34"/>
  <c r="FD17" i="34"/>
  <c r="FE17" i="34"/>
  <c r="FF17" i="34"/>
  <c r="FG17" i="34"/>
  <c r="FH17" i="34"/>
  <c r="FI17" i="34"/>
  <c r="FK17" i="34"/>
  <c r="FL17" i="34" s="1"/>
  <c r="FM17" i="34"/>
  <c r="FN17" i="34"/>
  <c r="FO17" i="34"/>
  <c r="FQ17" i="34"/>
  <c r="FR17" i="34" s="1"/>
  <c r="FT17" i="34"/>
  <c r="FU17" i="34" s="1"/>
  <c r="FV17" i="34"/>
  <c r="FW17" i="34"/>
  <c r="FY17" i="34"/>
  <c r="FZ17" i="34" s="1"/>
  <c r="GG17" i="34"/>
  <c r="GI17" i="34"/>
  <c r="GJ17" i="34"/>
  <c r="GK17" i="34"/>
  <c r="GN17" i="34"/>
  <c r="GO17" i="34"/>
  <c r="GP17" i="34"/>
  <c r="GQ17" i="34"/>
  <c r="GR17" i="34"/>
  <c r="GS17" i="34"/>
  <c r="GT17" i="34"/>
  <c r="GU17" i="34"/>
  <c r="GV17" i="34"/>
  <c r="GW17" i="34"/>
  <c r="GX17" i="34"/>
  <c r="GY17" i="34"/>
  <c r="GZ17" i="34"/>
  <c r="HA17" i="34"/>
  <c r="HB17" i="34"/>
  <c r="HC17" i="34"/>
  <c r="HD17" i="34"/>
  <c r="HE17" i="34"/>
  <c r="HF17" i="34"/>
  <c r="HG17" i="34"/>
  <c r="HH17" i="34"/>
  <c r="HI17" i="34"/>
  <c r="HJ17" i="34"/>
  <c r="HK17" i="34"/>
  <c r="HL17" i="34"/>
  <c r="HM17" i="34"/>
  <c r="HN17" i="34"/>
  <c r="HO17" i="34"/>
  <c r="HP17" i="34"/>
  <c r="HQ17" i="34"/>
  <c r="HR17" i="34"/>
  <c r="HS17" i="34"/>
  <c r="HT17" i="34"/>
  <c r="HU17" i="34"/>
  <c r="HV17" i="34"/>
  <c r="HW17" i="34"/>
  <c r="HX17" i="34"/>
  <c r="HY17" i="34"/>
  <c r="HZ17" i="34"/>
  <c r="IA17" i="34"/>
  <c r="IB17" i="34"/>
  <c r="IC17" i="34"/>
  <c r="ID17" i="34"/>
  <c r="IE17" i="34"/>
  <c r="IF17" i="34"/>
  <c r="IG17" i="34"/>
  <c r="IH17" i="34"/>
  <c r="BH16" i="34"/>
  <c r="BK16" i="34"/>
  <c r="BL16" i="34"/>
  <c r="BM16" i="34"/>
  <c r="BN16" i="34"/>
  <c r="BO16" i="34"/>
  <c r="BP16" i="34"/>
  <c r="BQ16" i="34"/>
  <c r="BR16" i="34"/>
  <c r="BS16" i="34"/>
  <c r="BT16" i="34"/>
  <c r="BU16" i="34"/>
  <c r="BV16" i="34"/>
  <c r="BX16" i="34"/>
  <c r="DH16" i="34"/>
  <c r="DI16" i="34"/>
  <c r="DJ16" i="34"/>
  <c r="DL16" i="34"/>
  <c r="DM16" i="34"/>
  <c r="DN16" i="34"/>
  <c r="DO16" i="34"/>
  <c r="DQ16" i="34"/>
  <c r="DR16" i="34"/>
  <c r="DS16" i="34"/>
  <c r="DT16" i="34"/>
  <c r="DV16" i="34"/>
  <c r="DW16" i="34" s="1"/>
  <c r="EA16" i="34"/>
  <c r="EL16" i="34"/>
  <c r="EN16" i="34"/>
  <c r="EX16" i="34"/>
  <c r="EY16" i="34"/>
  <c r="FA16" i="34"/>
  <c r="FD16" i="34"/>
  <c r="FE16" i="34"/>
  <c r="FF16" i="34"/>
  <c r="FG16" i="34"/>
  <c r="FH16" i="34"/>
  <c r="FI16" i="34"/>
  <c r="FK16" i="34"/>
  <c r="FL16" i="34" s="1"/>
  <c r="FM16" i="34"/>
  <c r="FN16" i="34"/>
  <c r="FO16" i="34"/>
  <c r="FQ16" i="34"/>
  <c r="FR16" i="34" s="1"/>
  <c r="FT16" i="34"/>
  <c r="FU16" i="34" s="1"/>
  <c r="FV16" i="34"/>
  <c r="FW16" i="34"/>
  <c r="FY16" i="34"/>
  <c r="FZ16" i="34" s="1"/>
  <c r="GG16" i="34"/>
  <c r="GH16" i="34"/>
  <c r="IK16" i="34" s="1"/>
  <c r="GI16" i="34"/>
  <c r="GJ16" i="34"/>
  <c r="GK16" i="34"/>
  <c r="GN16" i="34"/>
  <c r="GO16" i="34"/>
  <c r="GP16" i="34"/>
  <c r="GQ16" i="34"/>
  <c r="GR16" i="34"/>
  <c r="GS16" i="34"/>
  <c r="GT16" i="34"/>
  <c r="GU16" i="34"/>
  <c r="GV16" i="34"/>
  <c r="GW16" i="34"/>
  <c r="GX16" i="34"/>
  <c r="GY16" i="34"/>
  <c r="GZ16" i="34"/>
  <c r="HA16" i="34"/>
  <c r="HB16" i="34"/>
  <c r="HC16" i="34"/>
  <c r="HD16" i="34"/>
  <c r="HE16" i="34"/>
  <c r="HF16" i="34"/>
  <c r="HG16" i="34"/>
  <c r="HH16" i="34"/>
  <c r="HI16" i="34"/>
  <c r="HJ16" i="34"/>
  <c r="HK16" i="34"/>
  <c r="HL16" i="34"/>
  <c r="HM16" i="34"/>
  <c r="HN16" i="34"/>
  <c r="HO16" i="34"/>
  <c r="HP16" i="34"/>
  <c r="HQ16" i="34"/>
  <c r="HR16" i="34"/>
  <c r="HS16" i="34"/>
  <c r="HT16" i="34"/>
  <c r="HU16" i="34"/>
  <c r="HV16" i="34"/>
  <c r="HW16" i="34"/>
  <c r="HX16" i="34"/>
  <c r="HY16" i="34"/>
  <c r="HZ16" i="34"/>
  <c r="IA16" i="34"/>
  <c r="IB16" i="34"/>
  <c r="IC16" i="34"/>
  <c r="ID16" i="34"/>
  <c r="IE16" i="34"/>
  <c r="IF16" i="34"/>
  <c r="IG16" i="34"/>
  <c r="IH16" i="34"/>
  <c r="BH15" i="34"/>
  <c r="GH15" i="34" s="1"/>
  <c r="IK15" i="34" s="1"/>
  <c r="BK15" i="34"/>
  <c r="BL15" i="34"/>
  <c r="BM15" i="34"/>
  <c r="BN15" i="34"/>
  <c r="BO15" i="34"/>
  <c r="BP15" i="34"/>
  <c r="BQ15" i="34"/>
  <c r="BR15" i="34"/>
  <c r="BS15" i="34"/>
  <c r="BT15" i="34"/>
  <c r="BU15" i="34"/>
  <c r="BV15" i="34"/>
  <c r="BX15" i="34"/>
  <c r="DH15" i="34"/>
  <c r="DI15" i="34"/>
  <c r="DJ15" i="34"/>
  <c r="DL15" i="34"/>
  <c r="DM15" i="34"/>
  <c r="DN15" i="34"/>
  <c r="DO15" i="34"/>
  <c r="DQ15" i="34"/>
  <c r="DR15" i="34"/>
  <c r="DS15" i="34"/>
  <c r="DT15" i="34"/>
  <c r="DV15" i="34"/>
  <c r="DW15" i="34" s="1"/>
  <c r="EA15" i="34"/>
  <c r="EL15" i="34"/>
  <c r="EN15" i="34"/>
  <c r="EX15" i="34"/>
  <c r="EY15" i="34"/>
  <c r="FA15" i="34"/>
  <c r="FD15" i="34"/>
  <c r="FE15" i="34"/>
  <c r="FF15" i="34"/>
  <c r="FG15" i="34"/>
  <c r="FH15" i="34"/>
  <c r="FI15" i="34"/>
  <c r="FK15" i="34"/>
  <c r="FL15" i="34" s="1"/>
  <c r="FM15" i="34"/>
  <c r="FN15" i="34"/>
  <c r="FO15" i="34"/>
  <c r="FQ15" i="34"/>
  <c r="FR15" i="34" s="1"/>
  <c r="FT15" i="34"/>
  <c r="FU15" i="34" s="1"/>
  <c r="FV15" i="34"/>
  <c r="FW15" i="34"/>
  <c r="FY15" i="34"/>
  <c r="FZ15" i="34" s="1"/>
  <c r="GG15" i="34"/>
  <c r="GI15" i="34"/>
  <c r="GJ15" i="34"/>
  <c r="GK15" i="34"/>
  <c r="GN15" i="34"/>
  <c r="GO15" i="34"/>
  <c r="GP15" i="34"/>
  <c r="GQ15" i="34"/>
  <c r="GR15" i="34"/>
  <c r="GS15" i="34"/>
  <c r="GT15" i="34"/>
  <c r="GU15" i="34"/>
  <c r="GV15" i="34"/>
  <c r="GW15" i="34"/>
  <c r="GX15" i="34"/>
  <c r="GY15" i="34"/>
  <c r="GZ15" i="34"/>
  <c r="HA15" i="34"/>
  <c r="HB15" i="34"/>
  <c r="HC15" i="34"/>
  <c r="HD15" i="34"/>
  <c r="HE15" i="34"/>
  <c r="HF15" i="34"/>
  <c r="HG15" i="34"/>
  <c r="HH15" i="34"/>
  <c r="HI15" i="34"/>
  <c r="HJ15" i="34"/>
  <c r="HK15" i="34"/>
  <c r="HL15" i="34"/>
  <c r="HM15" i="34"/>
  <c r="HN15" i="34"/>
  <c r="HO15" i="34"/>
  <c r="HP15" i="34"/>
  <c r="HQ15" i="34"/>
  <c r="HR15" i="34"/>
  <c r="HS15" i="34"/>
  <c r="HT15" i="34"/>
  <c r="HU15" i="34"/>
  <c r="HV15" i="34"/>
  <c r="HW15" i="34"/>
  <c r="HX15" i="34"/>
  <c r="HY15" i="34"/>
  <c r="HZ15" i="34"/>
  <c r="IA15" i="34"/>
  <c r="IB15" i="34"/>
  <c r="IC15" i="34"/>
  <c r="ID15" i="34"/>
  <c r="IE15" i="34"/>
  <c r="IF15" i="34"/>
  <c r="IG15" i="34"/>
  <c r="IH15" i="34"/>
  <c r="BH14" i="34"/>
  <c r="GH14" i="34" s="1"/>
  <c r="IK14" i="34" s="1"/>
  <c r="BK14" i="34"/>
  <c r="BL14" i="34"/>
  <c r="BM14" i="34"/>
  <c r="BN14" i="34"/>
  <c r="BO14" i="34"/>
  <c r="BP14" i="34"/>
  <c r="BQ14" i="34"/>
  <c r="BR14" i="34"/>
  <c r="BS14" i="34"/>
  <c r="BT14" i="34"/>
  <c r="BU14" i="34"/>
  <c r="BV14" i="34"/>
  <c r="BX14" i="34"/>
  <c r="DH14" i="34"/>
  <c r="DI14" i="34"/>
  <c r="DJ14" i="34"/>
  <c r="DL14" i="34"/>
  <c r="DM14" i="34"/>
  <c r="DN14" i="34"/>
  <c r="DO14" i="34"/>
  <c r="DQ14" i="34"/>
  <c r="DR14" i="34"/>
  <c r="DS14" i="34"/>
  <c r="DT14" i="34"/>
  <c r="DV14" i="34"/>
  <c r="DW14" i="34" s="1"/>
  <c r="EA14" i="34"/>
  <c r="EL14" i="34"/>
  <c r="EN14" i="34"/>
  <c r="EX14" i="34"/>
  <c r="EY14" i="34"/>
  <c r="FA14" i="34"/>
  <c r="FD14" i="34"/>
  <c r="FE14" i="34"/>
  <c r="FF14" i="34"/>
  <c r="FG14" i="34"/>
  <c r="FH14" i="34"/>
  <c r="FI14" i="34"/>
  <c r="FK14" i="34"/>
  <c r="FL14" i="34" s="1"/>
  <c r="FM14" i="34"/>
  <c r="FN14" i="34"/>
  <c r="FO14" i="34"/>
  <c r="FQ14" i="34"/>
  <c r="FR14" i="34" s="1"/>
  <c r="FT14" i="34"/>
  <c r="FU14" i="34" s="1"/>
  <c r="FV14" i="34"/>
  <c r="FW14" i="34"/>
  <c r="FY14" i="34"/>
  <c r="FZ14" i="34" s="1"/>
  <c r="GG14" i="34"/>
  <c r="GI14" i="34"/>
  <c r="GJ14" i="34"/>
  <c r="GK14" i="34"/>
  <c r="GN14" i="34"/>
  <c r="GO14" i="34"/>
  <c r="GP14" i="34"/>
  <c r="GQ14" i="34"/>
  <c r="GR14" i="34"/>
  <c r="GS14" i="34"/>
  <c r="GT14" i="34"/>
  <c r="GU14" i="34"/>
  <c r="GV14" i="34"/>
  <c r="GW14" i="34"/>
  <c r="GX14" i="34"/>
  <c r="GY14" i="34"/>
  <c r="GZ14" i="34"/>
  <c r="HA14" i="34"/>
  <c r="HB14" i="34"/>
  <c r="HC14" i="34"/>
  <c r="HD14" i="34"/>
  <c r="HE14" i="34"/>
  <c r="HF14" i="34"/>
  <c r="HG14" i="34"/>
  <c r="HH14" i="34"/>
  <c r="HI14" i="34"/>
  <c r="HJ14" i="34"/>
  <c r="HK14" i="34"/>
  <c r="HL14" i="34"/>
  <c r="HM14" i="34"/>
  <c r="HN14" i="34"/>
  <c r="HO14" i="34"/>
  <c r="HP14" i="34"/>
  <c r="HQ14" i="34"/>
  <c r="HR14" i="34"/>
  <c r="HS14" i="34"/>
  <c r="HT14" i="34"/>
  <c r="HU14" i="34"/>
  <c r="HV14" i="34"/>
  <c r="HW14" i="34"/>
  <c r="HX14" i="34"/>
  <c r="HY14" i="34"/>
  <c r="HZ14" i="34"/>
  <c r="IA14" i="34"/>
  <c r="IB14" i="34"/>
  <c r="IC14" i="34"/>
  <c r="ID14" i="34"/>
  <c r="IE14" i="34"/>
  <c r="IF14" i="34"/>
  <c r="IG14" i="34"/>
  <c r="IH14" i="34"/>
  <c r="BH13" i="34"/>
  <c r="BK13" i="34"/>
  <c r="BL13" i="34"/>
  <c r="BM13" i="34"/>
  <c r="BN13" i="34"/>
  <c r="BO13" i="34"/>
  <c r="BP13" i="34"/>
  <c r="BQ13" i="34"/>
  <c r="BR13" i="34"/>
  <c r="BS13" i="34"/>
  <c r="BT13" i="34"/>
  <c r="BU13" i="34"/>
  <c r="BV13" i="34"/>
  <c r="BX13" i="34"/>
  <c r="DH13" i="34"/>
  <c r="DI13" i="34"/>
  <c r="DJ13" i="34"/>
  <c r="DL13" i="34"/>
  <c r="DM13" i="34"/>
  <c r="DN13" i="34"/>
  <c r="DO13" i="34"/>
  <c r="DQ13" i="34"/>
  <c r="DR13" i="34"/>
  <c r="DS13" i="34"/>
  <c r="DT13" i="34"/>
  <c r="DV13" i="34"/>
  <c r="DW13" i="34" s="1"/>
  <c r="EA13" i="34"/>
  <c r="EL13" i="34"/>
  <c r="EN13" i="34"/>
  <c r="EX13" i="34"/>
  <c r="EY13" i="34"/>
  <c r="FA13" i="34"/>
  <c r="FD13" i="34"/>
  <c r="FE13" i="34"/>
  <c r="FF13" i="34"/>
  <c r="FG13" i="34"/>
  <c r="FH13" i="34"/>
  <c r="FI13" i="34"/>
  <c r="FK13" i="34"/>
  <c r="FL13" i="34" s="1"/>
  <c r="FM13" i="34"/>
  <c r="FN13" i="34"/>
  <c r="FO13" i="34"/>
  <c r="FQ13" i="34"/>
  <c r="FR13" i="34" s="1"/>
  <c r="FT13" i="34"/>
  <c r="FU13" i="34" s="1"/>
  <c r="FV13" i="34"/>
  <c r="FW13" i="34"/>
  <c r="FY13" i="34"/>
  <c r="FZ13" i="34" s="1"/>
  <c r="GG13" i="34"/>
  <c r="GH13" i="34"/>
  <c r="IK13" i="34" s="1"/>
  <c r="GI13" i="34"/>
  <c r="GJ13" i="34"/>
  <c r="GK13" i="34"/>
  <c r="GN13" i="34"/>
  <c r="GO13" i="34"/>
  <c r="GP13" i="34"/>
  <c r="GQ13" i="34"/>
  <c r="GR13" i="34"/>
  <c r="GS13" i="34"/>
  <c r="GT13" i="34"/>
  <c r="GU13" i="34"/>
  <c r="GV13" i="34"/>
  <c r="GW13" i="34"/>
  <c r="GX13" i="34"/>
  <c r="GY13" i="34"/>
  <c r="GZ13" i="34"/>
  <c r="HA13" i="34"/>
  <c r="HB13" i="34"/>
  <c r="HC13" i="34"/>
  <c r="HD13" i="34"/>
  <c r="HE13" i="34"/>
  <c r="HF13" i="34"/>
  <c r="HG13" i="34"/>
  <c r="HH13" i="34"/>
  <c r="HI13" i="34"/>
  <c r="HJ13" i="34"/>
  <c r="HK13" i="34"/>
  <c r="HL13" i="34"/>
  <c r="HM13" i="34"/>
  <c r="HN13" i="34"/>
  <c r="HO13" i="34"/>
  <c r="HP13" i="34"/>
  <c r="HQ13" i="34"/>
  <c r="HR13" i="34"/>
  <c r="HS13" i="34"/>
  <c r="HT13" i="34"/>
  <c r="HU13" i="34"/>
  <c r="HV13" i="34"/>
  <c r="HW13" i="34"/>
  <c r="HX13" i="34"/>
  <c r="HY13" i="34"/>
  <c r="HZ13" i="34"/>
  <c r="IA13" i="34"/>
  <c r="IB13" i="34"/>
  <c r="IC13" i="34"/>
  <c r="ID13" i="34"/>
  <c r="IE13" i="34"/>
  <c r="IF13" i="34"/>
  <c r="IG13" i="34"/>
  <c r="BH12" i="34"/>
  <c r="BK12" i="34"/>
  <c r="BL12" i="34"/>
  <c r="BM12" i="34"/>
  <c r="BN12" i="34"/>
  <c r="BO12" i="34"/>
  <c r="BP12" i="34"/>
  <c r="BQ12" i="34"/>
  <c r="BR12" i="34"/>
  <c r="BS12" i="34"/>
  <c r="BT12" i="34"/>
  <c r="BU12" i="34"/>
  <c r="BV12" i="34"/>
  <c r="BX12" i="34"/>
  <c r="DH12" i="34"/>
  <c r="DI12" i="34"/>
  <c r="DJ12" i="34"/>
  <c r="DL12" i="34"/>
  <c r="DM12" i="34"/>
  <c r="DN12" i="34"/>
  <c r="DO12" i="34"/>
  <c r="DQ12" i="34"/>
  <c r="DR12" i="34"/>
  <c r="DS12" i="34"/>
  <c r="DT12" i="34"/>
  <c r="DV12" i="34"/>
  <c r="DW12" i="34" s="1"/>
  <c r="EA12" i="34"/>
  <c r="EL12" i="34"/>
  <c r="EN12" i="34"/>
  <c r="EX12" i="34"/>
  <c r="EY12" i="34"/>
  <c r="FA12" i="34"/>
  <c r="FD12" i="34"/>
  <c r="FE12" i="34"/>
  <c r="FF12" i="34"/>
  <c r="FG12" i="34"/>
  <c r="FH12" i="34"/>
  <c r="FI12" i="34"/>
  <c r="FK12" i="34"/>
  <c r="FL12" i="34" s="1"/>
  <c r="FM12" i="34"/>
  <c r="FN12" i="34"/>
  <c r="FO12" i="34"/>
  <c r="FQ12" i="34"/>
  <c r="FR12" i="34" s="1"/>
  <c r="FT12" i="34"/>
  <c r="FU12" i="34" s="1"/>
  <c r="FV12" i="34"/>
  <c r="FW12" i="34"/>
  <c r="FY12" i="34"/>
  <c r="FZ12" i="34" s="1"/>
  <c r="GG12" i="34"/>
  <c r="GH12" i="34"/>
  <c r="IK12" i="34" s="1"/>
  <c r="GI12" i="34"/>
  <c r="GJ12" i="34"/>
  <c r="GK12" i="34"/>
  <c r="GN12" i="34"/>
  <c r="GO12" i="34"/>
  <c r="GP12" i="34"/>
  <c r="GQ12" i="34"/>
  <c r="GR12" i="34"/>
  <c r="GS12" i="34"/>
  <c r="GT12" i="34"/>
  <c r="GU12" i="34"/>
  <c r="GV12" i="34"/>
  <c r="GW12" i="34"/>
  <c r="GX12" i="34"/>
  <c r="GY12" i="34"/>
  <c r="GZ12" i="34"/>
  <c r="HA12" i="34"/>
  <c r="HB12" i="34"/>
  <c r="HC12" i="34"/>
  <c r="HD12" i="34"/>
  <c r="HE12" i="34"/>
  <c r="HF12" i="34"/>
  <c r="HG12" i="34"/>
  <c r="HH12" i="34"/>
  <c r="HI12" i="34"/>
  <c r="HJ12" i="34"/>
  <c r="HK12" i="34"/>
  <c r="HL12" i="34"/>
  <c r="HM12" i="34"/>
  <c r="HN12" i="34"/>
  <c r="HO12" i="34"/>
  <c r="HP12" i="34"/>
  <c r="HQ12" i="34"/>
  <c r="HR12" i="34"/>
  <c r="HS12" i="34"/>
  <c r="HT12" i="34"/>
  <c r="HU12" i="34"/>
  <c r="HV12" i="34"/>
  <c r="HW12" i="34"/>
  <c r="HX12" i="34"/>
  <c r="HY12" i="34"/>
  <c r="HZ12" i="34"/>
  <c r="IA12" i="34"/>
  <c r="IB12" i="34"/>
  <c r="IC12" i="34"/>
  <c r="ID12" i="34"/>
  <c r="IE12" i="34"/>
  <c r="IF12" i="34"/>
  <c r="IG12" i="34"/>
  <c r="IH12" i="34"/>
  <c r="BH11" i="34"/>
  <c r="GH11" i="34" s="1"/>
  <c r="IK11" i="34" s="1"/>
  <c r="BK11" i="34"/>
  <c r="BL11" i="34"/>
  <c r="BM11" i="34"/>
  <c r="BN11" i="34"/>
  <c r="BO11" i="34"/>
  <c r="BP11" i="34"/>
  <c r="BQ11" i="34"/>
  <c r="BR11" i="34"/>
  <c r="BS11" i="34"/>
  <c r="BT11" i="34"/>
  <c r="BU11" i="34"/>
  <c r="BV11" i="34"/>
  <c r="BX11" i="34"/>
  <c r="DH11" i="34"/>
  <c r="DI11" i="34"/>
  <c r="DJ11" i="34"/>
  <c r="DL11" i="34"/>
  <c r="DM11" i="34"/>
  <c r="DN11" i="34"/>
  <c r="DO11" i="34"/>
  <c r="DQ11" i="34"/>
  <c r="DR11" i="34"/>
  <c r="DS11" i="34"/>
  <c r="DT11" i="34"/>
  <c r="DV11" i="34"/>
  <c r="DW11" i="34" s="1"/>
  <c r="EA11" i="34"/>
  <c r="EL11" i="34"/>
  <c r="EN11" i="34"/>
  <c r="EX11" i="34"/>
  <c r="EY11" i="34"/>
  <c r="FA11" i="34"/>
  <c r="FD11" i="34"/>
  <c r="FE11" i="34"/>
  <c r="FF11" i="34"/>
  <c r="FG11" i="34"/>
  <c r="FH11" i="34"/>
  <c r="FI11" i="34"/>
  <c r="FK11" i="34"/>
  <c r="FL11" i="34" s="1"/>
  <c r="FM11" i="34"/>
  <c r="FN11" i="34"/>
  <c r="FO11" i="34"/>
  <c r="FQ11" i="34"/>
  <c r="FR11" i="34" s="1"/>
  <c r="FT11" i="34"/>
  <c r="FU11" i="34" s="1"/>
  <c r="FV11" i="34"/>
  <c r="FW11" i="34"/>
  <c r="FY11" i="34"/>
  <c r="FZ11" i="34" s="1"/>
  <c r="GG11" i="34"/>
  <c r="GI11" i="34"/>
  <c r="GJ11" i="34"/>
  <c r="GK11" i="34"/>
  <c r="GN11" i="34"/>
  <c r="GO11" i="34"/>
  <c r="GP11" i="34"/>
  <c r="GQ11" i="34"/>
  <c r="GR11" i="34"/>
  <c r="GS11" i="34"/>
  <c r="GT11" i="34"/>
  <c r="GU11" i="34"/>
  <c r="GV11" i="34"/>
  <c r="GW11" i="34"/>
  <c r="GX11" i="34"/>
  <c r="GY11" i="34"/>
  <c r="GZ11" i="34"/>
  <c r="HA11" i="34"/>
  <c r="HB11" i="34"/>
  <c r="HC11" i="34"/>
  <c r="HD11" i="34"/>
  <c r="HE11" i="34"/>
  <c r="HF11" i="34"/>
  <c r="HG11" i="34"/>
  <c r="HH11" i="34"/>
  <c r="HI11" i="34"/>
  <c r="HJ11" i="34"/>
  <c r="HK11" i="34"/>
  <c r="HL11" i="34"/>
  <c r="HM11" i="34"/>
  <c r="HN11" i="34"/>
  <c r="HO11" i="34"/>
  <c r="HP11" i="34"/>
  <c r="HQ11" i="34"/>
  <c r="HR11" i="34"/>
  <c r="HS11" i="34"/>
  <c r="HT11" i="34"/>
  <c r="HU11" i="34"/>
  <c r="HV11" i="34"/>
  <c r="HW11" i="34"/>
  <c r="HX11" i="34"/>
  <c r="HY11" i="34"/>
  <c r="HZ11" i="34"/>
  <c r="IA11" i="34"/>
  <c r="IB11" i="34"/>
  <c r="IC11" i="34"/>
  <c r="ID11" i="34"/>
  <c r="IE11" i="34"/>
  <c r="IF11" i="34"/>
  <c r="IG11" i="34"/>
  <c r="IH11" i="34"/>
  <c r="BH10" i="34"/>
  <c r="GH10" i="34" s="1"/>
  <c r="IK10" i="34" s="1"/>
  <c r="BK10" i="34"/>
  <c r="BL10" i="34"/>
  <c r="BM10" i="34"/>
  <c r="BN10" i="34"/>
  <c r="BO10" i="34"/>
  <c r="BP10" i="34"/>
  <c r="BQ10" i="34"/>
  <c r="BR10" i="34"/>
  <c r="BS10" i="34"/>
  <c r="BT10" i="34"/>
  <c r="BU10" i="34"/>
  <c r="BV10" i="34"/>
  <c r="BX10" i="34"/>
  <c r="DH10" i="34"/>
  <c r="DI10" i="34"/>
  <c r="DJ10" i="34"/>
  <c r="DL10" i="34"/>
  <c r="DM10" i="34"/>
  <c r="DN10" i="34"/>
  <c r="DO10" i="34"/>
  <c r="DQ10" i="34"/>
  <c r="DR10" i="34"/>
  <c r="DS10" i="34"/>
  <c r="DT10" i="34"/>
  <c r="DV10" i="34"/>
  <c r="DW10" i="34" s="1"/>
  <c r="EA10" i="34"/>
  <c r="EL10" i="34"/>
  <c r="EN10" i="34"/>
  <c r="EX10" i="34"/>
  <c r="EY10" i="34"/>
  <c r="FA10" i="34"/>
  <c r="FD10" i="34"/>
  <c r="FE10" i="34"/>
  <c r="FF10" i="34"/>
  <c r="FG10" i="34"/>
  <c r="FH10" i="34"/>
  <c r="FI10" i="34"/>
  <c r="FK10" i="34"/>
  <c r="FL10" i="34" s="1"/>
  <c r="FM10" i="34"/>
  <c r="FN10" i="34"/>
  <c r="FO10" i="34"/>
  <c r="FQ10" i="34"/>
  <c r="FR10" i="34" s="1"/>
  <c r="FT10" i="34"/>
  <c r="FU10" i="34" s="1"/>
  <c r="FV10" i="34"/>
  <c r="FW10" i="34"/>
  <c r="FY10" i="34"/>
  <c r="FZ10" i="34" s="1"/>
  <c r="GG10" i="34"/>
  <c r="GI10" i="34"/>
  <c r="GJ10" i="34"/>
  <c r="GK10" i="34"/>
  <c r="GN10" i="34"/>
  <c r="GO10" i="34"/>
  <c r="GP10" i="34"/>
  <c r="GQ10" i="34"/>
  <c r="GR10" i="34"/>
  <c r="GS10" i="34"/>
  <c r="GT10" i="34"/>
  <c r="GU10" i="34"/>
  <c r="GV10" i="34"/>
  <c r="GW10" i="34"/>
  <c r="GX10" i="34"/>
  <c r="GY10" i="34"/>
  <c r="GZ10" i="34"/>
  <c r="HA10" i="34"/>
  <c r="HB10" i="34"/>
  <c r="HC10" i="34"/>
  <c r="HD10" i="34"/>
  <c r="HE10" i="34"/>
  <c r="HF10" i="34"/>
  <c r="HG10" i="34"/>
  <c r="HH10" i="34"/>
  <c r="HI10" i="34"/>
  <c r="HJ10" i="34"/>
  <c r="HK10" i="34"/>
  <c r="HL10" i="34"/>
  <c r="HM10" i="34"/>
  <c r="HN10" i="34"/>
  <c r="HO10" i="34"/>
  <c r="HP10" i="34"/>
  <c r="HQ10" i="34"/>
  <c r="HR10" i="34"/>
  <c r="HS10" i="34"/>
  <c r="HT10" i="34"/>
  <c r="HU10" i="34"/>
  <c r="HV10" i="34"/>
  <c r="HW10" i="34"/>
  <c r="HX10" i="34"/>
  <c r="HY10" i="34"/>
  <c r="HZ10" i="34"/>
  <c r="IA10" i="34"/>
  <c r="IB10" i="34"/>
  <c r="IC10" i="34"/>
  <c r="ID10" i="34"/>
  <c r="IE10" i="34"/>
  <c r="IF10" i="34"/>
  <c r="IG10" i="34"/>
  <c r="IH10" i="34"/>
  <c r="BH9" i="34"/>
  <c r="GH9" i="34" s="1"/>
  <c r="IK9" i="34" s="1"/>
  <c r="IL9" i="34" s="1"/>
  <c r="IM9" i="34" s="1"/>
  <c r="BK9" i="34"/>
  <c r="BL9" i="34"/>
  <c r="BM9" i="34"/>
  <c r="BN9" i="34"/>
  <c r="BO9" i="34"/>
  <c r="BP9" i="34"/>
  <c r="BQ9" i="34"/>
  <c r="BR9" i="34"/>
  <c r="BS9" i="34"/>
  <c r="BT9" i="34"/>
  <c r="BU9" i="34"/>
  <c r="BV9" i="34"/>
  <c r="BX9" i="34"/>
  <c r="DH9" i="34"/>
  <c r="DI9" i="34"/>
  <c r="DJ9" i="34"/>
  <c r="DL9" i="34"/>
  <c r="DM9" i="34"/>
  <c r="DN9" i="34"/>
  <c r="DO9" i="34"/>
  <c r="DQ9" i="34"/>
  <c r="DR9" i="34"/>
  <c r="DS9" i="34"/>
  <c r="DT9" i="34"/>
  <c r="DV9" i="34"/>
  <c r="DW9" i="34" s="1"/>
  <c r="EA9" i="34"/>
  <c r="EL9" i="34"/>
  <c r="EN9" i="34"/>
  <c r="EX9" i="34"/>
  <c r="EY9" i="34"/>
  <c r="FA9" i="34"/>
  <c r="FD9" i="34"/>
  <c r="FE9" i="34"/>
  <c r="FF9" i="34"/>
  <c r="FG9" i="34"/>
  <c r="FH9" i="34"/>
  <c r="FI9" i="34"/>
  <c r="FK9" i="34"/>
  <c r="FL9" i="34" s="1"/>
  <c r="FM9" i="34"/>
  <c r="FN9" i="34"/>
  <c r="FO9" i="34"/>
  <c r="FQ9" i="34"/>
  <c r="FR9" i="34" s="1"/>
  <c r="FT9" i="34"/>
  <c r="FU9" i="34" s="1"/>
  <c r="FV9" i="34"/>
  <c r="FW9" i="34"/>
  <c r="FY9" i="34"/>
  <c r="FZ9" i="34" s="1"/>
  <c r="GG9" i="34"/>
  <c r="GI9" i="34"/>
  <c r="GJ9" i="34"/>
  <c r="GK9" i="34"/>
  <c r="GN9" i="34"/>
  <c r="GO9" i="34"/>
  <c r="GP9" i="34"/>
  <c r="GQ9" i="34"/>
  <c r="GR9" i="34"/>
  <c r="GS9" i="34"/>
  <c r="GT9" i="34"/>
  <c r="GU9" i="34"/>
  <c r="GV9" i="34"/>
  <c r="GW9" i="34"/>
  <c r="GX9" i="34"/>
  <c r="GY9" i="34"/>
  <c r="GZ9" i="34"/>
  <c r="HA9" i="34"/>
  <c r="HB9" i="34"/>
  <c r="HC9" i="34"/>
  <c r="HD9" i="34"/>
  <c r="HE9" i="34"/>
  <c r="HF9" i="34"/>
  <c r="HG9" i="34"/>
  <c r="HH9" i="34"/>
  <c r="HI9" i="34"/>
  <c r="HJ9" i="34"/>
  <c r="HK9" i="34"/>
  <c r="HL9" i="34"/>
  <c r="HM9" i="34"/>
  <c r="HN9" i="34"/>
  <c r="HO9" i="34"/>
  <c r="HP9" i="34"/>
  <c r="HQ9" i="34"/>
  <c r="HR9" i="34"/>
  <c r="HS9" i="34"/>
  <c r="HT9" i="34"/>
  <c r="HU9" i="34"/>
  <c r="HV9" i="34"/>
  <c r="HW9" i="34"/>
  <c r="HX9" i="34"/>
  <c r="HY9" i="34"/>
  <c r="HZ9" i="34"/>
  <c r="IA9" i="34"/>
  <c r="IB9" i="34"/>
  <c r="IC9" i="34"/>
  <c r="ID9" i="34"/>
  <c r="IE9" i="34"/>
  <c r="IF9" i="34"/>
  <c r="IG9" i="34"/>
  <c r="IH9" i="34"/>
  <c r="BH8" i="34"/>
  <c r="GH8" i="34" s="1"/>
  <c r="IK8" i="34" s="1"/>
  <c r="BK8" i="34"/>
  <c r="BL8" i="34"/>
  <c r="BM8" i="34"/>
  <c r="BN8" i="34"/>
  <c r="BO8" i="34"/>
  <c r="BP8" i="34"/>
  <c r="BQ8" i="34"/>
  <c r="BR8" i="34"/>
  <c r="BS8" i="34"/>
  <c r="BT8" i="34"/>
  <c r="BU8" i="34"/>
  <c r="BV8" i="34"/>
  <c r="BX8" i="34"/>
  <c r="DH8" i="34"/>
  <c r="DI8" i="34"/>
  <c r="DJ8" i="34"/>
  <c r="DL8" i="34"/>
  <c r="DM8" i="34"/>
  <c r="DN8" i="34"/>
  <c r="DO8" i="34"/>
  <c r="DQ8" i="34"/>
  <c r="DR8" i="34"/>
  <c r="DS8" i="34"/>
  <c r="DT8" i="34"/>
  <c r="DV8" i="34"/>
  <c r="DW8" i="34" s="1"/>
  <c r="EA8" i="34"/>
  <c r="EL8" i="34"/>
  <c r="EN8" i="34"/>
  <c r="EX8" i="34"/>
  <c r="EY8" i="34"/>
  <c r="FA8" i="34"/>
  <c r="FD8" i="34"/>
  <c r="FE8" i="34"/>
  <c r="FF8" i="34"/>
  <c r="FG8" i="34"/>
  <c r="FH8" i="34"/>
  <c r="FI8" i="34"/>
  <c r="FK8" i="34"/>
  <c r="FL8" i="34" s="1"/>
  <c r="FM8" i="34"/>
  <c r="FN8" i="34"/>
  <c r="FO8" i="34"/>
  <c r="FQ8" i="34"/>
  <c r="FR8" i="34" s="1"/>
  <c r="FT8" i="34"/>
  <c r="FU8" i="34" s="1"/>
  <c r="FV8" i="34"/>
  <c r="FW8" i="34"/>
  <c r="FY8" i="34"/>
  <c r="FZ8" i="34" s="1"/>
  <c r="GG8" i="34"/>
  <c r="GI8" i="34"/>
  <c r="GJ8" i="34"/>
  <c r="GK8" i="34"/>
  <c r="GN8" i="34"/>
  <c r="GO8" i="34"/>
  <c r="GP8" i="34"/>
  <c r="GQ8" i="34"/>
  <c r="GR8" i="34"/>
  <c r="GS8" i="34"/>
  <c r="GT8" i="34"/>
  <c r="GU8" i="34"/>
  <c r="GV8" i="34"/>
  <c r="GW8" i="34"/>
  <c r="GX8" i="34"/>
  <c r="GY8" i="34"/>
  <c r="GZ8" i="34"/>
  <c r="HA8" i="34"/>
  <c r="HB8" i="34"/>
  <c r="HC8" i="34"/>
  <c r="HD8" i="34"/>
  <c r="HE8" i="34"/>
  <c r="HF8" i="34"/>
  <c r="HG8" i="34"/>
  <c r="HH8" i="34"/>
  <c r="HI8" i="34"/>
  <c r="HJ8" i="34"/>
  <c r="HK8" i="34"/>
  <c r="HL8" i="34"/>
  <c r="HM8" i="34"/>
  <c r="HN8" i="34"/>
  <c r="HO8" i="34"/>
  <c r="HP8" i="34"/>
  <c r="HQ8" i="34"/>
  <c r="HR8" i="34"/>
  <c r="HS8" i="34"/>
  <c r="HT8" i="34"/>
  <c r="HU8" i="34"/>
  <c r="HV8" i="34"/>
  <c r="HW8" i="34"/>
  <c r="HX8" i="34"/>
  <c r="HY8" i="34"/>
  <c r="HZ8" i="34"/>
  <c r="IA8" i="34"/>
  <c r="IB8" i="34"/>
  <c r="IC8" i="34"/>
  <c r="ID8" i="34"/>
  <c r="IE8" i="34"/>
  <c r="IF8" i="34"/>
  <c r="IG8" i="34"/>
  <c r="IH8" i="34"/>
  <c r="BH7" i="34"/>
  <c r="GH7" i="34" s="1"/>
  <c r="IK7" i="34" s="1"/>
  <c r="BK7" i="34"/>
  <c r="BL7" i="34"/>
  <c r="BM7" i="34"/>
  <c r="BN7" i="34"/>
  <c r="BO7" i="34"/>
  <c r="BP7" i="34"/>
  <c r="BQ7" i="34"/>
  <c r="BR7" i="34"/>
  <c r="BS7" i="34"/>
  <c r="BT7" i="34"/>
  <c r="BU7" i="34"/>
  <c r="BV7" i="34"/>
  <c r="BX7" i="34"/>
  <c r="DH7" i="34"/>
  <c r="DI7" i="34"/>
  <c r="DJ7" i="34"/>
  <c r="DL7" i="34"/>
  <c r="DM7" i="34"/>
  <c r="DN7" i="34"/>
  <c r="DO7" i="34"/>
  <c r="DQ7" i="34"/>
  <c r="DR7" i="34"/>
  <c r="DS7" i="34"/>
  <c r="DT7" i="34"/>
  <c r="DV7" i="34"/>
  <c r="DW7" i="34" s="1"/>
  <c r="EA7" i="34"/>
  <c r="EL7" i="34"/>
  <c r="EN7" i="34"/>
  <c r="EX7" i="34"/>
  <c r="EY7" i="34"/>
  <c r="FA7" i="34"/>
  <c r="FD7" i="34"/>
  <c r="FE7" i="34"/>
  <c r="FF7" i="34"/>
  <c r="FG7" i="34"/>
  <c r="FH7" i="34"/>
  <c r="FI7" i="34"/>
  <c r="FK7" i="34"/>
  <c r="FL7" i="34" s="1"/>
  <c r="FM7" i="34"/>
  <c r="FN7" i="34"/>
  <c r="FO7" i="34"/>
  <c r="FQ7" i="34"/>
  <c r="FR7" i="34" s="1"/>
  <c r="FT7" i="34"/>
  <c r="FU7" i="34" s="1"/>
  <c r="FV7" i="34"/>
  <c r="FW7" i="34"/>
  <c r="FY7" i="34"/>
  <c r="FZ7" i="34" s="1"/>
  <c r="GG7" i="34"/>
  <c r="GI7" i="34"/>
  <c r="GJ7" i="34"/>
  <c r="GK7" i="34"/>
  <c r="GN7" i="34"/>
  <c r="GO7" i="34"/>
  <c r="GP7" i="34"/>
  <c r="GQ7" i="34"/>
  <c r="GR7" i="34"/>
  <c r="GS7" i="34"/>
  <c r="GT7" i="34"/>
  <c r="GU7" i="34"/>
  <c r="GV7" i="34"/>
  <c r="GW7" i="34"/>
  <c r="GX7" i="34"/>
  <c r="GY7" i="34"/>
  <c r="GZ7" i="34"/>
  <c r="HA7" i="34"/>
  <c r="HB7" i="34"/>
  <c r="HC7" i="34"/>
  <c r="HD7" i="34"/>
  <c r="HE7" i="34"/>
  <c r="HF7" i="34"/>
  <c r="HG7" i="34"/>
  <c r="HH7" i="34"/>
  <c r="HI7" i="34"/>
  <c r="HJ7" i="34"/>
  <c r="HK7" i="34"/>
  <c r="HL7" i="34"/>
  <c r="HM7" i="34"/>
  <c r="HN7" i="34"/>
  <c r="HO7" i="34"/>
  <c r="HP7" i="34"/>
  <c r="HQ7" i="34"/>
  <c r="HR7" i="34"/>
  <c r="HS7" i="34"/>
  <c r="HT7" i="34"/>
  <c r="HU7" i="34"/>
  <c r="HV7" i="34"/>
  <c r="HW7" i="34"/>
  <c r="HX7" i="34"/>
  <c r="HY7" i="34"/>
  <c r="HZ7" i="34"/>
  <c r="IA7" i="34"/>
  <c r="IB7" i="34"/>
  <c r="IC7" i="34"/>
  <c r="ID7" i="34"/>
  <c r="IE7" i="34"/>
  <c r="IF7" i="34"/>
  <c r="IG7" i="34"/>
  <c r="IH7" i="34"/>
  <c r="BH6" i="34"/>
  <c r="GH6" i="34" s="1"/>
  <c r="IK6" i="34" s="1"/>
  <c r="BK6" i="34"/>
  <c r="BL6" i="34"/>
  <c r="BM6" i="34"/>
  <c r="BN6" i="34"/>
  <c r="BO6" i="34"/>
  <c r="BP6" i="34"/>
  <c r="BQ6" i="34"/>
  <c r="BR6" i="34"/>
  <c r="BS6" i="34"/>
  <c r="BT6" i="34"/>
  <c r="BU6" i="34"/>
  <c r="BV6" i="34"/>
  <c r="BX6" i="34"/>
  <c r="DH6" i="34"/>
  <c r="DI6" i="34"/>
  <c r="DJ6" i="34"/>
  <c r="DL6" i="34"/>
  <c r="DM6" i="34"/>
  <c r="DN6" i="34"/>
  <c r="DO6" i="34"/>
  <c r="DQ6" i="34"/>
  <c r="DR6" i="34"/>
  <c r="DS6" i="34"/>
  <c r="DT6" i="34"/>
  <c r="DV6" i="34"/>
  <c r="DW6" i="34" s="1"/>
  <c r="EA6" i="34"/>
  <c r="EL6" i="34"/>
  <c r="EN6" i="34"/>
  <c r="EX6" i="34"/>
  <c r="EY6" i="34"/>
  <c r="FA6" i="34"/>
  <c r="FD6" i="34"/>
  <c r="FE6" i="34"/>
  <c r="FF6" i="34"/>
  <c r="FG6" i="34"/>
  <c r="FH6" i="34"/>
  <c r="FI6" i="34"/>
  <c r="FK6" i="34"/>
  <c r="FL6" i="34" s="1"/>
  <c r="FM6" i="34"/>
  <c r="FN6" i="34"/>
  <c r="FO6" i="34"/>
  <c r="FQ6" i="34"/>
  <c r="FR6" i="34" s="1"/>
  <c r="FT6" i="34"/>
  <c r="FU6" i="34" s="1"/>
  <c r="FV6" i="34"/>
  <c r="FW6" i="34"/>
  <c r="FY6" i="34"/>
  <c r="FZ6" i="34" s="1"/>
  <c r="GG6" i="34"/>
  <c r="GI6" i="34"/>
  <c r="GJ6" i="34"/>
  <c r="GK6" i="34"/>
  <c r="GN6" i="34"/>
  <c r="GO6" i="34"/>
  <c r="GP6" i="34"/>
  <c r="GQ6" i="34"/>
  <c r="GR6" i="34"/>
  <c r="GS6" i="34"/>
  <c r="GT6" i="34"/>
  <c r="GU6" i="34"/>
  <c r="GV6" i="34"/>
  <c r="GW6" i="34"/>
  <c r="GX6" i="34"/>
  <c r="GY6" i="34"/>
  <c r="GZ6" i="34"/>
  <c r="HA6" i="34"/>
  <c r="HB6" i="34"/>
  <c r="HC6" i="34"/>
  <c r="HD6" i="34"/>
  <c r="HE6" i="34"/>
  <c r="HF6" i="34"/>
  <c r="HG6" i="34"/>
  <c r="HH6" i="34"/>
  <c r="HI6" i="34"/>
  <c r="HJ6" i="34"/>
  <c r="HK6" i="34"/>
  <c r="HL6" i="34"/>
  <c r="HM6" i="34"/>
  <c r="HN6" i="34"/>
  <c r="HO6" i="34"/>
  <c r="HP6" i="34"/>
  <c r="HQ6" i="34"/>
  <c r="HR6" i="34"/>
  <c r="HS6" i="34"/>
  <c r="HT6" i="34"/>
  <c r="HU6" i="34"/>
  <c r="HV6" i="34"/>
  <c r="HW6" i="34"/>
  <c r="HX6" i="34"/>
  <c r="HY6" i="34"/>
  <c r="HZ6" i="34"/>
  <c r="IA6" i="34"/>
  <c r="IB6" i="34"/>
  <c r="IC6" i="34"/>
  <c r="ID6" i="34"/>
  <c r="IE6" i="34"/>
  <c r="IF6" i="34"/>
  <c r="IG6" i="34"/>
  <c r="IH6" i="34"/>
  <c r="BH5" i="34"/>
  <c r="GH5" i="34" s="1"/>
  <c r="IK5" i="34" s="1"/>
  <c r="BK5" i="34"/>
  <c r="BL5" i="34"/>
  <c r="BM5" i="34"/>
  <c r="BN5" i="34"/>
  <c r="BO5" i="34"/>
  <c r="BP5" i="34"/>
  <c r="BQ5" i="34"/>
  <c r="BR5" i="34"/>
  <c r="BS5" i="34"/>
  <c r="BT5" i="34"/>
  <c r="BU5" i="34"/>
  <c r="BV5" i="34"/>
  <c r="BX5" i="34"/>
  <c r="DH5" i="34"/>
  <c r="DI5" i="34"/>
  <c r="DJ5" i="34"/>
  <c r="DL5" i="34"/>
  <c r="DM5" i="34"/>
  <c r="DN5" i="34"/>
  <c r="DO5" i="34"/>
  <c r="DQ5" i="34"/>
  <c r="DR5" i="34"/>
  <c r="DS5" i="34"/>
  <c r="DT5" i="34"/>
  <c r="DV5" i="34"/>
  <c r="DW5" i="34" s="1"/>
  <c r="EA5" i="34"/>
  <c r="EL5" i="34"/>
  <c r="EN5" i="34"/>
  <c r="EX5" i="34"/>
  <c r="EY5" i="34"/>
  <c r="FA5" i="34"/>
  <c r="FD5" i="34"/>
  <c r="FE5" i="34"/>
  <c r="FF5" i="34"/>
  <c r="FG5" i="34"/>
  <c r="FH5" i="34"/>
  <c r="FI5" i="34"/>
  <c r="FK5" i="34"/>
  <c r="FL5" i="34" s="1"/>
  <c r="FM5" i="34"/>
  <c r="FN5" i="34"/>
  <c r="FO5" i="34"/>
  <c r="FQ5" i="34"/>
  <c r="FR5" i="34" s="1"/>
  <c r="FT5" i="34"/>
  <c r="FU5" i="34" s="1"/>
  <c r="FV5" i="34"/>
  <c r="FW5" i="34"/>
  <c r="FY5" i="34"/>
  <c r="FZ5" i="34" s="1"/>
  <c r="GG5" i="34"/>
  <c r="GI5" i="34"/>
  <c r="GJ5" i="34"/>
  <c r="GK5" i="34"/>
  <c r="GN5" i="34"/>
  <c r="GO5" i="34"/>
  <c r="GP5" i="34"/>
  <c r="GQ5" i="34"/>
  <c r="GR5" i="34"/>
  <c r="GS5" i="34"/>
  <c r="GT5" i="34"/>
  <c r="GU5" i="34"/>
  <c r="GV5" i="34"/>
  <c r="GW5" i="34"/>
  <c r="GX5" i="34"/>
  <c r="GY5" i="34"/>
  <c r="GZ5" i="34"/>
  <c r="HA5" i="34"/>
  <c r="HB5" i="34"/>
  <c r="HC5" i="34"/>
  <c r="HD5" i="34"/>
  <c r="HE5" i="34"/>
  <c r="HF5" i="34"/>
  <c r="HG5" i="34"/>
  <c r="HH5" i="34"/>
  <c r="HI5" i="34"/>
  <c r="HJ5" i="34"/>
  <c r="HK5" i="34"/>
  <c r="HL5" i="34"/>
  <c r="HM5" i="34"/>
  <c r="HN5" i="34"/>
  <c r="HO5" i="34"/>
  <c r="HP5" i="34"/>
  <c r="HQ5" i="34"/>
  <c r="HR5" i="34"/>
  <c r="HS5" i="34"/>
  <c r="HT5" i="34"/>
  <c r="HU5" i="34"/>
  <c r="HV5" i="34"/>
  <c r="HW5" i="34"/>
  <c r="HX5" i="34"/>
  <c r="HY5" i="34"/>
  <c r="HZ5" i="34"/>
  <c r="IA5" i="34"/>
  <c r="IB5" i="34"/>
  <c r="IC5" i="34"/>
  <c r="ID5" i="34"/>
  <c r="IE5" i="34"/>
  <c r="IF5" i="34"/>
  <c r="IG5" i="34"/>
  <c r="IH5" i="34"/>
  <c r="BH4" i="34"/>
  <c r="GH4" i="34" s="1"/>
  <c r="IK4" i="34" s="1"/>
  <c r="BL4" i="34"/>
  <c r="DK4" i="34"/>
  <c r="DL4" i="34"/>
  <c r="DM4" i="34"/>
  <c r="DN4" i="34"/>
  <c r="DR4" i="34"/>
  <c r="DS4" i="34"/>
  <c r="DW4" i="34"/>
  <c r="EJ4" i="34"/>
  <c r="EL4" i="34"/>
  <c r="EN4" i="34"/>
  <c r="FE4" i="34"/>
  <c r="FF4" i="34"/>
  <c r="FG4" i="34"/>
  <c r="FH4" i="34"/>
  <c r="FI4" i="34"/>
  <c r="FK4" i="34"/>
  <c r="FL4" i="34" s="1"/>
  <c r="FM4" i="34"/>
  <c r="FN4" i="34"/>
  <c r="FO4" i="34"/>
  <c r="FR4" i="34"/>
  <c r="FT4" i="34"/>
  <c r="FU4" i="34" s="1"/>
  <c r="FV4" i="34"/>
  <c r="FW4" i="34"/>
  <c r="FY4" i="34"/>
  <c r="FZ4" i="34" s="1"/>
  <c r="GG4" i="34"/>
  <c r="GI4" i="34"/>
  <c r="GJ4" i="34"/>
  <c r="GK4" i="34"/>
  <c r="GN4" i="34"/>
  <c r="GO4" i="34"/>
  <c r="GP4" i="34"/>
  <c r="GQ4" i="34"/>
  <c r="GR4" i="34"/>
  <c r="GS4" i="34"/>
  <c r="GT4" i="34"/>
  <c r="GU4" i="34"/>
  <c r="GV4" i="34"/>
  <c r="GW4" i="34"/>
  <c r="GX4" i="34"/>
  <c r="GY4" i="34"/>
  <c r="GZ4" i="34"/>
  <c r="HA4" i="34"/>
  <c r="HB4" i="34"/>
  <c r="HC4" i="34"/>
  <c r="HD4" i="34"/>
  <c r="HE4" i="34"/>
  <c r="HF4" i="34"/>
  <c r="HG4" i="34"/>
  <c r="HH4" i="34"/>
  <c r="HI4" i="34"/>
  <c r="HJ4" i="34"/>
  <c r="HK4" i="34"/>
  <c r="HL4" i="34"/>
  <c r="HM4" i="34"/>
  <c r="HN4" i="34"/>
  <c r="HO4" i="34"/>
  <c r="HP4" i="34"/>
  <c r="HQ4" i="34"/>
  <c r="HR4" i="34"/>
  <c r="HS4" i="34"/>
  <c r="HT4" i="34"/>
  <c r="HU4" i="34"/>
  <c r="HV4" i="34"/>
  <c r="HW4" i="34"/>
  <c r="HX4" i="34"/>
  <c r="HY4" i="34"/>
  <c r="HZ4" i="34"/>
  <c r="IA4" i="34"/>
  <c r="IB4" i="34"/>
  <c r="IC4" i="34"/>
  <c r="ID4" i="34"/>
  <c r="IE4" i="34"/>
  <c r="IF4" i="34"/>
  <c r="IG4" i="34"/>
  <c r="IH4" i="34"/>
  <c r="II4" i="34" l="1"/>
  <c r="IL4" i="34"/>
  <c r="IS345" i="34"/>
  <c r="IS344" i="34"/>
  <c r="IS405" i="34"/>
  <c r="IS347" i="34"/>
  <c r="IS397" i="34"/>
  <c r="IS332" i="34"/>
  <c r="IS392" i="34"/>
  <c r="IS333" i="34"/>
  <c r="IS391" i="34"/>
  <c r="IS331" i="34"/>
  <c r="IS390" i="34"/>
  <c r="IS330" i="34"/>
  <c r="IS389" i="34"/>
  <c r="IS329" i="34"/>
  <c r="IS388" i="34"/>
  <c r="IS328" i="34"/>
  <c r="IS387" i="34"/>
  <c r="IS322" i="34"/>
  <c r="IS381" i="34"/>
  <c r="IS320" i="34"/>
  <c r="IS379" i="34"/>
  <c r="IS319" i="34"/>
  <c r="IS378" i="34"/>
  <c r="IS316" i="34"/>
  <c r="IS375" i="34"/>
  <c r="IS314" i="34"/>
  <c r="IS373" i="34"/>
  <c r="IS313" i="34"/>
  <c r="IS372" i="34"/>
  <c r="IS312" i="34"/>
  <c r="IS371" i="34"/>
  <c r="IS310" i="34"/>
  <c r="IS369" i="34"/>
  <c r="IS308" i="34"/>
  <c r="IS368" i="34"/>
  <c r="IS311" i="34"/>
  <c r="IS367" i="34"/>
  <c r="IS306" i="34"/>
  <c r="IS365" i="34"/>
  <c r="IS70" i="34"/>
  <c r="IS364" i="34"/>
  <c r="IS304" i="34"/>
  <c r="IS362" i="34"/>
  <c r="IS303" i="34"/>
  <c r="IS361" i="34"/>
  <c r="IS301" i="34"/>
  <c r="IS359" i="34"/>
  <c r="IS300" i="34"/>
  <c r="IS358" i="34"/>
  <c r="IS299" i="34"/>
  <c r="IS357" i="34"/>
  <c r="IS298" i="34"/>
  <c r="IS356" i="34"/>
  <c r="IS297" i="34"/>
  <c r="IS355" i="34"/>
  <c r="IS296" i="34"/>
  <c r="IS354" i="34"/>
  <c r="IS295" i="34"/>
  <c r="IS353" i="34"/>
  <c r="IS294" i="34"/>
  <c r="IS352" i="34"/>
  <c r="IS293" i="34"/>
  <c r="IS351" i="34"/>
  <c r="IS278" i="34"/>
  <c r="IS350" i="34"/>
  <c r="IS326" i="34"/>
  <c r="IS349" i="34"/>
  <c r="IS289" i="34"/>
  <c r="IS348" i="34"/>
  <c r="IS288" i="34"/>
  <c r="IS346" i="34"/>
  <c r="IS287" i="34"/>
  <c r="IS342" i="34"/>
  <c r="IS286" i="34"/>
  <c r="IS341" i="34"/>
  <c r="IS285" i="34"/>
  <c r="IS340" i="34"/>
  <c r="IS284" i="34"/>
  <c r="IS339" i="34"/>
  <c r="IS283" i="34"/>
  <c r="IS338" i="34"/>
  <c r="IS276" i="34"/>
  <c r="IS337" i="34"/>
  <c r="IS282" i="34"/>
  <c r="IS336" i="34"/>
  <c r="IS281" i="34"/>
  <c r="IS335" i="34"/>
  <c r="IS280" i="34"/>
  <c r="IS334" i="34"/>
  <c r="IS269" i="34"/>
  <c r="IS327" i="34"/>
  <c r="IS268" i="34"/>
  <c r="IS325" i="34"/>
  <c r="IS267" i="34"/>
  <c r="IS324" i="34"/>
  <c r="IS307" i="34"/>
  <c r="IS323" i="34"/>
  <c r="IS264" i="34"/>
  <c r="IS321" i="34"/>
  <c r="IS318" i="34"/>
  <c r="IS260" i="34"/>
  <c r="IS317" i="34"/>
  <c r="IS315" i="34"/>
  <c r="IS248" i="34"/>
  <c r="IS305" i="34"/>
  <c r="IS183" i="34"/>
  <c r="IS302" i="34"/>
  <c r="FJ4" i="34"/>
  <c r="FS4" i="34" s="1"/>
  <c r="IS87" i="34"/>
  <c r="DU4" i="34"/>
  <c r="DP4" i="34"/>
  <c r="DU32" i="34"/>
  <c r="DP31" i="34"/>
  <c r="DP32" i="34"/>
  <c r="FP4" i="34"/>
  <c r="DP30" i="34"/>
  <c r="DU30" i="34"/>
  <c r="DP209" i="34"/>
  <c r="DU209" i="34"/>
  <c r="DP208" i="34"/>
  <c r="DU208" i="34"/>
  <c r="DP207" i="34"/>
  <c r="DU207" i="34"/>
  <c r="DP206" i="34"/>
  <c r="DU206" i="34"/>
  <c r="DP205" i="34"/>
  <c r="DU205" i="34"/>
  <c r="DP204" i="34"/>
  <c r="DU204" i="34"/>
  <c r="DP203" i="34"/>
  <c r="DU203" i="34"/>
  <c r="DP202" i="34"/>
  <c r="DU202" i="34"/>
  <c r="DP201" i="34"/>
  <c r="DU201" i="34"/>
  <c r="DP200" i="34"/>
  <c r="DU200" i="34"/>
  <c r="DP199" i="34"/>
  <c r="DU199" i="34"/>
  <c r="DP198" i="34"/>
  <c r="DU198" i="34"/>
  <c r="DP197" i="34"/>
  <c r="DU197" i="34"/>
  <c r="DP196" i="34"/>
  <c r="DU196" i="34"/>
  <c r="DP195" i="34"/>
  <c r="DU195" i="34"/>
  <c r="DP194" i="34"/>
  <c r="DU194" i="34"/>
  <c r="DP193" i="34"/>
  <c r="DU193" i="34"/>
  <c r="DP192" i="34"/>
  <c r="DU192" i="34"/>
  <c r="DP191" i="34"/>
  <c r="DU191" i="34"/>
  <c r="DP190" i="34"/>
  <c r="DU190" i="34"/>
  <c r="DP189" i="34"/>
  <c r="DU189" i="34"/>
  <c r="DP188" i="34"/>
  <c r="DU188" i="34"/>
  <c r="DP187" i="34"/>
  <c r="DU187" i="34"/>
  <c r="DP186" i="34"/>
  <c r="DU186" i="34"/>
  <c r="DP185" i="34"/>
  <c r="DU185" i="34"/>
  <c r="DP184" i="34"/>
  <c r="DU184" i="34"/>
  <c r="DP183" i="34"/>
  <c r="DU183" i="34"/>
  <c r="DP182" i="34"/>
  <c r="DU182" i="34"/>
  <c r="DP181" i="34"/>
  <c r="DU181" i="34"/>
  <c r="DP180" i="34"/>
  <c r="DU180" i="34"/>
  <c r="DP179" i="34"/>
  <c r="DU179" i="34"/>
  <c r="DP178" i="34"/>
  <c r="DU178" i="34"/>
  <c r="DP177" i="34"/>
  <c r="DU177" i="34"/>
  <c r="DP176" i="34"/>
  <c r="DU176" i="34"/>
  <c r="DP175" i="34"/>
  <c r="DU175" i="34"/>
  <c r="DP174" i="34"/>
  <c r="DU174" i="34"/>
  <c r="DP173" i="34"/>
  <c r="DU173" i="34"/>
  <c r="DP172" i="34"/>
  <c r="DU172" i="34"/>
  <c r="DP171" i="34"/>
  <c r="DU171" i="34"/>
  <c r="DP170" i="34"/>
  <c r="DU170" i="34"/>
  <c r="DP169" i="34"/>
  <c r="DU169" i="34"/>
  <c r="DP168" i="34"/>
  <c r="DU168" i="34"/>
  <c r="DP167" i="34"/>
  <c r="DU167" i="34"/>
  <c r="DP166" i="34"/>
  <c r="DU166" i="34"/>
  <c r="DP165" i="34"/>
  <c r="DU165" i="34"/>
  <c r="DP164" i="34"/>
  <c r="DU164" i="34"/>
  <c r="DP163" i="34"/>
  <c r="DU163" i="34"/>
  <c r="DP162" i="34"/>
  <c r="DU162" i="34"/>
  <c r="DP161" i="34"/>
  <c r="DU161" i="34"/>
  <c r="DP160" i="34"/>
  <c r="DU160" i="34"/>
  <c r="DP159" i="34"/>
  <c r="DU159" i="34"/>
  <c r="DP158" i="34"/>
  <c r="DU158" i="34"/>
  <c r="DP157" i="34"/>
  <c r="DU157" i="34"/>
  <c r="DP156" i="34"/>
  <c r="DU156" i="34"/>
  <c r="DP155" i="34"/>
  <c r="DU155" i="34"/>
  <c r="DP154" i="34"/>
  <c r="DU154" i="34"/>
  <c r="DP153" i="34"/>
  <c r="DU153" i="34"/>
  <c r="DP152" i="34"/>
  <c r="DU152" i="34"/>
  <c r="DP151" i="34"/>
  <c r="DU151" i="34"/>
  <c r="DP150" i="34"/>
  <c r="DU150" i="34"/>
  <c r="DP149" i="34"/>
  <c r="DU149" i="34"/>
  <c r="DP148" i="34"/>
  <c r="DU148" i="34"/>
  <c r="DP147" i="34"/>
  <c r="DU147" i="34"/>
  <c r="DP146" i="34"/>
  <c r="DU146" i="34"/>
  <c r="DP145" i="34"/>
  <c r="DU145" i="34"/>
  <c r="DP144" i="34"/>
  <c r="DU144" i="34"/>
  <c r="DP143" i="34"/>
  <c r="DU143" i="34"/>
  <c r="DP142" i="34"/>
  <c r="DU142" i="34"/>
  <c r="DP141" i="34"/>
  <c r="DU141" i="34"/>
  <c r="DP140" i="34"/>
  <c r="DU140" i="34"/>
  <c r="DP139" i="34"/>
  <c r="DU139" i="34"/>
  <c r="DP138" i="34"/>
  <c r="DU138" i="34"/>
  <c r="DP137" i="34"/>
  <c r="DU137" i="34"/>
  <c r="DP136" i="34"/>
  <c r="DU136" i="34"/>
  <c r="DP135" i="34"/>
  <c r="DU135" i="34"/>
  <c r="DP134" i="34"/>
  <c r="DU134" i="34"/>
  <c r="DP133" i="34"/>
  <c r="DU133" i="34"/>
  <c r="DP132" i="34"/>
  <c r="DU132" i="34"/>
  <c r="DP131" i="34"/>
  <c r="DU131" i="34"/>
  <c r="DP130" i="34"/>
  <c r="DU130" i="34"/>
  <c r="DP129" i="34"/>
  <c r="DU129" i="34"/>
  <c r="DP128" i="34"/>
  <c r="DU128" i="34"/>
  <c r="DP127" i="34"/>
  <c r="DU127" i="34"/>
  <c r="DP126" i="34"/>
  <c r="DU126" i="34"/>
  <c r="DP125" i="34"/>
  <c r="DU125" i="34"/>
  <c r="DP124" i="34"/>
  <c r="DU124" i="34"/>
  <c r="DP123" i="34"/>
  <c r="DU123" i="34"/>
  <c r="DP122" i="34"/>
  <c r="DU122" i="34"/>
  <c r="DP121" i="34"/>
  <c r="DU121" i="34"/>
  <c r="DP120" i="34"/>
  <c r="DU120" i="34"/>
  <c r="DP119" i="34"/>
  <c r="DU119" i="34"/>
  <c r="DP118" i="34"/>
  <c r="DU118" i="34"/>
  <c r="DP117" i="34"/>
  <c r="DU117" i="34"/>
  <c r="DP116" i="34"/>
  <c r="DU116" i="34"/>
  <c r="DP115" i="34"/>
  <c r="DU115" i="34"/>
  <c r="DP114" i="34"/>
  <c r="DU114" i="34"/>
  <c r="DP113" i="34"/>
  <c r="DU113" i="34"/>
  <c r="DP112" i="34"/>
  <c r="DU112" i="34"/>
  <c r="DP111" i="34"/>
  <c r="DU111" i="34"/>
  <c r="DP110" i="34"/>
  <c r="DU110" i="34"/>
  <c r="DP109" i="34"/>
  <c r="DU109" i="34"/>
  <c r="DP108" i="34"/>
  <c r="DU108" i="34"/>
  <c r="DP107" i="34"/>
  <c r="DU107" i="34"/>
  <c r="DP106" i="34"/>
  <c r="DU106" i="34"/>
  <c r="DP105" i="34"/>
  <c r="DU105" i="34"/>
  <c r="DP104" i="34"/>
  <c r="DU104" i="34"/>
  <c r="DP103" i="34"/>
  <c r="DU103" i="34"/>
  <c r="DP102" i="34"/>
  <c r="DU102" i="34"/>
  <c r="DP101" i="34"/>
  <c r="DU101" i="34"/>
  <c r="DP100" i="34"/>
  <c r="DU100" i="34"/>
  <c r="DP99" i="34"/>
  <c r="DU99" i="34"/>
  <c r="DP98" i="34"/>
  <c r="DU98" i="34"/>
  <c r="DP97" i="34"/>
  <c r="DU97" i="34"/>
  <c r="DP96" i="34"/>
  <c r="DU96" i="34"/>
  <c r="DP95" i="34"/>
  <c r="DU95" i="34"/>
  <c r="DP94" i="34"/>
  <c r="DU94" i="34"/>
  <c r="DP93" i="34"/>
  <c r="DU93" i="34"/>
  <c r="DP92" i="34"/>
  <c r="DU92" i="34"/>
  <c r="DP91" i="34"/>
  <c r="DU91" i="34"/>
  <c r="DP90" i="34"/>
  <c r="DU90" i="34"/>
  <c r="DP89" i="34"/>
  <c r="DU89" i="34"/>
  <c r="DP88" i="34"/>
  <c r="DU88" i="34"/>
  <c r="DP87" i="34"/>
  <c r="DU87" i="34"/>
  <c r="DP86" i="34"/>
  <c r="DU86" i="34"/>
  <c r="DP85" i="34"/>
  <c r="DU85" i="34"/>
  <c r="DP84" i="34"/>
  <c r="DU84" i="34"/>
  <c r="DP83" i="34"/>
  <c r="DU83" i="34"/>
  <c r="DP82" i="34"/>
  <c r="DU82" i="34"/>
  <c r="DP81" i="34"/>
  <c r="DU81" i="34"/>
  <c r="DP80" i="34"/>
  <c r="DU80" i="34"/>
  <c r="DP79" i="34"/>
  <c r="DU79" i="34"/>
  <c r="DP78" i="34"/>
  <c r="DU78" i="34"/>
  <c r="DP77" i="34"/>
  <c r="DU77" i="34"/>
  <c r="DP76" i="34"/>
  <c r="DU76" i="34"/>
  <c r="DP75" i="34"/>
  <c r="DU75" i="34"/>
  <c r="DP74" i="34"/>
  <c r="DU74" i="34"/>
  <c r="DP73" i="34"/>
  <c r="DU73" i="34"/>
  <c r="DP72" i="34"/>
  <c r="DU72" i="34"/>
  <c r="DP71" i="34"/>
  <c r="DU71" i="34"/>
  <c r="DP70" i="34"/>
  <c r="DU70" i="34"/>
  <c r="DP69" i="34"/>
  <c r="DU69" i="34"/>
  <c r="DP68" i="34"/>
  <c r="DU68" i="34"/>
  <c r="DP67" i="34"/>
  <c r="DU67" i="34"/>
  <c r="DP66" i="34"/>
  <c r="DU66" i="34"/>
  <c r="DP65" i="34"/>
  <c r="DU65" i="34"/>
  <c r="DP64" i="34"/>
  <c r="DU64" i="34"/>
  <c r="DP63" i="34"/>
  <c r="DU63" i="34"/>
  <c r="DP62" i="34"/>
  <c r="DU62" i="34"/>
  <c r="DP61" i="34"/>
  <c r="DU61" i="34"/>
  <c r="DP60" i="34"/>
  <c r="DU60" i="34"/>
  <c r="DP59" i="34"/>
  <c r="DU59" i="34"/>
  <c r="DP58" i="34"/>
  <c r="DU58" i="34"/>
  <c r="DP57" i="34"/>
  <c r="DU57" i="34"/>
  <c r="DP40" i="34"/>
  <c r="DU40" i="34"/>
  <c r="DU38" i="34"/>
  <c r="DP37" i="34"/>
  <c r="DU37" i="34"/>
  <c r="DU36" i="34"/>
  <c r="DU35" i="34"/>
  <c r="DP34" i="34"/>
  <c r="DU33" i="34"/>
  <c r="DP56" i="34"/>
  <c r="DU56" i="34"/>
  <c r="DP55" i="34"/>
  <c r="DU55" i="34"/>
  <c r="DP54" i="34"/>
  <c r="DU54" i="34"/>
  <c r="DP53" i="34"/>
  <c r="DU53" i="34"/>
  <c r="DP52" i="34"/>
  <c r="DU52" i="34"/>
  <c r="DP51" i="34"/>
  <c r="DU51" i="34"/>
  <c r="DP50" i="34"/>
  <c r="DU50" i="34"/>
  <c r="DP49" i="34"/>
  <c r="DU49" i="34"/>
  <c r="DP48" i="34"/>
  <c r="DU48" i="34"/>
  <c r="DP47" i="34"/>
  <c r="DU47" i="34"/>
  <c r="DP46" i="34"/>
  <c r="DU46" i="34"/>
  <c r="DP45" i="34"/>
  <c r="DU45" i="34"/>
  <c r="DP44" i="34"/>
  <c r="DU44" i="34"/>
  <c r="DP43" i="34"/>
  <c r="DU43" i="34"/>
  <c r="DP42" i="34"/>
  <c r="DU42" i="34"/>
  <c r="DP41" i="34"/>
  <c r="DU41" i="34"/>
  <c r="DP39" i="34"/>
  <c r="DU39" i="34"/>
  <c r="DP38" i="34"/>
  <c r="DP36" i="34"/>
  <c r="DP35" i="34"/>
  <c r="DU34" i="34"/>
  <c r="DP33" i="34"/>
  <c r="DU31" i="34"/>
  <c r="DP29" i="34"/>
  <c r="DU29" i="34"/>
  <c r="DP28" i="34"/>
  <c r="DU28" i="34"/>
  <c r="DP27" i="34"/>
  <c r="DU27" i="34"/>
  <c r="DP26" i="34"/>
  <c r="DU26" i="34"/>
  <c r="DP25" i="34"/>
  <c r="DU25" i="34"/>
  <c r="DP24" i="34"/>
  <c r="DU24" i="34"/>
  <c r="DP23" i="34"/>
  <c r="DU23" i="34"/>
  <c r="DP22" i="34"/>
  <c r="DU22" i="34"/>
  <c r="DP21" i="34"/>
  <c r="DU21" i="34"/>
  <c r="DP20" i="34"/>
  <c r="DU20" i="34"/>
  <c r="DP19" i="34"/>
  <c r="DU19" i="34"/>
  <c r="DP18" i="34"/>
  <c r="DU18" i="34"/>
  <c r="DP17" i="34"/>
  <c r="DU17" i="34"/>
  <c r="DP16" i="34"/>
  <c r="DU16" i="34"/>
  <c r="DP15" i="34"/>
  <c r="DU15" i="34"/>
  <c r="DP14" i="34"/>
  <c r="DU14" i="34"/>
  <c r="DP13" i="34"/>
  <c r="DU13" i="34"/>
  <c r="DP12" i="34"/>
  <c r="DU12" i="34"/>
  <c r="DP11" i="34"/>
  <c r="DU11" i="34"/>
  <c r="DP10" i="34"/>
  <c r="DU10" i="34"/>
  <c r="DP9" i="34"/>
  <c r="DU9" i="34"/>
  <c r="DP8" i="34"/>
  <c r="DU8" i="34"/>
  <c r="DP7" i="34"/>
  <c r="DU7" i="34"/>
  <c r="FB7" i="34"/>
  <c r="DP6" i="34"/>
  <c r="DU6" i="34"/>
  <c r="FB6" i="34"/>
  <c r="DP5" i="34"/>
  <c r="DU5" i="34"/>
  <c r="EJ5" i="34"/>
  <c r="EU5" i="34"/>
  <c r="FB5" i="34"/>
  <c r="FJ5" i="34"/>
  <c r="FP5" i="34"/>
  <c r="EC4" i="34"/>
  <c r="GH129" i="34"/>
  <c r="IK129" i="34" s="1"/>
  <c r="GH102" i="34"/>
  <c r="IK102" i="34" s="1"/>
  <c r="GH57" i="34"/>
  <c r="IK57" i="34" s="1"/>
  <c r="IL5" i="34" s="1"/>
  <c r="IS232" i="34"/>
  <c r="IS291" i="34"/>
  <c r="IS231" i="34"/>
  <c r="IS290" i="34"/>
  <c r="IS277" i="34"/>
  <c r="IM4" i="34"/>
  <c r="IS233" i="34"/>
  <c r="IS279" i="34"/>
  <c r="II5" i="34"/>
  <c r="IJ5" i="34" s="1"/>
  <c r="IS216" i="34"/>
  <c r="IS275" i="34"/>
  <c r="IS274" i="34"/>
  <c r="IS155" i="34"/>
  <c r="IS273" i="34"/>
  <c r="IS97" i="34"/>
  <c r="IS272" i="34"/>
  <c r="IS96" i="34"/>
  <c r="IS271" i="34"/>
  <c r="IS94" i="34"/>
  <c r="IS270" i="34"/>
  <c r="IS89" i="34"/>
  <c r="IS266" i="34"/>
  <c r="IS88" i="34"/>
  <c r="IS265" i="34"/>
  <c r="IS85" i="34"/>
  <c r="IS263" i="34"/>
  <c r="IS84" i="34"/>
  <c r="IS262" i="34"/>
  <c r="IS83" i="34"/>
  <c r="IS261" i="34"/>
  <c r="IS81" i="34"/>
  <c r="IS259" i="34"/>
  <c r="IS80" i="34"/>
  <c r="IS258" i="34"/>
  <c r="IS79" i="34"/>
  <c r="IS257" i="34"/>
  <c r="IS78" i="34"/>
  <c r="IS256" i="34"/>
  <c r="IS77" i="34"/>
  <c r="IS255" i="34"/>
  <c r="IS75" i="34"/>
  <c r="IS254" i="34"/>
  <c r="IS74" i="34"/>
  <c r="IS253" i="34"/>
  <c r="IS71" i="34"/>
  <c r="IS252" i="34"/>
  <c r="IS72" i="34"/>
  <c r="IS251" i="34"/>
  <c r="IS130" i="34"/>
  <c r="IS250" i="34"/>
  <c r="IS129" i="34"/>
  <c r="IS249" i="34"/>
  <c r="IS68" i="34"/>
  <c r="IS247" i="34"/>
  <c r="IS184" i="34"/>
  <c r="IS246" i="34"/>
  <c r="IS67" i="34"/>
  <c r="IS245" i="34"/>
  <c r="IS12" i="34"/>
  <c r="IS244" i="34"/>
  <c r="IS65" i="34"/>
  <c r="IS243" i="34"/>
  <c r="IS121" i="34"/>
  <c r="IS242" i="34"/>
  <c r="IS63" i="34"/>
  <c r="IS241" i="34"/>
  <c r="IS60" i="34"/>
  <c r="IS240" i="34"/>
  <c r="IS95" i="34"/>
  <c r="IS239" i="34"/>
  <c r="IS116" i="34"/>
  <c r="IS238" i="34"/>
  <c r="IS59" i="34"/>
  <c r="IS237" i="34"/>
  <c r="IS69" i="34"/>
  <c r="IS114" i="34"/>
  <c r="IS236" i="34"/>
  <c r="IS235" i="34"/>
  <c r="L77" i="29"/>
  <c r="L75" i="29"/>
  <c r="L78" i="29"/>
  <c r="L76" i="29"/>
  <c r="L79" i="29"/>
  <c r="L65" i="29"/>
  <c r="GH76" i="34"/>
  <c r="IK76" i="34" s="1"/>
  <c r="L74" i="29"/>
  <c r="L72" i="29"/>
  <c r="L73" i="29"/>
  <c r="IS110" i="34"/>
  <c r="IS234" i="34"/>
  <c r="IS73" i="34"/>
  <c r="IS230" i="34"/>
  <c r="IS108" i="34"/>
  <c r="IS229" i="34"/>
  <c r="IS109" i="34"/>
  <c r="IS228" i="34"/>
  <c r="IS111" i="34"/>
  <c r="IS227" i="34"/>
  <c r="IS112" i="34"/>
  <c r="IS226" i="34"/>
  <c r="IS107" i="34"/>
  <c r="IS225" i="34"/>
  <c r="IS105" i="34"/>
  <c r="IS224" i="34"/>
  <c r="IS104" i="34"/>
  <c r="IS223" i="34"/>
  <c r="IS103" i="34"/>
  <c r="IS222" i="34"/>
  <c r="IS102" i="34"/>
  <c r="IS221" i="34"/>
  <c r="GF214" i="34"/>
  <c r="IS161" i="34"/>
  <c r="IS220" i="34"/>
  <c r="GF212" i="34"/>
  <c r="IS100" i="34"/>
  <c r="IS219" i="34"/>
  <c r="IS99" i="34"/>
  <c r="IS218" i="34"/>
  <c r="GF213" i="34"/>
  <c r="IS98" i="34"/>
  <c r="IS217" i="34"/>
  <c r="IS156" i="34"/>
  <c r="IS215" i="34"/>
  <c r="EU209" i="34"/>
  <c r="IS90" i="34"/>
  <c r="IS214" i="34"/>
  <c r="GF211" i="34"/>
  <c r="FX209" i="34"/>
  <c r="GA209" i="34" s="1"/>
  <c r="GE209" i="34" s="1"/>
  <c r="IS82" i="34"/>
  <c r="IS213" i="34"/>
  <c r="FP209" i="34"/>
  <c r="EJ209" i="34"/>
  <c r="IS93" i="34"/>
  <c r="DK209" i="34"/>
  <c r="IS92" i="34"/>
  <c r="IS212" i="34"/>
  <c r="ER209" i="34"/>
  <c r="EF209" i="34"/>
  <c r="IS91" i="34"/>
  <c r="IS211" i="34"/>
  <c r="ER208" i="34"/>
  <c r="DK208" i="34"/>
  <c r="FB209" i="34"/>
  <c r="IS86" i="34"/>
  <c r="IS210" i="34"/>
  <c r="EU208" i="34"/>
  <c r="FX207" i="34"/>
  <c r="GA207" i="34" s="1"/>
  <c r="GE207" i="34" s="1"/>
  <c r="FJ209" i="34"/>
  <c r="II209" i="34"/>
  <c r="IJ209" i="34" s="1"/>
  <c r="II210" i="34"/>
  <c r="IJ210" i="34" s="1"/>
  <c r="EC209" i="34"/>
  <c r="II208" i="34"/>
  <c r="IJ208" i="34" s="1"/>
  <c r="FJ208" i="34"/>
  <c r="IS209" i="34"/>
  <c r="ER207" i="34"/>
  <c r="DK207" i="34"/>
  <c r="FP208" i="34"/>
  <c r="EJ208" i="34"/>
  <c r="EC208" i="34"/>
  <c r="EU207" i="34"/>
  <c r="FX208" i="34"/>
  <c r="GA208" i="34" s="1"/>
  <c r="GE208" i="34" s="1"/>
  <c r="FB208" i="34"/>
  <c r="EF208" i="34"/>
  <c r="EF207" i="34"/>
  <c r="II207" i="34"/>
  <c r="IJ207" i="34" s="1"/>
  <c r="FJ207" i="34"/>
  <c r="IS208" i="34"/>
  <c r="FX201" i="34"/>
  <c r="GA201" i="34" s="1"/>
  <c r="GE201" i="34" s="1"/>
  <c r="EU206" i="34"/>
  <c r="DK206" i="34"/>
  <c r="FP207" i="34"/>
  <c r="EJ207" i="34"/>
  <c r="EC207" i="34"/>
  <c r="FP206" i="34"/>
  <c r="FJ206" i="34"/>
  <c r="FB207" i="34"/>
  <c r="IS207" i="34"/>
  <c r="II206" i="34"/>
  <c r="IJ206" i="34" s="1"/>
  <c r="FX206" i="34"/>
  <c r="GA206" i="34" s="1"/>
  <c r="GE206" i="34" s="1"/>
  <c r="EJ206" i="34"/>
  <c r="EU204" i="34"/>
  <c r="EU205" i="34"/>
  <c r="EJ205" i="34"/>
  <c r="DK205" i="34"/>
  <c r="FB206" i="34"/>
  <c r="EC206" i="34"/>
  <c r="FJ205" i="34"/>
  <c r="ER206" i="34"/>
  <c r="EF206" i="34"/>
  <c r="IS206" i="34"/>
  <c r="EU203" i="34"/>
  <c r="II205" i="34"/>
  <c r="IJ205" i="34" s="1"/>
  <c r="FX205" i="34"/>
  <c r="GA205" i="34" s="1"/>
  <c r="GE205" i="34" s="1"/>
  <c r="FB205" i="34"/>
  <c r="ER205" i="34"/>
  <c r="EC205" i="34"/>
  <c r="DK204" i="34"/>
  <c r="FP205" i="34"/>
  <c r="EF205" i="34"/>
  <c r="FJ204" i="34"/>
  <c r="IS205" i="34"/>
  <c r="II204" i="34"/>
  <c r="IJ204" i="34" s="1"/>
  <c r="EC204" i="34"/>
  <c r="DK203" i="34"/>
  <c r="FB204" i="34"/>
  <c r="ER204" i="34"/>
  <c r="EF204" i="34"/>
  <c r="FX204" i="34"/>
  <c r="GA204" i="34" s="1"/>
  <c r="GE204" i="34" s="1"/>
  <c r="FP204" i="34"/>
  <c r="EJ204" i="34"/>
  <c r="FJ203" i="34"/>
  <c r="IS204" i="34"/>
  <c r="EF202" i="34"/>
  <c r="II203" i="34"/>
  <c r="IJ203" i="34" s="1"/>
  <c r="EC203" i="34"/>
  <c r="EU201" i="34"/>
  <c r="EU202" i="34"/>
  <c r="EJ202" i="34"/>
  <c r="DK202" i="34"/>
  <c r="FB203" i="34"/>
  <c r="ER203" i="34"/>
  <c r="EF203" i="34"/>
  <c r="FJ202" i="34"/>
  <c r="FX203" i="34"/>
  <c r="GA203" i="34" s="1"/>
  <c r="GE203" i="34" s="1"/>
  <c r="FP203" i="34"/>
  <c r="EJ203" i="34"/>
  <c r="IS203" i="34"/>
  <c r="II202" i="34"/>
  <c r="IJ202" i="34" s="1"/>
  <c r="FX202" i="34"/>
  <c r="GA202" i="34" s="1"/>
  <c r="GE202" i="34" s="1"/>
  <c r="FB202" i="34"/>
  <c r="ER202" i="34"/>
  <c r="EC202" i="34"/>
  <c r="ER201" i="34"/>
  <c r="DK201" i="34"/>
  <c r="FP202" i="34"/>
  <c r="II201" i="34"/>
  <c r="IJ201" i="34" s="1"/>
  <c r="FJ201" i="34"/>
  <c r="IS202" i="34"/>
  <c r="EU199" i="34"/>
  <c r="EU200" i="34"/>
  <c r="EJ200" i="34"/>
  <c r="DK200" i="34"/>
  <c r="FP201" i="34"/>
  <c r="EJ201" i="34"/>
  <c r="EC201" i="34"/>
  <c r="FJ200" i="34"/>
  <c r="FB201" i="34"/>
  <c r="EF201" i="34"/>
  <c r="FX199" i="34"/>
  <c r="GA199" i="34" s="1"/>
  <c r="GE199" i="34" s="1"/>
  <c r="IS201" i="34"/>
  <c r="II200" i="34"/>
  <c r="IJ200" i="34" s="1"/>
  <c r="FX200" i="34"/>
  <c r="GA200" i="34" s="1"/>
  <c r="GE200" i="34" s="1"/>
  <c r="FB200" i="34"/>
  <c r="ER200" i="34"/>
  <c r="EC200" i="34"/>
  <c r="DK199" i="34"/>
  <c r="FP200" i="34"/>
  <c r="EF200" i="34"/>
  <c r="II199" i="34"/>
  <c r="IJ199" i="34" s="1"/>
  <c r="FJ199" i="34"/>
  <c r="IS200" i="34"/>
  <c r="DK198" i="34"/>
  <c r="FP199" i="34"/>
  <c r="EC199" i="34"/>
  <c r="EU198" i="34"/>
  <c r="FB199" i="34"/>
  <c r="ER199" i="34"/>
  <c r="EF199" i="34"/>
  <c r="EF198" i="34"/>
  <c r="EJ199" i="34"/>
  <c r="FJ198" i="34"/>
  <c r="IS199" i="34"/>
  <c r="II198" i="34"/>
  <c r="IJ198" i="34" s="1"/>
  <c r="EC198" i="34"/>
  <c r="EU194" i="34"/>
  <c r="DK197" i="34"/>
  <c r="FB198" i="34"/>
  <c r="ER198" i="34"/>
  <c r="EU197" i="34"/>
  <c r="FX198" i="34"/>
  <c r="GA198" i="34" s="1"/>
  <c r="GE198" i="34" s="1"/>
  <c r="FP198" i="34"/>
  <c r="EJ198" i="34"/>
  <c r="FJ197" i="34"/>
  <c r="IS198" i="34"/>
  <c r="II197" i="34"/>
  <c r="IJ197" i="34" s="1"/>
  <c r="EC197" i="34"/>
  <c r="EU196" i="34"/>
  <c r="DK196" i="34"/>
  <c r="FB197" i="34"/>
  <c r="ER197" i="34"/>
  <c r="EF197" i="34"/>
  <c r="FX197" i="34"/>
  <c r="GA197" i="34" s="1"/>
  <c r="GE197" i="34" s="1"/>
  <c r="FP197" i="34"/>
  <c r="EJ197" i="34"/>
  <c r="II196" i="34"/>
  <c r="IJ196" i="34" s="1"/>
  <c r="FJ196" i="34"/>
  <c r="IS197" i="34"/>
  <c r="DK195" i="34"/>
  <c r="EC196" i="34"/>
  <c r="FX194" i="34"/>
  <c r="GA194" i="34" s="1"/>
  <c r="GE194" i="34" s="1"/>
  <c r="EU195" i="34"/>
  <c r="FX196" i="34"/>
  <c r="GA196" i="34" s="1"/>
  <c r="GE196" i="34" s="1"/>
  <c r="FB196" i="34"/>
  <c r="ER196" i="34"/>
  <c r="EF196" i="34"/>
  <c r="FP196" i="34"/>
  <c r="EJ196" i="34"/>
  <c r="FJ195" i="34"/>
  <c r="IS196" i="34"/>
  <c r="II195" i="34"/>
  <c r="IJ195" i="34" s="1"/>
  <c r="EC195" i="34"/>
  <c r="FX189" i="34"/>
  <c r="GA189" i="34" s="1"/>
  <c r="GE189" i="34" s="1"/>
  <c r="ER194" i="34"/>
  <c r="DK194" i="34"/>
  <c r="FB195" i="34"/>
  <c r="ER195" i="34"/>
  <c r="EF195" i="34"/>
  <c r="FX195" i="34"/>
  <c r="GA195" i="34" s="1"/>
  <c r="GE195" i="34" s="1"/>
  <c r="FP195" i="34"/>
  <c r="EJ195" i="34"/>
  <c r="II194" i="34"/>
  <c r="IJ194" i="34" s="1"/>
  <c r="FJ194" i="34"/>
  <c r="IS195" i="34"/>
  <c r="DK193" i="34"/>
  <c r="FP194" i="34"/>
  <c r="EJ194" i="34"/>
  <c r="EC194" i="34"/>
  <c r="EU193" i="34"/>
  <c r="FB194" i="34"/>
  <c r="EF194" i="34"/>
  <c r="EF193" i="34"/>
  <c r="FJ193" i="34"/>
  <c r="IS194" i="34"/>
  <c r="II193" i="34"/>
  <c r="IJ193" i="34" s="1"/>
  <c r="EC193" i="34"/>
  <c r="DK192" i="34"/>
  <c r="FB193" i="34"/>
  <c r="ER193" i="34"/>
  <c r="EU192" i="34"/>
  <c r="FX193" i="34"/>
  <c r="GA193" i="34" s="1"/>
  <c r="GE193" i="34" s="1"/>
  <c r="FP193" i="34"/>
  <c r="EJ193" i="34"/>
  <c r="FJ192" i="34"/>
  <c r="IS193" i="34"/>
  <c r="EU190" i="34"/>
  <c r="EF191" i="34"/>
  <c r="II192" i="34"/>
  <c r="IJ192" i="34" s="1"/>
  <c r="EC192" i="34"/>
  <c r="EU191" i="34"/>
  <c r="EJ191" i="34"/>
  <c r="DK191" i="34"/>
  <c r="FB192" i="34"/>
  <c r="ER192" i="34"/>
  <c r="EF192" i="34"/>
  <c r="FJ191" i="34"/>
  <c r="FX192" i="34"/>
  <c r="GA192" i="34" s="1"/>
  <c r="GE192" i="34" s="1"/>
  <c r="FP192" i="34"/>
  <c r="EJ192" i="34"/>
  <c r="IS192" i="34"/>
  <c r="EU189" i="34"/>
  <c r="II191" i="34"/>
  <c r="IJ191" i="34" s="1"/>
  <c r="FX191" i="34"/>
  <c r="GA191" i="34" s="1"/>
  <c r="GE191" i="34" s="1"/>
  <c r="FB191" i="34"/>
  <c r="ER191" i="34"/>
  <c r="EC191" i="34"/>
  <c r="DK190" i="34"/>
  <c r="FP191" i="34"/>
  <c r="FJ190" i="34"/>
  <c r="IS191" i="34"/>
  <c r="II190" i="34"/>
  <c r="IJ190" i="34" s="1"/>
  <c r="EC190" i="34"/>
  <c r="ER189" i="34"/>
  <c r="DK189" i="34"/>
  <c r="FB190" i="34"/>
  <c r="ER190" i="34"/>
  <c r="EF190" i="34"/>
  <c r="FX190" i="34"/>
  <c r="GA190" i="34" s="1"/>
  <c r="GE190" i="34" s="1"/>
  <c r="FP190" i="34"/>
  <c r="EJ190" i="34"/>
  <c r="II189" i="34"/>
  <c r="IJ189" i="34" s="1"/>
  <c r="FJ189" i="34"/>
  <c r="IS190" i="34"/>
  <c r="DK188" i="34"/>
  <c r="FP189" i="34"/>
  <c r="EJ189" i="34"/>
  <c r="EC189" i="34"/>
  <c r="EU188" i="34"/>
  <c r="FB189" i="34"/>
  <c r="EF189" i="34"/>
  <c r="EF188" i="34"/>
  <c r="FJ188" i="34"/>
  <c r="IS189" i="34"/>
  <c r="II188" i="34"/>
  <c r="IJ188" i="34" s="1"/>
  <c r="EC188" i="34"/>
  <c r="ER187" i="34"/>
  <c r="DK187" i="34"/>
  <c r="FB188" i="34"/>
  <c r="ER188" i="34"/>
  <c r="EU187" i="34"/>
  <c r="FX188" i="34"/>
  <c r="GA188" i="34" s="1"/>
  <c r="GE188" i="34" s="1"/>
  <c r="FP188" i="34"/>
  <c r="EJ188" i="34"/>
  <c r="II187" i="34"/>
  <c r="IJ187" i="34" s="1"/>
  <c r="FJ187" i="34"/>
  <c r="IS188" i="34"/>
  <c r="DK186" i="34"/>
  <c r="FP187" i="34"/>
  <c r="EJ187" i="34"/>
  <c r="EC187" i="34"/>
  <c r="EU186" i="34"/>
  <c r="FX187" i="34"/>
  <c r="GA187" i="34" s="1"/>
  <c r="GE187" i="34" s="1"/>
  <c r="FB187" i="34"/>
  <c r="EF187" i="34"/>
  <c r="EF185" i="34"/>
  <c r="EF186" i="34"/>
  <c r="FJ186" i="34"/>
  <c r="IS187" i="34"/>
  <c r="II186" i="34"/>
  <c r="IJ186" i="34" s="1"/>
  <c r="EC186" i="34"/>
  <c r="DK185" i="34"/>
  <c r="FB186" i="34"/>
  <c r="ER186" i="34"/>
  <c r="EU185" i="34"/>
  <c r="FX186" i="34"/>
  <c r="GA186" i="34" s="1"/>
  <c r="GE186" i="34" s="1"/>
  <c r="FP186" i="34"/>
  <c r="EJ186" i="34"/>
  <c r="FJ185" i="34"/>
  <c r="IS186" i="34"/>
  <c r="II185" i="34"/>
  <c r="IJ185" i="34" s="1"/>
  <c r="EC185" i="34"/>
  <c r="FX182" i="34"/>
  <c r="GA182" i="34" s="1"/>
  <c r="GE182" i="34" s="1"/>
  <c r="ER184" i="34"/>
  <c r="DK184" i="34"/>
  <c r="FB185" i="34"/>
  <c r="ER185" i="34"/>
  <c r="EU184" i="34"/>
  <c r="FX185" i="34"/>
  <c r="GA185" i="34" s="1"/>
  <c r="GE185" i="34" s="1"/>
  <c r="FP185" i="34"/>
  <c r="EJ185" i="34"/>
  <c r="II184" i="34"/>
  <c r="IJ184" i="34" s="1"/>
  <c r="FJ184" i="34"/>
  <c r="IS185" i="34"/>
  <c r="EU183" i="34"/>
  <c r="DK183" i="34"/>
  <c r="FP184" i="34"/>
  <c r="EJ184" i="34"/>
  <c r="EC184" i="34"/>
  <c r="FP183" i="34"/>
  <c r="FJ183" i="34"/>
  <c r="FX184" i="34"/>
  <c r="GA184" i="34" s="1"/>
  <c r="GE184" i="34" s="1"/>
  <c r="FB184" i="34"/>
  <c r="EF184" i="34"/>
  <c r="EF182" i="34"/>
  <c r="II183" i="34"/>
  <c r="IJ183" i="34" s="1"/>
  <c r="FX183" i="34"/>
  <c r="GA183" i="34" s="1"/>
  <c r="GE183" i="34" s="1"/>
  <c r="EJ183" i="34"/>
  <c r="DK182" i="34"/>
  <c r="FB183" i="34"/>
  <c r="EC183" i="34"/>
  <c r="EU182" i="34"/>
  <c r="ER183" i="34"/>
  <c r="EF183" i="34"/>
  <c r="II182" i="34"/>
  <c r="IJ182" i="34" s="1"/>
  <c r="FJ182" i="34"/>
  <c r="EU181" i="34"/>
  <c r="EJ181" i="34"/>
  <c r="DK181" i="34"/>
  <c r="EC182" i="34"/>
  <c r="FJ181" i="34"/>
  <c r="FB182" i="34"/>
  <c r="ER182" i="34"/>
  <c r="FP182" i="34"/>
  <c r="EJ182" i="34"/>
  <c r="IS182" i="34"/>
  <c r="EU179" i="34"/>
  <c r="II181" i="34"/>
  <c r="IJ181" i="34" s="1"/>
  <c r="FX181" i="34"/>
  <c r="GA181" i="34" s="1"/>
  <c r="GE181" i="34" s="1"/>
  <c r="FB181" i="34"/>
  <c r="ER181" i="34"/>
  <c r="EC181" i="34"/>
  <c r="FP181" i="34"/>
  <c r="EF181" i="34"/>
  <c r="IS181" i="34"/>
  <c r="EU178" i="34"/>
  <c r="DK180" i="34"/>
  <c r="EU180" i="34"/>
  <c r="FJ180" i="34"/>
  <c r="II180" i="34"/>
  <c r="IJ180" i="34" s="1"/>
  <c r="EC180" i="34"/>
  <c r="DK179" i="34"/>
  <c r="FB180" i="34"/>
  <c r="ER180" i="34"/>
  <c r="EF180" i="34"/>
  <c r="FX180" i="34"/>
  <c r="GA180" i="34" s="1"/>
  <c r="GE180" i="34" s="1"/>
  <c r="FP180" i="34"/>
  <c r="EJ180" i="34"/>
  <c r="FJ179" i="34"/>
  <c r="IS180" i="34"/>
  <c r="II179" i="34"/>
  <c r="IJ179" i="34" s="1"/>
  <c r="EC179" i="34"/>
  <c r="ER178" i="34"/>
  <c r="DK178" i="34"/>
  <c r="FB179" i="34"/>
  <c r="ER179" i="34"/>
  <c r="EF179" i="34"/>
  <c r="DK177" i="34"/>
  <c r="FX179" i="34"/>
  <c r="GA179" i="34" s="1"/>
  <c r="GE179" i="34" s="1"/>
  <c r="FP179" i="34"/>
  <c r="EJ179" i="34"/>
  <c r="II178" i="34"/>
  <c r="IJ178" i="34" s="1"/>
  <c r="FJ178" i="34"/>
  <c r="IS179" i="34"/>
  <c r="FP178" i="34"/>
  <c r="EJ178" i="34"/>
  <c r="EC178" i="34"/>
  <c r="EU177" i="34"/>
  <c r="FX178" i="34"/>
  <c r="GA178" i="34" s="1"/>
  <c r="GE178" i="34" s="1"/>
  <c r="FB178" i="34"/>
  <c r="EF178" i="34"/>
  <c r="FP177" i="34"/>
  <c r="FJ177" i="34"/>
  <c r="IS178" i="34"/>
  <c r="II177" i="34"/>
  <c r="IJ177" i="34" s="1"/>
  <c r="FX177" i="34"/>
  <c r="GA177" i="34" s="1"/>
  <c r="GE177" i="34" s="1"/>
  <c r="EJ177" i="34"/>
  <c r="EU175" i="34"/>
  <c r="EU176" i="34"/>
  <c r="EJ176" i="34"/>
  <c r="DK176" i="34"/>
  <c r="FB177" i="34"/>
  <c r="EC177" i="34"/>
  <c r="FJ176" i="34"/>
  <c r="ER177" i="34"/>
  <c r="EF177" i="34"/>
  <c r="IS177" i="34"/>
  <c r="II176" i="34"/>
  <c r="IJ176" i="34" s="1"/>
  <c r="FX176" i="34"/>
  <c r="GA176" i="34" s="1"/>
  <c r="GE176" i="34" s="1"/>
  <c r="FB176" i="34"/>
  <c r="ER176" i="34"/>
  <c r="EC176" i="34"/>
  <c r="DK175" i="34"/>
  <c r="FP176" i="34"/>
  <c r="EF176" i="34"/>
  <c r="FJ175" i="34"/>
  <c r="IS176" i="34"/>
  <c r="II175" i="34"/>
  <c r="IJ175" i="34" s="1"/>
  <c r="EC175" i="34"/>
  <c r="EU174" i="34"/>
  <c r="FB175" i="34"/>
  <c r="ER175" i="34"/>
  <c r="EF175" i="34"/>
  <c r="FX175" i="34"/>
  <c r="GA175" i="34" s="1"/>
  <c r="GE175" i="34" s="1"/>
  <c r="FP175" i="34"/>
  <c r="EJ175" i="34"/>
  <c r="IS175" i="34"/>
  <c r="ER174" i="34"/>
  <c r="DK174" i="34"/>
  <c r="II174" i="34"/>
  <c r="IJ174" i="34" s="1"/>
  <c r="FJ174" i="34"/>
  <c r="FX171" i="34"/>
  <c r="GA171" i="34" s="1"/>
  <c r="GE171" i="34" s="1"/>
  <c r="EJ171" i="34"/>
  <c r="DK172" i="34"/>
  <c r="FP174" i="34"/>
  <c r="EJ174" i="34"/>
  <c r="EC174" i="34"/>
  <c r="FX172" i="34"/>
  <c r="GA172" i="34" s="1"/>
  <c r="GE172" i="34" s="1"/>
  <c r="FX173" i="34"/>
  <c r="GA173" i="34" s="1"/>
  <c r="GE173" i="34" s="1"/>
  <c r="FX174" i="34"/>
  <c r="GA174" i="34" s="1"/>
  <c r="GE174" i="34" s="1"/>
  <c r="FB174" i="34"/>
  <c r="EF174" i="34"/>
  <c r="IS174" i="34"/>
  <c r="EC171" i="34"/>
  <c r="DK171" i="34"/>
  <c r="ER173" i="34"/>
  <c r="DK173" i="34"/>
  <c r="EU173" i="34"/>
  <c r="EF173" i="34"/>
  <c r="II173" i="34"/>
  <c r="IJ173" i="34" s="1"/>
  <c r="FJ173" i="34"/>
  <c r="EF171" i="34"/>
  <c r="ER172" i="34"/>
  <c r="FP173" i="34"/>
  <c r="EJ173" i="34"/>
  <c r="EC173" i="34"/>
  <c r="EU172" i="34"/>
  <c r="FB173" i="34"/>
  <c r="EF172" i="34"/>
  <c r="II172" i="34"/>
  <c r="IJ172" i="34" s="1"/>
  <c r="FJ172" i="34"/>
  <c r="IS173" i="34"/>
  <c r="DK169" i="34"/>
  <c r="FP172" i="34"/>
  <c r="EJ172" i="34"/>
  <c r="EC172" i="34"/>
  <c r="FB172" i="34"/>
  <c r="IS172" i="34"/>
  <c r="II171" i="34"/>
  <c r="IJ171" i="34" s="1"/>
  <c r="FB171" i="34"/>
  <c r="ER171" i="34"/>
  <c r="EF169" i="34"/>
  <c r="FP171" i="34"/>
  <c r="FJ171" i="34"/>
  <c r="EU171" i="34"/>
  <c r="IS171" i="34"/>
  <c r="II170" i="34"/>
  <c r="IJ170" i="34" s="1"/>
  <c r="DK170" i="34"/>
  <c r="EU170" i="34"/>
  <c r="EF170" i="34"/>
  <c r="FJ170" i="34"/>
  <c r="ER169" i="34"/>
  <c r="EC170" i="34"/>
  <c r="EU169" i="34"/>
  <c r="FB170" i="34"/>
  <c r="ER170" i="34"/>
  <c r="FP169" i="34"/>
  <c r="FJ169" i="34"/>
  <c r="FX170" i="34"/>
  <c r="GA170" i="34" s="1"/>
  <c r="GE170" i="34" s="1"/>
  <c r="FP170" i="34"/>
  <c r="EJ170" i="34"/>
  <c r="IS170" i="34"/>
  <c r="EF168" i="34"/>
  <c r="II169" i="34"/>
  <c r="IJ169" i="34" s="1"/>
  <c r="FX169" i="34"/>
  <c r="GA169" i="34" s="1"/>
  <c r="GE169" i="34" s="1"/>
  <c r="EJ169" i="34"/>
  <c r="FB169" i="34"/>
  <c r="EC169" i="34"/>
  <c r="IS169" i="34"/>
  <c r="FX168" i="34"/>
  <c r="GA168" i="34" s="1"/>
  <c r="GE168" i="34" s="1"/>
  <c r="EJ168" i="34"/>
  <c r="DK168" i="34"/>
  <c r="II168" i="34"/>
  <c r="IJ168" i="34" s="1"/>
  <c r="EU168" i="34"/>
  <c r="FJ168" i="34"/>
  <c r="FB168" i="34"/>
  <c r="ER168" i="34"/>
  <c r="EC168" i="34"/>
  <c r="EU167" i="34"/>
  <c r="FP168" i="34"/>
  <c r="IS168" i="34"/>
  <c r="EF166" i="34"/>
  <c r="DK166" i="34"/>
  <c r="II167" i="34"/>
  <c r="IJ167" i="34" s="1"/>
  <c r="DK167" i="34"/>
  <c r="FJ167" i="34"/>
  <c r="EU165" i="34"/>
  <c r="FX166" i="34"/>
  <c r="GA166" i="34" s="1"/>
  <c r="GE166" i="34" s="1"/>
  <c r="EJ166" i="34"/>
  <c r="EC167" i="34"/>
  <c r="EU166" i="34"/>
  <c r="FB167" i="34"/>
  <c r="ER167" i="34"/>
  <c r="EF167" i="34"/>
  <c r="FJ166" i="34"/>
  <c r="FX167" i="34"/>
  <c r="GA167" i="34" s="1"/>
  <c r="GE167" i="34" s="1"/>
  <c r="FP167" i="34"/>
  <c r="EJ167" i="34"/>
  <c r="IS167" i="34"/>
  <c r="II166" i="34"/>
  <c r="IJ166" i="34" s="1"/>
  <c r="FB166" i="34"/>
  <c r="ER166" i="34"/>
  <c r="EC166" i="34"/>
  <c r="EU161" i="34"/>
  <c r="EU163" i="34"/>
  <c r="DK165" i="34"/>
  <c r="FP166" i="34"/>
  <c r="FS166" i="34" s="1"/>
  <c r="GD166" i="34" s="1"/>
  <c r="FJ165" i="34"/>
  <c r="IS166" i="34"/>
  <c r="II165" i="34"/>
  <c r="IJ165" i="34" s="1"/>
  <c r="EC165" i="34"/>
  <c r="EU164" i="34"/>
  <c r="DK164" i="34"/>
  <c r="FB165" i="34"/>
  <c r="ER165" i="34"/>
  <c r="EF165" i="34"/>
  <c r="FX163" i="34"/>
  <c r="GA163" i="34" s="1"/>
  <c r="GE163" i="34" s="1"/>
  <c r="FX165" i="34"/>
  <c r="GA165" i="34" s="1"/>
  <c r="GE165" i="34" s="1"/>
  <c r="FP165" i="34"/>
  <c r="EJ165" i="34"/>
  <c r="FJ164" i="34"/>
  <c r="IS165" i="34"/>
  <c r="II164" i="34"/>
  <c r="IJ164" i="34" s="1"/>
  <c r="EC164" i="34"/>
  <c r="ER163" i="34"/>
  <c r="DK163" i="34"/>
  <c r="FB164" i="34"/>
  <c r="ER164" i="34"/>
  <c r="EF164" i="34"/>
  <c r="DK161" i="34"/>
  <c r="FX164" i="34"/>
  <c r="GA164" i="34" s="1"/>
  <c r="GE164" i="34" s="1"/>
  <c r="FP164" i="34"/>
  <c r="EJ164" i="34"/>
  <c r="II162" i="34"/>
  <c r="IJ162" i="34" s="1"/>
  <c r="II163" i="34"/>
  <c r="IJ163" i="34" s="1"/>
  <c r="FJ163" i="34"/>
  <c r="IS164" i="34"/>
  <c r="DK162" i="34"/>
  <c r="FP163" i="34"/>
  <c r="EJ163" i="34"/>
  <c r="EC163" i="34"/>
  <c r="EU162" i="34"/>
  <c r="FB163" i="34"/>
  <c r="EF163" i="34"/>
  <c r="EF162" i="34"/>
  <c r="FJ162" i="34"/>
  <c r="IS163" i="34"/>
  <c r="EC162" i="34"/>
  <c r="FB162" i="34"/>
  <c r="ER162" i="34"/>
  <c r="FX158" i="34"/>
  <c r="GA158" i="34" s="1"/>
  <c r="GE158" i="34" s="1"/>
  <c r="FX162" i="34"/>
  <c r="GA162" i="34" s="1"/>
  <c r="GE162" i="34" s="1"/>
  <c r="FP162" i="34"/>
  <c r="EJ162" i="34"/>
  <c r="FJ161" i="34"/>
  <c r="IS162" i="34"/>
  <c r="EF160" i="34"/>
  <c r="II161" i="34"/>
  <c r="IJ161" i="34" s="1"/>
  <c r="EC161" i="34"/>
  <c r="FJ159" i="34"/>
  <c r="ER159" i="34"/>
  <c r="EU160" i="34"/>
  <c r="EJ160" i="34"/>
  <c r="DK160" i="34"/>
  <c r="FB161" i="34"/>
  <c r="ER161" i="34"/>
  <c r="EF161" i="34"/>
  <c r="FJ160" i="34"/>
  <c r="FX161" i="34"/>
  <c r="GA161" i="34" s="1"/>
  <c r="GE161" i="34" s="1"/>
  <c r="FP161" i="34"/>
  <c r="EJ161" i="34"/>
  <c r="DK157" i="34"/>
  <c r="EF159" i="34"/>
  <c r="II160" i="34"/>
  <c r="IJ160" i="34" s="1"/>
  <c r="FX160" i="34"/>
  <c r="GA160" i="34" s="1"/>
  <c r="GE160" i="34" s="1"/>
  <c r="FB160" i="34"/>
  <c r="ER160" i="34"/>
  <c r="EC160" i="34"/>
  <c r="ER158" i="34"/>
  <c r="EU159" i="34"/>
  <c r="DK159" i="34"/>
  <c r="FP160" i="34"/>
  <c r="IS160" i="34"/>
  <c r="FB159" i="34"/>
  <c r="II159" i="34"/>
  <c r="IJ159" i="34" s="1"/>
  <c r="FX159" i="34"/>
  <c r="GA159" i="34" s="1"/>
  <c r="GE159" i="34" s="1"/>
  <c r="EC159" i="34"/>
  <c r="EU158" i="34"/>
  <c r="DK158" i="34"/>
  <c r="FP159" i="34"/>
  <c r="EJ159" i="34"/>
  <c r="IS159" i="34"/>
  <c r="EU153" i="34"/>
  <c r="EU157" i="34"/>
  <c r="FB158" i="34"/>
  <c r="EU156" i="34"/>
  <c r="EF157" i="34"/>
  <c r="FP158" i="34"/>
  <c r="EF158" i="34"/>
  <c r="EC158" i="34"/>
  <c r="II158" i="34"/>
  <c r="IJ158" i="34" s="1"/>
  <c r="FJ158" i="34"/>
  <c r="EJ158" i="34"/>
  <c r="FJ157" i="34"/>
  <c r="IS158" i="34"/>
  <c r="II157" i="34"/>
  <c r="IJ157" i="34" s="1"/>
  <c r="EC157" i="34"/>
  <c r="ER156" i="34"/>
  <c r="DK156" i="34"/>
  <c r="FB157" i="34"/>
  <c r="ER157" i="34"/>
  <c r="FX157" i="34"/>
  <c r="GA157" i="34" s="1"/>
  <c r="GE157" i="34" s="1"/>
  <c r="FP157" i="34"/>
  <c r="EJ157" i="34"/>
  <c r="II156" i="34"/>
  <c r="IJ156" i="34" s="1"/>
  <c r="FJ156" i="34"/>
  <c r="IS157" i="34"/>
  <c r="DK155" i="34"/>
  <c r="FP156" i="34"/>
  <c r="EJ156" i="34"/>
  <c r="EC156" i="34"/>
  <c r="EU155" i="34"/>
  <c r="FX156" i="34"/>
  <c r="GA156" i="34" s="1"/>
  <c r="GE156" i="34" s="1"/>
  <c r="FB156" i="34"/>
  <c r="EF156" i="34"/>
  <c r="EF155" i="34"/>
  <c r="FJ155" i="34"/>
  <c r="FJ153" i="34"/>
  <c r="II155" i="34"/>
  <c r="IJ155" i="34" s="1"/>
  <c r="EC155" i="34"/>
  <c r="DK154" i="34"/>
  <c r="FB155" i="34"/>
  <c r="ER155" i="34"/>
  <c r="EU154" i="34"/>
  <c r="FX155" i="34"/>
  <c r="GA155" i="34" s="1"/>
  <c r="GE155" i="34" s="1"/>
  <c r="FP155" i="34"/>
  <c r="EJ155" i="34"/>
  <c r="FJ154" i="34"/>
  <c r="II154" i="34"/>
  <c r="IJ154" i="34" s="1"/>
  <c r="EC154" i="34"/>
  <c r="FX153" i="34"/>
  <c r="GA153" i="34" s="1"/>
  <c r="GE153" i="34" s="1"/>
  <c r="DK153" i="34"/>
  <c r="FB154" i="34"/>
  <c r="ER154" i="34"/>
  <c r="EF154" i="34"/>
  <c r="FX154" i="34"/>
  <c r="GA154" i="34" s="1"/>
  <c r="GE154" i="34" s="1"/>
  <c r="FP154" i="34"/>
  <c r="EJ154" i="34"/>
  <c r="IS154" i="34"/>
  <c r="ER153" i="34"/>
  <c r="II153" i="34"/>
  <c r="IJ153" i="34" s="1"/>
  <c r="FB153" i="34"/>
  <c r="EF153" i="34"/>
  <c r="EC153" i="34"/>
  <c r="EU152" i="34"/>
  <c r="DK152" i="34"/>
  <c r="FP153" i="34"/>
  <c r="EJ153" i="34"/>
  <c r="IS153" i="34"/>
  <c r="FJ152" i="34"/>
  <c r="II152" i="34"/>
  <c r="IJ152" i="34" s="1"/>
  <c r="EC152" i="34"/>
  <c r="DK151" i="34"/>
  <c r="FB152" i="34"/>
  <c r="ER152" i="34"/>
  <c r="EF152" i="34"/>
  <c r="EU151" i="34"/>
  <c r="FX152" i="34"/>
  <c r="GA152" i="34" s="1"/>
  <c r="GE152" i="34" s="1"/>
  <c r="FP152" i="34"/>
  <c r="EJ152" i="34"/>
  <c r="FJ151" i="34"/>
  <c r="IS152" i="34"/>
  <c r="EF150" i="34"/>
  <c r="II151" i="34"/>
  <c r="IJ151" i="34" s="1"/>
  <c r="EC151" i="34"/>
  <c r="EU150" i="34"/>
  <c r="DK150" i="34"/>
  <c r="FB151" i="34"/>
  <c r="ER151" i="34"/>
  <c r="EF151" i="34"/>
  <c r="EF145" i="34"/>
  <c r="FP150" i="34"/>
  <c r="FJ150" i="34"/>
  <c r="FX151" i="34"/>
  <c r="GA151" i="34" s="1"/>
  <c r="GE151" i="34" s="1"/>
  <c r="FP151" i="34"/>
  <c r="EJ151" i="34"/>
  <c r="IS151" i="34"/>
  <c r="II150" i="34"/>
  <c r="IJ150" i="34" s="1"/>
  <c r="FX150" i="34"/>
  <c r="GA150" i="34" s="1"/>
  <c r="GE150" i="34" s="1"/>
  <c r="EJ150" i="34"/>
  <c r="EU149" i="34"/>
  <c r="DK149" i="34"/>
  <c r="FB150" i="34"/>
  <c r="EC150" i="34"/>
  <c r="FP149" i="34"/>
  <c r="FJ149" i="34"/>
  <c r="ER150" i="34"/>
  <c r="IS150" i="34"/>
  <c r="II149" i="34"/>
  <c r="IJ149" i="34" s="1"/>
  <c r="FX149" i="34"/>
  <c r="GA149" i="34" s="1"/>
  <c r="GE149" i="34" s="1"/>
  <c r="EJ149" i="34"/>
  <c r="FJ147" i="34"/>
  <c r="ER147" i="34"/>
  <c r="EU148" i="34"/>
  <c r="EJ148" i="34"/>
  <c r="DK148" i="34"/>
  <c r="FB149" i="34"/>
  <c r="EC149" i="34"/>
  <c r="EF147" i="34"/>
  <c r="FJ148" i="34"/>
  <c r="ER149" i="34"/>
  <c r="EF149" i="34"/>
  <c r="IS149" i="34"/>
  <c r="II148" i="34"/>
  <c r="IJ148" i="34" s="1"/>
  <c r="FX148" i="34"/>
  <c r="GA148" i="34" s="1"/>
  <c r="GE148" i="34" s="1"/>
  <c r="FB148" i="34"/>
  <c r="ER148" i="34"/>
  <c r="EC148" i="34"/>
  <c r="FP146" i="34"/>
  <c r="FJ146" i="34"/>
  <c r="EU147" i="34"/>
  <c r="DK147" i="34"/>
  <c r="FP148" i="34"/>
  <c r="EF148" i="34"/>
  <c r="IS148" i="34"/>
  <c r="FB147" i="34"/>
  <c r="EF146" i="34"/>
  <c r="II147" i="34"/>
  <c r="IJ147" i="34" s="1"/>
  <c r="FX147" i="34"/>
  <c r="GA147" i="34" s="1"/>
  <c r="GE147" i="34" s="1"/>
  <c r="EC147" i="34"/>
  <c r="EU145" i="34"/>
  <c r="EU146" i="34"/>
  <c r="DK146" i="34"/>
  <c r="FP147" i="34"/>
  <c r="EJ147" i="34"/>
  <c r="IS147" i="34"/>
  <c r="II146" i="34"/>
  <c r="IJ146" i="34" s="1"/>
  <c r="FX146" i="34"/>
  <c r="GA146" i="34" s="1"/>
  <c r="GE146" i="34" s="1"/>
  <c r="EJ146" i="34"/>
  <c r="DK145" i="34"/>
  <c r="FB146" i="34"/>
  <c r="EC146" i="34"/>
  <c r="ER146" i="34"/>
  <c r="FJ145" i="34"/>
  <c r="IS146" i="34"/>
  <c r="II145" i="34"/>
  <c r="IJ145" i="34" s="1"/>
  <c r="EC145" i="34"/>
  <c r="DK144" i="34"/>
  <c r="FB145" i="34"/>
  <c r="ER145" i="34"/>
  <c r="EU144" i="34"/>
  <c r="FX145" i="34"/>
  <c r="GA145" i="34" s="1"/>
  <c r="GE145" i="34" s="1"/>
  <c r="FP145" i="34"/>
  <c r="EJ145" i="34"/>
  <c r="FJ144" i="34"/>
  <c r="IS145" i="34"/>
  <c r="DK143" i="34"/>
  <c r="II144" i="34"/>
  <c r="IJ144" i="34" s="1"/>
  <c r="EC144" i="34"/>
  <c r="EU141" i="34"/>
  <c r="EU142" i="34"/>
  <c r="EJ142" i="34"/>
  <c r="DK142" i="34"/>
  <c r="FB144" i="34"/>
  <c r="ER144" i="34"/>
  <c r="EF144" i="34"/>
  <c r="FX144" i="34"/>
  <c r="GA144" i="34" s="1"/>
  <c r="GE144" i="34" s="1"/>
  <c r="FP144" i="34"/>
  <c r="EJ144" i="34"/>
  <c r="II143" i="34"/>
  <c r="IJ143" i="34" s="1"/>
  <c r="IS144" i="34"/>
  <c r="EU143" i="34"/>
  <c r="EF143" i="34"/>
  <c r="FJ143" i="34"/>
  <c r="EC143" i="34"/>
  <c r="FB143" i="34"/>
  <c r="ER143" i="34"/>
  <c r="EF142" i="34"/>
  <c r="FX143" i="34"/>
  <c r="GA143" i="34" s="1"/>
  <c r="GE143" i="34" s="1"/>
  <c r="FP143" i="34"/>
  <c r="EJ143" i="34"/>
  <c r="IS143" i="34"/>
  <c r="FJ142" i="34"/>
  <c r="EU140" i="34"/>
  <c r="EF141" i="34"/>
  <c r="II142" i="34"/>
  <c r="IJ142" i="34" s="1"/>
  <c r="FX142" i="34"/>
  <c r="GA142" i="34" s="1"/>
  <c r="GE142" i="34" s="1"/>
  <c r="FB142" i="34"/>
  <c r="ER142" i="34"/>
  <c r="EC142" i="34"/>
  <c r="DK141" i="34"/>
  <c r="FP142" i="34"/>
  <c r="FJ141" i="34"/>
  <c r="IS142" i="34"/>
  <c r="FX135" i="34"/>
  <c r="GA135" i="34" s="1"/>
  <c r="GE135" i="34" s="1"/>
  <c r="II141" i="34"/>
  <c r="IJ141" i="34" s="1"/>
  <c r="EC141" i="34"/>
  <c r="ER140" i="34"/>
  <c r="DK140" i="34"/>
  <c r="FB141" i="34"/>
  <c r="ER141" i="34"/>
  <c r="FX141" i="34"/>
  <c r="GA141" i="34" s="1"/>
  <c r="GE141" i="34" s="1"/>
  <c r="FP141" i="34"/>
  <c r="EJ141" i="34"/>
  <c r="II140" i="34"/>
  <c r="IJ140" i="34" s="1"/>
  <c r="FJ140" i="34"/>
  <c r="IS141" i="34"/>
  <c r="DK139" i="34"/>
  <c r="FP140" i="34"/>
  <c r="EJ140" i="34"/>
  <c r="EC140" i="34"/>
  <c r="EU139" i="34"/>
  <c r="FX140" i="34"/>
  <c r="GA140" i="34" s="1"/>
  <c r="GE140" i="34" s="1"/>
  <c r="FB140" i="34"/>
  <c r="EF140" i="34"/>
  <c r="EF139" i="34"/>
  <c r="FJ139" i="34"/>
  <c r="IS140" i="34"/>
  <c r="EU137" i="34"/>
  <c r="EF138" i="34"/>
  <c r="II139" i="34"/>
  <c r="IJ139" i="34" s="1"/>
  <c r="EC139" i="34"/>
  <c r="EU138" i="34"/>
  <c r="EJ138" i="34"/>
  <c r="DK138" i="34"/>
  <c r="FB139" i="34"/>
  <c r="ER139" i="34"/>
  <c r="FJ138" i="34"/>
  <c r="FX139" i="34"/>
  <c r="GA139" i="34" s="1"/>
  <c r="GE139" i="34" s="1"/>
  <c r="FP139" i="34"/>
  <c r="EJ139" i="34"/>
  <c r="IS139" i="34"/>
  <c r="EU135" i="34"/>
  <c r="II138" i="34"/>
  <c r="IJ138" i="34" s="1"/>
  <c r="FX138" i="34"/>
  <c r="GA138" i="34" s="1"/>
  <c r="GE138" i="34" s="1"/>
  <c r="FB138" i="34"/>
  <c r="ER138" i="34"/>
  <c r="EC138" i="34"/>
  <c r="ER137" i="34"/>
  <c r="DK137" i="34"/>
  <c r="FP138" i="34"/>
  <c r="L71" i="29"/>
  <c r="L67" i="29"/>
  <c r="L70" i="29"/>
  <c r="L66" i="29"/>
  <c r="L69" i="29"/>
  <c r="L68" i="29"/>
  <c r="II137" i="34"/>
  <c r="IJ137" i="34" s="1"/>
  <c r="FJ137" i="34"/>
  <c r="IS138" i="34"/>
  <c r="EU136" i="34"/>
  <c r="DK136" i="34"/>
  <c r="FP137" i="34"/>
  <c r="EJ137" i="34"/>
  <c r="EC137" i="34"/>
  <c r="FP136" i="34"/>
  <c r="FJ136" i="34"/>
  <c r="FX137" i="34"/>
  <c r="GA137" i="34" s="1"/>
  <c r="GE137" i="34" s="1"/>
  <c r="FB137" i="34"/>
  <c r="EF137" i="34"/>
  <c r="FP135" i="34"/>
  <c r="EJ135" i="34"/>
  <c r="IS137" i="34"/>
  <c r="EC135" i="34"/>
  <c r="II136" i="34"/>
  <c r="IJ136" i="34" s="1"/>
  <c r="FX136" i="34"/>
  <c r="GA136" i="34" s="1"/>
  <c r="GE136" i="34" s="1"/>
  <c r="EJ136" i="34"/>
  <c r="FJ134" i="34"/>
  <c r="ER135" i="34"/>
  <c r="EF135" i="34"/>
  <c r="FB136" i="34"/>
  <c r="EC136" i="34"/>
  <c r="ER136" i="34"/>
  <c r="EF136" i="34"/>
  <c r="FB135" i="34"/>
  <c r="IS136" i="34"/>
  <c r="DK135" i="34"/>
  <c r="EF134" i="34"/>
  <c r="II135" i="34"/>
  <c r="IJ135" i="34" s="1"/>
  <c r="FJ135" i="34"/>
  <c r="EU134" i="34"/>
  <c r="EJ134" i="34"/>
  <c r="DK134" i="34"/>
  <c r="IS134" i="34"/>
  <c r="IS135" i="34"/>
  <c r="DK133" i="34"/>
  <c r="II134" i="34"/>
  <c r="IJ134" i="34" s="1"/>
  <c r="FX134" i="34"/>
  <c r="GA134" i="34" s="1"/>
  <c r="GE134" i="34" s="1"/>
  <c r="EU133" i="34"/>
  <c r="FB134" i="34"/>
  <c r="ER134" i="34"/>
  <c r="EC134" i="34"/>
  <c r="FP134" i="34"/>
  <c r="FJ133" i="34"/>
  <c r="EF132" i="34"/>
  <c r="II133" i="34"/>
  <c r="IJ133" i="34" s="1"/>
  <c r="EC133" i="34"/>
  <c r="EU131" i="34"/>
  <c r="EU132" i="34"/>
  <c r="EJ132" i="34"/>
  <c r="DK132" i="34"/>
  <c r="FB133" i="34"/>
  <c r="ER133" i="34"/>
  <c r="EF133" i="34"/>
  <c r="FJ132" i="34"/>
  <c r="FX133" i="34"/>
  <c r="GA133" i="34" s="1"/>
  <c r="GE133" i="34" s="1"/>
  <c r="FP133" i="34"/>
  <c r="EJ133" i="34"/>
  <c r="IS133" i="34"/>
  <c r="II132" i="34"/>
  <c r="IJ132" i="34" s="1"/>
  <c r="FX132" i="34"/>
  <c r="GA132" i="34" s="1"/>
  <c r="GE132" i="34" s="1"/>
  <c r="FB132" i="34"/>
  <c r="ER132" i="34"/>
  <c r="EC132" i="34"/>
  <c r="DK131" i="34"/>
  <c r="FP132" i="34"/>
  <c r="II131" i="34"/>
  <c r="IJ131" i="34" s="1"/>
  <c r="FJ131" i="34"/>
  <c r="EU129" i="34"/>
  <c r="EU130" i="34"/>
  <c r="EJ130" i="34"/>
  <c r="DK130" i="34"/>
  <c r="EC131" i="34"/>
  <c r="FJ130" i="34"/>
  <c r="FX131" i="34"/>
  <c r="GA131" i="34" s="1"/>
  <c r="GE131" i="34" s="1"/>
  <c r="FB131" i="34"/>
  <c r="ER131" i="34"/>
  <c r="EF131" i="34"/>
  <c r="FP131" i="34"/>
  <c r="EJ131" i="34"/>
  <c r="IS131" i="34"/>
  <c r="EU128" i="34"/>
  <c r="II130" i="34"/>
  <c r="IJ130" i="34" s="1"/>
  <c r="FX130" i="34"/>
  <c r="GA130" i="34" s="1"/>
  <c r="GE130" i="34" s="1"/>
  <c r="FB130" i="34"/>
  <c r="ER130" i="34"/>
  <c r="EC130" i="34"/>
  <c r="EF125" i="34"/>
  <c r="DK129" i="34"/>
  <c r="FP130" i="34"/>
  <c r="EF130" i="34"/>
  <c r="FJ129" i="34"/>
  <c r="II129" i="34"/>
  <c r="IJ129" i="34" s="1"/>
  <c r="EC129" i="34"/>
  <c r="DK128" i="34"/>
  <c r="FB129" i="34"/>
  <c r="ER129" i="34"/>
  <c r="EF129" i="34"/>
  <c r="FX129" i="34"/>
  <c r="GA129" i="34" s="1"/>
  <c r="GE129" i="34" s="1"/>
  <c r="FP129" i="34"/>
  <c r="EJ129" i="34"/>
  <c r="FJ128" i="34"/>
  <c r="EF127" i="34"/>
  <c r="II128" i="34"/>
  <c r="IJ128" i="34" s="1"/>
  <c r="EC128" i="34"/>
  <c r="EU126" i="34"/>
  <c r="EU127" i="34"/>
  <c r="EJ127" i="34"/>
  <c r="DK127" i="34"/>
  <c r="FB128" i="34"/>
  <c r="ER128" i="34"/>
  <c r="EF128" i="34"/>
  <c r="FJ127" i="34"/>
  <c r="FX128" i="34"/>
  <c r="GA128" i="34" s="1"/>
  <c r="GE128" i="34" s="1"/>
  <c r="FP128" i="34"/>
  <c r="EJ128" i="34"/>
  <c r="IS128" i="34"/>
  <c r="EU125" i="34"/>
  <c r="II127" i="34"/>
  <c r="IJ127" i="34" s="1"/>
  <c r="FX127" i="34"/>
  <c r="GA127" i="34" s="1"/>
  <c r="GE127" i="34" s="1"/>
  <c r="FB127" i="34"/>
  <c r="ER127" i="34"/>
  <c r="EC127" i="34"/>
  <c r="EU124" i="34"/>
  <c r="DK126" i="34"/>
  <c r="FP127" i="34"/>
  <c r="FJ126" i="34"/>
  <c r="IS127" i="34"/>
  <c r="II126" i="34"/>
  <c r="IJ126" i="34" s="1"/>
  <c r="EC126" i="34"/>
  <c r="DK125" i="34"/>
  <c r="FB126" i="34"/>
  <c r="ER126" i="34"/>
  <c r="EF126" i="34"/>
  <c r="FX126" i="34"/>
  <c r="GA126" i="34" s="1"/>
  <c r="GE126" i="34" s="1"/>
  <c r="FP126" i="34"/>
  <c r="EJ126" i="34"/>
  <c r="FJ125" i="34"/>
  <c r="IS126" i="34"/>
  <c r="II125" i="34"/>
  <c r="IJ125" i="34" s="1"/>
  <c r="EC125" i="34"/>
  <c r="DK124" i="34"/>
  <c r="FB125" i="34"/>
  <c r="ER125" i="34"/>
  <c r="FX125" i="34"/>
  <c r="GA125" i="34" s="1"/>
  <c r="GE125" i="34" s="1"/>
  <c r="FP125" i="34"/>
  <c r="EJ125" i="34"/>
  <c r="FJ124" i="34"/>
  <c r="IS125" i="34"/>
  <c r="DK123" i="34"/>
  <c r="II124" i="34"/>
  <c r="IJ124" i="34" s="1"/>
  <c r="EC124" i="34"/>
  <c r="FX123" i="34"/>
  <c r="GA123" i="34" s="1"/>
  <c r="GE123" i="34" s="1"/>
  <c r="FB124" i="34"/>
  <c r="ER124" i="34"/>
  <c r="EF124" i="34"/>
  <c r="EF117" i="34"/>
  <c r="FX124" i="34"/>
  <c r="GA124" i="34" s="1"/>
  <c r="GE124" i="34" s="1"/>
  <c r="FP124" i="34"/>
  <c r="EJ124" i="34"/>
  <c r="IS124" i="34"/>
  <c r="EF121" i="34"/>
  <c r="ER123" i="34"/>
  <c r="II123" i="34"/>
  <c r="IJ123" i="34" s="1"/>
  <c r="EU123" i="34"/>
  <c r="EF123" i="34"/>
  <c r="FJ123" i="34"/>
  <c r="FP123" i="34"/>
  <c r="EJ123" i="34"/>
  <c r="EC123" i="34"/>
  <c r="FB123" i="34"/>
  <c r="IS123" i="34"/>
  <c r="EF122" i="34"/>
  <c r="FJ121" i="34"/>
  <c r="EU122" i="34"/>
  <c r="EJ122" i="34"/>
  <c r="DK122" i="34"/>
  <c r="FJ122" i="34"/>
  <c r="II122" i="34"/>
  <c r="IJ122" i="34" s="1"/>
  <c r="FX122" i="34"/>
  <c r="GA122" i="34" s="1"/>
  <c r="GE122" i="34" s="1"/>
  <c r="FB122" i="34"/>
  <c r="ER122" i="34"/>
  <c r="EC122" i="34"/>
  <c r="EU120" i="34"/>
  <c r="EU121" i="34"/>
  <c r="EJ121" i="34"/>
  <c r="DK121" i="34"/>
  <c r="FP122" i="34"/>
  <c r="IS122" i="34"/>
  <c r="II121" i="34"/>
  <c r="IJ121" i="34" s="1"/>
  <c r="FX121" i="34"/>
  <c r="GA121" i="34" s="1"/>
  <c r="GE121" i="34" s="1"/>
  <c r="FB121" i="34"/>
  <c r="ER121" i="34"/>
  <c r="EC121" i="34"/>
  <c r="DK120" i="34"/>
  <c r="FP121" i="34"/>
  <c r="FJ120" i="34"/>
  <c r="EF119" i="34"/>
  <c r="II120" i="34"/>
  <c r="IJ120" i="34" s="1"/>
  <c r="EC120" i="34"/>
  <c r="EU118" i="34"/>
  <c r="EU119" i="34"/>
  <c r="EJ119" i="34"/>
  <c r="DK119" i="34"/>
  <c r="FB120" i="34"/>
  <c r="ER120" i="34"/>
  <c r="EF120" i="34"/>
  <c r="FJ119" i="34"/>
  <c r="FX120" i="34"/>
  <c r="GA120" i="34" s="1"/>
  <c r="GE120" i="34" s="1"/>
  <c r="FP120" i="34"/>
  <c r="EJ120" i="34"/>
  <c r="IS120" i="34"/>
  <c r="EU117" i="34"/>
  <c r="II119" i="34"/>
  <c r="IJ119" i="34" s="1"/>
  <c r="FX119" i="34"/>
  <c r="GA119" i="34" s="1"/>
  <c r="GE119" i="34" s="1"/>
  <c r="FB119" i="34"/>
  <c r="ER119" i="34"/>
  <c r="EC119" i="34"/>
  <c r="FX113" i="34"/>
  <c r="GA113" i="34" s="1"/>
  <c r="GE113" i="34" s="1"/>
  <c r="DK118" i="34"/>
  <c r="FP119" i="34"/>
  <c r="FJ118" i="34"/>
  <c r="IS119" i="34"/>
  <c r="II118" i="34"/>
  <c r="IJ118" i="34" s="1"/>
  <c r="EC118" i="34"/>
  <c r="DK117" i="34"/>
  <c r="FB118" i="34"/>
  <c r="ER118" i="34"/>
  <c r="EF118" i="34"/>
  <c r="FX118" i="34"/>
  <c r="GA118" i="34" s="1"/>
  <c r="GE118" i="34" s="1"/>
  <c r="FP118" i="34"/>
  <c r="EJ118" i="34"/>
  <c r="FJ117" i="34"/>
  <c r="IS118" i="34"/>
  <c r="EF116" i="34"/>
  <c r="II117" i="34"/>
  <c r="IJ117" i="34" s="1"/>
  <c r="EC117" i="34"/>
  <c r="FB117" i="34"/>
  <c r="ER117" i="34"/>
  <c r="FX116" i="34"/>
  <c r="GA116" i="34" s="1"/>
  <c r="GE116" i="34" s="1"/>
  <c r="FX117" i="34"/>
  <c r="GA117" i="34" s="1"/>
  <c r="GE117" i="34" s="1"/>
  <c r="FP117" i="34"/>
  <c r="EJ117" i="34"/>
  <c r="IS117" i="34"/>
  <c r="II116" i="34"/>
  <c r="IJ116" i="34" s="1"/>
  <c r="EU116" i="34"/>
  <c r="EJ116" i="34"/>
  <c r="DK116" i="34"/>
  <c r="FJ116" i="34"/>
  <c r="FB116" i="34"/>
  <c r="ER116" i="34"/>
  <c r="EC116" i="34"/>
  <c r="FP116" i="34"/>
  <c r="EF115" i="34"/>
  <c r="EU114" i="34"/>
  <c r="EU115" i="34"/>
  <c r="EJ115" i="34"/>
  <c r="DK115" i="34"/>
  <c r="FJ115" i="34"/>
  <c r="EU113" i="34"/>
  <c r="II115" i="34"/>
  <c r="IJ115" i="34" s="1"/>
  <c r="FX115" i="34"/>
  <c r="GA115" i="34" s="1"/>
  <c r="GE115" i="34" s="1"/>
  <c r="FB115" i="34"/>
  <c r="ER115" i="34"/>
  <c r="EC115" i="34"/>
  <c r="DK114" i="34"/>
  <c r="FP115" i="34"/>
  <c r="FJ114" i="34"/>
  <c r="IS115" i="34"/>
  <c r="II114" i="34"/>
  <c r="IJ114" i="34" s="1"/>
  <c r="EC114" i="34"/>
  <c r="ER113" i="34"/>
  <c r="DK113" i="34"/>
  <c r="FB114" i="34"/>
  <c r="ER114" i="34"/>
  <c r="EF114" i="34"/>
  <c r="FX114" i="34"/>
  <c r="GA114" i="34" s="1"/>
  <c r="GE114" i="34" s="1"/>
  <c r="FP114" i="34"/>
  <c r="EJ114" i="34"/>
  <c r="FJ113" i="34"/>
  <c r="II113" i="34"/>
  <c r="IJ113" i="34" s="1"/>
  <c r="FP113" i="34"/>
  <c r="EJ113" i="34"/>
  <c r="EC113" i="34"/>
  <c r="FB113" i="34"/>
  <c r="EF113" i="34"/>
  <c r="IS113" i="34"/>
  <c r="EU112" i="34"/>
  <c r="EJ112" i="34"/>
  <c r="DK112" i="34"/>
  <c r="FJ112" i="34"/>
  <c r="DK111" i="34"/>
  <c r="II112" i="34"/>
  <c r="IJ112" i="34" s="1"/>
  <c r="FX112" i="34"/>
  <c r="GA112" i="34" s="1"/>
  <c r="GE112" i="34" s="1"/>
  <c r="FB112" i="34"/>
  <c r="ER112" i="34"/>
  <c r="EC112" i="34"/>
  <c r="FJ111" i="34"/>
  <c r="EU111" i="34"/>
  <c r="FP112" i="34"/>
  <c r="EF112" i="34"/>
  <c r="EF110" i="34"/>
  <c r="II111" i="34"/>
  <c r="IJ111" i="34" s="1"/>
  <c r="EC111" i="34"/>
  <c r="EU109" i="34"/>
  <c r="EU110" i="34"/>
  <c r="EJ110" i="34"/>
  <c r="DK110" i="34"/>
  <c r="FB111" i="34"/>
  <c r="ER111" i="34"/>
  <c r="EF111" i="34"/>
  <c r="FX105" i="34"/>
  <c r="GA105" i="34" s="1"/>
  <c r="GE105" i="34" s="1"/>
  <c r="FJ110" i="34"/>
  <c r="FX111" i="34"/>
  <c r="GA111" i="34" s="1"/>
  <c r="GE111" i="34" s="1"/>
  <c r="FP111" i="34"/>
  <c r="EJ111" i="34"/>
  <c r="II110" i="34"/>
  <c r="IJ110" i="34" s="1"/>
  <c r="FX110" i="34"/>
  <c r="GA110" i="34" s="1"/>
  <c r="GE110" i="34" s="1"/>
  <c r="FB110" i="34"/>
  <c r="ER110" i="34"/>
  <c r="EC110" i="34"/>
  <c r="DK109" i="34"/>
  <c r="FP110" i="34"/>
  <c r="FJ109" i="34"/>
  <c r="II109" i="34"/>
  <c r="IJ109" i="34" s="1"/>
  <c r="EC109" i="34"/>
  <c r="FJ107" i="34"/>
  <c r="EU108" i="34"/>
  <c r="EJ108" i="34"/>
  <c r="DK108" i="34"/>
  <c r="FB109" i="34"/>
  <c r="ER109" i="34"/>
  <c r="EF109" i="34"/>
  <c r="FJ108" i="34"/>
  <c r="FX109" i="34"/>
  <c r="GA109" i="34" s="1"/>
  <c r="GE109" i="34" s="1"/>
  <c r="FP109" i="34"/>
  <c r="EJ109" i="34"/>
  <c r="FJ106" i="34"/>
  <c r="II108" i="34"/>
  <c r="IJ108" i="34" s="1"/>
  <c r="FX108" i="34"/>
  <c r="GA108" i="34" s="1"/>
  <c r="GE108" i="34" s="1"/>
  <c r="FB108" i="34"/>
  <c r="ER108" i="34"/>
  <c r="EC108" i="34"/>
  <c r="EU107" i="34"/>
  <c r="EJ107" i="34"/>
  <c r="DK107" i="34"/>
  <c r="FP108" i="34"/>
  <c r="EF108" i="34"/>
  <c r="FX107" i="34"/>
  <c r="GA107" i="34" s="1"/>
  <c r="GE107" i="34" s="1"/>
  <c r="II107" i="34"/>
  <c r="IJ107" i="34" s="1"/>
  <c r="FB107" i="34"/>
  <c r="ER107" i="34"/>
  <c r="EC107" i="34"/>
  <c r="EU105" i="34"/>
  <c r="EU106" i="34"/>
  <c r="EJ106" i="34"/>
  <c r="DK106" i="34"/>
  <c r="FP107" i="34"/>
  <c r="EF107" i="34"/>
  <c r="EF105" i="34"/>
  <c r="II106" i="34"/>
  <c r="IJ106" i="34" s="1"/>
  <c r="FX106" i="34"/>
  <c r="GA106" i="34" s="1"/>
  <c r="GE106" i="34" s="1"/>
  <c r="FB106" i="34"/>
  <c r="ER106" i="34"/>
  <c r="EC106" i="34"/>
  <c r="ER105" i="34"/>
  <c r="DK105" i="34"/>
  <c r="FP106" i="34"/>
  <c r="EF106" i="34"/>
  <c r="II105" i="34"/>
  <c r="IJ105" i="34" s="1"/>
  <c r="FJ105" i="34"/>
  <c r="ER104" i="34"/>
  <c r="DK104" i="34"/>
  <c r="FP105" i="34"/>
  <c r="EJ105" i="34"/>
  <c r="EC105" i="34"/>
  <c r="EU104" i="34"/>
  <c r="FB105" i="34"/>
  <c r="EF104" i="34"/>
  <c r="II104" i="34"/>
  <c r="IJ104" i="34" s="1"/>
  <c r="EU103" i="34"/>
  <c r="EJ103" i="34"/>
  <c r="DK103" i="34"/>
  <c r="FP104" i="34"/>
  <c r="FB104" i="34"/>
  <c r="EJ104" i="34"/>
  <c r="EC104" i="34"/>
  <c r="FJ103" i="34"/>
  <c r="FX104" i="34"/>
  <c r="GA104" i="34" s="1"/>
  <c r="GE104" i="34" s="1"/>
  <c r="FJ104" i="34"/>
  <c r="II103" i="34"/>
  <c r="IJ103" i="34" s="1"/>
  <c r="FX103" i="34"/>
  <c r="GA103" i="34" s="1"/>
  <c r="GE103" i="34" s="1"/>
  <c r="FB103" i="34"/>
  <c r="ER103" i="34"/>
  <c r="EC103" i="34"/>
  <c r="FP103" i="34"/>
  <c r="EF103" i="34"/>
  <c r="EU102" i="34"/>
  <c r="EJ102" i="34"/>
  <c r="DK102" i="34"/>
  <c r="FJ102" i="34"/>
  <c r="DK101" i="34"/>
  <c r="II102" i="34"/>
  <c r="IJ102" i="34" s="1"/>
  <c r="FX102" i="34"/>
  <c r="GA102" i="34" s="1"/>
  <c r="GE102" i="34" s="1"/>
  <c r="FB102" i="34"/>
  <c r="ER102" i="34"/>
  <c r="EC102" i="34"/>
  <c r="EU101" i="34"/>
  <c r="FP102" i="34"/>
  <c r="EF102" i="34"/>
  <c r="ER101" i="34"/>
  <c r="FJ101" i="34"/>
  <c r="FP101" i="34"/>
  <c r="EJ101" i="34"/>
  <c r="EC101" i="34"/>
  <c r="FX101" i="34"/>
  <c r="GA101" i="34" s="1"/>
  <c r="GE101" i="34" s="1"/>
  <c r="FB101" i="34"/>
  <c r="EF101" i="34"/>
  <c r="II101" i="34"/>
  <c r="IJ101" i="34" s="1"/>
  <c r="IS101" i="34"/>
  <c r="EF100" i="34"/>
  <c r="EU99" i="34"/>
  <c r="EU100" i="34"/>
  <c r="DK100" i="34"/>
  <c r="EF99" i="34"/>
  <c r="FP100" i="34"/>
  <c r="FJ100" i="34"/>
  <c r="II100" i="34"/>
  <c r="IJ100" i="34" s="1"/>
  <c r="FX100" i="34"/>
  <c r="GA100" i="34" s="1"/>
  <c r="GE100" i="34" s="1"/>
  <c r="EJ100" i="34"/>
  <c r="FX98" i="34"/>
  <c r="GA98" i="34" s="1"/>
  <c r="GE98" i="34" s="1"/>
  <c r="DK99" i="34"/>
  <c r="FB100" i="34"/>
  <c r="EC100" i="34"/>
  <c r="ER100" i="34"/>
  <c r="FJ99" i="34"/>
  <c r="II99" i="34"/>
  <c r="IJ99" i="34" s="1"/>
  <c r="EC99" i="34"/>
  <c r="EU98" i="34"/>
  <c r="DK98" i="34"/>
  <c r="FB99" i="34"/>
  <c r="ER99" i="34"/>
  <c r="FP96" i="34"/>
  <c r="FJ96" i="34"/>
  <c r="EU97" i="34"/>
  <c r="EJ97" i="34"/>
  <c r="DK97" i="34"/>
  <c r="ER98" i="34"/>
  <c r="FX99" i="34"/>
  <c r="GA99" i="34" s="1"/>
  <c r="GE99" i="34" s="1"/>
  <c r="FP99" i="34"/>
  <c r="EJ99" i="34"/>
  <c r="FJ97" i="34"/>
  <c r="FB98" i="34"/>
  <c r="EC98" i="34"/>
  <c r="EF96" i="34"/>
  <c r="FP98" i="34"/>
  <c r="EF98" i="34"/>
  <c r="II98" i="34"/>
  <c r="IJ98" i="34" s="1"/>
  <c r="FJ98" i="34"/>
  <c r="EJ98" i="34"/>
  <c r="EF91" i="34"/>
  <c r="FJ94" i="34"/>
  <c r="II97" i="34"/>
  <c r="IJ97" i="34" s="1"/>
  <c r="FX97" i="34"/>
  <c r="GA97" i="34" s="1"/>
  <c r="GE97" i="34" s="1"/>
  <c r="FB97" i="34"/>
  <c r="ER97" i="34"/>
  <c r="EC97" i="34"/>
  <c r="EU96" i="34"/>
  <c r="DK96" i="34"/>
  <c r="FP97" i="34"/>
  <c r="EF97" i="34"/>
  <c r="ER95" i="34"/>
  <c r="DK95" i="34"/>
  <c r="II96" i="34"/>
  <c r="IJ96" i="34" s="1"/>
  <c r="FX96" i="34"/>
  <c r="GA96" i="34" s="1"/>
  <c r="GE96" i="34" s="1"/>
  <c r="EJ96" i="34"/>
  <c r="FB96" i="34"/>
  <c r="EC96" i="34"/>
  <c r="ER96" i="34"/>
  <c r="FX95" i="34"/>
  <c r="GA95" i="34" s="1"/>
  <c r="GE95" i="34" s="1"/>
  <c r="EJ95" i="34"/>
  <c r="EF94" i="34"/>
  <c r="II95" i="34"/>
  <c r="IJ95" i="34" s="1"/>
  <c r="EU95" i="34"/>
  <c r="FJ93" i="34"/>
  <c r="EU94" i="34"/>
  <c r="EJ94" i="34"/>
  <c r="DK94" i="34"/>
  <c r="FJ95" i="34"/>
  <c r="FB95" i="34"/>
  <c r="EC95" i="34"/>
  <c r="FP95" i="34"/>
  <c r="EF95" i="34"/>
  <c r="EU92" i="34"/>
  <c r="EF93" i="34"/>
  <c r="II94" i="34"/>
  <c r="IJ94" i="34" s="1"/>
  <c r="FX94" i="34"/>
  <c r="GA94" i="34" s="1"/>
  <c r="GE94" i="34" s="1"/>
  <c r="FB94" i="34"/>
  <c r="ER94" i="34"/>
  <c r="EC94" i="34"/>
  <c r="EU91" i="34"/>
  <c r="FJ92" i="34"/>
  <c r="EU93" i="34"/>
  <c r="EJ93" i="34"/>
  <c r="DK93" i="34"/>
  <c r="FP94" i="34"/>
  <c r="EF92" i="34"/>
  <c r="II93" i="34"/>
  <c r="IJ93" i="34" s="1"/>
  <c r="FX93" i="34"/>
  <c r="GA93" i="34" s="1"/>
  <c r="GE93" i="34" s="1"/>
  <c r="FB93" i="34"/>
  <c r="ER93" i="34"/>
  <c r="EC93" i="34"/>
  <c r="EJ92" i="34"/>
  <c r="DK92" i="34"/>
  <c r="FP93" i="34"/>
  <c r="EU90" i="34"/>
  <c r="EF90" i="34"/>
  <c r="II92" i="34"/>
  <c r="IJ92" i="34" s="1"/>
  <c r="FX92" i="34"/>
  <c r="GA92" i="34" s="1"/>
  <c r="GE92" i="34" s="1"/>
  <c r="FB92" i="34"/>
  <c r="ER92" i="34"/>
  <c r="EC92" i="34"/>
  <c r="DK91" i="34"/>
  <c r="FP92" i="34"/>
  <c r="FJ91" i="34"/>
  <c r="EF87" i="34"/>
  <c r="II91" i="34"/>
  <c r="IJ91" i="34" s="1"/>
  <c r="EC91" i="34"/>
  <c r="DK90" i="34"/>
  <c r="FB91" i="34"/>
  <c r="ER91" i="34"/>
  <c r="EU89" i="34"/>
  <c r="FX91" i="34"/>
  <c r="GA91" i="34" s="1"/>
  <c r="GE91" i="34" s="1"/>
  <c r="FP91" i="34"/>
  <c r="EJ91" i="34"/>
  <c r="FJ90" i="34"/>
  <c r="II90" i="34"/>
  <c r="IJ90" i="34" s="1"/>
  <c r="EC90" i="34"/>
  <c r="DK89" i="34"/>
  <c r="FB90" i="34"/>
  <c r="ER90" i="34"/>
  <c r="FX90" i="34"/>
  <c r="GA90" i="34" s="1"/>
  <c r="GE90" i="34" s="1"/>
  <c r="FP90" i="34"/>
  <c r="EJ90" i="34"/>
  <c r="FJ89" i="34"/>
  <c r="EF88" i="34"/>
  <c r="II89" i="34"/>
  <c r="IJ89" i="34" s="1"/>
  <c r="EC89" i="34"/>
  <c r="FJ87" i="34"/>
  <c r="EU88" i="34"/>
  <c r="EJ88" i="34"/>
  <c r="DK88" i="34"/>
  <c r="FB89" i="34"/>
  <c r="ER89" i="34"/>
  <c r="EF89" i="34"/>
  <c r="FJ88" i="34"/>
  <c r="FX89" i="34"/>
  <c r="GA89" i="34" s="1"/>
  <c r="GE89" i="34" s="1"/>
  <c r="FP89" i="34"/>
  <c r="EJ89" i="34"/>
  <c r="II88" i="34"/>
  <c r="IJ88" i="34" s="1"/>
  <c r="FX88" i="34"/>
  <c r="GA88" i="34" s="1"/>
  <c r="GE88" i="34" s="1"/>
  <c r="FB88" i="34"/>
  <c r="ER88" i="34"/>
  <c r="EC88" i="34"/>
  <c r="FP86" i="34"/>
  <c r="FJ86" i="34"/>
  <c r="EU87" i="34"/>
  <c r="EJ87" i="34"/>
  <c r="DK87" i="34"/>
  <c r="FP88" i="34"/>
  <c r="EF86" i="34"/>
  <c r="II87" i="34"/>
  <c r="IJ87" i="34" s="1"/>
  <c r="FX87" i="34"/>
  <c r="GA87" i="34" s="1"/>
  <c r="GE87" i="34" s="1"/>
  <c r="FB87" i="34"/>
  <c r="ER87" i="34"/>
  <c r="EC87" i="34"/>
  <c r="FX80" i="34"/>
  <c r="GA80" i="34" s="1"/>
  <c r="GE80" i="34" s="1"/>
  <c r="EU85" i="34"/>
  <c r="EU86" i="34"/>
  <c r="DK86" i="34"/>
  <c r="FP87" i="34"/>
  <c r="EF85" i="34"/>
  <c r="II86" i="34"/>
  <c r="IJ86" i="34" s="1"/>
  <c r="FX86" i="34"/>
  <c r="GA86" i="34" s="1"/>
  <c r="GE86" i="34" s="1"/>
  <c r="EJ86" i="34"/>
  <c r="DK85" i="34"/>
  <c r="FB86" i="34"/>
  <c r="EC86" i="34"/>
  <c r="ER86" i="34"/>
  <c r="FJ85" i="34"/>
  <c r="EU82" i="34"/>
  <c r="II85" i="34"/>
  <c r="IJ85" i="34" s="1"/>
  <c r="EC85" i="34"/>
  <c r="EJ83" i="34"/>
  <c r="DK84" i="34"/>
  <c r="FB85" i="34"/>
  <c r="ER85" i="34"/>
  <c r="EU83" i="34"/>
  <c r="EU84" i="34"/>
  <c r="FX85" i="34"/>
  <c r="GA85" i="34" s="1"/>
  <c r="GE85" i="34" s="1"/>
  <c r="FP85" i="34"/>
  <c r="EJ85" i="34"/>
  <c r="FJ84" i="34"/>
  <c r="II84" i="34"/>
  <c r="IJ84" i="34" s="1"/>
  <c r="EC84" i="34"/>
  <c r="DK83" i="34"/>
  <c r="FB84" i="34"/>
  <c r="ER84" i="34"/>
  <c r="EF84" i="34"/>
  <c r="FJ83" i="34"/>
  <c r="FX84" i="34"/>
  <c r="GA84" i="34" s="1"/>
  <c r="GE84" i="34" s="1"/>
  <c r="FP84" i="34"/>
  <c r="EJ84" i="34"/>
  <c r="II83" i="34"/>
  <c r="IJ83" i="34" s="1"/>
  <c r="FX83" i="34"/>
  <c r="GA83" i="34" s="1"/>
  <c r="GE83" i="34" s="1"/>
  <c r="FB83" i="34"/>
  <c r="ER83" i="34"/>
  <c r="EC83" i="34"/>
  <c r="ER82" i="34"/>
  <c r="DK82" i="34"/>
  <c r="FP83" i="34"/>
  <c r="EF83" i="34"/>
  <c r="II82" i="34"/>
  <c r="IJ82" i="34" s="1"/>
  <c r="FJ82" i="34"/>
  <c r="EU81" i="34"/>
  <c r="DK81" i="34"/>
  <c r="FP82" i="34"/>
  <c r="EC82" i="34"/>
  <c r="EF74" i="34"/>
  <c r="FP81" i="34"/>
  <c r="FJ81" i="34"/>
  <c r="FX82" i="34"/>
  <c r="GA82" i="34" s="1"/>
  <c r="GE82" i="34" s="1"/>
  <c r="FB82" i="34"/>
  <c r="EF82" i="34"/>
  <c r="EF80" i="34"/>
  <c r="EJ82" i="34"/>
  <c r="II81" i="34"/>
  <c r="IJ81" i="34" s="1"/>
  <c r="FX81" i="34"/>
  <c r="GA81" i="34" s="1"/>
  <c r="GE81" i="34" s="1"/>
  <c r="EJ81" i="34"/>
  <c r="DK80" i="34"/>
  <c r="FB81" i="34"/>
  <c r="EC81" i="34"/>
  <c r="EU80" i="34"/>
  <c r="ER81" i="34"/>
  <c r="EF81" i="34"/>
  <c r="II80" i="34"/>
  <c r="IJ80" i="34" s="1"/>
  <c r="FJ80" i="34"/>
  <c r="EF78" i="34"/>
  <c r="EC80" i="34"/>
  <c r="FB80" i="34"/>
  <c r="ER80" i="34"/>
  <c r="FP80" i="34"/>
  <c r="EJ80" i="34"/>
  <c r="EU79" i="34"/>
  <c r="EJ79" i="34"/>
  <c r="DK79" i="34"/>
  <c r="FJ79" i="34"/>
  <c r="II79" i="34"/>
  <c r="IJ79" i="34" s="1"/>
  <c r="EU77" i="34"/>
  <c r="EU78" i="34"/>
  <c r="EJ78" i="34"/>
  <c r="DK78" i="34"/>
  <c r="FJ78" i="34"/>
  <c r="FX79" i="34"/>
  <c r="GA79" i="34" s="1"/>
  <c r="GE79" i="34" s="1"/>
  <c r="FB79" i="34"/>
  <c r="ER79" i="34"/>
  <c r="EC79" i="34"/>
  <c r="FP79" i="34"/>
  <c r="EF79" i="34"/>
  <c r="L28" i="29"/>
  <c r="EF76" i="34"/>
  <c r="II78" i="34"/>
  <c r="IJ78" i="34" s="1"/>
  <c r="FX78" i="34"/>
  <c r="GA78" i="34" s="1"/>
  <c r="GE78" i="34" s="1"/>
  <c r="FB78" i="34"/>
  <c r="ER78" i="34"/>
  <c r="EC78" i="34"/>
  <c r="DK77" i="34"/>
  <c r="FP78" i="34"/>
  <c r="FJ77" i="34"/>
  <c r="FJ75" i="34"/>
  <c r="EU76" i="34"/>
  <c r="EJ76" i="34"/>
  <c r="DK76" i="34"/>
  <c r="II77" i="34"/>
  <c r="IJ77" i="34" s="1"/>
  <c r="EC77" i="34"/>
  <c r="FJ76" i="34"/>
  <c r="FB77" i="34"/>
  <c r="ER77" i="34"/>
  <c r="EF77" i="34"/>
  <c r="EF75" i="34"/>
  <c r="FX77" i="34"/>
  <c r="GA77" i="34" s="1"/>
  <c r="GE77" i="34" s="1"/>
  <c r="FP77" i="34"/>
  <c r="EJ77" i="34"/>
  <c r="FX74" i="34"/>
  <c r="GA74" i="34" s="1"/>
  <c r="GE74" i="34" s="1"/>
  <c r="II76" i="34"/>
  <c r="IJ76" i="34" s="1"/>
  <c r="FX76" i="34"/>
  <c r="GA76" i="34" s="1"/>
  <c r="GE76" i="34" s="1"/>
  <c r="FB76" i="34"/>
  <c r="ER76" i="34"/>
  <c r="EC76" i="34"/>
  <c r="EU74" i="34"/>
  <c r="EU75" i="34"/>
  <c r="EJ75" i="34"/>
  <c r="DK75" i="34"/>
  <c r="FP76" i="34"/>
  <c r="II75" i="34"/>
  <c r="IJ75" i="34" s="1"/>
  <c r="FX75" i="34"/>
  <c r="GA75" i="34" s="1"/>
  <c r="GE75" i="34" s="1"/>
  <c r="FB75" i="34"/>
  <c r="ER75" i="34"/>
  <c r="EC75" i="34"/>
  <c r="ER74" i="34"/>
  <c r="DK74" i="34"/>
  <c r="FP75" i="34"/>
  <c r="II74" i="34"/>
  <c r="IJ74" i="34" s="1"/>
  <c r="FJ74" i="34"/>
  <c r="FP72" i="34"/>
  <c r="FJ72" i="34"/>
  <c r="EU73" i="34"/>
  <c r="EJ73" i="34"/>
  <c r="DK73" i="34"/>
  <c r="FP74" i="34"/>
  <c r="EJ74" i="34"/>
  <c r="EC74" i="34"/>
  <c r="FJ73" i="34"/>
  <c r="FB74" i="34"/>
  <c r="EF72" i="34"/>
  <c r="II73" i="34"/>
  <c r="IJ73" i="34" s="1"/>
  <c r="FX73" i="34"/>
  <c r="GA73" i="34" s="1"/>
  <c r="GE73" i="34" s="1"/>
  <c r="FB73" i="34"/>
  <c r="ER73" i="34"/>
  <c r="EC73" i="34"/>
  <c r="EU72" i="34"/>
  <c r="DK72" i="34"/>
  <c r="FP73" i="34"/>
  <c r="EF73" i="34"/>
  <c r="II72" i="34"/>
  <c r="IJ72" i="34" s="1"/>
  <c r="FX72" i="34"/>
  <c r="GA72" i="34" s="1"/>
  <c r="GE72" i="34" s="1"/>
  <c r="EJ72" i="34"/>
  <c r="EU71" i="34"/>
  <c r="DK71" i="34"/>
  <c r="FB72" i="34"/>
  <c r="EC72" i="34"/>
  <c r="FP71" i="34"/>
  <c r="FJ71" i="34"/>
  <c r="ER72" i="34"/>
  <c r="FJ69" i="34"/>
  <c r="EU70" i="34"/>
  <c r="EJ70" i="34"/>
  <c r="DK70" i="34"/>
  <c r="II71" i="34"/>
  <c r="IJ71" i="34" s="1"/>
  <c r="FX71" i="34"/>
  <c r="GA71" i="34" s="1"/>
  <c r="GE71" i="34" s="1"/>
  <c r="EJ71" i="34"/>
  <c r="FJ70" i="34"/>
  <c r="FB71" i="34"/>
  <c r="EC71" i="34"/>
  <c r="ER71" i="34"/>
  <c r="EF71" i="34"/>
  <c r="EF69" i="34"/>
  <c r="II70" i="34"/>
  <c r="IJ70" i="34" s="1"/>
  <c r="FX70" i="34"/>
  <c r="GA70" i="34" s="1"/>
  <c r="GE70" i="34" s="1"/>
  <c r="FB70" i="34"/>
  <c r="ER70" i="34"/>
  <c r="EC70" i="34"/>
  <c r="FJ68" i="34"/>
  <c r="EU69" i="34"/>
  <c r="EJ69" i="34"/>
  <c r="DK69" i="34"/>
  <c r="FP70" i="34"/>
  <c r="EF70" i="34"/>
  <c r="EU63" i="34"/>
  <c r="EF68" i="34"/>
  <c r="II69" i="34"/>
  <c r="IJ69" i="34" s="1"/>
  <c r="FX69" i="34"/>
  <c r="GA69" i="34" s="1"/>
  <c r="GE69" i="34" s="1"/>
  <c r="FB69" i="34"/>
  <c r="ER69" i="34"/>
  <c r="EC69" i="34"/>
  <c r="FJ67" i="34"/>
  <c r="EU68" i="34"/>
  <c r="EJ68" i="34"/>
  <c r="DK68" i="34"/>
  <c r="FP69" i="34"/>
  <c r="DK65" i="34"/>
  <c r="EU66" i="34"/>
  <c r="EF67" i="34"/>
  <c r="II68" i="34"/>
  <c r="IJ68" i="34" s="1"/>
  <c r="FX68" i="34"/>
  <c r="GA68" i="34" s="1"/>
  <c r="GE68" i="34" s="1"/>
  <c r="FB68" i="34"/>
  <c r="ER68" i="34"/>
  <c r="EC68" i="34"/>
  <c r="FJ66" i="34"/>
  <c r="EU67" i="34"/>
  <c r="EJ67" i="34"/>
  <c r="DK67" i="34"/>
  <c r="FP68" i="34"/>
  <c r="EU65" i="34"/>
  <c r="EF66" i="34"/>
  <c r="II67" i="34"/>
  <c r="IJ67" i="34" s="1"/>
  <c r="FX67" i="34"/>
  <c r="GA67" i="34" s="1"/>
  <c r="GE67" i="34" s="1"/>
  <c r="FB67" i="34"/>
  <c r="ER67" i="34"/>
  <c r="EC67" i="34"/>
  <c r="EJ66" i="34"/>
  <c r="DK66" i="34"/>
  <c r="FP67" i="34"/>
  <c r="FX65" i="34"/>
  <c r="GA65" i="34" s="1"/>
  <c r="GE65" i="34" s="1"/>
  <c r="II66" i="34"/>
  <c r="IJ66" i="34" s="1"/>
  <c r="FX66" i="34"/>
  <c r="GA66" i="34" s="1"/>
  <c r="GE66" i="34" s="1"/>
  <c r="FB66" i="34"/>
  <c r="ER66" i="34"/>
  <c r="EC66" i="34"/>
  <c r="ER65" i="34"/>
  <c r="FP66" i="34"/>
  <c r="II65" i="34"/>
  <c r="IJ65" i="34" s="1"/>
  <c r="FJ65" i="34"/>
  <c r="IS66" i="34"/>
  <c r="EU64" i="34"/>
  <c r="DK64" i="34"/>
  <c r="FP65" i="34"/>
  <c r="EJ65" i="34"/>
  <c r="EC65" i="34"/>
  <c r="FP64" i="34"/>
  <c r="FJ64" i="34"/>
  <c r="FB65" i="34"/>
  <c r="EF65" i="34"/>
  <c r="DK63" i="34"/>
  <c r="II64" i="34"/>
  <c r="IJ64" i="34" s="1"/>
  <c r="FX64" i="34"/>
  <c r="GA64" i="34" s="1"/>
  <c r="GE64" i="34" s="1"/>
  <c r="EJ64" i="34"/>
  <c r="FJ63" i="34"/>
  <c r="FB64" i="34"/>
  <c r="EC64" i="34"/>
  <c r="EF63" i="34"/>
  <c r="ER64" i="34"/>
  <c r="EF64" i="34"/>
  <c r="II63" i="34"/>
  <c r="IJ63" i="34" s="1"/>
  <c r="EC63" i="34"/>
  <c r="ER62" i="34"/>
  <c r="DK62" i="34"/>
  <c r="FB63" i="34"/>
  <c r="ER63" i="34"/>
  <c r="FX58" i="34"/>
  <c r="GA58" i="34" s="1"/>
  <c r="GE58" i="34" s="1"/>
  <c r="EU62" i="34"/>
  <c r="FX63" i="34"/>
  <c r="GA63" i="34" s="1"/>
  <c r="GE63" i="34" s="1"/>
  <c r="FP63" i="34"/>
  <c r="EJ63" i="34"/>
  <c r="II62" i="34"/>
  <c r="IJ62" i="34" s="1"/>
  <c r="FJ62" i="34"/>
  <c r="FJ60" i="34"/>
  <c r="EU61" i="34"/>
  <c r="EJ61" i="34"/>
  <c r="DK61" i="34"/>
  <c r="FP62" i="34"/>
  <c r="EJ62" i="34"/>
  <c r="EC62" i="34"/>
  <c r="FJ61" i="34"/>
  <c r="FX62" i="34"/>
  <c r="GA62" i="34" s="1"/>
  <c r="GE62" i="34" s="1"/>
  <c r="FB62" i="34"/>
  <c r="EF62" i="34"/>
  <c r="EF58" i="34"/>
  <c r="II61" i="34"/>
  <c r="IJ61" i="34" s="1"/>
  <c r="FX61" i="34"/>
  <c r="GA61" i="34" s="1"/>
  <c r="GE61" i="34" s="1"/>
  <c r="FB61" i="34"/>
  <c r="ER61" i="34"/>
  <c r="EC61" i="34"/>
  <c r="FJ59" i="34"/>
  <c r="EU60" i="34"/>
  <c r="EJ60" i="34"/>
  <c r="DK60" i="34"/>
  <c r="FP61" i="34"/>
  <c r="EF61" i="34"/>
  <c r="EF59" i="34"/>
  <c r="II60" i="34"/>
  <c r="IJ60" i="34" s="1"/>
  <c r="FX60" i="34"/>
  <c r="GA60" i="34" s="1"/>
  <c r="GE60" i="34" s="1"/>
  <c r="FB60" i="34"/>
  <c r="ER60" i="34"/>
  <c r="EC60" i="34"/>
  <c r="EU58" i="34"/>
  <c r="EU59" i="34"/>
  <c r="EJ59" i="34"/>
  <c r="DK59" i="34"/>
  <c r="FP60" i="34"/>
  <c r="EF60" i="34"/>
  <c r="II59" i="34"/>
  <c r="IJ59" i="34" s="1"/>
  <c r="FX59" i="34"/>
  <c r="GA59" i="34" s="1"/>
  <c r="GE59" i="34" s="1"/>
  <c r="FB59" i="34"/>
  <c r="ER59" i="34"/>
  <c r="EC59" i="34"/>
  <c r="ER58" i="34"/>
  <c r="DK58" i="34"/>
  <c r="FP59" i="34"/>
  <c r="FJ58" i="34"/>
  <c r="FP58" i="34"/>
  <c r="EC58" i="34"/>
  <c r="FB58" i="34"/>
  <c r="EJ58" i="34"/>
  <c r="IS58" i="34"/>
  <c r="II58" i="34"/>
  <c r="IJ58" i="34" s="1"/>
  <c r="L32" i="29"/>
  <c r="L24" i="29"/>
  <c r="L12" i="29"/>
  <c r="L60" i="29"/>
  <c r="L44" i="29"/>
  <c r="L16" i="29"/>
  <c r="L56" i="29"/>
  <c r="L40" i="29"/>
  <c r="L52" i="29"/>
  <c r="L36" i="29"/>
  <c r="L20" i="29"/>
  <c r="L64" i="29"/>
  <c r="L48" i="29"/>
  <c r="L13" i="29"/>
  <c r="L63" i="29"/>
  <c r="L59" i="29"/>
  <c r="L55" i="29"/>
  <c r="L51" i="29"/>
  <c r="L47" i="29"/>
  <c r="L43" i="29"/>
  <c r="L39" i="29"/>
  <c r="L35" i="29"/>
  <c r="L31" i="29"/>
  <c r="L27" i="29"/>
  <c r="L23" i="29"/>
  <c r="L19" i="29"/>
  <c r="L15" i="29"/>
  <c r="L11" i="29"/>
  <c r="L62" i="29"/>
  <c r="L58" i="29"/>
  <c r="L54" i="29"/>
  <c r="L50" i="29"/>
  <c r="L46" i="29"/>
  <c r="L42" i="29"/>
  <c r="L38" i="29"/>
  <c r="L34" i="29"/>
  <c r="L30" i="29"/>
  <c r="L26" i="29"/>
  <c r="L22" i="29"/>
  <c r="L18" i="29"/>
  <c r="L14" i="29"/>
  <c r="L61" i="29"/>
  <c r="L57" i="29"/>
  <c r="L53" i="29"/>
  <c r="L49" i="29"/>
  <c r="L45" i="29"/>
  <c r="L41" i="29"/>
  <c r="L37" i="29"/>
  <c r="L33" i="29"/>
  <c r="L29" i="29"/>
  <c r="L25" i="29"/>
  <c r="L21" i="29"/>
  <c r="EF55" i="34"/>
  <c r="EC57" i="34"/>
  <c r="DK57" i="34"/>
  <c r="EF57" i="34"/>
  <c r="EU57" i="34"/>
  <c r="FX54" i="34"/>
  <c r="GA54" i="34" s="1"/>
  <c r="GE54" i="34" s="1"/>
  <c r="EF56" i="34"/>
  <c r="FX57" i="34"/>
  <c r="GA57" i="34" s="1"/>
  <c r="GE57" i="34" s="1"/>
  <c r="FJ57" i="34"/>
  <c r="ER57" i="34"/>
  <c r="EJ57" i="34"/>
  <c r="FX56" i="34"/>
  <c r="GA56" i="34" s="1"/>
  <c r="GE56" i="34" s="1"/>
  <c r="FP57" i="34"/>
  <c r="FB57" i="34"/>
  <c r="II57" i="34"/>
  <c r="IJ57" i="34" s="1"/>
  <c r="EC56" i="34"/>
  <c r="II56" i="34"/>
  <c r="IJ56" i="34" s="1"/>
  <c r="II55" i="34"/>
  <c r="IJ55" i="34" s="1"/>
  <c r="FX53" i="34"/>
  <c r="GA53" i="34" s="1"/>
  <c r="GE53" i="34" s="1"/>
  <c r="EU53" i="34"/>
  <c r="EC55" i="34"/>
  <c r="ER56" i="34"/>
  <c r="FP56" i="34"/>
  <c r="FJ56" i="34"/>
  <c r="EU56" i="34"/>
  <c r="FB56" i="34"/>
  <c r="FX55" i="34"/>
  <c r="GA55" i="34" s="1"/>
  <c r="GE55" i="34" s="1"/>
  <c r="EJ56" i="34"/>
  <c r="DK56" i="34"/>
  <c r="FB55" i="34"/>
  <c r="ER55" i="34"/>
  <c r="EF53" i="34"/>
  <c r="EU54" i="34"/>
  <c r="FP55" i="34"/>
  <c r="FJ55" i="34"/>
  <c r="EU55" i="34"/>
  <c r="FP54" i="34"/>
  <c r="EF54" i="34"/>
  <c r="EC54" i="34"/>
  <c r="EJ55" i="34"/>
  <c r="DK55" i="34"/>
  <c r="FB54" i="34"/>
  <c r="EF52" i="34"/>
  <c r="EC52" i="34"/>
  <c r="ER54" i="34"/>
  <c r="DK54" i="34"/>
  <c r="DK53" i="34"/>
  <c r="II54" i="34"/>
  <c r="IJ54" i="34" s="1"/>
  <c r="FJ54" i="34"/>
  <c r="EJ54" i="34"/>
  <c r="II53" i="34"/>
  <c r="IJ53" i="34" s="1"/>
  <c r="FB53" i="34"/>
  <c r="FX52" i="34"/>
  <c r="GA52" i="34" s="1"/>
  <c r="GE52" i="34" s="1"/>
  <c r="ER53" i="34"/>
  <c r="FP53" i="34"/>
  <c r="FJ53" i="34"/>
  <c r="EC53" i="34"/>
  <c r="EJ53" i="34"/>
  <c r="II52" i="34"/>
  <c r="IJ52" i="34" s="1"/>
  <c r="EJ52" i="34"/>
  <c r="DK52" i="34"/>
  <c r="FB52" i="34"/>
  <c r="ER52" i="34"/>
  <c r="EF51" i="34"/>
  <c r="FP52" i="34"/>
  <c r="FJ52" i="34"/>
  <c r="EU52" i="34"/>
  <c r="FX51" i="34"/>
  <c r="GA51" i="34" s="1"/>
  <c r="GE51" i="34" s="1"/>
  <c r="ER51" i="34"/>
  <c r="EC51" i="34"/>
  <c r="II51" i="34"/>
  <c r="IJ51" i="34" s="1"/>
  <c r="FP51" i="34"/>
  <c r="FJ51" i="34"/>
  <c r="EU51" i="34"/>
  <c r="EJ51" i="34"/>
  <c r="FB51" i="34"/>
  <c r="DK51" i="34"/>
  <c r="FX49" i="34"/>
  <c r="GA49" i="34" s="1"/>
  <c r="GE49" i="34" s="1"/>
  <c r="FP50" i="34"/>
  <c r="EF47" i="34"/>
  <c r="EU50" i="34"/>
  <c r="EJ50" i="34"/>
  <c r="EC50" i="34"/>
  <c r="EF50" i="34"/>
  <c r="ER49" i="34"/>
  <c r="FX50" i="34"/>
  <c r="GA50" i="34" s="1"/>
  <c r="GE50" i="34" s="1"/>
  <c r="FB50" i="34"/>
  <c r="ER48" i="34"/>
  <c r="ER50" i="34"/>
  <c r="DK50" i="34"/>
  <c r="EF49" i="34"/>
  <c r="DK49" i="34"/>
  <c r="II50" i="34"/>
  <c r="IJ50" i="34" s="1"/>
  <c r="FJ50" i="34"/>
  <c r="II49" i="34"/>
  <c r="IJ49" i="34" s="1"/>
  <c r="EF48" i="34"/>
  <c r="FJ49" i="34"/>
  <c r="FP49" i="34"/>
  <c r="EU49" i="34"/>
  <c r="EC49" i="34"/>
  <c r="FX48" i="34"/>
  <c r="GA48" i="34" s="1"/>
  <c r="GE48" i="34" s="1"/>
  <c r="FB49" i="34"/>
  <c r="EJ49" i="34"/>
  <c r="EC47" i="34"/>
  <c r="FP48" i="34"/>
  <c r="FJ48" i="34"/>
  <c r="EU48" i="34"/>
  <c r="EC48" i="34"/>
  <c r="DK48" i="34"/>
  <c r="II47" i="34"/>
  <c r="IJ47" i="34" s="1"/>
  <c r="FB47" i="34"/>
  <c r="EJ48" i="34"/>
  <c r="FX46" i="34"/>
  <c r="GA46" i="34" s="1"/>
  <c r="GE46" i="34" s="1"/>
  <c r="FX47" i="34"/>
  <c r="GA47" i="34" s="1"/>
  <c r="GE47" i="34" s="1"/>
  <c r="FB48" i="34"/>
  <c r="II48" i="34"/>
  <c r="IJ48" i="34" s="1"/>
  <c r="FX45" i="34"/>
  <c r="GA45" i="34" s="1"/>
  <c r="GE45" i="34" s="1"/>
  <c r="EF46" i="34"/>
  <c r="ER47" i="34"/>
  <c r="EC45" i="34"/>
  <c r="FP47" i="34"/>
  <c r="FJ47" i="34"/>
  <c r="EU47" i="34"/>
  <c r="DK47" i="34"/>
  <c r="EF45" i="34"/>
  <c r="EJ46" i="34"/>
  <c r="EJ47" i="34"/>
  <c r="FX41" i="34"/>
  <c r="GA41" i="34" s="1"/>
  <c r="GE41" i="34" s="1"/>
  <c r="EU41" i="34"/>
  <c r="EF44" i="34"/>
  <c r="II46" i="34"/>
  <c r="IJ46" i="34" s="1"/>
  <c r="FB46" i="34"/>
  <c r="FX44" i="34"/>
  <c r="GA44" i="34" s="1"/>
  <c r="GE44" i="34" s="1"/>
  <c r="EU44" i="34"/>
  <c r="ER46" i="34"/>
  <c r="ER45" i="34"/>
  <c r="FP46" i="34"/>
  <c r="FJ46" i="34"/>
  <c r="EU46" i="34"/>
  <c r="EC46" i="34"/>
  <c r="DK46" i="34"/>
  <c r="FP45" i="34"/>
  <c r="FJ45" i="34"/>
  <c r="EU45" i="34"/>
  <c r="EF42" i="34"/>
  <c r="FB44" i="34"/>
  <c r="EJ45" i="34"/>
  <c r="DK45" i="34"/>
  <c r="EC44" i="34"/>
  <c r="II45" i="34"/>
  <c r="IJ45" i="34" s="1"/>
  <c r="FB45" i="34"/>
  <c r="FX43" i="34"/>
  <c r="GA43" i="34" s="1"/>
  <c r="GE43" i="34" s="1"/>
  <c r="EF43" i="34"/>
  <c r="ER44" i="34"/>
  <c r="FP44" i="34"/>
  <c r="FJ44" i="34"/>
  <c r="EC42" i="34"/>
  <c r="FP43" i="34"/>
  <c r="EU43" i="34"/>
  <c r="EJ43" i="34"/>
  <c r="EJ44" i="34"/>
  <c r="DK44" i="34"/>
  <c r="II44" i="34"/>
  <c r="IJ44" i="34" s="1"/>
  <c r="FP42" i="34"/>
  <c r="DK42" i="34"/>
  <c r="II43" i="34"/>
  <c r="IJ43" i="34" s="1"/>
  <c r="FB43" i="34"/>
  <c r="EF40" i="34"/>
  <c r="EF41" i="34"/>
  <c r="ER43" i="34"/>
  <c r="DK43" i="34"/>
  <c r="FJ43" i="34"/>
  <c r="EC43" i="34"/>
  <c r="FX42" i="34"/>
  <c r="GA42" i="34" s="1"/>
  <c r="GE42" i="34" s="1"/>
  <c r="FB42" i="34"/>
  <c r="ER42" i="34"/>
  <c r="FX38" i="34"/>
  <c r="GA38" i="34" s="1"/>
  <c r="GE38" i="34" s="1"/>
  <c r="II42" i="34"/>
  <c r="IJ42" i="34" s="1"/>
  <c r="FJ42" i="34"/>
  <c r="EU42" i="34"/>
  <c r="EJ42" i="34"/>
  <c r="FB41" i="34"/>
  <c r="ER41" i="34"/>
  <c r="II40" i="34"/>
  <c r="IJ40" i="34" s="1"/>
  <c r="FB40" i="34"/>
  <c r="FP41" i="34"/>
  <c r="FJ41" i="34"/>
  <c r="EC41" i="34"/>
  <c r="EF32" i="34"/>
  <c r="EF39" i="34"/>
  <c r="FX40" i="34"/>
  <c r="GA40" i="34" s="1"/>
  <c r="GE40" i="34" s="1"/>
  <c r="EJ41" i="34"/>
  <c r="DK41" i="34"/>
  <c r="DK39" i="34"/>
  <c r="ER40" i="34"/>
  <c r="II41" i="34"/>
  <c r="IJ41" i="34" s="1"/>
  <c r="FX39" i="34"/>
  <c r="GA39" i="34" s="1"/>
  <c r="GE39" i="34" s="1"/>
  <c r="EU39" i="34"/>
  <c r="EJ39" i="34"/>
  <c r="FP40" i="34"/>
  <c r="FJ40" i="34"/>
  <c r="EU40" i="34"/>
  <c r="EC40" i="34"/>
  <c r="EF36" i="34"/>
  <c r="II39" i="34"/>
  <c r="IJ39" i="34" s="1"/>
  <c r="EJ40" i="34"/>
  <c r="DK40" i="34"/>
  <c r="EF37" i="34"/>
  <c r="ER39" i="34"/>
  <c r="FB39" i="34"/>
  <c r="FX37" i="34"/>
  <c r="GA37" i="34" s="1"/>
  <c r="GE37" i="34" s="1"/>
  <c r="EU37" i="34"/>
  <c r="FP38" i="34"/>
  <c r="EF38" i="34"/>
  <c r="EC38" i="34"/>
  <c r="FP39" i="34"/>
  <c r="FJ39" i="34"/>
  <c r="EC39" i="34"/>
  <c r="EF34" i="34"/>
  <c r="FX36" i="34"/>
  <c r="GA36" i="34" s="1"/>
  <c r="GE36" i="34" s="1"/>
  <c r="FB38" i="34"/>
  <c r="FB37" i="34"/>
  <c r="ER38" i="34"/>
  <c r="DK38" i="34"/>
  <c r="EC37" i="34"/>
  <c r="II38" i="34"/>
  <c r="IJ38" i="34" s="1"/>
  <c r="FJ38" i="34"/>
  <c r="EU38" i="34"/>
  <c r="EJ38" i="34"/>
  <c r="FX35" i="34"/>
  <c r="GA35" i="34" s="1"/>
  <c r="GE35" i="34" s="1"/>
  <c r="ER37" i="34"/>
  <c r="II37" i="34"/>
  <c r="IJ37" i="34" s="1"/>
  <c r="ER36" i="34"/>
  <c r="FP37" i="34"/>
  <c r="FJ37" i="34"/>
  <c r="EF35" i="34"/>
  <c r="EC36" i="34"/>
  <c r="EJ37" i="34"/>
  <c r="DK37" i="34"/>
  <c r="DK34" i="34"/>
  <c r="II35" i="34"/>
  <c r="IJ35" i="34" s="1"/>
  <c r="FP36" i="34"/>
  <c r="FJ36" i="34"/>
  <c r="EU36" i="34"/>
  <c r="EC35" i="34"/>
  <c r="EJ36" i="34"/>
  <c r="FB36" i="34"/>
  <c r="DK36" i="34"/>
  <c r="FB35" i="34"/>
  <c r="II36" i="34"/>
  <c r="IJ36" i="34" s="1"/>
  <c r="FX31" i="34"/>
  <c r="GA31" i="34" s="1"/>
  <c r="GE31" i="34" s="1"/>
  <c r="EU31" i="34"/>
  <c r="FX34" i="34"/>
  <c r="GA34" i="34" s="1"/>
  <c r="GE34" i="34" s="1"/>
  <c r="ER34" i="34"/>
  <c r="ER35" i="34"/>
  <c r="FP35" i="34"/>
  <c r="FJ35" i="34"/>
  <c r="EU35" i="34"/>
  <c r="DK35" i="34"/>
  <c r="FX32" i="34"/>
  <c r="GA32" i="34" s="1"/>
  <c r="GE32" i="34" s="1"/>
  <c r="EU32" i="34"/>
  <c r="EC34" i="34"/>
  <c r="EJ35" i="34"/>
  <c r="FJ33" i="34"/>
  <c r="ER33" i="34"/>
  <c r="FP34" i="34"/>
  <c r="FJ34" i="34"/>
  <c r="EU34" i="34"/>
  <c r="FX33" i="34"/>
  <c r="GA33" i="34" s="1"/>
  <c r="GE33" i="34" s="1"/>
  <c r="EJ34" i="34"/>
  <c r="DK33" i="34"/>
  <c r="II34" i="34"/>
  <c r="IJ34" i="34" s="1"/>
  <c r="FB34" i="34"/>
  <c r="FX30" i="34"/>
  <c r="GA30" i="34" s="1"/>
  <c r="GE30" i="34" s="1"/>
  <c r="FB32" i="34"/>
  <c r="II33" i="34"/>
  <c r="IJ33" i="34" s="1"/>
  <c r="EU33" i="34"/>
  <c r="EJ33" i="34"/>
  <c r="DK32" i="34"/>
  <c r="FP33" i="34"/>
  <c r="FB33" i="34"/>
  <c r="EJ32" i="34"/>
  <c r="EC32" i="34"/>
  <c r="EF33" i="34"/>
  <c r="EC33" i="34"/>
  <c r="FX29" i="34"/>
  <c r="GA29" i="34" s="1"/>
  <c r="GE29" i="34" s="1"/>
  <c r="EF31" i="34"/>
  <c r="ER32" i="34"/>
  <c r="FP32" i="34"/>
  <c r="FJ32" i="34"/>
  <c r="II32" i="34"/>
  <c r="IJ32" i="34" s="1"/>
  <c r="EC31" i="34"/>
  <c r="II31" i="34"/>
  <c r="IJ31" i="34" s="1"/>
  <c r="ER31" i="34"/>
  <c r="EC30" i="34"/>
  <c r="FP31" i="34"/>
  <c r="FJ31" i="34"/>
  <c r="FB31" i="34"/>
  <c r="FX28" i="34"/>
  <c r="GA28" i="34" s="1"/>
  <c r="GE28" i="34" s="1"/>
  <c r="EU28" i="34"/>
  <c r="ER30" i="34"/>
  <c r="EF30" i="34"/>
  <c r="EJ31" i="34"/>
  <c r="DK31" i="34"/>
  <c r="ER29" i="34"/>
  <c r="FP30" i="34"/>
  <c r="FJ30" i="34"/>
  <c r="EU30" i="34"/>
  <c r="EF28" i="34"/>
  <c r="EC29" i="34"/>
  <c r="EJ30" i="34"/>
  <c r="DK30" i="34"/>
  <c r="EF29" i="34"/>
  <c r="DK29" i="34"/>
  <c r="II30" i="34"/>
  <c r="IJ30" i="34" s="1"/>
  <c r="FB30" i="34"/>
  <c r="FP29" i="34"/>
  <c r="FJ29" i="34"/>
  <c r="EU29" i="34"/>
  <c r="FP27" i="34"/>
  <c r="EJ29" i="34"/>
  <c r="EC28" i="34"/>
  <c r="II29" i="34"/>
  <c r="IJ29" i="34" s="1"/>
  <c r="FB29" i="34"/>
  <c r="II28" i="34"/>
  <c r="IJ28" i="34" s="1"/>
  <c r="EF23" i="34"/>
  <c r="FJ26" i="34"/>
  <c r="EF27" i="34"/>
  <c r="ER28" i="34"/>
  <c r="FB28" i="34"/>
  <c r="EC27" i="34"/>
  <c r="FP28" i="34"/>
  <c r="FJ28" i="34"/>
  <c r="FX27" i="34"/>
  <c r="GA27" i="34" s="1"/>
  <c r="GE27" i="34" s="1"/>
  <c r="EJ27" i="34"/>
  <c r="EJ28" i="34"/>
  <c r="DK28" i="34"/>
  <c r="FP26" i="34"/>
  <c r="EU26" i="34"/>
  <c r="EJ26" i="34"/>
  <c r="FB27" i="34"/>
  <c r="FJ27" i="34"/>
  <c r="ER27" i="34"/>
  <c r="DK27" i="34"/>
  <c r="EF25" i="34"/>
  <c r="FB26" i="34"/>
  <c r="II27" i="34"/>
  <c r="IJ27" i="34" s="1"/>
  <c r="EU27" i="34"/>
  <c r="II25" i="34"/>
  <c r="IJ25" i="34" s="1"/>
  <c r="FX23" i="34"/>
  <c r="GA23" i="34" s="1"/>
  <c r="GE23" i="34" s="1"/>
  <c r="DK25" i="34"/>
  <c r="ER26" i="34"/>
  <c r="DK26" i="34"/>
  <c r="II26" i="34"/>
  <c r="IJ26" i="34" s="1"/>
  <c r="EJ25" i="34"/>
  <c r="EC26" i="34"/>
  <c r="FX25" i="34"/>
  <c r="GA25" i="34" s="1"/>
  <c r="GE25" i="34" s="1"/>
  <c r="FX26" i="34"/>
  <c r="GA26" i="34" s="1"/>
  <c r="GE26" i="34" s="1"/>
  <c r="EF26" i="34"/>
  <c r="EF19" i="34"/>
  <c r="EF22" i="34"/>
  <c r="FP24" i="34"/>
  <c r="EU24" i="34"/>
  <c r="FB25" i="34"/>
  <c r="ER25" i="34"/>
  <c r="II24" i="34"/>
  <c r="IJ24" i="34" s="1"/>
  <c r="FP25" i="34"/>
  <c r="FJ25" i="34"/>
  <c r="EU25" i="34"/>
  <c r="EC25" i="34"/>
  <c r="FB23" i="34"/>
  <c r="FB24" i="34"/>
  <c r="EJ24" i="34"/>
  <c r="FX24" i="34"/>
  <c r="GA24" i="34" s="1"/>
  <c r="GE24" i="34" s="1"/>
  <c r="EU23" i="34"/>
  <c r="EJ23" i="34"/>
  <c r="FJ24" i="34"/>
  <c r="ER24" i="34"/>
  <c r="EF24" i="34"/>
  <c r="EC24" i="34"/>
  <c r="DK24" i="34"/>
  <c r="FX19" i="34"/>
  <c r="GA19" i="34" s="1"/>
  <c r="GE19" i="34" s="1"/>
  <c r="EF21" i="34"/>
  <c r="ER23" i="34"/>
  <c r="ER21" i="34"/>
  <c r="EC22" i="34"/>
  <c r="II23" i="34"/>
  <c r="IJ23" i="34" s="1"/>
  <c r="FJ23" i="34"/>
  <c r="EC23" i="34"/>
  <c r="DK23" i="34"/>
  <c r="FX22" i="34"/>
  <c r="GA22" i="34" s="1"/>
  <c r="GE22" i="34" s="1"/>
  <c r="EU22" i="34"/>
  <c r="FP23" i="34"/>
  <c r="ER22" i="34"/>
  <c r="FB22" i="34"/>
  <c r="EC20" i="34"/>
  <c r="II21" i="34"/>
  <c r="IJ21" i="34" s="1"/>
  <c r="FX21" i="34"/>
  <c r="GA21" i="34" s="1"/>
  <c r="GE21" i="34" s="1"/>
  <c r="FP22" i="34"/>
  <c r="FJ22" i="34"/>
  <c r="ER19" i="34"/>
  <c r="EC21" i="34"/>
  <c r="EJ22" i="34"/>
  <c r="DK22" i="34"/>
  <c r="FB20" i="34"/>
  <c r="II22" i="34"/>
  <c r="IJ22" i="34" s="1"/>
  <c r="FP21" i="34"/>
  <c r="EU21" i="34"/>
  <c r="DK19" i="34"/>
  <c r="EJ21" i="34"/>
  <c r="DK21" i="34"/>
  <c r="EF20" i="34"/>
  <c r="FJ21" i="34"/>
  <c r="FX12" i="34"/>
  <c r="GA12" i="34" s="1"/>
  <c r="GE12" i="34" s="1"/>
  <c r="EU12" i="34"/>
  <c r="EJ20" i="34"/>
  <c r="FB21" i="34"/>
  <c r="EF18" i="34"/>
  <c r="EC18" i="34"/>
  <c r="EC19" i="34"/>
  <c r="FX20" i="34"/>
  <c r="GA20" i="34" s="1"/>
  <c r="GE20" i="34" s="1"/>
  <c r="ER5" i="34"/>
  <c r="FP6" i="34"/>
  <c r="ER7" i="34"/>
  <c r="FP8" i="34"/>
  <c r="ER9" i="34"/>
  <c r="FP10" i="34"/>
  <c r="ER11" i="34"/>
  <c r="EJ12" i="34"/>
  <c r="FP13" i="34"/>
  <c r="ER14" i="34"/>
  <c r="FP15" i="34"/>
  <c r="EJ17" i="34"/>
  <c r="II20" i="34"/>
  <c r="IJ20" i="34" s="1"/>
  <c r="FJ20" i="34"/>
  <c r="ER20" i="34"/>
  <c r="EF15" i="34"/>
  <c r="FP17" i="34"/>
  <c r="FP20" i="34"/>
  <c r="EU20" i="34"/>
  <c r="DK20" i="34"/>
  <c r="EU16" i="34"/>
  <c r="EF17" i="34"/>
  <c r="FX18" i="34"/>
  <c r="GA18" i="34" s="1"/>
  <c r="GE18" i="34" s="1"/>
  <c r="EU18" i="34"/>
  <c r="FP19" i="34"/>
  <c r="FJ19" i="34"/>
  <c r="EU19" i="34"/>
  <c r="FX4" i="34"/>
  <c r="GA4" i="34" s="1"/>
  <c r="GE4" i="34" s="1"/>
  <c r="FX8" i="34"/>
  <c r="GA8" i="34" s="1"/>
  <c r="GE8" i="34" s="1"/>
  <c r="EU8" i="34"/>
  <c r="EJ15" i="34"/>
  <c r="FP16" i="34"/>
  <c r="EJ19" i="34"/>
  <c r="II19" i="34"/>
  <c r="IJ19" i="34" s="1"/>
  <c r="EC14" i="34"/>
  <c r="FB18" i="34"/>
  <c r="FB19" i="34"/>
  <c r="FX5" i="34"/>
  <c r="ER6" i="34"/>
  <c r="EF6" i="34"/>
  <c r="EC6" i="34"/>
  <c r="DK6" i="34"/>
  <c r="FX7" i="34"/>
  <c r="GA7" i="34" s="1"/>
  <c r="GE7" i="34" s="1"/>
  <c r="FJ7" i="34"/>
  <c r="EU7" i="34"/>
  <c r="EJ7" i="34"/>
  <c r="FB8" i="34"/>
  <c r="EJ8" i="34"/>
  <c r="EF8" i="34"/>
  <c r="EC8" i="34"/>
  <c r="DK8" i="34"/>
  <c r="FX9" i="34"/>
  <c r="GA9" i="34" s="1"/>
  <c r="GE9" i="34" s="1"/>
  <c r="FJ9" i="34"/>
  <c r="EU9" i="34"/>
  <c r="EJ9" i="34"/>
  <c r="FB10" i="34"/>
  <c r="ER10" i="34"/>
  <c r="EF10" i="34"/>
  <c r="EC10" i="34"/>
  <c r="DK10" i="34"/>
  <c r="FX11" i="34"/>
  <c r="GA11" i="34" s="1"/>
  <c r="GE11" i="34" s="1"/>
  <c r="FJ11" i="34"/>
  <c r="FB11" i="34"/>
  <c r="EU11" i="34"/>
  <c r="EJ11" i="34"/>
  <c r="FP12" i="34"/>
  <c r="EF12" i="34"/>
  <c r="DK12" i="34"/>
  <c r="FJ13" i="34"/>
  <c r="FB13" i="34"/>
  <c r="EF13" i="34"/>
  <c r="EC13" i="34"/>
  <c r="DK13" i="34"/>
  <c r="FX14" i="34"/>
  <c r="GA14" i="34" s="1"/>
  <c r="GE14" i="34" s="1"/>
  <c r="FP14" i="34"/>
  <c r="FJ14" i="34"/>
  <c r="EU14" i="34"/>
  <c r="EJ14" i="34"/>
  <c r="FB16" i="34"/>
  <c r="EJ16" i="34"/>
  <c r="EF16" i="34"/>
  <c r="EC16" i="34"/>
  <c r="FB17" i="34"/>
  <c r="ER18" i="34"/>
  <c r="FJ12" i="34"/>
  <c r="FP7" i="34"/>
  <c r="ER8" i="34"/>
  <c r="FP9" i="34"/>
  <c r="FP11" i="34"/>
  <c r="FB12" i="34"/>
  <c r="EC12" i="34"/>
  <c r="ER13" i="34"/>
  <c r="ER15" i="34"/>
  <c r="EC15" i="34"/>
  <c r="DK15" i="34"/>
  <c r="ER16" i="34"/>
  <c r="ER17" i="34"/>
  <c r="EC17" i="34"/>
  <c r="DK17" i="34"/>
  <c r="II18" i="34"/>
  <c r="IJ18" i="34" s="1"/>
  <c r="FP18" i="34"/>
  <c r="FJ18" i="34"/>
  <c r="EF5" i="34"/>
  <c r="EC5" i="34"/>
  <c r="DK5" i="34"/>
  <c r="FX6" i="34"/>
  <c r="GA6" i="34" s="1"/>
  <c r="GE6" i="34" s="1"/>
  <c r="FJ6" i="34"/>
  <c r="EU6" i="34"/>
  <c r="EJ6" i="34"/>
  <c r="EF7" i="34"/>
  <c r="EC7" i="34"/>
  <c r="DK7" i="34"/>
  <c r="FJ8" i="34"/>
  <c r="FB9" i="34"/>
  <c r="EF9" i="34"/>
  <c r="EC9" i="34"/>
  <c r="DK9" i="34"/>
  <c r="FX10" i="34"/>
  <c r="GA10" i="34" s="1"/>
  <c r="GE10" i="34" s="1"/>
  <c r="FJ10" i="34"/>
  <c r="EU10" i="34"/>
  <c r="EJ10" i="34"/>
  <c r="EF11" i="34"/>
  <c r="EC11" i="34"/>
  <c r="DK11" i="34"/>
  <c r="ER12" i="34"/>
  <c r="FX13" i="34"/>
  <c r="GA13" i="34" s="1"/>
  <c r="GE13" i="34" s="1"/>
  <c r="EU13" i="34"/>
  <c r="EJ13" i="34"/>
  <c r="FB14" i="34"/>
  <c r="EF14" i="34"/>
  <c r="DK14" i="34"/>
  <c r="FX15" i="34"/>
  <c r="GA15" i="34" s="1"/>
  <c r="GE15" i="34" s="1"/>
  <c r="FJ15" i="34"/>
  <c r="FB15" i="34"/>
  <c r="EU15" i="34"/>
  <c r="FX16" i="34"/>
  <c r="GA16" i="34" s="1"/>
  <c r="GE16" i="34" s="1"/>
  <c r="FJ16" i="34"/>
  <c r="FX17" i="34"/>
  <c r="GA17" i="34" s="1"/>
  <c r="GE17" i="34" s="1"/>
  <c r="FJ17" i="34"/>
  <c r="EU17" i="34"/>
  <c r="EJ18" i="34"/>
  <c r="DK18" i="34"/>
  <c r="DK16" i="34"/>
  <c r="II16" i="34"/>
  <c r="IJ16" i="34" s="1"/>
  <c r="II17" i="34"/>
  <c r="IJ17" i="34" s="1"/>
  <c r="II15" i="34"/>
  <c r="IJ15" i="34" s="1"/>
  <c r="II13" i="34"/>
  <c r="IJ13" i="34" s="1"/>
  <c r="II14" i="34"/>
  <c r="IJ14" i="34" s="1"/>
  <c r="II10" i="34"/>
  <c r="IJ10" i="34" s="1"/>
  <c r="II12" i="34"/>
  <c r="IJ12" i="34" s="1"/>
  <c r="II11" i="34"/>
  <c r="IJ11" i="34" s="1"/>
  <c r="II8" i="34"/>
  <c r="IJ8" i="34" s="1"/>
  <c r="II9" i="34"/>
  <c r="IJ9" i="34" s="1"/>
  <c r="II7" i="34"/>
  <c r="IJ7" i="34" s="1"/>
  <c r="II6" i="34"/>
  <c r="IJ6" i="34" s="1"/>
  <c r="E29" i="38"/>
  <c r="I28" i="38"/>
  <c r="T2" i="35"/>
  <c r="IL420" i="34" l="1"/>
  <c r="IM420" i="34" s="1"/>
  <c r="IL419" i="34"/>
  <c r="IM419" i="34" s="1"/>
  <c r="IL418" i="34"/>
  <c r="IM418" i="34" s="1"/>
  <c r="IL417" i="34"/>
  <c r="IM417" i="34" s="1"/>
  <c r="IL416" i="34"/>
  <c r="IM416" i="34" s="1"/>
  <c r="IL415" i="34"/>
  <c r="IM415" i="34" s="1"/>
  <c r="IL414" i="34"/>
  <c r="IM414" i="34" s="1"/>
  <c r="IL413" i="34"/>
  <c r="IM413" i="34" s="1"/>
  <c r="IL412" i="34"/>
  <c r="IM412" i="34" s="1"/>
  <c r="IL411" i="34"/>
  <c r="IM411" i="34" s="1"/>
  <c r="IL410" i="34"/>
  <c r="IM410" i="34" s="1"/>
  <c r="IL409" i="34"/>
  <c r="IM409" i="34" s="1"/>
  <c r="FS8" i="34"/>
  <c r="IL408" i="34"/>
  <c r="IM408" i="34" s="1"/>
  <c r="IL407" i="34"/>
  <c r="IM407" i="34" s="1"/>
  <c r="IL406" i="34"/>
  <c r="IM406" i="34" s="1"/>
  <c r="GA5" i="34"/>
  <c r="GE5" i="34" s="1"/>
  <c r="IM5" i="34"/>
  <c r="IL403" i="34"/>
  <c r="IM403" i="34" s="1"/>
  <c r="IL405" i="34"/>
  <c r="IM405" i="34" s="1"/>
  <c r="IL401" i="34"/>
  <c r="IM401" i="34" s="1"/>
  <c r="IL402" i="34"/>
  <c r="IM402" i="34" s="1"/>
  <c r="IL400" i="34"/>
  <c r="IM400" i="34" s="1"/>
  <c r="IL399" i="34"/>
  <c r="IM399" i="34" s="1"/>
  <c r="IL398" i="34"/>
  <c r="IM398" i="34" s="1"/>
  <c r="IL391" i="34"/>
  <c r="IM391" i="34" s="1"/>
  <c r="IL397" i="34"/>
  <c r="IM397" i="34" s="1"/>
  <c r="IL396" i="34"/>
  <c r="IM396" i="34" s="1"/>
  <c r="IL395" i="34"/>
  <c r="IM395" i="34" s="1"/>
  <c r="IL394" i="34"/>
  <c r="IM394" i="34" s="1"/>
  <c r="IL393" i="34"/>
  <c r="IM393" i="34" s="1"/>
  <c r="IL392" i="34"/>
  <c r="IM392" i="34" s="1"/>
  <c r="IL389" i="34"/>
  <c r="IM389" i="34" s="1"/>
  <c r="IL390" i="34"/>
  <c r="IM390" i="34" s="1"/>
  <c r="IL388" i="34"/>
  <c r="IM388" i="34" s="1"/>
  <c r="IL387" i="34"/>
  <c r="IM387" i="34" s="1"/>
  <c r="IL386" i="34"/>
  <c r="IM386" i="34" s="1"/>
  <c r="IL385" i="34"/>
  <c r="IM385" i="34" s="1"/>
  <c r="IL384" i="34"/>
  <c r="IM384" i="34" s="1"/>
  <c r="IL383" i="34"/>
  <c r="IM383" i="34" s="1"/>
  <c r="IL382" i="34"/>
  <c r="IM382" i="34" s="1"/>
  <c r="IL381" i="34"/>
  <c r="IM381" i="34" s="1"/>
  <c r="IL380" i="34"/>
  <c r="IM380" i="34" s="1"/>
  <c r="IL377" i="34"/>
  <c r="IM377" i="34" s="1"/>
  <c r="IL379" i="34"/>
  <c r="IM379" i="34" s="1"/>
  <c r="IL378" i="34"/>
  <c r="IM378" i="34" s="1"/>
  <c r="IL376" i="34"/>
  <c r="IM376" i="34" s="1"/>
  <c r="IL372" i="34"/>
  <c r="IM372" i="34" s="1"/>
  <c r="IL375" i="34"/>
  <c r="IM375" i="34" s="1"/>
  <c r="IL374" i="34"/>
  <c r="IM374" i="34" s="1"/>
  <c r="IL373" i="34"/>
  <c r="IM373" i="34" s="1"/>
  <c r="IL371" i="34"/>
  <c r="IM371" i="34" s="1"/>
  <c r="IL370" i="34"/>
  <c r="IM370" i="34" s="1"/>
  <c r="IL369" i="34"/>
  <c r="IM369" i="34" s="1"/>
  <c r="IL368" i="34"/>
  <c r="IM368" i="34" s="1"/>
  <c r="IL367" i="34"/>
  <c r="IM367" i="34" s="1"/>
  <c r="IL365" i="34"/>
  <c r="IM365" i="34" s="1"/>
  <c r="IL366" i="34"/>
  <c r="IM366" i="34" s="1"/>
  <c r="IL364" i="34"/>
  <c r="IM364" i="34" s="1"/>
  <c r="IL363" i="34"/>
  <c r="IM363" i="34" s="1"/>
  <c r="IL362" i="34"/>
  <c r="IM362" i="34" s="1"/>
  <c r="IL358" i="34"/>
  <c r="IM358" i="34" s="1"/>
  <c r="IL361" i="34"/>
  <c r="IM361" i="34" s="1"/>
  <c r="IL360" i="34"/>
  <c r="IM360" i="34" s="1"/>
  <c r="IL359" i="34"/>
  <c r="IM359" i="34" s="1"/>
  <c r="IL356" i="34"/>
  <c r="IM356" i="34" s="1"/>
  <c r="IL357" i="34"/>
  <c r="IM357" i="34" s="1"/>
  <c r="IL355" i="34"/>
  <c r="IM355" i="34" s="1"/>
  <c r="IL354" i="34"/>
  <c r="IM354" i="34" s="1"/>
  <c r="IL353" i="34"/>
  <c r="IM353" i="34" s="1"/>
  <c r="IL352" i="34"/>
  <c r="IM352" i="34" s="1"/>
  <c r="IL350" i="34"/>
  <c r="IM350" i="34" s="1"/>
  <c r="IL347" i="34"/>
  <c r="IM347" i="34" s="1"/>
  <c r="IL349" i="34"/>
  <c r="IM349" i="34" s="1"/>
  <c r="IL348" i="34"/>
  <c r="IM348" i="34" s="1"/>
  <c r="IL343" i="34"/>
  <c r="IM343" i="34" s="1"/>
  <c r="IL346" i="34"/>
  <c r="IM346" i="34" s="1"/>
  <c r="IL345" i="34"/>
  <c r="IM345" i="34" s="1"/>
  <c r="IL344" i="34"/>
  <c r="IM344" i="34" s="1"/>
  <c r="IL342" i="34"/>
  <c r="IM342" i="34" s="1"/>
  <c r="IL341" i="34"/>
  <c r="IM341" i="34" s="1"/>
  <c r="IL339" i="34"/>
  <c r="IM339" i="34" s="1"/>
  <c r="IL340" i="34"/>
  <c r="IM340" i="34" s="1"/>
  <c r="IL338" i="34"/>
  <c r="IM338" i="34" s="1"/>
  <c r="IL335" i="34"/>
  <c r="IM335" i="34" s="1"/>
  <c r="IL337" i="34"/>
  <c r="IM337" i="34" s="1"/>
  <c r="IL336" i="34"/>
  <c r="IM336" i="34" s="1"/>
  <c r="IL334" i="34"/>
  <c r="IM334" i="34" s="1"/>
  <c r="IL333" i="34"/>
  <c r="IM333" i="34" s="1"/>
  <c r="IL332" i="34"/>
  <c r="IM332" i="34" s="1"/>
  <c r="IL330" i="34"/>
  <c r="IM330" i="34" s="1"/>
  <c r="IL331" i="34"/>
  <c r="IM331" i="34" s="1"/>
  <c r="IL329" i="34"/>
  <c r="IM329" i="34" s="1"/>
  <c r="IL328" i="34"/>
  <c r="IM328" i="34" s="1"/>
  <c r="IL326" i="34"/>
  <c r="IM326" i="34" s="1"/>
  <c r="IL327" i="34"/>
  <c r="IM327" i="34" s="1"/>
  <c r="IL325" i="34"/>
  <c r="IM325" i="34" s="1"/>
  <c r="IL323" i="34"/>
  <c r="IM323" i="34" s="1"/>
  <c r="IL324" i="34"/>
  <c r="IM324" i="34" s="1"/>
  <c r="IL321" i="34"/>
  <c r="IM321" i="34" s="1"/>
  <c r="IL322" i="34"/>
  <c r="IM322" i="34" s="1"/>
  <c r="IL320" i="34"/>
  <c r="IM320" i="34" s="1"/>
  <c r="IL319" i="34"/>
  <c r="IM319" i="34" s="1"/>
  <c r="IL318" i="34"/>
  <c r="IM318" i="34" s="1"/>
  <c r="IL316" i="34"/>
  <c r="IM316" i="34" s="1"/>
  <c r="IL317" i="34"/>
  <c r="IM317" i="34" s="1"/>
  <c r="IL315" i="34"/>
  <c r="IM315" i="34" s="1"/>
  <c r="IL314" i="34"/>
  <c r="IM314" i="34" s="1"/>
  <c r="IL313" i="34"/>
  <c r="IM313" i="34" s="1"/>
  <c r="IL312" i="34"/>
  <c r="IM312" i="34" s="1"/>
  <c r="IL311" i="34"/>
  <c r="IM311" i="34" s="1"/>
  <c r="IL309" i="34"/>
  <c r="IM309" i="34" s="1"/>
  <c r="IL307" i="34"/>
  <c r="IM307" i="34" s="1"/>
  <c r="IL310" i="34"/>
  <c r="IM310" i="34" s="1"/>
  <c r="IL308" i="34"/>
  <c r="IM308" i="34" s="1"/>
  <c r="IL306" i="34"/>
  <c r="IM306" i="34" s="1"/>
  <c r="IL305" i="34"/>
  <c r="IM305" i="34" s="1"/>
  <c r="IL304" i="34"/>
  <c r="IM304" i="34" s="1"/>
  <c r="IL301" i="34"/>
  <c r="IM301" i="34" s="1"/>
  <c r="IL302" i="34"/>
  <c r="IM302" i="34" s="1"/>
  <c r="IL300" i="34"/>
  <c r="IM300" i="34" s="1"/>
  <c r="IL299" i="34"/>
  <c r="IM299" i="34" s="1"/>
  <c r="IL298" i="34"/>
  <c r="IM298" i="34" s="1"/>
  <c r="IL296" i="34"/>
  <c r="IM296" i="34" s="1"/>
  <c r="GD4" i="34"/>
  <c r="IL295" i="34"/>
  <c r="IM295" i="34" s="1"/>
  <c r="IL294" i="34"/>
  <c r="IM294" i="34" s="1"/>
  <c r="IL292" i="34"/>
  <c r="IM292" i="34" s="1"/>
  <c r="FS73" i="34"/>
  <c r="GD73" i="34" s="1"/>
  <c r="FS119" i="34"/>
  <c r="GD119" i="34" s="1"/>
  <c r="FS21" i="34"/>
  <c r="GD21" i="34" s="1"/>
  <c r="FS104" i="34"/>
  <c r="GD104" i="34" s="1"/>
  <c r="IL235" i="34"/>
  <c r="IM235" i="34" s="1"/>
  <c r="DX4" i="34"/>
  <c r="GB4" i="34" s="1"/>
  <c r="FC4" i="34"/>
  <c r="GC4" i="34" s="1"/>
  <c r="IL291" i="34"/>
  <c r="IM291" i="34" s="1"/>
  <c r="IL290" i="34"/>
  <c r="IM290" i="34" s="1"/>
  <c r="IL289" i="34"/>
  <c r="IM289" i="34" s="1"/>
  <c r="IL288" i="34"/>
  <c r="IM288" i="34" s="1"/>
  <c r="IL287" i="34"/>
  <c r="IM287" i="34" s="1"/>
  <c r="IL286" i="34"/>
  <c r="IM286" i="34" s="1"/>
  <c r="IL285" i="34"/>
  <c r="IM285" i="34" s="1"/>
  <c r="IL284" i="34"/>
  <c r="IM284" i="34" s="1"/>
  <c r="IL283" i="34"/>
  <c r="IM283" i="34" s="1"/>
  <c r="IL282" i="34"/>
  <c r="IM282" i="34" s="1"/>
  <c r="IL281" i="34"/>
  <c r="IM281" i="34" s="1"/>
  <c r="IL280" i="34"/>
  <c r="IM280" i="34" s="1"/>
  <c r="IL279" i="34"/>
  <c r="IM279" i="34" s="1"/>
  <c r="IL278" i="34"/>
  <c r="IM278" i="34" s="1"/>
  <c r="IL277" i="34"/>
  <c r="IM277" i="34" s="1"/>
  <c r="IL276" i="34"/>
  <c r="IM276" i="34" s="1"/>
  <c r="IL275" i="34"/>
  <c r="IM275" i="34" s="1"/>
  <c r="IL274" i="34"/>
  <c r="IM274" i="34" s="1"/>
  <c r="IL273" i="34"/>
  <c r="IM273" i="34" s="1"/>
  <c r="IL272" i="34"/>
  <c r="IM272" i="34" s="1"/>
  <c r="IL271" i="34"/>
  <c r="IM271" i="34" s="1"/>
  <c r="IL270" i="34"/>
  <c r="IM270" i="34" s="1"/>
  <c r="IL269" i="34"/>
  <c r="IM269" i="34" s="1"/>
  <c r="IL268" i="34"/>
  <c r="IM268" i="34" s="1"/>
  <c r="IL267" i="34"/>
  <c r="IM267" i="34" s="1"/>
  <c r="IL266" i="34"/>
  <c r="IM266" i="34" s="1"/>
  <c r="IL265" i="34"/>
  <c r="IM265" i="34" s="1"/>
  <c r="IL264" i="34"/>
  <c r="IM264" i="34" s="1"/>
  <c r="IL263" i="34"/>
  <c r="IM263" i="34" s="1"/>
  <c r="IL262" i="34"/>
  <c r="IM262" i="34" s="1"/>
  <c r="IL261" i="34"/>
  <c r="IM261" i="34" s="1"/>
  <c r="IL260" i="34"/>
  <c r="IM260" i="34" s="1"/>
  <c r="IL259" i="34"/>
  <c r="IM259" i="34" s="1"/>
  <c r="IL258" i="34"/>
  <c r="IM258" i="34" s="1"/>
  <c r="IL257" i="34"/>
  <c r="IM257" i="34" s="1"/>
  <c r="IL256" i="34"/>
  <c r="IM256" i="34" s="1"/>
  <c r="IL255" i="34"/>
  <c r="IM255" i="34" s="1"/>
  <c r="IL254" i="34"/>
  <c r="IM254" i="34" s="1"/>
  <c r="IL253" i="34"/>
  <c r="IM253" i="34" s="1"/>
  <c r="IL252" i="34"/>
  <c r="IM252" i="34" s="1"/>
  <c r="IL251" i="34"/>
  <c r="IM251" i="34" s="1"/>
  <c r="IL250" i="34"/>
  <c r="IM250" i="34" s="1"/>
  <c r="IL249" i="34"/>
  <c r="IM249" i="34" s="1"/>
  <c r="IL248" i="34"/>
  <c r="IM248" i="34" s="1"/>
  <c r="IL247" i="34"/>
  <c r="IM247" i="34" s="1"/>
  <c r="IL246" i="34"/>
  <c r="IM246" i="34" s="1"/>
  <c r="IL245" i="34"/>
  <c r="IM245" i="34" s="1"/>
  <c r="IL215" i="34"/>
  <c r="IM215" i="34" s="1"/>
  <c r="IL244" i="34"/>
  <c r="IM244" i="34" s="1"/>
  <c r="IL243" i="34"/>
  <c r="IM243" i="34" s="1"/>
  <c r="IL242" i="34"/>
  <c r="IM242" i="34" s="1"/>
  <c r="IL241" i="34"/>
  <c r="IM241" i="34" s="1"/>
  <c r="IL240" i="34"/>
  <c r="IM240" i="34" s="1"/>
  <c r="IL239" i="34"/>
  <c r="IM239" i="34" s="1"/>
  <c r="IL238" i="34"/>
  <c r="IM238" i="34" s="1"/>
  <c r="IL209" i="34"/>
  <c r="IM209" i="34" s="1"/>
  <c r="IL224" i="34"/>
  <c r="IM224" i="34" s="1"/>
  <c r="IL114" i="34"/>
  <c r="IM114" i="34" s="1"/>
  <c r="IL222" i="34"/>
  <c r="IM222" i="34" s="1"/>
  <c r="IL228" i="34"/>
  <c r="IM228" i="34" s="1"/>
  <c r="IL237" i="34"/>
  <c r="IM237" i="34" s="1"/>
  <c r="FS75" i="34"/>
  <c r="GD75" i="34" s="1"/>
  <c r="IL199" i="34"/>
  <c r="IM199" i="34" s="1"/>
  <c r="IL212" i="34"/>
  <c r="IM212" i="34" s="1"/>
  <c r="IL220" i="34"/>
  <c r="IM220" i="34" s="1"/>
  <c r="IL233" i="34"/>
  <c r="IM233" i="34" s="1"/>
  <c r="IL205" i="34"/>
  <c r="IM205" i="34" s="1"/>
  <c r="IL217" i="34"/>
  <c r="IM217" i="34" s="1"/>
  <c r="IL218" i="34"/>
  <c r="IM218" i="34" s="1"/>
  <c r="IL116" i="34"/>
  <c r="IM116" i="34" s="1"/>
  <c r="FS132" i="34"/>
  <c r="GD132" i="34" s="1"/>
  <c r="IL192" i="34"/>
  <c r="IM192" i="34" s="1"/>
  <c r="IL202" i="34"/>
  <c r="IM202" i="34" s="1"/>
  <c r="IL203" i="34"/>
  <c r="IM203" i="34" s="1"/>
  <c r="IL206" i="34"/>
  <c r="IM206" i="34" s="1"/>
  <c r="IL207" i="34"/>
  <c r="IM207" i="34" s="1"/>
  <c r="IL211" i="34"/>
  <c r="IM211" i="34" s="1"/>
  <c r="IL214" i="34"/>
  <c r="IM214" i="34" s="1"/>
  <c r="IL216" i="34"/>
  <c r="IM216" i="34" s="1"/>
  <c r="IL221" i="34"/>
  <c r="IM221" i="34" s="1"/>
  <c r="IL223" i="34"/>
  <c r="IM223" i="34" s="1"/>
  <c r="IL227" i="34"/>
  <c r="IM227" i="34" s="1"/>
  <c r="IL234" i="34"/>
  <c r="IM234" i="34" s="1"/>
  <c r="IL117" i="34"/>
  <c r="IM117" i="34" s="1"/>
  <c r="IL190" i="34"/>
  <c r="IM190" i="34" s="1"/>
  <c r="IL193" i="34"/>
  <c r="IM193" i="34" s="1"/>
  <c r="IL196" i="34"/>
  <c r="IM196" i="34" s="1"/>
  <c r="IL195" i="34"/>
  <c r="IM195" i="34" s="1"/>
  <c r="IL201" i="34"/>
  <c r="IM201" i="34" s="1"/>
  <c r="IL204" i="34"/>
  <c r="IM204" i="34" s="1"/>
  <c r="IL208" i="34"/>
  <c r="IM208" i="34" s="1"/>
  <c r="IL210" i="34"/>
  <c r="IM210" i="34" s="1"/>
  <c r="IL226" i="34"/>
  <c r="IM226" i="34" s="1"/>
  <c r="IL231" i="34"/>
  <c r="IM231" i="34" s="1"/>
  <c r="IL118" i="34"/>
  <c r="IM118" i="34" s="1"/>
  <c r="IL194" i="34"/>
  <c r="IM194" i="34" s="1"/>
  <c r="IL197" i="34"/>
  <c r="IM197" i="34" s="1"/>
  <c r="IL198" i="34"/>
  <c r="IM198" i="34" s="1"/>
  <c r="IL200" i="34"/>
  <c r="IM200" i="34" s="1"/>
  <c r="IL213" i="34"/>
  <c r="IM213" i="34" s="1"/>
  <c r="IL219" i="34"/>
  <c r="IM219" i="34" s="1"/>
  <c r="IL225" i="34"/>
  <c r="IM225" i="34" s="1"/>
  <c r="IL230" i="34"/>
  <c r="IM230" i="34" s="1"/>
  <c r="IL232" i="34"/>
  <c r="IM232" i="34" s="1"/>
  <c r="IL191" i="34"/>
  <c r="IM191" i="34" s="1"/>
  <c r="IL180" i="34"/>
  <c r="IM180" i="34" s="1"/>
  <c r="IL178" i="34"/>
  <c r="IM178" i="34" s="1"/>
  <c r="IL177" i="34"/>
  <c r="IM177" i="34" s="1"/>
  <c r="IL175" i="34"/>
  <c r="IM175" i="34" s="1"/>
  <c r="IL176" i="34"/>
  <c r="IM176" i="34" s="1"/>
  <c r="IL174" i="34"/>
  <c r="IM174" i="34" s="1"/>
  <c r="IL173" i="34"/>
  <c r="IM173" i="34" s="1"/>
  <c r="IL171" i="34"/>
  <c r="IM171" i="34" s="1"/>
  <c r="IL169" i="34"/>
  <c r="IM169" i="34" s="1"/>
  <c r="IL170" i="34"/>
  <c r="IM170" i="34" s="1"/>
  <c r="IL168" i="34"/>
  <c r="IM168" i="34" s="1"/>
  <c r="IL167" i="34"/>
  <c r="IM167" i="34" s="1"/>
  <c r="IL166" i="34"/>
  <c r="IM166" i="34" s="1"/>
  <c r="IL141" i="34"/>
  <c r="IM141" i="34" s="1"/>
  <c r="IL140" i="34"/>
  <c r="IM140" i="34" s="1"/>
  <c r="IL139" i="34"/>
  <c r="IM139" i="34" s="1"/>
  <c r="IL138" i="34"/>
  <c r="IM138" i="34" s="1"/>
  <c r="IL134" i="34"/>
  <c r="IM134" i="34" s="1"/>
  <c r="IL124" i="34"/>
  <c r="IM124" i="34" s="1"/>
  <c r="IL122" i="34"/>
  <c r="IM122" i="34" s="1"/>
  <c r="IL121" i="34"/>
  <c r="IM121" i="34" s="1"/>
  <c r="IL165" i="34"/>
  <c r="IM165" i="34" s="1"/>
  <c r="IL164" i="34"/>
  <c r="IM164" i="34" s="1"/>
  <c r="IL153" i="34"/>
  <c r="IM153" i="34" s="1"/>
  <c r="IL152" i="34"/>
  <c r="IM152" i="34" s="1"/>
  <c r="IL151" i="34"/>
  <c r="IM151" i="34" s="1"/>
  <c r="IL148" i="34"/>
  <c r="IM148" i="34" s="1"/>
  <c r="IL150" i="34"/>
  <c r="IM150" i="34" s="1"/>
  <c r="IL149" i="34"/>
  <c r="IM149" i="34" s="1"/>
  <c r="IL147" i="34"/>
  <c r="IM147" i="34" s="1"/>
  <c r="IL146" i="34"/>
  <c r="IM146" i="34" s="1"/>
  <c r="IL145" i="34"/>
  <c r="IM145" i="34" s="1"/>
  <c r="IL144" i="34"/>
  <c r="IM144" i="34" s="1"/>
  <c r="IL143" i="34"/>
  <c r="IM143" i="34" s="1"/>
  <c r="IL142" i="34"/>
  <c r="IM142" i="34" s="1"/>
  <c r="IL135" i="34"/>
  <c r="IM135" i="34" s="1"/>
  <c r="IL128" i="34"/>
  <c r="IM128" i="34" s="1"/>
  <c r="IL126" i="34"/>
  <c r="IM126" i="34" s="1"/>
  <c r="IL123" i="34"/>
  <c r="IM123" i="34" s="1"/>
  <c r="IL119" i="34"/>
  <c r="IM119" i="34" s="1"/>
  <c r="IL133" i="34"/>
  <c r="IM133" i="34" s="1"/>
  <c r="IL130" i="34"/>
  <c r="IM130" i="34" s="1"/>
  <c r="IL129" i="34"/>
  <c r="IM129" i="34" s="1"/>
  <c r="IL127" i="34"/>
  <c r="IM127" i="34" s="1"/>
  <c r="IL125" i="34"/>
  <c r="IM125" i="34" s="1"/>
  <c r="IL120" i="34"/>
  <c r="IM120" i="34" s="1"/>
  <c r="IL115" i="34"/>
  <c r="IM115" i="34" s="1"/>
  <c r="IL113" i="34"/>
  <c r="IM113" i="34" s="1"/>
  <c r="IL112" i="34"/>
  <c r="IM112" i="34" s="1"/>
  <c r="IL188" i="34"/>
  <c r="IM188" i="34" s="1"/>
  <c r="IL187" i="34"/>
  <c r="IM187" i="34" s="1"/>
  <c r="IL186" i="34"/>
  <c r="IM186" i="34" s="1"/>
  <c r="IL185" i="34"/>
  <c r="IM185" i="34" s="1"/>
  <c r="IL184" i="34"/>
  <c r="IM184" i="34" s="1"/>
  <c r="IL183" i="34"/>
  <c r="IM183" i="34" s="1"/>
  <c r="IL182" i="34"/>
  <c r="IM182" i="34" s="1"/>
  <c r="IL163" i="34"/>
  <c r="IM163" i="34" s="1"/>
  <c r="IL160" i="34"/>
  <c r="IM160" i="34" s="1"/>
  <c r="IL159" i="34"/>
  <c r="IM159" i="34" s="1"/>
  <c r="IL158" i="34"/>
  <c r="IM158" i="34" s="1"/>
  <c r="IL157" i="34"/>
  <c r="IM157" i="34" s="1"/>
  <c r="IL156" i="34"/>
  <c r="IM156" i="34" s="1"/>
  <c r="IL155" i="34"/>
  <c r="IM155" i="34" s="1"/>
  <c r="IL154" i="34"/>
  <c r="IM154" i="34" s="1"/>
  <c r="IL136" i="34"/>
  <c r="IM136" i="34" s="1"/>
  <c r="IL109" i="34"/>
  <c r="IM109" i="34" s="1"/>
  <c r="IL110" i="34"/>
  <c r="IM110" i="34" s="1"/>
  <c r="IL108" i="34"/>
  <c r="IM108" i="34" s="1"/>
  <c r="IL106" i="34"/>
  <c r="IM106" i="34" s="1"/>
  <c r="IL107" i="34"/>
  <c r="IM107" i="34" s="1"/>
  <c r="IL105" i="34"/>
  <c r="IM105" i="34" s="1"/>
  <c r="IL103" i="34"/>
  <c r="IM103" i="34" s="1"/>
  <c r="IL104" i="34"/>
  <c r="IM104" i="34" s="1"/>
  <c r="IL102" i="34"/>
  <c r="IM102" i="34" s="1"/>
  <c r="IL101" i="34"/>
  <c r="IM101" i="34" s="1"/>
  <c r="IL100" i="34"/>
  <c r="IM100" i="34" s="1"/>
  <c r="IL98" i="34"/>
  <c r="IM98" i="34" s="1"/>
  <c r="IL97" i="34"/>
  <c r="IM97" i="34" s="1"/>
  <c r="IL96" i="34"/>
  <c r="IM96" i="34" s="1"/>
  <c r="IL95" i="34"/>
  <c r="IM95" i="34" s="1"/>
  <c r="IL93" i="34"/>
  <c r="IM93" i="34" s="1"/>
  <c r="IL94" i="34"/>
  <c r="IM94" i="34" s="1"/>
  <c r="IL92" i="34"/>
  <c r="IM92" i="34" s="1"/>
  <c r="IL91" i="34"/>
  <c r="IM91" i="34" s="1"/>
  <c r="IL90" i="34"/>
  <c r="IM90" i="34" s="1"/>
  <c r="IL88" i="34"/>
  <c r="IM88" i="34" s="1"/>
  <c r="IL89" i="34"/>
  <c r="IM89" i="34" s="1"/>
  <c r="IL87" i="34"/>
  <c r="IM87" i="34" s="1"/>
  <c r="IL86" i="34"/>
  <c r="IM86" i="34" s="1"/>
  <c r="IL85" i="34"/>
  <c r="IM85" i="34" s="1"/>
  <c r="IL68" i="34"/>
  <c r="IM68" i="34" s="1"/>
  <c r="IL66" i="34"/>
  <c r="IM66" i="34" s="1"/>
  <c r="IL65" i="34"/>
  <c r="IM65" i="34" s="1"/>
  <c r="IL64" i="34"/>
  <c r="IM64" i="34" s="1"/>
  <c r="IL62" i="34"/>
  <c r="IM62" i="34" s="1"/>
  <c r="IL59" i="34"/>
  <c r="IM59" i="34" s="1"/>
  <c r="IL60" i="34"/>
  <c r="IM60" i="34" s="1"/>
  <c r="IL83" i="34"/>
  <c r="IM83" i="34" s="1"/>
  <c r="IL82" i="34"/>
  <c r="IM82" i="34" s="1"/>
  <c r="IL81" i="34"/>
  <c r="IM81" i="34" s="1"/>
  <c r="IL80" i="34"/>
  <c r="IM80" i="34" s="1"/>
  <c r="IL79" i="34"/>
  <c r="IM79" i="34" s="1"/>
  <c r="IL78" i="34"/>
  <c r="IM78" i="34" s="1"/>
  <c r="IL77" i="34"/>
  <c r="IM77" i="34" s="1"/>
  <c r="IL76" i="34"/>
  <c r="IM76" i="34" s="1"/>
  <c r="IL75" i="34"/>
  <c r="IM75" i="34" s="1"/>
  <c r="IL74" i="34"/>
  <c r="IM74" i="34" s="1"/>
  <c r="IL72" i="34"/>
  <c r="IM72" i="34" s="1"/>
  <c r="IL71" i="34"/>
  <c r="IM71" i="34" s="1"/>
  <c r="IL70" i="34"/>
  <c r="IM70" i="34" s="1"/>
  <c r="IL69" i="34"/>
  <c r="IM69" i="34" s="1"/>
  <c r="IL67" i="34"/>
  <c r="IM67" i="34" s="1"/>
  <c r="IL63" i="34"/>
  <c r="IM63" i="34" s="1"/>
  <c r="IL61" i="34"/>
  <c r="IM61" i="34" s="1"/>
  <c r="IL58" i="34"/>
  <c r="IM58" i="34" s="1"/>
  <c r="IJ4" i="34"/>
  <c r="IL57" i="34"/>
  <c r="IM57" i="34" s="1"/>
  <c r="IL56" i="34"/>
  <c r="IM56" i="34" s="1"/>
  <c r="IL55" i="34"/>
  <c r="IM55" i="34" s="1"/>
  <c r="IL54" i="34"/>
  <c r="IM54" i="34" s="1"/>
  <c r="IL53" i="34"/>
  <c r="IM53" i="34" s="1"/>
  <c r="IL52" i="34"/>
  <c r="IM52" i="34" s="1"/>
  <c r="IL51" i="34"/>
  <c r="IM51" i="34" s="1"/>
  <c r="IL50" i="34"/>
  <c r="IM50" i="34" s="1"/>
  <c r="IL48" i="34"/>
  <c r="IM48" i="34" s="1"/>
  <c r="IL49" i="34"/>
  <c r="IM49" i="34" s="1"/>
  <c r="IL47" i="34"/>
  <c r="IM47" i="34" s="1"/>
  <c r="IL46" i="34"/>
  <c r="IM46" i="34" s="1"/>
  <c r="IL45" i="34"/>
  <c r="IM45" i="34" s="1"/>
  <c r="IL44" i="34"/>
  <c r="IM44" i="34" s="1"/>
  <c r="IL43" i="34"/>
  <c r="IM43" i="34" s="1"/>
  <c r="IL42" i="34"/>
  <c r="IM42" i="34" s="1"/>
  <c r="IL41" i="34"/>
  <c r="IM41" i="34" s="1"/>
  <c r="IL40" i="34"/>
  <c r="IM40" i="34" s="1"/>
  <c r="IL39" i="34"/>
  <c r="IM39" i="34" s="1"/>
  <c r="IL38" i="34"/>
  <c r="IM38" i="34" s="1"/>
  <c r="IL37" i="34"/>
  <c r="IM37" i="34" s="1"/>
  <c r="IL35" i="34"/>
  <c r="IM35" i="34" s="1"/>
  <c r="IL36" i="34"/>
  <c r="IM36" i="34" s="1"/>
  <c r="IL34" i="34"/>
  <c r="IM34" i="34" s="1"/>
  <c r="IL33" i="34"/>
  <c r="IM33" i="34" s="1"/>
  <c r="IL32" i="34"/>
  <c r="IM32" i="34" s="1"/>
  <c r="IL30" i="34"/>
  <c r="IM30" i="34" s="1"/>
  <c r="IL31" i="34"/>
  <c r="IM31" i="34" s="1"/>
  <c r="IL28" i="34"/>
  <c r="IM28" i="34" s="1"/>
  <c r="IL29" i="34"/>
  <c r="IM29" i="34" s="1"/>
  <c r="IL27" i="34"/>
  <c r="IM27" i="34" s="1"/>
  <c r="IL25" i="34"/>
  <c r="IM25" i="34" s="1"/>
  <c r="IL23" i="34"/>
  <c r="IM23" i="34" s="1"/>
  <c r="IL22" i="34"/>
  <c r="IM22" i="34" s="1"/>
  <c r="IL21" i="34"/>
  <c r="IM21" i="34" s="1"/>
  <c r="IL20" i="34"/>
  <c r="IM20" i="34" s="1"/>
  <c r="IL19" i="34"/>
  <c r="IM19" i="34" s="1"/>
  <c r="IL17" i="34"/>
  <c r="IM17" i="34" s="1"/>
  <c r="IL16" i="34"/>
  <c r="IM16" i="34" s="1"/>
  <c r="IL13" i="34"/>
  <c r="IM13" i="34" s="1"/>
  <c r="IL12" i="34"/>
  <c r="IM12" i="34" s="1"/>
  <c r="IL10" i="34"/>
  <c r="IM10" i="34" s="1"/>
  <c r="IL11" i="34"/>
  <c r="IM11" i="34" s="1"/>
  <c r="IL6" i="34"/>
  <c r="IM6" i="34" s="1"/>
  <c r="IL8" i="34"/>
  <c r="IM8" i="34" s="1"/>
  <c r="IL14" i="34"/>
  <c r="IM14" i="34" s="1"/>
  <c r="IL15" i="34"/>
  <c r="IM15" i="34" s="1"/>
  <c r="IL7" i="34"/>
  <c r="IM7" i="34" s="1"/>
  <c r="IL162" i="34"/>
  <c r="IM162" i="34" s="1"/>
  <c r="IL161" i="34"/>
  <c r="IM161" i="34" s="1"/>
  <c r="IL137" i="34"/>
  <c r="IM137" i="34" s="1"/>
  <c r="IL111" i="34"/>
  <c r="IM111" i="34" s="1"/>
  <c r="IL84" i="34"/>
  <c r="IM84" i="34" s="1"/>
  <c r="FS209" i="34"/>
  <c r="GD209" i="34" s="1"/>
  <c r="DX207" i="34"/>
  <c r="GB207" i="34" s="1"/>
  <c r="FS208" i="34"/>
  <c r="GD208" i="34" s="1"/>
  <c r="FS205" i="34"/>
  <c r="GD205" i="34" s="1"/>
  <c r="FS206" i="34"/>
  <c r="GD206" i="34" s="1"/>
  <c r="DX205" i="34"/>
  <c r="GB205" i="34" s="1"/>
  <c r="DX208" i="34"/>
  <c r="GB208" i="34" s="1"/>
  <c r="FC209" i="34"/>
  <c r="GC209" i="34" s="1"/>
  <c r="DX209" i="34"/>
  <c r="GB209" i="34" s="1"/>
  <c r="FC208" i="34"/>
  <c r="GC208" i="34" s="1"/>
  <c r="DX210" i="34"/>
  <c r="GB210" i="34" s="1"/>
  <c r="GF210" i="34" s="1"/>
  <c r="FS158" i="34"/>
  <c r="GD158" i="34" s="1"/>
  <c r="FC207" i="34"/>
  <c r="GC207" i="34" s="1"/>
  <c r="DX206" i="34"/>
  <c r="GB206" i="34" s="1"/>
  <c r="DX202" i="34"/>
  <c r="GB202" i="34" s="1"/>
  <c r="FC205" i="34"/>
  <c r="GC205" i="34" s="1"/>
  <c r="FC206" i="34"/>
  <c r="GC206" i="34" s="1"/>
  <c r="DX204" i="34"/>
  <c r="GB204" i="34" s="1"/>
  <c r="FS207" i="34"/>
  <c r="GD207" i="34" s="1"/>
  <c r="FS202" i="34"/>
  <c r="GD202" i="34" s="1"/>
  <c r="FC204" i="34"/>
  <c r="GC204" i="34" s="1"/>
  <c r="FS204" i="34"/>
  <c r="GD204" i="34" s="1"/>
  <c r="DX203" i="34"/>
  <c r="GB203" i="34" s="1"/>
  <c r="FC203" i="34"/>
  <c r="GC203" i="34" s="1"/>
  <c r="DX200" i="34"/>
  <c r="GB200" i="34" s="1"/>
  <c r="DX201" i="34"/>
  <c r="GB201" i="34" s="1"/>
  <c r="FC202" i="34"/>
  <c r="GC202" i="34" s="1"/>
  <c r="DX198" i="34"/>
  <c r="GB198" i="34" s="1"/>
  <c r="FC201" i="34"/>
  <c r="GC201" i="34" s="1"/>
  <c r="FS201" i="34"/>
  <c r="GD201" i="34" s="1"/>
  <c r="FS203" i="34"/>
  <c r="GD203" i="34" s="1"/>
  <c r="FS200" i="34"/>
  <c r="GD200" i="34" s="1"/>
  <c r="FC200" i="34"/>
  <c r="GC200" i="34" s="1"/>
  <c r="DX196" i="34"/>
  <c r="GB196" i="34" s="1"/>
  <c r="FC199" i="34"/>
  <c r="GC199" i="34" s="1"/>
  <c r="DX199" i="34"/>
  <c r="GB199" i="34" s="1"/>
  <c r="FS199" i="34"/>
  <c r="GD199" i="34" s="1"/>
  <c r="FC198" i="34"/>
  <c r="GC198" i="34" s="1"/>
  <c r="FS198" i="34"/>
  <c r="GD198" i="34" s="1"/>
  <c r="DX197" i="34"/>
  <c r="GB197" i="34" s="1"/>
  <c r="FC197" i="34"/>
  <c r="GC197" i="34" s="1"/>
  <c r="DX191" i="34"/>
  <c r="GB191" i="34" s="1"/>
  <c r="FC195" i="34"/>
  <c r="GC195" i="34" s="1"/>
  <c r="FS195" i="34"/>
  <c r="GD195" i="34" s="1"/>
  <c r="FC196" i="34"/>
  <c r="GC196" i="34" s="1"/>
  <c r="FS197" i="34"/>
  <c r="GD197" i="34" s="1"/>
  <c r="DX195" i="34"/>
  <c r="GB195" i="34" s="1"/>
  <c r="FS196" i="34"/>
  <c r="GD196" i="34" s="1"/>
  <c r="DX194" i="34"/>
  <c r="GB194" i="34" s="1"/>
  <c r="FC194" i="34"/>
  <c r="GC194" i="34" s="1"/>
  <c r="DX192" i="34"/>
  <c r="GB192" i="34" s="1"/>
  <c r="DX193" i="34"/>
  <c r="GB193" i="34" s="1"/>
  <c r="FC192" i="34"/>
  <c r="GC192" i="34" s="1"/>
  <c r="FC193" i="34"/>
  <c r="GC193" i="34" s="1"/>
  <c r="FS194" i="34"/>
  <c r="GD194" i="34" s="1"/>
  <c r="FS193" i="34"/>
  <c r="GD193" i="34" s="1"/>
  <c r="FS192" i="34"/>
  <c r="GD192" i="34" s="1"/>
  <c r="FC191" i="34"/>
  <c r="GC191" i="34" s="1"/>
  <c r="DX190" i="34"/>
  <c r="GB190" i="34" s="1"/>
  <c r="FS191" i="34"/>
  <c r="GD191" i="34" s="1"/>
  <c r="FS190" i="34"/>
  <c r="GD190" i="34" s="1"/>
  <c r="DX189" i="34"/>
  <c r="GB189" i="34" s="1"/>
  <c r="FC190" i="34"/>
  <c r="GC190" i="34" s="1"/>
  <c r="FC189" i="34"/>
  <c r="GC189" i="34" s="1"/>
  <c r="FC188" i="34"/>
  <c r="GC188" i="34" s="1"/>
  <c r="FS181" i="34"/>
  <c r="GD181" i="34" s="1"/>
  <c r="DX188" i="34"/>
  <c r="GB188" i="34" s="1"/>
  <c r="DX186" i="34"/>
  <c r="GB186" i="34" s="1"/>
  <c r="FC187" i="34"/>
  <c r="GC187" i="34" s="1"/>
  <c r="DX187" i="34"/>
  <c r="GB187" i="34" s="1"/>
  <c r="FS189" i="34"/>
  <c r="GD189" i="34" s="1"/>
  <c r="FS188" i="34"/>
  <c r="GD188" i="34" s="1"/>
  <c r="FC186" i="34"/>
  <c r="GC186" i="34" s="1"/>
  <c r="FS187" i="34"/>
  <c r="GD187" i="34" s="1"/>
  <c r="FS186" i="34"/>
  <c r="GD186" i="34" s="1"/>
  <c r="DX184" i="34"/>
  <c r="GB184" i="34" s="1"/>
  <c r="FS183" i="34"/>
  <c r="GD183" i="34" s="1"/>
  <c r="DX185" i="34"/>
  <c r="GB185" i="34" s="1"/>
  <c r="FC185" i="34"/>
  <c r="GC185" i="34" s="1"/>
  <c r="FC184" i="34"/>
  <c r="GC184" i="34" s="1"/>
  <c r="DX183" i="34"/>
  <c r="GB183" i="34" s="1"/>
  <c r="FS185" i="34"/>
  <c r="GD185" i="34" s="1"/>
  <c r="DX182" i="34"/>
  <c r="GB182" i="34" s="1"/>
  <c r="DX181" i="34"/>
  <c r="GB181" i="34" s="1"/>
  <c r="FC183" i="34"/>
  <c r="GC183" i="34" s="1"/>
  <c r="FS184" i="34"/>
  <c r="GD184" i="34" s="1"/>
  <c r="FC182" i="34"/>
  <c r="GC182" i="34" s="1"/>
  <c r="FS182" i="34"/>
  <c r="GD182" i="34" s="1"/>
  <c r="FC181" i="34"/>
  <c r="GC181" i="34" s="1"/>
  <c r="FC180" i="34"/>
  <c r="GC180" i="34" s="1"/>
  <c r="DX178" i="34"/>
  <c r="GB178" i="34" s="1"/>
  <c r="DX180" i="34"/>
  <c r="GB180" i="34" s="1"/>
  <c r="DX179" i="34"/>
  <c r="GB179" i="34" s="1"/>
  <c r="FS180" i="34"/>
  <c r="GD180" i="34" s="1"/>
  <c r="FC179" i="34"/>
  <c r="GC179" i="34" s="1"/>
  <c r="DX177" i="34"/>
  <c r="GB177" i="34" s="1"/>
  <c r="DX176" i="34"/>
  <c r="GB176" i="34" s="1"/>
  <c r="FC177" i="34"/>
  <c r="GC177" i="34" s="1"/>
  <c r="FS177" i="34"/>
  <c r="GD177" i="34" s="1"/>
  <c r="FC178" i="34"/>
  <c r="GC178" i="34" s="1"/>
  <c r="FS176" i="34"/>
  <c r="GD176" i="34" s="1"/>
  <c r="DX175" i="34"/>
  <c r="GB175" i="34" s="1"/>
  <c r="FS179" i="34"/>
  <c r="GD179" i="34" s="1"/>
  <c r="FS178" i="34"/>
  <c r="GD178" i="34" s="1"/>
  <c r="FC176" i="34"/>
  <c r="GC176" i="34" s="1"/>
  <c r="FC174" i="34"/>
  <c r="GC174" i="34" s="1"/>
  <c r="DX174" i="34"/>
  <c r="GB174" i="34" s="1"/>
  <c r="FC175" i="34"/>
  <c r="GC175" i="34" s="1"/>
  <c r="FS175" i="34"/>
  <c r="GD175" i="34" s="1"/>
  <c r="FC173" i="34"/>
  <c r="GC173" i="34" s="1"/>
  <c r="DX169" i="34"/>
  <c r="GB169" i="34" s="1"/>
  <c r="DX173" i="34"/>
  <c r="GB173" i="34" s="1"/>
  <c r="DX170" i="34"/>
  <c r="GB170" i="34" s="1"/>
  <c r="FS174" i="34"/>
  <c r="GD174" i="34" s="1"/>
  <c r="FS173" i="34"/>
  <c r="GD173" i="34" s="1"/>
  <c r="DX172" i="34"/>
  <c r="GB172" i="34" s="1"/>
  <c r="FC172" i="34"/>
  <c r="GC172" i="34" s="1"/>
  <c r="FS171" i="34"/>
  <c r="GD171" i="34" s="1"/>
  <c r="DX171" i="34"/>
  <c r="GB171" i="34" s="1"/>
  <c r="FC171" i="34"/>
  <c r="GC171" i="34" s="1"/>
  <c r="FS172" i="34"/>
  <c r="GD172" i="34" s="1"/>
  <c r="FS169" i="34"/>
  <c r="GD169" i="34" s="1"/>
  <c r="FC170" i="34"/>
  <c r="GC170" i="34" s="1"/>
  <c r="FC168" i="34"/>
  <c r="GC168" i="34" s="1"/>
  <c r="FC169" i="34"/>
  <c r="GC169" i="34" s="1"/>
  <c r="DX168" i="34"/>
  <c r="GB168" i="34" s="1"/>
  <c r="DX166" i="34"/>
  <c r="GB166" i="34" s="1"/>
  <c r="FS170" i="34"/>
  <c r="GD170" i="34" s="1"/>
  <c r="FS168" i="34"/>
  <c r="GD168" i="34" s="1"/>
  <c r="DX167" i="34"/>
  <c r="GB167" i="34" s="1"/>
  <c r="FC167" i="34"/>
  <c r="GC167" i="34" s="1"/>
  <c r="FS159" i="34"/>
  <c r="GD159" i="34" s="1"/>
  <c r="DX161" i="34"/>
  <c r="GB161" i="34" s="1"/>
  <c r="FC166" i="34"/>
  <c r="GC166" i="34" s="1"/>
  <c r="FS167" i="34"/>
  <c r="GD167" i="34" s="1"/>
  <c r="FS160" i="34"/>
  <c r="GD160" i="34" s="1"/>
  <c r="DX165" i="34"/>
  <c r="GB165" i="34" s="1"/>
  <c r="FC165" i="34"/>
  <c r="GC165" i="34" s="1"/>
  <c r="FC164" i="34"/>
  <c r="GC164" i="34" s="1"/>
  <c r="DX164" i="34"/>
  <c r="GB164" i="34" s="1"/>
  <c r="DX163" i="34"/>
  <c r="GB163" i="34" s="1"/>
  <c r="FC163" i="34"/>
  <c r="GC163" i="34" s="1"/>
  <c r="FS165" i="34"/>
  <c r="GD165" i="34" s="1"/>
  <c r="FC162" i="34"/>
  <c r="GC162" i="34" s="1"/>
  <c r="DX160" i="34"/>
  <c r="GB160" i="34" s="1"/>
  <c r="FS162" i="34"/>
  <c r="GD162" i="34" s="1"/>
  <c r="FS164" i="34"/>
  <c r="GD164" i="34" s="1"/>
  <c r="FS161" i="34"/>
  <c r="GD161" i="34" s="1"/>
  <c r="FS163" i="34"/>
  <c r="GD163" i="34" s="1"/>
  <c r="DX162" i="34"/>
  <c r="GB162" i="34" s="1"/>
  <c r="FC161" i="34"/>
  <c r="GC161" i="34" s="1"/>
  <c r="DX159" i="34"/>
  <c r="GB159" i="34" s="1"/>
  <c r="FC160" i="34"/>
  <c r="GC160" i="34" s="1"/>
  <c r="DX157" i="34"/>
  <c r="GB157" i="34" s="1"/>
  <c r="DX158" i="34"/>
  <c r="GB158" i="34" s="1"/>
  <c r="FC159" i="34"/>
  <c r="GC159" i="34" s="1"/>
  <c r="FC158" i="34"/>
  <c r="GC158" i="34" s="1"/>
  <c r="FC157" i="34"/>
  <c r="GC157" i="34" s="1"/>
  <c r="DX156" i="34"/>
  <c r="GB156" i="34" s="1"/>
  <c r="DX155" i="34"/>
  <c r="GB155" i="34" s="1"/>
  <c r="FS150" i="34"/>
  <c r="GD150" i="34" s="1"/>
  <c r="FC156" i="34"/>
  <c r="GC156" i="34" s="1"/>
  <c r="FS157" i="34"/>
  <c r="GD157" i="34" s="1"/>
  <c r="FS153" i="34"/>
  <c r="GD153" i="34" s="1"/>
  <c r="FC154" i="34"/>
  <c r="GC154" i="34" s="1"/>
  <c r="DX153" i="34"/>
  <c r="GB153" i="34" s="1"/>
  <c r="FS156" i="34"/>
  <c r="GD156" i="34" s="1"/>
  <c r="FC153" i="34"/>
  <c r="GC153" i="34" s="1"/>
  <c r="FS154" i="34"/>
  <c r="GD154" i="34" s="1"/>
  <c r="DX154" i="34"/>
  <c r="GB154" i="34" s="1"/>
  <c r="FC155" i="34"/>
  <c r="GC155" i="34" s="1"/>
  <c r="FS155" i="34"/>
  <c r="GD155" i="34" s="1"/>
  <c r="DX152" i="34"/>
  <c r="GB152" i="34" s="1"/>
  <c r="FC151" i="34"/>
  <c r="GC151" i="34" s="1"/>
  <c r="DX149" i="34"/>
  <c r="GB149" i="34" s="1"/>
  <c r="FC152" i="34"/>
  <c r="GC152" i="34" s="1"/>
  <c r="FS149" i="34"/>
  <c r="GD149" i="34" s="1"/>
  <c r="DX151" i="34"/>
  <c r="GB151" i="34" s="1"/>
  <c r="FC150" i="34"/>
  <c r="GC150" i="34" s="1"/>
  <c r="FS148" i="34"/>
  <c r="GD148" i="34" s="1"/>
  <c r="FS152" i="34"/>
  <c r="GD152" i="34" s="1"/>
  <c r="FS146" i="34"/>
  <c r="GD146" i="34" s="1"/>
  <c r="DX150" i="34"/>
  <c r="GB150" i="34" s="1"/>
  <c r="DX147" i="34"/>
  <c r="GB147" i="34" s="1"/>
  <c r="FC149" i="34"/>
  <c r="GC149" i="34" s="1"/>
  <c r="DX148" i="34"/>
  <c r="GB148" i="34" s="1"/>
  <c r="FS151" i="34"/>
  <c r="GD151" i="34" s="1"/>
  <c r="FS147" i="34"/>
  <c r="GD147" i="34" s="1"/>
  <c r="FC147" i="34"/>
  <c r="GC147" i="34" s="1"/>
  <c r="FC148" i="34"/>
  <c r="GC148" i="34" s="1"/>
  <c r="FC146" i="34"/>
  <c r="GC146" i="34" s="1"/>
  <c r="DX146" i="34"/>
  <c r="GB146" i="34" s="1"/>
  <c r="DX145" i="34"/>
  <c r="GB145" i="34" s="1"/>
  <c r="FC145" i="34"/>
  <c r="GC145" i="34" s="1"/>
  <c r="FC144" i="34"/>
  <c r="GC144" i="34" s="1"/>
  <c r="DX142" i="34"/>
  <c r="GB142" i="34" s="1"/>
  <c r="DX144" i="34"/>
  <c r="GB144" i="34" s="1"/>
  <c r="DX143" i="34"/>
  <c r="GB143" i="34" s="1"/>
  <c r="FS145" i="34"/>
  <c r="GD145" i="34" s="1"/>
  <c r="FS144" i="34"/>
  <c r="GD144" i="34" s="1"/>
  <c r="FS142" i="34"/>
  <c r="GD142" i="34" s="1"/>
  <c r="FS143" i="34"/>
  <c r="GD143" i="34" s="1"/>
  <c r="FC143" i="34"/>
  <c r="GC143" i="34" s="1"/>
  <c r="FC142" i="34"/>
  <c r="GC142" i="34" s="1"/>
  <c r="DX140" i="34"/>
  <c r="GB140" i="34" s="1"/>
  <c r="FC141" i="34"/>
  <c r="GC141" i="34" s="1"/>
  <c r="DX138" i="34"/>
  <c r="GB138" i="34" s="1"/>
  <c r="FS141" i="34"/>
  <c r="GD141" i="34" s="1"/>
  <c r="DX139" i="34"/>
  <c r="GB139" i="34" s="1"/>
  <c r="FS136" i="34"/>
  <c r="GD136" i="34" s="1"/>
  <c r="DX141" i="34"/>
  <c r="GB141" i="34" s="1"/>
  <c r="FC140" i="34"/>
  <c r="GC140" i="34" s="1"/>
  <c r="FC139" i="34"/>
  <c r="GC139" i="34" s="1"/>
  <c r="DX135" i="34"/>
  <c r="GB135" i="34" s="1"/>
  <c r="FC137" i="34"/>
  <c r="GC137" i="34" s="1"/>
  <c r="DX137" i="34"/>
  <c r="GB137" i="34" s="1"/>
  <c r="FS135" i="34"/>
  <c r="GD135" i="34" s="1"/>
  <c r="DX134" i="34"/>
  <c r="GB134" i="34" s="1"/>
  <c r="FS138" i="34"/>
  <c r="GD138" i="34" s="1"/>
  <c r="FS140" i="34"/>
  <c r="GD140" i="34" s="1"/>
  <c r="FC138" i="34"/>
  <c r="GC138" i="34" s="1"/>
  <c r="FS139" i="34"/>
  <c r="GD139" i="34" s="1"/>
  <c r="FC136" i="34"/>
  <c r="GC136" i="34" s="1"/>
  <c r="FC134" i="34"/>
  <c r="GC134" i="34" s="1"/>
  <c r="FS134" i="34"/>
  <c r="GD134" i="34" s="1"/>
  <c r="DX136" i="34"/>
  <c r="GB136" i="34" s="1"/>
  <c r="FS137" i="34"/>
  <c r="GD137" i="34" s="1"/>
  <c r="DX130" i="34"/>
  <c r="GB130" i="34" s="1"/>
  <c r="FC135" i="34"/>
  <c r="GC135" i="34" s="1"/>
  <c r="DX133" i="34"/>
  <c r="GB133" i="34" s="1"/>
  <c r="DX132" i="34"/>
  <c r="GB132" i="34" s="1"/>
  <c r="DX131" i="34"/>
  <c r="GB131" i="34" s="1"/>
  <c r="FC132" i="34"/>
  <c r="GC132" i="34" s="1"/>
  <c r="FC131" i="34"/>
  <c r="GC131" i="34" s="1"/>
  <c r="FC133" i="34"/>
  <c r="GC133" i="34" s="1"/>
  <c r="FS133" i="34"/>
  <c r="GD133" i="34" s="1"/>
  <c r="FS131" i="34"/>
  <c r="GD131" i="34" s="1"/>
  <c r="FC130" i="34"/>
  <c r="GC130" i="34" s="1"/>
  <c r="DX129" i="34"/>
  <c r="GB129" i="34" s="1"/>
  <c r="FS130" i="34"/>
  <c r="GD130" i="34" s="1"/>
  <c r="FC129" i="34"/>
  <c r="GC129" i="34" s="1"/>
  <c r="DX128" i="34"/>
  <c r="GB128" i="34" s="1"/>
  <c r="DX127" i="34"/>
  <c r="GB127" i="34" s="1"/>
  <c r="FC128" i="34"/>
  <c r="GC128" i="34" s="1"/>
  <c r="FC127" i="34"/>
  <c r="GC127" i="34" s="1"/>
  <c r="FS129" i="34"/>
  <c r="GD129" i="34" s="1"/>
  <c r="DX125" i="34"/>
  <c r="GB125" i="34" s="1"/>
  <c r="FS128" i="34"/>
  <c r="GD128" i="34" s="1"/>
  <c r="FS127" i="34"/>
  <c r="GD127" i="34" s="1"/>
  <c r="FC126" i="34"/>
  <c r="GC126" i="34" s="1"/>
  <c r="DX122" i="34"/>
  <c r="GB122" i="34" s="1"/>
  <c r="FS123" i="34"/>
  <c r="GD123" i="34" s="1"/>
  <c r="DX123" i="34"/>
  <c r="GB123" i="34" s="1"/>
  <c r="DX126" i="34"/>
  <c r="GB126" i="34" s="1"/>
  <c r="DX124" i="34"/>
  <c r="GB124" i="34" s="1"/>
  <c r="FC125" i="34"/>
  <c r="GC125" i="34" s="1"/>
  <c r="FS126" i="34"/>
  <c r="GD126" i="34" s="1"/>
  <c r="FS121" i="34"/>
  <c r="GD121" i="34" s="1"/>
  <c r="FC124" i="34"/>
  <c r="GC124" i="34" s="1"/>
  <c r="FS125" i="34"/>
  <c r="GD125" i="34" s="1"/>
  <c r="FS124" i="34"/>
  <c r="GD124" i="34" s="1"/>
  <c r="FS122" i="34"/>
  <c r="GD122" i="34" s="1"/>
  <c r="FC123" i="34"/>
  <c r="GC123" i="34" s="1"/>
  <c r="FC122" i="34"/>
  <c r="GC122" i="34" s="1"/>
  <c r="DX121" i="34"/>
  <c r="GB121" i="34" s="1"/>
  <c r="FC121" i="34"/>
  <c r="GC121" i="34" s="1"/>
  <c r="DX119" i="34"/>
  <c r="GB119" i="34" s="1"/>
  <c r="DX120" i="34"/>
  <c r="GB120" i="34" s="1"/>
  <c r="FC120" i="34"/>
  <c r="GC120" i="34" s="1"/>
  <c r="FC119" i="34"/>
  <c r="GC119" i="34" s="1"/>
  <c r="FC118" i="34"/>
  <c r="GC118" i="34" s="1"/>
  <c r="DX118" i="34"/>
  <c r="GB118" i="34" s="1"/>
  <c r="FS118" i="34"/>
  <c r="GD118" i="34" s="1"/>
  <c r="FS120" i="34"/>
  <c r="GD120" i="34" s="1"/>
  <c r="FS116" i="34"/>
  <c r="GD116" i="34" s="1"/>
  <c r="FC116" i="34"/>
  <c r="GC116" i="34" s="1"/>
  <c r="DX116" i="34"/>
  <c r="GB116" i="34" s="1"/>
  <c r="FC117" i="34"/>
  <c r="GC117" i="34" s="1"/>
  <c r="DX115" i="34"/>
  <c r="GB115" i="34" s="1"/>
  <c r="DX117" i="34"/>
  <c r="GB117" i="34" s="1"/>
  <c r="FS69" i="34"/>
  <c r="GD69" i="34" s="1"/>
  <c r="FS117" i="34"/>
  <c r="GD117" i="34" s="1"/>
  <c r="FC114" i="34"/>
  <c r="GC114" i="34" s="1"/>
  <c r="FS115" i="34"/>
  <c r="GD115" i="34" s="1"/>
  <c r="FC115" i="34"/>
  <c r="GC115" i="34" s="1"/>
  <c r="DX110" i="34"/>
  <c r="GB110" i="34" s="1"/>
  <c r="FC113" i="34"/>
  <c r="GC113" i="34" s="1"/>
  <c r="DX113" i="34"/>
  <c r="GB113" i="34" s="1"/>
  <c r="DX114" i="34"/>
  <c r="GB114" i="34" s="1"/>
  <c r="FS107" i="34"/>
  <c r="GD107" i="34" s="1"/>
  <c r="FS114" i="34"/>
  <c r="GD114" i="34" s="1"/>
  <c r="FS113" i="34"/>
  <c r="GD113" i="34" s="1"/>
  <c r="FS106" i="34"/>
  <c r="GD106" i="34" s="1"/>
  <c r="FS112" i="34"/>
  <c r="GD112" i="34" s="1"/>
  <c r="FC112" i="34"/>
  <c r="GC112" i="34" s="1"/>
  <c r="DX111" i="34"/>
  <c r="GB111" i="34" s="1"/>
  <c r="DX112" i="34"/>
  <c r="GB112" i="34" s="1"/>
  <c r="FS111" i="34"/>
  <c r="GD111" i="34" s="1"/>
  <c r="FC109" i="34"/>
  <c r="GC109" i="34" s="1"/>
  <c r="FC111" i="34"/>
  <c r="GC111" i="34" s="1"/>
  <c r="FS108" i="34"/>
  <c r="GD108" i="34" s="1"/>
  <c r="FC110" i="34"/>
  <c r="GC110" i="34" s="1"/>
  <c r="DX109" i="34"/>
  <c r="GB109" i="34" s="1"/>
  <c r="DX108" i="34"/>
  <c r="GB108" i="34" s="1"/>
  <c r="FS110" i="34"/>
  <c r="GD110" i="34" s="1"/>
  <c r="DX105" i="34"/>
  <c r="GB105" i="34" s="1"/>
  <c r="DX107" i="34"/>
  <c r="GB107" i="34" s="1"/>
  <c r="DX103" i="34"/>
  <c r="GB103" i="34" s="1"/>
  <c r="FC108" i="34"/>
  <c r="GC108" i="34" s="1"/>
  <c r="DX106" i="34"/>
  <c r="GB106" i="34" s="1"/>
  <c r="FC107" i="34"/>
  <c r="GC107" i="34" s="1"/>
  <c r="FS109" i="34"/>
  <c r="GD109" i="34" s="1"/>
  <c r="FC105" i="34"/>
  <c r="GC105" i="34" s="1"/>
  <c r="FC106" i="34"/>
  <c r="GC106" i="34" s="1"/>
  <c r="DX104" i="34"/>
  <c r="GB104" i="34" s="1"/>
  <c r="FC104" i="34"/>
  <c r="GC104" i="34" s="1"/>
  <c r="FS103" i="34"/>
  <c r="GD103" i="34" s="1"/>
  <c r="FC103" i="34"/>
  <c r="GC103" i="34" s="1"/>
  <c r="FS105" i="34"/>
  <c r="GD105" i="34" s="1"/>
  <c r="DX102" i="34"/>
  <c r="GB102" i="34" s="1"/>
  <c r="FS97" i="34"/>
  <c r="GD97" i="34" s="1"/>
  <c r="FS102" i="34"/>
  <c r="GD102" i="34" s="1"/>
  <c r="FC102" i="34"/>
  <c r="GC102" i="34" s="1"/>
  <c r="FS96" i="34"/>
  <c r="GD96" i="34" s="1"/>
  <c r="FC101" i="34"/>
  <c r="GC101" i="34" s="1"/>
  <c r="FS101" i="34"/>
  <c r="GD101" i="34" s="1"/>
  <c r="FC100" i="34"/>
  <c r="GC100" i="34" s="1"/>
  <c r="FS100" i="34"/>
  <c r="GD100" i="34" s="1"/>
  <c r="DX101" i="34"/>
  <c r="GB101" i="34" s="1"/>
  <c r="DX100" i="34"/>
  <c r="GB100" i="34" s="1"/>
  <c r="FC99" i="34"/>
  <c r="GC99" i="34" s="1"/>
  <c r="DX99" i="34"/>
  <c r="GB99" i="34" s="1"/>
  <c r="DX95" i="34"/>
  <c r="GB95" i="34" s="1"/>
  <c r="DX98" i="34"/>
  <c r="GB98" i="34" s="1"/>
  <c r="DX97" i="34"/>
  <c r="GB97" i="34" s="1"/>
  <c r="DX96" i="34"/>
  <c r="GB96" i="34" s="1"/>
  <c r="FS99" i="34"/>
  <c r="GD99" i="34" s="1"/>
  <c r="FC97" i="34"/>
  <c r="GC97" i="34" s="1"/>
  <c r="FS98" i="34"/>
  <c r="GD98" i="34" s="1"/>
  <c r="FC98" i="34"/>
  <c r="GC98" i="34" s="1"/>
  <c r="FC96" i="34"/>
  <c r="GC96" i="34" s="1"/>
  <c r="FS94" i="34"/>
  <c r="GD94" i="34" s="1"/>
  <c r="DX94" i="34"/>
  <c r="GB94" i="34" s="1"/>
  <c r="FC95" i="34"/>
  <c r="GC95" i="34" s="1"/>
  <c r="FS93" i="34"/>
  <c r="GD93" i="34" s="1"/>
  <c r="FC93" i="34"/>
  <c r="GC93" i="34" s="1"/>
  <c r="FS92" i="34"/>
  <c r="GD92" i="34" s="1"/>
  <c r="FC94" i="34"/>
  <c r="GC94" i="34" s="1"/>
  <c r="FS95" i="34"/>
  <c r="GD95" i="34" s="1"/>
  <c r="DX88" i="34"/>
  <c r="GB88" i="34" s="1"/>
  <c r="DX92" i="34"/>
  <c r="GB92" i="34" s="1"/>
  <c r="DX93" i="34"/>
  <c r="GB93" i="34" s="1"/>
  <c r="FC92" i="34"/>
  <c r="GC92" i="34" s="1"/>
  <c r="DX91" i="34"/>
  <c r="GB91" i="34" s="1"/>
  <c r="FS88" i="34"/>
  <c r="GD88" i="34" s="1"/>
  <c r="FC89" i="34"/>
  <c r="GC89" i="34" s="1"/>
  <c r="FS89" i="34"/>
  <c r="GD89" i="34" s="1"/>
  <c r="FS87" i="34"/>
  <c r="GD87" i="34" s="1"/>
  <c r="DX89" i="34"/>
  <c r="GB89" i="34" s="1"/>
  <c r="FC91" i="34"/>
  <c r="GC91" i="34" s="1"/>
  <c r="DX90" i="34"/>
  <c r="GB90" i="34" s="1"/>
  <c r="FS91" i="34"/>
  <c r="GD91" i="34" s="1"/>
  <c r="FC90" i="34"/>
  <c r="GC90" i="34" s="1"/>
  <c r="DX87" i="34"/>
  <c r="GB87" i="34" s="1"/>
  <c r="FS86" i="34"/>
  <c r="GD86" i="34" s="1"/>
  <c r="FS90" i="34"/>
  <c r="GD90" i="34" s="1"/>
  <c r="DX86" i="34"/>
  <c r="GB86" i="34" s="1"/>
  <c r="FC88" i="34"/>
  <c r="GC88" i="34" s="1"/>
  <c r="FC87" i="34"/>
  <c r="GC87" i="34" s="1"/>
  <c r="DX85" i="34"/>
  <c r="GB85" i="34" s="1"/>
  <c r="DX83" i="34"/>
  <c r="GB83" i="34" s="1"/>
  <c r="FC85" i="34"/>
  <c r="GC85" i="34" s="1"/>
  <c r="FC86" i="34"/>
  <c r="GC86" i="34" s="1"/>
  <c r="DX84" i="34"/>
  <c r="GB84" i="34" s="1"/>
  <c r="FC84" i="34"/>
  <c r="GC84" i="34" s="1"/>
  <c r="FS85" i="34"/>
  <c r="GD85" i="34" s="1"/>
  <c r="DX82" i="34"/>
  <c r="GB82" i="34" s="1"/>
  <c r="FS83" i="34"/>
  <c r="GD83" i="34" s="1"/>
  <c r="FC83" i="34"/>
  <c r="GC83" i="34" s="1"/>
  <c r="FC81" i="34"/>
  <c r="GC81" i="34" s="1"/>
  <c r="FS84" i="34"/>
  <c r="GD84" i="34" s="1"/>
  <c r="FC82" i="34"/>
  <c r="GC82" i="34" s="1"/>
  <c r="FS81" i="34"/>
  <c r="GD81" i="34" s="1"/>
  <c r="DX81" i="34"/>
  <c r="GB81" i="34" s="1"/>
  <c r="DX80" i="34"/>
  <c r="GB80" i="34" s="1"/>
  <c r="FS82" i="34"/>
  <c r="GD82" i="34" s="1"/>
  <c r="FC80" i="34"/>
  <c r="GC80" i="34" s="1"/>
  <c r="FS79" i="34"/>
  <c r="GD79" i="34" s="1"/>
  <c r="FC79" i="34"/>
  <c r="GC79" i="34" s="1"/>
  <c r="FS80" i="34"/>
  <c r="GD80" i="34" s="1"/>
  <c r="DX78" i="34"/>
  <c r="GB78" i="34" s="1"/>
  <c r="DX79" i="34"/>
  <c r="GB79" i="34" s="1"/>
  <c r="FS78" i="34"/>
  <c r="GD78" i="34" s="1"/>
  <c r="DX76" i="34"/>
  <c r="GB76" i="34" s="1"/>
  <c r="FC78" i="34"/>
  <c r="GC78" i="34" s="1"/>
  <c r="FS76" i="34"/>
  <c r="GD76" i="34" s="1"/>
  <c r="DX77" i="34"/>
  <c r="GB77" i="34" s="1"/>
  <c r="FC77" i="34"/>
  <c r="GC77" i="34" s="1"/>
  <c r="FS77" i="34"/>
  <c r="GD77" i="34" s="1"/>
  <c r="DX75" i="34"/>
  <c r="GB75" i="34" s="1"/>
  <c r="FC76" i="34"/>
  <c r="GC76" i="34" s="1"/>
  <c r="FC75" i="34"/>
  <c r="GC75" i="34" s="1"/>
  <c r="FC74" i="34"/>
  <c r="GC74" i="34" s="1"/>
  <c r="DX73" i="34"/>
  <c r="GB73" i="34" s="1"/>
  <c r="DX74" i="34"/>
  <c r="GB74" i="34" s="1"/>
  <c r="FS70" i="34"/>
  <c r="GD70" i="34" s="1"/>
  <c r="FS72" i="34"/>
  <c r="GD72" i="34" s="1"/>
  <c r="FS71" i="34"/>
  <c r="GD71" i="34" s="1"/>
  <c r="FS74" i="34"/>
  <c r="GD74" i="34" s="1"/>
  <c r="DX71" i="34"/>
  <c r="GB71" i="34" s="1"/>
  <c r="FC73" i="34"/>
  <c r="GC73" i="34" s="1"/>
  <c r="FC71" i="34"/>
  <c r="GC71" i="34" s="1"/>
  <c r="FS67" i="34"/>
  <c r="GD67" i="34" s="1"/>
  <c r="DX72" i="34"/>
  <c r="GB72" i="34" s="1"/>
  <c r="FC72" i="34"/>
  <c r="GC72" i="34" s="1"/>
  <c r="DX70" i="34"/>
  <c r="GB70" i="34" s="1"/>
  <c r="FC70" i="34"/>
  <c r="GC70" i="34" s="1"/>
  <c r="FS68" i="34"/>
  <c r="GD68" i="34" s="1"/>
  <c r="DX69" i="34"/>
  <c r="GB69" i="34" s="1"/>
  <c r="DX67" i="34"/>
  <c r="GB67" i="34" s="1"/>
  <c r="FC69" i="34"/>
  <c r="GC69" i="34" s="1"/>
  <c r="DX68" i="34"/>
  <c r="GB68" i="34" s="1"/>
  <c r="DX66" i="34"/>
  <c r="GB66" i="34" s="1"/>
  <c r="FC68" i="34"/>
  <c r="GC68" i="34" s="1"/>
  <c r="FS66" i="34"/>
  <c r="GD66" i="34" s="1"/>
  <c r="FS64" i="34"/>
  <c r="GD64" i="34" s="1"/>
  <c r="FC67" i="34"/>
  <c r="GC67" i="34" s="1"/>
  <c r="FC66" i="34"/>
  <c r="GC66" i="34" s="1"/>
  <c r="FC65" i="34"/>
  <c r="GC65" i="34" s="1"/>
  <c r="DX65" i="34"/>
  <c r="GB65" i="34" s="1"/>
  <c r="FS59" i="34"/>
  <c r="GD59" i="34" s="1"/>
  <c r="DX62" i="34"/>
  <c r="GB62" i="34" s="1"/>
  <c r="DX63" i="34"/>
  <c r="GB63" i="34" s="1"/>
  <c r="DX64" i="34"/>
  <c r="GB64" i="34" s="1"/>
  <c r="FC64" i="34"/>
  <c r="GC64" i="34" s="1"/>
  <c r="DX61" i="34"/>
  <c r="GB61" i="34" s="1"/>
  <c r="FS65" i="34"/>
  <c r="GD65" i="34" s="1"/>
  <c r="FS63" i="34"/>
  <c r="GD63" i="34" s="1"/>
  <c r="FC63" i="34"/>
  <c r="GC63" i="34" s="1"/>
  <c r="FS54" i="34"/>
  <c r="GD54" i="34" s="1"/>
  <c r="FS61" i="34"/>
  <c r="GD61" i="34" s="1"/>
  <c r="FC62" i="34"/>
  <c r="GC62" i="34" s="1"/>
  <c r="DX59" i="34"/>
  <c r="GB59" i="34" s="1"/>
  <c r="FC60" i="34"/>
  <c r="GC60" i="34" s="1"/>
  <c r="FC58" i="34"/>
  <c r="GC58" i="34" s="1"/>
  <c r="DX60" i="34"/>
  <c r="GB60" i="34" s="1"/>
  <c r="FC61" i="34"/>
  <c r="GC61" i="34" s="1"/>
  <c r="FS62" i="34"/>
  <c r="GD62" i="34" s="1"/>
  <c r="FS60" i="34"/>
  <c r="GD60" i="34" s="1"/>
  <c r="DX58" i="34"/>
  <c r="GB58" i="34" s="1"/>
  <c r="FC59" i="34"/>
  <c r="GC59" i="34" s="1"/>
  <c r="FS58" i="34"/>
  <c r="GD58" i="34" s="1"/>
  <c r="FS57" i="34"/>
  <c r="GD57" i="34" s="1"/>
  <c r="DX57" i="34"/>
  <c r="GB57" i="34" s="1"/>
  <c r="FC57" i="34"/>
  <c r="GC57" i="34" s="1"/>
  <c r="FS56" i="34"/>
  <c r="GD56" i="34" s="1"/>
  <c r="DX56" i="34"/>
  <c r="GB56" i="34" s="1"/>
  <c r="FC55" i="34"/>
  <c r="GC55" i="34" s="1"/>
  <c r="FC56" i="34"/>
  <c r="GC56" i="34" s="1"/>
  <c r="DX55" i="34"/>
  <c r="GB55" i="34" s="1"/>
  <c r="FC54" i="34"/>
  <c r="GC54" i="34" s="1"/>
  <c r="FC53" i="34"/>
  <c r="GC53" i="34" s="1"/>
  <c r="FS55" i="34"/>
  <c r="GD55" i="34" s="1"/>
  <c r="DX54" i="34"/>
  <c r="GB54" i="34" s="1"/>
  <c r="FS52" i="34"/>
  <c r="GD52" i="34" s="1"/>
  <c r="DX53" i="34"/>
  <c r="GB53" i="34" s="1"/>
  <c r="DX52" i="34"/>
  <c r="GB52" i="34" s="1"/>
  <c r="FS53" i="34"/>
  <c r="GD53" i="34" s="1"/>
  <c r="FC52" i="34"/>
  <c r="GC52" i="34" s="1"/>
  <c r="FS51" i="34"/>
  <c r="GD51" i="34" s="1"/>
  <c r="DX51" i="34"/>
  <c r="GB51" i="34" s="1"/>
  <c r="FC51" i="34"/>
  <c r="GC51" i="34" s="1"/>
  <c r="FS50" i="34"/>
  <c r="GD50" i="34" s="1"/>
  <c r="DX47" i="34"/>
  <c r="GB47" i="34" s="1"/>
  <c r="DX49" i="34"/>
  <c r="GB49" i="34" s="1"/>
  <c r="FC50" i="34"/>
  <c r="GC50" i="34" s="1"/>
  <c r="FC49" i="34"/>
  <c r="GC49" i="34" s="1"/>
  <c r="DX50" i="34"/>
  <c r="GB50" i="34" s="1"/>
  <c r="FC48" i="34"/>
  <c r="GC48" i="34" s="1"/>
  <c r="FS46" i="34"/>
  <c r="GD46" i="34" s="1"/>
  <c r="FS48" i="34"/>
  <c r="GD48" i="34" s="1"/>
  <c r="DX48" i="34"/>
  <c r="GB48" i="34" s="1"/>
  <c r="FS45" i="34"/>
  <c r="GD45" i="34" s="1"/>
  <c r="FS49" i="34"/>
  <c r="GD49" i="34" s="1"/>
  <c r="FS44" i="34"/>
  <c r="GD44" i="34" s="1"/>
  <c r="FC46" i="34"/>
  <c r="GC46" i="34" s="1"/>
  <c r="FC47" i="34"/>
  <c r="GC47" i="34" s="1"/>
  <c r="FS43" i="34"/>
  <c r="GD43" i="34" s="1"/>
  <c r="FS42" i="34"/>
  <c r="GD42" i="34" s="1"/>
  <c r="DX46" i="34"/>
  <c r="GB46" i="34" s="1"/>
  <c r="FS47" i="34"/>
  <c r="GD47" i="34" s="1"/>
  <c r="DX45" i="34"/>
  <c r="GB45" i="34" s="1"/>
  <c r="FS35" i="34"/>
  <c r="GD35" i="34" s="1"/>
  <c r="FC45" i="34"/>
  <c r="GC45" i="34" s="1"/>
  <c r="FC44" i="34"/>
  <c r="GC44" i="34" s="1"/>
  <c r="FC43" i="34"/>
  <c r="GC43" i="34" s="1"/>
  <c r="DX44" i="34"/>
  <c r="GB44" i="34" s="1"/>
  <c r="FC42" i="34"/>
  <c r="GC42" i="34" s="1"/>
  <c r="DX42" i="34"/>
  <c r="GB42" i="34" s="1"/>
  <c r="DX40" i="34"/>
  <c r="GB40" i="34" s="1"/>
  <c r="DX39" i="34"/>
  <c r="GB39" i="34" s="1"/>
  <c r="DX43" i="34"/>
  <c r="GB43" i="34" s="1"/>
  <c r="FS41" i="34"/>
  <c r="GD41" i="34" s="1"/>
  <c r="FC41" i="34"/>
  <c r="GC41" i="34" s="1"/>
  <c r="FS38" i="34"/>
  <c r="GD38" i="34" s="1"/>
  <c r="FS40" i="34"/>
  <c r="GD40" i="34" s="1"/>
  <c r="DX41" i="34"/>
  <c r="GB41" i="34" s="1"/>
  <c r="FC39" i="34"/>
  <c r="GC39" i="34" s="1"/>
  <c r="FC40" i="34"/>
  <c r="GC40" i="34" s="1"/>
  <c r="FS39" i="34"/>
  <c r="GD39" i="34" s="1"/>
  <c r="FC37" i="34"/>
  <c r="GC37" i="34" s="1"/>
  <c r="DX38" i="34"/>
  <c r="GB38" i="34" s="1"/>
  <c r="FC38" i="34"/>
  <c r="GC38" i="34" s="1"/>
  <c r="DX36" i="34"/>
  <c r="GB36" i="34" s="1"/>
  <c r="DX37" i="34"/>
  <c r="GB37" i="34" s="1"/>
  <c r="FS37" i="34"/>
  <c r="GD37" i="34" s="1"/>
  <c r="FC36" i="34"/>
  <c r="GC36" i="34" s="1"/>
  <c r="DX35" i="34"/>
  <c r="GB35" i="34" s="1"/>
  <c r="FS34" i="34"/>
  <c r="GD34" i="34" s="1"/>
  <c r="FS36" i="34"/>
  <c r="GD36" i="34" s="1"/>
  <c r="DX34" i="34"/>
  <c r="GB34" i="34" s="1"/>
  <c r="FC32" i="34"/>
  <c r="GC32" i="34" s="1"/>
  <c r="DX33" i="34"/>
  <c r="GB33" i="34" s="1"/>
  <c r="FC35" i="34"/>
  <c r="GC35" i="34" s="1"/>
  <c r="FC34" i="34"/>
  <c r="GC34" i="34" s="1"/>
  <c r="FC33" i="34"/>
  <c r="GC33" i="34" s="1"/>
  <c r="FS33" i="34"/>
  <c r="GD33" i="34" s="1"/>
  <c r="DX32" i="34"/>
  <c r="GB32" i="34" s="1"/>
  <c r="DX31" i="34"/>
  <c r="GB31" i="34" s="1"/>
  <c r="FS28" i="34"/>
  <c r="GD28" i="34" s="1"/>
  <c r="FS26" i="34"/>
  <c r="GD26" i="34" s="1"/>
  <c r="FC31" i="34"/>
  <c r="GC31" i="34" s="1"/>
  <c r="FS32" i="34"/>
  <c r="GD32" i="34" s="1"/>
  <c r="FC30" i="34"/>
  <c r="GC30" i="34" s="1"/>
  <c r="FS31" i="34"/>
  <c r="GD31" i="34" s="1"/>
  <c r="FS30" i="34"/>
  <c r="GD30" i="34" s="1"/>
  <c r="DX30" i="34"/>
  <c r="GB30" i="34" s="1"/>
  <c r="FC28" i="34"/>
  <c r="GC28" i="34" s="1"/>
  <c r="FC29" i="34"/>
  <c r="GC29" i="34" s="1"/>
  <c r="FS29" i="34"/>
  <c r="GD29" i="34" s="1"/>
  <c r="DX29" i="34"/>
  <c r="GB29" i="34" s="1"/>
  <c r="FC27" i="34"/>
  <c r="GC27" i="34" s="1"/>
  <c r="DX26" i="34"/>
  <c r="GB26" i="34" s="1"/>
  <c r="FS27" i="34"/>
  <c r="GD27" i="34" s="1"/>
  <c r="DX23" i="34"/>
  <c r="GB23" i="34" s="1"/>
  <c r="DX28" i="34"/>
  <c r="GB28" i="34" s="1"/>
  <c r="FS19" i="34"/>
  <c r="GD19" i="34" s="1"/>
  <c r="FS25" i="34"/>
  <c r="GD25" i="34" s="1"/>
  <c r="DX27" i="34"/>
  <c r="GB27" i="34" s="1"/>
  <c r="FC26" i="34"/>
  <c r="GC26" i="34" s="1"/>
  <c r="DX24" i="34"/>
  <c r="GB24" i="34" s="1"/>
  <c r="FS24" i="34"/>
  <c r="GD24" i="34" s="1"/>
  <c r="DX25" i="34"/>
  <c r="GB25" i="34" s="1"/>
  <c r="FC24" i="34"/>
  <c r="GC24" i="34" s="1"/>
  <c r="FC25" i="34"/>
  <c r="GC25" i="34" s="1"/>
  <c r="FC23" i="34"/>
  <c r="GC23" i="34" s="1"/>
  <c r="FC22" i="34"/>
  <c r="GC22" i="34" s="1"/>
  <c r="FS23" i="34"/>
  <c r="GD23" i="34" s="1"/>
  <c r="DX20" i="34"/>
  <c r="GB20" i="34" s="1"/>
  <c r="FS20" i="34"/>
  <c r="GD20" i="34" s="1"/>
  <c r="FC21" i="34"/>
  <c r="GC21" i="34" s="1"/>
  <c r="FS22" i="34"/>
  <c r="GD22" i="34" s="1"/>
  <c r="FC20" i="34"/>
  <c r="GC20" i="34" s="1"/>
  <c r="DX19" i="34"/>
  <c r="GB19" i="34" s="1"/>
  <c r="DX21" i="34"/>
  <c r="GB21" i="34" s="1"/>
  <c r="DX22" i="34"/>
  <c r="GB22" i="34" s="1"/>
  <c r="DX18" i="34"/>
  <c r="GB18" i="34" s="1"/>
  <c r="FS17" i="34"/>
  <c r="GD17" i="34" s="1"/>
  <c r="FS15" i="34"/>
  <c r="GD15" i="34" s="1"/>
  <c r="DX17" i="34"/>
  <c r="GB17" i="34" s="1"/>
  <c r="FC17" i="34"/>
  <c r="GC17" i="34" s="1"/>
  <c r="FC19" i="34"/>
  <c r="GC19" i="34" s="1"/>
  <c r="FS16" i="34"/>
  <c r="GD16" i="34" s="1"/>
  <c r="FC18" i="34"/>
  <c r="GC18" i="34" s="1"/>
  <c r="FS18" i="34"/>
  <c r="GD18" i="34" s="1"/>
  <c r="FC16" i="34"/>
  <c r="GC16" i="34" s="1"/>
  <c r="DX16" i="34"/>
  <c r="GB16" i="34" s="1"/>
  <c r="FS11" i="34"/>
  <c r="GD11" i="34" s="1"/>
  <c r="FC12" i="34"/>
  <c r="GC12" i="34" s="1"/>
  <c r="DX14" i="34"/>
  <c r="GB14" i="34" s="1"/>
  <c r="DX12" i="34"/>
  <c r="GB12" i="34" s="1"/>
  <c r="FC15" i="34"/>
  <c r="GC15" i="34" s="1"/>
  <c r="FC14" i="34"/>
  <c r="GC14" i="34" s="1"/>
  <c r="DX13" i="34"/>
  <c r="GB13" i="34" s="1"/>
  <c r="FS7" i="34"/>
  <c r="GD7" i="34" s="1"/>
  <c r="FS14" i="34"/>
  <c r="GD14" i="34" s="1"/>
  <c r="DX15" i="34"/>
  <c r="GB15" i="34" s="1"/>
  <c r="FS12" i="34"/>
  <c r="GD12" i="34" s="1"/>
  <c r="FS13" i="34"/>
  <c r="GD13" i="34" s="1"/>
  <c r="FC13" i="34"/>
  <c r="GC13" i="34" s="1"/>
  <c r="DX10" i="34"/>
  <c r="GB10" i="34" s="1"/>
  <c r="FC11" i="34"/>
  <c r="GC11" i="34" s="1"/>
  <c r="FS9" i="34"/>
  <c r="GD9" i="34" s="1"/>
  <c r="GD8" i="34"/>
  <c r="DX11" i="34"/>
  <c r="GB11" i="34" s="1"/>
  <c r="FS10" i="34"/>
  <c r="GD10" i="34" s="1"/>
  <c r="FC10" i="34"/>
  <c r="GC10" i="34" s="1"/>
  <c r="FC9" i="34"/>
  <c r="GC9" i="34" s="1"/>
  <c r="DX7" i="34"/>
  <c r="GB7" i="34" s="1"/>
  <c r="FS5" i="34"/>
  <c r="GD5" i="34" s="1"/>
  <c r="FC8" i="34"/>
  <c r="GC8" i="34" s="1"/>
  <c r="DX9" i="34"/>
  <c r="GB9" i="34" s="1"/>
  <c r="FS6" i="34"/>
  <c r="GD6" i="34" s="1"/>
  <c r="FC7" i="34"/>
  <c r="GC7" i="34" s="1"/>
  <c r="DX8" i="34"/>
  <c r="GB8" i="34" s="1"/>
  <c r="FC6" i="34"/>
  <c r="GC6" i="34" s="1"/>
  <c r="DX6" i="34"/>
  <c r="GB6" i="34" s="1"/>
  <c r="FC5" i="34"/>
  <c r="GC5" i="34" s="1"/>
  <c r="DX5" i="34"/>
  <c r="GB5" i="34" s="1"/>
  <c r="IS5" i="34"/>
  <c r="IS6" i="34"/>
  <c r="IS7" i="34"/>
  <c r="IS8" i="34"/>
  <c r="IS9" i="34"/>
  <c r="IS10" i="34"/>
  <c r="IS11" i="34"/>
  <c r="IS13" i="34"/>
  <c r="IS14" i="34"/>
  <c r="IS15" i="34"/>
  <c r="IS16" i="34"/>
  <c r="IS17" i="34"/>
  <c r="IS18" i="34"/>
  <c r="IS19" i="34"/>
  <c r="IS21" i="34"/>
  <c r="IS22" i="34"/>
  <c r="IS23" i="34"/>
  <c r="IS24" i="34"/>
  <c r="IS25" i="34"/>
  <c r="IS26" i="34"/>
  <c r="IS27" i="34"/>
  <c r="IS28" i="34"/>
  <c r="IS29" i="34"/>
  <c r="IS30" i="34"/>
  <c r="IS32" i="34"/>
  <c r="IS33" i="34"/>
  <c r="IS34" i="34"/>
  <c r="IS35" i="34"/>
  <c r="IS36" i="34"/>
  <c r="IS37" i="34"/>
  <c r="IS38" i="34"/>
  <c r="IS39" i="34"/>
  <c r="IS40" i="34"/>
  <c r="IS41" i="34"/>
  <c r="IS42" i="34"/>
  <c r="IS43" i="34"/>
  <c r="IS44" i="34"/>
  <c r="IS45" i="34"/>
  <c r="IS46" i="34"/>
  <c r="IS47" i="34"/>
  <c r="IS48" i="34"/>
  <c r="IS49" i="34"/>
  <c r="IS55" i="34"/>
  <c r="IS52" i="34"/>
  <c r="IS53" i="34"/>
  <c r="IS56" i="34"/>
  <c r="IS54" i="34"/>
  <c r="GF4" i="34" l="1"/>
  <c r="GF204" i="34"/>
  <c r="GF206" i="34"/>
  <c r="GF205" i="34"/>
  <c r="GF208" i="34"/>
  <c r="GF209" i="34"/>
  <c r="GF207" i="34"/>
  <c r="GF202" i="34"/>
  <c r="GF200" i="34"/>
  <c r="GF198" i="34"/>
  <c r="GF203" i="34"/>
  <c r="GF201" i="34"/>
  <c r="GF192" i="34"/>
  <c r="GF199" i="34"/>
  <c r="GF195" i="34"/>
  <c r="GF197" i="34"/>
  <c r="GF191" i="34"/>
  <c r="GF196" i="34"/>
  <c r="GF194" i="34"/>
  <c r="GF193" i="34"/>
  <c r="GF184" i="34"/>
  <c r="GF190" i="34"/>
  <c r="GF189" i="34"/>
  <c r="GF181" i="34"/>
  <c r="GF187" i="34"/>
  <c r="GF188" i="34"/>
  <c r="GF185" i="34"/>
  <c r="GF186" i="34"/>
  <c r="GF182" i="34"/>
  <c r="GF183" i="34"/>
  <c r="GF177" i="34"/>
  <c r="GF180" i="34"/>
  <c r="GF178" i="34"/>
  <c r="GF175" i="34"/>
  <c r="GF179" i="34"/>
  <c r="GF174" i="34"/>
  <c r="GF176" i="34"/>
  <c r="GF172" i="34"/>
  <c r="GF169" i="34"/>
  <c r="GF173" i="34"/>
  <c r="GF170" i="34"/>
  <c r="GF171" i="34"/>
  <c r="GF168" i="34"/>
  <c r="GF166" i="34"/>
  <c r="GF167" i="34"/>
  <c r="GF160" i="34"/>
  <c r="GF164" i="34"/>
  <c r="GF161" i="34"/>
  <c r="GF165" i="34"/>
  <c r="GF162" i="34"/>
  <c r="GF159" i="34"/>
  <c r="GF163" i="34"/>
  <c r="GF158" i="34"/>
  <c r="GF157" i="34"/>
  <c r="GF156" i="34"/>
  <c r="GF154" i="34"/>
  <c r="GF153" i="34"/>
  <c r="GF155" i="34"/>
  <c r="GF148" i="34"/>
  <c r="GF149" i="34"/>
  <c r="GF152" i="34"/>
  <c r="GF147" i="34"/>
  <c r="GF151" i="34"/>
  <c r="GF150" i="34"/>
  <c r="GF146" i="34"/>
  <c r="GF145" i="34"/>
  <c r="GF142" i="34"/>
  <c r="GF144" i="34"/>
  <c r="GF143" i="34"/>
  <c r="GF139" i="34"/>
  <c r="GF141" i="34"/>
  <c r="GF138" i="34"/>
  <c r="GF140" i="34"/>
  <c r="GF137" i="34"/>
  <c r="GF135" i="34"/>
  <c r="GF134" i="34"/>
  <c r="GF136" i="34"/>
  <c r="GF133" i="34"/>
  <c r="GF132" i="34"/>
  <c r="GF131" i="34"/>
  <c r="GF130" i="34"/>
  <c r="GF129" i="34"/>
  <c r="GF127" i="34"/>
  <c r="GF126" i="34"/>
  <c r="GF125" i="34"/>
  <c r="GF128" i="34"/>
  <c r="GF59" i="34"/>
  <c r="GF123" i="34"/>
  <c r="GF124" i="34"/>
  <c r="GF121" i="34"/>
  <c r="GF122" i="34"/>
  <c r="GF119" i="34"/>
  <c r="GF120" i="34"/>
  <c r="GF118" i="34"/>
  <c r="GF117" i="34"/>
  <c r="GF116" i="34"/>
  <c r="GF115" i="34"/>
  <c r="GF113" i="34"/>
  <c r="GF114" i="34"/>
  <c r="GF112" i="34"/>
  <c r="GF105" i="34"/>
  <c r="GF110" i="34"/>
  <c r="GF111" i="34"/>
  <c r="GF106" i="34"/>
  <c r="GF107" i="34"/>
  <c r="GF108" i="34"/>
  <c r="GF109" i="34"/>
  <c r="GF104" i="34"/>
  <c r="GF103" i="34"/>
  <c r="GF100" i="34"/>
  <c r="GF102" i="34"/>
  <c r="GF101" i="34"/>
  <c r="GF96" i="34"/>
  <c r="GF97" i="34"/>
  <c r="GF98" i="34"/>
  <c r="GF99" i="34"/>
  <c r="GF95" i="34"/>
  <c r="GF94" i="34"/>
  <c r="GF93" i="34"/>
  <c r="GF92" i="34"/>
  <c r="GF88" i="34"/>
  <c r="GF89" i="34"/>
  <c r="GF86" i="34"/>
  <c r="GF91" i="34"/>
  <c r="GF87" i="34"/>
  <c r="GF90" i="34"/>
  <c r="GF85" i="34"/>
  <c r="GF84" i="34"/>
  <c r="GF81" i="34"/>
  <c r="GF82" i="34"/>
  <c r="GF83" i="34"/>
  <c r="GF80" i="34"/>
  <c r="GF79" i="34"/>
  <c r="GF78" i="34"/>
  <c r="GF76" i="34"/>
  <c r="GF75" i="34"/>
  <c r="GF77" i="34"/>
  <c r="GF73" i="34"/>
  <c r="GF74" i="34"/>
  <c r="GF71" i="34"/>
  <c r="GF72" i="34"/>
  <c r="GF70" i="34"/>
  <c r="GF69" i="34"/>
  <c r="GF68" i="34"/>
  <c r="GF67" i="34"/>
  <c r="GF66" i="34"/>
  <c r="GF63" i="34"/>
  <c r="GF65" i="34"/>
  <c r="GF61" i="34"/>
  <c r="GF64" i="34"/>
  <c r="GF62" i="34"/>
  <c r="GF60" i="34"/>
  <c r="GF58" i="34"/>
  <c r="GF57" i="34"/>
  <c r="GF52" i="34"/>
  <c r="GF56" i="34"/>
  <c r="GF54" i="34"/>
  <c r="IS57" i="34"/>
  <c r="GF55" i="34"/>
  <c r="GF53" i="34"/>
  <c r="GF51" i="34"/>
  <c r="GF48" i="34"/>
  <c r="GF50" i="34"/>
  <c r="GF49" i="34"/>
  <c r="IS51" i="34"/>
  <c r="GF46" i="34"/>
  <c r="IS50" i="34"/>
  <c r="GF21" i="34"/>
  <c r="GF45" i="34"/>
  <c r="GF47" i="34"/>
  <c r="GF42" i="34"/>
  <c r="GF39" i="34"/>
  <c r="GF43" i="34"/>
  <c r="GF44" i="34"/>
  <c r="GF40" i="34"/>
  <c r="GF35" i="34"/>
  <c r="GF41" i="34"/>
  <c r="GF38" i="34"/>
  <c r="GF37" i="34"/>
  <c r="GF36" i="34"/>
  <c r="GF34" i="34"/>
  <c r="GF33" i="34"/>
  <c r="GF32" i="34"/>
  <c r="GF31" i="34"/>
  <c r="GF29" i="34"/>
  <c r="GF30" i="34"/>
  <c r="GF26" i="34"/>
  <c r="IS31" i="34"/>
  <c r="GF28" i="34"/>
  <c r="GF27" i="34"/>
  <c r="GF20" i="34"/>
  <c r="GF24" i="34"/>
  <c r="GF19" i="34"/>
  <c r="GF25" i="34"/>
  <c r="GF22" i="34"/>
  <c r="GF23" i="34"/>
  <c r="GF17" i="34"/>
  <c r="GF16" i="34"/>
  <c r="GF18" i="34"/>
  <c r="GF5" i="34"/>
  <c r="GF12" i="34"/>
  <c r="GF7" i="34"/>
  <c r="GF11" i="34"/>
  <c r="GF14" i="34"/>
  <c r="GF6" i="34"/>
  <c r="GF9" i="34"/>
  <c r="GF13" i="34"/>
  <c r="GF15" i="34"/>
  <c r="GF8" i="34"/>
  <c r="GF10" i="34"/>
  <c r="E64" i="38"/>
  <c r="F64" i="38" s="1"/>
  <c r="H64" i="38" s="1"/>
  <c r="G10" i="38" s="1"/>
  <c r="E51" i="38"/>
  <c r="H51" i="38" s="1"/>
  <c r="G9" i="38" s="1"/>
  <c r="F29" i="38"/>
  <c r="H29" i="38" s="1"/>
  <c r="I27" i="38"/>
  <c r="I26" i="38"/>
  <c r="I25" i="38"/>
  <c r="I24" i="38"/>
  <c r="N23" i="38"/>
  <c r="I23" i="38"/>
  <c r="I22" i="38"/>
  <c r="N21" i="38"/>
  <c r="I21" i="38"/>
  <c r="I20" i="38"/>
  <c r="I19" i="38"/>
  <c r="I18" i="38"/>
  <c r="I17" i="38"/>
  <c r="G8" i="38" l="1"/>
  <c r="E24" i="38"/>
  <c r="E17" i="38"/>
  <c r="F51" i="38"/>
  <c r="E20" i="38"/>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M606" i="29"/>
  <c r="M607" i="29"/>
  <c r="M608" i="29"/>
  <c r="M609" i="29"/>
  <c r="M610" i="29"/>
  <c r="M611" i="29"/>
  <c r="M612" i="29"/>
  <c r="M613" i="29"/>
  <c r="M614" i="29"/>
  <c r="M615" i="29"/>
  <c r="M616" i="29"/>
  <c r="M617" i="29"/>
  <c r="M618" i="29"/>
  <c r="M619" i="29"/>
  <c r="M620" i="29"/>
  <c r="M621" i="29"/>
  <c r="M622" i="29"/>
  <c r="M623" i="29"/>
  <c r="M624" i="29"/>
  <c r="M625" i="29"/>
  <c r="M626" i="29"/>
  <c r="M627" i="29"/>
  <c r="M628" i="29"/>
  <c r="M629" i="29"/>
  <c r="M630" i="29"/>
  <c r="M631" i="29"/>
  <c r="M632" i="29"/>
  <c r="M633" i="29"/>
  <c r="M634" i="29"/>
  <c r="M635" i="29"/>
  <c r="M636" i="29"/>
  <c r="M637" i="29"/>
  <c r="M638" i="29"/>
  <c r="M639" i="29"/>
  <c r="M640" i="29"/>
  <c r="M641" i="29"/>
  <c r="M642" i="29"/>
  <c r="M643" i="29"/>
  <c r="M644" i="29"/>
  <c r="M645" i="29"/>
  <c r="M646" i="29"/>
  <c r="M647" i="29"/>
  <c r="M648" i="29"/>
  <c r="M649" i="29"/>
  <c r="M650" i="29"/>
  <c r="M651" i="29"/>
  <c r="M652" i="29"/>
  <c r="M653" i="29"/>
  <c r="M654" i="29"/>
  <c r="M655" i="29"/>
  <c r="M656" i="29"/>
  <c r="M657" i="29"/>
  <c r="M658" i="29"/>
  <c r="M659" i="29"/>
  <c r="M660" i="29"/>
  <c r="M661" i="29"/>
  <c r="M662" i="29"/>
  <c r="M663" i="29"/>
  <c r="M664" i="29"/>
  <c r="M665" i="29"/>
  <c r="M666" i="29"/>
  <c r="M667" i="29"/>
  <c r="M668" i="29"/>
  <c r="M669" i="29"/>
  <c r="M670" i="29"/>
  <c r="M671" i="29"/>
  <c r="M672" i="29"/>
  <c r="M673" i="29"/>
  <c r="M674" i="29"/>
  <c r="M675" i="29"/>
  <c r="M676" i="29"/>
  <c r="M677" i="29"/>
  <c r="M678" i="29"/>
  <c r="M679" i="29"/>
  <c r="M680" i="29"/>
  <c r="M681" i="29"/>
  <c r="M682" i="29"/>
  <c r="M683" i="29"/>
  <c r="M684" i="29"/>
  <c r="M685" i="29"/>
  <c r="M686" i="29"/>
  <c r="M687" i="29"/>
  <c r="M688" i="29"/>
  <c r="M689" i="29"/>
  <c r="M690" i="29"/>
  <c r="M691" i="29"/>
  <c r="M692" i="29"/>
  <c r="M693" i="29"/>
  <c r="M694" i="29"/>
  <c r="M695" i="29"/>
  <c r="M696" i="29"/>
  <c r="M697" i="29"/>
  <c r="M698" i="29"/>
  <c r="M699" i="29"/>
  <c r="M700" i="29"/>
  <c r="M701" i="29"/>
  <c r="M702" i="29"/>
  <c r="M703" i="29"/>
  <c r="M704" i="29"/>
  <c r="M705" i="29"/>
  <c r="M706" i="29"/>
  <c r="M707" i="29"/>
  <c r="M708" i="29"/>
  <c r="M709" i="29"/>
  <c r="M710" i="29"/>
  <c r="M711" i="29"/>
  <c r="M712" i="29"/>
  <c r="M713" i="29"/>
  <c r="M714" i="29"/>
  <c r="M715" i="29"/>
  <c r="M716" i="29"/>
  <c r="M717" i="29"/>
  <c r="M718" i="29"/>
  <c r="M719" i="29"/>
  <c r="M720" i="29"/>
  <c r="M721" i="29"/>
  <c r="M722" i="29"/>
  <c r="M723" i="29"/>
  <c r="M724" i="29"/>
  <c r="M725" i="29"/>
  <c r="M726" i="29"/>
  <c r="M727" i="29"/>
  <c r="M728" i="29"/>
  <c r="M729" i="29"/>
  <c r="M730" i="29"/>
  <c r="M731" i="29"/>
  <c r="M732" i="29"/>
  <c r="M733" i="29"/>
  <c r="M734" i="29"/>
  <c r="M735" i="29"/>
  <c r="M736" i="29"/>
  <c r="M737" i="29"/>
  <c r="M738" i="29"/>
  <c r="M739" i="29"/>
  <c r="M740" i="29"/>
  <c r="M741" i="29"/>
  <c r="M742" i="29"/>
  <c r="M743" i="29"/>
  <c r="M744" i="29"/>
  <c r="M745" i="29"/>
  <c r="M746" i="29"/>
  <c r="M747" i="29"/>
  <c r="M748" i="29"/>
  <c r="M749" i="29"/>
  <c r="M750" i="29"/>
  <c r="M751" i="29"/>
  <c r="M752" i="29"/>
  <c r="M753" i="29"/>
  <c r="M754" i="29"/>
  <c r="M755" i="29"/>
  <c r="M756" i="29"/>
  <c r="M757" i="29"/>
  <c r="M758" i="29"/>
  <c r="M759" i="29"/>
  <c r="M760" i="29"/>
  <c r="M761" i="29"/>
  <c r="M762" i="29"/>
  <c r="M763" i="29"/>
  <c r="M764" i="29"/>
  <c r="M765" i="29"/>
  <c r="M766" i="29"/>
  <c r="M767" i="29"/>
  <c r="M768" i="29"/>
  <c r="M769" i="29"/>
  <c r="M770" i="29"/>
  <c r="M771" i="29"/>
  <c r="M772" i="29"/>
  <c r="M773" i="29"/>
  <c r="M774" i="29"/>
  <c r="M775" i="29"/>
  <c r="M776" i="29"/>
  <c r="M777" i="29"/>
  <c r="M778" i="29"/>
  <c r="M779" i="29"/>
  <c r="M780" i="29"/>
  <c r="M781" i="29"/>
  <c r="M782" i="29"/>
  <c r="M783" i="29"/>
  <c r="M784" i="29"/>
  <c r="M785" i="29"/>
  <c r="M786" i="29"/>
  <c r="M787" i="29"/>
  <c r="M788" i="29"/>
  <c r="M789" i="29"/>
  <c r="M790" i="29"/>
  <c r="M791" i="29"/>
  <c r="M792" i="29"/>
  <c r="M793" i="29"/>
  <c r="M794" i="29"/>
  <c r="M795" i="29"/>
  <c r="M796" i="29"/>
  <c r="M797" i="29"/>
  <c r="M798" i="29"/>
  <c r="M799" i="29"/>
  <c r="M800" i="29"/>
  <c r="M801" i="29"/>
  <c r="M802" i="29"/>
  <c r="M803" i="29"/>
  <c r="M804" i="29"/>
  <c r="M805" i="29"/>
  <c r="M806" i="29"/>
  <c r="M807" i="29"/>
  <c r="M808" i="29"/>
  <c r="M809" i="29"/>
  <c r="M810" i="29"/>
  <c r="M811" i="29"/>
  <c r="M812" i="29"/>
  <c r="M813" i="29"/>
  <c r="M814" i="29"/>
  <c r="M815" i="29"/>
  <c r="M816" i="29"/>
  <c r="M817" i="29"/>
  <c r="M818" i="29"/>
  <c r="M819" i="29"/>
  <c r="M820" i="29"/>
  <c r="M821" i="29"/>
  <c r="M822" i="29"/>
  <c r="M823" i="29"/>
  <c r="M824" i="29"/>
  <c r="M825" i="29"/>
  <c r="M826" i="29"/>
  <c r="M827" i="29"/>
  <c r="M828" i="29"/>
  <c r="M829" i="29"/>
  <c r="M830" i="29"/>
  <c r="M831" i="29"/>
  <c r="M832" i="29"/>
  <c r="M833" i="29"/>
  <c r="M834" i="29"/>
  <c r="M835" i="29"/>
  <c r="M836" i="29"/>
  <c r="M837" i="29"/>
  <c r="M838" i="29"/>
  <c r="M839" i="29"/>
  <c r="M840" i="29"/>
  <c r="M841" i="29"/>
  <c r="M842" i="29"/>
  <c r="M843" i="29"/>
  <c r="M844" i="29"/>
  <c r="M845" i="29"/>
  <c r="M846" i="29"/>
  <c r="M847" i="29"/>
  <c r="M848" i="29"/>
  <c r="M849" i="29"/>
  <c r="M850" i="29"/>
  <c r="M851" i="29"/>
  <c r="M852" i="29"/>
  <c r="M853" i="29"/>
  <c r="M854" i="29"/>
  <c r="M855" i="29"/>
  <c r="M856" i="29"/>
  <c r="M857" i="29"/>
  <c r="M858" i="29"/>
  <c r="M859" i="29"/>
  <c r="M860" i="29"/>
  <c r="M861" i="29"/>
  <c r="M862" i="29"/>
  <c r="M863" i="29"/>
  <c r="M864" i="29"/>
  <c r="M865" i="29"/>
  <c r="M866" i="29"/>
  <c r="M867" i="29"/>
  <c r="M868" i="29"/>
  <c r="M869" i="29"/>
  <c r="M870" i="29"/>
  <c r="M871" i="29"/>
  <c r="M872" i="29"/>
  <c r="M873" i="29"/>
  <c r="M874" i="29"/>
  <c r="M875" i="29"/>
  <c r="M876" i="29"/>
  <c r="M877" i="29"/>
  <c r="M878" i="29"/>
  <c r="M879" i="29"/>
  <c r="M880" i="29"/>
  <c r="M881" i="29"/>
  <c r="M882" i="29"/>
  <c r="M883" i="29"/>
  <c r="M884" i="29"/>
  <c r="M885" i="29"/>
  <c r="M886" i="29"/>
  <c r="M887" i="29"/>
  <c r="M888" i="29"/>
  <c r="M889" i="29"/>
  <c r="M890" i="29"/>
  <c r="M891" i="29"/>
  <c r="M892" i="29"/>
  <c r="M893" i="29"/>
  <c r="M894" i="29"/>
  <c r="M895" i="29"/>
  <c r="M896" i="29"/>
  <c r="M897" i="29"/>
  <c r="M898" i="29"/>
  <c r="M899" i="29"/>
  <c r="M900" i="29"/>
  <c r="M901" i="29"/>
  <c r="M902" i="29"/>
  <c r="M903" i="29"/>
  <c r="M904" i="29"/>
  <c r="M905" i="29"/>
  <c r="M906" i="29"/>
  <c r="M907" i="29"/>
  <c r="M908" i="29"/>
  <c r="M909" i="29"/>
  <c r="M910" i="29"/>
  <c r="M911" i="29"/>
  <c r="M912" i="29"/>
  <c r="M913" i="29"/>
  <c r="M914" i="29"/>
  <c r="M915" i="29"/>
  <c r="M916" i="29"/>
  <c r="M917" i="29"/>
  <c r="M918" i="29"/>
  <c r="M919" i="29"/>
  <c r="M920" i="29"/>
  <c r="M921" i="29"/>
  <c r="M922" i="29"/>
  <c r="M923" i="29"/>
  <c r="M924" i="29"/>
  <c r="M925" i="29"/>
  <c r="M926" i="29"/>
  <c r="M927" i="29"/>
  <c r="M928" i="29"/>
  <c r="M929" i="29"/>
  <c r="M930" i="29"/>
  <c r="M931" i="29"/>
  <c r="M932" i="29"/>
  <c r="M933" i="29"/>
  <c r="M934" i="29"/>
  <c r="M935" i="29"/>
  <c r="M936" i="29"/>
  <c r="M937" i="29"/>
  <c r="M938" i="29"/>
  <c r="M939" i="29"/>
  <c r="M940" i="29"/>
  <c r="M941" i="29"/>
  <c r="M942" i="29"/>
  <c r="M943" i="29"/>
  <c r="M944" i="29"/>
  <c r="M945" i="29"/>
  <c r="M946" i="29"/>
  <c r="M947" i="29"/>
  <c r="M948" i="29"/>
  <c r="M949" i="29"/>
  <c r="M950" i="29"/>
  <c r="M951" i="29"/>
  <c r="M952" i="29"/>
  <c r="M953" i="29"/>
  <c r="M954" i="29"/>
  <c r="M955" i="29"/>
  <c r="M956" i="29"/>
  <c r="M957" i="29"/>
  <c r="M958" i="29"/>
  <c r="M959" i="29"/>
  <c r="M960" i="29"/>
  <c r="M961" i="29"/>
  <c r="M962" i="29"/>
  <c r="M963" i="29"/>
  <c r="M964" i="29"/>
  <c r="M965" i="29"/>
  <c r="M966" i="29"/>
  <c r="M967" i="29"/>
  <c r="M968" i="29"/>
  <c r="M969" i="29"/>
  <c r="M970" i="29"/>
  <c r="M971" i="29"/>
  <c r="M972" i="29"/>
  <c r="M973" i="29"/>
  <c r="M974" i="29"/>
  <c r="M975" i="29"/>
  <c r="M976" i="29"/>
  <c r="M977" i="29"/>
  <c r="M978" i="29"/>
  <c r="M979" i="29"/>
  <c r="M980" i="29"/>
  <c r="M981" i="29"/>
  <c r="M982" i="29"/>
  <c r="M983" i="29"/>
  <c r="M984" i="29"/>
  <c r="M985" i="29"/>
  <c r="M986" i="29"/>
  <c r="M987" i="29"/>
  <c r="M988" i="29"/>
  <c r="M989" i="29"/>
  <c r="M990" i="29"/>
  <c r="M991" i="29"/>
  <c r="M992" i="29"/>
  <c r="M993" i="29"/>
  <c r="M994" i="29"/>
  <c r="M995" i="29"/>
  <c r="M996" i="29"/>
  <c r="M997" i="29"/>
  <c r="M998" i="29"/>
  <c r="M999" i="29"/>
  <c r="M1000" i="29"/>
  <c r="M1001" i="29"/>
  <c r="M1002" i="29"/>
  <c r="M1003" i="29"/>
  <c r="M1004" i="29"/>
  <c r="M1005" i="29"/>
  <c r="M1006" i="29"/>
  <c r="M1007" i="29"/>
  <c r="H17" i="38" l="1"/>
  <c r="G7" i="38" s="1"/>
  <c r="G6" i="38" l="1"/>
  <c r="B14" i="38" s="1"/>
  <c r="N2" i="36"/>
  <c r="O2" i="36"/>
  <c r="P2" i="36"/>
  <c r="L6" i="36" l="1"/>
  <c r="V12" i="29"/>
  <c r="W12" i="29"/>
  <c r="U12" i="29"/>
  <c r="T12" i="29"/>
</calcChain>
</file>

<file path=xl/sharedStrings.xml><?xml version="1.0" encoding="utf-8"?>
<sst xmlns="http://schemas.openxmlformats.org/spreadsheetml/2006/main" count="24743" uniqueCount="551">
  <si>
    <t xml:space="preserve">Score calidad </t>
  </si>
  <si>
    <t xml:space="preserve">PENC </t>
  </si>
  <si>
    <t>Proceso</t>
  </si>
  <si>
    <t>Agente Mon.</t>
  </si>
  <si>
    <t xml:space="preserve"> PECUF</t>
  </si>
  <si>
    <t xml:space="preserve"> PECNE</t>
  </si>
  <si>
    <t xml:space="preserve"> PECCUM</t>
  </si>
  <si>
    <t>Semana</t>
  </si>
  <si>
    <t xml:space="preserve">Precisión Error No Crítico </t>
  </si>
  <si>
    <t>Supervisor</t>
  </si>
  <si>
    <t>Auditor</t>
  </si>
  <si>
    <t>Resultado auditoria</t>
  </si>
  <si>
    <t>PECUF</t>
  </si>
  <si>
    <t>PECCUM</t>
  </si>
  <si>
    <t>PESO PECNE</t>
  </si>
  <si>
    <t>SCORE CALIDAD</t>
  </si>
  <si>
    <t>Muestra</t>
  </si>
  <si>
    <t>agent key</t>
  </si>
  <si>
    <t>agent count</t>
  </si>
  <si>
    <t>agent unico</t>
  </si>
  <si>
    <t>agente critico  key</t>
  </si>
  <si>
    <t>agent critico count</t>
  </si>
  <si>
    <t>agent critico unico</t>
  </si>
  <si>
    <t>mes</t>
  </si>
  <si>
    <t xml:space="preserve"> Precisión Error No Crítico</t>
  </si>
  <si>
    <t xml:space="preserve"> Precisión Error Crítico Usuario Final</t>
  </si>
  <si>
    <t xml:space="preserve"> Precisión Error Crítico Negocio</t>
  </si>
  <si>
    <t xml:space="preserve"> Precisión Error Crítico Cumplimiento</t>
  </si>
  <si>
    <t>Observaciones</t>
  </si>
  <si>
    <t>PESO PENC</t>
  </si>
  <si>
    <t>PESO PECUF</t>
  </si>
  <si>
    <t>PESO PECCUM</t>
  </si>
  <si>
    <t>Outbound</t>
  </si>
  <si>
    <t>Si</t>
  </si>
  <si>
    <t>No</t>
  </si>
  <si>
    <t>Apertura y cierre corporativo</t>
  </si>
  <si>
    <t>Comunicación Comercial</t>
  </si>
  <si>
    <t>Inteligencia Emocional en Venta</t>
  </si>
  <si>
    <t>Profesionalismo y Control de la Llamada</t>
  </si>
  <si>
    <t>Facturación</t>
  </si>
  <si>
    <t>Presentación de valor del producto</t>
  </si>
  <si>
    <t xml:space="preserve">Confirmación Operativa </t>
  </si>
  <si>
    <t>Terminos y condiciones</t>
  </si>
  <si>
    <t>Derivación erronea</t>
  </si>
  <si>
    <t>Activación errada</t>
  </si>
  <si>
    <t>Trato profesiona</t>
  </si>
  <si>
    <t>Politicas de activación</t>
  </si>
  <si>
    <t>Identificación de oportunidad comercial</t>
  </si>
  <si>
    <t>Adherencia a la oferta</t>
  </si>
  <si>
    <t>Utilización herramientas de apoyo</t>
  </si>
  <si>
    <t>Registro en CRM</t>
  </si>
  <si>
    <t>Titularidad</t>
  </si>
  <si>
    <t>Fraude</t>
  </si>
  <si>
    <t>Protección de datos y privacidad</t>
  </si>
  <si>
    <t>¿El agente informa correctamente sobre los centros de pago?15</t>
  </si>
  <si>
    <t>¿El agente comunica claramente el precio mensual más impuestos?16</t>
  </si>
  <si>
    <t>¿El agente informa sobre cargos adicionales relacionados?17</t>
  </si>
  <si>
    <t>¿El agente explica el ciclo de facturación adecuadamente?18</t>
  </si>
  <si>
    <t>¿El agente presenta correctamente los beneficios del producto?19</t>
  </si>
  <si>
    <t>¿El agente comunica beneficios emocionales al cliente?20</t>
  </si>
  <si>
    <t>¿El agente realiza un resumen comercial adecuado?21</t>
  </si>
  <si>
    <t>¿El agente detalla correctamente los tiempos operativos?22</t>
  </si>
  <si>
    <t>¿El agente formaliza correctamente el acuerdo de venta?23</t>
  </si>
  <si>
    <t>¿El agente explica los términos y condiciones del servicio?24</t>
  </si>
  <si>
    <t>¿El agente identifica correctamente la solicitud del cliente?25</t>
  </si>
  <si>
    <t>¿El agente evita activar un servicio diferente al solicitado?26</t>
  </si>
  <si>
    <t>¿El agente utiliza correctamente la herramienta de activación?27</t>
  </si>
  <si>
    <t>¿El agente configura adecuadamente el producto contratado?28</t>
  </si>
  <si>
    <t>¿El agente mantiene respeto y cordialidad en toda la interacción?29</t>
  </si>
  <si>
    <t>¿El agente utiliza un lenguaje adecuado y profesional?30</t>
  </si>
  <si>
    <t>¿El agente verifica correctamente la cobertura?31</t>
  </si>
  <si>
    <t>¿El agente solicita la documentación requerida?32</t>
  </si>
  <si>
    <t>¿El agente adjunta correctamente la documentación al sistema?33</t>
  </si>
  <si>
    <t>¿El agente identifica cuentas malas cuando corresponde?34</t>
  </si>
  <si>
    <t>¿El agente realiza la verificación APC según procedimiento?35</t>
  </si>
  <si>
    <t>¿El agente aplica las políticas comerciales de forma correcta?36</t>
  </si>
  <si>
    <t>¿El agente cumple con la identificación formal y profesional?3</t>
  </si>
  <si>
    <t>¿El agente personaliza la interacción?4</t>
  </si>
  <si>
    <t>¿El agente realiza despedida corporativa?5</t>
  </si>
  <si>
    <t>¿El agente demuestra escucha activa durante la gestión?6</t>
  </si>
  <si>
    <t>¿El agente evita interrumpir al cliente?7</t>
  </si>
  <si>
    <t>¿El agente se comunica con claridad y estructura?8</t>
  </si>
  <si>
    <t>¿El agente parafrasea para confirmar entendimiento?9</t>
  </si>
  <si>
    <t>¿El agente adapta su comunicación al cliente?11</t>
  </si>
  <si>
    <t>¿El agente muestra entusiasmo genuino?12</t>
  </si>
  <si>
    <t>¿El agente transmite confianza durante la llamada?13</t>
  </si>
  <si>
    <t>¿El agente utiliza el plural corporativo correctamente?14</t>
  </si>
  <si>
    <t>¿El agente mantiene control de la conversación?16</t>
  </si>
  <si>
    <t>¿El agente informa correctamente sobre los centros de pago?19</t>
  </si>
  <si>
    <t>¿El agente comunica claramente el precio mensual más impuestos?20</t>
  </si>
  <si>
    <t>¿El agente informa sobre cargos adicionales relacionados?21</t>
  </si>
  <si>
    <t>¿El agente explica el ciclo de facturación adecuadamente?22</t>
  </si>
  <si>
    <t>¿El agente presenta correctamente los beneficios del producto?23</t>
  </si>
  <si>
    <t>¿El agente comunica beneficios emocionales al cliente?24</t>
  </si>
  <si>
    <t>¿El agente realiza un resumen comercial adecuado?25</t>
  </si>
  <si>
    <t>¿El agente detalla correctamente los tiempos operativos?26</t>
  </si>
  <si>
    <t>¿El agente formaliza correctamente el acuerdo de venta?27</t>
  </si>
  <si>
    <t>¿El agente explica los términos y condiciones del servicio?28</t>
  </si>
  <si>
    <t>¿El agente mantiene respeto y cordialidad en toda la interacción?33</t>
  </si>
  <si>
    <t>¿El agente utiliza un lenguaje adecuado y profesional?34</t>
  </si>
  <si>
    <t>¿El agente ofrece adecuadamente un producto adicional?42</t>
  </si>
  <si>
    <t>¿El agente realiza venta cruzada cuando corresponde?43</t>
  </si>
  <si>
    <t>¿El agente indaga o sondea adecuadamente las necesidades del cliente?44</t>
  </si>
  <si>
    <t>El agente solicita y gestiona referidos cuando aplica?45</t>
  </si>
  <si>
    <t>¿El agente realiza seguimiento adecuado al caso o solicitud?46</t>
  </si>
  <si>
    <t>¿El agente maneja correctamente las objeciones del cliente?47</t>
  </si>
  <si>
    <t>¿El agente gestiona la oferta según la campaña vigente?48</t>
  </si>
  <si>
    <t>¿El agente solicita coordenadas cuando es necesario?49</t>
  </si>
  <si>
    <t>¿El agente gestiona la recepción de documentos por WhatsApp o correo?50</t>
  </si>
  <si>
    <t>¿El agente maneja adecuadamente llamadas en conferencia?51</t>
  </si>
  <si>
    <t>¿El agente registra correctamente todas las interacciones?52</t>
  </si>
  <si>
    <t>¿El agente confirma la titularidad del cliente adecuadamente?53</t>
  </si>
  <si>
    <t>¿El agente evita la omisión de alertas importantes?54</t>
  </si>
  <si>
    <t>¿El agente mantiene conducta ética durante la interacción?55</t>
  </si>
  <si>
    <t>¿El agente evita compartir información sensible?56</t>
  </si>
  <si>
    <t>Muestra Critica</t>
  </si>
  <si>
    <t>¿El agente cumple con la identificación formal y profesional?4</t>
  </si>
  <si>
    <t>¿El agente personaliza la interacción?5</t>
  </si>
  <si>
    <t>¿El agente realiza despedida corporativa?6</t>
  </si>
  <si>
    <t>¿El agente demuestra escucha activa durante la gestión?7</t>
  </si>
  <si>
    <t>¿El agente evita interrumpir al cliente?8</t>
  </si>
  <si>
    <t>¿El agente se comunica con claridad y estructura?9</t>
  </si>
  <si>
    <t>¿El agente parafrasea para confirmar entendimiento?10</t>
  </si>
  <si>
    <t>¿El agente adapta su comunicación al cliente?12</t>
  </si>
  <si>
    <t>¿El agente muestra entusiasmo genuino?13</t>
  </si>
  <si>
    <t>¿El agente transmite confianza durante la llamada?14</t>
  </si>
  <si>
    <t>¿El agente utiliza el plural corporativo correctamente?15</t>
  </si>
  <si>
    <t>¿El agente mantiene control de la conversación?17</t>
  </si>
  <si>
    <t>¿El agente gestiona bien el tiempo de la interacción?18</t>
  </si>
  <si>
    <t>¿El agente informa correctamente sobre los centros de pago?20</t>
  </si>
  <si>
    <t>¿El agente comunica claramente el precio mensual más impuestos?21</t>
  </si>
  <si>
    <t>¿El agente informa sobre cargos adicionales relacionados?22</t>
  </si>
  <si>
    <t>¿El agente explica el ciclo de facturación adecuadamente?23</t>
  </si>
  <si>
    <t>¿El agente presenta correctamente los beneficios del producto?24</t>
  </si>
  <si>
    <t>¿El agente comunica beneficios emocionales al cliente?25</t>
  </si>
  <si>
    <t>¿El agente realiza un resumen comercial adecuado?26</t>
  </si>
  <si>
    <t>¿El agente detalla correctamente los tiempos operativos?27</t>
  </si>
  <si>
    <t>¿El agente formaliza correctamente el acuerdo de venta?28</t>
  </si>
  <si>
    <t>¿El agente explica los términos y condiciones del servicio?29</t>
  </si>
  <si>
    <t>¿El agente identifica correctamente la solicitud del cliente?30</t>
  </si>
  <si>
    <t>¿El agente evita activar un servicio diferente al solicitado?31</t>
  </si>
  <si>
    <t>¿El agente utiliza correctamente la herramienta de activación?32</t>
  </si>
  <si>
    <t>¿El agente configura adecuadamente el producto contratado?33</t>
  </si>
  <si>
    <t>¿El agente mantiene respeto y cordialidad en toda la interacción?34</t>
  </si>
  <si>
    <t>¿El agente utiliza un lenguaje adecuado y profesional?35</t>
  </si>
  <si>
    <t>¿El agente verifica correctamente la cobertura?36</t>
  </si>
  <si>
    <t>¿El agente solicita la documentación requerida?37</t>
  </si>
  <si>
    <t>¿El agente adjunta correctamente la documentación al sistema?38</t>
  </si>
  <si>
    <t>¿El agente identifica cuentas malas cuando corresponde?39</t>
  </si>
  <si>
    <t>¿El agente realiza la verificación APC según procedimiento?40</t>
  </si>
  <si>
    <t>¿El agente aplica las políticas comerciales de forma correcta?41</t>
  </si>
  <si>
    <t>¿El agente agenda citas o gestiones cuando es necesario?42</t>
  </si>
  <si>
    <t>¿El agente ofrece adecuadamente un producto adicional?43</t>
  </si>
  <si>
    <t>¿El agente realiza venta cruzada cuando corresponde?44</t>
  </si>
  <si>
    <t>¿El agente indaga o sondea adecuadamente las necesidades del cliente?45</t>
  </si>
  <si>
    <t>El agente solicita y gestiona referidos cuando aplica?46</t>
  </si>
  <si>
    <t>¿El agente realiza seguimiento adecuado al caso o solicitud?47</t>
  </si>
  <si>
    <t>¿El agente maneja correctamente las objeciones del cliente?48</t>
  </si>
  <si>
    <t>¿El agente gestiona la oferta según la campaña vigente?49</t>
  </si>
  <si>
    <t>¿El agente solicita coordenadas cuando es necesario?50</t>
  </si>
  <si>
    <t>¿El agente gestiona la recepción de documentos por WhatsApp o correo?51</t>
  </si>
  <si>
    <t>¿El agente maneja adecuadamente llamadas en conferencia?52</t>
  </si>
  <si>
    <t>¿El agente registra correctamente todas las interacciones?53</t>
  </si>
  <si>
    <t>¿El agente confirma la titularidad del cliente adecuadamente?54</t>
  </si>
  <si>
    <t>¿El agente evita la omisión de alertas importantes?55</t>
  </si>
  <si>
    <t>¿El agente mantiene conducta ética durante la interacción?56</t>
  </si>
  <si>
    <t>¿El agente evita compartir información sensible?57</t>
  </si>
  <si>
    <t>SCORE PENC</t>
  </si>
  <si>
    <t>Apertura y cierre corporativo Score</t>
  </si>
  <si>
    <t>Comunicación comercial Score</t>
  </si>
  <si>
    <t>Inteligencia emocional en venta Score</t>
  </si>
  <si>
    <t>Profesionalismo y control de la llamada Score</t>
  </si>
  <si>
    <t>Acepta Oferta</t>
  </si>
  <si>
    <t xml:space="preserve">Precisión Error Crítico Usuario Final </t>
  </si>
  <si>
    <t xml:space="preserve">Precisión Error Crítico Cumplimiento </t>
  </si>
  <si>
    <t xml:space="preserve">Apertura y cierre corporativo Score </t>
  </si>
  <si>
    <t xml:space="preserve">¿El agente realiza despedida corporativa? </t>
  </si>
  <si>
    <t xml:space="preserve">¿El agente personaliza la interacción? </t>
  </si>
  <si>
    <t xml:space="preserve">¿El agente cumple con la identificación formal y profesional? </t>
  </si>
  <si>
    <t xml:space="preserve">Comunicación comercial Score </t>
  </si>
  <si>
    <t xml:space="preserve">¿El agente demuestra escucha activa durante la gestión? </t>
  </si>
  <si>
    <t xml:space="preserve">¿El agente evita interrumpir al cliente? </t>
  </si>
  <si>
    <t xml:space="preserve">¿El agente se comunica con claridad y estructura? </t>
  </si>
  <si>
    <t xml:space="preserve">¿El agente parafrasea para confirmar entendimiento? </t>
  </si>
  <si>
    <t xml:space="preserve">Inteligencia emocional en venta Score </t>
  </si>
  <si>
    <t xml:space="preserve">¿El agente adapta su comunicación al cliente? </t>
  </si>
  <si>
    <t xml:space="preserve">¿El agente muestra entusiasmo genuino? </t>
  </si>
  <si>
    <t xml:space="preserve">¿El agente transmite confianza durante la llamada? </t>
  </si>
  <si>
    <t xml:space="preserve">¿El agente utiliza el plural corporativo correctamente? </t>
  </si>
  <si>
    <t xml:space="preserve">Profesionalismo y control de la llamada Score </t>
  </si>
  <si>
    <t xml:space="preserve">¿El agente mantiene control de la conversación? </t>
  </si>
  <si>
    <t xml:space="preserve">¿El agente gestiona bien el tiempo de la interacción? </t>
  </si>
  <si>
    <t xml:space="preserve">¿El agente informa correctamente sobre los centros de pago? </t>
  </si>
  <si>
    <t xml:space="preserve">¿El agente comunica claramente el precio mensual más impuestos? </t>
  </si>
  <si>
    <t xml:space="preserve">¿El agente informa sobre cargos adicionales relacionados? </t>
  </si>
  <si>
    <t xml:space="preserve">¿El agente explica el ciclo de facturación adecuadamente? </t>
  </si>
  <si>
    <t xml:space="preserve">¿El agente presenta correctamente los beneficios del producto? </t>
  </si>
  <si>
    <t xml:space="preserve">¿El agente comunica beneficios emocionales al cliente? </t>
  </si>
  <si>
    <t xml:space="preserve">¿El agente realiza un resumen comercial adecuado? </t>
  </si>
  <si>
    <t xml:space="preserve">¿El agente detalla correctamente los tiempos operativos? </t>
  </si>
  <si>
    <t xml:space="preserve">¿El agente formaliza correctamente el acuerdo de venta? </t>
  </si>
  <si>
    <t xml:space="preserve">¿El agente explica los términos y condiciones del servicio? </t>
  </si>
  <si>
    <t xml:space="preserve">¿El agente identifica correctamente la solicitud del cliente? </t>
  </si>
  <si>
    <t xml:space="preserve">¿El agente evita activar un servicio diferente al solicitado? </t>
  </si>
  <si>
    <t xml:space="preserve">¿El agente utiliza correctamente la herramienta de activación? </t>
  </si>
  <si>
    <t xml:space="preserve">¿El agente configura adecuadamente el producto contratado? </t>
  </si>
  <si>
    <t xml:space="preserve">¿El agente mantiene respeto y cordialidad en toda la interacción? </t>
  </si>
  <si>
    <t xml:space="preserve">¿El agente utiliza un lenguaje adecuado y profesional? </t>
  </si>
  <si>
    <t xml:space="preserve">¿El agente verifica correctamente la cobertura? </t>
  </si>
  <si>
    <t xml:space="preserve">¿El agente solicita la documentación requerida? </t>
  </si>
  <si>
    <t xml:space="preserve">¿El agente adjunta correctamente la documentación al sistema? </t>
  </si>
  <si>
    <t xml:space="preserve">¿El agente identifica cuentas malas cuando corresponde? </t>
  </si>
  <si>
    <t xml:space="preserve">¿El agente realiza la verificación APC según procedimiento? </t>
  </si>
  <si>
    <t xml:space="preserve">¿El agente aplica las políticas comerciales de forma correcta? </t>
  </si>
  <si>
    <t xml:space="preserve">¿El agente agenda citas o gestiones cuando es necesario? </t>
  </si>
  <si>
    <t xml:space="preserve">¿El agente ofrece adecuadamente un producto adicional? </t>
  </si>
  <si>
    <t xml:space="preserve">¿El agente realiza venta cruzada cuando corresponde? </t>
  </si>
  <si>
    <t xml:space="preserve">¿El agente indaga o sondea adecuadamente las necesidades del cliente? </t>
  </si>
  <si>
    <t>¿El agente solicita y gestiona referidos cuando aplica?</t>
  </si>
  <si>
    <t xml:space="preserve">¿El agente realiza seguimiento adecuado al caso o solicitud? </t>
  </si>
  <si>
    <t xml:space="preserve">¿El agente maneja correctamente las objeciones del cliente? </t>
  </si>
  <si>
    <t xml:space="preserve">¿El agente gestiona la oferta según la campaña vigente? </t>
  </si>
  <si>
    <t xml:space="preserve">¿El agente solicita coordenadas cuando es necesario? </t>
  </si>
  <si>
    <t xml:space="preserve">¿El agente gestiona la recepción de documentos por WhatsApp o correo? </t>
  </si>
  <si>
    <t xml:space="preserve">¿El agente maneja adecuadamente llamadas en conferencia? </t>
  </si>
  <si>
    <t xml:space="preserve">¿El agente registra correctamente todas las interacciones? </t>
  </si>
  <si>
    <t xml:space="preserve">¿El agente confirma la titularidad del cliente adecuadamente? </t>
  </si>
  <si>
    <t xml:space="preserve">¿El agente evita la omisión de alertas importantes? </t>
  </si>
  <si>
    <t xml:space="preserve">¿El agente mantiene conducta ética durante la interacción? </t>
  </si>
  <si>
    <t xml:space="preserve">¿El agente evita compartir información sensible? </t>
  </si>
  <si>
    <t>SCORE</t>
  </si>
  <si>
    <t>Agent único</t>
  </si>
  <si>
    <t>PENC</t>
  </si>
  <si>
    <t>Nombre</t>
  </si>
  <si>
    <t>Antigüedad</t>
  </si>
  <si>
    <t>1 a 30 dias</t>
  </si>
  <si>
    <t>&gt; 60 dias</t>
  </si>
  <si>
    <t>CUARTIL</t>
  </si>
  <si>
    <t>M. Critica</t>
  </si>
  <si>
    <t>% M.Criticas</t>
  </si>
  <si>
    <t>Rango Cuartiles</t>
  </si>
  <si>
    <t>Q1</t>
  </si>
  <si>
    <t>Q2</t>
  </si>
  <si>
    <t>Q3</t>
  </si>
  <si>
    <t>Q4</t>
  </si>
  <si>
    <t>Score Acum Mes en Curso</t>
  </si>
  <si>
    <t>Muestras Evaluadas</t>
  </si>
  <si>
    <t>Agentes Monitoreados</t>
  </si>
  <si>
    <t>Mes</t>
  </si>
  <si>
    <t>Motivo de no aceptacion</t>
  </si>
  <si>
    <t xml:space="preserve">Muestra Critica </t>
  </si>
  <si>
    <t>PECNE2</t>
  </si>
  <si>
    <t>Registro en CRM2</t>
  </si>
  <si>
    <t>Utilización herramientas de apoyo2</t>
  </si>
  <si>
    <t>Adherencia a la oferta2</t>
  </si>
  <si>
    <t>Trato profesional2</t>
  </si>
  <si>
    <t>Activación errada2</t>
  </si>
  <si>
    <t>Terminos y condiciones2</t>
  </si>
  <si>
    <t>Confirmación Operativa 2</t>
  </si>
  <si>
    <t>Presentación de valor del producto2</t>
  </si>
  <si>
    <t>HC Activo</t>
  </si>
  <si>
    <t>% de cumplimiento</t>
  </si>
  <si>
    <t>RESULTADO GENERAL</t>
  </si>
  <si>
    <t>HISTORICO DE CALIDAD</t>
  </si>
  <si>
    <t>RESULTADOS POR CAMPAÑA</t>
  </si>
  <si>
    <t>RESULTADOS POR SUPERVISOR</t>
  </si>
  <si>
    <t>RESULTADOS POR AGENTE</t>
  </si>
  <si>
    <t>Agente unico</t>
  </si>
  <si>
    <t>RESULTADO POR ATRIBUTO</t>
  </si>
  <si>
    <t xml:space="preserve"> Facturación</t>
  </si>
  <si>
    <t xml:space="preserve"> Presentación de valor del producto</t>
  </si>
  <si>
    <t xml:space="preserve"> Confirmación Operativa</t>
  </si>
  <si>
    <t xml:space="preserve"> Terminos y condiciones</t>
  </si>
  <si>
    <t xml:space="preserve"> Derivación erronea</t>
  </si>
  <si>
    <t xml:space="preserve"> Activación errada</t>
  </si>
  <si>
    <t xml:space="preserve"> Trato profesional</t>
  </si>
  <si>
    <t xml:space="preserve"> Politicas de activación</t>
  </si>
  <si>
    <t>Precision Error Critico Negocio</t>
  </si>
  <si>
    <t xml:space="preserve"> Identificación de oportunidad comercial</t>
  </si>
  <si>
    <t xml:space="preserve"> Adherencia a la oferta</t>
  </si>
  <si>
    <t xml:space="preserve"> Utilización herramientas de apoyo</t>
  </si>
  <si>
    <t xml:space="preserve"> Registro en CRM</t>
  </si>
  <si>
    <t xml:space="preserve"> Titularidad</t>
  </si>
  <si>
    <t xml:space="preserve"> Fraude</t>
  </si>
  <si>
    <t xml:space="preserve"> Protección de datos y privacidad</t>
  </si>
  <si>
    <t xml:space="preserve"> M. Critica</t>
  </si>
  <si>
    <t xml:space="preserve"> % M. Criticas</t>
  </si>
  <si>
    <t>31 a 60 dias</t>
  </si>
  <si>
    <t>Cumplimiento</t>
  </si>
  <si>
    <t>Lizeth Palacios Rangel</t>
  </si>
  <si>
    <t>Dianitzia Michelle de Leon Mojica</t>
  </si>
  <si>
    <t>Alejandra Jusseth Nuñez</t>
  </si>
  <si>
    <t>Jose Javier Velasquez Montero</t>
  </si>
  <si>
    <t>Guillermo Enrique Cherigo Rovira</t>
  </si>
  <si>
    <t>Ruby Yirelis Arauz Rodriguez</t>
  </si>
  <si>
    <t>Emily Nicolle Trejos Alvarado</t>
  </si>
  <si>
    <t>Marielvis del Carmen Sibaja Murillo</t>
  </si>
  <si>
    <t>Mirna del Carmen Rodriguez Castañedas</t>
  </si>
  <si>
    <t>Ainette Ivette Balbuena Madrid</t>
  </si>
  <si>
    <t>Eloisa Itzel Ojo Moreno</t>
  </si>
  <si>
    <t>Greybis Milagro Meza Navarro</t>
  </si>
  <si>
    <t>Madelay Del Carmen Castillo Wilson</t>
  </si>
  <si>
    <t>Nairobi Paulete Samaniel De Planes</t>
  </si>
  <si>
    <t>Hazel Daniela Bermudez</t>
  </si>
  <si>
    <t>Rolando Kevin Bryan Ruiz</t>
  </si>
  <si>
    <t>Luis Rafael González Reyna</t>
  </si>
  <si>
    <t>Lee Omar Dean Valenzuela</t>
  </si>
  <si>
    <t>Jesus Henriquez Grant Parks</t>
  </si>
  <si>
    <t>Jairo Espino Garcia</t>
  </si>
  <si>
    <t>Anays Itzel Ellis Richard</t>
  </si>
  <si>
    <t>Jose Luis Reyes Pitti</t>
  </si>
  <si>
    <t>Erika Yaritza White Smith</t>
  </si>
  <si>
    <t>Rafael Alejandro Jordan Garrido</t>
  </si>
  <si>
    <t>Luis Abdiel Aguilar Pinillo</t>
  </si>
  <si>
    <t>Rose Mary Cedeño Stikel</t>
  </si>
  <si>
    <t>Viviana Sarria Jimenez</t>
  </si>
  <si>
    <t>Miguel Angel Cortes Flores</t>
  </si>
  <si>
    <t>Eleuterio Guevara Garcia</t>
  </si>
  <si>
    <t>Joswer Lisandro Acosta Arias</t>
  </si>
  <si>
    <t>Taisha Mayte Catillo Arias</t>
  </si>
  <si>
    <t>Roberto Antonio Valdiviezo Batista</t>
  </si>
  <si>
    <t>Abdiel Josafat Espinosa</t>
  </si>
  <si>
    <t>Gustavo De Jesús Carrión Peréz</t>
  </si>
  <si>
    <t>Josue Armando Vasquez Jimenez</t>
  </si>
  <si>
    <t>Cristhyan Josue Vega Rivera</t>
  </si>
  <si>
    <t>Nazario Nadyir Rengifo Molinar</t>
  </si>
  <si>
    <t>Valentina Ruiz Ochoa</t>
  </si>
  <si>
    <t>Yahaira Yorlenes Vega Castañedas</t>
  </si>
  <si>
    <t>Gladis Peralta Mendoza</t>
  </si>
  <si>
    <t>Ediany Yatzury Simons Delgado</t>
  </si>
  <si>
    <t>Alexander Jonathan Coley Ortega</t>
  </si>
  <si>
    <t>Ariadna Yisel Vasquez De Garcia</t>
  </si>
  <si>
    <t>Lerys Ariana Barrios Chacon</t>
  </si>
  <si>
    <t>Antonio Rivera Ayarza</t>
  </si>
  <si>
    <t>Ashley Shaday Sanchez de Gracia</t>
  </si>
  <si>
    <t>Yhilary Frheily Santamaria Acosta</t>
  </si>
  <si>
    <t>Amarilis de los Milagros Ramos Sinclair</t>
  </si>
  <si>
    <t>Yeimy Yareth Caicedo Quintero</t>
  </si>
  <si>
    <t>Emily Lisseth Forero Rivera</t>
  </si>
  <si>
    <t>Yatzari Del Carmen Pimentel Rodriguez</t>
  </si>
  <si>
    <t>Modeisa Itzel Rivas Cisneros</t>
  </si>
  <si>
    <t>Roderick Dario Tack Urriola</t>
  </si>
  <si>
    <t>Roberto Palacios</t>
  </si>
  <si>
    <t>Yadira Isabel Fajardo Gil</t>
  </si>
  <si>
    <t>Jonathan Leonel McClean Marin</t>
  </si>
  <si>
    <t>Vanessa Del Carmen Guevara</t>
  </si>
  <si>
    <t>Geraldine Isela Ovalles Pinto</t>
  </si>
  <si>
    <t>Milen Dayanis Julio De La Cruz</t>
  </si>
  <si>
    <t>Abdiel Alberto Vanega Simpson</t>
  </si>
  <si>
    <t>Yosuany Milagros Muñoz Apolayo</t>
  </si>
  <si>
    <t>Aleshka Sachell Ambulo Prado</t>
  </si>
  <si>
    <t>Yuleymi Ayleen Pulgarin de Leon</t>
  </si>
  <si>
    <t>Alma Rosa Delgado Garcia</t>
  </si>
  <si>
    <t>Valeri Michell Ambulo Rook</t>
  </si>
  <si>
    <t>Frank Joseph Castillo Morales</t>
  </si>
  <si>
    <t>Sanneth Lyeette Soberon Guzman</t>
  </si>
  <si>
    <t>Emanuel Yusiel Velez Delgado</t>
  </si>
  <si>
    <t>Ronaldo Jahir Rivera Madrid</t>
  </si>
  <si>
    <t>Monica Carolina Perez Guardado</t>
  </si>
  <si>
    <t>Kevin Ameth Torres Banda</t>
  </si>
  <si>
    <t>Abdiel Antonio Melendez Peguero</t>
  </si>
  <si>
    <t>Campaña</t>
  </si>
  <si>
    <t>DIRECCIÓN COMERCIAL DE VENTAS B2C</t>
  </si>
  <si>
    <t>CANALES NO PRESENCIALES</t>
  </si>
  <si>
    <t xml:space="preserve">FORMATO DE EVALUACIÓN </t>
  </si>
  <si>
    <t>Datos de la llamada</t>
  </si>
  <si>
    <t>Resultados</t>
  </si>
  <si>
    <t>Nombre del Agente:</t>
  </si>
  <si>
    <t>SCORE:</t>
  </si>
  <si>
    <t>ID Transacción:</t>
  </si>
  <si>
    <t>Fecha:</t>
  </si>
  <si>
    <t>Campaña:</t>
  </si>
  <si>
    <t>PECNE</t>
  </si>
  <si>
    <t>Item</t>
  </si>
  <si>
    <t>Atributo</t>
  </si>
  <si>
    <t>Factor causal</t>
  </si>
  <si>
    <t>Cumple</t>
  </si>
  <si>
    <t>Peso por Atributo</t>
  </si>
  <si>
    <t>Peso de Score</t>
  </si>
  <si>
    <t>Cumplimineto</t>
  </si>
  <si>
    <t>Formula</t>
  </si>
  <si>
    <t>Ponderación</t>
  </si>
  <si>
    <t>Identificación formal y profesional</t>
  </si>
  <si>
    <t xml:space="preserve">Personalización </t>
  </si>
  <si>
    <t>Despedida corporativa</t>
  </si>
  <si>
    <t>Escucha activa</t>
  </si>
  <si>
    <t>No interrumpe.</t>
  </si>
  <si>
    <t xml:space="preserve">Claridad y estructura </t>
  </si>
  <si>
    <t>Parafrasea</t>
  </si>
  <si>
    <t>Adaptacion comunicativa</t>
  </si>
  <si>
    <t>Entusiasmo genuino</t>
  </si>
  <si>
    <t>Transmite confianza</t>
  </si>
  <si>
    <t>Plural corporativo</t>
  </si>
  <si>
    <t>Gestión del tiempo</t>
  </si>
  <si>
    <t>Centros de pago</t>
  </si>
  <si>
    <t xml:space="preserve">Precio mensual+ Impuestos </t>
  </si>
  <si>
    <t>Cargos adicionales</t>
  </si>
  <si>
    <t>Ciclo de facturación</t>
  </si>
  <si>
    <t xml:space="preserve">Presentación de beneficios del producto </t>
  </si>
  <si>
    <t xml:space="preserve">Beneficios Emocionales </t>
  </si>
  <si>
    <t>Resumen Comercial</t>
  </si>
  <si>
    <t>Detalle de Tiempos Operativos</t>
  </si>
  <si>
    <t xml:space="preserve">Términos y condiciones  del servicio </t>
  </si>
  <si>
    <t>Identificación de la Solicitud del Cliente</t>
  </si>
  <si>
    <t>Activa un servicio diferente al requerido</t>
  </si>
  <si>
    <t xml:space="preserve">Configuración del producto </t>
  </si>
  <si>
    <t>Trato profesional</t>
  </si>
  <si>
    <t>Mantenga respeto y cordialidad.</t>
  </si>
  <si>
    <t>Lenguaje adecuado y profesional.</t>
  </si>
  <si>
    <t>Cobertura</t>
  </si>
  <si>
    <t>Documentación requerida</t>
  </si>
  <si>
    <t xml:space="preserve">Adjuntar documentación </t>
  </si>
  <si>
    <t xml:space="preserve">Cuentas malas </t>
  </si>
  <si>
    <t>Verificación APC</t>
  </si>
  <si>
    <t xml:space="preserve">Políticas comerciales </t>
  </si>
  <si>
    <t>Producto adicional</t>
  </si>
  <si>
    <t>Venta cruzada</t>
  </si>
  <si>
    <t>Indaga / Sondea</t>
  </si>
  <si>
    <t xml:space="preserve">Referidos </t>
  </si>
  <si>
    <t xml:space="preserve">Seguimento </t>
  </si>
  <si>
    <t>Manejo de objeciones</t>
  </si>
  <si>
    <t>Gestión de Oferta según Campaña</t>
  </si>
  <si>
    <t>Solicitud Coordenadas</t>
  </si>
  <si>
    <t>Recepción de documentos WA/Correo.</t>
  </si>
  <si>
    <t>Llamadas en conferencia.</t>
  </si>
  <si>
    <t>Registro de las  interacciones</t>
  </si>
  <si>
    <t>Confirmación de Titularidad</t>
  </si>
  <si>
    <t>Omisión de alertas</t>
  </si>
  <si>
    <t xml:space="preserve">Conducta Ética </t>
  </si>
  <si>
    <t xml:space="preserve">Compartir información sensible </t>
  </si>
  <si>
    <t>Fecha de Ingreso</t>
  </si>
  <si>
    <t>Manuel García</t>
  </si>
  <si>
    <t>Lizeth González Mendoza</t>
  </si>
  <si>
    <t>Maycol Lima</t>
  </si>
  <si>
    <t>Jonathan Rene Ortega de la Cruz</t>
  </si>
  <si>
    <t>Auditores</t>
  </si>
  <si>
    <t>Shanyda Botello</t>
  </si>
  <si>
    <t>Ingris Quintero</t>
  </si>
  <si>
    <t>Semanas</t>
  </si>
  <si>
    <t xml:space="preserve"> </t>
  </si>
  <si>
    <t>Pregunta con Valor</t>
  </si>
  <si>
    <t>Pre2Pos</t>
  </si>
  <si>
    <t>Profesionalismo y Control de la llamada</t>
  </si>
  <si>
    <t>Herramienta de activacion</t>
  </si>
  <si>
    <t>Agendamiento</t>
  </si>
  <si>
    <t>Tipo de Muestra</t>
  </si>
  <si>
    <t>No Critica</t>
  </si>
  <si>
    <t>Critica</t>
  </si>
  <si>
    <t>Count of agent count</t>
  </si>
  <si>
    <t>Renovacion</t>
  </si>
  <si>
    <t xml:space="preserve"> Muestra</t>
  </si>
  <si>
    <t>Semana 20</t>
  </si>
  <si>
    <t>Semana 19</t>
  </si>
  <si>
    <t>Semana 21</t>
  </si>
  <si>
    <t>Sum of agent unico</t>
  </si>
  <si>
    <t>Semana 23</t>
  </si>
  <si>
    <t xml:space="preserve">   </t>
  </si>
  <si>
    <t>Semana 25</t>
  </si>
  <si>
    <t>¿El agente explica los términos y condiciones del servicio?</t>
  </si>
  <si>
    <t>¿El agente evita activar un servicio diferente al solicitado? 2</t>
  </si>
  <si>
    <t>¿El agente utiliza correctamente la herramienta de activación? 2</t>
  </si>
  <si>
    <t>¿El agente configura adecuadamente el producto contratado? 2</t>
  </si>
  <si>
    <t>¿El agente evita activar un servicio diferente al solicitado? 3</t>
  </si>
  <si>
    <t>¿El agente identifica correctamente la solicitud del cliente? 2</t>
  </si>
  <si>
    <t>SI</t>
  </si>
  <si>
    <t>¿El agente realiza despedida corporativa? 2</t>
  </si>
  <si>
    <t>¿El agente personaliza la interacción? 3</t>
  </si>
  <si>
    <t>¿El agente cumple con la identificación formal y profesional? 4</t>
  </si>
  <si>
    <t>¿El agente demuestra escucha activa durante la gestión? 5</t>
  </si>
  <si>
    <t>¿El agente evita interrumpir al cliente? 6</t>
  </si>
  <si>
    <t>¿El agente se comunica con claridad y estructura? 7</t>
  </si>
  <si>
    <t>¿El agente parafrasea para confirmar entendimiento? 8</t>
  </si>
  <si>
    <t>¿El agente adapta su comunicación al cliente? 9</t>
  </si>
  <si>
    <t>¿El agente muestra entusiasmo genuino? 10</t>
  </si>
  <si>
    <t>¿El agente transmite confianza durante la llamada? 11</t>
  </si>
  <si>
    <t>¿El agente utiliza el plural corporativo correctamente? 12</t>
  </si>
  <si>
    <t>¿El agente gestiona bien el tiempo de la interacción? 13</t>
  </si>
  <si>
    <t>¿El agente informa correctamente sobre los centros de pago? 14</t>
  </si>
  <si>
    <t>¿El agente comunica claramente el precio mensual más impuestos? 15</t>
  </si>
  <si>
    <t>¿El agente informa sobre cargos adicionales relacionados? 16</t>
  </si>
  <si>
    <t>¿El agente explica el ciclo de facturación adecuadamente? 17</t>
  </si>
  <si>
    <t>¿El agente presenta correctamente los beneficios del producto? 18</t>
  </si>
  <si>
    <t>¿El agente comunica beneficios emocionales al cliente? 19</t>
  </si>
  <si>
    <t>¿El agente realiza un resumen comercial adecuado? 20</t>
  </si>
  <si>
    <t>¿El agente detalla correctamente los tiempos operativos? 21</t>
  </si>
  <si>
    <t>¿El agente explica los términos y condiciones del servicio? 22</t>
  </si>
  <si>
    <t>¿El agente explica los términos y condiciones del servicio?23</t>
  </si>
  <si>
    <t>¿El agente identifica correctamente la solicitud del cliente? 24</t>
  </si>
  <si>
    <t>¿El agente evita activar un servicio diferente al solicitado? 325</t>
  </si>
  <si>
    <t>¿El agente utiliza correctamente la herramienta de activación? 26</t>
  </si>
  <si>
    <t>¿El agente configura adecuadamente el producto contratado? 27</t>
  </si>
  <si>
    <t>¿El agente mantiene respeto y cordialidad en toda la interacción? 28</t>
  </si>
  <si>
    <t>¿El agente utiliza un lenguaje adecuado y profesional? 29</t>
  </si>
  <si>
    <t>¿El agente solicita la documentación requerida? 30</t>
  </si>
  <si>
    <t>¿El agente adjunta correctamente la documentación al sistema? 31</t>
  </si>
  <si>
    <t>¿El agente identifica cuentas malas cuando corresponde? 32</t>
  </si>
  <si>
    <t>¿El agente realiza la verificación APC según procedimiento? 33</t>
  </si>
  <si>
    <t>¿El agente aplica las políticas comerciales de forma correcta? 34</t>
  </si>
  <si>
    <t>¿El agente agenda citas o gestiones cuando es necesario? 35</t>
  </si>
  <si>
    <t>¿El agente ofrece adecuadamente un producto adicional? 36</t>
  </si>
  <si>
    <t>¿El agente realiza venta cruzada cuando corresponde? 37</t>
  </si>
  <si>
    <t>¿El agente indaga o sondea adecuadamente las necesidades del cliente? 38</t>
  </si>
  <si>
    <t>¿El agente solicita y gestiona referidos cuando aplica?39</t>
  </si>
  <si>
    <t>¿El agente realiza seguimiento adecuado al caso o solicitud? 40</t>
  </si>
  <si>
    <t>¿El agente maneja correctamente las objeciones del cliente? 41</t>
  </si>
  <si>
    <t>¿El agente gestiona la oferta según la campaña vigente? 42</t>
  </si>
  <si>
    <t>¿El agente solicita coordenadas cuando es necesario? 43</t>
  </si>
  <si>
    <t>¿El agente gestiona la recepción de documentos por WhatsApp o correo? 44</t>
  </si>
  <si>
    <t>¿El agente maneja adecuadamente llamadas en conferencia? 45</t>
  </si>
  <si>
    <t>¿El agente registra correctamente todas las interacciones? 46</t>
  </si>
  <si>
    <t>¿El agente confirma la titularidad del cliente adecuadamente? 47</t>
  </si>
  <si>
    <t>¿El agente evita la omisión de alertas importantes? 48</t>
  </si>
  <si>
    <t>¿El agente mantiene conducta ética durante la interacción? 49</t>
  </si>
  <si>
    <t>¿El agente evita compartir información sensible? 50</t>
  </si>
  <si>
    <t>¿El agente solicita la documentación requerida? 2</t>
  </si>
  <si>
    <t>¿El agente adjunta correctamente la documentación al sistema? 3</t>
  </si>
  <si>
    <t>¿El agente identifica cuentas malas cuando corresponde? 4</t>
  </si>
  <si>
    <t>¿El agente realiza la verificación APC según procedimiento? 5</t>
  </si>
  <si>
    <t>¿El agente aplica las políticas comerciales de forma correcta? 6</t>
  </si>
  <si>
    <t>¿El agente agenda citas o gestiones cuando es necesario? 7</t>
  </si>
  <si>
    <t xml:space="preserve"> ¿El agente identifica correctamente la solicitud del cliente? </t>
  </si>
  <si>
    <t xml:space="preserve"> ¿El agente evita activar un servicio diferente al solicitado?</t>
  </si>
  <si>
    <t>¿El agente utiliza correctamente la herramienta de activación?</t>
  </si>
  <si>
    <t xml:space="preserve"> ¿El agente configura adecuadamente el producto contratado?</t>
  </si>
  <si>
    <t xml:space="preserve"> ¿El agente evita compartir información sensible?</t>
  </si>
  <si>
    <t>PRUEBA</t>
  </si>
  <si>
    <t>Semana 26</t>
  </si>
  <si>
    <t>renovacion</t>
  </si>
  <si>
    <t>Cierre comercial</t>
  </si>
  <si>
    <t>Total general</t>
  </si>
  <si>
    <t>Semana 28</t>
  </si>
  <si>
    <t>may-26</t>
  </si>
  <si>
    <t>jun-26</t>
  </si>
  <si>
    <t>jul-26</t>
  </si>
  <si>
    <t xml:space="preserve">Max Heurtematte  </t>
  </si>
  <si>
    <t>Gina Batista</t>
  </si>
  <si>
    <t>David Gonzalez</t>
  </si>
  <si>
    <t>Astrid Carolina Camaño</t>
  </si>
  <si>
    <t>Evelyn Torres</t>
  </si>
  <si>
    <t>Kamaris Rogers</t>
  </si>
  <si>
    <t>Mitxely Naar</t>
  </si>
  <si>
    <t>Yaelin Bethancourt</t>
  </si>
  <si>
    <t>Miliceth Ortega</t>
  </si>
  <si>
    <t>Isaynis Danieth Castillo de Leon</t>
  </si>
  <si>
    <t>Marilyn del Carmen Chen Navarro</t>
  </si>
  <si>
    <t>Josseline Itzel Grau Escudero</t>
  </si>
  <si>
    <t>Ashley Estefany Lee Nuñez</t>
  </si>
  <si>
    <t>Karla Alejandra Landau Burgos</t>
  </si>
  <si>
    <t>Alisson del Carmen Grau Perez</t>
  </si>
  <si>
    <t>Zachy Zulay Hernandez Camargo</t>
  </si>
  <si>
    <t>Genesis Nicole Caicedo Moreno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</si>
</sst>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dd/mmmm/yyyy"/>
  </numFmts>
  <fonts count="48">
    <font>
      <sz val="11"/>
      <color theme="1"/>
      <name val="Calibri"/>
      <family val="2"/>
      <scheme val="minor"/>
    </font>
    <font>
      <sz val="11"/>
      <color rgb="FF3F3F76"/>
      <name val="Calibri"/>
      <family val="2"/>
      <scheme val="minor"/>
    </font>
    <font>
      <b/>
      <sz val="11"/>
      <color theme="1"/>
      <name val="Calibri"/>
      <family val="2"/>
      <scheme val="minor"/>
    </font>
    <font>
      <sz val="11"/>
      <color rgb="FFFF0000"/>
      <name val="Calibri"/>
      <family val="2"/>
      <scheme val="minor"/>
    </font>
    <font>
      <sz val="11"/>
      <color theme="1"/>
      <name val="Calibri"/>
      <family val="2"/>
      <scheme val="minor"/>
    </font>
    <font>
      <sz val="11"/>
      <color theme="0"/>
      <name val="Calibri"/>
      <family val="2"/>
      <scheme val="minor"/>
    </font>
    <font>
      <b/>
      <sz val="11"/>
      <color theme="0"/>
      <name val="Calibri"/>
      <family val="2"/>
      <scheme val="minor"/>
    </font>
    <font>
      <b/>
      <sz val="16"/>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name val="Calibri"/>
      <family val="2"/>
      <scheme val="minor"/>
    </font>
    <font>
      <sz val="11"/>
      <name val="Calibri"/>
      <family val="2"/>
      <scheme val="minor"/>
    </font>
    <font>
      <b/>
      <sz val="11"/>
      <color theme="0"/>
      <name val="Calibri"/>
      <family val="2"/>
      <scheme val="minor"/>
    </font>
    <font>
      <b/>
      <sz val="20"/>
      <color theme="0"/>
      <name val="Calibri"/>
      <family val="2"/>
      <scheme val="minor"/>
    </font>
    <font>
      <b/>
      <sz val="24"/>
      <color theme="0"/>
      <name val="Calibri"/>
      <family val="2"/>
      <scheme val="minor"/>
    </font>
    <font>
      <b/>
      <sz val="12"/>
      <color theme="1"/>
      <name val="Calibri"/>
      <family val="2"/>
      <scheme val="minor"/>
    </font>
    <font>
      <b/>
      <sz val="12"/>
      <name val="Calibri"/>
      <family val="2"/>
      <scheme val="minor"/>
    </font>
    <font>
      <sz val="12"/>
      <name val="Calibri"/>
      <family val="2"/>
      <scheme val="minor"/>
    </font>
    <font>
      <sz val="12"/>
      <color theme="1"/>
      <name val="Calibri"/>
      <family val="2"/>
      <scheme val="minor"/>
    </font>
    <font>
      <b/>
      <u/>
      <sz val="12"/>
      <color theme="1"/>
      <name val="Calibri"/>
      <family val="2"/>
      <scheme val="minor"/>
    </font>
    <font>
      <sz val="11"/>
      <color rgb="FF000000"/>
      <name val="Calibri"/>
      <family val="2"/>
      <scheme val="minor"/>
    </font>
    <font>
      <sz val="11"/>
      <color theme="1"/>
      <name val="Calibri"/>
      <family val="2"/>
    </font>
    <font>
      <sz val="11"/>
      <color rgb="FF000000"/>
      <name val="Calibri"/>
      <family val="2"/>
    </font>
    <font>
      <b/>
      <sz val="11"/>
      <color theme="0"/>
      <name val="Calibri"/>
      <family val="2"/>
    </font>
    <font>
      <b/>
      <sz val="10.5"/>
      <name val="Calibri"/>
      <family val="2"/>
      <scheme val="minor"/>
    </font>
    <font>
      <b/>
      <sz val="11"/>
      <color rgb="FFFF0000"/>
      <name val="Calibri"/>
      <family val="2"/>
      <scheme val="minor"/>
    </font>
    <font>
      <sz val="12"/>
      <color rgb="FFFF0000"/>
      <name val="Calibri"/>
      <family val="2"/>
      <scheme val="minor"/>
    </font>
    <font>
      <sz val="8"/>
      <name val="Calibri"/>
      <family val="2"/>
      <scheme val="minor"/>
    </font>
    <font>
      <sz val="11"/>
      <color theme="1"/>
      <name val="Calibri"/>
      <family val="2"/>
      <scheme val="minor"/>
    </font>
    <font>
      <b/>
      <sz val="14"/>
      <color rgb="FF595959"/>
      <name val="Calibri"/>
      <family val="2"/>
      <scheme val="minor"/>
    </font>
    <font>
      <sz val="11"/>
      <color theme="1"/>
      <name val="Calibri"/>
      <family val="2"/>
      <scheme val="minor"/>
    </font>
    <font>
      <b/>
      <sz val="12"/>
      <color theme="0"/>
      <name val="Calibri"/>
      <family val="2"/>
      <scheme val="minor"/>
    </font>
    <font>
      <b/>
      <sz val="12"/>
      <color rgb="FFFF0000"/>
      <name val="Calibri"/>
      <family val="2"/>
      <scheme val="minor"/>
    </font>
    <font>
      <sz val="10.5"/>
      <name val="Calibri"/>
      <family val="2"/>
      <scheme val="minor"/>
    </font>
    <font>
      <sz val="11"/>
      <color theme="1"/>
      <name val="Calibri"/>
      <scheme val="minor"/>
    </font>
    <font>
      <sz val="10"/>
      <name val="Calibri Light"/>
      <family val="2"/>
      <scheme val="major"/>
    </font>
    <font>
      <sz val="10"/>
      <color theme="1"/>
      <name val="Calibri Light"/>
      <family val="2"/>
      <scheme val="major"/>
    </font>
    <font>
      <sz val="10"/>
      <color rgb="FF222222"/>
      <name val="Calibri Light"/>
      <family val="2"/>
      <scheme val="major"/>
    </font>
    <font>
      <sz val="9"/>
      <color theme="1"/>
      <name val="Aptos Narrow"/>
      <family val="2"/>
    </font>
  </fonts>
  <fills count="70">
    <fill>
      <patternFill patternType="none"/>
    </fill>
    <fill>
      <patternFill patternType="gray125"/>
    </fill>
    <fill>
      <patternFill patternType="solid">
        <fgColor rgb="FFFFCC99"/>
      </patternFill>
    </fill>
    <fill>
      <patternFill patternType="solid">
        <fgColor rgb="FFFF000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5"/>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0"/>
        <bgColor indexed="64"/>
      </patternFill>
    </fill>
    <fill>
      <patternFill patternType="solid">
        <fgColor theme="4"/>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theme="5" tint="-0.499984740745262"/>
        <bgColor indexed="64"/>
      </patternFill>
    </fill>
    <fill>
      <patternFill patternType="solid">
        <fgColor theme="5"/>
        <bgColor theme="5"/>
      </patternFill>
    </fill>
    <fill>
      <patternFill patternType="solid">
        <fgColor rgb="FFE94C22"/>
        <bgColor indexed="64"/>
      </patternFill>
    </fill>
    <fill>
      <patternFill patternType="solid">
        <fgColor rgb="FFE84C22"/>
        <bgColor indexed="64"/>
      </patternFill>
    </fill>
    <fill>
      <patternFill patternType="solid">
        <fgColor rgb="FFE84C22"/>
        <bgColor theme="5"/>
      </patternFill>
    </fill>
    <fill>
      <patternFill patternType="solid">
        <fgColor theme="0"/>
        <bgColor rgb="FFFFFFFF"/>
      </patternFill>
    </fill>
    <fill>
      <patternFill patternType="solid">
        <fgColor theme="0"/>
        <bgColor theme="0"/>
      </patternFill>
    </fill>
    <fill>
      <patternFill patternType="solid">
        <fgColor rgb="FFFFFFFF"/>
        <bgColor rgb="FFFFFFFF"/>
      </patternFill>
    </fill>
    <fill>
      <patternFill patternType="solid">
        <fgColor theme="8"/>
        <bgColor indexed="64"/>
      </patternFill>
    </fill>
    <fill>
      <patternFill patternType="solid">
        <fgColor theme="8" tint="0.79998168889431442"/>
        <bgColor indexed="64"/>
      </patternFill>
    </fill>
    <fill>
      <patternFill patternType="solid">
        <fgColor theme="1"/>
        <bgColor indexed="64"/>
      </patternFill>
    </fill>
    <fill>
      <patternFill patternType="solid">
        <fgColor rgb="FF92D050"/>
        <bgColor indexed="64"/>
      </patternFill>
    </fill>
    <fill>
      <patternFill patternType="solid">
        <fgColor theme="4" tint="0.79998168889431442"/>
        <bgColor theme="4" tint="0.79998168889431442"/>
      </patternFill>
    </fill>
    <fill>
      <patternFill patternType="solid">
        <fgColor theme="5" tint="-0.249977111117893"/>
        <bgColor indexed="64"/>
      </patternFill>
    </fill>
    <fill>
      <patternFill patternType="solid">
        <fgColor rgb="FFFFFF00"/>
        <bgColor theme="4" tint="0.79998168889431442"/>
      </patternFill>
    </fill>
    <fill>
      <patternFill patternType="solid">
        <fgColor theme="0"/>
        <bgColor theme="4" tint="0.79998168889431442"/>
      </patternFill>
    </fill>
    <fill>
      <patternFill patternType="solid">
        <fgColor rgb="FFFFFFFF"/>
        <bgColor rgb="FFFFFFCC"/>
      </patternFill>
    </fill>
    <fill>
      <patternFill patternType="solid">
        <fgColor indexed="65"/>
        <bgColor indexed="64"/>
      </patternFill>
    </fill>
  </fills>
  <borders count="65">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right/>
      <top style="thin">
        <color indexed="64"/>
      </top>
      <bottom style="double">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top/>
      <bottom/>
      <diagonal/>
    </border>
    <border>
      <left style="thin">
        <color indexed="64"/>
      </left>
      <right style="medium">
        <color indexed="64"/>
      </right>
      <top/>
      <bottom/>
      <diagonal/>
    </border>
    <border>
      <left style="medium">
        <color indexed="64"/>
      </left>
      <right style="thin">
        <color indexed="64"/>
      </right>
      <top/>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medium">
        <color indexed="64"/>
      </right>
      <top style="thin">
        <color theme="4" tint="0.39997558519241921"/>
      </top>
      <bottom style="medium">
        <color indexed="64"/>
      </bottom>
      <diagonal/>
    </border>
    <border>
      <left style="thin">
        <color indexed="64"/>
      </left>
      <right/>
      <top style="thin">
        <color indexed="64"/>
      </top>
      <bottom style="thin">
        <color indexed="64"/>
      </bottom>
      <diagonal/>
    </border>
  </borders>
  <cellStyleXfs count="44">
    <xf numFmtId="0" fontId="0" fillId="0" borderId="0"/>
    <xf numFmtId="0" fontId="1" fillId="2" borderId="1" applyNumberFormat="0" applyAlignment="0" applyProtection="0"/>
    <xf numFmtId="9" fontId="4" fillId="0" borderId="0" applyFont="0" applyFill="0" applyBorder="0" applyAlignment="0" applyProtection="0"/>
    <xf numFmtId="0" fontId="4" fillId="0" borderId="0">
      <alignment vertical="center"/>
    </xf>
    <xf numFmtId="0" fontId="8" fillId="0" borderId="0" applyNumberFormat="0" applyFill="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12" fillId="8" borderId="0" applyNumberFormat="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8" applyNumberFormat="0" applyAlignment="0" applyProtection="0"/>
    <xf numFmtId="0" fontId="16" fillId="11" borderId="1" applyNumberFormat="0" applyAlignment="0" applyProtection="0"/>
    <xf numFmtId="0" fontId="17" fillId="0" borderId="9" applyNumberFormat="0" applyFill="0" applyAlignment="0" applyProtection="0"/>
    <xf numFmtId="0" fontId="6" fillId="12" borderId="10" applyNumberFormat="0" applyAlignment="0" applyProtection="0"/>
    <xf numFmtId="0" fontId="3" fillId="0" borderId="0" applyNumberFormat="0" applyFill="0" applyBorder="0" applyAlignment="0" applyProtection="0"/>
    <xf numFmtId="0" fontId="4" fillId="13" borderId="11" applyNumberFormat="0" applyFont="0" applyAlignment="0" applyProtection="0"/>
    <xf numFmtId="0" fontId="18" fillId="0" borderId="0" applyNumberFormat="0" applyFill="0" applyBorder="0" applyAlignment="0" applyProtection="0"/>
    <xf numFmtId="0" fontId="2" fillId="0" borderId="12" applyNumberFormat="0" applyFill="0" applyAlignment="0" applyProtection="0"/>
    <xf numFmtId="0" fontId="5" fillId="14" borderId="0" applyNumberFormat="0" applyBorder="0" applyAlignment="0" applyProtection="0"/>
    <xf numFmtId="0" fontId="4" fillId="15" borderId="0" applyNumberFormat="0" applyBorder="0" applyAlignment="0" applyProtection="0"/>
    <xf numFmtId="0" fontId="4"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4" fillId="19" borderId="0" applyNumberFormat="0" applyBorder="0" applyAlignment="0" applyProtection="0"/>
    <xf numFmtId="0" fontId="4"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4" fillId="23" borderId="0" applyNumberFormat="0" applyBorder="0" applyAlignment="0" applyProtection="0"/>
    <xf numFmtId="0" fontId="4"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4" fillId="27" borderId="0" applyNumberFormat="0" applyBorder="0" applyAlignment="0" applyProtection="0"/>
    <xf numFmtId="0" fontId="4" fillId="28"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4" fillId="31" borderId="0" applyNumberFormat="0" applyBorder="0" applyAlignment="0" applyProtection="0"/>
    <xf numFmtId="0" fontId="4" fillId="32"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35" borderId="0" applyNumberFormat="0" applyBorder="0" applyAlignment="0" applyProtection="0"/>
    <xf numFmtId="0" fontId="4" fillId="36" borderId="0" applyNumberFormat="0" applyBorder="0" applyAlignment="0" applyProtection="0"/>
    <xf numFmtId="0" fontId="5" fillId="37" borderId="0" applyNumberFormat="0" applyBorder="0" applyAlignment="0" applyProtection="0"/>
  </cellStyleXfs>
  <cellXfs count="390">
    <xf numFmtId="0" fontId="0" fillId="0" borderId="0" xfId="0"/>
    <xf numFmtId="0" fontId="0" fillId="0" borderId="2" xfId="0" applyBorder="1"/>
    <xf numFmtId="0" fontId="2" fillId="0" borderId="2" xfId="0" applyFont="1" applyBorder="1" applyAlignment="1">
      <alignment horizontal="left"/>
    </xf>
    <xf numFmtId="0" fontId="0" fillId="0" borderId="2" xfId="0" applyBorder="1" applyAlignment="1">
      <alignment horizontal="left"/>
    </xf>
    <xf numFmtId="10" fontId="0" fillId="0" borderId="2" xfId="0" applyNumberFormat="1" applyBorder="1"/>
    <xf numFmtId="10" fontId="2" fillId="0" borderId="2" xfId="0" applyNumberFormat="1" applyFont="1" applyBorder="1"/>
    <xf numFmtId="0" fontId="0" fillId="0" borderId="2" xfId="0" pivotButton="1" applyBorder="1"/>
    <xf numFmtId="10" fontId="0" fillId="0" borderId="0" xfId="0" applyNumberFormat="1"/>
    <xf numFmtId="10" fontId="6" fillId="6" borderId="2" xfId="0" applyNumberFormat="1" applyFont="1" applyFill="1" applyBorder="1"/>
    <xf numFmtId="10" fontId="2" fillId="0" borderId="0" xfId="0" applyNumberFormat="1" applyFont="1"/>
    <xf numFmtId="164" fontId="0" fillId="0" borderId="2" xfId="0" applyNumberFormat="1" applyBorder="1"/>
    <xf numFmtId="164" fontId="2" fillId="0" borderId="2" xfId="0" applyNumberFormat="1" applyFont="1" applyBorder="1"/>
    <xf numFmtId="164" fontId="0" fillId="0" borderId="2" xfId="0" applyNumberFormat="1" applyBorder="1" applyAlignment="1">
      <alignment horizontal="center"/>
    </xf>
    <xf numFmtId="0" fontId="0" fillId="0" borderId="2" xfId="0" applyBorder="1" applyAlignment="1">
      <alignment horizontal="center"/>
    </xf>
    <xf numFmtId="0" fontId="0" fillId="7" borderId="0" xfId="0" applyFill="1"/>
    <xf numFmtId="0" fontId="0" fillId="41" borderId="0" xfId="0" applyFill="1" applyAlignment="1">
      <alignment horizontal="left" vertical="center"/>
    </xf>
    <xf numFmtId="0" fontId="0" fillId="46" borderId="0" xfId="0" applyFill="1" applyAlignment="1">
      <alignment horizontal="left" vertical="center"/>
    </xf>
    <xf numFmtId="0" fontId="0" fillId="46" borderId="0" xfId="0" applyFill="1"/>
    <xf numFmtId="0" fontId="0" fillId="48" borderId="0" xfId="0" applyFill="1" applyAlignment="1">
      <alignment horizontal="left" vertical="center"/>
    </xf>
    <xf numFmtId="0" fontId="0" fillId="48" borderId="0" xfId="0" applyFill="1"/>
    <xf numFmtId="10" fontId="0" fillId="39" borderId="0" xfId="0" applyNumberFormat="1" applyFill="1"/>
    <xf numFmtId="1" fontId="0" fillId="0" borderId="0" xfId="0" applyNumberFormat="1"/>
    <xf numFmtId="0" fontId="0" fillId="41" borderId="0" xfId="0" applyFill="1"/>
    <xf numFmtId="0" fontId="0" fillId="49" borderId="0" xfId="0" applyFill="1"/>
    <xf numFmtId="9" fontId="0" fillId="0" borderId="0" xfId="0" applyNumberFormat="1"/>
    <xf numFmtId="0" fontId="0" fillId="42" borderId="0" xfId="0" applyFill="1"/>
    <xf numFmtId="0" fontId="0" fillId="45" borderId="0" xfId="0" applyFill="1"/>
    <xf numFmtId="0" fontId="0" fillId="47" borderId="0" xfId="0" applyFill="1"/>
    <xf numFmtId="0" fontId="20" fillId="50" borderId="0" xfId="0" applyFont="1" applyFill="1"/>
    <xf numFmtId="0" fontId="6" fillId="38" borderId="0" xfId="0" applyFont="1" applyFill="1"/>
    <xf numFmtId="0" fontId="0" fillId="43" borderId="0" xfId="0" applyFill="1"/>
    <xf numFmtId="0" fontId="0" fillId="4" borderId="0" xfId="0" applyFill="1"/>
    <xf numFmtId="0" fontId="20" fillId="48" borderId="0" xfId="0" applyFont="1" applyFill="1"/>
    <xf numFmtId="10" fontId="0" fillId="44" borderId="0" xfId="0" applyNumberFormat="1" applyFill="1"/>
    <xf numFmtId="0" fontId="0" fillId="44" borderId="0" xfId="0" applyFill="1"/>
    <xf numFmtId="10" fontId="0" fillId="3" borderId="0" xfId="0" applyNumberFormat="1" applyFill="1"/>
    <xf numFmtId="10" fontId="20" fillId="3" borderId="0" xfId="0" applyNumberFormat="1" applyFont="1" applyFill="1"/>
    <xf numFmtId="0" fontId="0" fillId="3" borderId="0" xfId="0" applyFill="1"/>
    <xf numFmtId="0" fontId="20" fillId="51" borderId="0" xfId="0" applyFont="1" applyFill="1"/>
    <xf numFmtId="0" fontId="6" fillId="5" borderId="0" xfId="0" applyFont="1" applyFill="1"/>
    <xf numFmtId="0" fontId="6" fillId="6" borderId="0" xfId="0" applyFont="1" applyFill="1"/>
    <xf numFmtId="0" fontId="19" fillId="40" borderId="0" xfId="0" applyFont="1" applyFill="1"/>
    <xf numFmtId="0" fontId="19" fillId="7" borderId="0" xfId="0" applyFont="1" applyFill="1"/>
    <xf numFmtId="0" fontId="6" fillId="52" borderId="2" xfId="0" applyFont="1" applyFill="1" applyBorder="1" applyAlignment="1">
      <alignment horizontal="center" vertical="center"/>
    </xf>
    <xf numFmtId="2" fontId="0" fillId="0" borderId="0" xfId="0" applyNumberFormat="1" applyAlignment="1">
      <alignment horizontal="center"/>
    </xf>
    <xf numFmtId="0" fontId="6" fillId="53" borderId="2" xfId="0" applyFont="1" applyFill="1" applyBorder="1"/>
    <xf numFmtId="9" fontId="0" fillId="0" borderId="2" xfId="0" applyNumberFormat="1" applyBorder="1"/>
    <xf numFmtId="9" fontId="0" fillId="0" borderId="2" xfId="0" applyNumberFormat="1" applyBorder="1" applyAlignment="1">
      <alignment horizontal="center"/>
    </xf>
    <xf numFmtId="0" fontId="6" fillId="53" borderId="2" xfId="0" applyFont="1" applyFill="1" applyBorder="1" applyAlignment="1">
      <alignment horizontal="center"/>
    </xf>
    <xf numFmtId="0" fontId="21" fillId="6" borderId="0" xfId="0" applyFont="1" applyFill="1"/>
    <xf numFmtId="0" fontId="0" fillId="0" borderId="0" xfId="0" applyAlignment="1">
      <alignment horizontal="center"/>
    </xf>
    <xf numFmtId="10" fontId="6" fillId="6" borderId="0" xfId="0" applyNumberFormat="1" applyFont="1" applyFill="1"/>
    <xf numFmtId="9" fontId="0" fillId="0" borderId="0" xfId="2" applyFont="1" applyAlignment="1">
      <alignment horizontal="center"/>
    </xf>
    <xf numFmtId="10" fontId="0" fillId="0" borderId="0" xfId="2" applyNumberFormat="1" applyFont="1" applyAlignment="1">
      <alignment horizontal="center"/>
    </xf>
    <xf numFmtId="164" fontId="0" fillId="0" borderId="0" xfId="2" applyNumberFormat="1" applyFont="1"/>
    <xf numFmtId="10" fontId="6" fillId="6" borderId="2" xfId="0" applyNumberFormat="1" applyFont="1" applyFill="1" applyBorder="1" applyAlignment="1">
      <alignment horizontal="center"/>
    </xf>
    <xf numFmtId="0" fontId="3" fillId="0" borderId="0" xfId="0" applyFont="1"/>
    <xf numFmtId="9" fontId="3" fillId="0" borderId="0" xfId="0" applyNumberFormat="1" applyFont="1"/>
    <xf numFmtId="0" fontId="23" fillId="54" borderId="0" xfId="0" applyFont="1" applyFill="1"/>
    <xf numFmtId="0" fontId="0" fillId="54" borderId="0" xfId="0" applyFill="1"/>
    <xf numFmtId="0" fontId="6" fillId="54" borderId="4" xfId="0" applyFont="1" applyFill="1" applyBorder="1"/>
    <xf numFmtId="10" fontId="6" fillId="54" borderId="3" xfId="0" applyNumberFormat="1" applyFont="1" applyFill="1" applyBorder="1"/>
    <xf numFmtId="10" fontId="6" fillId="54" borderId="2" xfId="0" applyNumberFormat="1" applyFont="1" applyFill="1" applyBorder="1"/>
    <xf numFmtId="10" fontId="6" fillId="54" borderId="13" xfId="0" applyNumberFormat="1" applyFont="1" applyFill="1" applyBorder="1"/>
    <xf numFmtId="0" fontId="0" fillId="55" borderId="0" xfId="0" applyFill="1"/>
    <xf numFmtId="0" fontId="0" fillId="55" borderId="2" xfId="0" applyFill="1" applyBorder="1" applyAlignment="1">
      <alignment horizontal="center"/>
    </xf>
    <xf numFmtId="0" fontId="2" fillId="0" borderId="0" xfId="0" applyFont="1" applyAlignment="1">
      <alignment horizontal="center"/>
    </xf>
    <xf numFmtId="0" fontId="22" fillId="55" borderId="0" xfId="0" applyFont="1" applyFill="1" applyAlignment="1">
      <alignment horizontal="center" vertical="center"/>
    </xf>
    <xf numFmtId="0" fontId="2" fillId="55" borderId="0" xfId="0" applyFont="1" applyFill="1" applyAlignment="1">
      <alignment horizontal="center"/>
    </xf>
    <xf numFmtId="0" fontId="0" fillId="55" borderId="2" xfId="0" applyFill="1" applyBorder="1"/>
    <xf numFmtId="0" fontId="5" fillId="55" borderId="2" xfId="0" applyFont="1" applyFill="1" applyBorder="1"/>
    <xf numFmtId="0" fontId="6" fillId="56" borderId="13" xfId="0" applyFont="1" applyFill="1" applyBorder="1"/>
    <xf numFmtId="1" fontId="0" fillId="55" borderId="2" xfId="0" applyNumberFormat="1" applyFill="1" applyBorder="1"/>
    <xf numFmtId="9" fontId="2" fillId="0" borderId="2" xfId="0" applyNumberFormat="1" applyFont="1" applyBorder="1"/>
    <xf numFmtId="0" fontId="0" fillId="0" borderId="2" xfId="0" applyBorder="1" applyAlignment="1">
      <alignment horizontal="center" vertical="center" wrapText="1"/>
    </xf>
    <xf numFmtId="9" fontId="0" fillId="0" borderId="2" xfId="0" applyNumberFormat="1" applyBorder="1" applyAlignment="1">
      <alignment horizontal="center" vertical="center" wrapText="1"/>
    </xf>
    <xf numFmtId="0" fontId="6" fillId="56" borderId="0" xfId="0" applyFont="1" applyFill="1"/>
    <xf numFmtId="0" fontId="5" fillId="0" borderId="0" xfId="0" applyFont="1"/>
    <xf numFmtId="0" fontId="2" fillId="0" borderId="0" xfId="0" applyFont="1"/>
    <xf numFmtId="0" fontId="25" fillId="0" borderId="0" xfId="0" applyFont="1" applyAlignment="1">
      <alignment horizontal="left"/>
    </xf>
    <xf numFmtId="0" fontId="29" fillId="57" borderId="2" xfId="0" applyFont="1" applyFill="1" applyBorder="1" applyAlignment="1">
      <alignment horizontal="center"/>
    </xf>
    <xf numFmtId="0" fontId="4" fillId="58" borderId="2" xfId="0" applyFont="1" applyFill="1" applyBorder="1" applyAlignment="1">
      <alignment horizontal="center" vertical="center" wrapText="1"/>
    </xf>
    <xf numFmtId="0" fontId="29" fillId="58" borderId="2" xfId="0" applyFont="1" applyFill="1" applyBorder="1" applyAlignment="1">
      <alignment horizontal="center" vertical="center"/>
    </xf>
    <xf numFmtId="14" fontId="30" fillId="58" borderId="2" xfId="0" applyNumberFormat="1" applyFont="1" applyFill="1" applyBorder="1" applyAlignment="1">
      <alignment horizontal="center"/>
    </xf>
    <xf numFmtId="0" fontId="4" fillId="58" borderId="2" xfId="0" applyFont="1" applyFill="1" applyBorder="1" applyAlignment="1">
      <alignment horizontal="center" vertical="center"/>
    </xf>
    <xf numFmtId="14" fontId="30" fillId="0" borderId="2" xfId="0" applyNumberFormat="1" applyFont="1" applyBorder="1" applyAlignment="1">
      <alignment horizontal="center"/>
    </xf>
    <xf numFmtId="14" fontId="30" fillId="0" borderId="2" xfId="0" applyNumberFormat="1" applyFont="1" applyBorder="1" applyAlignment="1">
      <alignment horizontal="center" wrapText="1"/>
    </xf>
    <xf numFmtId="14" fontId="30" fillId="59" borderId="2" xfId="0" applyNumberFormat="1" applyFont="1" applyFill="1" applyBorder="1" applyAlignment="1">
      <alignment horizontal="center" wrapText="1"/>
    </xf>
    <xf numFmtId="0" fontId="6" fillId="52" borderId="0" xfId="0" applyFont="1" applyFill="1"/>
    <xf numFmtId="0" fontId="0" fillId="44" borderId="0" xfId="0" applyFill="1" applyAlignment="1">
      <alignment horizontal="center"/>
    </xf>
    <xf numFmtId="9" fontId="0" fillId="44" borderId="0" xfId="0" applyNumberFormat="1" applyFill="1" applyAlignment="1">
      <alignment horizontal="center"/>
    </xf>
    <xf numFmtId="0" fontId="32" fillId="60" borderId="19" xfId="0" applyFont="1" applyFill="1" applyBorder="1" applyAlignment="1">
      <alignment horizontal="center" vertical="center"/>
    </xf>
    <xf numFmtId="0" fontId="32" fillId="60" borderId="20" xfId="0" applyFont="1" applyFill="1" applyBorder="1" applyAlignment="1">
      <alignment horizontal="center" vertical="center"/>
    </xf>
    <xf numFmtId="0" fontId="6" fillId="60" borderId="20" xfId="0" applyFont="1" applyFill="1" applyBorder="1" applyAlignment="1">
      <alignment horizontal="center" vertical="center"/>
    </xf>
    <xf numFmtId="0" fontId="6" fillId="60" borderId="21" xfId="0" applyFont="1" applyFill="1" applyBorder="1" applyAlignment="1">
      <alignment horizontal="center" vertical="center"/>
    </xf>
    <xf numFmtId="0" fontId="6" fillId="60" borderId="13" xfId="0" applyFont="1" applyFill="1" applyBorder="1" applyAlignment="1">
      <alignment horizontal="center" vertical="center"/>
    </xf>
    <xf numFmtId="0" fontId="6" fillId="60" borderId="2" xfId="0" applyFont="1" applyFill="1" applyBorder="1" applyAlignment="1">
      <alignment horizontal="center" vertical="center" wrapText="1"/>
    </xf>
    <xf numFmtId="0" fontId="6" fillId="60" borderId="2" xfId="0" applyFont="1" applyFill="1" applyBorder="1" applyAlignment="1">
      <alignment horizontal="center" vertical="center"/>
    </xf>
    <xf numFmtId="0" fontId="34" fillId="42" borderId="13" xfId="0" applyFont="1" applyFill="1" applyBorder="1" applyAlignment="1">
      <alignment horizontal="center" vertical="center"/>
    </xf>
    <xf numFmtId="0" fontId="19" fillId="5" borderId="13" xfId="0" applyFont="1" applyFill="1" applyBorder="1" applyAlignment="1">
      <alignment horizontal="center" vertical="center"/>
    </xf>
    <xf numFmtId="0" fontId="0" fillId="0" borderId="19" xfId="0" applyBorder="1" applyAlignment="1">
      <alignment horizontal="left" vertical="center"/>
    </xf>
    <xf numFmtId="0" fontId="0" fillId="0" borderId="23" xfId="0" applyBorder="1"/>
    <xf numFmtId="0" fontId="0" fillId="0" borderId="23" xfId="0" applyBorder="1" applyAlignment="1">
      <alignment horizontal="center"/>
    </xf>
    <xf numFmtId="9" fontId="5" fillId="0" borderId="0" xfId="2" applyFont="1"/>
    <xf numFmtId="0" fontId="0" fillId="0" borderId="26" xfId="0" applyBorder="1" applyAlignment="1">
      <alignment horizontal="left" vertical="center"/>
    </xf>
    <xf numFmtId="0" fontId="0" fillId="0" borderId="28" xfId="0" applyBorder="1" applyAlignment="1">
      <alignment horizontal="left" vertical="center"/>
    </xf>
    <xf numFmtId="0" fontId="0" fillId="0" borderId="29" xfId="0" applyBorder="1"/>
    <xf numFmtId="0" fontId="0" fillId="0" borderId="29" xfId="0" applyBorder="1" applyAlignment="1">
      <alignment horizontal="center"/>
    </xf>
    <xf numFmtId="164" fontId="5" fillId="0" borderId="0" xfId="2" applyNumberFormat="1" applyFont="1" applyFill="1" applyBorder="1"/>
    <xf numFmtId="0" fontId="0" fillId="0" borderId="23" xfId="0" applyBorder="1" applyAlignment="1">
      <alignment horizontal="left" vertical="center"/>
    </xf>
    <xf numFmtId="0" fontId="0" fillId="0" borderId="2" xfId="0" applyBorder="1" applyAlignment="1">
      <alignment horizontal="left" vertical="center"/>
    </xf>
    <xf numFmtId="0" fontId="0" fillId="0" borderId="29" xfId="0" applyBorder="1" applyAlignment="1">
      <alignment horizontal="left" vertical="center"/>
    </xf>
    <xf numFmtId="14" fontId="31" fillId="0" borderId="2" xfId="0" applyNumberFormat="1" applyFont="1" applyBorder="1" applyAlignment="1">
      <alignment horizontal="center"/>
    </xf>
    <xf numFmtId="0" fontId="5" fillId="52" borderId="0" xfId="0" applyFont="1" applyFill="1"/>
    <xf numFmtId="164" fontId="2" fillId="0" borderId="0" xfId="0" applyNumberFormat="1" applyFont="1" applyAlignment="1">
      <alignment horizontal="center"/>
    </xf>
    <xf numFmtId="0" fontId="2" fillId="0" borderId="0" xfId="0" applyFont="1" applyAlignment="1">
      <alignment horizontal="right"/>
    </xf>
    <xf numFmtId="0" fontId="6" fillId="52" borderId="25" xfId="0" applyFont="1" applyFill="1" applyBorder="1" applyAlignment="1">
      <alignment horizontal="center" vertical="center"/>
    </xf>
    <xf numFmtId="0" fontId="4" fillId="58" borderId="25" xfId="0" applyFont="1" applyFill="1" applyBorder="1" applyAlignment="1">
      <alignment horizontal="center" vertical="center" wrapText="1"/>
    </xf>
    <xf numFmtId="0" fontId="4" fillId="58" borderId="25" xfId="0" applyFont="1" applyFill="1" applyBorder="1" applyAlignment="1">
      <alignment horizontal="center" wrapText="1"/>
    </xf>
    <xf numFmtId="0" fontId="4" fillId="58" borderId="25" xfId="0" applyFont="1" applyFill="1" applyBorder="1" applyAlignment="1">
      <alignment horizontal="center" vertical="center"/>
    </xf>
    <xf numFmtId="0" fontId="0" fillId="39" borderId="25" xfId="0" applyFill="1" applyBorder="1" applyAlignment="1">
      <alignment horizontal="center" vertical="center"/>
    </xf>
    <xf numFmtId="0" fontId="4" fillId="58" borderId="25" xfId="0" applyFont="1" applyFill="1" applyBorder="1" applyAlignment="1">
      <alignment horizontal="center"/>
    </xf>
    <xf numFmtId="0" fontId="29" fillId="57" borderId="25" xfId="0" applyFont="1" applyFill="1" applyBorder="1" applyAlignment="1">
      <alignment horizontal="center"/>
    </xf>
    <xf numFmtId="0" fontId="6" fillId="52" borderId="47" xfId="0" applyFont="1" applyFill="1" applyBorder="1" applyAlignment="1">
      <alignment horizontal="center" vertical="center"/>
    </xf>
    <xf numFmtId="0" fontId="6" fillId="52" borderId="49" xfId="0" applyFont="1" applyFill="1" applyBorder="1" applyAlignment="1">
      <alignment horizontal="center" vertical="center"/>
    </xf>
    <xf numFmtId="0" fontId="0" fillId="0" borderId="50" xfId="0" applyBorder="1"/>
    <xf numFmtId="0" fontId="0" fillId="0" borderId="51" xfId="0" applyBorder="1"/>
    <xf numFmtId="0" fontId="0" fillId="58" borderId="25" xfId="0" applyFill="1" applyBorder="1" applyAlignment="1">
      <alignment horizontal="center" vertical="center" wrapText="1"/>
    </xf>
    <xf numFmtId="0" fontId="0" fillId="58" borderId="25" xfId="0" applyFill="1" applyBorder="1" applyAlignment="1">
      <alignment horizontal="center" wrapText="1"/>
    </xf>
    <xf numFmtId="0" fontId="6" fillId="0" borderId="47" xfId="0" applyFont="1" applyBorder="1" applyAlignment="1">
      <alignment horizontal="center" vertical="center"/>
    </xf>
    <xf numFmtId="0" fontId="6" fillId="0" borderId="49" xfId="0" applyFont="1" applyBorder="1" applyAlignment="1">
      <alignment horizontal="center" vertical="center"/>
    </xf>
    <xf numFmtId="0" fontId="6" fillId="52" borderId="19" xfId="0" applyFont="1" applyFill="1" applyBorder="1" applyAlignment="1">
      <alignment horizontal="center" vertical="center"/>
    </xf>
    <xf numFmtId="0" fontId="6" fillId="52" borderId="16" xfId="0" applyFont="1" applyFill="1" applyBorder="1" applyAlignment="1">
      <alignment horizontal="center" vertical="center"/>
    </xf>
    <xf numFmtId="0" fontId="0" fillId="58" borderId="26" xfId="0" applyFill="1" applyBorder="1" applyAlignment="1">
      <alignment horizontal="center" vertical="center" wrapText="1"/>
    </xf>
    <xf numFmtId="0" fontId="0" fillId="58" borderId="52" xfId="0" applyFill="1" applyBorder="1" applyAlignment="1">
      <alignment horizontal="center" vertical="center" wrapText="1"/>
    </xf>
    <xf numFmtId="0" fontId="0" fillId="58" borderId="26" xfId="0" applyFill="1" applyBorder="1" applyAlignment="1">
      <alignment horizontal="center" vertical="center"/>
    </xf>
    <xf numFmtId="0" fontId="0" fillId="58" borderId="26" xfId="0" applyFill="1" applyBorder="1" applyAlignment="1">
      <alignment horizontal="center"/>
    </xf>
    <xf numFmtId="0" fontId="29" fillId="57" borderId="52" xfId="0" applyFont="1" applyFill="1" applyBorder="1" applyAlignment="1">
      <alignment horizontal="center"/>
    </xf>
    <xf numFmtId="0" fontId="29" fillId="57" borderId="26" xfId="0" applyFont="1" applyFill="1" applyBorder="1" applyAlignment="1">
      <alignment horizontal="center"/>
    </xf>
    <xf numFmtId="0" fontId="0" fillId="58" borderId="28" xfId="0" applyFill="1" applyBorder="1" applyAlignment="1">
      <alignment horizontal="center" vertical="center" wrapText="1"/>
    </xf>
    <xf numFmtId="0" fontId="0" fillId="0" borderId="53" xfId="0" applyBorder="1"/>
    <xf numFmtId="0" fontId="6" fillId="62" borderId="25" xfId="0" applyFont="1" applyFill="1" applyBorder="1" applyAlignment="1">
      <alignment horizontal="center" vertical="center"/>
    </xf>
    <xf numFmtId="0" fontId="0" fillId="0" borderId="0" xfId="0" applyAlignment="1">
      <alignment horizontal="center" vertical="center"/>
    </xf>
    <xf numFmtId="0" fontId="0" fillId="63" borderId="2" xfId="0" applyFill="1" applyBorder="1"/>
    <xf numFmtId="0" fontId="0" fillId="4" borderId="29" xfId="0" applyFill="1" applyBorder="1"/>
    <xf numFmtId="0" fontId="0" fillId="4" borderId="2" xfId="0" applyFill="1" applyBorder="1"/>
    <xf numFmtId="0" fontId="26" fillId="0" borderId="54" xfId="0" applyFont="1" applyBorder="1" applyAlignment="1">
      <alignment horizontal="left"/>
    </xf>
    <xf numFmtId="0" fontId="26" fillId="0" borderId="50" xfId="0" applyFont="1" applyBorder="1" applyAlignment="1">
      <alignment horizontal="left"/>
    </xf>
    <xf numFmtId="0" fontId="26" fillId="0" borderId="51" xfId="0" applyFont="1" applyBorder="1" applyAlignment="1">
      <alignment horizontal="left"/>
    </xf>
    <xf numFmtId="0" fontId="27" fillId="0" borderId="54" xfId="0" applyFont="1" applyBorder="1" applyAlignment="1">
      <alignment horizontal="left"/>
    </xf>
    <xf numFmtId="0" fontId="27" fillId="0" borderId="51" xfId="0" applyFont="1" applyBorder="1" applyAlignment="1">
      <alignment horizontal="left"/>
    </xf>
    <xf numFmtId="0" fontId="27" fillId="0" borderId="50" xfId="0" applyFont="1" applyBorder="1" applyAlignment="1">
      <alignment horizontal="left"/>
    </xf>
    <xf numFmtId="0" fontId="24" fillId="0" borderId="15" xfId="0" applyFont="1" applyBorder="1" applyAlignment="1">
      <alignment horizontal="center" vertical="center"/>
    </xf>
    <xf numFmtId="0" fontId="27" fillId="0" borderId="46" xfId="0" applyFont="1" applyBorder="1" applyAlignment="1">
      <alignment horizontal="left"/>
    </xf>
    <xf numFmtId="0" fontId="27" fillId="43" borderId="51" xfId="0" applyFont="1" applyFill="1" applyBorder="1" applyAlignment="1">
      <alignment horizontal="left"/>
    </xf>
    <xf numFmtId="0" fontId="0" fillId="0" borderId="46" xfId="0" applyBorder="1" applyAlignment="1">
      <alignment horizontal="left"/>
    </xf>
    <xf numFmtId="0" fontId="2" fillId="0" borderId="19" xfId="0" applyFont="1" applyBorder="1" applyAlignment="1">
      <alignment horizontal="center" vertical="center"/>
    </xf>
    <xf numFmtId="0" fontId="2" fillId="0" borderId="26" xfId="0" applyFont="1" applyBorder="1" applyAlignment="1">
      <alignment horizontal="center" vertical="center"/>
    </xf>
    <xf numFmtId="0" fontId="2" fillId="0" borderId="29" xfId="0" applyFont="1" applyBorder="1" applyAlignment="1">
      <alignment horizontal="center" vertical="center"/>
    </xf>
    <xf numFmtId="0" fontId="2" fillId="0" borderId="23" xfId="0" applyFont="1" applyBorder="1" applyAlignment="1">
      <alignment horizontal="center" vertical="center"/>
    </xf>
    <xf numFmtId="0" fontId="6" fillId="40" borderId="15" xfId="0" applyFont="1" applyFill="1" applyBorder="1" applyAlignment="1">
      <alignment horizontal="center" vertical="center"/>
    </xf>
    <xf numFmtId="0" fontId="6" fillId="40" borderId="46" xfId="0" applyFont="1" applyFill="1" applyBorder="1" applyAlignment="1">
      <alignment horizontal="center"/>
    </xf>
    <xf numFmtId="0" fontId="0" fillId="0" borderId="24" xfId="0" applyBorder="1"/>
    <xf numFmtId="0" fontId="0" fillId="0" borderId="30" xfId="0" applyBorder="1"/>
    <xf numFmtId="0" fontId="2" fillId="0" borderId="56" xfId="0" applyFont="1" applyBorder="1" applyAlignment="1">
      <alignment horizontal="center" vertical="center"/>
    </xf>
    <xf numFmtId="0" fontId="0" fillId="0" borderId="57" xfId="0" applyBorder="1"/>
    <xf numFmtId="0" fontId="0" fillId="0" borderId="27" xfId="0" applyBorder="1"/>
    <xf numFmtId="0" fontId="0" fillId="0" borderId="21" xfId="0" applyBorder="1"/>
    <xf numFmtId="0" fontId="26" fillId="0" borderId="0" xfId="0" applyFont="1" applyAlignment="1">
      <alignment horizontal="left"/>
    </xf>
    <xf numFmtId="0" fontId="27" fillId="0" borderId="0" xfId="0" applyFont="1" applyAlignment="1">
      <alignment horizontal="left"/>
    </xf>
    <xf numFmtId="0" fontId="27" fillId="51" borderId="54" xfId="0" applyFont="1" applyFill="1" applyBorder="1" applyAlignment="1">
      <alignment horizontal="left"/>
    </xf>
    <xf numFmtId="0" fontId="0" fillId="0" borderId="54" xfId="0" applyBorder="1"/>
    <xf numFmtId="0" fontId="27" fillId="4" borderId="46" xfId="0" applyFont="1" applyFill="1" applyBorder="1" applyAlignment="1">
      <alignment horizontal="left"/>
    </xf>
    <xf numFmtId="0" fontId="27" fillId="43" borderId="50" xfId="0" applyFont="1" applyFill="1" applyBorder="1" applyAlignment="1">
      <alignment horizontal="left"/>
    </xf>
    <xf numFmtId="0" fontId="27" fillId="63" borderId="51" xfId="0" applyFont="1" applyFill="1" applyBorder="1" applyAlignment="1">
      <alignment horizontal="left"/>
    </xf>
    <xf numFmtId="0" fontId="2" fillId="0" borderId="18" xfId="0" applyFont="1" applyBorder="1" applyAlignment="1">
      <alignment horizontal="center"/>
    </xf>
    <xf numFmtId="0" fontId="26" fillId="44" borderId="54" xfId="0" applyFont="1" applyFill="1" applyBorder="1" applyAlignment="1">
      <alignment horizontal="left"/>
    </xf>
    <xf numFmtId="0" fontId="26" fillId="44" borderId="50" xfId="0" applyFont="1" applyFill="1" applyBorder="1" applyAlignment="1">
      <alignment horizontal="left"/>
    </xf>
    <xf numFmtId="0" fontId="26" fillId="44" borderId="51" xfId="0" applyFont="1" applyFill="1" applyBorder="1" applyAlignment="1">
      <alignment horizontal="left"/>
    </xf>
    <xf numFmtId="0" fontId="35" fillId="48" borderId="46" xfId="0" applyFont="1" applyFill="1" applyBorder="1" applyAlignment="1">
      <alignment horizontal="left"/>
    </xf>
    <xf numFmtId="0" fontId="35" fillId="48" borderId="54" xfId="0" applyFont="1" applyFill="1" applyBorder="1" applyAlignment="1">
      <alignment horizontal="left"/>
    </xf>
    <xf numFmtId="0" fontId="35" fillId="48" borderId="51" xfId="0" applyFont="1" applyFill="1" applyBorder="1" applyAlignment="1">
      <alignment horizontal="left"/>
    </xf>
    <xf numFmtId="0" fontId="3" fillId="48" borderId="46" xfId="0" applyFont="1" applyFill="1" applyBorder="1" applyAlignment="1">
      <alignment horizontal="left"/>
    </xf>
    <xf numFmtId="0" fontId="27" fillId="45" borderId="54" xfId="0" applyFont="1" applyFill="1" applyBorder="1" applyAlignment="1">
      <alignment horizontal="left"/>
    </xf>
    <xf numFmtId="0" fontId="27" fillId="45" borderId="50" xfId="0" applyFont="1" applyFill="1" applyBorder="1" applyAlignment="1">
      <alignment horizontal="left"/>
    </xf>
    <xf numFmtId="0" fontId="27" fillId="45" borderId="51" xfId="0" applyFont="1" applyFill="1" applyBorder="1" applyAlignment="1">
      <alignment horizontal="left"/>
    </xf>
    <xf numFmtId="0" fontId="27" fillId="45" borderId="46" xfId="0" applyFont="1" applyFill="1" applyBorder="1" applyAlignment="1">
      <alignment horizontal="left"/>
    </xf>
    <xf numFmtId="0" fontId="20" fillId="0" borderId="0" xfId="0" applyFont="1"/>
    <xf numFmtId="0" fontId="19" fillId="0" borderId="0" xfId="0" applyFont="1"/>
    <xf numFmtId="10" fontId="20" fillId="0" borderId="0" xfId="0" applyNumberFormat="1" applyFont="1"/>
    <xf numFmtId="164" fontId="20" fillId="0" borderId="0" xfId="0" applyNumberFormat="1" applyFont="1"/>
    <xf numFmtId="0" fontId="33" fillId="48" borderId="17" xfId="0" applyFont="1" applyFill="1" applyBorder="1" applyAlignment="1">
      <alignment horizontal="center" vertical="center"/>
    </xf>
    <xf numFmtId="0" fontId="33" fillId="48" borderId="48" xfId="0" applyFont="1" applyFill="1" applyBorder="1" applyAlignment="1">
      <alignment horizontal="center" vertical="center"/>
    </xf>
    <xf numFmtId="0" fontId="33" fillId="48" borderId="15" xfId="0" applyFont="1" applyFill="1" applyBorder="1" applyAlignment="1">
      <alignment horizontal="center" vertical="center"/>
    </xf>
    <xf numFmtId="0" fontId="33" fillId="48" borderId="18" xfId="0" applyFont="1" applyFill="1" applyBorder="1" applyAlignment="1">
      <alignment horizontal="center" vertical="center"/>
    </xf>
    <xf numFmtId="0" fontId="33" fillId="0" borderId="0" xfId="0" applyFont="1" applyAlignment="1">
      <alignment horizontal="right" vertical="center"/>
    </xf>
    <xf numFmtId="0" fontId="6" fillId="0" borderId="0" xfId="0" applyFont="1"/>
    <xf numFmtId="0" fontId="6" fillId="0" borderId="0" xfId="0" applyFont="1" applyAlignment="1">
      <alignment horizontal="center"/>
    </xf>
    <xf numFmtId="0" fontId="25" fillId="50" borderId="26" xfId="0" applyFont="1" applyFill="1" applyBorder="1" applyAlignment="1">
      <alignment horizontal="right" vertical="center"/>
    </xf>
    <xf numFmtId="10" fontId="24" fillId="50" borderId="27" xfId="0" applyNumberFormat="1" applyFont="1" applyFill="1" applyBorder="1" applyAlignment="1">
      <alignment horizontal="center" wrapText="1"/>
    </xf>
    <xf numFmtId="0" fontId="2" fillId="48" borderId="26" xfId="0" applyFont="1" applyFill="1" applyBorder="1" applyAlignment="1">
      <alignment horizontal="right" wrapText="1"/>
    </xf>
    <xf numFmtId="164" fontId="2" fillId="0" borderId="27" xfId="0" applyNumberFormat="1" applyFont="1" applyBorder="1" applyAlignment="1">
      <alignment horizontal="center"/>
    </xf>
    <xf numFmtId="0" fontId="2" fillId="48" borderId="26" xfId="0" applyFont="1" applyFill="1" applyBorder="1" applyAlignment="1">
      <alignment horizontal="right"/>
    </xf>
    <xf numFmtId="0" fontId="2" fillId="48" borderId="28" xfId="0" applyFont="1" applyFill="1" applyBorder="1" applyAlignment="1">
      <alignment horizontal="right"/>
    </xf>
    <xf numFmtId="164" fontId="2" fillId="0" borderId="30" xfId="0" applyNumberFormat="1" applyFont="1" applyBorder="1" applyAlignment="1">
      <alignment horizontal="center"/>
    </xf>
    <xf numFmtId="0" fontId="33" fillId="0" borderId="0" xfId="0" applyFont="1" applyAlignment="1">
      <alignment horizontal="left"/>
    </xf>
    <xf numFmtId="14" fontId="33" fillId="0" borderId="0" xfId="0" applyNumberFormat="1" applyFont="1" applyAlignment="1">
      <alignment horizontal="center"/>
    </xf>
    <xf numFmtId="0" fontId="35" fillId="0" borderId="0" xfId="0" applyFont="1" applyAlignment="1">
      <alignment horizontal="left"/>
    </xf>
    <xf numFmtId="0" fontId="3" fillId="0" borderId="0" xfId="0" applyFont="1" applyAlignment="1">
      <alignment horizontal="left"/>
    </xf>
    <xf numFmtId="0" fontId="37" fillId="0" borderId="0" xfId="0" applyFont="1"/>
    <xf numFmtId="14" fontId="33" fillId="0" borderId="0" xfId="0" applyNumberFormat="1" applyFont="1" applyAlignment="1">
      <alignment horizontal="left"/>
    </xf>
    <xf numFmtId="14" fontId="2" fillId="0" borderId="0" xfId="0" applyNumberFormat="1" applyFont="1"/>
    <xf numFmtId="164" fontId="0" fillId="0" borderId="2" xfId="2" applyNumberFormat="1" applyFont="1" applyBorder="1" applyAlignment="1" applyProtection="1">
      <alignment horizontal="center" vertical="center"/>
      <protection hidden="1"/>
    </xf>
    <xf numFmtId="164" fontId="0" fillId="0" borderId="33" xfId="0" applyNumberFormat="1" applyBorder="1" applyAlignment="1" applyProtection="1">
      <alignment horizontal="center" vertical="center"/>
      <protection hidden="1"/>
    </xf>
    <xf numFmtId="9" fontId="0" fillId="0" borderId="2" xfId="0" applyNumberFormat="1" applyBorder="1" applyAlignment="1" applyProtection="1">
      <alignment horizontal="center" vertical="center"/>
      <protection hidden="1"/>
    </xf>
    <xf numFmtId="9" fontId="0" fillId="0" borderId="2" xfId="2" applyFont="1" applyBorder="1" applyAlignment="1" applyProtection="1">
      <alignment horizontal="center" vertical="center"/>
      <protection hidden="1"/>
    </xf>
    <xf numFmtId="9" fontId="0" fillId="0" borderId="34"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29" xfId="0" applyBorder="1" applyAlignment="1" applyProtection="1">
      <alignment horizontal="center" vertical="center"/>
      <protection hidden="1"/>
    </xf>
    <xf numFmtId="9" fontId="0" fillId="0" borderId="24" xfId="0" applyNumberFormat="1" applyBorder="1" applyAlignment="1" applyProtection="1">
      <alignment horizontal="center" vertical="center"/>
      <protection hidden="1"/>
    </xf>
    <xf numFmtId="9" fontId="0" fillId="0" borderId="27" xfId="0" applyNumberFormat="1" applyBorder="1" applyAlignment="1" applyProtection="1">
      <alignment horizontal="center" vertical="center"/>
      <protection hidden="1"/>
    </xf>
    <xf numFmtId="9" fontId="0" fillId="0" borderId="30" xfId="0" applyNumberFormat="1" applyBorder="1" applyAlignment="1" applyProtection="1">
      <alignment horizontal="center" vertical="center"/>
      <protection hidden="1"/>
    </xf>
    <xf numFmtId="0" fontId="33" fillId="48" borderId="2" xfId="0" applyFont="1" applyFill="1" applyBorder="1" applyAlignment="1">
      <alignment horizontal="right" vertical="center"/>
    </xf>
    <xf numFmtId="165" fontId="0" fillId="0" borderId="2" xfId="0" applyNumberFormat="1" applyBorder="1" applyAlignment="1">
      <alignment horizontal="left" wrapText="1"/>
    </xf>
    <xf numFmtId="0" fontId="4" fillId="58" borderId="25" xfId="0" applyFont="1" applyFill="1" applyBorder="1" applyAlignment="1">
      <alignment horizontal="left" vertical="center" wrapText="1"/>
    </xf>
    <xf numFmtId="10" fontId="0" fillId="55" borderId="0" xfId="0" applyNumberFormat="1" applyFill="1"/>
    <xf numFmtId="164" fontId="0" fillId="39" borderId="2" xfId="0" applyNumberFormat="1" applyFill="1" applyBorder="1"/>
    <xf numFmtId="164" fontId="0" fillId="0" borderId="2" xfId="2" applyNumberFormat="1" applyFont="1" applyBorder="1" applyAlignment="1">
      <alignment horizontal="center"/>
    </xf>
    <xf numFmtId="9" fontId="0" fillId="0" borderId="2" xfId="2" applyFont="1" applyBorder="1" applyAlignment="1">
      <alignment horizontal="center"/>
    </xf>
    <xf numFmtId="17" fontId="6" fillId="6" borderId="2" xfId="0" applyNumberFormat="1" applyFont="1" applyFill="1" applyBorder="1"/>
    <xf numFmtId="164" fontId="2" fillId="0" borderId="2" xfId="0" applyNumberFormat="1" applyFont="1" applyBorder="1" applyAlignment="1">
      <alignment horizontal="center"/>
    </xf>
    <xf numFmtId="0" fontId="38" fillId="0" borderId="0" xfId="0" applyFont="1" applyAlignment="1">
      <alignment horizontal="center" vertical="center" readingOrder="1"/>
    </xf>
    <xf numFmtId="0" fontId="39" fillId="0" borderId="0" xfId="0" applyFont="1"/>
    <xf numFmtId="14" fontId="0" fillId="0" borderId="0" xfId="0" applyNumberFormat="1"/>
    <xf numFmtId="164" fontId="0" fillId="0" borderId="0" xfId="0" applyNumberFormat="1"/>
    <xf numFmtId="0" fontId="2" fillId="0" borderId="0" xfId="0" applyFont="1" applyAlignment="1">
      <alignment horizontal="left"/>
    </xf>
    <xf numFmtId="14" fontId="2" fillId="0" borderId="0" xfId="0" applyNumberFormat="1" applyFont="1" applyAlignment="1">
      <alignment horizontal="left"/>
    </xf>
    <xf numFmtId="14" fontId="2" fillId="0" borderId="0" xfId="0" applyNumberFormat="1" applyFont="1" applyAlignment="1">
      <alignment horizontal="center"/>
    </xf>
    <xf numFmtId="0" fontId="0" fillId="7" borderId="0" xfId="0" applyFill="1" applyAlignment="1">
      <alignment horizontal="center"/>
    </xf>
    <xf numFmtId="0" fontId="0" fillId="64" borderId="62" xfId="0" applyFill="1" applyBorder="1"/>
    <xf numFmtId="10" fontId="20" fillId="0" borderId="0" xfId="2" applyNumberFormat="1" applyFont="1"/>
    <xf numFmtId="10" fontId="20" fillId="0" borderId="0" xfId="2" applyNumberFormat="1" applyFont="1" applyFill="1"/>
    <xf numFmtId="10" fontId="0" fillId="0" borderId="0" xfId="2" applyNumberFormat="1" applyFont="1" applyFill="1"/>
    <xf numFmtId="0" fontId="27" fillId="64" borderId="62" xfId="0" applyFont="1" applyFill="1" applyBorder="1" applyAlignment="1">
      <alignment horizontal="left"/>
    </xf>
    <xf numFmtId="0" fontId="40" fillId="45" borderId="63" xfId="0" applyFont="1" applyFill="1" applyBorder="1" applyAlignment="1">
      <alignment horizontal="left"/>
    </xf>
    <xf numFmtId="0" fontId="27" fillId="64" borderId="62" xfId="0" applyFont="1" applyFill="1" applyBorder="1" applyAlignment="1">
      <alignment horizontal="center"/>
    </xf>
    <xf numFmtId="0" fontId="34" fillId="51" borderId="62" xfId="0" applyFont="1" applyFill="1" applyBorder="1"/>
    <xf numFmtId="0" fontId="3" fillId="66" borderId="62" xfId="0" applyFont="1" applyFill="1" applyBorder="1"/>
    <xf numFmtId="0" fontId="3" fillId="51" borderId="0" xfId="0" applyFont="1" applyFill="1"/>
    <xf numFmtId="0" fontId="41" fillId="51" borderId="61" xfId="0" applyFont="1" applyFill="1" applyBorder="1" applyAlignment="1">
      <alignment horizontal="left"/>
    </xf>
    <xf numFmtId="0" fontId="35" fillId="66" borderId="62" xfId="0" applyFont="1" applyFill="1" applyBorder="1" applyAlignment="1">
      <alignment horizontal="left"/>
    </xf>
    <xf numFmtId="0" fontId="41" fillId="51" borderId="63" xfId="0" applyFont="1" applyFill="1" applyBorder="1" applyAlignment="1">
      <alignment horizontal="left"/>
    </xf>
    <xf numFmtId="0" fontId="6" fillId="65" borderId="62" xfId="0" applyFont="1" applyFill="1" applyBorder="1"/>
    <xf numFmtId="0" fontId="3" fillId="41" borderId="0" xfId="0" applyFont="1" applyFill="1"/>
    <xf numFmtId="0" fontId="0" fillId="0" borderId="0" xfId="0" applyAlignment="1">
      <alignment horizontal="left"/>
    </xf>
    <xf numFmtId="0" fontId="24" fillId="39" borderId="0" xfId="0" applyFont="1" applyFill="1" applyAlignment="1">
      <alignment horizontal="left"/>
    </xf>
    <xf numFmtId="10" fontId="2" fillId="39" borderId="0" xfId="0" applyNumberFormat="1" applyFont="1" applyFill="1"/>
    <xf numFmtId="0" fontId="0" fillId="39" borderId="0" xfId="0" applyFill="1" applyAlignment="1">
      <alignment horizontal="left"/>
    </xf>
    <xf numFmtId="0" fontId="2" fillId="0" borderId="2" xfId="0" applyFont="1" applyBorder="1" applyAlignment="1">
      <alignment horizontal="center"/>
    </xf>
    <xf numFmtId="0" fontId="0" fillId="0" borderId="4" xfId="0" applyBorder="1" applyAlignment="1">
      <alignment horizontal="left"/>
    </xf>
    <xf numFmtId="0" fontId="0" fillId="0" borderId="64" xfId="0" applyBorder="1" applyAlignment="1">
      <alignment horizontal="left"/>
    </xf>
    <xf numFmtId="0" fontId="0" fillId="58" borderId="13" xfId="0" applyFill="1" applyBorder="1" applyAlignment="1">
      <alignment horizontal="center" vertical="center" wrapText="1"/>
    </xf>
    <xf numFmtId="14" fontId="42" fillId="67" borderId="2" xfId="0" applyNumberFormat="1" applyFont="1" applyFill="1" applyBorder="1" applyAlignment="1">
      <alignment horizontal="left"/>
    </xf>
    <xf numFmtId="0" fontId="0" fillId="58" borderId="2" xfId="0" applyFill="1" applyBorder="1" applyAlignment="1">
      <alignment horizontal="center" vertical="center" wrapText="1"/>
    </xf>
    <xf numFmtId="0" fontId="5" fillId="55" borderId="2" xfId="0" applyFont="1" applyFill="1" applyBorder="1" applyAlignment="1">
      <alignment horizontal="center"/>
    </xf>
    <xf numFmtId="0" fontId="6" fillId="55" borderId="2" xfId="0" applyFont="1" applyFill="1" applyBorder="1" applyAlignment="1">
      <alignment horizontal="center"/>
    </xf>
    <xf numFmtId="10" fontId="6" fillId="55" borderId="2" xfId="0" applyNumberFormat="1" applyFont="1" applyFill="1" applyBorder="1" applyAlignment="1">
      <alignment horizontal="center"/>
    </xf>
    <xf numFmtId="10" fontId="0" fillId="0" borderId="2" xfId="0" applyNumberFormat="1" applyBorder="1" applyAlignment="1">
      <alignment horizontal="center"/>
    </xf>
    <xf numFmtId="10" fontId="2" fillId="0" borderId="2" xfId="0" applyNumberFormat="1" applyFont="1" applyBorder="1" applyAlignment="1">
      <alignment horizontal="center"/>
    </xf>
    <xf numFmtId="0" fontId="24" fillId="0" borderId="0" xfId="0" applyFont="1" applyFill="1" applyAlignment="1">
      <alignment horizontal="left"/>
    </xf>
    <xf numFmtId="0" fontId="25" fillId="0" borderId="0" xfId="0" applyFont="1" applyFill="1" applyAlignment="1">
      <alignment horizontal="left"/>
    </xf>
    <xf numFmtId="0" fontId="26" fillId="0" borderId="0" xfId="0" applyFont="1" applyFill="1" applyAlignment="1">
      <alignment horizontal="left"/>
    </xf>
    <xf numFmtId="0" fontId="27" fillId="0" borderId="0" xfId="0" applyFont="1" applyFill="1" applyAlignment="1">
      <alignment horizontal="left"/>
    </xf>
    <xf numFmtId="0" fontId="28" fillId="0" borderId="0" xfId="0" applyFont="1" applyFill="1" applyAlignment="1">
      <alignment horizontal="left"/>
    </xf>
    <xf numFmtId="0" fontId="0" fillId="0" borderId="2" xfId="0" applyNumberFormat="1" applyBorder="1"/>
    <xf numFmtId="0" fontId="0" fillId="0" borderId="2" xfId="0" applyNumberFormat="1" applyBorder="1" applyAlignment="1">
      <alignment horizontal="center"/>
    </xf>
    <xf numFmtId="0" fontId="5" fillId="55" borderId="2" xfId="0" applyNumberFormat="1" applyFont="1" applyFill="1" applyBorder="1"/>
    <xf numFmtId="0" fontId="2" fillId="0" borderId="2" xfId="0" applyNumberFormat="1" applyFont="1" applyBorder="1"/>
    <xf numFmtId="0" fontId="0" fillId="55" borderId="2" xfId="0" applyNumberFormat="1" applyFill="1" applyBorder="1" applyAlignment="1">
      <alignment horizontal="center"/>
    </xf>
    <xf numFmtId="0" fontId="2" fillId="0" borderId="2" xfId="0" applyNumberFormat="1" applyFont="1" applyBorder="1" applyAlignment="1">
      <alignment horizontal="center"/>
    </xf>
    <xf numFmtId="0" fontId="33" fillId="51" borderId="0" xfId="0" applyFont="1" applyFill="1" applyAlignment="1">
      <alignment horizontal="left"/>
    </xf>
    <xf numFmtId="0" fontId="2" fillId="0" borderId="0" xfId="0" applyNumberFormat="1" applyFont="1" applyFill="1" applyAlignment="1">
      <alignment horizontal="left"/>
    </xf>
    <xf numFmtId="0" fontId="33" fillId="0" borderId="0" xfId="0" applyFont="1" applyFill="1" applyAlignment="1">
      <alignment horizontal="left"/>
    </xf>
    <xf numFmtId="14" fontId="2" fillId="0" borderId="0" xfId="0" applyNumberFormat="1" applyFont="1" applyFill="1" applyAlignment="1">
      <alignment horizontal="center"/>
    </xf>
    <xf numFmtId="0" fontId="2" fillId="0" borderId="0" xfId="0" applyFont="1" applyFill="1"/>
    <xf numFmtId="0" fontId="0" fillId="0" borderId="0" xfId="0" applyFill="1"/>
    <xf numFmtId="14" fontId="0" fillId="0" borderId="0" xfId="0" applyNumberFormat="1" applyFont="1" applyFill="1"/>
    <xf numFmtId="0" fontId="0" fillId="0" borderId="0" xfId="0" applyNumberFormat="1" applyFill="1"/>
    <xf numFmtId="10" fontId="0" fillId="0" borderId="0" xfId="0" applyNumberFormat="1" applyFill="1"/>
    <xf numFmtId="10" fontId="0" fillId="0" borderId="0" xfId="0" applyNumberFormat="1" applyFont="1" applyFill="1"/>
    <xf numFmtId="164" fontId="0" fillId="0" borderId="0" xfId="0" applyNumberFormat="1" applyFill="1"/>
    <xf numFmtId="1" fontId="0" fillId="0" borderId="0" xfId="0" applyNumberFormat="1" applyFill="1"/>
    <xf numFmtId="0" fontId="0" fillId="0" borderId="0" xfId="0" applyNumberFormat="1" applyFont="1" applyFill="1"/>
    <xf numFmtId="0" fontId="0" fillId="0" borderId="0" xfId="0" applyFont="1" applyFill="1"/>
    <xf numFmtId="0" fontId="43" fillId="0" borderId="0" xfId="0" applyNumberFormat="1" applyFont="1" applyFill="1"/>
    <xf numFmtId="0" fontId="43" fillId="0" borderId="0" xfId="0" applyFont="1" applyFill="1"/>
    <xf numFmtId="14" fontId="2" fillId="0" borderId="0" xfId="0" applyNumberFormat="1" applyFont="1" applyFill="1" applyAlignment="1">
      <alignment horizontal="left"/>
    </xf>
    <xf numFmtId="0" fontId="0" fillId="0" borderId="0" xfId="0" applyBorder="1" applyAlignment="1">
      <alignment horizontal="left" vertical="center" wrapText="1"/>
    </xf>
    <xf numFmtId="0" fontId="33" fillId="39" borderId="0" xfId="0" applyFont="1" applyFill="1" applyAlignment="1">
      <alignment horizontal="left"/>
    </xf>
    <xf numFmtId="0" fontId="0" fillId="58" borderId="25" xfId="0" applyFont="1" applyFill="1" applyBorder="1" applyAlignment="1">
      <alignment horizontal="center" vertical="center" wrapText="1"/>
    </xf>
    <xf numFmtId="0" fontId="0" fillId="58" borderId="2" xfId="0" applyFont="1" applyFill="1" applyBorder="1" applyAlignment="1">
      <alignment horizontal="center" vertical="center" wrapText="1"/>
    </xf>
    <xf numFmtId="0" fontId="0" fillId="58" borderId="58" xfId="0" applyFont="1" applyFill="1" applyBorder="1" applyAlignment="1">
      <alignment horizontal="center" vertical="center" wrapText="1"/>
    </xf>
    <xf numFmtId="0" fontId="0" fillId="58" borderId="13" xfId="0" applyFont="1" applyFill="1" applyBorder="1" applyAlignment="1">
      <alignment horizontal="center" vertical="center" wrapText="1"/>
    </xf>
    <xf numFmtId="0" fontId="0" fillId="0" borderId="0" xfId="0" applyNumberFormat="1" applyBorder="1"/>
    <xf numFmtId="0" fontId="44" fillId="68" borderId="2" xfId="0" applyFont="1" applyFill="1" applyBorder="1" applyAlignment="1">
      <alignment horizontal="center" vertical="center" wrapText="1"/>
    </xf>
    <xf numFmtId="0" fontId="45" fillId="69" borderId="2" xfId="0" applyFont="1" applyFill="1" applyBorder="1" applyAlignment="1">
      <alignment horizontal="center" vertical="center" wrapText="1"/>
    </xf>
    <xf numFmtId="0" fontId="46" fillId="0" borderId="2" xfId="0" applyFont="1" applyBorder="1" applyAlignment="1">
      <alignment horizontal="center" vertical="center" wrapText="1"/>
    </xf>
    <xf numFmtId="0" fontId="47" fillId="69" borderId="2" xfId="0" applyFont="1" applyFill="1" applyBorder="1" applyAlignment="1">
      <alignment horizontal="center" vertical="center" wrapText="1"/>
    </xf>
    <xf numFmtId="0" fontId="47" fillId="69" borderId="2" xfId="0" applyFont="1" applyFill="1" applyBorder="1" applyAlignment="1">
      <alignment horizontal="left" vertical="center" wrapText="1"/>
    </xf>
    <xf numFmtId="9" fontId="0" fillId="0" borderId="24" xfId="0" applyNumberFormat="1" applyBorder="1" applyAlignment="1" applyProtection="1">
      <alignment horizontal="center" vertical="center"/>
      <protection hidden="1"/>
    </xf>
    <xf numFmtId="0" fontId="0" fillId="0" borderId="27" xfId="0" applyBorder="1" applyAlignment="1" applyProtection="1">
      <alignment horizontal="center" vertical="center"/>
      <protection hidden="1"/>
    </xf>
    <xf numFmtId="0" fontId="0" fillId="0" borderId="30" xfId="0" applyBorder="1" applyAlignment="1" applyProtection="1">
      <alignment horizontal="center" vertical="center"/>
      <protection hidden="1"/>
    </xf>
    <xf numFmtId="9" fontId="0" fillId="0" borderId="27" xfId="0" applyNumberFormat="1" applyBorder="1" applyAlignment="1" applyProtection="1">
      <alignment horizontal="center" vertical="center"/>
      <protection hidden="1"/>
    </xf>
    <xf numFmtId="9" fontId="0" fillId="0" borderId="30" xfId="0" applyNumberFormat="1" applyBorder="1" applyAlignment="1" applyProtection="1">
      <alignment horizontal="center" vertical="center"/>
      <protection hidden="1"/>
    </xf>
    <xf numFmtId="0" fontId="0" fillId="0" borderId="2" xfId="0" applyBorder="1" applyAlignment="1">
      <alignment horizontal="left" vertical="center"/>
    </xf>
    <xf numFmtId="9" fontId="0" fillId="0" borderId="23"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0" fontId="0" fillId="0" borderId="29" xfId="0" applyBorder="1" applyAlignment="1" applyProtection="1">
      <alignment horizontal="center" vertical="center"/>
      <protection hidden="1"/>
    </xf>
    <xf numFmtId="9" fontId="0" fillId="0" borderId="20" xfId="0" applyNumberFormat="1" applyBorder="1" applyAlignment="1" applyProtection="1">
      <alignment horizontal="center" vertical="center"/>
      <protection hidden="1"/>
    </xf>
    <xf numFmtId="9" fontId="0" fillId="0" borderId="21" xfId="0" applyNumberFormat="1" applyBorder="1" applyAlignment="1" applyProtection="1">
      <alignment horizontal="center" vertical="center"/>
      <protection hidden="1"/>
    </xf>
    <xf numFmtId="9" fontId="0" fillId="0" borderId="45" xfId="0" applyNumberFormat="1" applyBorder="1" applyAlignment="1" applyProtection="1">
      <alignment horizontal="center" vertical="center"/>
      <protection hidden="1"/>
    </xf>
    <xf numFmtId="0" fontId="2" fillId="50" borderId="43" xfId="0" applyFont="1" applyFill="1" applyBorder="1" applyAlignment="1">
      <alignment horizontal="center" vertical="center"/>
    </xf>
    <xf numFmtId="0" fontId="2" fillId="50" borderId="41" xfId="0" applyFont="1" applyFill="1" applyBorder="1" applyAlignment="1">
      <alignment horizontal="center" vertical="center"/>
    </xf>
    <xf numFmtId="0" fontId="2" fillId="50" borderId="44" xfId="0" applyFont="1" applyFill="1" applyBorder="1" applyAlignment="1">
      <alignment horizontal="center" vertical="center"/>
    </xf>
    <xf numFmtId="0" fontId="0" fillId="0" borderId="23" xfId="0" applyBorder="1" applyAlignment="1">
      <alignment horizontal="left" vertical="center"/>
    </xf>
    <xf numFmtId="0" fontId="2" fillId="61" borderId="43" xfId="0" applyFont="1" applyFill="1" applyBorder="1" applyAlignment="1">
      <alignment horizontal="center" vertical="center"/>
    </xf>
    <xf numFmtId="0" fontId="2" fillId="61" borderId="41" xfId="0" applyFont="1" applyFill="1" applyBorder="1" applyAlignment="1">
      <alignment horizontal="center" vertical="center"/>
    </xf>
    <xf numFmtId="0" fontId="2" fillId="61" borderId="44" xfId="0" applyFont="1" applyFill="1" applyBorder="1" applyAlignment="1">
      <alignment horizontal="center" vertical="center"/>
    </xf>
    <xf numFmtId="9" fontId="0" fillId="0" borderId="38" xfId="2" applyFont="1" applyBorder="1" applyAlignment="1" applyProtection="1">
      <alignment horizontal="center" vertical="center"/>
      <protection hidden="1"/>
    </xf>
    <xf numFmtId="9" fontId="0" fillId="0" borderId="41" xfId="2" applyFont="1" applyBorder="1" applyAlignment="1" applyProtection="1">
      <alignment horizontal="center" vertical="center"/>
      <protection hidden="1"/>
    </xf>
    <xf numFmtId="9" fontId="0" fillId="0" borderId="34" xfId="0" applyNumberFormat="1" applyBorder="1" applyAlignment="1" applyProtection="1">
      <alignment horizontal="center" vertical="center"/>
      <protection hidden="1"/>
    </xf>
    <xf numFmtId="0" fontId="0" fillId="0" borderId="13" xfId="0" applyBorder="1" applyAlignment="1" applyProtection="1">
      <alignment horizontal="center" vertical="center"/>
      <protection hidden="1"/>
    </xf>
    <xf numFmtId="0" fontId="0" fillId="0" borderId="19" xfId="0" applyBorder="1" applyAlignment="1">
      <alignment horizontal="left" vertical="center"/>
    </xf>
    <xf numFmtId="0" fontId="0" fillId="0" borderId="28" xfId="0" applyBorder="1" applyAlignment="1">
      <alignment horizontal="left" vertical="center"/>
    </xf>
    <xf numFmtId="0" fontId="0" fillId="0" borderId="26" xfId="0" applyBorder="1" applyAlignment="1">
      <alignment horizontal="left" vertical="center"/>
    </xf>
    <xf numFmtId="164" fontId="0" fillId="0" borderId="2" xfId="2" applyNumberFormat="1" applyFont="1" applyBorder="1" applyAlignment="1" applyProtection="1">
      <alignment horizontal="center" vertical="center"/>
      <protection hidden="1"/>
    </xf>
    <xf numFmtId="9" fontId="0" fillId="0" borderId="2" xfId="0" applyNumberFormat="1" applyBorder="1" applyAlignment="1" applyProtection="1">
      <alignment horizontal="center" vertical="center"/>
      <protection hidden="1"/>
    </xf>
    <xf numFmtId="164" fontId="0" fillId="0" borderId="24" xfId="0" applyNumberFormat="1" applyBorder="1" applyAlignment="1" applyProtection="1">
      <alignment horizontal="center" vertical="center"/>
      <protection hidden="1"/>
    </xf>
    <xf numFmtId="164" fontId="0" fillId="0" borderId="27" xfId="0" applyNumberFormat="1" applyBorder="1" applyAlignment="1" applyProtection="1">
      <alignment horizontal="center" vertical="center"/>
      <protection hidden="1"/>
    </xf>
    <xf numFmtId="164" fontId="0" fillId="0" borderId="30" xfId="0" applyNumberFormat="1" applyBorder="1" applyAlignment="1" applyProtection="1">
      <alignment horizontal="center" vertical="center"/>
      <protection hidden="1"/>
    </xf>
    <xf numFmtId="0" fontId="0" fillId="0" borderId="38" xfId="0" applyBorder="1" applyAlignment="1">
      <alignment horizontal="left" vertical="center"/>
    </xf>
    <xf numFmtId="0" fontId="2" fillId="49" borderId="35" xfId="0" applyFont="1" applyFill="1" applyBorder="1" applyAlignment="1">
      <alignment horizontal="center" vertical="center"/>
    </xf>
    <xf numFmtId="0" fontId="2" fillId="49" borderId="39" xfId="0" applyFont="1" applyFill="1" applyBorder="1" applyAlignment="1">
      <alignment horizontal="center" vertical="center"/>
    </xf>
    <xf numFmtId="0" fontId="2" fillId="49" borderId="18" xfId="0" applyFont="1" applyFill="1" applyBorder="1" applyAlignment="1">
      <alignment horizontal="center" vertical="center"/>
    </xf>
    <xf numFmtId="9" fontId="0" fillId="0" borderId="31" xfId="0" applyNumberFormat="1" applyBorder="1" applyAlignment="1" applyProtection="1">
      <alignment horizontal="center" vertical="center"/>
      <protection hidden="1"/>
    </xf>
    <xf numFmtId="9" fontId="0" fillId="0" borderId="40" xfId="0" applyNumberFormat="1" applyBorder="1" applyAlignment="1" applyProtection="1">
      <alignment horizontal="center" vertical="center"/>
      <protection hidden="1"/>
    </xf>
    <xf numFmtId="9" fontId="0" fillId="0" borderId="33" xfId="0" applyNumberFormat="1" applyBorder="1" applyAlignment="1" applyProtection="1">
      <alignment horizontal="center" vertical="center"/>
      <protection hidden="1"/>
    </xf>
    <xf numFmtId="9" fontId="0" fillId="0" borderId="36" xfId="0" applyNumberFormat="1" applyBorder="1" applyAlignment="1" applyProtection="1">
      <alignment horizontal="center" vertical="center"/>
      <protection hidden="1"/>
    </xf>
    <xf numFmtId="0" fontId="0" fillId="0" borderId="25" xfId="0" applyBorder="1" applyAlignment="1" applyProtection="1">
      <alignment horizontal="center" vertical="center"/>
      <protection hidden="1"/>
    </xf>
    <xf numFmtId="0" fontId="0" fillId="0" borderId="58" xfId="0" applyBorder="1" applyAlignment="1" applyProtection="1">
      <alignment horizontal="center" vertical="center"/>
      <protection hidden="1"/>
    </xf>
    <xf numFmtId="0" fontId="0" fillId="0" borderId="42" xfId="0" applyBorder="1" applyAlignment="1" applyProtection="1">
      <alignment horizontal="center" vertical="center"/>
      <protection hidden="1"/>
    </xf>
    <xf numFmtId="9" fontId="0" fillId="0" borderId="37" xfId="0" applyNumberFormat="1" applyBorder="1" applyAlignment="1" applyProtection="1">
      <alignment horizontal="center" vertical="center"/>
      <protection hidden="1"/>
    </xf>
    <xf numFmtId="0" fontId="0" fillId="0" borderId="59" xfId="0" applyBorder="1" applyAlignment="1" applyProtection="1">
      <alignment horizontal="center" vertical="center"/>
      <protection hidden="1"/>
    </xf>
    <xf numFmtId="0" fontId="2" fillId="0" borderId="0" xfId="0" applyFont="1" applyAlignment="1">
      <alignment horizontal="center"/>
    </xf>
    <xf numFmtId="0" fontId="32" fillId="60" borderId="2" xfId="0" applyFont="1" applyFill="1" applyBorder="1" applyAlignment="1">
      <alignment horizontal="center" vertical="center"/>
    </xf>
    <xf numFmtId="0" fontId="6" fillId="60" borderId="60" xfId="0" applyFont="1" applyFill="1" applyBorder="1" applyAlignment="1">
      <alignment horizontal="center" vertical="center"/>
    </xf>
    <xf numFmtId="0" fontId="6" fillId="60" borderId="49" xfId="0" applyFont="1" applyFill="1" applyBorder="1" applyAlignment="1">
      <alignment horizontal="center" vertical="center"/>
    </xf>
    <xf numFmtId="0" fontId="2" fillId="48" borderId="22" xfId="0" applyFont="1" applyFill="1" applyBorder="1" applyAlignment="1">
      <alignment horizontal="center" vertical="center"/>
    </xf>
    <xf numFmtId="0" fontId="2" fillId="48" borderId="32" xfId="0" applyFont="1" applyFill="1" applyBorder="1" applyAlignment="1">
      <alignment horizontal="center" vertical="center"/>
    </xf>
    <xf numFmtId="9" fontId="0" fillId="0" borderId="25" xfId="0" applyNumberFormat="1" applyBorder="1" applyAlignment="1" applyProtection="1">
      <alignment horizontal="center" vertical="center"/>
      <protection hidden="1"/>
    </xf>
    <xf numFmtId="9" fontId="0" fillId="0" borderId="13" xfId="0" applyNumberFormat="1" applyBorder="1" applyAlignment="1" applyProtection="1">
      <alignment horizontal="center" vertical="center"/>
      <protection hidden="1"/>
    </xf>
    <xf numFmtId="0" fontId="0" fillId="4" borderId="0" xfId="0" applyFill="1" applyAlignment="1">
      <alignment horizontal="center"/>
    </xf>
    <xf numFmtId="0" fontId="0" fillId="49" borderId="0" xfId="0" applyFill="1" applyAlignment="1">
      <alignment horizontal="center"/>
    </xf>
    <xf numFmtId="0" fontId="0" fillId="7" borderId="0" xfId="0" applyFill="1" applyAlignment="1">
      <alignment horizontal="center"/>
    </xf>
    <xf numFmtId="0" fontId="0" fillId="41" borderId="0" xfId="0" applyFill="1" applyAlignment="1">
      <alignment horizontal="center"/>
    </xf>
    <xf numFmtId="0" fontId="0" fillId="44" borderId="0" xfId="0" applyFill="1" applyAlignment="1">
      <alignment horizontal="center"/>
    </xf>
    <xf numFmtId="0" fontId="0" fillId="43" borderId="0" xfId="0" applyFill="1" applyAlignment="1">
      <alignment horizontal="center"/>
    </xf>
    <xf numFmtId="9" fontId="0" fillId="43" borderId="0" xfId="0" applyNumberFormat="1" applyFill="1" applyAlignment="1">
      <alignment horizontal="center"/>
    </xf>
    <xf numFmtId="9" fontId="0" fillId="44" borderId="0" xfId="0" applyNumberFormat="1" applyFill="1" applyAlignment="1">
      <alignment horizontal="center"/>
    </xf>
    <xf numFmtId="0" fontId="2" fillId="0" borderId="43" xfId="0" applyFont="1" applyBorder="1" applyAlignment="1">
      <alignment horizontal="center" vertical="center"/>
    </xf>
    <xf numFmtId="0" fontId="2" fillId="0" borderId="44" xfId="0" applyFont="1" applyBorder="1" applyAlignment="1">
      <alignment horizontal="center" vertical="center"/>
    </xf>
    <xf numFmtId="0" fontId="2" fillId="0" borderId="41" xfId="0" applyFont="1" applyBorder="1" applyAlignment="1">
      <alignment horizontal="center" vertical="center"/>
    </xf>
    <xf numFmtId="0" fontId="2" fillId="0" borderId="35" xfId="0" applyFont="1" applyBorder="1" applyAlignment="1">
      <alignment horizontal="center" vertical="center"/>
    </xf>
    <xf numFmtId="0" fontId="2" fillId="0" borderId="39" xfId="0" applyFont="1" applyBorder="1" applyAlignment="1">
      <alignment horizontal="center" vertical="center"/>
    </xf>
    <xf numFmtId="0" fontId="2" fillId="0" borderId="38" xfId="0" applyFont="1" applyBorder="1" applyAlignment="1">
      <alignment horizontal="center" vertical="center"/>
    </xf>
    <xf numFmtId="0" fontId="2" fillId="0" borderId="55" xfId="0" applyFont="1" applyBorder="1" applyAlignment="1">
      <alignment horizontal="center" vertical="center"/>
    </xf>
    <xf numFmtId="0" fontId="24" fillId="0" borderId="35" xfId="0" applyFont="1" applyBorder="1" applyAlignment="1">
      <alignment horizontal="center" vertical="center"/>
    </xf>
    <xf numFmtId="0" fontId="24" fillId="0" borderId="18" xfId="0" applyFont="1" applyBorder="1" applyAlignment="1">
      <alignment horizontal="center" vertical="center"/>
    </xf>
    <xf numFmtId="0" fontId="24" fillId="0" borderId="39" xfId="0" applyFont="1" applyBorder="1" applyAlignment="1">
      <alignment horizontal="center" vertical="center"/>
    </xf>
    <xf numFmtId="0" fontId="25" fillId="0" borderId="35" xfId="0" applyFont="1" applyBorder="1" applyAlignment="1">
      <alignment horizontal="center" vertical="center"/>
    </xf>
    <xf numFmtId="0" fontId="25" fillId="0" borderId="39" xfId="0" applyFont="1" applyBorder="1" applyAlignment="1">
      <alignment horizontal="center" vertical="center"/>
    </xf>
    <xf numFmtId="0" fontId="25" fillId="0" borderId="18" xfId="0" applyFont="1" applyBorder="1" applyAlignment="1">
      <alignment horizontal="center" vertical="center"/>
    </xf>
    <xf numFmtId="0" fontId="22" fillId="54" borderId="0" xfId="0" applyFont="1" applyFill="1" applyAlignment="1">
      <alignment horizontal="center" vertical="center"/>
    </xf>
    <xf numFmtId="0" fontId="2" fillId="7" borderId="0" xfId="0" applyFont="1" applyFill="1" applyAlignment="1">
      <alignment horizontal="center" vertical="center"/>
    </xf>
    <xf numFmtId="0" fontId="23" fillId="54" borderId="0" xfId="0" applyFont="1" applyFill="1" applyAlignment="1">
      <alignment horizontal="center" vertical="center"/>
    </xf>
    <xf numFmtId="0" fontId="22" fillId="55" borderId="0" xfId="0" applyFont="1" applyFill="1" applyAlignment="1">
      <alignment horizontal="center" vertical="center"/>
    </xf>
    <xf numFmtId="0" fontId="7" fillId="55" borderId="0" xfId="0" applyFont="1" applyFill="1" applyAlignment="1">
      <alignment horizontal="center" vertical="center" wrapText="1"/>
    </xf>
    <xf numFmtId="0" fontId="2" fillId="0" borderId="14" xfId="0" applyFont="1" applyBorder="1" applyAlignment="1">
      <alignment horizontal="center"/>
    </xf>
    <xf numFmtId="164" fontId="43" fillId="0" borderId="2" xfId="0" applyNumberFormat="1" applyFont="1" applyBorder="1"/>
    <xf numFmtId="164" fontId="43" fillId="0" borderId="2" xfId="0" applyNumberFormat="1" applyFont="1" applyBorder="1" applyAlignment="1">
      <alignment horizontal="center"/>
    </xf>
  </cellXfs>
  <cellStyles count="44">
    <cellStyle name="20% - Énfasis1" xfId="21" builtinId="30" customBuiltin="1"/>
    <cellStyle name="20% - Énfasis2" xfId="25" builtinId="34" customBuiltin="1"/>
    <cellStyle name="20% - Énfasis3" xfId="29" builtinId="38" customBuiltin="1"/>
    <cellStyle name="20% - Énfasis4" xfId="33" builtinId="42" customBuiltin="1"/>
    <cellStyle name="20% - Énfasis5" xfId="37" builtinId="46" customBuiltin="1"/>
    <cellStyle name="20% - Énfasis6" xfId="41" builtinId="50" customBuiltin="1"/>
    <cellStyle name="40% - Énfasis1" xfId="22" builtinId="31" customBuiltin="1"/>
    <cellStyle name="40% - Énfasis2" xfId="26" builtinId="35" customBuiltin="1"/>
    <cellStyle name="40% - Énfasis3" xfId="30" builtinId="39" customBuiltin="1"/>
    <cellStyle name="40% - Énfasis4" xfId="34" builtinId="43" customBuiltin="1"/>
    <cellStyle name="40% - Énfasis5" xfId="38" builtinId="47" customBuiltin="1"/>
    <cellStyle name="40% - Énfasis6" xfId="42" builtinId="51" customBuiltin="1"/>
    <cellStyle name="60% - Énfasis1" xfId="23" builtinId="32" customBuiltin="1"/>
    <cellStyle name="60% - Énfasis2" xfId="27" builtinId="36" customBuiltin="1"/>
    <cellStyle name="60% - Énfasis3" xfId="31" builtinId="40" customBuiltin="1"/>
    <cellStyle name="60% - Énfasis4" xfId="35" builtinId="44" customBuiltin="1"/>
    <cellStyle name="60% - Énfasis5" xfId="39" builtinId="48" customBuiltin="1"/>
    <cellStyle name="60% - Énfasis6" xfId="43" builtinId="52" customBuiltin="1"/>
    <cellStyle name="Bueno" xfId="9" builtinId="26" customBuiltin="1"/>
    <cellStyle name="Cálculo" xfId="13" builtinId="22" customBuiltin="1"/>
    <cellStyle name="Celda de comprobación" xfId="15" builtinId="23" customBuiltin="1"/>
    <cellStyle name="Celda vinculada" xfId="14" builtinId="24" customBuiltin="1"/>
    <cellStyle name="Encabezado 1" xfId="5" builtinId="16" customBuiltin="1"/>
    <cellStyle name="Encabezado 4" xfId="8" builtinId="19" customBuiltin="1"/>
    <cellStyle name="Énfasis1" xfId="20" builtinId="29" customBuiltin="1"/>
    <cellStyle name="Énfasis2" xfId="24" builtinId="33" customBuiltin="1"/>
    <cellStyle name="Énfasis3" xfId="28" builtinId="37" customBuiltin="1"/>
    <cellStyle name="Énfasis4" xfId="32" builtinId="41" customBuiltin="1"/>
    <cellStyle name="Énfasis5" xfId="36" builtinId="45" customBuiltin="1"/>
    <cellStyle name="Énfasis6" xfId="40" builtinId="49" customBuiltin="1"/>
    <cellStyle name="Entrada" xfId="1" builtinId="20" customBuiltin="1"/>
    <cellStyle name="Incorrecto" xfId="10" builtinId="27" customBuiltin="1"/>
    <cellStyle name="Neutral" xfId="11" builtinId="28" customBuiltin="1"/>
    <cellStyle name="Normal" xfId="0" builtinId="0"/>
    <cellStyle name="Normal 2" xfId="3" xr:uid="{00000000-0005-0000-0000-000022000000}"/>
    <cellStyle name="Notas" xfId="17" builtinId="10" customBuiltin="1"/>
    <cellStyle name="Porcentaje" xfId="2" builtinId="5"/>
    <cellStyle name="Salida" xfId="12" builtinId="21" customBuiltin="1"/>
    <cellStyle name="Texto de advertencia" xfId="16" builtinId="11" customBuiltin="1"/>
    <cellStyle name="Texto explicativo" xfId="18" builtinId="53" customBuiltin="1"/>
    <cellStyle name="Título" xfId="4" builtinId="15" customBuiltin="1"/>
    <cellStyle name="Título 2" xfId="6" builtinId="17" customBuiltin="1"/>
    <cellStyle name="Título 3" xfId="7" builtinId="18" customBuiltin="1"/>
    <cellStyle name="Total" xfId="19" builtinId="25" customBuiltin="1"/>
  </cellStyles>
  <dxfs count="2246">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horizontal style="thin">
          <color indexed="64"/>
        </horizont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numFmt numFmtId="13" formatCode="0%"/>
    </dxf>
    <dxf>
      <numFmt numFmtId="13" formatCode="0%"/>
    </dxf>
    <dxf>
      <alignment horizontal="center"/>
    </dxf>
    <dxf>
      <alignment horizontal="cent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horizontal style="thin">
          <color indexed="64"/>
        </horizont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numFmt numFmtId="13" formatCode="0%"/>
    </dxf>
    <dxf>
      <numFmt numFmtId="13" formatCode="0%"/>
    </dxf>
    <dxf>
      <alignment horizontal="center"/>
    </dxf>
    <dxf>
      <alignment horizontal="cent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fill>
        <patternFill patternType="solid">
          <bgColor rgb="FFE84C22"/>
        </patternFill>
      </fill>
    </dxf>
    <dxf>
      <fill>
        <patternFill patternType="solid">
          <bgColor rgb="FFE84C22"/>
        </patternFill>
      </fill>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left/>
        <right/>
        <top/>
        <bottom/>
      </border>
    </dxf>
    <dxf>
      <border>
        <left/>
        <right/>
        <top/>
        <bottom/>
      </border>
    </dxf>
    <dxf>
      <border>
        <top/>
      </border>
    </dxf>
    <dxf>
      <fill>
        <patternFill>
          <bgColor theme="5" tint="-0.249977111117893"/>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border>
    </dxf>
    <dxf>
      <border>
        <left/>
        <right/>
        <top/>
        <bottom/>
        <vertical/>
      </border>
    </dxf>
    <dxf>
      <border>
        <left/>
        <top/>
      </border>
    </dxf>
    <dxf>
      <border>
        <left/>
        <top/>
      </border>
    </dxf>
    <dxf>
      <border>
        <top/>
      </border>
    </dxf>
    <dxf>
      <border>
        <top/>
      </border>
    </dxf>
    <dxf>
      <border>
        <left/>
        <top/>
      </border>
    </dxf>
    <dxf>
      <border>
        <left/>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ill>
        <patternFill>
          <bgColor theme="5"/>
        </patternFill>
      </fill>
    </dxf>
    <dxf>
      <border>
        <horizontal style="thin">
          <color indexed="64"/>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right style="thin">
          <color indexed="64"/>
        </right>
        <bottom style="thin">
          <color indexed="64"/>
        </bottom>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numFmt numFmtId="14" formatCode="0.00%"/>
    </dxf>
    <dxf>
      <numFmt numFmtId="13" formatCode="0%"/>
    </dxf>
    <dxf>
      <alignment horizontal="center" readingOrder="0"/>
    </dxf>
    <dxf>
      <numFmt numFmtId="164" formatCode="0.0%"/>
    </dxf>
    <dxf>
      <numFmt numFmtId="14" formatCode="0.00%"/>
    </dxf>
    <dxf>
      <numFmt numFmtId="13" formatCode="0%"/>
    </dxf>
    <dxf>
      <alignment horizontal="center" readingOrder="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readingOrder="0"/>
    </dxf>
    <dxf>
      <numFmt numFmtId="13" formatCode="0%"/>
    </dxf>
    <dxf>
      <alignment horizontal="center" readingOrder="0"/>
    </dxf>
    <dxf>
      <border>
        <right style="thin">
          <color indexed="64"/>
        </right>
      </border>
    </dxf>
    <dxf>
      <fill>
        <patternFill>
          <bgColor rgb="FFE84C22"/>
        </patternFill>
      </fill>
    </dxf>
    <dxf>
      <fill>
        <patternFill>
          <bgColor rgb="FFE84C22"/>
        </patternFill>
      </fill>
    </dxf>
    <dxf>
      <numFmt numFmtId="14" formatCode="0.00%"/>
    </dxf>
    <dxf>
      <font>
        <color theme="0"/>
      </font>
      <numFmt numFmtId="0" formatCode="General"/>
      <fill>
        <patternFill patternType="solid">
          <fgColor indexed="64"/>
          <bgColor rgb="FFE84C22"/>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dxf>
    <dxf>
      <numFmt numFmtId="14" formatCode="0.00%"/>
    </dxf>
    <dxf>
      <numFmt numFmtId="1" formatCode="0"/>
    </dxf>
    <dxf>
      <font>
        <b/>
      </font>
    </dxf>
    <dxf>
      <font>
        <b/>
      </font>
    </dxf>
    <dxf>
      <font>
        <b/>
      </font>
    </dxf>
    <dxf>
      <font>
        <b/>
      </font>
    </dxf>
    <dxf>
      <font>
        <b/>
      </font>
    </dxf>
    <dxf>
      <font>
        <b/>
      </font>
    </dxf>
    <dxf>
      <font>
        <b/>
      </font>
    </dxf>
    <dxf>
      <font>
        <b/>
      </font>
    </dxf>
    <dxf>
      <font>
        <b/>
      </font>
    </dxf>
    <dxf>
      <alignment horizontal="right"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left" readingOrder="0"/>
    </dxf>
    <dxf>
      <alignment horizontal="left" readingOrder="0"/>
    </dxf>
    <dxf>
      <alignment horizontal="left" readingOrder="0"/>
    </dxf>
    <dxf>
      <font>
        <sz val="13"/>
      </font>
    </dxf>
    <dxf>
      <font>
        <b/>
        <sz val="13"/>
      </font>
    </dxf>
    <dxf>
      <font>
        <color rgb="FFFF0000"/>
      </font>
    </dxf>
    <dxf>
      <font>
        <color auto="1"/>
      </font>
    </dxf>
    <dxf>
      <fill>
        <patternFill patternType="solid">
          <bgColor theme="5" tint="0.79998168889431442"/>
        </patternFill>
      </fill>
    </dxf>
    <dxf>
      <fill>
        <patternFill patternType="solid">
          <bgColor theme="5"/>
        </patternFill>
      </fill>
    </dxf>
    <dxf>
      <fill>
        <patternFill>
          <bgColor theme="5" tint="0.79998168889431442"/>
        </patternFill>
      </fill>
    </dxf>
    <dxf>
      <fill>
        <patternFill>
          <bgColor rgb="FFFFFF00"/>
        </patternFill>
      </fill>
    </dxf>
    <dxf>
      <fill>
        <patternFill patternType="none">
          <bgColor auto="1"/>
        </patternFill>
      </fill>
    </dxf>
    <dxf>
      <fill>
        <patternFill patternType="solid">
          <bgColor theme="5" tint="0.7999816888943144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ont>
        <sz val="11"/>
      </font>
    </dxf>
    <dxf>
      <fill>
        <patternFill patternType="none">
          <bgColor auto="1"/>
        </patternFill>
      </fill>
    </dxf>
    <dxf>
      <fill>
        <patternFill patternType="none">
          <bgColor auto="1"/>
        </patternFill>
      </fill>
    </dxf>
    <dxf>
      <font>
        <b/>
      </font>
    </dxf>
    <dxf>
      <font>
        <sz val="12"/>
      </font>
    </dxf>
    <dxf>
      <font>
        <sz val="12"/>
      </font>
    </dxf>
    <dxf>
      <font>
        <u/>
      </font>
    </dxf>
    <dxf>
      <font>
        <u/>
      </font>
    </dxf>
    <dxf>
      <font>
        <u/>
      </font>
    </dxf>
    <dxf>
      <font>
        <u/>
      </font>
    </dxf>
    <dxf>
      <font>
        <sz val="12"/>
      </font>
    </dxf>
    <dxf>
      <fill>
        <patternFill patternType="solid">
          <fgColor indexed="64"/>
          <bgColor rgb="FFE84C22"/>
        </patternFill>
      </fill>
    </dxf>
    <dxf>
      <fill>
        <patternFill patternType="solid">
          <fgColor indexed="64"/>
          <bgColor rgb="FFE84C22"/>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fill>
        <patternFill>
          <bgColor rgb="FFE84C22"/>
        </patternFill>
      </fill>
    </dxf>
    <dxf>
      <fill>
        <patternFill>
          <bgColor rgb="FFE84C22"/>
        </patternFill>
      </fill>
    </dxf>
    <dxf>
      <numFmt numFmtId="13" formatCode="0%"/>
    </dxf>
    <dxf>
      <font>
        <b/>
        <color theme="0"/>
      </font>
      <numFmt numFmtId="14" formatCode="0.00%"/>
      <fill>
        <patternFill patternType="solid">
          <fgColor indexed="64"/>
          <bgColor rgb="FFE84C22"/>
        </patternFill>
      </fill>
    </dxf>
    <dxf>
      <numFmt numFmtId="14" formatCode="0.00%"/>
    </dxf>
    <dxf>
      <numFmt numFmtId="14" formatCode="0.00%"/>
    </dxf>
    <dxf>
      <fill>
        <patternFill patternType="solid">
          <fgColor indexed="64"/>
          <bgColor rgb="FFE84C22"/>
        </patternFill>
      </fill>
      <alignment horizontal="center"/>
    </dxf>
    <dxf>
      <numFmt numFmtId="14" formatCode="0.00%"/>
    </dxf>
    <dxf>
      <numFmt numFmtId="0" formatCode="General"/>
      <fill>
        <patternFill patternType="solid">
          <fgColor indexed="64"/>
          <bgColor rgb="FFE84C22"/>
        </patternFill>
      </fill>
      <alignment horizontal="center"/>
    </dxf>
    <dxf>
      <alignment horizontal="center"/>
    </dxf>
    <dxf>
      <alignment horizontal="center"/>
    </dxf>
    <dxf>
      <alignment horizontal="center"/>
    </dxf>
    <dxf>
      <alignment horizontal="center"/>
    </dxf>
    <dxf>
      <alignment horizontal="center"/>
    </dxf>
    <dxf>
      <alignment horizontal="cent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0"/>
      </font>
      <fill>
        <patternFill patternType="solid">
          <fgColor indexed="64"/>
          <bgColor theme="5"/>
        </patternFill>
      </fill>
    </dxf>
    <dxf>
      <border>
        <horizontal style="thin">
          <color indexed="64"/>
        </horizontal>
      </border>
    </dxf>
    <dxf>
      <border>
        <vertical style="thin">
          <color indexed="64"/>
        </vertical>
      </border>
    </dxf>
    <dxf>
      <font>
        <b val="0"/>
      </font>
    </dxf>
    <dxf>
      <font>
        <b val="0"/>
      </font>
    </dxf>
    <dxf>
      <font>
        <b/>
      </font>
    </dxf>
    <dxf>
      <font>
        <b/>
      </font>
    </dxf>
    <dxf>
      <border>
        <vertical style="thin">
          <color indexed="64"/>
        </vertical>
      </border>
    </dxf>
    <dxf>
      <border>
        <vertical style="thin">
          <color indexed="64"/>
        </vertical>
      </border>
    </dxf>
    <dxf>
      <font>
        <b/>
      </font>
    </dxf>
    <dxf>
      <font>
        <b/>
        <color theme="0"/>
      </font>
      <fill>
        <patternFill patternType="solid">
          <fgColor indexed="64"/>
          <bgColor theme="5"/>
        </patternFill>
      </fill>
    </dxf>
    <dxf>
      <font>
        <color theme="0"/>
      </font>
      <fill>
        <patternFill patternType="solid">
          <fgColor indexed="64"/>
          <bgColor theme="5"/>
        </patternFill>
      </fill>
    </dxf>
    <dxf>
      <numFmt numFmtId="14" formatCode="0.00%"/>
    </dxf>
    <dxf>
      <numFmt numFmtId="14" formatCode="0.00%"/>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font>
        <b/>
      </font>
    </dxf>
    <dxf>
      <font>
        <b/>
        <color theme="0"/>
      </font>
      <numFmt numFmtId="14" formatCode="0.00%"/>
      <fill>
        <patternFill patternType="solid">
          <fgColor indexed="64"/>
          <bgColor theme="5"/>
        </patternFill>
      </fill>
    </dxf>
    <dxf>
      <numFmt numFmtId="13" formatCode="0%"/>
    </dxf>
    <dxf>
      <numFmt numFmtId="164" formatCode="0.0%"/>
    </dxf>
    <dxf>
      <fill>
        <patternFill>
          <bgColor rgb="FFE94C22"/>
        </patternFill>
      </fill>
    </dxf>
    <dxf>
      <numFmt numFmtId="14" formatCode="0.00%"/>
    </dxf>
    <dxf>
      <numFmt numFmtId="14" formatCode="0.00%"/>
    </dxf>
    <dxf>
      <font>
        <b/>
        <color theme="0"/>
      </font>
      <fill>
        <patternFill patternType="solid">
          <fgColor indexed="64"/>
          <bgColor rgb="FFE94C22"/>
        </patternFill>
      </fill>
    </dxf>
    <dxf>
      <font>
        <b/>
        <color theme="0"/>
      </font>
      <numFmt numFmtId="14" formatCode="0.00%"/>
      <fill>
        <patternFill patternType="solid">
          <fgColor indexed="64"/>
          <bgColor rgb="FFE94C22"/>
        </patternFill>
      </fill>
    </dxf>
    <dxf>
      <numFmt numFmtId="14" formatCode="0.00%"/>
    </dxf>
    <dxf>
      <font>
        <b/>
        <color theme="0"/>
      </font>
      <fill>
        <patternFill patternType="solid">
          <fgColor indexed="64"/>
          <bgColor rgb="FFE94C22"/>
        </patternFill>
      </fill>
    </dxf>
    <dxf>
      <font>
        <b/>
        <color theme="0"/>
      </font>
      <fill>
        <patternFill patternType="solid">
          <fgColor indexed="64"/>
          <bgColor rgb="FFE94C22"/>
        </patternFill>
      </fill>
    </dxf>
    <dxf>
      <border>
        <top style="thin">
          <color indexed="64"/>
        </top>
        <vertical style="thin">
          <color indexed="64"/>
        </vertical>
        <horizontal style="thin">
          <color indexed="64"/>
        </horizontal>
      </bord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horizontal style="thin">
          <color indexed="64"/>
        </horizont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numFmt numFmtId="13" formatCode="0%"/>
    </dxf>
    <dxf>
      <numFmt numFmtId="13" formatCode="0%"/>
    </dxf>
    <dxf>
      <alignment horizontal="center"/>
    </dxf>
    <dxf>
      <alignment horizontal="center"/>
    </dxf>
    <dxf>
      <numFmt numFmtId="170" formatCode="0.0000000"/>
    </dxf>
    <dxf>
      <numFmt numFmtId="169" formatCode="0.000000"/>
    </dxf>
    <dxf>
      <numFmt numFmtId="168" formatCode="0.00000"/>
    </dxf>
    <dxf>
      <numFmt numFmtId="167" formatCode="0.0000"/>
    </dxf>
    <dxf>
      <numFmt numFmtId="166" formatCode="0.000"/>
    </dxf>
    <dxf>
      <numFmt numFmtId="2" formatCode="0.00"/>
    </dxf>
    <dxf>
      <numFmt numFmtId="171" formatCode="0.0"/>
    </dxf>
    <dxf>
      <numFmt numFmtId="2" formatCode="0.00"/>
    </dxf>
    <dxf>
      <numFmt numFmtId="170" formatCode="0.0000000"/>
    </dxf>
    <dxf>
      <numFmt numFmtId="169" formatCode="0.000000"/>
    </dxf>
    <dxf>
      <numFmt numFmtId="168" formatCode="0.00000"/>
    </dxf>
    <dxf>
      <numFmt numFmtId="167" formatCode="0.0000"/>
    </dxf>
    <dxf>
      <numFmt numFmtId="166" formatCode="0.000"/>
    </dxf>
    <dxf>
      <numFmt numFmtId="2" formatCode="0.00"/>
    </dxf>
    <dxf>
      <fill>
        <patternFill patternType="solid">
          <bgColor theme="5"/>
        </patternFill>
      </fill>
    </dxf>
    <dxf>
      <fill>
        <patternFill patternType="solid">
          <bgColor theme="5"/>
        </patternFill>
      </fill>
    </dxf>
    <dxf>
      <font>
        <color theme="0"/>
      </font>
    </dxf>
    <dxf>
      <font>
        <color theme="0"/>
      </font>
    </dxf>
    <dxf>
      <border>
        <left/>
        <top/>
        <bottom/>
      </border>
    </dxf>
    <dxf>
      <font>
        <b/>
      </font>
    </dxf>
    <dxf>
      <border>
        <right/>
        <top/>
        <bottom/>
      </border>
    </dxf>
    <dxf>
      <border>
        <right/>
        <top/>
        <bottom/>
      </border>
    </dxf>
    <dxf>
      <border>
        <left/>
        <right/>
        <top/>
      </border>
    </dxf>
    <dxf>
      <border>
        <left/>
        <right/>
        <top/>
      </border>
    </dxf>
    <dxf>
      <border>
        <left/>
        <right/>
        <top/>
      </border>
    </dxf>
    <dxf>
      <border>
        <left/>
        <right/>
        <top/>
      </border>
    </dxf>
    <dxf>
      <border>
        <left/>
        <right/>
        <top/>
      </border>
    </dxf>
    <dxf>
      <border>
        <top/>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horizontal style="thin">
          <color indexed="64"/>
        </horizontal>
      </border>
    </dxf>
    <dxf>
      <font>
        <b val="0"/>
      </font>
    </dxf>
    <dxf>
      <font>
        <b val="0"/>
      </font>
    </dxf>
    <dxf>
      <font>
        <b/>
      </font>
    </dxf>
    <dxf>
      <font>
        <b/>
      </font>
    </dxf>
    <dxf>
      <border>
        <vertical style="thin">
          <color indexed="64"/>
        </vertical>
      </border>
    </dxf>
    <dxf>
      <border>
        <vertical style="thin">
          <color indexed="64"/>
        </vertical>
      </border>
    </dxf>
    <dxf>
      <font>
        <b/>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color theme="0"/>
      </font>
      <fill>
        <patternFill patternType="solid">
          <fgColor indexed="64"/>
          <bgColor theme="5"/>
        </patternFill>
      </fill>
    </dxf>
    <dxf>
      <numFmt numFmtId="13" formatCode="0%"/>
    </dxf>
    <dxf>
      <numFmt numFmtId="164" formatCode="0.0%"/>
    </dxf>
    <dxf>
      <numFmt numFmtId="14" formatCode="0.00%"/>
    </dxf>
    <dxf>
      <border>
        <right style="thin">
          <color indexed="64"/>
        </right>
        <vertical style="thin">
          <color indexed="64"/>
        </vertical>
        <horizontal style="thin">
          <color indexed="64"/>
        </horizontal>
      </border>
    </dxf>
    <dxf>
      <font>
        <color theme="0"/>
      </font>
      <fill>
        <patternFill patternType="solid">
          <fgColor indexed="64"/>
          <bgColor theme="5"/>
        </patternFill>
      </fill>
    </dxf>
    <dxf>
      <border>
        <vertical style="thin">
          <color indexed="64"/>
        </vertical>
      </border>
    </dxf>
    <dxf>
      <numFmt numFmtId="14" formatCode="0.00%"/>
    </dxf>
    <dxf>
      <border>
        <right style="thin">
          <color indexed="64"/>
        </right>
        <vertical style="thin">
          <color indexed="64"/>
        </vertical>
        <horizontal style="thin">
          <color indexed="64"/>
        </horizontal>
      </border>
    </dxf>
    <dxf>
      <numFmt numFmtId="14" formatCode="0.00%"/>
    </dxf>
    <dxf>
      <numFmt numFmtId="14" formatCode="0.00%"/>
    </dxf>
    <dxf>
      <numFmt numFmtId="14" formatCode="0.00%"/>
    </dxf>
    <dxf>
      <numFmt numFmtId="14" formatCode="0.0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3" formatCode="0%"/>
    </dxf>
    <dxf>
      <numFmt numFmtId="172" formatCode="0.000%"/>
    </dxf>
    <dxf>
      <numFmt numFmtId="14" formatCode="0.00%"/>
    </dxf>
    <dxf>
      <numFmt numFmtId="164" formatCode="0.0%"/>
    </dxf>
    <dxf>
      <alignment horizontal="center" readingOrder="0"/>
    </dxf>
    <dxf>
      <numFmt numFmtId="164" formatCode="0.0%"/>
    </dxf>
    <dxf>
      <numFmt numFmtId="13" formatCode="0%"/>
    </dxf>
    <dxf>
      <numFmt numFmtId="13" formatCode="0%"/>
    </dxf>
    <dxf>
      <alignment horizontal="center"/>
    </dxf>
    <dxf>
      <alignment horizontal="center"/>
    </dxf>
    <dxf>
      <font>
        <color theme="0"/>
      </font>
      <numFmt numFmtId="0" formatCode="General"/>
      <fill>
        <patternFill patternType="solid">
          <fgColor indexed="64"/>
          <bgColor rgb="FFE84C22"/>
        </patternFill>
      </fill>
    </dxf>
    <dxf>
      <numFmt numFmtId="14" formatCode="0.00%"/>
    </dxf>
    <dxf>
      <fill>
        <patternFill>
          <bgColor rgb="FFE84C22"/>
        </patternFill>
      </fill>
    </dxf>
    <dxf>
      <fill>
        <patternFill>
          <bgColor rgb="FFE84C22"/>
        </patternFill>
      </fill>
    </dxf>
    <dxf>
      <border>
        <right style="thin">
          <color indexed="64"/>
        </right>
      </border>
    </dxf>
    <dxf>
      <alignment horizontal="center" readingOrder="0"/>
    </dxf>
    <dxf>
      <numFmt numFmtId="13" formatCode="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0.0%"/>
    </dxf>
    <dxf>
      <alignment horizontal="center" readingOrder="0"/>
    </dxf>
    <dxf>
      <numFmt numFmtId="13" formatCode="0%"/>
    </dxf>
    <dxf>
      <numFmt numFmtId="14" formatCode="0.00%"/>
    </dxf>
    <dxf>
      <numFmt numFmtId="164" formatCode="0.0%"/>
    </dxf>
    <dxf>
      <alignment horizontal="center" readingOrder="0"/>
    </dxf>
    <dxf>
      <numFmt numFmtId="13" formatCode="0%"/>
    </dxf>
    <dxf>
      <numFmt numFmtId="14" formatCode="0.00%"/>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vertical style="thin">
          <color indexed="64"/>
        </vertical>
        <horizontal style="thin">
          <color indexed="64"/>
        </horizontal>
      </border>
    </dxf>
    <dxf>
      <border>
        <right style="thin">
          <color indexed="64"/>
        </right>
        <bottom style="thin">
          <color indexed="64"/>
        </bottom>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vertical style="thin">
          <color indexed="64"/>
        </vertical>
        <horizontal style="thin">
          <color indexed="64"/>
        </horizontal>
      </border>
    </dxf>
    <dxf>
      <border>
        <top style="thin">
          <color indexed="64"/>
        </top>
        <horizontal style="thin">
          <color indexed="64"/>
        </horizontal>
      </border>
    </dxf>
    <dxf>
      <border>
        <top style="thin">
          <color indexed="64"/>
        </top>
        <horizontal style="thin">
          <color indexed="64"/>
        </horizontal>
      </border>
    </dxf>
    <dxf>
      <border>
        <vertical style="thin">
          <color indexed="64"/>
        </vertical>
        <horizontal style="thin">
          <color indexed="64"/>
        </horizontal>
      </border>
    </dxf>
    <dxf>
      <border>
        <horizontal style="thin">
          <color indexed="64"/>
        </horizontal>
      </border>
    </dxf>
    <dxf>
      <fill>
        <patternFill>
          <bgColor theme="5"/>
        </patternFill>
      </fill>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top/>
      </border>
    </dxf>
    <dxf>
      <border>
        <left/>
        <top/>
      </border>
    </dxf>
    <dxf>
      <border>
        <left/>
        <top/>
      </border>
    </dxf>
    <dxf>
      <border>
        <top/>
      </border>
    </dxf>
    <dxf>
      <border>
        <top/>
      </border>
    </dxf>
    <dxf>
      <border>
        <left/>
        <top/>
      </border>
    </dxf>
    <dxf>
      <border>
        <left/>
        <top/>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5" tint="-0.249977111117893"/>
        </patternFill>
      </fill>
    </dxf>
    <dxf>
      <border>
        <top/>
      </border>
    </dxf>
    <dxf>
      <border>
        <left/>
        <right/>
        <top/>
        <bottom/>
      </border>
    </dxf>
    <dxf>
      <border>
        <left/>
        <right/>
        <top/>
        <bottom/>
      </border>
    </dxf>
    <dxf>
      <font>
        <b/>
      </font>
    </dxf>
    <dxf>
      <border>
        <left/>
        <top/>
        <bottom/>
      </border>
    </dxf>
    <dxf>
      <font>
        <color theme="0"/>
      </font>
    </dxf>
    <dxf>
      <fill>
        <patternFill patternType="solid">
          <bgColor theme="5"/>
        </patternFill>
      </fill>
    </dxf>
    <dxf>
      <numFmt numFmtId="2" formatCode="0.00"/>
    </dxf>
    <dxf>
      <numFmt numFmtId="166" formatCode="0.000"/>
    </dxf>
    <dxf>
      <numFmt numFmtId="167" formatCode="0.0000"/>
    </dxf>
    <dxf>
      <numFmt numFmtId="168" formatCode="0.00000"/>
    </dxf>
    <dxf>
      <numFmt numFmtId="169" formatCode="0.000000"/>
    </dxf>
    <dxf>
      <numFmt numFmtId="170" formatCode="0.0000000"/>
    </dxf>
    <dxf>
      <numFmt numFmtId="2" formatCode="0.00"/>
    </dxf>
    <dxf>
      <numFmt numFmtId="171" formatCode="0.0"/>
    </dxf>
    <dxf>
      <numFmt numFmtId="2" formatCode="0.00"/>
    </dxf>
    <dxf>
      <numFmt numFmtId="166" formatCode="0.000"/>
    </dxf>
    <dxf>
      <numFmt numFmtId="167" formatCode="0.0000"/>
    </dxf>
    <dxf>
      <numFmt numFmtId="168" formatCode="0.00000"/>
    </dxf>
    <dxf>
      <numFmt numFmtId="169" formatCode="0.000000"/>
    </dxf>
    <dxf>
      <numFmt numFmtId="170" formatCode="0.0000000"/>
    </dxf>
    <dxf>
      <fill>
        <patternFill patternType="solid">
          <bgColor rgb="FFE84C22"/>
        </patternFill>
      </fill>
    </dxf>
    <dxf>
      <fill>
        <patternFill patternType="solid">
          <bgColor rgb="FFE84C22"/>
        </patternFill>
      </fill>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fill>
        <patternFill>
          <bgColor rgb="FFFF0000"/>
        </patternFill>
      </fill>
    </dxf>
    <dxf>
      <font>
        <color theme="0"/>
      </font>
      <fill>
        <patternFill>
          <bgColor rgb="FF00B050"/>
        </patternFill>
      </fill>
    </dxf>
    <dxf>
      <font>
        <color theme="0"/>
      </font>
      <fill>
        <patternFill>
          <bgColor rgb="FFFF0000"/>
        </patternFill>
      </fill>
    </dxf>
    <dxf>
      <font>
        <b/>
        <i val="0"/>
        <color theme="0"/>
      </font>
      <fill>
        <patternFill>
          <bgColor rgb="FF00B050"/>
        </patternFill>
      </fill>
    </dxf>
    <dxf>
      <font>
        <b/>
        <i val="0"/>
        <color theme="0"/>
      </font>
      <fill>
        <patternFill>
          <bgColor rgb="FF92D050"/>
        </patternFill>
      </fill>
    </dxf>
    <dxf>
      <font>
        <b/>
        <i val="0"/>
        <color theme="0"/>
      </font>
      <fill>
        <patternFill>
          <bgColor rgb="FFFFC000"/>
        </patternFill>
      </fill>
    </dxf>
    <dxf>
      <font>
        <b/>
        <i val="0"/>
        <color theme="0"/>
      </font>
      <fill>
        <patternFill>
          <bgColor rgb="FFFF0000"/>
        </patternFill>
      </fill>
    </dxf>
    <dxf>
      <fill>
        <patternFill>
          <bgColor theme="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bgColor theme="0"/>
        </patternFill>
      </fill>
    </dxf>
    <dxf>
      <fill>
        <patternFill patternType="solid">
          <bgColor rgb="FFFFFF00"/>
        </patternFill>
      </fill>
    </dxf>
    <dxf>
      <fill>
        <patternFill patternType="solid">
          <bgColor rgb="FFFFFF00"/>
        </patternFill>
      </fill>
    </dxf>
    <dxf>
      <fill>
        <patternFill patternType="solid">
          <fgColor indexed="64"/>
          <bgColor rgb="FFE84C22"/>
        </patternFill>
      </fill>
    </dxf>
    <dxf>
      <fill>
        <patternFill patternType="solid">
          <fgColor indexed="64"/>
          <bgColor rgb="FFE84C22"/>
        </patternFill>
      </fill>
    </dxf>
    <dxf>
      <font>
        <sz val="12"/>
      </font>
    </dxf>
    <dxf>
      <font>
        <u/>
      </font>
    </dxf>
    <dxf>
      <font>
        <u/>
      </font>
    </dxf>
    <dxf>
      <font>
        <u/>
      </font>
    </dxf>
    <dxf>
      <font>
        <u/>
      </font>
    </dxf>
    <dxf>
      <font>
        <sz val="12"/>
      </font>
    </dxf>
    <dxf>
      <font>
        <sz val="12"/>
      </font>
    </dxf>
    <dxf>
      <font>
        <b/>
      </font>
    </dxf>
    <dxf>
      <fill>
        <patternFill patternType="none">
          <bgColor auto="1"/>
        </patternFill>
      </fill>
    </dxf>
    <dxf>
      <fill>
        <patternFill patternType="none">
          <bgColor auto="1"/>
        </patternFill>
      </fill>
    </dxf>
    <dxf>
      <font>
        <sz val="11"/>
      </font>
    </dxf>
    <dxf>
      <font>
        <sz val="11"/>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1"/>
      </font>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rgb="FFE84C22"/>
        </patternFill>
      </fill>
    </dxf>
    <dxf>
      <fill>
        <patternFill patternType="solid">
          <bgColor theme="5" tint="0.79998168889431442"/>
        </patternFill>
      </fill>
    </dxf>
    <dxf>
      <fill>
        <patternFill patternType="none">
          <bgColor auto="1"/>
        </patternFill>
      </fill>
    </dxf>
    <dxf>
      <fill>
        <patternFill>
          <bgColor rgb="FFFFFF00"/>
        </patternFill>
      </fill>
    </dxf>
    <dxf>
      <fill>
        <patternFill>
          <bgColor theme="5" tint="0.79998168889431442"/>
        </patternFill>
      </fill>
    </dxf>
    <dxf>
      <fill>
        <patternFill patternType="solid">
          <bgColor theme="5"/>
        </patternFill>
      </fill>
    </dxf>
    <dxf>
      <fill>
        <patternFill patternType="solid">
          <bgColor theme="5" tint="0.79998168889431442"/>
        </patternFill>
      </fill>
    </dxf>
    <dxf>
      <font>
        <color auto="1"/>
      </font>
    </dxf>
    <dxf>
      <font>
        <color rgb="FFFF0000"/>
      </font>
    </dxf>
    <dxf>
      <font>
        <b/>
        <sz val="13"/>
      </font>
    </dxf>
    <dxf>
      <font>
        <sz val="13"/>
      </font>
    </dxf>
    <dxf>
      <alignment horizontal="left" readingOrder="0"/>
    </dxf>
    <dxf>
      <alignment horizontal="left" readingOrder="0"/>
    </dxf>
    <dxf>
      <alignment horizontal="left" readingOrder="0"/>
    </dxf>
    <dxf>
      <alignment horizontal="left" readingOrder="0"/>
    </dxf>
    <dxf>
      <alignment horizontal="center" readingOrder="0"/>
    </dxf>
    <dxf>
      <alignment horizontal="left"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right" readingOrder="0"/>
    </dxf>
    <dxf>
      <font>
        <b/>
      </font>
    </dxf>
    <dxf>
      <font>
        <b/>
      </font>
    </dxf>
    <dxf>
      <font>
        <b/>
      </font>
    </dxf>
    <dxf>
      <font>
        <b/>
      </font>
    </dxf>
    <dxf>
      <font>
        <b/>
      </font>
    </dxf>
    <dxf>
      <font>
        <b/>
      </font>
    </dxf>
    <dxf>
      <font>
        <b/>
      </font>
    </dxf>
    <dxf>
      <font>
        <b/>
      </font>
    </dxf>
    <dxf>
      <font>
        <b/>
      </font>
    </dxf>
    <dxf>
      <numFmt numFmtId="1" formatCode="0"/>
    </dxf>
    <dxf>
      <numFmt numFmtId="14" formatCode="0.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dxf>
    <dxf>
      <alignment horizontal="center"/>
    </dxf>
    <dxf>
      <alignment horizontal="center"/>
    </dxf>
    <dxf>
      <alignment horizontal="center"/>
    </dxf>
    <dxf>
      <alignment horizontal="center"/>
    </dxf>
    <dxf>
      <alignment horizontal="center"/>
    </dxf>
    <dxf>
      <numFmt numFmtId="0" formatCode="General"/>
      <fill>
        <patternFill patternType="solid">
          <fgColor indexed="64"/>
          <bgColor rgb="FFE84C22"/>
        </patternFill>
      </fill>
      <alignment horizontal="center"/>
    </dxf>
    <dxf>
      <numFmt numFmtId="14" formatCode="0.00%"/>
    </dxf>
    <dxf>
      <fill>
        <patternFill patternType="solid">
          <fgColor indexed="64"/>
          <bgColor rgb="FFE84C22"/>
        </patternFill>
      </fill>
      <alignment horizontal="center"/>
    </dxf>
    <dxf>
      <numFmt numFmtId="14" formatCode="0.00%"/>
    </dxf>
    <dxf>
      <numFmt numFmtId="14" formatCode="0.00%"/>
    </dxf>
    <dxf>
      <font>
        <b/>
        <color theme="0"/>
      </font>
      <numFmt numFmtId="14" formatCode="0.00%"/>
      <fill>
        <patternFill patternType="solid">
          <fgColor indexed="64"/>
          <bgColor rgb="FFE84C22"/>
        </patternFill>
      </fill>
    </dxf>
    <dxf>
      <numFmt numFmtId="13" formatCode="0%"/>
    </dxf>
    <dxf>
      <fill>
        <patternFill>
          <bgColor rgb="FFE84C22"/>
        </patternFill>
      </fill>
    </dxf>
    <dxf>
      <fill>
        <patternFill>
          <bgColor rgb="FFE84C22"/>
        </patternFill>
      </fill>
    </dxf>
    <dxf>
      <numFmt numFmtId="164" formatCode="0.0%"/>
    </dxf>
    <dxf>
      <alignment horizontal="center" readingOrder="0"/>
    </dxf>
    <dxf>
      <numFmt numFmtId="164" formatCode="0.0%"/>
    </dxf>
    <dxf>
      <numFmt numFmtId="14" formatCode="0.00%"/>
    </dxf>
    <dxf>
      <numFmt numFmtId="172" formatCode="0.000%"/>
    </dxf>
    <dxf>
      <numFmt numFmtId="13" formatCode="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4" formatCode="0.00%"/>
    </dxf>
    <dxf>
      <numFmt numFmtId="14" formatCode="0.00%"/>
    </dxf>
    <dxf>
      <numFmt numFmtId="14" formatCode="0.00%"/>
    </dxf>
    <dxf>
      <numFmt numFmtId="14" formatCode="0.00%"/>
    </dxf>
    <dxf>
      <border>
        <right style="thin">
          <color indexed="64"/>
        </right>
        <vertical style="thin">
          <color indexed="64"/>
        </vertical>
        <horizontal style="thin">
          <color indexed="64"/>
        </horizontal>
      </border>
    </dxf>
    <dxf>
      <numFmt numFmtId="14" formatCode="0.00%"/>
    </dxf>
    <dxf>
      <border>
        <vertical style="thin">
          <color indexed="64"/>
        </vertical>
      </border>
    </dxf>
    <dxf>
      <font>
        <color theme="0"/>
      </font>
      <fill>
        <patternFill patternType="solid">
          <fgColor indexed="64"/>
          <bgColor theme="5"/>
        </patternFill>
      </fill>
    </dxf>
    <dxf>
      <border>
        <right style="thin">
          <color indexed="64"/>
        </right>
        <vertical style="thin">
          <color indexed="64"/>
        </vertical>
        <horizontal style="thin">
          <color indexed="64"/>
        </horizontal>
      </border>
    </dxf>
    <dxf>
      <numFmt numFmtId="14" formatCode="0.00%"/>
    </dxf>
    <dxf>
      <numFmt numFmtId="164" formatCode="0.0%"/>
    </dxf>
    <dxf>
      <numFmt numFmtId="13" formatCode="0%"/>
    </dxf>
    <dxf>
      <font>
        <b/>
        <color theme="0"/>
      </font>
      <fill>
        <patternFill patternType="solid">
          <fgColor indexed="64"/>
          <bgColor theme="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font>
    </dxf>
    <dxf>
      <border>
        <vertical style="thin">
          <color indexed="64"/>
        </vertical>
      </border>
    </dxf>
    <dxf>
      <border>
        <vertical style="thin">
          <color indexed="64"/>
        </vertical>
      </border>
    </dxf>
    <dxf>
      <font>
        <b/>
      </font>
    </dxf>
    <dxf>
      <font>
        <b/>
      </font>
    </dxf>
    <dxf>
      <font>
        <b val="0"/>
      </font>
    </dxf>
    <dxf>
      <font>
        <b val="0"/>
      </font>
    </dxf>
    <dxf>
      <border>
        <vertical style="thin">
          <color indexed="64"/>
        </vertical>
      </border>
    </dxf>
    <dxf>
      <border>
        <horizontal style="thin">
          <color indexed="64"/>
        </horizontal>
      </border>
    </dxf>
    <dxf>
      <font>
        <color theme="0"/>
      </font>
      <fill>
        <patternFill patternType="solid">
          <fgColor indexed="64"/>
          <bgColor theme="5"/>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ont>
        <color theme="0"/>
      </font>
    </dxf>
    <dxf>
      <fill>
        <patternFill patternType="solid">
          <bgColor theme="5"/>
        </patternFill>
      </fill>
    </dxf>
    <dxf>
      <fill>
        <patternFill patternType="solid">
          <bgColor theme="5"/>
        </patternFill>
      </fill>
    </dxf>
    <dxf>
      <numFmt numFmtId="2" formatCode="0.00"/>
    </dxf>
    <dxf>
      <numFmt numFmtId="166" formatCode="0.000"/>
    </dxf>
    <dxf>
      <numFmt numFmtId="167" formatCode="0.0000"/>
    </dxf>
    <dxf>
      <numFmt numFmtId="168" formatCode="0.00000"/>
    </dxf>
    <dxf>
      <numFmt numFmtId="169" formatCode="0.000000"/>
    </dxf>
    <dxf>
      <numFmt numFmtId="170" formatCode="0.0000000"/>
    </dxf>
    <dxf>
      <numFmt numFmtId="2" formatCode="0.00"/>
    </dxf>
    <dxf>
      <numFmt numFmtId="171" formatCode="0.0"/>
    </dxf>
    <dxf>
      <numFmt numFmtId="2" formatCode="0.00"/>
    </dxf>
    <dxf>
      <numFmt numFmtId="166" formatCode="0.000"/>
    </dxf>
    <dxf>
      <numFmt numFmtId="167" formatCode="0.0000"/>
    </dxf>
    <dxf>
      <numFmt numFmtId="168" formatCode="0.00000"/>
    </dxf>
    <dxf>
      <numFmt numFmtId="169" formatCode="0.000000"/>
    </dxf>
    <dxf>
      <numFmt numFmtId="170" formatCode="0.0000000"/>
    </dxf>
    <dxf>
      <fill>
        <patternFill>
          <bgColor rgb="FFFFFF00"/>
        </patternFill>
      </fill>
    </dxf>
    <dxf>
      <font>
        <color theme="0"/>
      </font>
      <fill>
        <patternFill>
          <bgColor rgb="FFFFC000"/>
        </patternFill>
      </fill>
    </dxf>
    <dxf>
      <font>
        <color theme="0"/>
      </font>
      <fill>
        <patternFill>
          <bgColor rgb="FF00B050"/>
        </patternFill>
      </fill>
    </dxf>
    <dxf>
      <font>
        <color theme="0"/>
      </font>
      <fill>
        <patternFill>
          <bgColor rgb="FFFF0000"/>
        </patternFill>
      </fill>
    </dxf>
    <dxf>
      <border>
        <top style="thin">
          <color indexed="64"/>
        </top>
        <vertical style="thin">
          <color indexed="64"/>
        </vertical>
        <horizontal style="thin">
          <color indexed="64"/>
        </horizontal>
      </border>
    </dxf>
    <dxf>
      <font>
        <b/>
        <color theme="0"/>
      </font>
      <fill>
        <patternFill patternType="solid">
          <fgColor indexed="64"/>
          <bgColor rgb="FFE94C22"/>
        </patternFill>
      </fill>
    </dxf>
    <dxf>
      <font>
        <b/>
        <color theme="0"/>
      </font>
      <fill>
        <patternFill patternType="solid">
          <fgColor indexed="64"/>
          <bgColor rgb="FFE94C22"/>
        </patternFill>
      </fill>
    </dxf>
    <dxf>
      <numFmt numFmtId="14" formatCode="0.00%"/>
    </dxf>
    <dxf>
      <font>
        <b/>
        <color theme="0"/>
      </font>
      <numFmt numFmtId="14" formatCode="0.00%"/>
      <fill>
        <patternFill patternType="solid">
          <fgColor indexed="64"/>
          <bgColor rgb="FFE94C22"/>
        </patternFill>
      </fill>
    </dxf>
    <dxf>
      <font>
        <b/>
        <color theme="0"/>
      </font>
      <fill>
        <patternFill patternType="solid">
          <fgColor indexed="64"/>
          <bgColor rgb="FFE94C22"/>
        </patternFill>
      </fill>
    </dxf>
    <dxf>
      <numFmt numFmtId="14" formatCode="0.00%"/>
    </dxf>
    <dxf>
      <numFmt numFmtId="14" formatCode="0.00%"/>
    </dxf>
    <dxf>
      <fill>
        <patternFill>
          <bgColor rgb="FFE94C22"/>
        </patternFill>
      </fill>
    </dxf>
    <dxf>
      <numFmt numFmtId="164" formatCode="0.0%"/>
    </dxf>
    <dxf>
      <numFmt numFmtId="13" formatCode="0%"/>
    </dxf>
    <dxf>
      <font>
        <b/>
        <color theme="0"/>
      </font>
      <numFmt numFmtId="14" formatCode="0.00%"/>
      <fill>
        <patternFill patternType="solid">
          <fgColor indexed="64"/>
          <bgColor theme="5"/>
        </patternFill>
      </fill>
    </dxf>
    <dxf>
      <font>
        <b/>
      </font>
    </dxf>
    <dxf>
      <border>
        <left style="thin">
          <color indexed="64"/>
        </left>
        <vertical style="thin">
          <color indexed="64"/>
        </vertical>
        <horizontal style="thin">
          <color indexed="64"/>
        </horizontal>
      </border>
    </dxf>
    <dxf>
      <border>
        <left style="thin">
          <color indexed="64"/>
        </left>
        <vertical style="thin">
          <color indexed="64"/>
        </vertical>
        <horizontal style="thin">
          <color indexed="64"/>
        </horizontal>
      </border>
    </dxf>
    <dxf>
      <numFmt numFmtId="14" formatCode="0.00%"/>
    </dxf>
    <dxf>
      <numFmt numFmtId="14" formatCode="0.00%"/>
    </dxf>
    <dxf>
      <font>
        <color theme="0"/>
      </font>
      <fill>
        <patternFill patternType="solid">
          <fgColor indexed="64"/>
          <bgColor theme="5"/>
        </patternFill>
      </fill>
    </dxf>
    <dxf>
      <font>
        <b/>
        <color theme="0"/>
      </font>
      <fill>
        <patternFill patternType="solid">
          <fgColor indexed="64"/>
          <bgColor theme="5"/>
        </patternFill>
      </fill>
    </dxf>
    <dxf>
      <font>
        <b/>
      </font>
    </dxf>
    <dxf>
      <border>
        <vertical style="thin">
          <color indexed="64"/>
        </vertical>
      </border>
    </dxf>
    <dxf>
      <border>
        <vertical style="thin">
          <color indexed="64"/>
        </vertical>
      </border>
    </dxf>
    <dxf>
      <font>
        <b/>
      </font>
    </dxf>
    <dxf>
      <font>
        <b/>
      </font>
    </dxf>
    <dxf>
      <font>
        <b val="0"/>
      </font>
    </dxf>
    <dxf>
      <font>
        <b val="0"/>
      </font>
    </dxf>
    <dxf>
      <border>
        <vertical style="thin">
          <color indexed="64"/>
        </vertical>
      </border>
    </dxf>
    <dxf>
      <border>
        <horizontal style="thin">
          <color indexed="64"/>
        </horizontal>
      </border>
    </dxf>
    <dxf>
      <font>
        <color theme="0"/>
      </font>
      <fill>
        <patternFill patternType="solid">
          <fgColor indexed="64"/>
          <bgColor theme="5"/>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ill>
        <patternFill patternType="solid">
          <bgColor theme="5"/>
        </patternFill>
      </fill>
    </dxf>
    <dxf>
      <numFmt numFmtId="2" formatCode="0.00"/>
    </dxf>
    <dxf>
      <numFmt numFmtId="166" formatCode="0.000"/>
    </dxf>
    <dxf>
      <numFmt numFmtId="167" formatCode="0.0000"/>
    </dxf>
    <dxf>
      <numFmt numFmtId="168" formatCode="0.00000"/>
    </dxf>
    <dxf>
      <numFmt numFmtId="169" formatCode="0.000000"/>
    </dxf>
    <dxf>
      <numFmt numFmtId="170" formatCode="0.0000000"/>
    </dxf>
    <dxf>
      <numFmt numFmtId="2" formatCode="0.00"/>
    </dxf>
    <dxf>
      <numFmt numFmtId="171" formatCode="0.0"/>
    </dxf>
    <dxf>
      <numFmt numFmtId="2" formatCode="0.00"/>
    </dxf>
    <dxf>
      <numFmt numFmtId="166" formatCode="0.000"/>
    </dxf>
    <dxf>
      <numFmt numFmtId="167" formatCode="0.0000"/>
    </dxf>
    <dxf>
      <numFmt numFmtId="168" formatCode="0.00000"/>
    </dxf>
    <dxf>
      <numFmt numFmtId="169" formatCode="0.000000"/>
    </dxf>
    <dxf>
      <numFmt numFmtId="170" formatCode="0.0000000"/>
    </dxf>
    <dxf>
      <font>
        <color theme="0"/>
      </font>
      <fill>
        <patternFill>
          <bgColor rgb="FF00B050"/>
        </patternFill>
      </fill>
    </dxf>
    <dxf>
      <font>
        <color theme="0"/>
      </font>
      <fill>
        <patternFill>
          <bgColor rgb="FFFF0000"/>
        </patternFill>
      </fill>
    </dxf>
    <dxf>
      <fill>
        <patternFill>
          <bgColor rgb="FFFFFF00"/>
        </patternFill>
      </fill>
    </dxf>
    <dxf>
      <fill>
        <patternFill>
          <bgColor rgb="FFFFC000"/>
        </patternFill>
      </fill>
    </dxf>
    <dxf>
      <alignment horizontal="center"/>
    </dxf>
    <dxf>
      <alignment horizontal="center"/>
    </dxf>
    <dxf>
      <numFmt numFmtId="13" formatCode="0%"/>
    </dxf>
    <dxf>
      <numFmt numFmtId="13" formatCode="0%"/>
    </dxf>
    <dxf>
      <numFmt numFmtId="164" formatCode="0.0%"/>
    </dxf>
    <dxf>
      <alignment horizontal="center" readingOrder="0"/>
    </dxf>
    <dxf>
      <numFmt numFmtId="164" formatCode="0.0%"/>
    </dxf>
    <dxf>
      <numFmt numFmtId="14" formatCode="0.00%"/>
    </dxf>
    <dxf>
      <numFmt numFmtId="172" formatCode="0.000%"/>
    </dxf>
    <dxf>
      <numFmt numFmtId="13" formatCode="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4" formatCode="0.00%"/>
    </dxf>
    <dxf>
      <numFmt numFmtId="14" formatCode="0.00%"/>
    </dxf>
    <dxf>
      <numFmt numFmtId="14" formatCode="0.00%"/>
    </dxf>
    <dxf>
      <numFmt numFmtId="14" formatCode="0.00%"/>
    </dxf>
    <dxf>
      <border>
        <right style="thin">
          <color indexed="64"/>
        </right>
        <vertical style="thin">
          <color indexed="64"/>
        </vertical>
        <horizontal style="thin">
          <color indexed="64"/>
        </horizontal>
      </border>
    </dxf>
    <dxf>
      <numFmt numFmtId="14" formatCode="0.00%"/>
    </dxf>
    <dxf>
      <border>
        <vertical style="thin">
          <color indexed="64"/>
        </vertical>
      </border>
    </dxf>
    <dxf>
      <font>
        <color theme="0"/>
      </font>
      <fill>
        <patternFill patternType="solid">
          <fgColor indexed="64"/>
          <bgColor theme="5"/>
        </patternFill>
      </fill>
    </dxf>
    <dxf>
      <border>
        <right style="thin">
          <color indexed="64"/>
        </right>
        <vertical style="thin">
          <color indexed="64"/>
        </vertical>
        <horizontal style="thin">
          <color indexed="64"/>
        </horizontal>
      </border>
    </dxf>
    <dxf>
      <numFmt numFmtId="14" formatCode="0.00%"/>
    </dxf>
    <dxf>
      <numFmt numFmtId="164" formatCode="0.0%"/>
    </dxf>
    <dxf>
      <numFmt numFmtId="13" formatCode="0%"/>
    </dxf>
    <dxf>
      <font>
        <b/>
        <color theme="0"/>
      </font>
      <fill>
        <patternFill patternType="solid">
          <fgColor indexed="64"/>
          <bgColor theme="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font>
    </dxf>
    <dxf>
      <border>
        <vertical style="thin">
          <color indexed="64"/>
        </vertical>
      </border>
    </dxf>
    <dxf>
      <border>
        <vertical style="thin">
          <color indexed="64"/>
        </vertical>
      </border>
    </dxf>
    <dxf>
      <font>
        <b/>
      </font>
    </dxf>
    <dxf>
      <font>
        <b/>
      </font>
    </dxf>
    <dxf>
      <font>
        <b val="0"/>
      </font>
    </dxf>
    <dxf>
      <font>
        <b val="0"/>
      </font>
    </dxf>
    <dxf>
      <border>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ont>
        <color theme="0"/>
      </font>
    </dxf>
    <dxf>
      <fill>
        <patternFill patternType="solid">
          <bgColor theme="5"/>
        </patternFill>
      </fill>
    </dxf>
    <dxf>
      <fill>
        <patternFill patternType="solid">
          <bgColor theme="5"/>
        </patternFill>
      </fill>
    </dxf>
    <dxf>
      <numFmt numFmtId="2" formatCode="0.00"/>
    </dxf>
    <dxf>
      <numFmt numFmtId="166" formatCode="0.000"/>
    </dxf>
    <dxf>
      <numFmt numFmtId="167" formatCode="0.0000"/>
    </dxf>
    <dxf>
      <numFmt numFmtId="168" formatCode="0.00000"/>
    </dxf>
    <dxf>
      <numFmt numFmtId="169" formatCode="0.000000"/>
    </dxf>
    <dxf>
      <numFmt numFmtId="170" formatCode="0.0000000"/>
    </dxf>
    <dxf>
      <numFmt numFmtId="2" formatCode="0.00"/>
    </dxf>
    <dxf>
      <numFmt numFmtId="171" formatCode="0.0"/>
    </dxf>
    <dxf>
      <numFmt numFmtId="2" formatCode="0.00"/>
    </dxf>
    <dxf>
      <numFmt numFmtId="166" formatCode="0.000"/>
    </dxf>
    <dxf>
      <numFmt numFmtId="167" formatCode="0.0000"/>
    </dxf>
    <dxf>
      <numFmt numFmtId="168" formatCode="0.00000"/>
    </dxf>
    <dxf>
      <numFmt numFmtId="169" formatCode="0.000000"/>
    </dxf>
    <dxf>
      <numFmt numFmtId="170" formatCode="0.0000000"/>
    </dxf>
    <dxf>
      <alignment horizontal="center"/>
    </dxf>
    <dxf>
      <alignment horizontal="center"/>
    </dxf>
    <dxf>
      <numFmt numFmtId="13" formatCode="0%"/>
    </dxf>
    <dxf>
      <numFmt numFmtId="13" formatCode="0%"/>
    </dxf>
    <dxf>
      <numFmt numFmtId="164" formatCode="0.0%"/>
    </dxf>
    <dxf>
      <alignment horizontal="center" readingOrder="0"/>
    </dxf>
    <dxf>
      <numFmt numFmtId="164" formatCode="0.0%"/>
    </dxf>
    <dxf>
      <numFmt numFmtId="14" formatCode="0.00%"/>
    </dxf>
    <dxf>
      <numFmt numFmtId="172" formatCode="0.000%"/>
    </dxf>
    <dxf>
      <numFmt numFmtId="13" formatCode="0%"/>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numFmt numFmtId="14" formatCode="0.00%"/>
    </dxf>
    <dxf>
      <numFmt numFmtId="14" formatCode="0.00%"/>
    </dxf>
    <dxf>
      <numFmt numFmtId="14" formatCode="0.00%"/>
    </dxf>
    <dxf>
      <numFmt numFmtId="14" formatCode="0.00%"/>
    </dxf>
    <dxf>
      <border>
        <right style="thin">
          <color indexed="64"/>
        </right>
        <vertical style="thin">
          <color indexed="64"/>
        </vertical>
        <horizontal style="thin">
          <color indexed="64"/>
        </horizontal>
      </border>
    </dxf>
    <dxf>
      <numFmt numFmtId="14" formatCode="0.00%"/>
    </dxf>
    <dxf>
      <border>
        <vertical style="thin">
          <color indexed="64"/>
        </vertical>
      </border>
    </dxf>
    <dxf>
      <font>
        <color theme="0"/>
      </font>
      <fill>
        <patternFill patternType="solid">
          <fgColor indexed="64"/>
          <bgColor theme="5"/>
        </patternFill>
      </fill>
    </dxf>
    <dxf>
      <border>
        <right style="thin">
          <color indexed="64"/>
        </right>
        <vertical style="thin">
          <color indexed="64"/>
        </vertical>
        <horizontal style="thin">
          <color indexed="64"/>
        </horizontal>
      </border>
    </dxf>
    <dxf>
      <numFmt numFmtId="14" formatCode="0.00%"/>
    </dxf>
    <dxf>
      <numFmt numFmtId="164" formatCode="0.0%"/>
    </dxf>
    <dxf>
      <numFmt numFmtId="13" formatCode="0%"/>
    </dxf>
    <dxf>
      <font>
        <b/>
        <color theme="0"/>
      </font>
      <fill>
        <patternFill patternType="solid">
          <fgColor indexed="64"/>
          <bgColor theme="5"/>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font>
    </dxf>
    <dxf>
      <border>
        <vertical style="thin">
          <color indexed="64"/>
        </vertical>
      </border>
    </dxf>
    <dxf>
      <border>
        <vertical style="thin">
          <color indexed="64"/>
        </vertical>
      </border>
    </dxf>
    <dxf>
      <font>
        <b/>
      </font>
    </dxf>
    <dxf>
      <font>
        <b/>
      </font>
    </dxf>
    <dxf>
      <font>
        <b val="0"/>
      </font>
    </dxf>
    <dxf>
      <font>
        <b val="0"/>
      </font>
    </dxf>
    <dxf>
      <border>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top/>
      </border>
    </dxf>
    <dxf>
      <border>
        <left/>
        <right/>
        <top/>
      </border>
    </dxf>
    <dxf>
      <border>
        <left/>
        <right/>
        <top/>
      </border>
    </dxf>
    <dxf>
      <border>
        <left/>
        <right/>
        <top/>
      </border>
    </dxf>
    <dxf>
      <border>
        <left/>
        <right/>
        <top/>
      </border>
    </dxf>
    <dxf>
      <border>
        <left/>
        <right/>
        <top/>
      </border>
    </dxf>
    <dxf>
      <border>
        <right/>
        <top/>
        <bottom/>
      </border>
    </dxf>
    <dxf>
      <border>
        <right/>
        <top/>
        <bottom/>
      </border>
    </dxf>
    <dxf>
      <font>
        <b/>
      </font>
    </dxf>
    <dxf>
      <border>
        <left/>
        <top/>
        <bottom/>
      </border>
    </dxf>
    <dxf>
      <font>
        <color theme="0"/>
      </font>
    </dxf>
    <dxf>
      <font>
        <color theme="0"/>
      </font>
    </dxf>
    <dxf>
      <fill>
        <patternFill patternType="solid">
          <bgColor theme="5"/>
        </patternFill>
      </fill>
    </dxf>
    <dxf>
      <fill>
        <patternFill patternType="solid">
          <bgColor theme="5"/>
        </patternFill>
      </fill>
    </dxf>
    <dxf>
      <numFmt numFmtId="2" formatCode="0.00"/>
    </dxf>
    <dxf>
      <numFmt numFmtId="166" formatCode="0.000"/>
    </dxf>
    <dxf>
      <numFmt numFmtId="167" formatCode="0.0000"/>
    </dxf>
    <dxf>
      <numFmt numFmtId="168" formatCode="0.00000"/>
    </dxf>
    <dxf>
      <numFmt numFmtId="169" formatCode="0.000000"/>
    </dxf>
    <dxf>
      <numFmt numFmtId="170" formatCode="0.0000000"/>
    </dxf>
    <dxf>
      <numFmt numFmtId="2" formatCode="0.00"/>
    </dxf>
    <dxf>
      <numFmt numFmtId="171" formatCode="0.0"/>
    </dxf>
    <dxf>
      <numFmt numFmtId="2" formatCode="0.00"/>
    </dxf>
    <dxf>
      <numFmt numFmtId="166" formatCode="0.000"/>
    </dxf>
    <dxf>
      <numFmt numFmtId="167" formatCode="0.0000"/>
    </dxf>
    <dxf>
      <numFmt numFmtId="168" formatCode="0.00000"/>
    </dxf>
    <dxf>
      <numFmt numFmtId="169" formatCode="0.000000"/>
    </dxf>
    <dxf>
      <numFmt numFmtId="170" formatCode="0.0000000"/>
    </dxf>
    <dxf>
      <font>
        <strike val="0"/>
        <outline val="0"/>
        <shadow val="0"/>
        <u val="none"/>
        <vertAlign val="baseline"/>
        <sz val="11"/>
        <color theme="1"/>
        <name val="Calibri"/>
        <family val="2"/>
        <scheme val="minor"/>
      </font>
      <numFmt numFmtId="0" formatCode="General"/>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fill>
        <patternFill patternType="none">
          <bgColor auto="1"/>
        </patternFill>
      </fill>
    </dxf>
    <dxf>
      <numFmt numFmtId="0" formatCode="General"/>
      <fill>
        <patternFill patternType="none">
          <bgColor auto="1"/>
        </patternFill>
      </fill>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ont>
        <b val="0"/>
        <i val="0"/>
        <strike val="0"/>
        <condense val="0"/>
        <extend val="0"/>
        <outline val="0"/>
        <shadow val="0"/>
        <u val="none"/>
        <vertAlign val="baseline"/>
        <sz val="11"/>
        <color theme="1"/>
        <name val="Calibri"/>
        <scheme val="minor"/>
      </font>
      <numFmt numFmtId="0" formatCode="General"/>
      <fill>
        <patternFill patternType="none">
          <fgColor theme="4" tint="0.79998168889431442"/>
          <bgColor auto="1"/>
        </patternFill>
      </fill>
    </dxf>
    <dxf>
      <font>
        <strike val="0"/>
        <outline val="0"/>
        <shadow val="0"/>
        <u val="none"/>
        <vertAlign val="baseline"/>
        <sz val="11"/>
        <color theme="1"/>
        <name val="Calibri"/>
        <family val="2"/>
        <scheme val="minor"/>
      </font>
      <fill>
        <patternFill patternType="none">
          <bgColor auto="1"/>
        </patternFill>
      </fill>
    </dxf>
    <dxf>
      <font>
        <strike val="0"/>
        <outline val="0"/>
        <shadow val="0"/>
        <u val="none"/>
        <vertAlign val="baseline"/>
        <sz val="11"/>
        <color theme="1"/>
        <name val="Calibri"/>
        <family val="2"/>
        <scheme val="minor"/>
      </font>
      <numFmt numFmtId="0" formatCode="General"/>
      <fill>
        <patternFill patternType="none">
          <bgColor auto="1"/>
        </patternFill>
      </fill>
    </dxf>
    <dxf>
      <font>
        <strike val="0"/>
        <outline val="0"/>
        <shadow val="0"/>
        <u val="none"/>
        <vertAlign val="baseline"/>
        <sz val="11"/>
        <color theme="1"/>
        <name val="Calibri"/>
        <family val="2"/>
        <scheme val="minor"/>
      </font>
      <numFmt numFmtId="0" formatCode="General"/>
      <fill>
        <patternFill patternType="none">
          <bgColor auto="1"/>
        </patternFill>
      </fill>
    </dxf>
    <dxf>
      <font>
        <strike val="0"/>
        <outline val="0"/>
        <shadow val="0"/>
        <u val="none"/>
        <vertAlign val="baseline"/>
        <sz val="11"/>
        <color theme="1"/>
        <name val="Calibri"/>
        <family val="2"/>
        <scheme val="minor"/>
      </font>
      <numFmt numFmtId="0" formatCode="General"/>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1" formatCode="0"/>
      <fill>
        <patternFill patternType="none">
          <bgColor auto="1"/>
        </patternFill>
      </fill>
    </dxf>
    <dxf>
      <numFmt numFmtId="1" formatCode="0"/>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14" formatCode="0.00%"/>
      <fill>
        <patternFill patternType="none">
          <bgColor auto="1"/>
        </patternFill>
      </fill>
    </dxf>
    <dxf>
      <numFmt numFmtId="164" formatCode="0.0%"/>
      <fill>
        <patternFill patternType="none">
          <bgColor auto="1"/>
        </patternFill>
      </fill>
    </dxf>
    <dxf>
      <numFmt numFmtId="164" formatCode="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14" formatCode="0.00%"/>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ont>
        <strike val="0"/>
        <outline val="0"/>
        <shadow val="0"/>
        <u val="none"/>
        <vertAlign val="baseline"/>
        <sz val="11"/>
        <color theme="1"/>
        <name val="Calibri"/>
        <family val="2"/>
        <scheme val="minor"/>
      </font>
      <numFmt numFmtId="19" formatCode="mm/dd/yyyy"/>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mm/dd/yyyy"/>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border outline="0">
        <left style="thin">
          <color theme="4" tint="0.39997558519241921"/>
        </left>
        <right style="thin">
          <color theme="4" tint="0.39997558519241921"/>
        </right>
        <top style="thin">
          <color theme="4" tint="0.39997558519241921"/>
        </top>
      </border>
    </dxf>
    <dxf>
      <fill>
        <patternFill patternType="none">
          <bgColor auto="1"/>
        </patternFill>
      </fill>
    </dxf>
    <dxf>
      <font>
        <b/>
        <i val="0"/>
        <strike val="0"/>
        <condense val="0"/>
        <extend val="0"/>
        <outline val="0"/>
        <shadow val="0"/>
        <u val="none"/>
        <vertAlign val="baseline"/>
        <sz val="11"/>
        <color theme="0"/>
        <name val="Calibri"/>
        <scheme val="minor"/>
      </font>
      <fill>
        <patternFill patternType="solid">
          <fgColor indexed="64"/>
          <bgColor theme="5"/>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theme="1"/>
        <name val="Calibri"/>
        <family val="2"/>
        <scheme val="minor"/>
      </font>
      <fill>
        <patternFill patternType="solid">
          <fgColor theme="0"/>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theme="0"/>
          <bgColor theme="0"/>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diagonalUp="0" diagonalDown="0">
        <left/>
        <right style="medium">
          <color indexed="64"/>
        </right>
        <top/>
        <bottom/>
        <vertical/>
        <horizontal/>
      </border>
    </dxf>
    <dxf>
      <border outline="0">
        <left style="medium">
          <color indexed="64"/>
        </left>
      </border>
    </dxf>
    <dxf>
      <font>
        <b/>
        <i val="0"/>
        <strike val="0"/>
        <condense val="0"/>
        <extend val="0"/>
        <outline val="0"/>
        <shadow val="0"/>
        <u val="none"/>
        <vertAlign val="baseline"/>
        <sz val="11"/>
        <color theme="0"/>
        <name val="Calibri"/>
        <family val="2"/>
        <scheme val="minor"/>
      </font>
      <fill>
        <patternFill patternType="solid">
          <fgColor indexed="64"/>
          <bgColor theme="5" tint="-0.49998474074526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ill>
        <patternFill>
          <fgColor auto="1"/>
          <bgColor rgb="FFE84C22"/>
        </patternFill>
      </fill>
    </dxf>
    <dxf>
      <fill>
        <patternFill>
          <bgColor rgb="FFE84C22"/>
        </patternFill>
      </fill>
    </dxf>
  </dxfs>
  <tableStyles count="5" defaultTableStyle="TableStyleMedium2" defaultPivotStyle="PivotStyleLight16">
    <tableStyle name="+Móvil" pivot="0" table="0" count="2" xr9:uid="{7F21928C-0630-4F4F-813A-4F1EE2F81C90}">
      <tableStyleElement type="wholeTable" dxfId="2245"/>
      <tableStyleElement type="headerRow" dxfId="2244"/>
    </tableStyle>
    <tableStyle name="Estilo de segmentación de datos 1" pivot="0" table="0" count="1" xr9:uid="{D74D1286-C461-4DCE-B0FA-290EC36F4117}">
      <tableStyleElement type="wholeTable" dxfId="2243"/>
    </tableStyle>
    <tableStyle name="Estilo de segmentación de datos 2" pivot="0" table="0" count="1" xr9:uid="{CC714E98-C001-4B86-A86E-67BFE7EAECF0}">
      <tableStyleElement type="wholeTable" dxfId="2242"/>
    </tableStyle>
    <tableStyle name="Estilo de segmentación de datos 3" pivot="0" table="0" count="2" xr9:uid="{24CDD3D1-83FA-4FAF-9A83-0FAE60BE3DFE}"/>
    <tableStyle name="Invisible" pivot="0" table="0" count="0" xr9:uid="{415CE54D-96AB-4ACC-9B8C-786F7019E2BF}"/>
  </tableStyles>
  <colors>
    <mruColors>
      <color rgb="FFE94C22"/>
      <color rgb="FFFF6600"/>
      <color rgb="FF33CC33"/>
      <color rgb="FFE84C22"/>
    </mruColors>
  </colors>
  <extLst>
    <ext xmlns:x14="http://schemas.microsoft.com/office/spreadsheetml/2009/9/main" uri="{46F421CA-312F-682f-3DD2-61675219B42D}">
      <x14:dxfs count="2">
        <dxf>
          <font>
            <color theme="0"/>
          </font>
        </dxf>
        <dxf>
          <font>
            <color theme="0"/>
          </font>
        </dxf>
      </x14:dxfs>
    </ext>
    <ext xmlns:x14="http://schemas.microsoft.com/office/spreadsheetml/2009/9/main" uri="{EB79DEF2-80B8-43e5-95BD-54CBDDF9020C}">
      <x14:slicerStyles defaultSlicerStyle="SlicerStyleLight1">
        <x14:slicerStyle name="+Móvil"/>
        <x14:slicerStyle name="Estilo de segmentación de datos 1"/>
        <x14:slicerStyle name="Estilo de segmentación de datos 2"/>
        <x14:slicerStyle name="Estilo de segmentación de datos 3">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33"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8.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7.xml"/><Relationship Id="rId27" Type="http://schemas.openxmlformats.org/officeDocument/2006/relationships/styles" Target="styles.xml"/><Relationship Id="rId30"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a:t>Score</a:t>
            </a:r>
            <a:r>
              <a:rPr lang="es-MX" baseline="0"/>
              <a:t> Calidad</a:t>
            </a:r>
            <a:endParaRPr lang="es-MX"/>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manualLayout>
          <c:layoutTarget val="inner"/>
          <c:xMode val="edge"/>
          <c:yMode val="edge"/>
          <c:x val="9.6664763058463832E-2"/>
          <c:y val="0.20496241947029348"/>
          <c:w val="0.87232174103237092"/>
          <c:h val="0.61498432487605714"/>
        </c:manualLayout>
      </c:layout>
      <c:barChart>
        <c:barDir val="col"/>
        <c:grouping val="clustered"/>
        <c:varyColors val="0"/>
        <c:ser>
          <c:idx val="0"/>
          <c:order val="0"/>
          <c:tx>
            <c:strRef>
              <c:f>Graficos!$M$8</c:f>
              <c:strCache>
                <c:ptCount val="1"/>
                <c:pt idx="0">
                  <c:v>may-26</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Graficos!$L$9:$L$13</c15:sqref>
                  </c15:fullRef>
                </c:ext>
              </c:extLst>
              <c:f>Graficos!$L$13</c:f>
              <c:strCache>
                <c:ptCount val="1"/>
                <c:pt idx="0">
                  <c:v>Score calidad </c:v>
                </c:pt>
              </c:strCache>
            </c:strRef>
          </c:cat>
          <c:val>
            <c:numRef>
              <c:extLst>
                <c:ext xmlns:c15="http://schemas.microsoft.com/office/drawing/2012/chart" uri="{02D57815-91ED-43cb-92C2-25804820EDAC}">
                  <c15:fullRef>
                    <c15:sqref>Graficos!$M$9:$M$13</c15:sqref>
                  </c15:fullRef>
                </c:ext>
              </c:extLst>
              <c:f>Graficos!$M$13</c:f>
              <c:numCache>
                <c:formatCode>0.0%</c:formatCode>
                <c:ptCount val="1"/>
                <c:pt idx="0">
                  <c:v>0.59110778443113865</c:v>
                </c:pt>
              </c:numCache>
            </c:numRef>
          </c:val>
          <c:extLst xmlns:c15="http://schemas.microsoft.com/office/drawing/2012/chart">
            <c:ext xmlns:c16="http://schemas.microsoft.com/office/drawing/2014/chart" uri="{C3380CC4-5D6E-409C-BE32-E72D297353CC}">
              <c16:uniqueId val="{00000000-EBD1-424A-9B93-608751874C93}"/>
            </c:ext>
          </c:extLst>
        </c:ser>
        <c:ser>
          <c:idx val="1"/>
          <c:order val="1"/>
          <c:tx>
            <c:strRef>
              <c:f>Graficos!$N$8</c:f>
              <c:strCache>
                <c:ptCount val="1"/>
                <c:pt idx="0">
                  <c:v>jun-26</c:v>
                </c:pt>
              </c:strCache>
            </c:strRef>
          </c:tx>
          <c:spPr>
            <a:solidFill>
              <a:schemeClr val="accent2"/>
            </a:solidFill>
            <a:ln>
              <a:noFill/>
            </a:ln>
            <a:effectLst/>
          </c:spPr>
          <c:invertIfNegative val="0"/>
          <c:dPt>
            <c:idx val="0"/>
            <c:invertIfNegative val="0"/>
            <c:bubble3D val="0"/>
            <c:spPr>
              <a:solidFill>
                <a:srgbClr val="E94C22"/>
              </a:solidFill>
              <a:ln>
                <a:noFill/>
              </a:ln>
              <a:effectLst/>
            </c:spPr>
            <c:extLst>
              <c:ext xmlns:c16="http://schemas.microsoft.com/office/drawing/2014/chart" uri="{C3380CC4-5D6E-409C-BE32-E72D297353CC}">
                <c16:uniqueId val="{00000000-2246-499D-A52A-31C7647A76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Graficos!$L$9:$L$13</c15:sqref>
                  </c15:fullRef>
                </c:ext>
              </c:extLst>
              <c:f>Graficos!$L$13</c:f>
              <c:strCache>
                <c:ptCount val="1"/>
                <c:pt idx="0">
                  <c:v>Score calidad </c:v>
                </c:pt>
              </c:strCache>
            </c:strRef>
          </c:cat>
          <c:val>
            <c:numRef>
              <c:extLst>
                <c:ext xmlns:c15="http://schemas.microsoft.com/office/drawing/2012/chart" uri="{02D57815-91ED-43cb-92C2-25804820EDAC}">
                  <c15:fullRef>
                    <c15:sqref>Graficos!$N$9:$N$13</c15:sqref>
                  </c15:fullRef>
                </c:ext>
              </c:extLst>
              <c:f>Graficos!$N$13</c:f>
              <c:numCache>
                <c:formatCode>0.0%</c:formatCode>
                <c:ptCount val="1"/>
                <c:pt idx="0">
                  <c:v>0.63727777777777928</c:v>
                </c:pt>
              </c:numCache>
            </c:numRef>
          </c:val>
          <c:extLst xmlns:c15="http://schemas.microsoft.com/office/drawing/2012/chart">
            <c:ext xmlns:c16="http://schemas.microsoft.com/office/drawing/2014/chart" uri="{C3380CC4-5D6E-409C-BE32-E72D297353CC}">
              <c16:uniqueId val="{00000001-EBD1-424A-9B93-608751874C93}"/>
            </c:ext>
          </c:extLst>
        </c:ser>
        <c:ser>
          <c:idx val="2"/>
          <c:order val="2"/>
          <c:tx>
            <c:strRef>
              <c:f>Graficos!$O$8</c:f>
              <c:strCache>
                <c:ptCount val="1"/>
                <c:pt idx="0">
                  <c:v>jul-26</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Graficos!$L$9:$L$13</c15:sqref>
                  </c15:fullRef>
                </c:ext>
              </c:extLst>
              <c:f>Graficos!$L$13</c:f>
              <c:strCache>
                <c:ptCount val="1"/>
                <c:pt idx="0">
                  <c:v>Score calidad </c:v>
                </c:pt>
              </c:strCache>
            </c:strRef>
          </c:cat>
          <c:val>
            <c:numRef>
              <c:extLst>
                <c:ext xmlns:c15="http://schemas.microsoft.com/office/drawing/2012/chart" uri="{02D57815-91ED-43cb-92C2-25804820EDAC}">
                  <c15:fullRef>
                    <c15:sqref>Graficos!$O$9:$O$13</c15:sqref>
                  </c15:fullRef>
                </c:ext>
              </c:extLst>
              <c:f>Graficos!$O$13</c:f>
              <c:numCache>
                <c:formatCode>0.0%</c:formatCode>
                <c:ptCount val="1"/>
                <c:pt idx="0">
                  <c:v>0.65871428571428592</c:v>
                </c:pt>
              </c:numCache>
            </c:numRef>
          </c:val>
          <c:extLst>
            <c:ext xmlns:c16="http://schemas.microsoft.com/office/drawing/2014/chart" uri="{C3380CC4-5D6E-409C-BE32-E72D297353CC}">
              <c16:uniqueId val="{00000002-EF6B-4C2E-8F17-1E5A91F3C9D0}"/>
            </c:ext>
          </c:extLst>
        </c:ser>
        <c:dLbls>
          <c:dLblPos val="outEnd"/>
          <c:showLegendKey val="0"/>
          <c:showVal val="1"/>
          <c:showCatName val="0"/>
          <c:showSerName val="0"/>
          <c:showPercent val="0"/>
          <c:showBubbleSize val="0"/>
        </c:dLbls>
        <c:gapWidth val="222"/>
        <c:overlap val="-27"/>
        <c:axId val="977516735"/>
        <c:axId val="745506927"/>
        <c:extLst/>
      </c:barChart>
      <c:catAx>
        <c:axId val="977516735"/>
        <c:scaling>
          <c:orientation val="minMax"/>
        </c:scaling>
        <c:delete val="1"/>
        <c:axPos val="b"/>
        <c:numFmt formatCode="General" sourceLinked="1"/>
        <c:majorTickMark val="none"/>
        <c:minorTickMark val="none"/>
        <c:tickLblPos val="nextTo"/>
        <c:crossAx val="745506927"/>
        <c:crosses val="autoZero"/>
        <c:auto val="1"/>
        <c:lblAlgn val="ctr"/>
        <c:lblOffset val="100"/>
        <c:noMultiLvlLbl val="1"/>
      </c:catAx>
      <c:valAx>
        <c:axId val="74550692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PA"/>
          </a:p>
        </c:txPr>
        <c:crossAx val="977516735"/>
        <c:crosses val="autoZero"/>
        <c:crossBetween val="between"/>
      </c:valAx>
      <c:spPr>
        <a:noFill/>
        <a:ln>
          <a:noFill/>
        </a:ln>
        <a:effectLst/>
      </c:spPr>
    </c:plotArea>
    <c:legend>
      <c:legendPos val="b"/>
      <c:layout>
        <c:manualLayout>
          <c:xMode val="edge"/>
          <c:yMode val="edge"/>
          <c:x val="0.23528539624060232"/>
          <c:y val="0.86670522819718621"/>
          <c:w val="0.37651923439964435"/>
          <c:h val="0.1243102623221821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MX" b="1"/>
              <a:t>Precisión de Error No Crítico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manualLayout>
          <c:layoutTarget val="inner"/>
          <c:xMode val="edge"/>
          <c:yMode val="edge"/>
          <c:x val="9.5935039370078745E-2"/>
          <c:y val="0.19241967744385649"/>
          <c:w val="0.81211570428696411"/>
          <c:h val="0.60426614679595925"/>
        </c:manualLayout>
      </c:layout>
      <c:barChart>
        <c:barDir val="col"/>
        <c:grouping val="clustered"/>
        <c:varyColors val="0"/>
        <c:ser>
          <c:idx val="0"/>
          <c:order val="0"/>
          <c:tx>
            <c:strRef>
              <c:f>Graficos!$L$9</c:f>
              <c:strCache>
                <c:ptCount val="1"/>
                <c:pt idx="0">
                  <c:v>PENC</c:v>
                </c:pt>
              </c:strCache>
            </c:strRef>
          </c:tx>
          <c:spPr>
            <a:solidFill>
              <a:schemeClr val="accent1"/>
            </a:solidFill>
            <a:ln>
              <a:noFill/>
            </a:ln>
            <a:effectLst/>
          </c:spPr>
          <c:invertIfNegative val="0"/>
          <c:dPt>
            <c:idx val="1"/>
            <c:invertIfNegative val="0"/>
            <c:bubble3D val="0"/>
            <c:spPr>
              <a:solidFill>
                <a:srgbClr val="E94C22"/>
              </a:solidFill>
              <a:ln>
                <a:solidFill>
                  <a:srgbClr val="FF0000"/>
                </a:solidFill>
              </a:ln>
              <a:effectLst/>
            </c:spPr>
            <c:extLst>
              <c:ext xmlns:c16="http://schemas.microsoft.com/office/drawing/2014/chart" uri="{C3380CC4-5D6E-409C-BE32-E72D297353CC}">
                <c16:uniqueId val="{00000001-5429-43D5-B4ED-F1D1E31FDACD}"/>
              </c:ext>
            </c:extLst>
          </c:dPt>
          <c:dLbls>
            <c:dLbl>
              <c:idx val="1"/>
              <c:layout>
                <c:manualLayout>
                  <c:x val="2.976190476190476E-3"/>
                  <c:y val="0.1607717041800643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s-PA"/>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429-43D5-B4ED-F1D1E31FDA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Graficos!$M$9:$O$9</c:f>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2-5429-43D5-B4ED-F1D1E31FDACD}"/>
            </c:ext>
          </c:extLst>
        </c:ser>
        <c:dLbls>
          <c:showLegendKey val="0"/>
          <c:showVal val="0"/>
          <c:showCatName val="0"/>
          <c:showSerName val="0"/>
          <c:showPercent val="0"/>
          <c:showBubbleSize val="0"/>
        </c:dLbls>
        <c:gapWidth val="219"/>
        <c:axId val="2009663823"/>
        <c:axId val="2009670543"/>
        <c:extLst>
          <c:ext xmlns:c15="http://schemas.microsoft.com/office/drawing/2012/chart" uri="{02D57815-91ED-43cb-92C2-25804820EDAC}">
            <c15:filteredBarSeries>
              <c15:ser>
                <c:idx val="1"/>
                <c:order val="1"/>
                <c:tx>
                  <c:strRef>
                    <c:extLst>
                      <c:ex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Graficos!$M$10:$O$10</c15:sqref>
                        </c15:formulaRef>
                      </c:ext>
                    </c:extLst>
                    <c:numCache>
                      <c:formatCode>0.0%</c:formatCode>
                      <c:ptCount val="3"/>
                      <c:pt idx="0">
                        <c:v>0.6467065868263473</c:v>
                      </c:pt>
                      <c:pt idx="1">
                        <c:v>0.65</c:v>
                      </c:pt>
                      <c:pt idx="2">
                        <c:v>0.75714285714285712</c:v>
                      </c:pt>
                    </c:numCache>
                  </c:numRef>
                </c:val>
                <c:extLst>
                  <c:ext xmlns:c16="http://schemas.microsoft.com/office/drawing/2014/chart" uri="{C3380CC4-5D6E-409C-BE32-E72D297353CC}">
                    <c16:uniqueId val="{00000004-5429-43D5-B4ED-F1D1E31FDAC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Graficos!$M$11:$O$11</c15:sqref>
                        </c15:formulaRef>
                      </c:ext>
                    </c:extLst>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5-5429-43D5-B4ED-F1D1E31FDAC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Graficos!$L$12</c15:sqref>
                        </c15:formulaRef>
                      </c:ext>
                    </c:extLst>
                    <c:strCache>
                      <c:ptCount val="1"/>
                      <c:pt idx="0">
                        <c:v> PECCUM</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Graficos!$M$12:$O$12</c15:sqref>
                        </c15:formulaRef>
                      </c:ext>
                    </c:extLst>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6-5429-43D5-B4ED-F1D1E31FDACD}"/>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3-5429-43D5-B4ED-F1D1E31FDACD}"/>
            </c:ext>
          </c:extLst>
        </c:ser>
        <c:dLbls>
          <c:showLegendKey val="0"/>
          <c:showVal val="0"/>
          <c:showCatName val="0"/>
          <c:showSerName val="0"/>
          <c:showPercent val="0"/>
          <c:showBubbleSize val="0"/>
        </c:dLbls>
        <c:marker val="1"/>
        <c:smooth val="0"/>
        <c:axId val="2114070959"/>
        <c:axId val="2114069999"/>
      </c:lineChart>
      <c:dateAx>
        <c:axId val="200966382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70543"/>
        <c:crosses val="autoZero"/>
        <c:auto val="1"/>
        <c:lblOffset val="100"/>
        <c:baseTimeUnit val="months"/>
      </c:dateAx>
      <c:valAx>
        <c:axId val="20096705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63823"/>
        <c:crosses val="autoZero"/>
        <c:crossBetween val="between"/>
      </c:valAx>
      <c:valAx>
        <c:axId val="21140699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114070959"/>
        <c:crosses val="max"/>
        <c:crossBetween val="between"/>
      </c:valAx>
      <c:dateAx>
        <c:axId val="2114070959"/>
        <c:scaling>
          <c:orientation val="minMax"/>
        </c:scaling>
        <c:delete val="1"/>
        <c:axPos val="b"/>
        <c:numFmt formatCode="mmm\-yy" sourceLinked="1"/>
        <c:majorTickMark val="out"/>
        <c:minorTickMark val="none"/>
        <c:tickLblPos val="nextTo"/>
        <c:crossAx val="21140699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A" sz="1400" b="1" i="0" u="none" strike="noStrike" kern="1200" spc="0" baseline="0">
                <a:solidFill>
                  <a:sysClr val="windowText" lastClr="000000">
                    <a:lumMod val="65000"/>
                    <a:lumOff val="35000"/>
                  </a:sysClr>
                </a:solidFill>
              </a:rPr>
              <a:t>Precisión de Error Crítico Usuario Final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manualLayout>
          <c:layoutTarget val="inner"/>
          <c:xMode val="edge"/>
          <c:yMode val="edge"/>
          <c:x val="0.11042162879106304"/>
          <c:y val="0.21809978768577498"/>
          <c:w val="0.77915674241787392"/>
          <c:h val="0.53734933212966218"/>
        </c:manualLayout>
      </c:layout>
      <c:barChart>
        <c:barDir val="col"/>
        <c:grouping val="clustered"/>
        <c:varyColors val="0"/>
        <c:ser>
          <c:idx val="1"/>
          <c:order val="1"/>
          <c:tx>
            <c:strRef>
              <c:f>Graficos!$L$10</c:f>
              <c:strCache>
                <c:ptCount val="1"/>
                <c:pt idx="0">
                  <c:v> PECUF</c:v>
                </c:pt>
              </c:strCache>
            </c:strRef>
          </c:tx>
          <c:spPr>
            <a:solidFill>
              <a:schemeClr val="accent2"/>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5-6EF9-4577-BBC0-2BC8DA179CBA}"/>
              </c:ext>
            </c:extLst>
          </c:dPt>
          <c:dPt>
            <c:idx val="1"/>
            <c:invertIfNegative val="0"/>
            <c:bubble3D val="0"/>
            <c:spPr>
              <a:solidFill>
                <a:srgbClr val="E94C22"/>
              </a:solidFill>
              <a:ln>
                <a:noFill/>
              </a:ln>
              <a:effectLst/>
            </c:spPr>
            <c:extLst>
              <c:ext xmlns:c16="http://schemas.microsoft.com/office/drawing/2014/chart" uri="{C3380CC4-5D6E-409C-BE32-E72D297353CC}">
                <c16:uniqueId val="{00000006-6EF9-4577-BBC0-2BC8DA179CB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Graficos!$M$10:$O$10</c:f>
              <c:numCache>
                <c:formatCode>0.0%</c:formatCode>
                <c:ptCount val="3"/>
                <c:pt idx="0">
                  <c:v>0.6467065868263473</c:v>
                </c:pt>
                <c:pt idx="1">
                  <c:v>0.65</c:v>
                </c:pt>
                <c:pt idx="2">
                  <c:v>0.75714285714285712</c:v>
                </c:pt>
              </c:numCache>
            </c:numRef>
          </c:val>
          <c:extLst>
            <c:ext xmlns:c16="http://schemas.microsoft.com/office/drawing/2014/chart" uri="{C3380CC4-5D6E-409C-BE32-E72D297353CC}">
              <c16:uniqueId val="{00000000-6EF9-4577-BBC0-2BC8DA179CBA}"/>
            </c:ext>
          </c:extLst>
        </c:ser>
        <c:dLbls>
          <c:showLegendKey val="0"/>
          <c:showVal val="0"/>
          <c:showCatName val="0"/>
          <c:showSerName val="0"/>
          <c:showPercent val="0"/>
          <c:showBubbleSize val="0"/>
        </c:dLbls>
        <c:gapWidth val="219"/>
        <c:axId val="1357045103"/>
        <c:axId val="1357041743"/>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Graficos!$M$9:$O$9</c15:sqref>
                        </c15:formulaRef>
                      </c:ext>
                    </c:extLst>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2-6EF9-4577-BBC0-2BC8DA179CB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Graficos!$M$11:$O$11</c15:sqref>
                        </c15:formulaRef>
                      </c:ext>
                    </c:extLst>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3-6EF9-4577-BBC0-2BC8DA179CB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Graficos!$L$12</c15:sqref>
                        </c15:formulaRef>
                      </c:ext>
                    </c:extLst>
                    <c:strCache>
                      <c:ptCount val="1"/>
                      <c:pt idx="0">
                        <c:v> PECCUM</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Graficos!$M$12:$O$12</c15:sqref>
                        </c15:formulaRef>
                      </c:ext>
                    </c:extLst>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4-6EF9-4577-BBC0-2BC8DA179CBA}"/>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accent5"/>
              </a:solidFill>
              <a:round/>
            </a:ln>
            <a:effectLst/>
          </c:spPr>
          <c:marker>
            <c:symbol val="none"/>
          </c:marker>
          <c:dPt>
            <c:idx val="1"/>
            <c:marker>
              <c:symbol val="none"/>
            </c:marker>
            <c:bubble3D val="0"/>
            <c:spPr>
              <a:ln w="28575" cap="rnd">
                <a:solidFill>
                  <a:schemeClr val="bg2">
                    <a:lumMod val="90000"/>
                  </a:schemeClr>
                </a:solidFill>
                <a:round/>
              </a:ln>
              <a:effectLst/>
            </c:spPr>
            <c:extLst>
              <c:ext xmlns:c16="http://schemas.microsoft.com/office/drawing/2014/chart" uri="{C3380CC4-5D6E-409C-BE32-E72D297353CC}">
                <c16:uniqueId val="{00000007-6EF9-4577-BBC0-2BC8DA179CBA}"/>
              </c:ext>
            </c:extLst>
          </c:dPt>
          <c:dPt>
            <c:idx val="2"/>
            <c:marker>
              <c:symbol val="none"/>
            </c:marker>
            <c:bubble3D val="0"/>
            <c:spPr>
              <a:ln w="28575" cap="rnd">
                <a:solidFill>
                  <a:schemeClr val="bg2">
                    <a:lumMod val="90000"/>
                  </a:schemeClr>
                </a:solidFill>
                <a:round/>
              </a:ln>
              <a:effectLst/>
            </c:spPr>
            <c:extLst>
              <c:ext xmlns:c16="http://schemas.microsoft.com/office/drawing/2014/chart" uri="{C3380CC4-5D6E-409C-BE32-E72D297353CC}">
                <c16:uniqueId val="{00000006-B178-4A01-86FD-140F3B90FFF2}"/>
              </c:ext>
            </c:extLst>
          </c:dPt>
          <c:dLbls>
            <c:dLbl>
              <c:idx val="1"/>
              <c:layout>
                <c:manualLayout>
                  <c:x val="-4.4483985765124558E-2"/>
                  <c:y val="5.83864118895965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EF9-4577-BBC0-2BC8DA179CB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1-6EF9-4577-BBC0-2BC8DA179CBA}"/>
            </c:ext>
          </c:extLst>
        </c:ser>
        <c:dLbls>
          <c:showLegendKey val="0"/>
          <c:showVal val="0"/>
          <c:showCatName val="0"/>
          <c:showSerName val="0"/>
          <c:showPercent val="0"/>
          <c:showBubbleSize val="0"/>
        </c:dLbls>
        <c:marker val="1"/>
        <c:smooth val="0"/>
        <c:axId val="122460655"/>
        <c:axId val="122463535"/>
      </c:lineChart>
      <c:dateAx>
        <c:axId val="1357045103"/>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357041743"/>
        <c:crosses val="autoZero"/>
        <c:auto val="1"/>
        <c:lblOffset val="100"/>
        <c:baseTimeUnit val="months"/>
      </c:dateAx>
      <c:valAx>
        <c:axId val="13570417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357045103"/>
        <c:crosses val="autoZero"/>
        <c:crossBetween val="between"/>
      </c:valAx>
      <c:valAx>
        <c:axId val="122463535"/>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22460655"/>
        <c:crosses val="max"/>
        <c:crossBetween val="between"/>
      </c:valAx>
      <c:dateAx>
        <c:axId val="122460655"/>
        <c:scaling>
          <c:orientation val="minMax"/>
        </c:scaling>
        <c:delete val="1"/>
        <c:axPos val="b"/>
        <c:numFmt formatCode="mmm\-yy" sourceLinked="1"/>
        <c:majorTickMark val="out"/>
        <c:minorTickMark val="none"/>
        <c:tickLblPos val="nextTo"/>
        <c:crossAx val="122463535"/>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A" sz="1400" b="1" i="0" u="none" strike="noStrike" kern="1200" spc="0" baseline="0">
                <a:solidFill>
                  <a:sysClr val="windowText" lastClr="000000">
                    <a:lumMod val="65000"/>
                    <a:lumOff val="35000"/>
                  </a:sysClr>
                </a:solidFill>
              </a:rPr>
              <a:t>Precisión de Error Crítico Negocio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manualLayout>
          <c:layoutTarget val="inner"/>
          <c:xMode val="edge"/>
          <c:yMode val="edge"/>
          <c:x val="9.5764032169775568E-2"/>
          <c:y val="0.18654991939064"/>
          <c:w val="0.86601618547681536"/>
          <c:h val="0.59025639228330884"/>
        </c:manualLayout>
      </c:layout>
      <c:barChart>
        <c:barDir val="col"/>
        <c:grouping val="clustered"/>
        <c:varyColors val="0"/>
        <c:ser>
          <c:idx val="2"/>
          <c:order val="2"/>
          <c:tx>
            <c:strRef>
              <c:f>Graficos!$L$11</c:f>
              <c:strCache>
                <c:ptCount val="1"/>
                <c:pt idx="0">
                  <c:v> PECNE</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5-3C3E-4CA0-B7FB-D64F69EE79F2}"/>
              </c:ext>
            </c:extLst>
          </c:dPt>
          <c:dPt>
            <c:idx val="1"/>
            <c:invertIfNegative val="0"/>
            <c:bubble3D val="0"/>
            <c:spPr>
              <a:solidFill>
                <a:srgbClr val="E94C22"/>
              </a:solidFill>
              <a:ln>
                <a:noFill/>
              </a:ln>
              <a:effectLst/>
            </c:spPr>
            <c:extLst>
              <c:ext xmlns:c16="http://schemas.microsoft.com/office/drawing/2014/chart" uri="{C3380CC4-5D6E-409C-BE32-E72D297353CC}">
                <c16:uniqueId val="{00000006-3C3E-4CA0-B7FB-D64F69EE79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Graficos!$M$11:$O$11</c:f>
              <c:numCache>
                <c:formatCode>0.0%</c:formatCode>
                <c:ptCount val="3"/>
                <c:pt idx="0">
                  <c:v>0.17365269461077845</c:v>
                </c:pt>
                <c:pt idx="1">
                  <c:v>0.19444444444444445</c:v>
                </c:pt>
                <c:pt idx="2">
                  <c:v>0.11428571428571428</c:v>
                </c:pt>
              </c:numCache>
            </c:numRef>
          </c:val>
          <c:extLst>
            <c:ext xmlns:c16="http://schemas.microsoft.com/office/drawing/2014/chart" uri="{C3380CC4-5D6E-409C-BE32-E72D297353CC}">
              <c16:uniqueId val="{00000000-3C3E-4CA0-B7FB-D64F69EE79F2}"/>
            </c:ext>
          </c:extLst>
        </c:ser>
        <c:dLbls>
          <c:showLegendKey val="0"/>
          <c:showVal val="1"/>
          <c:showCatName val="0"/>
          <c:showSerName val="0"/>
          <c:showPercent val="0"/>
          <c:showBubbleSize val="0"/>
        </c:dLbls>
        <c:gapWidth val="219"/>
        <c:axId val="2113555871"/>
        <c:axId val="2113558271"/>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Graficos!$M$9:$O$9</c15:sqref>
                        </c15:formulaRef>
                      </c:ext>
                    </c:extLst>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2-3C3E-4CA0-B7FB-D64F69EE79F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Graficos!$M$10:$O$10</c15:sqref>
                        </c15:formulaRef>
                      </c:ext>
                    </c:extLst>
                    <c:numCache>
                      <c:formatCode>0.0%</c:formatCode>
                      <c:ptCount val="3"/>
                      <c:pt idx="0">
                        <c:v>0.6467065868263473</c:v>
                      </c:pt>
                      <c:pt idx="1">
                        <c:v>0.65</c:v>
                      </c:pt>
                      <c:pt idx="2">
                        <c:v>0.75714285714285712</c:v>
                      </c:pt>
                    </c:numCache>
                  </c:numRef>
                </c:val>
                <c:extLst xmlns:c15="http://schemas.microsoft.com/office/drawing/2012/chart">
                  <c:ext xmlns:c16="http://schemas.microsoft.com/office/drawing/2014/chart" uri="{C3380CC4-5D6E-409C-BE32-E72D297353CC}">
                    <c16:uniqueId val="{00000003-3C3E-4CA0-B7FB-D64F69EE79F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Graficos!$L$12</c15:sqref>
                        </c15:formulaRef>
                      </c:ext>
                    </c:extLst>
                    <c:strCache>
                      <c:ptCount val="1"/>
                      <c:pt idx="0">
                        <c:v> PECCUM</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Graficos!$M$12:$O$12</c15:sqref>
                        </c15:formulaRef>
                      </c:ext>
                    </c:extLst>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4-3C3E-4CA0-B7FB-D64F69EE79F2}"/>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1-3C3E-4CA0-B7FB-D64F69EE79F2}"/>
            </c:ext>
          </c:extLst>
        </c:ser>
        <c:dLbls>
          <c:showLegendKey val="0"/>
          <c:showVal val="1"/>
          <c:showCatName val="0"/>
          <c:showSerName val="0"/>
          <c:showPercent val="0"/>
          <c:showBubbleSize val="0"/>
        </c:dLbls>
        <c:marker val="1"/>
        <c:smooth val="0"/>
        <c:axId val="2009669583"/>
        <c:axId val="2009664303"/>
      </c:lineChart>
      <c:dateAx>
        <c:axId val="2113555871"/>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113558271"/>
        <c:crosses val="autoZero"/>
        <c:auto val="1"/>
        <c:lblOffset val="100"/>
        <c:baseTimeUnit val="months"/>
      </c:dateAx>
      <c:valAx>
        <c:axId val="2113558271"/>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113555871"/>
        <c:crosses val="autoZero"/>
        <c:crossBetween val="between"/>
      </c:valAx>
      <c:valAx>
        <c:axId val="200966430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69583"/>
        <c:crosses val="max"/>
        <c:crossBetween val="between"/>
      </c:valAx>
      <c:dateAx>
        <c:axId val="2009669583"/>
        <c:scaling>
          <c:orientation val="minMax"/>
        </c:scaling>
        <c:delete val="1"/>
        <c:axPos val="b"/>
        <c:numFmt formatCode="mmm\-yy" sourceLinked="1"/>
        <c:majorTickMark val="out"/>
        <c:minorTickMark val="none"/>
        <c:tickLblPos val="nextTo"/>
        <c:crossAx val="2009664303"/>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A" sz="1400" b="1" i="0" u="none" strike="noStrike" kern="1200" spc="0" baseline="0">
                <a:solidFill>
                  <a:sysClr val="windowText" lastClr="000000">
                    <a:lumMod val="65000"/>
                    <a:lumOff val="35000"/>
                  </a:sysClr>
                </a:solidFill>
              </a:rPr>
              <a:t>Precisión de Error Crítico Cumplimiento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manualLayout>
          <c:layoutTarget val="inner"/>
          <c:xMode val="edge"/>
          <c:yMode val="edge"/>
          <c:x val="8.4456036745406818E-2"/>
          <c:y val="0.17634259259259263"/>
          <c:w val="0.81211570428696411"/>
          <c:h val="0.61498432487605714"/>
        </c:manualLayout>
      </c:layout>
      <c:barChart>
        <c:barDir val="col"/>
        <c:grouping val="clustered"/>
        <c:varyColors val="0"/>
        <c:ser>
          <c:idx val="3"/>
          <c:order val="3"/>
          <c:tx>
            <c:strRef>
              <c:f>Graficos!$L$12</c:f>
              <c:strCache>
                <c:ptCount val="1"/>
                <c:pt idx="0">
                  <c:v> PECCUM</c:v>
                </c:pt>
              </c:strCache>
            </c:strRef>
          </c:tx>
          <c:spPr>
            <a:solidFill>
              <a:schemeClr val="accent1">
                <a:lumMod val="75000"/>
              </a:schemeClr>
            </a:solidFill>
            <a:ln>
              <a:noFill/>
            </a:ln>
            <a:effectLst/>
          </c:spPr>
          <c:invertIfNegative val="0"/>
          <c:dPt>
            <c:idx val="0"/>
            <c:invertIfNegative val="0"/>
            <c:bubble3D val="0"/>
            <c:spPr>
              <a:solidFill>
                <a:schemeClr val="accent1">
                  <a:lumMod val="75000"/>
                </a:schemeClr>
              </a:solidFill>
              <a:ln>
                <a:noFill/>
              </a:ln>
              <a:effectLst/>
            </c:spPr>
            <c:extLst>
              <c:ext xmlns:c16="http://schemas.microsoft.com/office/drawing/2014/chart" uri="{C3380CC4-5D6E-409C-BE32-E72D297353CC}">
                <c16:uniqueId val="{00000007-19D3-4849-BD1F-9DA375DB0193}"/>
              </c:ext>
            </c:extLst>
          </c:dPt>
          <c:dPt>
            <c:idx val="1"/>
            <c:invertIfNegative val="0"/>
            <c:bubble3D val="0"/>
            <c:spPr>
              <a:solidFill>
                <a:srgbClr val="E94C22"/>
              </a:solidFill>
              <a:ln>
                <a:noFill/>
              </a:ln>
              <a:effectLst/>
            </c:spPr>
            <c:extLst>
              <c:ext xmlns:c16="http://schemas.microsoft.com/office/drawing/2014/chart" uri="{C3380CC4-5D6E-409C-BE32-E72D297353CC}">
                <c16:uniqueId val="{00000008-19D3-4849-BD1F-9DA375DB01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Graficos!$M$12:$O$12</c:f>
              <c:numCache>
                <c:formatCode>0.0%</c:formatCode>
                <c:ptCount val="3"/>
                <c:pt idx="0">
                  <c:v>0.9640718562874252</c:v>
                </c:pt>
                <c:pt idx="1">
                  <c:v>0.96111111111111114</c:v>
                </c:pt>
                <c:pt idx="2">
                  <c:v>1</c:v>
                </c:pt>
              </c:numCache>
            </c:numRef>
          </c:val>
          <c:extLst>
            <c:ext xmlns:c16="http://schemas.microsoft.com/office/drawing/2014/chart" uri="{C3380CC4-5D6E-409C-BE32-E72D297353CC}">
              <c16:uniqueId val="{00000000-19D3-4849-BD1F-9DA375DB0193}"/>
            </c:ext>
          </c:extLst>
        </c:ser>
        <c:dLbls>
          <c:showLegendKey val="0"/>
          <c:showVal val="0"/>
          <c:showCatName val="0"/>
          <c:showSerName val="0"/>
          <c:showPercent val="0"/>
          <c:showBubbleSize val="0"/>
        </c:dLbls>
        <c:gapWidth val="219"/>
        <c:axId val="2009663823"/>
        <c:axId val="2009670543"/>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dPt>
                  <c:idx val="1"/>
                  <c:invertIfNegative val="0"/>
                  <c:bubble3D val="0"/>
                  <c:spPr>
                    <a:solidFill>
                      <a:srgbClr val="FF0000"/>
                    </a:solidFill>
                    <a:ln>
                      <a:solidFill>
                        <a:srgbClr val="FF0000"/>
                      </a:solidFill>
                    </a:ln>
                    <a:effectLst/>
                  </c:spPr>
                  <c:extLst>
                    <c:ext xmlns:c16="http://schemas.microsoft.com/office/drawing/2014/chart" uri="{C3380CC4-5D6E-409C-BE32-E72D297353CC}">
                      <c16:uniqueId val="{00000003-19D3-4849-BD1F-9DA375DB019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Graficos!$M$8:$O$8</c15:sqref>
                        </c15:formulaRef>
                      </c:ext>
                    </c:extLst>
                    <c:numCache>
                      <c:formatCode>mmm\-yy</c:formatCode>
                      <c:ptCount val="3"/>
                      <c:pt idx="0">
                        <c:v>46143</c:v>
                      </c:pt>
                      <c:pt idx="1">
                        <c:v>46174</c:v>
                      </c:pt>
                      <c:pt idx="2">
                        <c:v>46204</c:v>
                      </c:pt>
                    </c:numCache>
                  </c:numRef>
                </c:cat>
                <c:val>
                  <c:numRef>
                    <c:extLst>
                      <c:ext uri="{02D57815-91ED-43cb-92C2-25804820EDAC}">
                        <c15:formulaRef>
                          <c15:sqref>Graficos!$M$9:$O$9</c15:sqref>
                        </c15:formulaRef>
                      </c:ext>
                    </c:extLst>
                    <c:numCache>
                      <c:formatCode>0.0%</c:formatCode>
                      <c:ptCount val="3"/>
                      <c:pt idx="0">
                        <c:v>0.55778443113772591</c:v>
                      </c:pt>
                      <c:pt idx="1">
                        <c:v>0.95611111111111124</c:v>
                      </c:pt>
                      <c:pt idx="2">
                        <c:v>0.97285714285714275</c:v>
                      </c:pt>
                    </c:numCache>
                  </c:numRef>
                </c:val>
                <c:extLst>
                  <c:ext xmlns:c16="http://schemas.microsoft.com/office/drawing/2014/chart" uri="{C3380CC4-5D6E-409C-BE32-E72D297353CC}">
                    <c16:uniqueId val="{00000004-19D3-4849-BD1F-9DA375DB019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Graficos!$M$10:$O$10</c15:sqref>
                        </c15:formulaRef>
                      </c:ext>
                    </c:extLst>
                    <c:numCache>
                      <c:formatCode>0.0%</c:formatCode>
                      <c:ptCount val="3"/>
                      <c:pt idx="0">
                        <c:v>0.6467065868263473</c:v>
                      </c:pt>
                      <c:pt idx="1">
                        <c:v>0.65</c:v>
                      </c:pt>
                      <c:pt idx="2">
                        <c:v>0.75714285714285712</c:v>
                      </c:pt>
                    </c:numCache>
                  </c:numRef>
                </c:val>
                <c:extLst xmlns:c15="http://schemas.microsoft.com/office/drawing/2012/chart">
                  <c:ext xmlns:c16="http://schemas.microsoft.com/office/drawing/2014/chart" uri="{C3380CC4-5D6E-409C-BE32-E72D297353CC}">
                    <c16:uniqueId val="{00000005-19D3-4849-BD1F-9DA375DB019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Graficos!$M$8:$O$8</c15:sqref>
                        </c15:formulaRef>
                      </c:ext>
                    </c:extLst>
                    <c:numCache>
                      <c:formatCode>mmm\-yy</c:formatCode>
                      <c:ptCount val="3"/>
                      <c:pt idx="0">
                        <c:v>46143</c:v>
                      </c:pt>
                      <c:pt idx="1">
                        <c:v>46174</c:v>
                      </c:pt>
                      <c:pt idx="2">
                        <c:v>46204</c:v>
                      </c:pt>
                    </c:numCache>
                  </c:numRef>
                </c:cat>
                <c:val>
                  <c:numRef>
                    <c:extLst xmlns:c15="http://schemas.microsoft.com/office/drawing/2012/chart">
                      <c:ext xmlns:c15="http://schemas.microsoft.com/office/drawing/2012/chart" uri="{02D57815-91ED-43cb-92C2-25804820EDAC}">
                        <c15:formulaRef>
                          <c15:sqref>Graficos!$M$11:$O$11</c15:sqref>
                        </c15:formulaRef>
                      </c:ext>
                    </c:extLst>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6-19D3-4849-BD1F-9DA375DB0193}"/>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dLbls>
            <c:dLbl>
              <c:idx val="2"/>
              <c:layout>
                <c:manualLayout>
                  <c:x val="0"/>
                  <c:y val="8.095238095238095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852-4A33-95A8-8A8D852D447F}"/>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PA"/>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1-19D3-4849-BD1F-9DA375DB0193}"/>
            </c:ext>
          </c:extLst>
        </c:ser>
        <c:dLbls>
          <c:showLegendKey val="0"/>
          <c:showVal val="0"/>
          <c:showCatName val="0"/>
          <c:showSerName val="0"/>
          <c:showPercent val="0"/>
          <c:showBubbleSize val="0"/>
        </c:dLbls>
        <c:marker val="1"/>
        <c:smooth val="0"/>
        <c:axId val="2114070959"/>
        <c:axId val="2114069999"/>
      </c:lineChart>
      <c:dateAx>
        <c:axId val="200966382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70543"/>
        <c:crosses val="autoZero"/>
        <c:auto val="1"/>
        <c:lblOffset val="100"/>
        <c:baseTimeUnit val="months"/>
      </c:dateAx>
      <c:valAx>
        <c:axId val="20096705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63823"/>
        <c:crosses val="autoZero"/>
        <c:crossBetween val="between"/>
      </c:valAx>
      <c:valAx>
        <c:axId val="21140699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114070959"/>
        <c:crosses val="max"/>
        <c:crossBetween val="between"/>
      </c:valAx>
      <c:dateAx>
        <c:axId val="2114070959"/>
        <c:scaling>
          <c:orientation val="minMax"/>
        </c:scaling>
        <c:delete val="1"/>
        <c:axPos val="b"/>
        <c:numFmt formatCode="mmm\-yy" sourceLinked="1"/>
        <c:majorTickMark val="out"/>
        <c:minorTickMark val="none"/>
        <c:tickLblPos val="nextTo"/>
        <c:crossAx val="21140699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manualLayout>
          <c:layoutTarget val="inner"/>
          <c:xMode val="edge"/>
          <c:yMode val="edge"/>
          <c:x val="8.4456036745406818E-2"/>
          <c:y val="0.17634259259259263"/>
          <c:w val="0.81211570428696411"/>
          <c:h val="0.61498432487605714"/>
        </c:manualLayout>
      </c:layout>
      <c:barChart>
        <c:barDir val="col"/>
        <c:grouping val="clustered"/>
        <c:varyColors val="0"/>
        <c:ser>
          <c:idx val="3"/>
          <c:order val="3"/>
          <c:tx>
            <c:strRef>
              <c:f>Graficos!$L$12</c:f>
              <c:strCache>
                <c:ptCount val="1"/>
                <c:pt idx="0">
                  <c:v> PECCUM</c:v>
                </c:pt>
              </c:strCache>
            </c:strRef>
          </c:tx>
          <c:spPr>
            <a:solidFill>
              <a:schemeClr val="accent4"/>
            </a:solidFill>
            <a:ln>
              <a:noFill/>
            </a:ln>
            <a:effectLst/>
          </c:spPr>
          <c:invertIfNegative val="0"/>
          <c:cat>
            <c:numRef>
              <c:f>Graficos!$M$8:$N$8</c:f>
              <c:numCache>
                <c:formatCode>mmm\-yy</c:formatCode>
                <c:ptCount val="2"/>
                <c:pt idx="0">
                  <c:v>46143</c:v>
                </c:pt>
                <c:pt idx="1">
                  <c:v>46174</c:v>
                </c:pt>
              </c:numCache>
            </c:numRef>
          </c:cat>
          <c:val>
            <c:numRef>
              <c:f>Graficos!$M$12:$N$12</c:f>
              <c:numCache>
                <c:formatCode>0.0%</c:formatCode>
                <c:ptCount val="2"/>
                <c:pt idx="0">
                  <c:v>0.9640718562874252</c:v>
                </c:pt>
                <c:pt idx="1">
                  <c:v>0.96111111111111114</c:v>
                </c:pt>
              </c:numCache>
            </c:numRef>
          </c:val>
          <c:extLst>
            <c:ext xmlns:c16="http://schemas.microsoft.com/office/drawing/2014/chart" uri="{C3380CC4-5D6E-409C-BE32-E72D297353CC}">
              <c16:uniqueId val="{00000003-15ED-4B84-AAD9-183865763320}"/>
            </c:ext>
          </c:extLst>
        </c:ser>
        <c:dLbls>
          <c:showLegendKey val="0"/>
          <c:showVal val="0"/>
          <c:showCatName val="0"/>
          <c:showSerName val="0"/>
          <c:showPercent val="0"/>
          <c:showBubbleSize val="0"/>
        </c:dLbls>
        <c:gapWidth val="219"/>
        <c:axId val="2009663823"/>
        <c:axId val="2009670543"/>
        <c:extLst>
          <c:ext xmlns:c15="http://schemas.microsoft.com/office/drawing/2012/chart" uri="{02D57815-91ED-43cb-92C2-25804820EDAC}">
            <c15:filteredBarSeries>
              <c15:ser>
                <c:idx val="0"/>
                <c:order val="0"/>
                <c:tx>
                  <c:strRef>
                    <c:extLst>
                      <c:ext uri="{02D57815-91ED-43cb-92C2-25804820EDAC}">
                        <c15:formulaRef>
                          <c15:sqref>Graficos!$L$9</c15:sqref>
                        </c15:formulaRef>
                      </c:ext>
                    </c:extLst>
                    <c:strCache>
                      <c:ptCount val="1"/>
                      <c:pt idx="0">
                        <c:v>PENC</c:v>
                      </c:pt>
                    </c:strCache>
                  </c:strRef>
                </c:tx>
                <c:spPr>
                  <a:solidFill>
                    <a:schemeClr val="accent1"/>
                  </a:solidFill>
                  <a:ln>
                    <a:noFill/>
                  </a:ln>
                  <a:effectLst/>
                </c:spPr>
                <c:invertIfNegative val="0"/>
                <c:dPt>
                  <c:idx val="1"/>
                  <c:invertIfNegative val="0"/>
                  <c:bubble3D val="0"/>
                  <c:spPr>
                    <a:solidFill>
                      <a:srgbClr val="FF0000"/>
                    </a:solidFill>
                    <a:ln>
                      <a:solidFill>
                        <a:srgbClr val="FF0000"/>
                      </a:solidFill>
                    </a:ln>
                    <a:effectLst/>
                  </c:spPr>
                  <c:extLst>
                    <c:ext xmlns:c16="http://schemas.microsoft.com/office/drawing/2014/chart" uri="{C3380CC4-5D6E-409C-BE32-E72D297353CC}">
                      <c16:uniqueId val="{00000005-15ED-4B84-AAD9-18386576332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A"/>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Graficos!$M$8:$N$8</c15:sqref>
                        </c15:formulaRef>
                      </c:ext>
                    </c:extLst>
                    <c:numCache>
                      <c:formatCode>mmm\-yy</c:formatCode>
                      <c:ptCount val="2"/>
                      <c:pt idx="0">
                        <c:v>46143</c:v>
                      </c:pt>
                      <c:pt idx="1">
                        <c:v>46174</c:v>
                      </c:pt>
                    </c:numCache>
                  </c:numRef>
                </c:cat>
                <c:val>
                  <c:numRef>
                    <c:extLst>
                      <c:ext uri="{02D57815-91ED-43cb-92C2-25804820EDAC}">
                        <c15:formulaRef>
                          <c15:sqref>Graficos!$M$9:$N$9</c15:sqref>
                        </c15:formulaRef>
                      </c:ext>
                    </c:extLst>
                    <c:numCache>
                      <c:formatCode>0.0%</c:formatCode>
                      <c:ptCount val="2"/>
                      <c:pt idx="0">
                        <c:v>0.55778443113772591</c:v>
                      </c:pt>
                      <c:pt idx="1">
                        <c:v>0.95611111111111124</c:v>
                      </c:pt>
                    </c:numCache>
                  </c:numRef>
                </c:val>
                <c:extLst>
                  <c:ext xmlns:c16="http://schemas.microsoft.com/office/drawing/2014/chart" uri="{C3380CC4-5D6E-409C-BE32-E72D297353CC}">
                    <c16:uniqueId val="{00000000-15ED-4B84-AAD9-18386576332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Graficos!$L$10</c15:sqref>
                        </c15:formulaRef>
                      </c:ext>
                    </c:extLst>
                    <c:strCache>
                      <c:ptCount val="1"/>
                      <c:pt idx="0">
                        <c:v> PECUF</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Graficos!$M$8:$N$8</c15:sqref>
                        </c15:formulaRef>
                      </c:ext>
                    </c:extLst>
                    <c:numCache>
                      <c:formatCode>mmm\-yy</c:formatCode>
                      <c:ptCount val="2"/>
                      <c:pt idx="0">
                        <c:v>46143</c:v>
                      </c:pt>
                      <c:pt idx="1">
                        <c:v>46174</c:v>
                      </c:pt>
                    </c:numCache>
                  </c:numRef>
                </c:cat>
                <c:val>
                  <c:numRef>
                    <c:extLst xmlns:c15="http://schemas.microsoft.com/office/drawing/2012/chart">
                      <c:ext xmlns:c15="http://schemas.microsoft.com/office/drawing/2012/chart" uri="{02D57815-91ED-43cb-92C2-25804820EDAC}">
                        <c15:formulaRef>
                          <c15:sqref>Graficos!$M$10:$N$10</c15:sqref>
                        </c15:formulaRef>
                      </c:ext>
                    </c:extLst>
                    <c:numCache>
                      <c:formatCode>0.0%</c:formatCode>
                      <c:ptCount val="2"/>
                      <c:pt idx="0">
                        <c:v>0.6467065868263473</c:v>
                      </c:pt>
                      <c:pt idx="1">
                        <c:v>0.65</c:v>
                      </c:pt>
                    </c:numCache>
                  </c:numRef>
                </c:val>
                <c:extLst xmlns:c15="http://schemas.microsoft.com/office/drawing/2012/chart">
                  <c:ext xmlns:c16="http://schemas.microsoft.com/office/drawing/2014/chart" uri="{C3380CC4-5D6E-409C-BE32-E72D297353CC}">
                    <c16:uniqueId val="{00000001-15ED-4B84-AAD9-18386576332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Graficos!$L$11</c15:sqref>
                        </c15:formulaRef>
                      </c:ext>
                    </c:extLst>
                    <c:strCache>
                      <c:ptCount val="1"/>
                      <c:pt idx="0">
                        <c:v> PECNE</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Graficos!$M$8:$N$8</c15:sqref>
                        </c15:formulaRef>
                      </c:ext>
                    </c:extLst>
                    <c:numCache>
                      <c:formatCode>mmm\-yy</c:formatCode>
                      <c:ptCount val="2"/>
                      <c:pt idx="0">
                        <c:v>46143</c:v>
                      </c:pt>
                      <c:pt idx="1">
                        <c:v>46174</c:v>
                      </c:pt>
                    </c:numCache>
                  </c:numRef>
                </c:cat>
                <c:val>
                  <c:numRef>
                    <c:extLst xmlns:c15="http://schemas.microsoft.com/office/drawing/2012/chart">
                      <c:ext xmlns:c15="http://schemas.microsoft.com/office/drawing/2012/chart" uri="{02D57815-91ED-43cb-92C2-25804820EDAC}">
                        <c15:formulaRef>
                          <c15:sqref>Graficos!$M$11:$N$11</c15:sqref>
                        </c15:formulaRef>
                      </c:ext>
                    </c:extLst>
                    <c:numCache>
                      <c:formatCode>0.0%</c:formatCode>
                      <c:ptCount val="2"/>
                      <c:pt idx="0">
                        <c:v>0.17365269461077845</c:v>
                      </c:pt>
                      <c:pt idx="1">
                        <c:v>0.19444444444444445</c:v>
                      </c:pt>
                    </c:numCache>
                  </c:numRef>
                </c:val>
                <c:extLst xmlns:c15="http://schemas.microsoft.com/office/drawing/2012/chart">
                  <c:ext xmlns:c16="http://schemas.microsoft.com/office/drawing/2014/chart" uri="{C3380CC4-5D6E-409C-BE32-E72D297353CC}">
                    <c16:uniqueId val="{00000002-15ED-4B84-AAD9-183865763320}"/>
                  </c:ext>
                </c:extLst>
              </c15:ser>
            </c15:filteredBarSeries>
          </c:ext>
        </c:extLst>
      </c:barChart>
      <c:lineChart>
        <c:grouping val="standard"/>
        <c:varyColors val="0"/>
        <c:ser>
          <c:idx val="4"/>
          <c:order val="4"/>
          <c:tx>
            <c:strRef>
              <c:f>Graficos!$L$13</c:f>
              <c:strCache>
                <c:ptCount val="1"/>
                <c:pt idx="0">
                  <c:v>Score calidad </c:v>
                </c:pt>
              </c:strCache>
            </c:strRef>
          </c:tx>
          <c:spPr>
            <a:ln w="28575" cap="rnd">
              <a:solidFill>
                <a:schemeClr val="bg1">
                  <a:lumMod val="65000"/>
                </a:schemeClr>
              </a:solidFill>
              <a:round/>
            </a:ln>
            <a:effectLst/>
          </c:spPr>
          <c:marker>
            <c:symbol val="none"/>
          </c:marker>
          <c:cat>
            <c:numRef>
              <c:f>Graficos!$M$8:$N$8</c:f>
              <c:numCache>
                <c:formatCode>mmm\-yy</c:formatCode>
                <c:ptCount val="2"/>
                <c:pt idx="0">
                  <c:v>46143</c:v>
                </c:pt>
                <c:pt idx="1">
                  <c:v>46174</c:v>
                </c:pt>
              </c:numCache>
            </c:numRef>
          </c:cat>
          <c:val>
            <c:numRef>
              <c:f>Graficos!$M$13:$N$13</c:f>
              <c:numCache>
                <c:formatCode>0.0%</c:formatCode>
                <c:ptCount val="2"/>
                <c:pt idx="0">
                  <c:v>0.59110778443113865</c:v>
                </c:pt>
                <c:pt idx="1">
                  <c:v>0.63727777777777928</c:v>
                </c:pt>
              </c:numCache>
            </c:numRef>
          </c:val>
          <c:smooth val="0"/>
          <c:extLst>
            <c:ext xmlns:c16="http://schemas.microsoft.com/office/drawing/2014/chart" uri="{C3380CC4-5D6E-409C-BE32-E72D297353CC}">
              <c16:uniqueId val="{00000004-15ED-4B84-AAD9-183865763320}"/>
            </c:ext>
          </c:extLst>
        </c:ser>
        <c:dLbls>
          <c:showLegendKey val="0"/>
          <c:showVal val="0"/>
          <c:showCatName val="0"/>
          <c:showSerName val="0"/>
          <c:showPercent val="0"/>
          <c:showBubbleSize val="0"/>
        </c:dLbls>
        <c:marker val="1"/>
        <c:smooth val="0"/>
        <c:axId val="2114070959"/>
        <c:axId val="2114069999"/>
      </c:lineChart>
      <c:dateAx>
        <c:axId val="200966382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70543"/>
        <c:crosses val="autoZero"/>
        <c:auto val="1"/>
        <c:lblOffset val="100"/>
        <c:baseTimeUnit val="months"/>
      </c:dateAx>
      <c:valAx>
        <c:axId val="20096705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009663823"/>
        <c:crosses val="autoZero"/>
        <c:crossBetween val="between"/>
      </c:valAx>
      <c:valAx>
        <c:axId val="21140699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2114070959"/>
        <c:crosses val="max"/>
        <c:crossBetween val="between"/>
      </c:valAx>
      <c:dateAx>
        <c:axId val="2114070959"/>
        <c:scaling>
          <c:orientation val="minMax"/>
        </c:scaling>
        <c:delete val="1"/>
        <c:axPos val="b"/>
        <c:numFmt formatCode="mmm\-yy" sourceLinked="1"/>
        <c:majorTickMark val="out"/>
        <c:minorTickMark val="none"/>
        <c:tickLblPos val="nextTo"/>
        <c:crossAx val="21140699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A"/>
        </a:p>
      </c:txPr>
    </c:title>
    <c:autoTitleDeleted val="0"/>
    <c:plotArea>
      <c:layout/>
      <c:barChart>
        <c:barDir val="col"/>
        <c:grouping val="clustered"/>
        <c:varyColors val="0"/>
        <c:ser>
          <c:idx val="0"/>
          <c:order val="0"/>
          <c:tx>
            <c:strRef>
              <c:f>Graficos!$L$9</c:f>
              <c:strCache>
                <c:ptCount val="1"/>
                <c:pt idx="0">
                  <c:v>PENC</c:v>
                </c:pt>
              </c:strCache>
            </c:strRef>
          </c:tx>
          <c:spPr>
            <a:solidFill>
              <a:schemeClr val="accent1"/>
            </a:solidFill>
            <a:ln>
              <a:noFill/>
            </a:ln>
            <a:effectLst/>
          </c:spPr>
          <c:invertIfNegative val="0"/>
          <c:cat>
            <c:numRef>
              <c:f>Graficos!$M$8:$O$8</c:f>
              <c:numCache>
                <c:formatCode>mmm\-yy</c:formatCode>
                <c:ptCount val="3"/>
                <c:pt idx="0">
                  <c:v>46143</c:v>
                </c:pt>
                <c:pt idx="1">
                  <c:v>46174</c:v>
                </c:pt>
                <c:pt idx="2">
                  <c:v>46204</c:v>
                </c:pt>
              </c:numCache>
            </c:numRef>
          </c:cat>
          <c:val>
            <c:numRef>
              <c:f>Graficos!$M$9:$O$9</c:f>
              <c:numCache>
                <c:formatCode>0.0%</c:formatCode>
                <c:ptCount val="3"/>
                <c:pt idx="0">
                  <c:v>0.55778443113772591</c:v>
                </c:pt>
                <c:pt idx="1">
                  <c:v>0.95611111111111124</c:v>
                </c:pt>
                <c:pt idx="2">
                  <c:v>0.97285714285714275</c:v>
                </c:pt>
              </c:numCache>
            </c:numRef>
          </c:val>
          <c:extLst xmlns:c15="http://schemas.microsoft.com/office/drawing/2012/chart">
            <c:ext xmlns:c16="http://schemas.microsoft.com/office/drawing/2014/chart" uri="{C3380CC4-5D6E-409C-BE32-E72D297353CC}">
              <c16:uniqueId val="{00000000-2EFA-4D9B-BCCA-045FA23F94D0}"/>
            </c:ext>
          </c:extLst>
        </c:ser>
        <c:ser>
          <c:idx val="1"/>
          <c:order val="1"/>
          <c:tx>
            <c:strRef>
              <c:f>Graficos!$L$10</c:f>
              <c:strCache>
                <c:ptCount val="1"/>
                <c:pt idx="0">
                  <c:v> PECUF</c:v>
                </c:pt>
              </c:strCache>
            </c:strRef>
          </c:tx>
          <c:spPr>
            <a:solidFill>
              <a:schemeClr val="accent2"/>
            </a:solidFill>
            <a:ln>
              <a:noFill/>
            </a:ln>
            <a:effectLst/>
          </c:spPr>
          <c:invertIfNegative val="0"/>
          <c:cat>
            <c:numRef>
              <c:f>Graficos!$M$8:$O$8</c:f>
              <c:numCache>
                <c:formatCode>mmm\-yy</c:formatCode>
                <c:ptCount val="3"/>
                <c:pt idx="0">
                  <c:v>46143</c:v>
                </c:pt>
                <c:pt idx="1">
                  <c:v>46174</c:v>
                </c:pt>
                <c:pt idx="2">
                  <c:v>46204</c:v>
                </c:pt>
              </c:numCache>
            </c:numRef>
          </c:cat>
          <c:val>
            <c:numRef>
              <c:f>Graficos!$M$10:$O$10</c:f>
              <c:numCache>
                <c:formatCode>0.0%</c:formatCode>
                <c:ptCount val="3"/>
                <c:pt idx="0">
                  <c:v>0.6467065868263473</c:v>
                </c:pt>
                <c:pt idx="1">
                  <c:v>0.65</c:v>
                </c:pt>
                <c:pt idx="2">
                  <c:v>0.75714285714285712</c:v>
                </c:pt>
              </c:numCache>
            </c:numRef>
          </c:val>
          <c:extLst>
            <c:ext xmlns:c16="http://schemas.microsoft.com/office/drawing/2014/chart" uri="{C3380CC4-5D6E-409C-BE32-E72D297353CC}">
              <c16:uniqueId val="{00000001-2EFA-4D9B-BCCA-045FA23F94D0}"/>
            </c:ext>
          </c:extLst>
        </c:ser>
        <c:ser>
          <c:idx val="2"/>
          <c:order val="2"/>
          <c:tx>
            <c:strRef>
              <c:f>Graficos!$L$11</c:f>
              <c:strCache>
                <c:ptCount val="1"/>
                <c:pt idx="0">
                  <c:v> PECNE</c:v>
                </c:pt>
              </c:strCache>
            </c:strRef>
          </c:tx>
          <c:spPr>
            <a:solidFill>
              <a:schemeClr val="accent3"/>
            </a:solidFill>
            <a:ln>
              <a:noFill/>
            </a:ln>
            <a:effectLst/>
          </c:spPr>
          <c:invertIfNegative val="0"/>
          <c:cat>
            <c:numRef>
              <c:f>Graficos!$M$8:$O$8</c:f>
              <c:numCache>
                <c:formatCode>mmm\-yy</c:formatCode>
                <c:ptCount val="3"/>
                <c:pt idx="0">
                  <c:v>46143</c:v>
                </c:pt>
                <c:pt idx="1">
                  <c:v>46174</c:v>
                </c:pt>
                <c:pt idx="2">
                  <c:v>46204</c:v>
                </c:pt>
              </c:numCache>
            </c:numRef>
          </c:cat>
          <c:val>
            <c:numRef>
              <c:f>Graficos!$M$11:$O$11</c:f>
              <c:numCache>
                <c:formatCode>0.0%</c:formatCode>
                <c:ptCount val="3"/>
                <c:pt idx="0">
                  <c:v>0.17365269461077845</c:v>
                </c:pt>
                <c:pt idx="1">
                  <c:v>0.19444444444444445</c:v>
                </c:pt>
                <c:pt idx="2">
                  <c:v>0.11428571428571428</c:v>
                </c:pt>
              </c:numCache>
            </c:numRef>
          </c:val>
          <c:extLst xmlns:c15="http://schemas.microsoft.com/office/drawing/2012/chart">
            <c:ext xmlns:c16="http://schemas.microsoft.com/office/drawing/2014/chart" uri="{C3380CC4-5D6E-409C-BE32-E72D297353CC}">
              <c16:uniqueId val="{00000008-2EFA-4D9B-BCCA-045FA23F94D0}"/>
            </c:ext>
          </c:extLst>
        </c:ser>
        <c:ser>
          <c:idx val="3"/>
          <c:order val="3"/>
          <c:tx>
            <c:strRef>
              <c:f>Graficos!$L$12</c:f>
              <c:strCache>
                <c:ptCount val="1"/>
                <c:pt idx="0">
                  <c:v> PECCUM</c:v>
                </c:pt>
              </c:strCache>
            </c:strRef>
          </c:tx>
          <c:spPr>
            <a:solidFill>
              <a:schemeClr val="accent4"/>
            </a:solidFill>
            <a:ln>
              <a:noFill/>
            </a:ln>
            <a:effectLst/>
          </c:spPr>
          <c:invertIfNegative val="0"/>
          <c:cat>
            <c:numRef>
              <c:f>Graficos!$M$8:$O$8</c:f>
              <c:numCache>
                <c:formatCode>mmm\-yy</c:formatCode>
                <c:ptCount val="3"/>
                <c:pt idx="0">
                  <c:v>46143</c:v>
                </c:pt>
                <c:pt idx="1">
                  <c:v>46174</c:v>
                </c:pt>
                <c:pt idx="2">
                  <c:v>46204</c:v>
                </c:pt>
              </c:numCache>
            </c:numRef>
          </c:cat>
          <c:val>
            <c:numRef>
              <c:f>Graficos!$M$12:$O$12</c:f>
              <c:numCache>
                <c:formatCode>0.0%</c:formatCode>
                <c:ptCount val="3"/>
                <c:pt idx="0">
                  <c:v>0.9640718562874252</c:v>
                </c:pt>
                <c:pt idx="1">
                  <c:v>0.96111111111111114</c:v>
                </c:pt>
                <c:pt idx="2">
                  <c:v>1</c:v>
                </c:pt>
              </c:numCache>
            </c:numRef>
          </c:val>
          <c:extLst xmlns:c15="http://schemas.microsoft.com/office/drawing/2012/chart">
            <c:ext xmlns:c16="http://schemas.microsoft.com/office/drawing/2014/chart" uri="{C3380CC4-5D6E-409C-BE32-E72D297353CC}">
              <c16:uniqueId val="{00000009-2EFA-4D9B-BCCA-045FA23F94D0}"/>
            </c:ext>
          </c:extLst>
        </c:ser>
        <c:dLbls>
          <c:showLegendKey val="0"/>
          <c:showVal val="0"/>
          <c:showCatName val="0"/>
          <c:showSerName val="0"/>
          <c:showPercent val="0"/>
          <c:showBubbleSize val="0"/>
        </c:dLbls>
        <c:gapWidth val="219"/>
        <c:axId val="1357045103"/>
        <c:axId val="1357041743"/>
        <c:extLst/>
      </c:barChart>
      <c:lineChart>
        <c:grouping val="standard"/>
        <c:varyColors val="0"/>
        <c:ser>
          <c:idx val="4"/>
          <c:order val="4"/>
          <c:tx>
            <c:strRef>
              <c:f>Graficos!$L$13</c:f>
              <c:strCache>
                <c:ptCount val="1"/>
                <c:pt idx="0">
                  <c:v>Score calidad </c:v>
                </c:pt>
              </c:strCache>
            </c:strRef>
          </c:tx>
          <c:spPr>
            <a:ln w="28575" cap="rnd">
              <a:solidFill>
                <a:schemeClr val="accent5"/>
              </a:solidFill>
              <a:round/>
            </a:ln>
            <a:effectLst/>
          </c:spPr>
          <c:marker>
            <c:symbol val="none"/>
          </c:marker>
          <c:cat>
            <c:numRef>
              <c:f>Graficos!$M$8:$O$8</c:f>
              <c:numCache>
                <c:formatCode>mmm\-yy</c:formatCode>
                <c:ptCount val="3"/>
                <c:pt idx="0">
                  <c:v>46143</c:v>
                </c:pt>
                <c:pt idx="1">
                  <c:v>46174</c:v>
                </c:pt>
                <c:pt idx="2">
                  <c:v>46204</c:v>
                </c:pt>
              </c:numCache>
            </c:numRef>
          </c:cat>
          <c:val>
            <c:numRef>
              <c:f>Graficos!$M$13:$O$13</c:f>
              <c:numCache>
                <c:formatCode>0.0%</c:formatCode>
                <c:ptCount val="3"/>
                <c:pt idx="0">
                  <c:v>0.59110778443113865</c:v>
                </c:pt>
                <c:pt idx="1">
                  <c:v>0.63727777777777928</c:v>
                </c:pt>
                <c:pt idx="2">
                  <c:v>0.65871428571428592</c:v>
                </c:pt>
              </c:numCache>
            </c:numRef>
          </c:val>
          <c:smooth val="0"/>
          <c:extLst>
            <c:ext xmlns:c16="http://schemas.microsoft.com/office/drawing/2014/chart" uri="{C3380CC4-5D6E-409C-BE32-E72D297353CC}">
              <c16:uniqueId val="{0000000A-2EFA-4D9B-BCCA-045FA23F94D0}"/>
            </c:ext>
          </c:extLst>
        </c:ser>
        <c:dLbls>
          <c:showLegendKey val="0"/>
          <c:showVal val="0"/>
          <c:showCatName val="0"/>
          <c:showSerName val="0"/>
          <c:showPercent val="0"/>
          <c:showBubbleSize val="0"/>
        </c:dLbls>
        <c:marker val="1"/>
        <c:smooth val="0"/>
        <c:axId val="1864688559"/>
        <c:axId val="1864687599"/>
      </c:lineChart>
      <c:dateAx>
        <c:axId val="1357045103"/>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357041743"/>
        <c:crosses val="autoZero"/>
        <c:auto val="1"/>
        <c:lblOffset val="100"/>
        <c:baseTimeUnit val="months"/>
      </c:dateAx>
      <c:valAx>
        <c:axId val="13570417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357045103"/>
        <c:crosses val="autoZero"/>
        <c:crossBetween val="between"/>
      </c:valAx>
      <c:valAx>
        <c:axId val="186468759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crossAx val="1864688559"/>
        <c:crosses val="max"/>
        <c:crossBetween val="between"/>
      </c:valAx>
      <c:dateAx>
        <c:axId val="1864688559"/>
        <c:scaling>
          <c:orientation val="minMax"/>
        </c:scaling>
        <c:delete val="1"/>
        <c:axPos val="b"/>
        <c:numFmt formatCode="mmm\-yy" sourceLinked="1"/>
        <c:majorTickMark val="out"/>
        <c:minorTickMark val="none"/>
        <c:tickLblPos val="nextTo"/>
        <c:crossAx val="186468759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A"/>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A"/>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600" b="1" i="0" u="none" strike="noStrike" kern="1200" cap="none" spc="50" normalizeH="0" baseline="0">
                <a:solidFill>
                  <a:schemeClr val="tx1">
                    <a:lumMod val="65000"/>
                    <a:lumOff val="35000"/>
                  </a:schemeClr>
                </a:solidFill>
                <a:latin typeface="+mj-lt"/>
                <a:ea typeface="+mj-ea"/>
                <a:cs typeface="+mj-cs"/>
              </a:defRPr>
            </a:pPr>
            <a:r>
              <a:rPr lang="en-US"/>
              <a:t>Resultados Mes en Curso</a:t>
            </a:r>
          </a:p>
        </c:rich>
      </c:tx>
      <c:layout>
        <c:manualLayout>
          <c:xMode val="edge"/>
          <c:yMode val="edge"/>
          <c:x val="0.38741749524676072"/>
          <c:y val="5.3036744249254454E-2"/>
        </c:manualLayout>
      </c:layout>
      <c:overlay val="0"/>
      <c:spPr>
        <a:noFill/>
        <a:ln>
          <a:noFill/>
        </a:ln>
        <a:effectLst/>
      </c:spPr>
      <c:txPr>
        <a:bodyPr rot="0" spcFirstLastPara="1" vertOverflow="ellipsis" vert="horz" wrap="square" anchor="ctr" anchorCtr="1"/>
        <a:lstStyle/>
        <a:p>
          <a:pPr algn="ctr">
            <a:defRPr sz="1600" b="1" i="0" u="none" strike="noStrike" kern="1200" cap="none" spc="50" normalizeH="0" baseline="0">
              <a:solidFill>
                <a:schemeClr val="tx1">
                  <a:lumMod val="65000"/>
                  <a:lumOff val="35000"/>
                </a:schemeClr>
              </a:solidFill>
              <a:latin typeface="+mj-lt"/>
              <a:ea typeface="+mj-ea"/>
              <a:cs typeface="+mj-cs"/>
            </a:defRPr>
          </a:pPr>
          <a:endParaRPr lang="es-PA"/>
        </a:p>
      </c:txPr>
    </c:title>
    <c:autoTitleDeleted val="0"/>
    <c:plotArea>
      <c:layout>
        <c:manualLayout>
          <c:layoutTarget val="inner"/>
          <c:xMode val="edge"/>
          <c:yMode val="edge"/>
          <c:x val="9.6531960623026505E-2"/>
          <c:y val="0.2504581516448729"/>
          <c:w val="0.86785160870421563"/>
          <c:h val="0.64718603215431803"/>
        </c:manualLayout>
      </c:layout>
      <c:barChart>
        <c:barDir val="col"/>
        <c:grouping val="clustered"/>
        <c:varyColors val="0"/>
        <c:ser>
          <c:idx val="0"/>
          <c:order val="0"/>
          <c:spPr>
            <a:solidFill>
              <a:srgbClr val="E94C22"/>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s-PA"/>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Graficos!$M$1:$P$1</c:f>
              <c:strCache>
                <c:ptCount val="4"/>
                <c:pt idx="0">
                  <c:v>PENC</c:v>
                </c:pt>
                <c:pt idx="1">
                  <c:v> PECUF</c:v>
                </c:pt>
                <c:pt idx="2">
                  <c:v> PECNE</c:v>
                </c:pt>
                <c:pt idx="3">
                  <c:v> PECCUM</c:v>
                </c:pt>
              </c:strCache>
            </c:strRef>
          </c:cat>
          <c:val>
            <c:numRef>
              <c:f>Graficos!$M$2:$P$2</c:f>
              <c:numCache>
                <c:formatCode>0.0%</c:formatCode>
                <c:ptCount val="4"/>
                <c:pt idx="0">
                  <c:v>0.96558752997601882</c:v>
                </c:pt>
                <c:pt idx="1">
                  <c:v>0.67386091127098324</c:v>
                </c:pt>
                <c:pt idx="2">
                  <c:v>0.17266187050359713</c:v>
                </c:pt>
                <c:pt idx="3">
                  <c:v>0.9688249400479616</c:v>
                </c:pt>
              </c:numCache>
            </c:numRef>
          </c:val>
          <c:extLst>
            <c:ext xmlns:c16="http://schemas.microsoft.com/office/drawing/2014/chart" uri="{C3380CC4-5D6E-409C-BE32-E72D297353CC}">
              <c16:uniqueId val="{00000000-AA88-492F-93B0-0558ECBD550D}"/>
            </c:ext>
          </c:extLst>
        </c:ser>
        <c:dLbls>
          <c:dLblPos val="outEnd"/>
          <c:showLegendKey val="0"/>
          <c:showVal val="1"/>
          <c:showCatName val="0"/>
          <c:showSerName val="0"/>
          <c:showPercent val="0"/>
          <c:showBubbleSize val="0"/>
        </c:dLbls>
        <c:gapWidth val="80"/>
        <c:overlap val="25"/>
        <c:axId val="359794559"/>
        <c:axId val="359807039"/>
      </c:barChart>
      <c:catAx>
        <c:axId val="359794559"/>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cap="none" spc="20" normalizeH="0" baseline="0">
                <a:solidFill>
                  <a:schemeClr val="tx1">
                    <a:lumMod val="65000"/>
                    <a:lumOff val="35000"/>
                  </a:schemeClr>
                </a:solidFill>
                <a:latin typeface="+mn-lt"/>
                <a:ea typeface="+mn-ea"/>
                <a:cs typeface="+mn-cs"/>
              </a:defRPr>
            </a:pPr>
            <a:endParaRPr lang="es-PA"/>
          </a:p>
        </c:txPr>
        <c:crossAx val="359807039"/>
        <c:crosses val="autoZero"/>
        <c:auto val="1"/>
        <c:lblAlgn val="ctr"/>
        <c:lblOffset val="100"/>
        <c:noMultiLvlLbl val="0"/>
      </c:catAx>
      <c:valAx>
        <c:axId val="35980703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20" baseline="0">
                <a:solidFill>
                  <a:schemeClr val="tx1">
                    <a:lumMod val="65000"/>
                    <a:lumOff val="35000"/>
                  </a:schemeClr>
                </a:solidFill>
                <a:latin typeface="+mn-lt"/>
                <a:ea typeface="+mn-ea"/>
                <a:cs typeface="+mn-cs"/>
              </a:defRPr>
            </a:pPr>
            <a:endParaRPr lang="es-PA"/>
          </a:p>
        </c:txPr>
        <c:crossAx val="359794559"/>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b="1"/>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130176</xdr:colOff>
      <xdr:row>0</xdr:row>
      <xdr:rowOff>127001</xdr:rowOff>
    </xdr:from>
    <xdr:to>
      <xdr:col>1</xdr:col>
      <xdr:colOff>812800</xdr:colOff>
      <xdr:row>2</xdr:row>
      <xdr:rowOff>177800</xdr:rowOff>
    </xdr:to>
    <xdr:pic>
      <xdr:nvPicPr>
        <xdr:cNvPr id="2" name="Imagen 1">
          <a:extLst>
            <a:ext uri="{FF2B5EF4-FFF2-40B4-BE49-F238E27FC236}">
              <a16:creationId xmlns:a16="http://schemas.microsoft.com/office/drawing/2014/main" id="{48A9C9AB-BAF7-45BE-95B7-4DAE669DDB0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176" y="127001"/>
          <a:ext cx="1939924" cy="419099"/>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541020</xdr:colOff>
      <xdr:row>10</xdr:row>
      <xdr:rowOff>22860</xdr:rowOff>
    </xdr:from>
    <xdr:to>
      <xdr:col>2</xdr:col>
      <xdr:colOff>1485900</xdr:colOff>
      <xdr:row>12</xdr:row>
      <xdr:rowOff>76200</xdr:rowOff>
    </xdr:to>
    <xdr:sp macro="[0]!LLENAR_FORMULARIO_AUDITORIA" textlink="">
      <xdr:nvSpPr>
        <xdr:cNvPr id="3" name="Rectángulo: esquinas redondeadas 2">
          <a:extLst>
            <a:ext uri="{FF2B5EF4-FFF2-40B4-BE49-F238E27FC236}">
              <a16:creationId xmlns:a16="http://schemas.microsoft.com/office/drawing/2014/main" id="{FF233529-9DD1-DABE-DB8E-F6AE8709D917}"/>
            </a:ext>
          </a:extLst>
        </xdr:cNvPr>
        <xdr:cNvSpPr/>
      </xdr:nvSpPr>
      <xdr:spPr>
        <a:xfrm>
          <a:off x="4312920" y="1943100"/>
          <a:ext cx="944880" cy="4343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latin typeface="ADLaM Display" panose="020F0502020204030204" pitchFamily="2" charset="0"/>
              <a:ea typeface="ADLaM Display" panose="020F0502020204030204" pitchFamily="2" charset="0"/>
              <a:cs typeface="ADLaM Display" panose="020F0502020204030204" pitchFamily="2" charset="0"/>
            </a:rPr>
            <a:t>GRABAR</a:t>
          </a:r>
        </a:p>
      </xdr:txBody>
    </xdr:sp>
    <xdr:clientData/>
  </xdr:twoCellAnchor>
  <xdr:twoCellAnchor>
    <xdr:from>
      <xdr:col>2</xdr:col>
      <xdr:colOff>1661160</xdr:colOff>
      <xdr:row>10</xdr:row>
      <xdr:rowOff>30480</xdr:rowOff>
    </xdr:from>
    <xdr:to>
      <xdr:col>2</xdr:col>
      <xdr:colOff>2606040</xdr:colOff>
      <xdr:row>12</xdr:row>
      <xdr:rowOff>83820</xdr:rowOff>
    </xdr:to>
    <xdr:sp macro="[0]!FECHA" textlink="">
      <xdr:nvSpPr>
        <xdr:cNvPr id="4" name="Rectángulo: esquinas redondeadas 3">
          <a:extLst>
            <a:ext uri="{FF2B5EF4-FFF2-40B4-BE49-F238E27FC236}">
              <a16:creationId xmlns:a16="http://schemas.microsoft.com/office/drawing/2014/main" id="{CD1BBA6D-19A3-445F-92A6-78D89B5DF6C0}"/>
            </a:ext>
          </a:extLst>
        </xdr:cNvPr>
        <xdr:cNvSpPr/>
      </xdr:nvSpPr>
      <xdr:spPr>
        <a:xfrm>
          <a:off x="5433060" y="1950720"/>
          <a:ext cx="944880" cy="4343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solidFill>
                <a:schemeClr val="lt1"/>
              </a:solidFill>
              <a:latin typeface="ADLaM Display" panose="020F0502020204030204" pitchFamily="2" charset="0"/>
              <a:ea typeface="ADLaM Display" panose="020F0502020204030204" pitchFamily="2" charset="0"/>
              <a:cs typeface="ADLaM Display" panose="020F0502020204030204" pitchFamily="2" charset="0"/>
            </a:rPr>
            <a:t>FECHA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3901440</xdr:colOff>
      <xdr:row>9</xdr:row>
      <xdr:rowOff>137160</xdr:rowOff>
    </xdr:from>
    <xdr:to>
      <xdr:col>3</xdr:col>
      <xdr:colOff>3939540</xdr:colOff>
      <xdr:row>22</xdr:row>
      <xdr:rowOff>30480</xdr:rowOff>
    </xdr:to>
    <xdr:cxnSp macro="">
      <xdr:nvCxnSpPr>
        <xdr:cNvPr id="3" name="Conector recto de flecha 2">
          <a:extLst>
            <a:ext uri="{FF2B5EF4-FFF2-40B4-BE49-F238E27FC236}">
              <a16:creationId xmlns:a16="http://schemas.microsoft.com/office/drawing/2014/main" id="{694D6183-52CF-C8E3-E929-A452751A0E7C}"/>
            </a:ext>
          </a:extLst>
        </xdr:cNvPr>
        <xdr:cNvCxnSpPr/>
      </xdr:nvCxnSpPr>
      <xdr:spPr>
        <a:xfrm>
          <a:off x="9837420" y="1920240"/>
          <a:ext cx="38100" cy="250698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4099560</xdr:colOff>
      <xdr:row>1</xdr:row>
      <xdr:rowOff>83820</xdr:rowOff>
    </xdr:from>
    <xdr:to>
      <xdr:col>2</xdr:col>
      <xdr:colOff>160020</xdr:colOff>
      <xdr:row>1</xdr:row>
      <xdr:rowOff>99060</xdr:rowOff>
    </xdr:to>
    <xdr:cxnSp macro="">
      <xdr:nvCxnSpPr>
        <xdr:cNvPr id="5" name="Conector recto de flecha 4">
          <a:extLst>
            <a:ext uri="{FF2B5EF4-FFF2-40B4-BE49-F238E27FC236}">
              <a16:creationId xmlns:a16="http://schemas.microsoft.com/office/drawing/2014/main" id="{08C2A9F4-39D2-8380-16E5-4CAB770BFF4E}"/>
            </a:ext>
          </a:extLst>
        </xdr:cNvPr>
        <xdr:cNvCxnSpPr/>
      </xdr:nvCxnSpPr>
      <xdr:spPr>
        <a:xfrm>
          <a:off x="4709160" y="26670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4267200</xdr:colOff>
      <xdr:row>2</xdr:row>
      <xdr:rowOff>106680</xdr:rowOff>
    </xdr:from>
    <xdr:to>
      <xdr:col>2</xdr:col>
      <xdr:colOff>327660</xdr:colOff>
      <xdr:row>2</xdr:row>
      <xdr:rowOff>121920</xdr:rowOff>
    </xdr:to>
    <xdr:cxnSp macro="">
      <xdr:nvCxnSpPr>
        <xdr:cNvPr id="6" name="Conector recto de flecha 5">
          <a:extLst>
            <a:ext uri="{FF2B5EF4-FFF2-40B4-BE49-F238E27FC236}">
              <a16:creationId xmlns:a16="http://schemas.microsoft.com/office/drawing/2014/main" id="{0D4A2787-178E-4A92-9B9E-F322C51BCCF5}"/>
            </a:ext>
          </a:extLst>
        </xdr:cNvPr>
        <xdr:cNvCxnSpPr/>
      </xdr:nvCxnSpPr>
      <xdr:spPr>
        <a:xfrm>
          <a:off x="4876800" y="48768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4419600</xdr:colOff>
      <xdr:row>3</xdr:row>
      <xdr:rowOff>60960</xdr:rowOff>
    </xdr:from>
    <xdr:to>
      <xdr:col>2</xdr:col>
      <xdr:colOff>480060</xdr:colOff>
      <xdr:row>3</xdr:row>
      <xdr:rowOff>76200</xdr:rowOff>
    </xdr:to>
    <xdr:cxnSp macro="">
      <xdr:nvCxnSpPr>
        <xdr:cNvPr id="7" name="Conector recto de flecha 6">
          <a:extLst>
            <a:ext uri="{FF2B5EF4-FFF2-40B4-BE49-F238E27FC236}">
              <a16:creationId xmlns:a16="http://schemas.microsoft.com/office/drawing/2014/main" id="{F091C291-05CF-44D8-9C8E-B76EA00DE254}"/>
            </a:ext>
          </a:extLst>
        </xdr:cNvPr>
        <xdr:cNvCxnSpPr/>
      </xdr:nvCxnSpPr>
      <xdr:spPr>
        <a:xfrm>
          <a:off x="5029200" y="64008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4343400</xdr:colOff>
      <xdr:row>4</xdr:row>
      <xdr:rowOff>106680</xdr:rowOff>
    </xdr:from>
    <xdr:to>
      <xdr:col>2</xdr:col>
      <xdr:colOff>403860</xdr:colOff>
      <xdr:row>4</xdr:row>
      <xdr:rowOff>121920</xdr:rowOff>
    </xdr:to>
    <xdr:cxnSp macro="">
      <xdr:nvCxnSpPr>
        <xdr:cNvPr id="8" name="Conector recto de flecha 7">
          <a:extLst>
            <a:ext uri="{FF2B5EF4-FFF2-40B4-BE49-F238E27FC236}">
              <a16:creationId xmlns:a16="http://schemas.microsoft.com/office/drawing/2014/main" id="{93ADDF7A-9385-48DE-A11D-F0D903BA2C17}"/>
            </a:ext>
          </a:extLst>
        </xdr:cNvPr>
        <xdr:cNvCxnSpPr/>
      </xdr:nvCxnSpPr>
      <xdr:spPr>
        <a:xfrm>
          <a:off x="4953000" y="88392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4434840</xdr:colOff>
      <xdr:row>5</xdr:row>
      <xdr:rowOff>152400</xdr:rowOff>
    </xdr:from>
    <xdr:to>
      <xdr:col>2</xdr:col>
      <xdr:colOff>495300</xdr:colOff>
      <xdr:row>5</xdr:row>
      <xdr:rowOff>167640</xdr:rowOff>
    </xdr:to>
    <xdr:cxnSp macro="">
      <xdr:nvCxnSpPr>
        <xdr:cNvPr id="9" name="Conector recto de flecha 8">
          <a:extLst>
            <a:ext uri="{FF2B5EF4-FFF2-40B4-BE49-F238E27FC236}">
              <a16:creationId xmlns:a16="http://schemas.microsoft.com/office/drawing/2014/main" id="{F98A5503-78A7-42EA-B147-49D52A905D74}"/>
            </a:ext>
          </a:extLst>
        </xdr:cNvPr>
        <xdr:cNvCxnSpPr/>
      </xdr:nvCxnSpPr>
      <xdr:spPr>
        <a:xfrm>
          <a:off x="5044440" y="113538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4465320</xdr:colOff>
      <xdr:row>6</xdr:row>
      <xdr:rowOff>121920</xdr:rowOff>
    </xdr:from>
    <xdr:to>
      <xdr:col>2</xdr:col>
      <xdr:colOff>525780</xdr:colOff>
      <xdr:row>6</xdr:row>
      <xdr:rowOff>137160</xdr:rowOff>
    </xdr:to>
    <xdr:cxnSp macro="">
      <xdr:nvCxnSpPr>
        <xdr:cNvPr id="10" name="Conector recto de flecha 9">
          <a:extLst>
            <a:ext uri="{FF2B5EF4-FFF2-40B4-BE49-F238E27FC236}">
              <a16:creationId xmlns:a16="http://schemas.microsoft.com/office/drawing/2014/main" id="{84AF7277-6CDF-438D-ABEC-968F33426994}"/>
            </a:ext>
          </a:extLst>
        </xdr:cNvPr>
        <xdr:cNvCxnSpPr/>
      </xdr:nvCxnSpPr>
      <xdr:spPr>
        <a:xfrm>
          <a:off x="5074920" y="130302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4305300</xdr:colOff>
      <xdr:row>7</xdr:row>
      <xdr:rowOff>99060</xdr:rowOff>
    </xdr:from>
    <xdr:to>
      <xdr:col>2</xdr:col>
      <xdr:colOff>365760</xdr:colOff>
      <xdr:row>7</xdr:row>
      <xdr:rowOff>114300</xdr:rowOff>
    </xdr:to>
    <xdr:cxnSp macro="">
      <xdr:nvCxnSpPr>
        <xdr:cNvPr id="11" name="Conector recto de flecha 10">
          <a:extLst>
            <a:ext uri="{FF2B5EF4-FFF2-40B4-BE49-F238E27FC236}">
              <a16:creationId xmlns:a16="http://schemas.microsoft.com/office/drawing/2014/main" id="{D0A94DD5-941C-42C2-95C0-9F25088EDF25}"/>
            </a:ext>
          </a:extLst>
        </xdr:cNvPr>
        <xdr:cNvCxnSpPr/>
      </xdr:nvCxnSpPr>
      <xdr:spPr>
        <a:xfrm>
          <a:off x="4914900" y="148590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4411980</xdr:colOff>
      <xdr:row>8</xdr:row>
      <xdr:rowOff>60960</xdr:rowOff>
    </xdr:from>
    <xdr:to>
      <xdr:col>2</xdr:col>
      <xdr:colOff>472440</xdr:colOff>
      <xdr:row>8</xdr:row>
      <xdr:rowOff>76200</xdr:rowOff>
    </xdr:to>
    <xdr:cxnSp macro="">
      <xdr:nvCxnSpPr>
        <xdr:cNvPr id="12" name="Conector recto de flecha 11">
          <a:extLst>
            <a:ext uri="{FF2B5EF4-FFF2-40B4-BE49-F238E27FC236}">
              <a16:creationId xmlns:a16="http://schemas.microsoft.com/office/drawing/2014/main" id="{6BDC926A-7DC8-450B-B80B-683D21AEDB05}"/>
            </a:ext>
          </a:extLst>
        </xdr:cNvPr>
        <xdr:cNvCxnSpPr/>
      </xdr:nvCxnSpPr>
      <xdr:spPr>
        <a:xfrm>
          <a:off x="5021580" y="1645920"/>
          <a:ext cx="777240" cy="1524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4351020</xdr:colOff>
      <xdr:row>9</xdr:row>
      <xdr:rowOff>99060</xdr:rowOff>
    </xdr:from>
    <xdr:to>
      <xdr:col>3</xdr:col>
      <xdr:colOff>30480</xdr:colOff>
      <xdr:row>10</xdr:row>
      <xdr:rowOff>106680</xdr:rowOff>
    </xdr:to>
    <xdr:cxnSp macro="">
      <xdr:nvCxnSpPr>
        <xdr:cNvPr id="13" name="Conector recto de flecha 12">
          <a:extLst>
            <a:ext uri="{FF2B5EF4-FFF2-40B4-BE49-F238E27FC236}">
              <a16:creationId xmlns:a16="http://schemas.microsoft.com/office/drawing/2014/main" id="{C50B7226-A331-492A-BBCA-601399722203}"/>
            </a:ext>
          </a:extLst>
        </xdr:cNvPr>
        <xdr:cNvCxnSpPr/>
      </xdr:nvCxnSpPr>
      <xdr:spPr>
        <a:xfrm>
          <a:off x="4960620" y="1882140"/>
          <a:ext cx="1005840" cy="21336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4495800</xdr:colOff>
      <xdr:row>10</xdr:row>
      <xdr:rowOff>22860</xdr:rowOff>
    </xdr:from>
    <xdr:to>
      <xdr:col>3</xdr:col>
      <xdr:colOff>76200</xdr:colOff>
      <xdr:row>11</xdr:row>
      <xdr:rowOff>114300</xdr:rowOff>
    </xdr:to>
    <xdr:cxnSp macro="">
      <xdr:nvCxnSpPr>
        <xdr:cNvPr id="15" name="Conector recto de flecha 14">
          <a:extLst>
            <a:ext uri="{FF2B5EF4-FFF2-40B4-BE49-F238E27FC236}">
              <a16:creationId xmlns:a16="http://schemas.microsoft.com/office/drawing/2014/main" id="{4C9AA565-3150-49E0-9224-8172A9FC9434}"/>
            </a:ext>
          </a:extLst>
        </xdr:cNvPr>
        <xdr:cNvCxnSpPr/>
      </xdr:nvCxnSpPr>
      <xdr:spPr>
        <a:xfrm>
          <a:off x="5105400" y="2011680"/>
          <a:ext cx="906780" cy="29718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4450080</xdr:colOff>
      <xdr:row>11</xdr:row>
      <xdr:rowOff>137160</xdr:rowOff>
    </xdr:from>
    <xdr:to>
      <xdr:col>3</xdr:col>
      <xdr:colOff>60960</xdr:colOff>
      <xdr:row>12</xdr:row>
      <xdr:rowOff>137160</xdr:rowOff>
    </xdr:to>
    <xdr:cxnSp macro="">
      <xdr:nvCxnSpPr>
        <xdr:cNvPr id="18" name="Conector recto de flecha 17">
          <a:extLst>
            <a:ext uri="{FF2B5EF4-FFF2-40B4-BE49-F238E27FC236}">
              <a16:creationId xmlns:a16="http://schemas.microsoft.com/office/drawing/2014/main" id="{04D46D5C-DFCB-4492-B490-E66749CC0181}"/>
            </a:ext>
          </a:extLst>
        </xdr:cNvPr>
        <xdr:cNvCxnSpPr/>
      </xdr:nvCxnSpPr>
      <xdr:spPr>
        <a:xfrm>
          <a:off x="5059680" y="23317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4442460</xdr:colOff>
      <xdr:row>12</xdr:row>
      <xdr:rowOff>91440</xdr:rowOff>
    </xdr:from>
    <xdr:to>
      <xdr:col>3</xdr:col>
      <xdr:colOff>53340</xdr:colOff>
      <xdr:row>13</xdr:row>
      <xdr:rowOff>91440</xdr:rowOff>
    </xdr:to>
    <xdr:cxnSp macro="">
      <xdr:nvCxnSpPr>
        <xdr:cNvPr id="20" name="Conector recto de flecha 19">
          <a:extLst>
            <a:ext uri="{FF2B5EF4-FFF2-40B4-BE49-F238E27FC236}">
              <a16:creationId xmlns:a16="http://schemas.microsoft.com/office/drawing/2014/main" id="{F1A21564-6E65-44BE-9654-320D99CA7B0A}"/>
            </a:ext>
          </a:extLst>
        </xdr:cNvPr>
        <xdr:cNvCxnSpPr/>
      </xdr:nvCxnSpPr>
      <xdr:spPr>
        <a:xfrm>
          <a:off x="5052060" y="24841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4465320</xdr:colOff>
      <xdr:row>13</xdr:row>
      <xdr:rowOff>91440</xdr:rowOff>
    </xdr:from>
    <xdr:to>
      <xdr:col>3</xdr:col>
      <xdr:colOff>76200</xdr:colOff>
      <xdr:row>14</xdr:row>
      <xdr:rowOff>83820</xdr:rowOff>
    </xdr:to>
    <xdr:cxnSp macro="">
      <xdr:nvCxnSpPr>
        <xdr:cNvPr id="21" name="Conector recto de flecha 20">
          <a:extLst>
            <a:ext uri="{FF2B5EF4-FFF2-40B4-BE49-F238E27FC236}">
              <a16:creationId xmlns:a16="http://schemas.microsoft.com/office/drawing/2014/main" id="{692B6990-6B59-48A8-BBED-2DACE48F1936}"/>
            </a:ext>
          </a:extLst>
        </xdr:cNvPr>
        <xdr:cNvCxnSpPr/>
      </xdr:nvCxnSpPr>
      <xdr:spPr>
        <a:xfrm>
          <a:off x="5074920" y="268224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4434840</xdr:colOff>
      <xdr:row>14</xdr:row>
      <xdr:rowOff>91440</xdr:rowOff>
    </xdr:from>
    <xdr:to>
      <xdr:col>3</xdr:col>
      <xdr:colOff>45720</xdr:colOff>
      <xdr:row>15</xdr:row>
      <xdr:rowOff>83820</xdr:rowOff>
    </xdr:to>
    <xdr:cxnSp macro="">
      <xdr:nvCxnSpPr>
        <xdr:cNvPr id="22" name="Conector recto de flecha 21">
          <a:extLst>
            <a:ext uri="{FF2B5EF4-FFF2-40B4-BE49-F238E27FC236}">
              <a16:creationId xmlns:a16="http://schemas.microsoft.com/office/drawing/2014/main" id="{799A994D-AA23-4D7C-97AD-7C029A37709D}"/>
            </a:ext>
          </a:extLst>
        </xdr:cNvPr>
        <xdr:cNvCxnSpPr/>
      </xdr:nvCxnSpPr>
      <xdr:spPr>
        <a:xfrm>
          <a:off x="5044440" y="288798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4518660</xdr:colOff>
      <xdr:row>15</xdr:row>
      <xdr:rowOff>83820</xdr:rowOff>
    </xdr:from>
    <xdr:to>
      <xdr:col>3</xdr:col>
      <xdr:colOff>129540</xdr:colOff>
      <xdr:row>16</xdr:row>
      <xdr:rowOff>76200</xdr:rowOff>
    </xdr:to>
    <xdr:cxnSp macro="">
      <xdr:nvCxnSpPr>
        <xdr:cNvPr id="23" name="Conector recto de flecha 22">
          <a:extLst>
            <a:ext uri="{FF2B5EF4-FFF2-40B4-BE49-F238E27FC236}">
              <a16:creationId xmlns:a16="http://schemas.microsoft.com/office/drawing/2014/main" id="{6FFD0D78-3C41-46A3-B73E-B7D976CED7E3}"/>
            </a:ext>
          </a:extLst>
        </xdr:cNvPr>
        <xdr:cNvCxnSpPr/>
      </xdr:nvCxnSpPr>
      <xdr:spPr>
        <a:xfrm>
          <a:off x="5128260" y="308610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4511040</xdr:colOff>
      <xdr:row>16</xdr:row>
      <xdr:rowOff>76200</xdr:rowOff>
    </xdr:from>
    <xdr:to>
      <xdr:col>3</xdr:col>
      <xdr:colOff>121920</xdr:colOff>
      <xdr:row>17</xdr:row>
      <xdr:rowOff>76200</xdr:rowOff>
    </xdr:to>
    <xdr:cxnSp macro="">
      <xdr:nvCxnSpPr>
        <xdr:cNvPr id="24" name="Conector recto de flecha 23">
          <a:extLst>
            <a:ext uri="{FF2B5EF4-FFF2-40B4-BE49-F238E27FC236}">
              <a16:creationId xmlns:a16="http://schemas.microsoft.com/office/drawing/2014/main" id="{E8FB9E56-BC92-412C-A541-7C8148C874DC}"/>
            </a:ext>
          </a:extLst>
        </xdr:cNvPr>
        <xdr:cNvCxnSpPr/>
      </xdr:nvCxnSpPr>
      <xdr:spPr>
        <a:xfrm>
          <a:off x="5120640" y="32842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4572000</xdr:colOff>
      <xdr:row>17</xdr:row>
      <xdr:rowOff>99060</xdr:rowOff>
    </xdr:from>
    <xdr:to>
      <xdr:col>3</xdr:col>
      <xdr:colOff>182880</xdr:colOff>
      <xdr:row>18</xdr:row>
      <xdr:rowOff>99060</xdr:rowOff>
    </xdr:to>
    <xdr:cxnSp macro="">
      <xdr:nvCxnSpPr>
        <xdr:cNvPr id="25" name="Conector recto de flecha 24">
          <a:extLst>
            <a:ext uri="{FF2B5EF4-FFF2-40B4-BE49-F238E27FC236}">
              <a16:creationId xmlns:a16="http://schemas.microsoft.com/office/drawing/2014/main" id="{08ADB6B9-EABC-4A02-BC16-C6F0A7FB2F8E}"/>
            </a:ext>
          </a:extLst>
        </xdr:cNvPr>
        <xdr:cNvCxnSpPr/>
      </xdr:nvCxnSpPr>
      <xdr:spPr>
        <a:xfrm>
          <a:off x="5181600" y="350520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4488180</xdr:colOff>
      <xdr:row>18</xdr:row>
      <xdr:rowOff>91440</xdr:rowOff>
    </xdr:from>
    <xdr:to>
      <xdr:col>3</xdr:col>
      <xdr:colOff>99060</xdr:colOff>
      <xdr:row>19</xdr:row>
      <xdr:rowOff>91440</xdr:rowOff>
    </xdr:to>
    <xdr:cxnSp macro="">
      <xdr:nvCxnSpPr>
        <xdr:cNvPr id="26" name="Conector recto de flecha 25">
          <a:extLst>
            <a:ext uri="{FF2B5EF4-FFF2-40B4-BE49-F238E27FC236}">
              <a16:creationId xmlns:a16="http://schemas.microsoft.com/office/drawing/2014/main" id="{83D5FC8F-C207-4A26-B2FB-F6DA27B0F156}"/>
            </a:ext>
          </a:extLst>
        </xdr:cNvPr>
        <xdr:cNvCxnSpPr/>
      </xdr:nvCxnSpPr>
      <xdr:spPr>
        <a:xfrm>
          <a:off x="5097780" y="369570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4511040</xdr:colOff>
      <xdr:row>19</xdr:row>
      <xdr:rowOff>106680</xdr:rowOff>
    </xdr:from>
    <xdr:to>
      <xdr:col>3</xdr:col>
      <xdr:colOff>121920</xdr:colOff>
      <xdr:row>20</xdr:row>
      <xdr:rowOff>106680</xdr:rowOff>
    </xdr:to>
    <xdr:cxnSp macro="">
      <xdr:nvCxnSpPr>
        <xdr:cNvPr id="27" name="Conector recto de flecha 26">
          <a:extLst>
            <a:ext uri="{FF2B5EF4-FFF2-40B4-BE49-F238E27FC236}">
              <a16:creationId xmlns:a16="http://schemas.microsoft.com/office/drawing/2014/main" id="{5445635E-CAB5-4E1D-BD9D-B1521EB1C01E}"/>
            </a:ext>
          </a:extLst>
        </xdr:cNvPr>
        <xdr:cNvCxnSpPr/>
      </xdr:nvCxnSpPr>
      <xdr:spPr>
        <a:xfrm>
          <a:off x="5120640" y="390906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4511040</xdr:colOff>
      <xdr:row>20</xdr:row>
      <xdr:rowOff>83820</xdr:rowOff>
    </xdr:from>
    <xdr:to>
      <xdr:col>3</xdr:col>
      <xdr:colOff>121920</xdr:colOff>
      <xdr:row>21</xdr:row>
      <xdr:rowOff>83820</xdr:rowOff>
    </xdr:to>
    <xdr:cxnSp macro="">
      <xdr:nvCxnSpPr>
        <xdr:cNvPr id="28" name="Conector recto de flecha 27">
          <a:extLst>
            <a:ext uri="{FF2B5EF4-FFF2-40B4-BE49-F238E27FC236}">
              <a16:creationId xmlns:a16="http://schemas.microsoft.com/office/drawing/2014/main" id="{198EB7D7-ECB2-435A-AD91-A13922FD3D34}"/>
            </a:ext>
          </a:extLst>
        </xdr:cNvPr>
        <xdr:cNvCxnSpPr/>
      </xdr:nvCxnSpPr>
      <xdr:spPr>
        <a:xfrm>
          <a:off x="5120640" y="40843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xdr:col>
      <xdr:colOff>4549140</xdr:colOff>
      <xdr:row>21</xdr:row>
      <xdr:rowOff>76200</xdr:rowOff>
    </xdr:from>
    <xdr:to>
      <xdr:col>3</xdr:col>
      <xdr:colOff>160020</xdr:colOff>
      <xdr:row>22</xdr:row>
      <xdr:rowOff>76200</xdr:rowOff>
    </xdr:to>
    <xdr:cxnSp macro="">
      <xdr:nvCxnSpPr>
        <xdr:cNvPr id="29" name="Conector recto de flecha 28">
          <a:extLst>
            <a:ext uri="{FF2B5EF4-FFF2-40B4-BE49-F238E27FC236}">
              <a16:creationId xmlns:a16="http://schemas.microsoft.com/office/drawing/2014/main" id="{8222226C-D0D6-4BB6-BFB7-DC4B6C4B75AD}"/>
            </a:ext>
          </a:extLst>
        </xdr:cNvPr>
        <xdr:cNvCxnSpPr/>
      </xdr:nvCxnSpPr>
      <xdr:spPr>
        <a:xfrm>
          <a:off x="5158740" y="4274820"/>
          <a:ext cx="937260" cy="198120"/>
        </a:xfrm>
        <a:prstGeom prst="straightConnector1">
          <a:avLst/>
        </a:prstGeom>
        <a:ln w="19050" cap="flat" cmpd="sng" algn="ctr">
          <a:solidFill>
            <a:schemeClr val="accent2"/>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200025</xdr:colOff>
      <xdr:row>2</xdr:row>
      <xdr:rowOff>152400</xdr:rowOff>
    </xdr:from>
    <xdr:to>
      <xdr:col>2</xdr:col>
      <xdr:colOff>284692</xdr:colOff>
      <xdr:row>11</xdr:row>
      <xdr:rowOff>46567</xdr:rowOff>
    </xdr:to>
    <xdr:pic>
      <xdr:nvPicPr>
        <xdr:cNvPr id="8" name="Imagen 7">
          <a:extLst>
            <a:ext uri="{FF2B5EF4-FFF2-40B4-BE49-F238E27FC236}">
              <a16:creationId xmlns:a16="http://schemas.microsoft.com/office/drawing/2014/main" id="{913B3493-6A99-48B0-AACE-FC9460E90CD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533400"/>
          <a:ext cx="1608667" cy="1608667"/>
        </a:xfrm>
        <a:prstGeom prst="rect">
          <a:avLst/>
        </a:prstGeom>
      </xdr:spPr>
    </xdr:pic>
    <xdr:clientData/>
  </xdr:twoCellAnchor>
  <xdr:twoCellAnchor>
    <xdr:from>
      <xdr:col>4</xdr:col>
      <xdr:colOff>466724</xdr:colOff>
      <xdr:row>3</xdr:row>
      <xdr:rowOff>95250</xdr:rowOff>
    </xdr:from>
    <xdr:to>
      <xdr:col>10</xdr:col>
      <xdr:colOff>228599</xdr:colOff>
      <xdr:row>12</xdr:row>
      <xdr:rowOff>57150</xdr:rowOff>
    </xdr:to>
    <xdr:graphicFrame macro="">
      <xdr:nvGraphicFramePr>
        <xdr:cNvPr id="9" name="Gráfico 8">
          <a:extLst>
            <a:ext uri="{FF2B5EF4-FFF2-40B4-BE49-F238E27FC236}">
              <a16:creationId xmlns:a16="http://schemas.microsoft.com/office/drawing/2014/main" id="{26D1052A-D85D-404F-A566-B850280AA8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563880</xdr:colOff>
      <xdr:row>12</xdr:row>
      <xdr:rowOff>160020</xdr:rowOff>
    </xdr:from>
    <xdr:to>
      <xdr:col>7</xdr:col>
      <xdr:colOff>350520</xdr:colOff>
      <xdr:row>25</xdr:row>
      <xdr:rowOff>152400</xdr:rowOff>
    </xdr:to>
    <xdr:graphicFrame macro="">
      <xdr:nvGraphicFramePr>
        <xdr:cNvPr id="6" name="Gráfico 5">
          <a:extLst>
            <a:ext uri="{FF2B5EF4-FFF2-40B4-BE49-F238E27FC236}">
              <a16:creationId xmlns:a16="http://schemas.microsoft.com/office/drawing/2014/main" id="{CC059DCD-D59F-40D2-BEA0-C16AF25DCE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487680</xdr:colOff>
      <xdr:row>12</xdr:row>
      <xdr:rowOff>144780</xdr:rowOff>
    </xdr:from>
    <xdr:to>
      <xdr:col>13</xdr:col>
      <xdr:colOff>289560</xdr:colOff>
      <xdr:row>25</xdr:row>
      <xdr:rowOff>160020</xdr:rowOff>
    </xdr:to>
    <xdr:graphicFrame macro="">
      <xdr:nvGraphicFramePr>
        <xdr:cNvPr id="7" name="Gráfico 6">
          <a:extLst>
            <a:ext uri="{FF2B5EF4-FFF2-40B4-BE49-F238E27FC236}">
              <a16:creationId xmlns:a16="http://schemas.microsoft.com/office/drawing/2014/main" id="{BD9DE133-3590-48BD-B47C-E98622C1E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563880</xdr:colOff>
      <xdr:row>26</xdr:row>
      <xdr:rowOff>83820</xdr:rowOff>
    </xdr:from>
    <xdr:to>
      <xdr:col>7</xdr:col>
      <xdr:colOff>358140</xdr:colOff>
      <xdr:row>40</xdr:row>
      <xdr:rowOff>91440</xdr:rowOff>
    </xdr:to>
    <xdr:graphicFrame macro="">
      <xdr:nvGraphicFramePr>
        <xdr:cNvPr id="11" name="Gráfico 10">
          <a:extLst>
            <a:ext uri="{FF2B5EF4-FFF2-40B4-BE49-F238E27FC236}">
              <a16:creationId xmlns:a16="http://schemas.microsoft.com/office/drawing/2014/main" id="{08E0BD44-D980-42CA-9608-7400D218A8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487680</xdr:colOff>
      <xdr:row>26</xdr:row>
      <xdr:rowOff>91440</xdr:rowOff>
    </xdr:from>
    <xdr:to>
      <xdr:col>13</xdr:col>
      <xdr:colOff>327660</xdr:colOff>
      <xdr:row>40</xdr:row>
      <xdr:rowOff>91440</xdr:rowOff>
    </xdr:to>
    <xdr:graphicFrame macro="">
      <xdr:nvGraphicFramePr>
        <xdr:cNvPr id="13" name="Gráfico 12">
          <a:extLst>
            <a:ext uri="{FF2B5EF4-FFF2-40B4-BE49-F238E27FC236}">
              <a16:creationId xmlns:a16="http://schemas.microsoft.com/office/drawing/2014/main" id="{B5802B70-4B0E-48F5-A704-5FB22A34FD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393700</xdr:colOff>
      <xdr:row>19</xdr:row>
      <xdr:rowOff>1</xdr:rowOff>
    </xdr:from>
    <xdr:to>
      <xdr:col>2</xdr:col>
      <xdr:colOff>944245</xdr:colOff>
      <xdr:row>23</xdr:row>
      <xdr:rowOff>67310</xdr:rowOff>
    </xdr:to>
    <mc:AlternateContent xmlns:mc="http://schemas.openxmlformats.org/markup-compatibility/2006" xmlns:a14="http://schemas.microsoft.com/office/drawing/2010/main">
      <mc:Choice Requires="a14">
        <xdr:graphicFrame macro="">
          <xdr:nvGraphicFramePr>
            <xdr:cNvPr id="4" name="mes 4">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mes 4"/>
            </a:graphicData>
          </a:graphic>
        </xdr:graphicFrame>
      </mc:Choice>
      <mc:Fallback xmlns="">
        <xdr:sp macro="" textlink="">
          <xdr:nvSpPr>
            <xdr:cNvPr id="0" name=""/>
            <xdr:cNvSpPr>
              <a:spLocks noTextEdit="1"/>
            </xdr:cNvSpPr>
          </xdr:nvSpPr>
          <xdr:spPr>
            <a:xfrm>
              <a:off x="393700" y="3619501"/>
              <a:ext cx="2547620" cy="829309"/>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10</xdr:col>
      <xdr:colOff>419100</xdr:colOff>
      <xdr:row>30</xdr:row>
      <xdr:rowOff>72390</xdr:rowOff>
    </xdr:from>
    <xdr:to>
      <xdr:col>15</xdr:col>
      <xdr:colOff>609600</xdr:colOff>
      <xdr:row>45</xdr:row>
      <xdr:rowOff>72390</xdr:rowOff>
    </xdr:to>
    <xdr:graphicFrame macro="">
      <xdr:nvGraphicFramePr>
        <xdr:cNvPr id="3" name="Gráfico 2">
          <a:extLst>
            <a:ext uri="{FF2B5EF4-FFF2-40B4-BE49-F238E27FC236}">
              <a16:creationId xmlns:a16="http://schemas.microsoft.com/office/drawing/2014/main" id="{09856F8E-06F4-3379-81F1-1E625F4EFB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270510</xdr:colOff>
      <xdr:row>29</xdr:row>
      <xdr:rowOff>43815</xdr:rowOff>
    </xdr:from>
    <xdr:to>
      <xdr:col>8</xdr:col>
      <xdr:colOff>567690</xdr:colOff>
      <xdr:row>44</xdr:row>
      <xdr:rowOff>43815</xdr:rowOff>
    </xdr:to>
    <xdr:graphicFrame macro="">
      <xdr:nvGraphicFramePr>
        <xdr:cNvPr id="5" name="Gráfico 4">
          <a:extLst>
            <a:ext uri="{FF2B5EF4-FFF2-40B4-BE49-F238E27FC236}">
              <a16:creationId xmlns:a16="http://schemas.microsoft.com/office/drawing/2014/main" id="{632E7373-E534-5DBD-8068-F6FDCB81AA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135923</xdr:colOff>
      <xdr:row>6</xdr:row>
      <xdr:rowOff>171899</xdr:rowOff>
    </xdr:from>
    <xdr:to>
      <xdr:col>2</xdr:col>
      <xdr:colOff>352831</xdr:colOff>
      <xdr:row>11</xdr:row>
      <xdr:rowOff>88891</xdr:rowOff>
    </xdr:to>
    <xdr:grpSp>
      <xdr:nvGrpSpPr>
        <xdr:cNvPr id="5" name="Grupo 4">
          <a:extLst>
            <a:ext uri="{FF2B5EF4-FFF2-40B4-BE49-F238E27FC236}">
              <a16:creationId xmlns:a16="http://schemas.microsoft.com/office/drawing/2014/main" id="{00000000-0008-0000-0000-000005000000}"/>
            </a:ext>
          </a:extLst>
        </xdr:cNvPr>
        <xdr:cNvGrpSpPr/>
      </xdr:nvGrpSpPr>
      <xdr:grpSpPr>
        <a:xfrm>
          <a:off x="135923" y="1309607"/>
          <a:ext cx="1892602" cy="843034"/>
          <a:chOff x="7475095" y="575234"/>
          <a:chExt cx="1852706" cy="687294"/>
        </a:xfrm>
        <a:solidFill>
          <a:srgbClr val="FF6600"/>
        </a:solidFill>
      </xdr:grpSpPr>
      <xdr:sp macro="" textlink="Graficos!K2">
        <xdr:nvSpPr>
          <xdr:cNvPr id="3" name="Pentágono 2">
            <a:extLst>
              <a:ext uri="{FF2B5EF4-FFF2-40B4-BE49-F238E27FC236}">
                <a16:creationId xmlns:a16="http://schemas.microsoft.com/office/drawing/2014/main" id="{00000000-0008-0000-0000-000003000000}"/>
              </a:ext>
            </a:extLst>
          </xdr:cNvPr>
          <xdr:cNvSpPr/>
        </xdr:nvSpPr>
        <xdr:spPr>
          <a:xfrm>
            <a:off x="7475095" y="575234"/>
            <a:ext cx="1852706" cy="68729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D5A6ED12-DD88-420B-8DF9-791049F8D4EC}" type="TxLink">
              <a:rPr lang="en-US" sz="3000" b="1" i="0" u="none" strike="noStrike">
                <a:solidFill>
                  <a:schemeClr val="bg1"/>
                </a:solidFill>
                <a:latin typeface="Calibri"/>
                <a:cs typeface="Calibri"/>
              </a:rPr>
              <a:pPr algn="ctr"/>
              <a:t>65.87%</a:t>
            </a:fld>
            <a:endParaRPr lang="es-PA" sz="3000" b="1">
              <a:solidFill>
                <a:schemeClr val="bg1"/>
              </a:solidFill>
            </a:endParaRPr>
          </a:p>
        </xdr:txBody>
      </xdr:sp>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7762200" y="1001060"/>
            <a:ext cx="1244254" cy="258956"/>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PA" sz="1100" b="1">
                <a:solidFill>
                  <a:schemeClr val="bg1"/>
                </a:solidFill>
              </a:rPr>
              <a:t>Score</a:t>
            </a:r>
            <a:r>
              <a:rPr lang="es-PA" sz="1100" b="1" baseline="0">
                <a:solidFill>
                  <a:schemeClr val="bg1"/>
                </a:solidFill>
              </a:rPr>
              <a:t> Acumulado</a:t>
            </a:r>
            <a:endParaRPr lang="es-PA" sz="1100" b="1">
              <a:solidFill>
                <a:schemeClr val="bg1"/>
              </a:solidFill>
            </a:endParaRPr>
          </a:p>
        </xdr:txBody>
      </xdr:sp>
    </xdr:grpSp>
    <xdr:clientData/>
  </xdr:twoCellAnchor>
  <xdr:twoCellAnchor>
    <xdr:from>
      <xdr:col>2</xdr:col>
      <xdr:colOff>533400</xdr:colOff>
      <xdr:row>5</xdr:row>
      <xdr:rowOff>129270</xdr:rowOff>
    </xdr:from>
    <xdr:to>
      <xdr:col>17</xdr:col>
      <xdr:colOff>85725</xdr:colOff>
      <xdr:row>27</xdr:row>
      <xdr:rowOff>180976</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112812</xdr:colOff>
      <xdr:row>15</xdr:row>
      <xdr:rowOff>167548</xdr:rowOff>
    </xdr:from>
    <xdr:to>
      <xdr:col>2</xdr:col>
      <xdr:colOff>410106</xdr:colOff>
      <xdr:row>20</xdr:row>
      <xdr:rowOff>39687</xdr:rowOff>
    </xdr:to>
    <xdr:grpSp>
      <xdr:nvGrpSpPr>
        <xdr:cNvPr id="21" name="Grupo 20">
          <a:extLst>
            <a:ext uri="{FF2B5EF4-FFF2-40B4-BE49-F238E27FC236}">
              <a16:creationId xmlns:a16="http://schemas.microsoft.com/office/drawing/2014/main" id="{00000000-0008-0000-0000-000015000000}"/>
            </a:ext>
          </a:extLst>
        </xdr:cNvPr>
        <xdr:cNvGrpSpPr/>
      </xdr:nvGrpSpPr>
      <xdr:grpSpPr>
        <a:xfrm>
          <a:off x="112812" y="2972131"/>
          <a:ext cx="1972988" cy="798181"/>
          <a:chOff x="4553830" y="428686"/>
          <a:chExt cx="1867113" cy="665949"/>
        </a:xfrm>
        <a:solidFill>
          <a:srgbClr val="E94C22"/>
        </a:solidFill>
      </xdr:grpSpPr>
      <xdr:sp macro="" textlink="Graficos!K4">
        <xdr:nvSpPr>
          <xdr:cNvPr id="12" name="Pentágono 11">
            <a:extLst>
              <a:ext uri="{FF2B5EF4-FFF2-40B4-BE49-F238E27FC236}">
                <a16:creationId xmlns:a16="http://schemas.microsoft.com/office/drawing/2014/main" id="{00000000-0008-0000-0000-00000C000000}"/>
              </a:ext>
            </a:extLst>
          </xdr:cNvPr>
          <xdr:cNvSpPr/>
        </xdr:nvSpPr>
        <xdr:spPr>
          <a:xfrm>
            <a:off x="4553830" y="428686"/>
            <a:ext cx="1867113" cy="665949"/>
          </a:xfrm>
          <a:prstGeom prst="rect">
            <a:avLst/>
          </a:prstGeom>
          <a:solidFill>
            <a:srgbClr val="FF66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2C84FFA8-D3D6-4B92-9084-66CAA46C09D7}" type="TxLink">
              <a:rPr lang="en-US" sz="3000" b="1" i="0" u="none" strike="noStrike">
                <a:solidFill>
                  <a:schemeClr val="bg1"/>
                </a:solidFill>
                <a:latin typeface="Calibri"/>
                <a:ea typeface="+mn-ea"/>
                <a:cs typeface="Calibri"/>
              </a:rPr>
              <a:pPr marL="0" indent="0" algn="ctr"/>
              <a:t>70</a:t>
            </a:fld>
            <a:endParaRPr lang="es-PA" sz="3000" b="1" i="0" u="none" strike="noStrike">
              <a:solidFill>
                <a:schemeClr val="bg1"/>
              </a:solidFill>
              <a:latin typeface="Calibri"/>
              <a:ea typeface="+mn-ea"/>
              <a:cs typeface="Calibri"/>
            </a:endParaRPr>
          </a:p>
        </xdr:txBody>
      </xdr:sp>
      <xdr:sp macro="" textlink="">
        <xdr:nvSpPr>
          <xdr:cNvPr id="13" name="CuadroTexto 12">
            <a:extLst>
              <a:ext uri="{FF2B5EF4-FFF2-40B4-BE49-F238E27FC236}">
                <a16:creationId xmlns:a16="http://schemas.microsoft.com/office/drawing/2014/main" id="{00000000-0008-0000-0000-00000D000000}"/>
              </a:ext>
            </a:extLst>
          </xdr:cNvPr>
          <xdr:cNvSpPr txBox="1"/>
        </xdr:nvSpPr>
        <xdr:spPr>
          <a:xfrm>
            <a:off x="4677102" y="873886"/>
            <a:ext cx="1652742" cy="165560"/>
          </a:xfrm>
          <a:prstGeom prst="rect">
            <a:avLst/>
          </a:prstGeom>
          <a:solidFill>
            <a:srgbClr val="FF66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PA" sz="1100" b="1" i="0" u="none" strike="noStrike">
                <a:solidFill>
                  <a:schemeClr val="bg1"/>
                </a:solidFill>
                <a:latin typeface="+mj-lt"/>
                <a:ea typeface="+mn-ea"/>
                <a:cs typeface="Calibri"/>
              </a:rPr>
              <a:t>Agentes </a:t>
            </a:r>
            <a:r>
              <a:rPr lang="es-PA" sz="1100" b="1" baseline="0">
                <a:solidFill>
                  <a:schemeClr val="bg1"/>
                </a:solidFill>
                <a:latin typeface="+mj-lt"/>
                <a:ea typeface="+mn-ea"/>
                <a:cs typeface="+mn-cs"/>
              </a:rPr>
              <a:t>Monitoreados</a:t>
            </a:r>
          </a:p>
        </xdr:txBody>
      </xdr:sp>
    </xdr:grpSp>
    <xdr:clientData/>
  </xdr:twoCellAnchor>
  <xdr:twoCellAnchor>
    <xdr:from>
      <xdr:col>0</xdr:col>
      <xdr:colOff>722171</xdr:colOff>
      <xdr:row>14</xdr:row>
      <xdr:rowOff>49893</xdr:rowOff>
    </xdr:from>
    <xdr:to>
      <xdr:col>2</xdr:col>
      <xdr:colOff>532226</xdr:colOff>
      <xdr:row>15</xdr:row>
      <xdr:rowOff>73225</xdr:rowOff>
    </xdr:to>
    <xdr:sp macro="" textlink="">
      <xdr:nvSpPr>
        <xdr:cNvPr id="33" name="CuadroTexto 32">
          <a:extLst>
            <a:ext uri="{FF2B5EF4-FFF2-40B4-BE49-F238E27FC236}">
              <a16:creationId xmlns:a16="http://schemas.microsoft.com/office/drawing/2014/main" id="{A9C6DB33-20DE-4BB4-828E-E037EB97BD2D}"/>
            </a:ext>
          </a:extLst>
        </xdr:cNvPr>
        <xdr:cNvSpPr txBox="1"/>
      </xdr:nvSpPr>
      <xdr:spPr>
        <a:xfrm>
          <a:off x="722171" y="2921000"/>
          <a:ext cx="1402091" cy="2138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PA" sz="1100" b="1">
              <a:solidFill>
                <a:schemeClr val="bg1"/>
              </a:solidFill>
            </a:rPr>
            <a:t>HC</a:t>
          </a:r>
          <a:r>
            <a:rPr lang="es-PA" sz="1100" b="1" baseline="0">
              <a:solidFill>
                <a:schemeClr val="bg1"/>
              </a:solidFill>
            </a:rPr>
            <a:t>  Activo</a:t>
          </a:r>
          <a:endParaRPr lang="es-PA" sz="1100" b="1">
            <a:solidFill>
              <a:schemeClr val="bg1"/>
            </a:solidFill>
          </a:endParaRPr>
        </a:p>
      </xdr:txBody>
    </xdr:sp>
    <xdr:clientData/>
  </xdr:twoCellAnchor>
  <xdr:twoCellAnchor>
    <xdr:from>
      <xdr:col>0</xdr:col>
      <xdr:colOff>190498</xdr:colOff>
      <xdr:row>24</xdr:row>
      <xdr:rowOff>149676</xdr:rowOff>
    </xdr:from>
    <xdr:to>
      <xdr:col>2</xdr:col>
      <xdr:colOff>394071</xdr:colOff>
      <xdr:row>28</xdr:row>
      <xdr:rowOff>89844</xdr:rowOff>
    </xdr:to>
    <xdr:grpSp>
      <xdr:nvGrpSpPr>
        <xdr:cNvPr id="37" name="Grupo 36">
          <a:extLst>
            <a:ext uri="{FF2B5EF4-FFF2-40B4-BE49-F238E27FC236}">
              <a16:creationId xmlns:a16="http://schemas.microsoft.com/office/drawing/2014/main" id="{B3EDE563-2454-45EA-8DE3-159B2D607DE8}"/>
            </a:ext>
          </a:extLst>
        </xdr:cNvPr>
        <xdr:cNvGrpSpPr/>
      </xdr:nvGrpSpPr>
      <xdr:grpSpPr>
        <a:xfrm>
          <a:off x="190498" y="4621134"/>
          <a:ext cx="1879267" cy="681002"/>
          <a:chOff x="7292577" y="548596"/>
          <a:chExt cx="1852706" cy="687294"/>
        </a:xfrm>
        <a:solidFill>
          <a:srgbClr val="E94C22"/>
        </a:solidFill>
      </xdr:grpSpPr>
      <xdr:sp macro="" textlink="Graficos!K6">
        <xdr:nvSpPr>
          <xdr:cNvPr id="38" name="Pentágono 2">
            <a:extLst>
              <a:ext uri="{FF2B5EF4-FFF2-40B4-BE49-F238E27FC236}">
                <a16:creationId xmlns:a16="http://schemas.microsoft.com/office/drawing/2014/main" id="{759D8ADF-8FFF-4DCD-AED7-BB849BA38B06}"/>
              </a:ext>
            </a:extLst>
          </xdr:cNvPr>
          <xdr:cNvSpPr/>
        </xdr:nvSpPr>
        <xdr:spPr>
          <a:xfrm>
            <a:off x="7292577" y="548596"/>
            <a:ext cx="1852706" cy="68729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2CF61457-9C99-47F3-A262-B8D34C54D7FF}" type="TxLink">
              <a:rPr lang="en-US" sz="3000" b="1" i="0" u="none" strike="noStrike">
                <a:solidFill>
                  <a:schemeClr val="bg1"/>
                </a:solidFill>
                <a:latin typeface="Calibri"/>
                <a:ea typeface="Calibri"/>
                <a:cs typeface="Calibri"/>
              </a:rPr>
              <a:pPr algn="ctr"/>
              <a:t>86%</a:t>
            </a:fld>
            <a:endParaRPr lang="es-PA" sz="3000" b="1">
              <a:solidFill>
                <a:schemeClr val="bg1"/>
              </a:solidFill>
            </a:endParaRPr>
          </a:p>
        </xdr:txBody>
      </xdr:sp>
      <xdr:sp macro="" textlink="">
        <xdr:nvSpPr>
          <xdr:cNvPr id="39" name="CuadroTexto 38">
            <a:extLst>
              <a:ext uri="{FF2B5EF4-FFF2-40B4-BE49-F238E27FC236}">
                <a16:creationId xmlns:a16="http://schemas.microsoft.com/office/drawing/2014/main" id="{09559A5E-863F-48EF-A47E-80BBB4AD45F9}"/>
              </a:ext>
            </a:extLst>
          </xdr:cNvPr>
          <xdr:cNvSpPr txBox="1"/>
        </xdr:nvSpPr>
        <xdr:spPr>
          <a:xfrm>
            <a:off x="7467365" y="974423"/>
            <a:ext cx="1372385" cy="258956"/>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s-PA" sz="1100" b="1">
                <a:solidFill>
                  <a:schemeClr val="bg1"/>
                </a:solidFill>
              </a:rPr>
              <a:t>%</a:t>
            </a:r>
            <a:r>
              <a:rPr lang="es-PA" sz="1100" b="1" baseline="0">
                <a:solidFill>
                  <a:schemeClr val="bg1"/>
                </a:solidFill>
              </a:rPr>
              <a:t> de Cumplimiento</a:t>
            </a:r>
            <a:endParaRPr lang="es-PA" sz="1100" b="1">
              <a:solidFill>
                <a:schemeClr val="bg1"/>
              </a:solidFill>
            </a:endParaRPr>
          </a:p>
        </xdr:txBody>
      </xdr:sp>
    </xdr:grpSp>
    <xdr:clientData/>
  </xdr:twoCellAnchor>
  <xdr:twoCellAnchor>
    <xdr:from>
      <xdr:col>0</xdr:col>
      <xdr:colOff>161924</xdr:colOff>
      <xdr:row>20</xdr:row>
      <xdr:rowOff>108856</xdr:rowOff>
    </xdr:from>
    <xdr:to>
      <xdr:col>2</xdr:col>
      <xdr:colOff>364429</xdr:colOff>
      <xdr:row>24</xdr:row>
      <xdr:rowOff>40020</xdr:rowOff>
    </xdr:to>
    <xdr:grpSp>
      <xdr:nvGrpSpPr>
        <xdr:cNvPr id="43" name="Grupo 42" descr="=">
          <a:extLst>
            <a:ext uri="{FF2B5EF4-FFF2-40B4-BE49-F238E27FC236}">
              <a16:creationId xmlns:a16="http://schemas.microsoft.com/office/drawing/2014/main" id="{E53C5EAE-FAC4-4508-846F-E48D1360AEA5}"/>
            </a:ext>
          </a:extLst>
        </xdr:cNvPr>
        <xdr:cNvGrpSpPr/>
      </xdr:nvGrpSpPr>
      <xdr:grpSpPr>
        <a:xfrm>
          <a:off x="161924" y="3839481"/>
          <a:ext cx="1878199" cy="671997"/>
          <a:chOff x="4544447" y="424944"/>
          <a:chExt cx="1867113" cy="665949"/>
        </a:xfrm>
        <a:solidFill>
          <a:srgbClr val="E94C22"/>
        </a:solidFill>
      </xdr:grpSpPr>
      <xdr:sp macro="" textlink="Graficos!K3">
        <xdr:nvSpPr>
          <xdr:cNvPr id="44" name="Pentágono 11">
            <a:extLst>
              <a:ext uri="{FF2B5EF4-FFF2-40B4-BE49-F238E27FC236}">
                <a16:creationId xmlns:a16="http://schemas.microsoft.com/office/drawing/2014/main" id="{6A523928-AF5D-4C25-AC10-73905664F7CA}"/>
              </a:ext>
            </a:extLst>
          </xdr:cNvPr>
          <xdr:cNvSpPr/>
        </xdr:nvSpPr>
        <xdr:spPr>
          <a:xfrm>
            <a:off x="4544447" y="424944"/>
            <a:ext cx="1867113" cy="665949"/>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fld id="{E7547939-CC24-41BB-B5E8-449703322ADB}" type="TxLink">
              <a:rPr lang="en-US" sz="3000" b="1" i="0" u="none" strike="noStrike">
                <a:solidFill>
                  <a:schemeClr val="bg1"/>
                </a:solidFill>
                <a:latin typeface="Calibri"/>
                <a:ea typeface="Calibri"/>
                <a:cs typeface="Calibri"/>
              </a:rPr>
              <a:pPr algn="ctr"/>
              <a:t>70</a:t>
            </a:fld>
            <a:endParaRPr lang="es-PA" sz="3000" b="1">
              <a:solidFill>
                <a:schemeClr val="bg1"/>
              </a:solidFill>
            </a:endParaRPr>
          </a:p>
        </xdr:txBody>
      </xdr:sp>
      <xdr:sp macro="" textlink="">
        <xdr:nvSpPr>
          <xdr:cNvPr id="45" name="CuadroTexto 44">
            <a:extLst>
              <a:ext uri="{FF2B5EF4-FFF2-40B4-BE49-F238E27FC236}">
                <a16:creationId xmlns:a16="http://schemas.microsoft.com/office/drawing/2014/main" id="{C6DC5C10-26C0-46C2-A46D-9B46713CB189}"/>
              </a:ext>
            </a:extLst>
          </xdr:cNvPr>
          <xdr:cNvSpPr txBox="1"/>
        </xdr:nvSpPr>
        <xdr:spPr>
          <a:xfrm>
            <a:off x="4913571" y="851994"/>
            <a:ext cx="1458792" cy="205437"/>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s-PA" sz="1100" b="1">
                <a:solidFill>
                  <a:schemeClr val="bg1"/>
                </a:solidFill>
              </a:rPr>
              <a:t>Aseguramientos</a:t>
            </a:r>
          </a:p>
        </xdr:txBody>
      </xdr:sp>
    </xdr:grpSp>
    <xdr:clientData/>
  </xdr:twoCellAnchor>
  <xdr:twoCellAnchor editAs="oneCell">
    <xdr:from>
      <xdr:col>0</xdr:col>
      <xdr:colOff>136072</xdr:colOff>
      <xdr:row>0</xdr:row>
      <xdr:rowOff>180975</xdr:rowOff>
    </xdr:from>
    <xdr:to>
      <xdr:col>2</xdr:col>
      <xdr:colOff>163286</xdr:colOff>
      <xdr:row>9</xdr:row>
      <xdr:rowOff>62593</xdr:rowOff>
    </xdr:to>
    <xdr:pic>
      <xdr:nvPicPr>
        <xdr:cNvPr id="7" name="Imagen 6">
          <a:extLst>
            <a:ext uri="{FF2B5EF4-FFF2-40B4-BE49-F238E27FC236}">
              <a16:creationId xmlns:a16="http://schemas.microsoft.com/office/drawing/2014/main" id="{96408D1D-A05C-4D23-BDC4-BFA9A5B767F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6072" y="180975"/>
          <a:ext cx="1617889" cy="1624693"/>
        </a:xfrm>
        <a:prstGeom prst="rect">
          <a:avLst/>
        </a:prstGeom>
      </xdr:spPr>
    </xdr:pic>
    <xdr:clientData/>
  </xdr:twoCellAnchor>
  <xdr:twoCellAnchor>
    <xdr:from>
      <xdr:col>0</xdr:col>
      <xdr:colOff>135853</xdr:colOff>
      <xdr:row>11</xdr:row>
      <xdr:rowOff>174475</xdr:rowOff>
    </xdr:from>
    <xdr:to>
      <xdr:col>2</xdr:col>
      <xdr:colOff>338358</xdr:colOff>
      <xdr:row>15</xdr:row>
      <xdr:rowOff>109375</xdr:rowOff>
    </xdr:to>
    <xdr:sp macro="" textlink="Graficos!K5">
      <xdr:nvSpPr>
        <xdr:cNvPr id="19" name="Pentágono 11">
          <a:extLst>
            <a:ext uri="{FF2B5EF4-FFF2-40B4-BE49-F238E27FC236}">
              <a16:creationId xmlns:a16="http://schemas.microsoft.com/office/drawing/2014/main" id="{94111223-AAF0-4426-8897-DB6F63060035}"/>
            </a:ext>
          </a:extLst>
        </xdr:cNvPr>
        <xdr:cNvSpPr/>
      </xdr:nvSpPr>
      <xdr:spPr>
        <a:xfrm>
          <a:off x="135853" y="2231875"/>
          <a:ext cx="1840805" cy="666420"/>
        </a:xfrm>
        <a:prstGeom prst="rect">
          <a:avLst/>
        </a:prstGeom>
        <a:solidFill>
          <a:srgbClr val="FF66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fld id="{30B33425-3424-40A9-83AA-92B503BAE1C4}" type="TxLink">
            <a:rPr lang="en-US" sz="3000" b="1" i="0" u="none" strike="noStrike">
              <a:solidFill>
                <a:schemeClr val="bg1"/>
              </a:solidFill>
              <a:latin typeface="Calibri"/>
              <a:ea typeface="+mn-ea"/>
              <a:cs typeface="Calibri"/>
            </a:rPr>
            <a:pPr marL="0" indent="0" algn="ctr"/>
            <a:t>81</a:t>
          </a:fld>
          <a:endParaRPr lang="en-US" sz="3000" b="1" i="0" u="none" strike="noStrike">
            <a:solidFill>
              <a:schemeClr val="bg1"/>
            </a:solidFill>
            <a:latin typeface="Calibri"/>
            <a:ea typeface="+mn-ea"/>
            <a:cs typeface="Calibri"/>
          </a:endParaRPr>
        </a:p>
      </xdr:txBody>
    </xdr:sp>
    <xdr:clientData/>
  </xdr:twoCellAnchor>
  <xdr:twoCellAnchor>
    <xdr:from>
      <xdr:col>0</xdr:col>
      <xdr:colOff>304859</xdr:colOff>
      <xdr:row>14</xdr:row>
      <xdr:rowOff>49629</xdr:rowOff>
    </xdr:from>
    <xdr:to>
      <xdr:col>2</xdr:col>
      <xdr:colOff>115210</xdr:colOff>
      <xdr:row>15</xdr:row>
      <xdr:rowOff>72961</xdr:rowOff>
    </xdr:to>
    <xdr:sp macro="" textlink="">
      <xdr:nvSpPr>
        <xdr:cNvPr id="28" name="CuadroTexto 27">
          <a:extLst>
            <a:ext uri="{FF2B5EF4-FFF2-40B4-BE49-F238E27FC236}">
              <a16:creationId xmlns:a16="http://schemas.microsoft.com/office/drawing/2014/main" id="{B78BC097-44EB-49C5-9715-BB4516287BF8}"/>
            </a:ext>
          </a:extLst>
        </xdr:cNvPr>
        <xdr:cNvSpPr txBox="1"/>
      </xdr:nvSpPr>
      <xdr:spPr>
        <a:xfrm>
          <a:off x="304859" y="2655669"/>
          <a:ext cx="1448651" cy="206212"/>
        </a:xfrm>
        <a:prstGeom prst="rect">
          <a:avLst/>
        </a:prstGeom>
        <a:solidFill>
          <a:srgbClr val="FF66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s-PA" sz="1100" b="1">
              <a:solidFill>
                <a:schemeClr val="bg1"/>
              </a:solidFill>
            </a:rPr>
            <a:t>HC</a:t>
          </a:r>
          <a:r>
            <a:rPr lang="es-PA" sz="1100" b="1" baseline="0">
              <a:solidFill>
                <a:schemeClr val="bg1"/>
              </a:solidFill>
            </a:rPr>
            <a:t> Activo</a:t>
          </a:r>
          <a:endParaRPr lang="es-PA" sz="11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97366</xdr:colOff>
      <xdr:row>4</xdr:row>
      <xdr:rowOff>26191</xdr:rowOff>
    </xdr:from>
    <xdr:to>
      <xdr:col>7</xdr:col>
      <xdr:colOff>307023</xdr:colOff>
      <xdr:row>12</xdr:row>
      <xdr:rowOff>17145</xdr:rowOff>
    </xdr:to>
    <mc:AlternateContent xmlns:mc="http://schemas.openxmlformats.org/markup-compatibility/2006" xmlns:a14="http://schemas.microsoft.com/office/drawing/2010/main">
      <mc:Choice Requires="a14">
        <xdr:graphicFrame macro="">
          <xdr:nvGraphicFramePr>
            <xdr:cNvPr id="3" name="Supervisor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Supervisor 3"/>
            </a:graphicData>
          </a:graphic>
        </xdr:graphicFrame>
      </mc:Choice>
      <mc:Fallback xmlns="">
        <xdr:sp macro="" textlink="">
          <xdr:nvSpPr>
            <xdr:cNvPr id="0" name=""/>
            <xdr:cNvSpPr>
              <a:spLocks noTextEdit="1"/>
            </xdr:cNvSpPr>
          </xdr:nvSpPr>
          <xdr:spPr>
            <a:xfrm>
              <a:off x="3564466" y="826291"/>
              <a:ext cx="1919077" cy="1475584"/>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350044</xdr:colOff>
      <xdr:row>4</xdr:row>
      <xdr:rowOff>15873</xdr:rowOff>
    </xdr:from>
    <xdr:to>
      <xdr:col>3</xdr:col>
      <xdr:colOff>584041</xdr:colOff>
      <xdr:row>11</xdr:row>
      <xdr:rowOff>168273</xdr:rowOff>
    </xdr:to>
    <mc:AlternateContent xmlns:mc="http://schemas.openxmlformats.org/markup-compatibility/2006" xmlns:a14="http://schemas.microsoft.com/office/drawing/2010/main">
      <mc:Choice Requires="a14">
        <xdr:graphicFrame macro="">
          <xdr:nvGraphicFramePr>
            <xdr:cNvPr id="5" name="mes 2">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mes 2"/>
            </a:graphicData>
          </a:graphic>
        </xdr:graphicFrame>
      </mc:Choice>
      <mc:Fallback xmlns="">
        <xdr:sp macro="" textlink="">
          <xdr:nvSpPr>
            <xdr:cNvPr id="0" name=""/>
            <xdr:cNvSpPr>
              <a:spLocks noTextEdit="1"/>
            </xdr:cNvSpPr>
          </xdr:nvSpPr>
          <xdr:spPr>
            <a:xfrm>
              <a:off x="1502569" y="825498"/>
              <a:ext cx="1824037" cy="1485900"/>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3</xdr:col>
      <xdr:colOff>0</xdr:colOff>
      <xdr:row>62</xdr:row>
      <xdr:rowOff>0</xdr:rowOff>
    </xdr:from>
    <xdr:to>
      <xdr:col>8</xdr:col>
      <xdr:colOff>387668</xdr:colOff>
      <xdr:row>78</xdr:row>
      <xdr:rowOff>0</xdr:rowOff>
    </xdr:to>
    <xdr:pic>
      <xdr:nvPicPr>
        <xdr:cNvPr id="10" name="Imagen 9">
          <a:extLst>
            <a:ext uri="{FF2B5EF4-FFF2-40B4-BE49-F238E27FC236}">
              <a16:creationId xmlns:a16="http://schemas.microsoft.com/office/drawing/2014/main" id="{DD499BC8-D5E2-4641-9797-53F644E319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40969" y="11882438"/>
          <a:ext cx="3048000" cy="3048000"/>
        </a:xfrm>
        <a:prstGeom prst="rect">
          <a:avLst/>
        </a:prstGeom>
      </xdr:spPr>
    </xdr:pic>
    <xdr:clientData/>
  </xdr:twoCellAnchor>
  <xdr:twoCellAnchor editAs="oneCell">
    <xdr:from>
      <xdr:col>0</xdr:col>
      <xdr:colOff>0</xdr:colOff>
      <xdr:row>2</xdr:row>
      <xdr:rowOff>158751</xdr:rowOff>
    </xdr:from>
    <xdr:to>
      <xdr:col>1</xdr:col>
      <xdr:colOff>192790</xdr:colOff>
      <xdr:row>9</xdr:row>
      <xdr:rowOff>171451</xdr:rowOff>
    </xdr:to>
    <xdr:pic>
      <xdr:nvPicPr>
        <xdr:cNvPr id="14" name="Imagen 13">
          <a:extLst>
            <a:ext uri="{FF2B5EF4-FFF2-40B4-BE49-F238E27FC236}">
              <a16:creationId xmlns:a16="http://schemas.microsoft.com/office/drawing/2014/main" id="{7572B5F8-9FA3-4B18-A64A-94A984FF67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87376"/>
          <a:ext cx="1345315" cy="1346200"/>
        </a:xfrm>
        <a:prstGeom prst="rect">
          <a:avLst/>
        </a:prstGeom>
      </xdr:spPr>
    </xdr:pic>
    <xdr:clientData/>
  </xdr:twoCellAnchor>
  <xdr:twoCellAnchor editAs="oneCell">
    <xdr:from>
      <xdr:col>7</xdr:col>
      <xdr:colOff>422910</xdr:colOff>
      <xdr:row>4</xdr:row>
      <xdr:rowOff>37466</xdr:rowOff>
    </xdr:from>
    <xdr:to>
      <xdr:col>10</xdr:col>
      <xdr:colOff>485140</xdr:colOff>
      <xdr:row>10</xdr:row>
      <xdr:rowOff>110490</xdr:rowOff>
    </xdr:to>
    <mc:AlternateContent xmlns:mc="http://schemas.openxmlformats.org/markup-compatibility/2006" xmlns:a14="http://schemas.microsoft.com/office/drawing/2010/main">
      <mc:Choice Requires="a14">
        <xdr:graphicFrame macro="">
          <xdr:nvGraphicFramePr>
            <xdr:cNvPr id="6" name="Antigüedad 2">
              <a:extLst>
                <a:ext uri="{FF2B5EF4-FFF2-40B4-BE49-F238E27FC236}">
                  <a16:creationId xmlns:a16="http://schemas.microsoft.com/office/drawing/2014/main" id="{4C69542E-10C2-401C-9C5E-4505F642FC3D}"/>
                </a:ext>
              </a:extLst>
            </xdr:cNvPr>
            <xdr:cNvGraphicFramePr/>
          </xdr:nvGraphicFramePr>
          <xdr:xfrm>
            <a:off x="0" y="0"/>
            <a:ext cx="0" cy="0"/>
          </xdr:xfrm>
          <a:graphic>
            <a:graphicData uri="http://schemas.microsoft.com/office/drawing/2010/slicer">
              <sle:slicer xmlns:sle="http://schemas.microsoft.com/office/drawing/2010/slicer" name="Antigüedad 2"/>
            </a:graphicData>
          </a:graphic>
        </xdr:graphicFrame>
      </mc:Choice>
      <mc:Fallback xmlns="">
        <xdr:sp macro="" textlink="">
          <xdr:nvSpPr>
            <xdr:cNvPr id="0" name=""/>
            <xdr:cNvSpPr>
              <a:spLocks noTextEdit="1"/>
            </xdr:cNvSpPr>
          </xdr:nvSpPr>
          <xdr:spPr>
            <a:xfrm>
              <a:off x="5634990" y="837566"/>
              <a:ext cx="1935480" cy="1170304"/>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10</xdr:col>
      <xdr:colOff>857250</xdr:colOff>
      <xdr:row>4</xdr:row>
      <xdr:rowOff>74930</xdr:rowOff>
    </xdr:from>
    <xdr:to>
      <xdr:col>11</xdr:col>
      <xdr:colOff>1783080</xdr:colOff>
      <xdr:row>12</xdr:row>
      <xdr:rowOff>154940</xdr:rowOff>
    </xdr:to>
    <mc:AlternateContent xmlns:mc="http://schemas.openxmlformats.org/markup-compatibility/2006" xmlns:a14="http://schemas.microsoft.com/office/drawing/2010/main">
      <mc:Choice Requires="a14">
        <xdr:graphicFrame macro="">
          <xdr:nvGraphicFramePr>
            <xdr:cNvPr id="4" name="Semana">
              <a:extLst>
                <a:ext uri="{FF2B5EF4-FFF2-40B4-BE49-F238E27FC236}">
                  <a16:creationId xmlns:a16="http://schemas.microsoft.com/office/drawing/2014/main" id="{51657EE4-BF4C-447A-9F3E-79A4B12731E7}"/>
                </a:ext>
              </a:extLst>
            </xdr:cNvPr>
            <xdr:cNvGraphicFramePr/>
          </xdr:nvGraphicFramePr>
          <xdr:xfrm>
            <a:off x="0" y="0"/>
            <a:ext cx="0" cy="0"/>
          </xdr:xfrm>
          <a:graphic>
            <a:graphicData uri="http://schemas.microsoft.com/office/drawing/2010/slicer">
              <sle:slicer xmlns:sle="http://schemas.microsoft.com/office/drawing/2010/slicer" name="Semana"/>
            </a:graphicData>
          </a:graphic>
        </xdr:graphicFrame>
      </mc:Choice>
      <mc:Fallback xmlns="">
        <xdr:sp macro="" textlink="">
          <xdr:nvSpPr>
            <xdr:cNvPr id="0" name=""/>
            <xdr:cNvSpPr>
              <a:spLocks noTextEdit="1"/>
            </xdr:cNvSpPr>
          </xdr:nvSpPr>
          <xdr:spPr>
            <a:xfrm>
              <a:off x="7956550" y="875030"/>
              <a:ext cx="1802130" cy="155321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11</xdr:col>
      <xdr:colOff>412749</xdr:colOff>
      <xdr:row>3</xdr:row>
      <xdr:rowOff>57946</xdr:rowOff>
    </xdr:from>
    <xdr:to>
      <xdr:col>13</xdr:col>
      <xdr:colOff>445770</xdr:colOff>
      <xdr:row>11</xdr:row>
      <xdr:rowOff>114300</xdr:rowOff>
    </xdr:to>
    <mc:AlternateContent xmlns:mc="http://schemas.openxmlformats.org/markup-compatibility/2006" xmlns:a14="http://schemas.microsoft.com/office/drawing/2010/main">
      <mc:Choice Requires="a14">
        <xdr:graphicFrame macro="">
          <xdr:nvGraphicFramePr>
            <xdr:cNvPr id="3" name="Supervisor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Supervisor 2"/>
            </a:graphicData>
          </a:graphic>
        </xdr:graphicFrame>
      </mc:Choice>
      <mc:Fallback xmlns="">
        <xdr:sp macro="" textlink="">
          <xdr:nvSpPr>
            <xdr:cNvPr id="0" name=""/>
            <xdr:cNvSpPr>
              <a:spLocks noTextEdit="1"/>
            </xdr:cNvSpPr>
          </xdr:nvSpPr>
          <xdr:spPr>
            <a:xfrm>
              <a:off x="9436099" y="858046"/>
              <a:ext cx="1938021" cy="1529554"/>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805656</xdr:colOff>
      <xdr:row>3</xdr:row>
      <xdr:rowOff>83345</xdr:rowOff>
    </xdr:from>
    <xdr:to>
      <xdr:col>2</xdr:col>
      <xdr:colOff>797401</xdr:colOff>
      <xdr:row>11</xdr:row>
      <xdr:rowOff>54770</xdr:rowOff>
    </xdr:to>
    <mc:AlternateContent xmlns:mc="http://schemas.openxmlformats.org/markup-compatibility/2006" xmlns:a14="http://schemas.microsoft.com/office/drawing/2010/main">
      <mc:Choice Requires="a14">
        <xdr:graphicFrame macro="">
          <xdr:nvGraphicFramePr>
            <xdr:cNvPr id="5" name="mes 3">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mes 3"/>
            </a:graphicData>
          </a:graphic>
        </xdr:graphicFrame>
      </mc:Choice>
      <mc:Fallback xmlns="">
        <xdr:sp macro="" textlink="">
          <xdr:nvSpPr>
            <xdr:cNvPr id="0" name=""/>
            <xdr:cNvSpPr>
              <a:spLocks noTextEdit="1"/>
            </xdr:cNvSpPr>
          </xdr:nvSpPr>
          <xdr:spPr>
            <a:xfrm>
              <a:off x="1767681" y="883445"/>
              <a:ext cx="1838325" cy="1485900"/>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0</xdr:colOff>
      <xdr:row>3</xdr:row>
      <xdr:rowOff>0</xdr:rowOff>
    </xdr:from>
    <xdr:to>
      <xdr:col>1</xdr:col>
      <xdr:colOff>434340</xdr:colOff>
      <xdr:row>10</xdr:row>
      <xdr:rowOff>59211</xdr:rowOff>
    </xdr:to>
    <xdr:pic>
      <xdr:nvPicPr>
        <xdr:cNvPr id="9" name="Imagen 8">
          <a:extLst>
            <a:ext uri="{FF2B5EF4-FFF2-40B4-BE49-F238E27FC236}">
              <a16:creationId xmlns:a16="http://schemas.microsoft.com/office/drawing/2014/main" id="{5947D090-4403-46D3-9DDB-615428B50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00100"/>
          <a:ext cx="1390650" cy="1392711"/>
        </a:xfrm>
        <a:prstGeom prst="rect">
          <a:avLst/>
        </a:prstGeom>
      </xdr:spPr>
    </xdr:pic>
    <xdr:clientData/>
  </xdr:twoCellAnchor>
  <xdr:twoCellAnchor editAs="oneCell">
    <xdr:from>
      <xdr:col>8</xdr:col>
      <xdr:colOff>425450</xdr:colOff>
      <xdr:row>3</xdr:row>
      <xdr:rowOff>127000</xdr:rowOff>
    </xdr:from>
    <xdr:to>
      <xdr:col>11</xdr:col>
      <xdr:colOff>12700</xdr:colOff>
      <xdr:row>10</xdr:row>
      <xdr:rowOff>153670</xdr:rowOff>
    </xdr:to>
    <mc:AlternateContent xmlns:mc="http://schemas.openxmlformats.org/markup-compatibility/2006" xmlns:a14="http://schemas.microsoft.com/office/drawing/2010/main">
      <mc:Choice Requires="a14">
        <xdr:graphicFrame macro="">
          <xdr:nvGraphicFramePr>
            <xdr:cNvPr id="4" name="Antigüedad 1">
              <a:extLst>
                <a:ext uri="{FF2B5EF4-FFF2-40B4-BE49-F238E27FC236}">
                  <a16:creationId xmlns:a16="http://schemas.microsoft.com/office/drawing/2014/main" id="{7F1C636C-7926-42F6-85CA-13FA08E316FC}"/>
                </a:ext>
              </a:extLst>
            </xdr:cNvPr>
            <xdr:cNvGraphicFramePr/>
          </xdr:nvGraphicFramePr>
          <xdr:xfrm>
            <a:off x="0" y="0"/>
            <a:ext cx="0" cy="0"/>
          </xdr:xfrm>
          <a:graphic>
            <a:graphicData uri="http://schemas.microsoft.com/office/drawing/2010/slicer">
              <sle:slicer xmlns:sle="http://schemas.microsoft.com/office/drawing/2010/slicer" name="Antigüedad 1"/>
            </a:graphicData>
          </a:graphic>
        </xdr:graphicFrame>
      </mc:Choice>
      <mc:Fallback xmlns="">
        <xdr:sp macro="" textlink="">
          <xdr:nvSpPr>
            <xdr:cNvPr id="0" name=""/>
            <xdr:cNvSpPr>
              <a:spLocks noTextEdit="1"/>
            </xdr:cNvSpPr>
          </xdr:nvSpPr>
          <xdr:spPr>
            <a:xfrm>
              <a:off x="7124700" y="927100"/>
              <a:ext cx="1943100" cy="131572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673100</xdr:colOff>
      <xdr:row>3</xdr:row>
      <xdr:rowOff>38101</xdr:rowOff>
    </xdr:from>
    <xdr:to>
      <xdr:col>8</xdr:col>
      <xdr:colOff>265430</xdr:colOff>
      <xdr:row>10</xdr:row>
      <xdr:rowOff>165100</xdr:rowOff>
    </xdr:to>
    <mc:AlternateContent xmlns:mc="http://schemas.openxmlformats.org/markup-compatibility/2006" xmlns:a14="http://schemas.microsoft.com/office/drawing/2010/main">
      <mc:Choice Requires="a14">
        <xdr:graphicFrame macro="">
          <xdr:nvGraphicFramePr>
            <xdr:cNvPr id="2" name="Semana 1">
              <a:extLst>
                <a:ext uri="{FF2B5EF4-FFF2-40B4-BE49-F238E27FC236}">
                  <a16:creationId xmlns:a16="http://schemas.microsoft.com/office/drawing/2014/main" id="{C70B9F80-FFA1-4104-9B07-8D2959A54395}"/>
                </a:ext>
              </a:extLst>
            </xdr:cNvPr>
            <xdr:cNvGraphicFramePr/>
          </xdr:nvGraphicFramePr>
          <xdr:xfrm>
            <a:off x="0" y="0"/>
            <a:ext cx="0" cy="0"/>
          </xdr:xfrm>
          <a:graphic>
            <a:graphicData uri="http://schemas.microsoft.com/office/drawing/2010/slicer">
              <sle:slicer xmlns:sle="http://schemas.microsoft.com/office/drawing/2010/slicer" name="Semana 1"/>
            </a:graphicData>
          </a:graphic>
        </xdr:graphicFrame>
      </mc:Choice>
      <mc:Fallback xmlns="">
        <xdr:sp macro="" textlink="">
          <xdr:nvSpPr>
            <xdr:cNvPr id="0" name=""/>
            <xdr:cNvSpPr>
              <a:spLocks noTextEdit="1"/>
            </xdr:cNvSpPr>
          </xdr:nvSpPr>
          <xdr:spPr>
            <a:xfrm>
              <a:off x="5111750" y="838201"/>
              <a:ext cx="1776730" cy="141604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2757601</xdr:colOff>
      <xdr:row>3</xdr:row>
      <xdr:rowOff>112714</xdr:rowOff>
    </xdr:from>
    <xdr:to>
      <xdr:col>1</xdr:col>
      <xdr:colOff>4499741</xdr:colOff>
      <xdr:row>11</xdr:row>
      <xdr:rowOff>91440</xdr:rowOff>
    </xdr:to>
    <mc:AlternateContent xmlns:mc="http://schemas.openxmlformats.org/markup-compatibility/2006" xmlns:a14="http://schemas.microsoft.com/office/drawing/2010/main">
      <mc:Choice Requires="a14">
        <xdr:graphicFrame macro="">
          <xdr:nvGraphicFramePr>
            <xdr:cNvPr id="3" name="Superviso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upervisor"/>
            </a:graphicData>
          </a:graphic>
        </xdr:graphicFrame>
      </mc:Choice>
      <mc:Fallback xmlns="">
        <xdr:sp macro="" textlink="">
          <xdr:nvSpPr>
            <xdr:cNvPr id="0" name=""/>
            <xdr:cNvSpPr>
              <a:spLocks noTextEdit="1"/>
            </xdr:cNvSpPr>
          </xdr:nvSpPr>
          <xdr:spPr>
            <a:xfrm>
              <a:off x="3678351" y="747714"/>
              <a:ext cx="1912030" cy="1639886"/>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752475</xdr:colOff>
      <xdr:row>3</xdr:row>
      <xdr:rowOff>127794</xdr:rowOff>
    </xdr:from>
    <xdr:to>
      <xdr:col>1</xdr:col>
      <xdr:colOff>2573655</xdr:colOff>
      <xdr:row>10</xdr:row>
      <xdr:rowOff>263909</xdr:rowOff>
    </xdr:to>
    <mc:AlternateContent xmlns:mc="http://schemas.openxmlformats.org/markup-compatibility/2006" xmlns:a14="http://schemas.microsoft.com/office/drawing/2010/main">
      <mc:Choice Requires="a14">
        <xdr:graphicFrame macro="">
          <xdr:nvGraphicFramePr>
            <xdr:cNvPr id="6" name="mes">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mlns="">
        <xdr:sp macro="" textlink="">
          <xdr:nvSpPr>
            <xdr:cNvPr id="0" name=""/>
            <xdr:cNvSpPr>
              <a:spLocks noTextEdit="1"/>
            </xdr:cNvSpPr>
          </xdr:nvSpPr>
          <xdr:spPr>
            <a:xfrm>
              <a:off x="1638300" y="775494"/>
              <a:ext cx="1828800" cy="1473994"/>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0</xdr:colOff>
      <xdr:row>3</xdr:row>
      <xdr:rowOff>0</xdr:rowOff>
    </xdr:from>
    <xdr:to>
      <xdr:col>1</xdr:col>
      <xdr:colOff>535501</xdr:colOff>
      <xdr:row>10</xdr:row>
      <xdr:rowOff>95250</xdr:rowOff>
    </xdr:to>
    <xdr:pic>
      <xdr:nvPicPr>
        <xdr:cNvPr id="10" name="Imagen 9">
          <a:extLst>
            <a:ext uri="{FF2B5EF4-FFF2-40B4-BE49-F238E27FC236}">
              <a16:creationId xmlns:a16="http://schemas.microsoft.com/office/drawing/2014/main" id="{8AA13A10-3310-43EF-A988-DE7B7C8E31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47700"/>
          <a:ext cx="1421326" cy="1419225"/>
        </a:xfrm>
        <a:prstGeom prst="rect">
          <a:avLst/>
        </a:prstGeom>
      </xdr:spPr>
    </xdr:pic>
    <xdr:clientData/>
  </xdr:twoCellAnchor>
  <xdr:twoCellAnchor editAs="oneCell">
    <xdr:from>
      <xdr:col>1</xdr:col>
      <xdr:colOff>4804507</xdr:colOff>
      <xdr:row>3</xdr:row>
      <xdr:rowOff>110392</xdr:rowOff>
    </xdr:from>
    <xdr:to>
      <xdr:col>5</xdr:col>
      <xdr:colOff>262879</xdr:colOff>
      <xdr:row>11</xdr:row>
      <xdr:rowOff>15729</xdr:rowOff>
    </xdr:to>
    <mc:AlternateContent xmlns:mc="http://schemas.openxmlformats.org/markup-compatibility/2006" xmlns:a14="http://schemas.microsoft.com/office/drawing/2010/main">
      <mc:Choice Requires="a14">
        <xdr:graphicFrame macro="">
          <xdr:nvGraphicFramePr>
            <xdr:cNvPr id="2" name="Semana2">
              <a:extLst>
                <a:ext uri="{FF2B5EF4-FFF2-40B4-BE49-F238E27FC236}">
                  <a16:creationId xmlns:a16="http://schemas.microsoft.com/office/drawing/2014/main" id="{FC8D8366-B9BA-4248-9AC5-377572F3E861}"/>
                </a:ext>
              </a:extLst>
            </xdr:cNvPr>
            <xdr:cNvGraphicFramePr/>
          </xdr:nvGraphicFramePr>
          <xdr:xfrm>
            <a:off x="0" y="0"/>
            <a:ext cx="0" cy="0"/>
          </xdr:xfrm>
          <a:graphic>
            <a:graphicData uri="http://schemas.microsoft.com/office/drawing/2010/slicer">
              <sle:slicer xmlns:sle="http://schemas.microsoft.com/office/drawing/2010/slicer" name="Semana2"/>
            </a:graphicData>
          </a:graphic>
        </xdr:graphicFrame>
      </mc:Choice>
      <mc:Fallback xmlns="">
        <xdr:sp macro="" textlink="">
          <xdr:nvSpPr>
            <xdr:cNvPr id="0" name=""/>
            <xdr:cNvSpPr>
              <a:spLocks noTextEdit="1"/>
            </xdr:cNvSpPr>
          </xdr:nvSpPr>
          <xdr:spPr>
            <a:xfrm>
              <a:off x="5722815" y="745392"/>
              <a:ext cx="1835639" cy="15796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279400</xdr:colOff>
      <xdr:row>3</xdr:row>
      <xdr:rowOff>111125</xdr:rowOff>
    </xdr:from>
    <xdr:to>
      <xdr:col>8</xdr:col>
      <xdr:colOff>472737</xdr:colOff>
      <xdr:row>7</xdr:row>
      <xdr:rowOff>265043</xdr:rowOff>
    </xdr:to>
    <mc:AlternateContent xmlns:mc="http://schemas.openxmlformats.org/markup-compatibility/2006" xmlns:a14="http://schemas.microsoft.com/office/drawing/2010/main">
      <mc:Choice Requires="a14">
        <xdr:graphicFrame macro="">
          <xdr:nvGraphicFramePr>
            <xdr:cNvPr id="3" name="Supervisor 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pervisor 1"/>
            </a:graphicData>
          </a:graphic>
        </xdr:graphicFrame>
      </mc:Choice>
      <mc:Fallback xmlns="">
        <xdr:sp macro="" textlink="">
          <xdr:nvSpPr>
            <xdr:cNvPr id="0" name=""/>
            <xdr:cNvSpPr>
              <a:spLocks noTextEdit="1"/>
            </xdr:cNvSpPr>
          </xdr:nvSpPr>
          <xdr:spPr>
            <a:xfrm>
              <a:off x="6156325" y="1044575"/>
              <a:ext cx="1918493" cy="1710531"/>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481170</xdr:colOff>
      <xdr:row>3</xdr:row>
      <xdr:rowOff>122556</xdr:rowOff>
    </xdr:from>
    <xdr:to>
      <xdr:col>12</xdr:col>
      <xdr:colOff>449849</xdr:colOff>
      <xdr:row>7</xdr:row>
      <xdr:rowOff>20375</xdr:rowOff>
    </xdr:to>
    <mc:AlternateContent xmlns:mc="http://schemas.openxmlformats.org/markup-compatibility/2006" xmlns:a14="http://schemas.microsoft.com/office/drawing/2010/main">
      <mc:Choice Requires="a14">
        <xdr:graphicFrame macro="">
          <xdr:nvGraphicFramePr>
            <xdr:cNvPr id="5" name="Antigüedad">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Antigüedad"/>
            </a:graphicData>
          </a:graphic>
        </xdr:graphicFrame>
      </mc:Choice>
      <mc:Fallback xmlns="">
        <xdr:sp macro="" textlink="">
          <xdr:nvSpPr>
            <xdr:cNvPr id="0" name=""/>
            <xdr:cNvSpPr>
              <a:spLocks noTextEdit="1"/>
            </xdr:cNvSpPr>
          </xdr:nvSpPr>
          <xdr:spPr>
            <a:xfrm>
              <a:off x="7141050" y="1044576"/>
              <a:ext cx="1863409" cy="1072832"/>
            </a:xfrm>
            <a:prstGeom prst="rect">
              <a:avLst/>
            </a:prstGeom>
            <a:solidFill>
              <a:prstClr val="white"/>
            </a:solidFill>
            <a:ln w="1">
              <a:solidFill>
                <a:prstClr val="green"/>
              </a:solidFill>
            </a:ln>
          </xdr:spPr>
          <xdr:txBody>
            <a:bodyPr vertOverflow="clip" horzOverflow="clip"/>
            <a:lstStyle/>
            <a:p>
              <a:r>
                <a:rPr lang="es-MX"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xdr:col>
      <xdr:colOff>476090</xdr:colOff>
      <xdr:row>3</xdr:row>
      <xdr:rowOff>130809</xdr:rowOff>
    </xdr:from>
    <xdr:to>
      <xdr:col>1</xdr:col>
      <xdr:colOff>2455863</xdr:colOff>
      <xdr:row>7</xdr:row>
      <xdr:rowOff>190500</xdr:rowOff>
    </xdr:to>
    <mc:AlternateContent xmlns:mc="http://schemas.openxmlformats.org/markup-compatibility/2006" xmlns:a14="http://schemas.microsoft.com/office/drawing/2010/main">
      <mc:Choice Requires="a14">
        <xdr:graphicFrame macro="">
          <xdr:nvGraphicFramePr>
            <xdr:cNvPr id="6" name="mes 1">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mes 1"/>
            </a:graphicData>
          </a:graphic>
        </xdr:graphicFrame>
      </mc:Choice>
      <mc:Fallback xmlns="">
        <xdr:sp macro="" textlink="">
          <xdr:nvSpPr>
            <xdr:cNvPr id="0" name=""/>
            <xdr:cNvSpPr>
              <a:spLocks noTextEdit="1"/>
            </xdr:cNvSpPr>
          </xdr:nvSpPr>
          <xdr:spPr>
            <a:xfrm>
              <a:off x="2174874" y="769937"/>
              <a:ext cx="1897064" cy="1250157"/>
            </a:xfrm>
            <a:prstGeom prst="rect">
              <a:avLst/>
            </a:prstGeom>
            <a:solidFill>
              <a:prstClr val="white"/>
            </a:solidFill>
            <a:ln w="1">
              <a:solidFill>
                <a:prstClr val="green"/>
              </a:solidFill>
            </a:ln>
          </xdr:spPr>
          <xdr:txBody>
            <a:bodyPr vertOverflow="clip" horzOverflow="clip"/>
            <a:lstStyle/>
            <a:p>
              <a:r>
                <a:rPr lang="es-PA"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87630</xdr:colOff>
      <xdr:row>3</xdr:row>
      <xdr:rowOff>36195</xdr:rowOff>
    </xdr:from>
    <xdr:to>
      <xdr:col>0</xdr:col>
      <xdr:colOff>1693916</xdr:colOff>
      <xdr:row>8</xdr:row>
      <xdr:rowOff>37519</xdr:rowOff>
    </xdr:to>
    <xdr:pic>
      <xdr:nvPicPr>
        <xdr:cNvPr id="10" name="Imagen 9">
          <a:extLst>
            <a:ext uri="{FF2B5EF4-FFF2-40B4-BE49-F238E27FC236}">
              <a16:creationId xmlns:a16="http://schemas.microsoft.com/office/drawing/2014/main" id="{97034DB3-7BC1-48D3-B439-FD1022ABD1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630" y="950595"/>
          <a:ext cx="1615811" cy="1620574"/>
        </a:xfrm>
        <a:prstGeom prst="rect">
          <a:avLst/>
        </a:prstGeom>
      </xdr:spPr>
    </xdr:pic>
    <xdr:clientData/>
  </xdr:twoCellAnchor>
  <xdr:twoCellAnchor editAs="oneCell">
    <xdr:from>
      <xdr:col>1</xdr:col>
      <xdr:colOff>2678291</xdr:colOff>
      <xdr:row>3</xdr:row>
      <xdr:rowOff>142765</xdr:rowOff>
    </xdr:from>
    <xdr:to>
      <xdr:col>4</xdr:col>
      <xdr:colOff>241327</xdr:colOff>
      <xdr:row>8</xdr:row>
      <xdr:rowOff>160020</xdr:rowOff>
    </xdr:to>
    <mc:AlternateContent xmlns:mc="http://schemas.openxmlformats.org/markup-compatibility/2006" xmlns:a14="http://schemas.microsoft.com/office/drawing/2010/main">
      <mc:Choice Requires="a14">
        <xdr:graphicFrame macro="">
          <xdr:nvGraphicFramePr>
            <xdr:cNvPr id="2" name="Semana 2">
              <a:extLst>
                <a:ext uri="{FF2B5EF4-FFF2-40B4-BE49-F238E27FC236}">
                  <a16:creationId xmlns:a16="http://schemas.microsoft.com/office/drawing/2014/main" id="{3C523164-313E-4A50-B748-DB0AD73D7773}"/>
                </a:ext>
              </a:extLst>
            </xdr:cNvPr>
            <xdr:cNvGraphicFramePr/>
          </xdr:nvGraphicFramePr>
          <xdr:xfrm>
            <a:off x="0" y="0"/>
            <a:ext cx="0" cy="0"/>
          </xdr:xfrm>
          <a:graphic>
            <a:graphicData uri="http://schemas.microsoft.com/office/drawing/2010/slicer">
              <sle:slicer xmlns:sle="http://schemas.microsoft.com/office/drawing/2010/slicer" name="Semana 2"/>
            </a:graphicData>
          </a:graphic>
        </xdr:graphicFrame>
      </mc:Choice>
      <mc:Fallback xmlns="">
        <xdr:sp macro="" textlink="">
          <xdr:nvSpPr>
            <xdr:cNvPr id="0" name=""/>
            <xdr:cNvSpPr>
              <a:spLocks noTextEdit="1"/>
            </xdr:cNvSpPr>
          </xdr:nvSpPr>
          <xdr:spPr>
            <a:xfrm>
              <a:off x="4460736" y="1071770"/>
              <a:ext cx="1827696" cy="1706493"/>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130176</xdr:colOff>
      <xdr:row>0</xdr:row>
      <xdr:rowOff>127001</xdr:rowOff>
    </xdr:from>
    <xdr:to>
      <xdr:col>1</xdr:col>
      <xdr:colOff>812800</xdr:colOff>
      <xdr:row>2</xdr:row>
      <xdr:rowOff>177800</xdr:rowOff>
    </xdr:to>
    <xdr:pic>
      <xdr:nvPicPr>
        <xdr:cNvPr id="2" name="Imagen 1">
          <a:extLst>
            <a:ext uri="{FF2B5EF4-FFF2-40B4-BE49-F238E27FC236}">
              <a16:creationId xmlns:a16="http://schemas.microsoft.com/office/drawing/2014/main" id="{C73D084E-A799-403F-8611-1F9C9CDC82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176" y="127001"/>
          <a:ext cx="1939924" cy="419099"/>
        </a:xfrm>
        <a:prstGeom prst="snip2DiagRect">
          <a:avLst/>
        </a:prstGeom>
        <a:solidFill>
          <a:srgbClr val="FFFFFF">
            <a:shade val="85000"/>
          </a:srgbClr>
        </a:solidFill>
        <a:ln w="88900" cap="sq">
          <a:solidFill>
            <a:srgbClr val="FFFFFF"/>
          </a:solidFill>
          <a:miter lim="800000"/>
        </a:ln>
        <a:effectLst>
          <a:outerShdw blurRad="88900" algn="tl" rotWithShape="0">
            <a:srgbClr val="000000">
              <a:alpha val="45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541020</xdr:colOff>
      <xdr:row>10</xdr:row>
      <xdr:rowOff>22860</xdr:rowOff>
    </xdr:from>
    <xdr:to>
      <xdr:col>2</xdr:col>
      <xdr:colOff>1485900</xdr:colOff>
      <xdr:row>12</xdr:row>
      <xdr:rowOff>76200</xdr:rowOff>
    </xdr:to>
    <xdr:sp macro="[0]!LLENAR_FORMULARIO_AUDITORIA" textlink="">
      <xdr:nvSpPr>
        <xdr:cNvPr id="3" name="Rectángulo: esquinas redondeadas 2">
          <a:extLst>
            <a:ext uri="{FF2B5EF4-FFF2-40B4-BE49-F238E27FC236}">
              <a16:creationId xmlns:a16="http://schemas.microsoft.com/office/drawing/2014/main" id="{6713C3A5-5853-48F3-9172-A6B3C7972642}"/>
            </a:ext>
          </a:extLst>
        </xdr:cNvPr>
        <xdr:cNvSpPr/>
      </xdr:nvSpPr>
      <xdr:spPr>
        <a:xfrm>
          <a:off x="4382770" y="1927860"/>
          <a:ext cx="944880" cy="4216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latin typeface="ADLaM Display" panose="020F0502020204030204" pitchFamily="2" charset="0"/>
              <a:ea typeface="ADLaM Display" panose="020F0502020204030204" pitchFamily="2" charset="0"/>
              <a:cs typeface="ADLaM Display" panose="020F0502020204030204" pitchFamily="2" charset="0"/>
            </a:rPr>
            <a:t>GRABAR</a:t>
          </a:r>
        </a:p>
      </xdr:txBody>
    </xdr:sp>
    <xdr:clientData/>
  </xdr:twoCellAnchor>
  <xdr:twoCellAnchor>
    <xdr:from>
      <xdr:col>2</xdr:col>
      <xdr:colOff>1661160</xdr:colOff>
      <xdr:row>10</xdr:row>
      <xdr:rowOff>30480</xdr:rowOff>
    </xdr:from>
    <xdr:to>
      <xdr:col>2</xdr:col>
      <xdr:colOff>2606040</xdr:colOff>
      <xdr:row>12</xdr:row>
      <xdr:rowOff>83820</xdr:rowOff>
    </xdr:to>
    <xdr:sp macro="[0]!FECHA" textlink="">
      <xdr:nvSpPr>
        <xdr:cNvPr id="4" name="Rectángulo: esquinas redondeadas 3">
          <a:extLst>
            <a:ext uri="{FF2B5EF4-FFF2-40B4-BE49-F238E27FC236}">
              <a16:creationId xmlns:a16="http://schemas.microsoft.com/office/drawing/2014/main" id="{D27AD85C-6000-4E35-8555-9C5B64678864}"/>
            </a:ext>
          </a:extLst>
        </xdr:cNvPr>
        <xdr:cNvSpPr/>
      </xdr:nvSpPr>
      <xdr:spPr>
        <a:xfrm>
          <a:off x="5502910" y="1935480"/>
          <a:ext cx="944880" cy="421640"/>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MX" sz="1400">
              <a:solidFill>
                <a:schemeClr val="lt1"/>
              </a:solidFill>
              <a:latin typeface="ADLaM Display" panose="020F0502020204030204" pitchFamily="2" charset="0"/>
              <a:ea typeface="ADLaM Display" panose="020F0502020204030204" pitchFamily="2" charset="0"/>
              <a:cs typeface="ADLaM Display" panose="020F0502020204030204" pitchFamily="2" charset="0"/>
            </a:rPr>
            <a:t>FECHA</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nyda Botello" refreshedDate="46230.650865046293" createdVersion="8" refreshedVersion="7" minRefreshableVersion="3" recordCount="417" xr:uid="{00000000-000A-0000-FFFF-FFFF43020000}">
  <cacheSource type="worksheet">
    <worksheetSource name="Data"/>
  </cacheSource>
  <cacheFields count="326">
    <cacheField name="Nombre del Agente:" numFmtId="0">
      <sharedItems count="82">
        <s v="Lizeth Palacios Rangel"/>
        <s v="Alejandra Jusseth Nuñez"/>
        <s v="Marielvis del Carmen Sibaja Murillo"/>
        <s v="Mirna del Carmen Rodriguez Castañedas"/>
        <s v="Ainette Ivette Balbuena Madrid"/>
        <s v="Eloisa Itzel Ojo Moreno"/>
        <s v="Greybis Milagro Meza Navarro"/>
        <s v="Madelay Del Carmen Castillo Wilson"/>
        <s v="Nairobi Paulete Samaniel De Planes"/>
        <s v="Hazel Daniela Bermudez"/>
        <s v="Jesus Henriquez Grant Parks"/>
        <s v="Jairo Espino Garcia"/>
        <s v="Jose Luis Reyes Pitti"/>
        <s v="Erika Yaritza White Smith"/>
        <s v="Rose Mary Cedeño Stikel"/>
        <s v="Viviana Sarria Jimenez"/>
        <s v="Miguel Angel Cortes Flores"/>
        <s v="Eleuterio Guevara Garcia"/>
        <s v="Joswer Lisandro Acosta Arias"/>
        <s v="Taisha Mayte Catillo Arias"/>
        <s v="Roberto Antonio Valdiviezo Batista"/>
        <s v="Abdiel Josafat Espinosa"/>
        <s v="Gustavo De Jesús Carrión Peréz"/>
        <s v="Josue Armando Vasquez Jimenez"/>
        <s v="Cristhyan Josue Vega Rivera"/>
        <s v="Nazario Nadyir Rengifo Molinar"/>
        <s v="Valentina Ruiz Ochoa"/>
        <s v="Yahaira Yorlenes Vega Castañedas"/>
        <s v="Gladis Peralta Mendoza"/>
        <s v="Ediany Yatzury Simons Delgado"/>
        <s v="Alexander Jonathan Coley Ortega"/>
        <s v="Ariadna Yisel Vasquez De Garcia"/>
        <s v="Lerys Ariana Barrios Chacon"/>
        <s v="Ashley Shaday Sanchez de Gracia"/>
        <s v="Yhilary Frheily Santamaria Acosta"/>
        <s v="Amarilis de los Milagros Ramos Sinclair"/>
        <s v="Yeimy Yareth Caicedo Quintero"/>
        <s v="Emily Lisseth Forero Rivera"/>
        <s v="Yatzari Del Carmen Pimentel Rodriguez"/>
        <s v="Yadira Isabel Fajardo Gil"/>
        <s v="Jonathan Leonel McClean Marin"/>
        <s v="Vanessa Del Carmen Guevara"/>
        <s v="Geraldine Isela Ovalles Pinto"/>
        <s v="Milen Dayanis Julio De La Cruz"/>
        <s v="Abdiel Alberto Vanega Simpson"/>
        <s v="Yosuany Milagros Muñoz Apolayo"/>
        <s v="Aleshka Sachell Ambulo Prado"/>
        <s v="Valeri Michell Ambulo Rook"/>
        <s v="Frank Joseph Castillo Morales"/>
        <s v="Sanneth Lyeette Soberon Guzman"/>
        <s v="Ronaldo Jahir Rivera Madrid"/>
        <s v="Alma Rosa Delgado Garcia"/>
        <s v="Emanuel Yusiel Velez Delgado"/>
        <s v="Yuleymi Ayleen Pulgarin de Leon"/>
        <s v="Antonio Rivera Ayarza"/>
        <s v="Emily Nicolle Trejos Alvarado"/>
        <s v="Dianitzia Michelle de Leon Mojica"/>
        <s v="Ruby Yirelis Arauz Rodriguez"/>
        <s v="Lee Omar Dean Valenzuela"/>
        <s v="Rafael Alejandro Jordan Garrido"/>
        <s v="Luis Abdiel Aguilar Pinillo"/>
        <s v="Roderick Dario Tack Urriola"/>
        <s v="Roberto Palacios"/>
        <s v="Luis Rafael González Reyna"/>
        <s v="Rolando Kevin Bryan Ruiz"/>
        <s v="Modeisa Itzel Rivas Cisneros"/>
        <s v="Monica Carolina Perez Guardado"/>
        <s v="Kevin Ameth Torres Banda"/>
        <s v="Abdiel Antonio Melendez Peguero"/>
        <s v="Max Heurtematte  "/>
        <s v="Gina Batista"/>
        <s v="Evelyn Torres"/>
        <s v="David Gonzalez"/>
        <s v="Astrid Carolina Camaño"/>
        <s v="Yaelin Bethancourt"/>
        <s v="Isaynis Danieth Castillo de Leon"/>
        <s v="Marilyn del Carmen Chen Navarro"/>
        <s v="Josseline Itzel Grau Escudero"/>
        <s v="Ashley Estefany Lee Nuñez"/>
        <s v="Alisson del Carmen Grau Perez"/>
        <s v="Zachy Zulay Hernandez Camargo"/>
        <s v="Genesis Nicole Caicedo Moreno"/>
      </sharedItems>
    </cacheField>
    <cacheField name="ID Transacción:" numFmtId="0">
      <sharedItems containsSemiMixedTypes="0" containsString="0" containsNumber="1" containsInteger="1" minValue="60056282" maxValue="69984899"/>
    </cacheField>
    <cacheField name="Fecha:" numFmtId="14">
      <sharedItems containsSemiMixedTypes="0" containsNonDate="0" containsDate="1" containsString="0" minDate="2026-05-02T00:00:00" maxDate="2026-07-28T00:00:00"/>
    </cacheField>
    <cacheField name="Campaña:" numFmtId="0">
      <sharedItems count="2">
        <s v="Pre2Pos"/>
        <s v="Renovacion"/>
      </sharedItems>
    </cacheField>
    <cacheField name="Supervisor" numFmtId="0">
      <sharedItems containsBlank="1" count="27">
        <s v="Maycol Lima"/>
        <s v="Lizeth González Mendoza"/>
        <s v="Jonathan Rene Ortega de la Cruz"/>
        <s v="Manuel García"/>
        <s v="Miliceth Ortega"/>
        <s v="Manuel Garcia" u="1"/>
        <s v="Nallelis Bolivar Manjarres " u="1"/>
        <m u="1"/>
        <s v="Bryan Ahumada" u="1"/>
        <s v="Luis Jimenez" u="1"/>
        <s v="Tania Jarquin" u="1"/>
        <s v="Luisa Paniagua" u="1"/>
        <s v="Caritina Fruto" u="1"/>
        <s v="Yainer Diaz" u="1"/>
        <s v="Ladys Saltar" u="1"/>
        <s v="Miguel Amador" u="1"/>
        <s v="Jaqueline Chavarría" u="1"/>
        <s v="Kiara Santoya" u="1"/>
        <s v="Yesica Sarmiento" u="1"/>
        <s v="Maria Castañeda" u="1"/>
        <s v="Jose Puyol" u="1"/>
        <s v="Joselyn Alvarez" u="1"/>
        <s v="Hilary Almendarez" u="1"/>
        <s v="Kathlyn Carrillo" u="1"/>
        <s v="Gabriela" u="1"/>
        <s v="Roberto Casis" u="1"/>
        <s v="Leydi Acero" u="1"/>
      </sharedItems>
    </cacheField>
    <cacheField name="Proceso" numFmtId="0">
      <sharedItems containsBlank="1" count="2">
        <s v="Outbound"/>
        <m u="1"/>
      </sharedItems>
    </cacheField>
    <cacheField name="Auditor" numFmtId="0">
      <sharedItems/>
    </cacheField>
    <cacheField name="Semana" numFmtId="0">
      <sharedItems count="8">
        <s v="Semana 19"/>
        <s v="Semana 20"/>
        <s v="Semana 21"/>
        <s v="Semana 23"/>
        <s v="Semana 25"/>
        <s v="Semana 26"/>
        <s v="Semana 28"/>
        <s v="Semana 31" u="1"/>
      </sharedItems>
    </cacheField>
    <cacheField name="Tipo de Muestra" numFmtId="14">
      <sharedItems/>
    </cacheField>
    <cacheField name="¿El agente realiza despedida corporativa? " numFmtId="0">
      <sharedItems/>
    </cacheField>
    <cacheField name="¿El agente personaliza la interacción? " numFmtId="0">
      <sharedItems/>
    </cacheField>
    <cacheField name="¿El agente cumple con la identificación formal y profesional? " numFmtId="0">
      <sharedItems/>
    </cacheField>
    <cacheField name="¿El agente demuestra escucha activa durante la gestión? " numFmtId="0">
      <sharedItems/>
    </cacheField>
    <cacheField name="¿El agente evita interrumpir al cliente? " numFmtId="0">
      <sharedItems/>
    </cacheField>
    <cacheField name="¿El agente se comunica con claridad y estructura? " numFmtId="0">
      <sharedItems/>
    </cacheField>
    <cacheField name="¿El agente parafrasea para confirmar entendimiento? " numFmtId="0">
      <sharedItems/>
    </cacheField>
    <cacheField name="¿El agente adapta su comunicación al cliente? " numFmtId="0">
      <sharedItems/>
    </cacheField>
    <cacheField name="¿El agente muestra entusiasmo genuino? " numFmtId="0">
      <sharedItems/>
    </cacheField>
    <cacheField name="¿El agente transmite confianza durante la llamada? " numFmtId="0">
      <sharedItems/>
    </cacheField>
    <cacheField name="¿El agente utiliza el plural corporativo correctamente? " numFmtId="0">
      <sharedItems/>
    </cacheField>
    <cacheField name="¿El agente gestiona bien el tiempo de la interacción? " numFmtId="0">
      <sharedItems/>
    </cacheField>
    <cacheField name="¿El agente informa correctamente sobre los centros de pago? " numFmtId="0">
      <sharedItems/>
    </cacheField>
    <cacheField name="¿El agente comunica claramente el precio mensual más impuestos? " numFmtId="0">
      <sharedItems/>
    </cacheField>
    <cacheField name="¿El agente informa sobre cargos adicionales relacionados? " numFmtId="0">
      <sharedItems/>
    </cacheField>
    <cacheField name="¿El agente explica el ciclo de facturación adecuadamente? " numFmtId="0">
      <sharedItems/>
    </cacheField>
    <cacheField name="¿El agente presenta correctamente los beneficios del producto? " numFmtId="0">
      <sharedItems/>
    </cacheField>
    <cacheField name="¿El agente comunica beneficios emocionales al cliente? " numFmtId="0">
      <sharedItems/>
    </cacheField>
    <cacheField name="¿El agente realiza un resumen comercial adecuado? " numFmtId="0">
      <sharedItems/>
    </cacheField>
    <cacheField name="¿El agente detalla correctamente los tiempos operativos? " numFmtId="0">
      <sharedItems/>
    </cacheField>
    <cacheField name="¿El agente explica los términos y condiciones del servicio? " numFmtId="0">
      <sharedItems/>
    </cacheField>
    <cacheField name="¿El agente explica los términos y condiciones del servicio?" numFmtId="0">
      <sharedItems/>
    </cacheField>
    <cacheField name="¿El agente identifica correctamente la solicitud del cliente? " numFmtId="0">
      <sharedItems/>
    </cacheField>
    <cacheField name="¿El agente evita activar un servicio diferente al solicitado? 3" numFmtId="0">
      <sharedItems/>
    </cacheField>
    <cacheField name="¿El agente utiliza correctamente la herramienta de activación? " numFmtId="0">
      <sharedItems/>
    </cacheField>
    <cacheField name="¿El agente configura adecuadamente el producto contratado? " numFmtId="0">
      <sharedItems/>
    </cacheField>
    <cacheField name="¿El agente mantiene respeto y cordialidad en toda la interacción? " numFmtId="0">
      <sharedItems/>
    </cacheField>
    <cacheField name="¿El agente utiliza un lenguaje adecuado y profesional? " numFmtId="0">
      <sharedItems/>
    </cacheField>
    <cacheField name="¿El agente solicita la documentación requerida? " numFmtId="0">
      <sharedItems/>
    </cacheField>
    <cacheField name="¿El agente adjunta correctamente la documentación al sistema? " numFmtId="0">
      <sharedItems/>
    </cacheField>
    <cacheField name="¿El agente identifica cuentas malas cuando corresponde? " numFmtId="0">
      <sharedItems/>
    </cacheField>
    <cacheField name="¿El agente realiza la verificación APC según procedimiento? " numFmtId="0">
      <sharedItems/>
    </cacheField>
    <cacheField name="¿El agente aplica las políticas comerciales de forma correcta? " numFmtId="0">
      <sharedItems/>
    </cacheField>
    <cacheField name="¿El agente agenda citas o gestiones cuando es necesario? " numFmtId="0">
      <sharedItems/>
    </cacheField>
    <cacheField name="¿El agente ofrece adecuadamente un producto adicional? " numFmtId="0">
      <sharedItems/>
    </cacheField>
    <cacheField name="¿El agente realiza venta cruzada cuando corresponde? " numFmtId="0">
      <sharedItems/>
    </cacheField>
    <cacheField name="¿El agente indaga o sondea adecuadamente las necesidades del cliente? " numFmtId="0">
      <sharedItems/>
    </cacheField>
    <cacheField name="¿El agente solicita y gestiona referidos cuando aplica?" numFmtId="0">
      <sharedItems/>
    </cacheField>
    <cacheField name="¿El agente realiza seguimiento adecuado al caso o solicitud? " numFmtId="0">
      <sharedItems/>
    </cacheField>
    <cacheField name="¿El agente maneja correctamente las objeciones del cliente? " numFmtId="0">
      <sharedItems/>
    </cacheField>
    <cacheField name="¿El agente gestiona la oferta según la campaña vigente? " numFmtId="0">
      <sharedItems/>
    </cacheField>
    <cacheField name="¿El agente solicita coordenadas cuando es necesario? " numFmtId="0">
      <sharedItems/>
    </cacheField>
    <cacheField name="¿El agente gestiona la recepción de documentos por WhatsApp o correo? " numFmtId="0">
      <sharedItems/>
    </cacheField>
    <cacheField name="¿El agente maneja adecuadamente llamadas en conferencia? " numFmtId="0">
      <sharedItems/>
    </cacheField>
    <cacheField name="¿El agente registra correctamente todas las interacciones? " numFmtId="0">
      <sharedItems/>
    </cacheField>
    <cacheField name="¿El agente confirma la titularidad del cliente adecuadamente? " numFmtId="0">
      <sharedItems/>
    </cacheField>
    <cacheField name="¿El agente evita la omisión de alertas importantes? " numFmtId="0">
      <sharedItems/>
    </cacheField>
    <cacheField name="¿El agente mantiene conducta ética durante la interacción? " numFmtId="0">
      <sharedItems/>
    </cacheField>
    <cacheField name="¿El agente evita compartir información sensible? " numFmtId="0">
      <sharedItems/>
    </cacheField>
    <cacheField name="Observaciones" numFmtId="0">
      <sharedItems containsNonDate="0" containsString="0" containsBlank="1"/>
    </cacheField>
    <cacheField name="Resultado auditoria" numFmtId="14">
      <sharedItems/>
    </cacheField>
    <cacheField name="Acepta Oferta" numFmtId="0">
      <sharedItems containsNonDate="0" containsString="0" containsBlank="1"/>
    </cacheField>
    <cacheField name="Motivo de no aceptacion" numFmtId="0">
      <sharedItems containsNonDate="0" containsString="0" containsBlank="1"/>
    </cacheField>
    <cacheField name="¿El agente realiza despedida corporativa? 2" numFmtId="0">
      <sharedItems containsSemiMixedTypes="0" containsString="0" containsNumber="1" containsInteger="1" minValue="0" maxValue="1"/>
    </cacheField>
    <cacheField name="¿El agente personaliza la interacción? 3" numFmtId="0">
      <sharedItems containsSemiMixedTypes="0" containsString="0" containsNumber="1" containsInteger="1" minValue="0" maxValue="1"/>
    </cacheField>
    <cacheField name="¿El agente cumple con la identificación formal y profesional? 4" numFmtId="0">
      <sharedItems containsSemiMixedTypes="0" containsString="0" containsNumber="1" containsInteger="1" minValue="0" maxValue="1"/>
    </cacheField>
    <cacheField name="¿El agente demuestra escucha activa durante la gestión? 5" numFmtId="0">
      <sharedItems containsSemiMixedTypes="0" containsString="0" containsNumber="1" containsInteger="1" minValue="0" maxValue="1"/>
    </cacheField>
    <cacheField name="¿El agente evita interrumpir al cliente? 6" numFmtId="0">
      <sharedItems containsSemiMixedTypes="0" containsString="0" containsNumber="1" containsInteger="1" minValue="0" maxValue="1"/>
    </cacheField>
    <cacheField name="¿El agente se comunica con claridad y estructura? 7" numFmtId="0">
      <sharedItems containsSemiMixedTypes="0" containsString="0" containsNumber="1" containsInteger="1" minValue="0" maxValue="1"/>
    </cacheField>
    <cacheField name="¿El agente parafrasea para confirmar entendimiento? 8" numFmtId="0">
      <sharedItems containsSemiMixedTypes="0" containsString="0" containsNumber="1" containsInteger="1" minValue="1" maxValue="1"/>
    </cacheField>
    <cacheField name="¿El agente adapta su comunicación al cliente? 9" numFmtId="0">
      <sharedItems containsSemiMixedTypes="0" containsString="0" containsNumber="1" containsInteger="1" minValue="0" maxValue="1"/>
    </cacheField>
    <cacheField name="¿El agente muestra entusiasmo genuino? 10" numFmtId="0">
      <sharedItems containsSemiMixedTypes="0" containsString="0" containsNumber="1" containsInteger="1" minValue="0" maxValue="1"/>
    </cacheField>
    <cacheField name="¿El agente transmite confianza durante la llamada? 11" numFmtId="0">
      <sharedItems containsSemiMixedTypes="0" containsString="0" containsNumber="1" containsInteger="1" minValue="0" maxValue="1"/>
    </cacheField>
    <cacheField name="¿El agente utiliza el plural corporativo correctamente? 12" numFmtId="0">
      <sharedItems containsSemiMixedTypes="0" containsString="0" containsNumber="1" containsInteger="1" minValue="0" maxValue="1"/>
    </cacheField>
    <cacheField name="¿El agente gestiona bien el tiempo de la interacción? 13" numFmtId="0">
      <sharedItems containsSemiMixedTypes="0" containsString="0" containsNumber="1" containsInteger="1" minValue="0" maxValue="1"/>
    </cacheField>
    <cacheField name="¿El agente informa correctamente sobre los centros de pago? 14" numFmtId="0">
      <sharedItems containsSemiMixedTypes="0" containsString="0" containsNumber="1" containsInteger="1" minValue="0" maxValue="1"/>
    </cacheField>
    <cacheField name="¿El agente comunica claramente el precio mensual más impuestos? 15" numFmtId="0">
      <sharedItems containsSemiMixedTypes="0" containsString="0" containsNumber="1" containsInteger="1" minValue="0" maxValue="1"/>
    </cacheField>
    <cacheField name="¿El agente informa sobre cargos adicionales relacionados? 16" numFmtId="0">
      <sharedItems containsSemiMixedTypes="0" containsString="0" containsNumber="1" containsInteger="1" minValue="0" maxValue="1"/>
    </cacheField>
    <cacheField name="¿El agente explica el ciclo de facturación adecuadamente? 17" numFmtId="0">
      <sharedItems containsSemiMixedTypes="0" containsString="0" containsNumber="1" containsInteger="1" minValue="0" maxValue="1"/>
    </cacheField>
    <cacheField name="¿El agente presenta correctamente los beneficios del producto? 18" numFmtId="0">
      <sharedItems containsSemiMixedTypes="0" containsString="0" containsNumber="1" containsInteger="1" minValue="0" maxValue="1"/>
    </cacheField>
    <cacheField name="¿El agente comunica beneficios emocionales al cliente? 19" numFmtId="0">
      <sharedItems containsSemiMixedTypes="0" containsString="0" containsNumber="1" containsInteger="1" minValue="0" maxValue="1"/>
    </cacheField>
    <cacheField name="¿El agente realiza un resumen comercial adecuado? 20" numFmtId="0">
      <sharedItems containsSemiMixedTypes="0" containsString="0" containsNumber="1" containsInteger="1" minValue="0" maxValue="1"/>
    </cacheField>
    <cacheField name="¿El agente detalla correctamente los tiempos operativos? 21" numFmtId="0">
      <sharedItems containsSemiMixedTypes="0" containsString="0" containsNumber="1" containsInteger="1" minValue="0" maxValue="1"/>
    </cacheField>
    <cacheField name="¿El agente explica los términos y condiciones del servicio? 22" numFmtId="0">
      <sharedItems containsSemiMixedTypes="0" containsString="0" containsNumber="1" containsInteger="1" minValue="1" maxValue="1"/>
    </cacheField>
    <cacheField name="¿El agente explica los términos y condiciones del servicio?23" numFmtId="0">
      <sharedItems containsSemiMixedTypes="0" containsString="0" containsNumber="1" containsInteger="1" minValue="0" maxValue="1"/>
    </cacheField>
    <cacheField name="¿El agente identifica correctamente la solicitud del cliente? 24" numFmtId="0">
      <sharedItems containsSemiMixedTypes="0" containsString="0" containsNumber="1" containsInteger="1" minValue="1" maxValue="1"/>
    </cacheField>
    <cacheField name="¿El agente evita activar un servicio diferente al solicitado? 325" numFmtId="0">
      <sharedItems containsSemiMixedTypes="0" containsString="0" containsNumber="1" containsInteger="1" minValue="1" maxValue="1"/>
    </cacheField>
    <cacheField name="¿El agente utiliza correctamente la herramienta de activación? 26" numFmtId="0">
      <sharedItems containsSemiMixedTypes="0" containsString="0" containsNumber="1" containsInteger="1" minValue="1" maxValue="1"/>
    </cacheField>
    <cacheField name="¿El agente configura adecuadamente el producto contratado? 27" numFmtId="0">
      <sharedItems containsSemiMixedTypes="0" containsString="0" containsNumber="1" containsInteger="1" minValue="0" maxValue="1"/>
    </cacheField>
    <cacheField name="¿El agente mantiene respeto y cordialidad en toda la interacción? 28" numFmtId="0">
      <sharedItems containsSemiMixedTypes="0" containsString="0" containsNumber="1" containsInteger="1" minValue="0" maxValue="1"/>
    </cacheField>
    <cacheField name="¿El agente utiliza un lenguaje adecuado y profesional? 29" numFmtId="0">
      <sharedItems containsSemiMixedTypes="0" containsString="0" containsNumber="1" containsInteger="1" minValue="1" maxValue="1"/>
    </cacheField>
    <cacheField name="¿El agente solicita la documentación requerida? 30" numFmtId="0">
      <sharedItems containsSemiMixedTypes="0" containsString="0" containsNumber="1" containsInteger="1" minValue="1" maxValue="1"/>
    </cacheField>
    <cacheField name="¿El agente adjunta correctamente la documentación al sistema? 31" numFmtId="0">
      <sharedItems containsSemiMixedTypes="0" containsString="0" containsNumber="1" containsInteger="1" minValue="0" maxValue="1"/>
    </cacheField>
    <cacheField name="¿El agente identifica cuentas malas cuando corresponde? 32" numFmtId="0">
      <sharedItems containsSemiMixedTypes="0" containsString="0" containsNumber="1" containsInteger="1" minValue="1" maxValue="1"/>
    </cacheField>
    <cacheField name="¿El agente realiza la verificación APC según procedimiento? 33" numFmtId="0">
      <sharedItems containsSemiMixedTypes="0" containsString="0" containsNumber="1" containsInteger="1" minValue="0" maxValue="1"/>
    </cacheField>
    <cacheField name="¿El agente aplica las políticas comerciales de forma correcta? 34" numFmtId="0">
      <sharedItems containsSemiMixedTypes="0" containsString="0" containsNumber="1" containsInteger="1" minValue="0" maxValue="1"/>
    </cacheField>
    <cacheField name="¿El agente agenda citas o gestiones cuando es necesario? 35" numFmtId="0">
      <sharedItems containsSemiMixedTypes="0" containsString="0" containsNumber="1" containsInteger="1" minValue="0" maxValue="1"/>
    </cacheField>
    <cacheField name="¿El agente ofrece adecuadamente un producto adicional? 36" numFmtId="0">
      <sharedItems containsSemiMixedTypes="0" containsString="0" containsNumber="1" containsInteger="1" minValue="0" maxValue="1"/>
    </cacheField>
    <cacheField name="¿El agente realiza venta cruzada cuando corresponde? 37" numFmtId="0">
      <sharedItems containsSemiMixedTypes="0" containsString="0" containsNumber="1" containsInteger="1" minValue="0" maxValue="1"/>
    </cacheField>
    <cacheField name="¿El agente indaga o sondea adecuadamente las necesidades del cliente? 38" numFmtId="0">
      <sharedItems containsSemiMixedTypes="0" containsString="0" containsNumber="1" containsInteger="1" minValue="1" maxValue="1"/>
    </cacheField>
    <cacheField name="¿El agente solicita y gestiona referidos cuando aplica?39" numFmtId="0">
      <sharedItems containsSemiMixedTypes="0" containsString="0" containsNumber="1" containsInteger="1" minValue="0" maxValue="1"/>
    </cacheField>
    <cacheField name="¿El agente realiza seguimiento adecuado al caso o solicitud? 40" numFmtId="0">
      <sharedItems containsSemiMixedTypes="0" containsString="0" containsNumber="1" containsInteger="1" minValue="0" maxValue="1"/>
    </cacheField>
    <cacheField name="¿El agente maneja correctamente las objeciones del cliente? 41" numFmtId="0">
      <sharedItems containsSemiMixedTypes="0" containsString="0" containsNumber="1" containsInteger="1" minValue="0" maxValue="1"/>
    </cacheField>
    <cacheField name="¿El agente gestiona la oferta según la campaña vigente? 42" numFmtId="0">
      <sharedItems containsSemiMixedTypes="0" containsString="0" containsNumber="1" containsInteger="1" minValue="0" maxValue="1"/>
    </cacheField>
    <cacheField name="¿El agente solicita coordenadas cuando es necesario? 43" numFmtId="0">
      <sharedItems containsSemiMixedTypes="0" containsString="0" containsNumber="1" containsInteger="1" minValue="0" maxValue="1"/>
    </cacheField>
    <cacheField name="¿El agente gestiona la recepción de documentos por WhatsApp o correo? 44" numFmtId="0">
      <sharedItems containsSemiMixedTypes="0" containsString="0" containsNumber="1" containsInteger="1" minValue="1" maxValue="1"/>
    </cacheField>
    <cacheField name="¿El agente maneja adecuadamente llamadas en conferencia? 45" numFmtId="0">
      <sharedItems containsSemiMixedTypes="0" containsString="0" containsNumber="1" containsInteger="1" minValue="1" maxValue="1"/>
    </cacheField>
    <cacheField name="¿El agente registra correctamente todas las interacciones? 46" numFmtId="0">
      <sharedItems containsSemiMixedTypes="0" containsString="0" containsNumber="1" containsInteger="1" minValue="1" maxValue="1"/>
    </cacheField>
    <cacheField name="¿El agente confirma la titularidad del cliente adecuadamente? 47" numFmtId="0">
      <sharedItems containsSemiMixedTypes="0" containsString="0" containsNumber="1" containsInteger="1" minValue="1" maxValue="1"/>
    </cacheField>
    <cacheField name="¿El agente evita la omisión de alertas importantes? 48" numFmtId="0">
      <sharedItems containsSemiMixedTypes="0" containsString="0" containsNumber="1" containsInteger="1" minValue="0" maxValue="1"/>
    </cacheField>
    <cacheField name="¿El agente mantiene conducta ética durante la interacción? 49" numFmtId="0">
      <sharedItems containsSemiMixedTypes="0" containsString="0" containsNumber="1" containsInteger="1" minValue="0" maxValue="1"/>
    </cacheField>
    <cacheField name="¿El agente evita compartir información sensible? 50" numFmtId="0">
      <sharedItems containsSemiMixedTypes="0" containsString="0" containsNumber="1" containsInteger="1" minValue="0" maxValue="1"/>
    </cacheField>
    <cacheField name="¿El agente cumple con la identificación formal y profesional?3" numFmtId="10">
      <sharedItems containsSemiMixedTypes="0" containsString="0" containsNumber="1" minValue="0" maxValue="0.15"/>
    </cacheField>
    <cacheField name="¿El agente personaliza la interacción?4" numFmtId="10">
      <sharedItems containsSemiMixedTypes="0" containsString="0" containsNumber="1" minValue="0" maxValue="0.15"/>
    </cacheField>
    <cacheField name="¿El agente realiza despedida corporativa?5" numFmtId="10">
      <sharedItems containsSemiMixedTypes="0" containsString="0" containsNumber="1" minValue="0" maxValue="0.15"/>
    </cacheField>
    <cacheField name="Apertura y cierre corporativo Score" numFmtId="10">
      <sharedItems containsSemiMixedTypes="0" containsString="0" containsNumber="1" minValue="0" maxValue="0.15"/>
    </cacheField>
    <cacheField name="¿El agente demuestra escucha activa durante la gestión?6" numFmtId="10">
      <sharedItems containsSemiMixedTypes="0" containsString="0" containsNumber="1" minValue="0" maxValue="0.3"/>
    </cacheField>
    <cacheField name="¿El agente evita interrumpir al cliente?7" numFmtId="10">
      <sharedItems containsSemiMixedTypes="0" containsString="0" containsNumber="1" minValue="0" maxValue="0.3"/>
    </cacheField>
    <cacheField name="¿El agente se comunica con claridad y estructura?8" numFmtId="10">
      <sharedItems containsSemiMixedTypes="0" containsString="0" containsNumber="1" minValue="0" maxValue="0.3"/>
    </cacheField>
    <cacheField name="¿El agente parafrasea para confirmar entendimiento?9" numFmtId="10">
      <sharedItems containsSemiMixedTypes="0" containsString="0" containsNumber="1" minValue="0.3" maxValue="0.3"/>
    </cacheField>
    <cacheField name="Comunicación comercial Score" numFmtId="10">
      <sharedItems containsSemiMixedTypes="0" containsString="0" containsNumber="1" minValue="0" maxValue="0.3"/>
    </cacheField>
    <cacheField name="¿El agente adapta su comunicación al cliente?11" numFmtId="10">
      <sharedItems containsSemiMixedTypes="0" containsString="0" containsNumber="1" minValue="0" maxValue="0.3"/>
    </cacheField>
    <cacheField name="¿El agente muestra entusiasmo genuino?12" numFmtId="10">
      <sharedItems containsSemiMixedTypes="0" containsString="0" containsNumber="1" minValue="0" maxValue="0.3"/>
    </cacheField>
    <cacheField name="¿El agente transmite confianza durante la llamada?13" numFmtId="10">
      <sharedItems containsSemiMixedTypes="0" containsString="0" containsNumber="1" minValue="0" maxValue="0.3"/>
    </cacheField>
    <cacheField name="¿El agente utiliza el plural corporativo correctamente?14" numFmtId="10">
      <sharedItems containsSemiMixedTypes="0" containsString="0" containsNumber="1" minValue="0" maxValue="0.3"/>
    </cacheField>
    <cacheField name="Inteligencia emocional en venta Score" numFmtId="10">
      <sharedItems containsSemiMixedTypes="0" containsString="0" containsNumber="1" minValue="0" maxValue="0.3"/>
    </cacheField>
    <cacheField name="¿El agente mantiene control de la conversación?16" numFmtId="10">
      <sharedItems containsSemiMixedTypes="0" containsString="0" containsNumber="1" minValue="0" maxValue="0.25"/>
    </cacheField>
    <cacheField name="Profesionalismo y control de la llamada Score" numFmtId="10">
      <sharedItems containsSemiMixedTypes="0" containsString="0" containsNumber="1" minValue="0" maxValue="0.25"/>
    </cacheField>
    <cacheField name="SCORE PENC" numFmtId="10">
      <sharedItems containsSemiMixedTypes="0" containsString="0" containsNumber="1" minValue="0.4" maxValue="1"/>
    </cacheField>
    <cacheField name="¿El agente informa correctamente sobre los centros de pago?19" numFmtId="10">
      <sharedItems containsSemiMixedTypes="0" containsString="0" containsNumber="1" containsInteger="1" minValue="0" maxValue="1"/>
    </cacheField>
    <cacheField name="¿El agente comunica claramente el precio mensual más impuestos?20" numFmtId="10">
      <sharedItems containsSemiMixedTypes="0" containsString="0" containsNumber="1" containsInteger="1" minValue="0" maxValue="1"/>
    </cacheField>
    <cacheField name="¿El agente informa sobre cargos adicionales relacionados?21" numFmtId="10">
      <sharedItems containsSemiMixedTypes="0" containsString="0" containsNumber="1" containsInteger="1" minValue="0" maxValue="1"/>
    </cacheField>
    <cacheField name="¿El agente explica el ciclo de facturación adecuadamente?22" numFmtId="10">
      <sharedItems containsSemiMixedTypes="0" containsString="0" containsNumber="1" containsInteger="1" minValue="0" maxValue="1"/>
    </cacheField>
    <cacheField name="Facturación" numFmtId="10">
      <sharedItems containsSemiMixedTypes="0" containsString="0" containsNumber="1" containsInteger="1" minValue="0" maxValue="1"/>
    </cacheField>
    <cacheField name="¿El agente presenta correctamente los beneficios del producto?23" numFmtId="10">
      <sharedItems containsSemiMixedTypes="0" containsString="0" containsNumber="1" containsInteger="1" minValue="0" maxValue="1"/>
    </cacheField>
    <cacheField name="¿El agente comunica beneficios emocionales al cliente?24" numFmtId="10">
      <sharedItems containsSemiMixedTypes="0" containsString="0" containsNumber="1" containsInteger="1" minValue="0" maxValue="1"/>
    </cacheField>
    <cacheField name="Presentación de valor del producto2" numFmtId="10">
      <sharedItems containsSemiMixedTypes="0" containsString="0" containsNumber="1" containsInteger="1" minValue="0" maxValue="1"/>
    </cacheField>
    <cacheField name="¿El agente realiza un resumen comercial adecuado?25" numFmtId="10">
      <sharedItems containsSemiMixedTypes="0" containsString="0" containsNumber="1" containsInteger="1" minValue="0" maxValue="1"/>
    </cacheField>
    <cacheField name="¿El agente detalla correctamente los tiempos operativos?26" numFmtId="10">
      <sharedItems containsSemiMixedTypes="0" containsString="0" containsNumber="1" containsInteger="1" minValue="0" maxValue="1"/>
    </cacheField>
    <cacheField name="¿El agente formaliza correctamente el acuerdo de venta?27" numFmtId="10">
      <sharedItems containsSemiMixedTypes="0" containsString="0" containsNumber="1" containsInteger="1" minValue="1" maxValue="1"/>
    </cacheField>
    <cacheField name="Confirmación Operativa 2" numFmtId="10">
      <sharedItems containsSemiMixedTypes="0" containsString="0" containsNumber="1" containsInteger="1" minValue="0" maxValue="1"/>
    </cacheField>
    <cacheField name="¿El agente explica los términos y condiciones del servicio?28" numFmtId="10">
      <sharedItems containsSemiMixedTypes="0" containsString="0" containsNumber="1" containsInteger="1" minValue="0" maxValue="1"/>
    </cacheField>
    <cacheField name="Terminos y condiciones2" numFmtId="10">
      <sharedItems containsSemiMixedTypes="0" containsString="0" containsNumber="1" containsInteger="1" minValue="0" maxValue="1"/>
    </cacheField>
    <cacheField name="¿El agente identifica correctamente la solicitud del cliente? 2" numFmtId="10">
      <sharedItems containsSemiMixedTypes="0" containsString="0" containsNumber="1" containsInteger="1" minValue="0" maxValue="1"/>
    </cacheField>
    <cacheField name="Derivación erronea" numFmtId="10">
      <sharedItems containsSemiMixedTypes="0" containsString="0" containsNumber="1" containsInteger="1" minValue="0" maxValue="1"/>
    </cacheField>
    <cacheField name="¿El agente evita activar un servicio diferente al solicitado? 2" numFmtId="10">
      <sharedItems containsSemiMixedTypes="0" containsString="0" containsNumber="1" containsInteger="1" minValue="1" maxValue="1"/>
    </cacheField>
    <cacheField name="¿El agente utiliza correctamente la herramienta de activación? 2" numFmtId="10">
      <sharedItems containsSemiMixedTypes="0" containsString="0" containsNumber="1" containsInteger="1" minValue="1" maxValue="1"/>
    </cacheField>
    <cacheField name="¿El agente configura adecuadamente el producto contratado? 2" numFmtId="10">
      <sharedItems containsSemiMixedTypes="0" containsString="0" containsNumber="1" containsInteger="1" minValue="1" maxValue="1"/>
    </cacheField>
    <cacheField name="Activación errada2" numFmtId="10">
      <sharedItems containsSemiMixedTypes="0" containsString="0" containsNumber="1" containsInteger="1" minValue="1" maxValue="1"/>
    </cacheField>
    <cacheField name="¿El agente mantiene respeto y cordialidad en toda la interacción?33" numFmtId="10">
      <sharedItems containsSemiMixedTypes="0" containsString="0" containsNumber="1" containsInteger="1" minValue="0" maxValue="1"/>
    </cacheField>
    <cacheField name="¿El agente utiliza un lenguaje adecuado y profesional?34" numFmtId="10">
      <sharedItems containsSemiMixedTypes="0" containsString="0" containsNumber="1" containsInteger="1" minValue="0" maxValue="1"/>
    </cacheField>
    <cacheField name="Trato profesional2" numFmtId="10">
      <sharedItems containsSemiMixedTypes="0" containsString="0" containsNumber="1" containsInteger="1" minValue="0" maxValue="1"/>
    </cacheField>
    <cacheField name="¿El agente solicita la documentación requerida? 2" numFmtId="10">
      <sharedItems containsSemiMixedTypes="0" containsString="0" containsNumber="1" containsInteger="1" minValue="1" maxValue="1"/>
    </cacheField>
    <cacheField name="¿El agente adjunta correctamente la documentación al sistema? 3" numFmtId="10">
      <sharedItems containsSemiMixedTypes="0" containsString="0" containsNumber="1" containsInteger="1" minValue="1" maxValue="1"/>
    </cacheField>
    <cacheField name="¿El agente identifica cuentas malas cuando corresponde? 4" numFmtId="10">
      <sharedItems containsSemiMixedTypes="0" containsString="0" containsNumber="1" containsInteger="1" minValue="1" maxValue="1"/>
    </cacheField>
    <cacheField name="¿El agente realiza la verificación APC según procedimiento? 5" numFmtId="10">
      <sharedItems containsSemiMixedTypes="0" containsString="0" containsNumber="1" containsInteger="1" minValue="0" maxValue="1"/>
    </cacheField>
    <cacheField name="¿El agente aplica las políticas comerciales de forma correcta? 6" numFmtId="10">
      <sharedItems containsSemiMixedTypes="0" containsString="0" containsNumber="1" containsInteger="1" minValue="0" maxValue="1"/>
    </cacheField>
    <cacheField name="¿El agente agenda citas o gestiones cuando es necesario? 7" numFmtId="10">
      <sharedItems containsSemiMixedTypes="0" containsString="0" containsNumber="1" containsInteger="1" minValue="0" maxValue="1"/>
    </cacheField>
    <cacheField name="Politicas de activación" numFmtId="10">
      <sharedItems containsSemiMixedTypes="0" containsString="0" containsNumber="1" containsInteger="1" minValue="0" maxValue="1"/>
    </cacheField>
    <cacheField name="PECUF" numFmtId="10">
      <sharedItems containsSemiMixedTypes="0" containsString="0" containsNumber="1" containsInteger="1" minValue="0" maxValue="1"/>
    </cacheField>
    <cacheField name="¿El agente ofrece adecuadamente un producto adicional?42" numFmtId="10">
      <sharedItems containsSemiMixedTypes="0" containsString="0" containsNumber="1" containsInteger="1" minValue="0" maxValue="1"/>
    </cacheField>
    <cacheField name="¿El agente realiza venta cruzada cuando corresponde?43" numFmtId="10">
      <sharedItems containsSemiMixedTypes="0" containsString="0" containsNumber="1" containsInteger="1" minValue="0" maxValue="1"/>
    </cacheField>
    <cacheField name="¿El agente indaga o sondea adecuadamente las necesidades del cliente?44" numFmtId="10">
      <sharedItems containsSemiMixedTypes="0" containsString="0" containsNumber="1" containsInteger="1" minValue="0" maxValue="1"/>
    </cacheField>
    <cacheField name="El agente solicita y gestiona referidos cuando aplica?45" numFmtId="10">
      <sharedItems containsSemiMixedTypes="0" containsString="0" containsNumber="1" containsInteger="1" minValue="1" maxValue="1"/>
    </cacheField>
    <cacheField name="¿El agente realiza seguimiento adecuado al caso o solicitud?46" numFmtId="10">
      <sharedItems containsSemiMixedTypes="0" containsString="0" containsNumber="1" containsInteger="1" minValue="0" maxValue="1"/>
    </cacheField>
    <cacheField name="¿El agente maneja correctamente las objeciones del cliente?47" numFmtId="10">
      <sharedItems containsSemiMixedTypes="0" containsString="0" containsNumber="1" containsInteger="1" minValue="0" maxValue="1"/>
    </cacheField>
    <cacheField name="Identificación de oportunidad comercial" numFmtId="10">
      <sharedItems containsSemiMixedTypes="0" containsString="0" containsNumber="1" containsInteger="1" minValue="0" maxValue="1"/>
    </cacheField>
    <cacheField name="¿El agente gestiona la oferta según la campaña vigente?48" numFmtId="10">
      <sharedItems containsSemiMixedTypes="0" containsString="0" containsNumber="1" containsInteger="1" minValue="0" maxValue="1"/>
    </cacheField>
    <cacheField name="Adherencia a la oferta2" numFmtId="10">
      <sharedItems containsSemiMixedTypes="0" containsString="0" containsNumber="1" containsInteger="1" minValue="0" maxValue="1"/>
    </cacheField>
    <cacheField name="¿El agente solicita coordenadas cuando es necesario?49" numFmtId="10">
      <sharedItems containsSemiMixedTypes="0" containsString="0" containsNumber="1" containsInteger="1" minValue="0" maxValue="1"/>
    </cacheField>
    <cacheField name="¿El agente gestiona la recepción de documentos por WhatsApp o correo?50" numFmtId="10">
      <sharedItems containsSemiMixedTypes="0" containsString="0" containsNumber="1" containsInteger="1" minValue="0" maxValue="1"/>
    </cacheField>
    <cacheField name="¿El agente maneja adecuadamente llamadas en conferencia?51" numFmtId="10">
      <sharedItems containsSemiMixedTypes="0" containsString="0" containsNumber="1" containsInteger="1" minValue="1" maxValue="1"/>
    </cacheField>
    <cacheField name="Utilización herramientas de apoyo2" numFmtId="10">
      <sharedItems containsSemiMixedTypes="0" containsString="0" containsNumber="1" containsInteger="1" minValue="0" maxValue="1"/>
    </cacheField>
    <cacheField name="¿El agente registra correctamente todas las interacciones?52" numFmtId="10">
      <sharedItems containsSemiMixedTypes="0" containsString="0" containsNumber="1" containsInteger="1" minValue="1" maxValue="1"/>
    </cacheField>
    <cacheField name="Registro en CRM2" numFmtId="10">
      <sharedItems containsSemiMixedTypes="0" containsString="0" containsNumber="1" containsInteger="1" minValue="1" maxValue="1"/>
    </cacheField>
    <cacheField name="PECNE2" numFmtId="10">
      <sharedItems containsSemiMixedTypes="0" containsString="0" containsNumber="1" containsInteger="1" minValue="0" maxValue="1"/>
    </cacheField>
    <cacheField name="¿El agente confirma la titularidad del cliente adecuadamente?53" numFmtId="10">
      <sharedItems containsSemiMixedTypes="0" containsString="0" containsNumber="1" containsInteger="1" minValue="1" maxValue="1"/>
    </cacheField>
    <cacheField name="Titularidad" numFmtId="10">
      <sharedItems containsSemiMixedTypes="0" containsString="0" containsNumber="1" containsInteger="1" minValue="1" maxValue="1"/>
    </cacheField>
    <cacheField name="¿El agente evita la omisión de alertas importantes?54" numFmtId="10">
      <sharedItems containsSemiMixedTypes="0" containsString="0" containsNumber="1" containsInteger="1" minValue="1" maxValue="1"/>
    </cacheField>
    <cacheField name="¿El agente mantiene conducta ética durante la interacción?55" numFmtId="10">
      <sharedItems containsSemiMixedTypes="0" containsString="0" containsNumber="1" containsInteger="1" minValue="0" maxValue="1"/>
    </cacheField>
    <cacheField name="Fraude" numFmtId="10">
      <sharedItems containsSemiMixedTypes="0" containsString="0" containsNumber="1" containsInteger="1" minValue="0" maxValue="1"/>
    </cacheField>
    <cacheField name="¿El agente evita compartir información sensible?56" numFmtId="10">
      <sharedItems containsSemiMixedTypes="0" containsString="0" containsNumber="1" containsInteger="1" minValue="0" maxValue="1"/>
    </cacheField>
    <cacheField name="Protección de datos y privacidad" numFmtId="10">
      <sharedItems containsSemiMixedTypes="0" containsString="0" containsNumber="1" containsInteger="1" minValue="0" maxValue="1"/>
    </cacheField>
    <cacheField name="PECCUM" numFmtId="10">
      <sharedItems containsSemiMixedTypes="0" containsString="0" containsNumber="1" containsInteger="1" minValue="0" maxValue="1"/>
    </cacheField>
    <cacheField name="PESO PENC" numFmtId="10">
      <sharedItems containsSemiMixedTypes="0" containsString="0" containsNumber="1" minValue="4.0000000000000008E-2" maxValue="0.1"/>
    </cacheField>
    <cacheField name="PESO PECUF" numFmtId="10">
      <sharedItems containsSemiMixedTypes="0" containsString="0" containsNumber="1" minValue="0" maxValue="0.3"/>
    </cacheField>
    <cacheField name="PESO PECNE" numFmtId="164">
      <sharedItems containsSemiMixedTypes="0" containsString="0" containsNumber="1" minValue="0" maxValue="0.3"/>
    </cacheField>
    <cacheField name="PESO PECCUM" numFmtId="164">
      <sharedItems containsSemiMixedTypes="0" containsString="0" containsNumber="1" minValue="0" maxValue="0.3"/>
    </cacheField>
    <cacheField name="SCORE CALIDAD" numFmtId="10">
      <sharedItems containsSemiMixedTypes="0" containsString="0" containsNumber="1" minValue="0.1" maxValue="1"/>
    </cacheField>
    <cacheField name="Muestra" numFmtId="0">
      <sharedItems containsSemiMixedTypes="0" containsString="0" containsNumber="1" containsInteger="1" minValue="1" maxValue="1"/>
    </cacheField>
    <cacheField name="Muestra Critica" numFmtId="0">
      <sharedItems containsSemiMixedTypes="0" containsString="0" containsNumber="1" containsInteger="1" minValue="0" maxValue="1"/>
    </cacheField>
    <cacheField name="¿El agente cumple con la identificación formal y profesional?4" numFmtId="0">
      <sharedItems/>
    </cacheField>
    <cacheField name="¿El agente personaliza la interacción?5" numFmtId="0">
      <sharedItems/>
    </cacheField>
    <cacheField name="¿El agente realiza despedida corporativa?6" numFmtId="0">
      <sharedItems/>
    </cacheField>
    <cacheField name="¿El agente demuestra escucha activa durante la gestión?7" numFmtId="1">
      <sharedItems containsNonDate="0" containsString="0" containsBlank="1"/>
    </cacheField>
    <cacheField name="¿El agente evita interrumpir al cliente?8" numFmtId="1">
      <sharedItems containsNonDate="0" containsString="0" containsBlank="1"/>
    </cacheField>
    <cacheField name="¿El agente se comunica con claridad y estructura?9" numFmtId="0">
      <sharedItems/>
    </cacheField>
    <cacheField name="¿El agente parafrasea para confirmar entendimiento?10" numFmtId="0">
      <sharedItems/>
    </cacheField>
    <cacheField name="¿El agente adapta su comunicación al cliente?12" numFmtId="0">
      <sharedItems/>
    </cacheField>
    <cacheField name="¿El agente muestra entusiasmo genuino?13" numFmtId="0">
      <sharedItems/>
    </cacheField>
    <cacheField name="¿El agente transmite confianza durante la llamada?14" numFmtId="0">
      <sharedItems/>
    </cacheField>
    <cacheField name="¿El agente utiliza el plural corporativo correctamente?15" numFmtId="0">
      <sharedItems/>
    </cacheField>
    <cacheField name="¿El agente mantiene control de la conversación?17" numFmtId="0">
      <sharedItems/>
    </cacheField>
    <cacheField name="¿El agente gestiona bien el tiempo de la interacción?18" numFmtId="0">
      <sharedItems/>
    </cacheField>
    <cacheField name="¿El agente informa correctamente sobre los centros de pago?20" numFmtId="0">
      <sharedItems/>
    </cacheField>
    <cacheField name="¿El agente comunica claramente el precio mensual más impuestos?21" numFmtId="0">
      <sharedItems/>
    </cacheField>
    <cacheField name="¿El agente informa sobre cargos adicionales relacionados?22" numFmtId="0">
      <sharedItems/>
    </cacheField>
    <cacheField name="¿El agente explica el ciclo de facturación adecuadamente?23" numFmtId="0">
      <sharedItems/>
    </cacheField>
    <cacheField name="¿El agente presenta correctamente los beneficios del producto?24" numFmtId="0">
      <sharedItems/>
    </cacheField>
    <cacheField name="¿El agente comunica beneficios emocionales al cliente?25" numFmtId="0">
      <sharedItems/>
    </cacheField>
    <cacheField name="¿El agente realiza un resumen comercial adecuado?26" numFmtId="0">
      <sharedItems/>
    </cacheField>
    <cacheField name="¿El agente detalla correctamente los tiempos operativos?27" numFmtId="0">
      <sharedItems/>
    </cacheField>
    <cacheField name="¿El agente formaliza correctamente el acuerdo de venta?28" numFmtId="0">
      <sharedItems/>
    </cacheField>
    <cacheField name="¿El agente explica los términos y condiciones del servicio?29" numFmtId="0">
      <sharedItems/>
    </cacheField>
    <cacheField name="¿El agente identifica correctamente la solicitud del cliente?30" numFmtId="0">
      <sharedItems/>
    </cacheField>
    <cacheField name="¿El agente evita activar un servicio diferente al solicitado?31" numFmtId="0">
      <sharedItems/>
    </cacheField>
    <cacheField name="¿El agente utiliza correctamente la herramienta de activación?32" numFmtId="0">
      <sharedItems/>
    </cacheField>
    <cacheField name="¿El agente configura adecuadamente el producto contratado?33" numFmtId="0">
      <sharedItems/>
    </cacheField>
    <cacheField name="¿El agente mantiene respeto y cordialidad en toda la interacción?34" numFmtId="0">
      <sharedItems/>
    </cacheField>
    <cacheField name="¿El agente utiliza un lenguaje adecuado y profesional?35" numFmtId="0">
      <sharedItems/>
    </cacheField>
    <cacheField name="¿El agente verifica correctamente la cobertura?36" numFmtId="0">
      <sharedItems/>
    </cacheField>
    <cacheField name="¿El agente solicita la documentación requerida?37" numFmtId="0">
      <sharedItems/>
    </cacheField>
    <cacheField name="¿El agente adjunta correctamente la documentación al sistema?38" numFmtId="0">
      <sharedItems/>
    </cacheField>
    <cacheField name="¿El agente identifica cuentas malas cuando corresponde?39" numFmtId="0">
      <sharedItems/>
    </cacheField>
    <cacheField name="¿El agente realiza la verificación APC según procedimiento?40" numFmtId="0">
      <sharedItems/>
    </cacheField>
    <cacheField name="¿El agente aplica las políticas comerciales de forma correcta?41" numFmtId="0">
      <sharedItems/>
    </cacheField>
    <cacheField name="¿El agente agenda citas o gestiones cuando es necesario?42" numFmtId="0">
      <sharedItems/>
    </cacheField>
    <cacheField name="¿El agente ofrece adecuadamente un producto adicional?43" numFmtId="0">
      <sharedItems/>
    </cacheField>
    <cacheField name="¿El agente realiza venta cruzada cuando corresponde?44" numFmtId="0">
      <sharedItems/>
    </cacheField>
    <cacheField name="¿El agente indaga o sondea adecuadamente las necesidades del cliente?45" numFmtId="0">
      <sharedItems/>
    </cacheField>
    <cacheField name="El agente solicita y gestiona referidos cuando aplica?46" numFmtId="0">
      <sharedItems/>
    </cacheField>
    <cacheField name="¿El agente realiza seguimiento adecuado al caso o solicitud?47" numFmtId="0">
      <sharedItems/>
    </cacheField>
    <cacheField name="¿El agente maneja correctamente las objeciones del cliente?48" numFmtId="0">
      <sharedItems/>
    </cacheField>
    <cacheField name="¿El agente gestiona la oferta según la campaña vigente?49" numFmtId="0">
      <sharedItems/>
    </cacheField>
    <cacheField name="¿El agente solicita coordenadas cuando es necesario?50" numFmtId="0">
      <sharedItems/>
    </cacheField>
    <cacheField name="¿El agente gestiona la recepción de documentos por WhatsApp o correo?51" numFmtId="0">
      <sharedItems/>
    </cacheField>
    <cacheField name="¿El agente maneja adecuadamente llamadas en conferencia?52" numFmtId="0">
      <sharedItems/>
    </cacheField>
    <cacheField name="¿El agente registra correctamente todas las interacciones?53" numFmtId="0">
      <sharedItems/>
    </cacheField>
    <cacheField name="¿El agente confirma la titularidad del cliente adecuadamente?54" numFmtId="0">
      <sharedItems/>
    </cacheField>
    <cacheField name="¿El agente evita la omisión de alertas importantes?55" numFmtId="0">
      <sharedItems/>
    </cacheField>
    <cacheField name="¿El agente mantiene conducta ética durante la interacción?56" numFmtId="0">
      <sharedItems/>
    </cacheField>
    <cacheField name="¿El agente evita compartir información sensible?57" numFmtId="0">
      <sharedItems/>
    </cacheField>
    <cacheField name="agent key" numFmtId="0">
      <sharedItems/>
    </cacheField>
    <cacheField name="agent count" numFmtId="0">
      <sharedItems containsSemiMixedTypes="0" containsString="0" containsNumber="1" containsInteger="1" minValue="1" maxValue="3"/>
    </cacheField>
    <cacheField name="agent unico" numFmtId="0">
      <sharedItems containsSemiMixedTypes="0" containsString="0" containsNumber="1" containsInteger="1" minValue="0" maxValue="1"/>
    </cacheField>
    <cacheField name="agente critico  key" numFmtId="0">
      <sharedItems containsMixedTypes="1" containsNumber="1" containsInteger="1" minValue="1" maxValue="1"/>
    </cacheField>
    <cacheField name="agent critico count" numFmtId="0">
      <sharedItems containsMixedTypes="1" containsNumber="1" containsInteger="1" minValue="397" maxValue="397"/>
    </cacheField>
    <cacheField name="agent critico unico" numFmtId="0">
      <sharedItems containsSemiMixedTypes="0" containsString="0" containsNumber="1" containsInteger="1" minValue="0" maxValue="0"/>
    </cacheField>
    <cacheField name="mes" numFmtId="0">
      <sharedItems count="15">
        <s v="may-26"/>
        <s v="jun-26"/>
        <s v="jul-26"/>
        <s v="No Critica" u="1"/>
        <s v="jul-aa" u="1"/>
        <s v="jun-aa" u="1"/>
        <s v="Critica" u="1"/>
        <s v="may-aa" u="1"/>
        <s v="abr-26" u="1"/>
        <s v="feb-25" u="1"/>
        <s v="may-yy" u="1"/>
        <s v="feb-26" u="1"/>
        <s v="mar-25" u="1"/>
        <s v="mar-26" u="1"/>
        <s v="ene-26" u="1"/>
      </sharedItems>
    </cacheField>
    <cacheField name=" Precisión Error No Crítico" numFmtId="0">
      <sharedItems containsNonDate="0" containsString="0" containsBlank="1"/>
    </cacheField>
    <cacheField name=" Precisión Error Crítico Usuario Final" numFmtId="0">
      <sharedItems containsNonDate="0" containsString="0" containsBlank="1"/>
    </cacheField>
    <cacheField name=" Precisión Error Crítico Negocio" numFmtId="0">
      <sharedItems containsNonDate="0" containsString="0" containsBlank="1"/>
    </cacheField>
    <cacheField name=" Precisión Error Crítico Cumplimiento" numFmtId="0">
      <sharedItems containsNonDate="0" containsString="0" containsBlank="1"/>
    </cacheField>
    <cacheField name="Antigüedad" numFmtId="0">
      <sharedItems containsMixedTypes="1" containsNumber="1" containsInteger="1" minValue="0" maxValue="0" count="4">
        <n v="0"/>
        <s v="&gt; 60 dias"/>
        <s v="31 a 60 dias"/>
        <s v="1 a 30 dias"/>
      </sharedItems>
    </cacheField>
    <cacheField name="% de Muestras Críticas" numFmtId="0" formula="#NAME?/#NAME?" databaseField="0"/>
    <cacheField name="Campo1" numFmtId="0" formula="'agente critico  key'/'agent critico unico'" databaseField="0"/>
    <cacheField name="% Agentes con M. Criticas" numFmtId="0" formula="#NAME?/#NAME?" databaseField="0"/>
    <cacheField name="Preparación" numFmtId="0" formula="#NAME?/#NAME?" databaseField="0"/>
    <cacheField name="Saludo Corporativo" numFmtId="0" formula="#NAME?/#NAME?" databaseField="0"/>
    <cacheField name="Indaga/Sondea " numFmtId="0" formula="#NAME?/#NAME?" databaseField="0"/>
    <cacheField name="Escucha Activa / Lectura Comprensiva " numFmtId="0" formula="#NAME?/#NAME?" databaseField="0"/>
    <cacheField name="Amabilidad y cordialidad " numFmtId="0" formula="#NAME?/#NAME?" databaseField="0"/>
    <cacheField name="Plural Corporativo " numFmtId="0" formula="#NAME?/#NAME?" databaseField="0"/>
    <cacheField name="Ortografía y gramática " numFmtId="0" formula="#NAME?/#NAME?" databaseField="0"/>
    <cacheField name="Manejo del Silencio y Tiempo de Espera " numFmtId="0" formula="#NAME?/#NAME?" databaseField="0"/>
    <cacheField name="Lenguaje Apropiado (Mulitellas - otros idiomas - etc) " numFmtId="0" formula="#NAME?/#NAME?" databaseField="0"/>
    <cacheField name="Expresión y dicción clara, precisa (solo llamadas) " numFmtId="0" formula="#NAME?/#NAME?" databaseField="0"/>
    <cacheField name="Modulación y velocidad adecuada (solo llamadas) " numFmtId="0" formula="#NAME?/#NAME?" databaseField="0"/>
    <cacheField name="Seguridad de si mismo durante el manejo de la transacción " numFmtId="0" formula="#NAME?/#NAME?" databaseField="0"/>
    <cacheField name="Recepción de interacción (solo escritas)" numFmtId="0" formula="#NAME?/#NAME?" databaseField="0"/>
    <cacheField name="Despedida Corporativa " numFmtId="0" formula="#NAME?/#NAME?" databaseField="0"/>
    <cacheField name="Conocimiento de productos, servicios y promociones " numFmtId="0" formula="#NAME?/#NAME?" databaseField="0"/>
    <cacheField name="Brinda información correcta " numFmtId="0" formula="#NAME?/#NAME?" databaseField="0"/>
    <cacheField name="Conocimiento de los Sistemas (habilidad y precisión de Búsqueda) " numFmtId="0" formula="#NAME?/#NAME?" databaseField="0"/>
    <cacheField name="Manejo correcto Procedimientos y Políticas (afecta al Usuario Final) " numFmtId="0" formula="#NAME?/#NAME?" databaseField="0"/>
    <cacheField name="Manejo correcto Procedimientos y Políticas (afecta al Negocio) " numFmtId="0" formula="#NAME?/#NAME?" databaseField="0"/>
    <cacheField name="Manejo de las Objecciones y capacidad de negociación (asesoramiento) " numFmtId="0" formula="#NAME?/#NAME?" databaseField="0"/>
    <cacheField name="Registro y/o tipificación correcta de la transacción " numFmtId="0" formula="#NAME?/#NAME?" databaseField="0"/>
    <cacheField name="Registro y/o tipificación correcta del escalamiento" numFmtId="0" formula="#NAME?/#NAME?" databaseField="0"/>
    <cacheField name="Uso adeacuado del PAD de Retención cobros " numFmtId="0" formula="#NAME?/#NAME?" databaseField="0"/>
    <cacheField name="Creación y programación de las ordenes de trabajo " numFmtId="0" formula="#NAME?/#NAME?" databaseField="0"/>
    <cacheField name="Confirmar datos (validación de datos de seguridad) " numFmtId="0" formula="#NAME?/#NAME?" databaseField="0"/>
    <cacheField name="Situación Ilegal, ética y profesionalismo " numFmtId="0" formula="#NAME?/#NAME?" databaseField="0"/>
    <cacheField name="¿Preparado para recibir la interacción?" numFmtId="0" formula="#NAME?/Muestra" databaseField="0"/>
    <cacheField name="¿Cumple con presentación y saludo corporativo?" numFmtId="0" formula="#NAME?/Muestra" databaseField="0"/>
    <cacheField name="¿Personaliza la interacción?" numFmtId="0" formula="#NAME?/Muestra" databaseField="0"/>
    <cacheField name="¿Emplea escucha | lectura activa durante a interacción?" numFmtId="0" formula="#NAME?/Muestra" databaseField="0"/>
    <cacheField name="¿Utiliza plural corporativo?" numFmtId="0" formula="#NAME?/Muestra" databaseField="0"/>
    <cacheField name="¿Es amable y cordial durante la interacción?" numFmtId="0" formula="#NAME?/Muestra" databaseField="0"/>
    <cacheField name="¿Utiliza lenguaje apropiado durante la interacción?" numFmtId="0" formula="#NAME?/Muestra" databaseField="0"/>
    <cacheField name=" ¿Cumple con las normas de expresión, dicción, ortografía y gramática?" numFmtId="0" formula="#NAME?/Muestra" databaseField="0"/>
    <cacheField name="¿Realiza modulación y velocidad adecuada durante la interacción?" numFmtId="0" formula="#NAME?/Muestra" databaseField="0"/>
    <cacheField name="¿Realiza manejo del silencio y tiempo de espera?" numFmtId="0" formula="#NAME?/Muestra" databaseField="0"/>
    <cacheField name="¿Cumple con la despedida corporativa?" numFmtId="0" formula="#NAME?/Muestra" databaseField="0"/>
    <cacheField name="¿Realiza las preguntas pertinentes para comprender las necesidades del cliente?" numFmtId="0" formula="#NAME?/Muestra" databaseField="0"/>
    <cacheField name="¿Reformula las preguntas cuando las respuestas ofrecidas por el cliente no son claras?" numFmtId="0" formula="#NAME?/Muestra" databaseField="0"/>
    <cacheField name="¿Explica los detalles y características relevante de forma correcta y completa?" numFmtId="0" formula="#NAME?/Muestra" databaseField="0"/>
    <cacheField name="¿Debe informa los días disponibles para pagar según el ciclo de facturación?" numFmtId="0" formula="#NAME?/Muestra" databaseField="0"/>
    <cacheField name="¿Explica recepción de facturas electrónicas ?" numFmtId="0" formula="#NAME?/Muestra" databaseField="0"/>
    <cacheField name="¿Transfiere o refiere a los clientes a otras áreas para asuntos no relacionados con ventas?" numFmtId="0" formula="#NAME?/Muestra" databaseField="0"/>
    <cacheField name="¿Finaliza la interacción cuando confirma que no hay consultas pendientes?" numFmtId="0" formula="#NAME?/Muestra" databaseField="0"/>
    <cacheField name="¿Mantiene la compostura durante la conversación?" numFmtId="0" formula="#NAME?/Muestra" databaseField="0"/>
    <cacheField name="¿Indaga e identifica oportunidades para actualizar o complementar nuevos servicios?" numFmtId="0" formula="#NAME?/Muestra" databaseField="0"/>
    <cacheField name="¿Verifica cobertura y oferta servicios según disponibilidad?" numFmtId="0" formula="#NAME?/Muestra" databaseField="0"/>
    <cacheField name="¿Utiliza ofertas comerciales vigentes?" numFmtId="0" formula="#NAME?/Muestra" databaseField="0"/>
    <cacheField name="¿Entrega una oferta a la vez de forma escalonada?" numFmtId="0" formula="#NAME?/Muestra" databaseField="0"/>
    <cacheField name="¿Maneja las objeciones presentadas por el cliente?" numFmtId="0" formula="#NAME?/Muestra" databaseField="0"/>
    <cacheField name="¿Resalta los beneficios de FMC (venta cruzada)?" numFmtId="0" formula="#NAME?/Muestra" databaseField="0"/>
    <cacheField name="¿Ejerce habilidades comerciales para cierre en primer contacto?" numFmtId="0" formula="#NAME?/Muestra" databaseField="0"/>
    <cacheField name="¿Acuerda segundo contacto en caso de no lograr cierre de venta?" numFmtId="0" formula="#NAME?/Muestra" databaseField="0"/>
    <cacheField name="¿Informa los requisitos y siguientes pasos necesarios para completar la venta?" numFmtId="0" formula="#NAME?/Muestra" databaseField="0"/>
    <cacheField name="¿Utiliza manejo aprobado para cuentas malas con el fin de lograr el cierre de la venta?" numFmtId="0" formula="#NAME?/Muestra" databaseField="0"/>
    <cacheField name="¿Solicita información de referidos en primer contacto?" numFmtId="0" formula="#NAME?/Muestra" databaseField="0"/>
    <cacheField name="¿Permanece en la línea de manera justificada?" numFmtId="0" formula="#NAME?/Muestra" databaseField="0"/>
    <cacheField name="¿Convierte un comentario negativo en una oportunidad positiva para el negocio?" numFmtId="0" formula="#NAME?/Muestra" databaseField="0"/>
    <cacheField name="¿Cumple con las regulaciones que afectan el producto o servicio que se vende?" numFmtId="0" formula="#NAME?/Muestra" databaseField="0"/>
    <cacheField name="¿Proporciona información clara y completa sobre los términos y condiciones del contrato?" numFmtId="0" formula="#NAME?/Muestra" databaseField="0"/>
    <cacheField name="¿Obteniene el consentimiento informado del titular?" numFmtId="0" formula="#NAME?/Muestra" databaseField="0"/>
    <cacheField name="¿Se abstiene de hacer afirmaciones falsas o engañosas sobre el producto o servicio?" numFmtId="0" formula="#NAME?/Muestra" databaseField="0"/>
    <cacheField name="¿Se abstiene de incitar acciones fraudulentas?" numFmtId="0" formula="#NAME?/Muestra" databaseField="0"/>
    <cacheField name="¿Confirma titularidad o RL para realizar cambios en cuentas existentes?" numFmtId="0" formula="#NAME?/Muestra" databaseField="0"/>
    <cacheField name="% M. Criticas" numFmtId="0" formula="'Muestra Critica'/Muestra" databaseField="0"/>
    <cacheField name="¿El agente identifica correctamente la solicitud del cliente?333" numFmtId="0" formula="'¿El agente identifica correctamente la solicitud del cliente? 2'/Muestra" databaseField="0"/>
    <cacheField name="¿El agente evita activar un servicio diferente al solicitado?333" numFmtId="0" formula="'¿El agente evita activar un servicio diferente al solicitado? 2'/Muestra" databaseField="0"/>
    <cacheField name="¿El agente utiliza correctamente la herramienta de activación?333" numFmtId="0" formula="'¿El agente utiliza correctamente la herramienta de activación? 2'/Muestra" databaseField="0"/>
    <cacheField name="¿El agente configura adecuadamente el producto contratado? 333" numFmtId="0" formula="'¿El agente configura adecuadamente el producto contratado? 2'/Muestra" databaseField="0"/>
    <cacheField name="¿El agente evita compartir información sensible?333" numFmtId="0" formula="'¿El agente evita compartir información sensible?56'/Muestra" databaseField="0"/>
  </cacheFields>
  <extLst>
    <ext xmlns:x14="http://schemas.microsoft.com/office/spreadsheetml/2009/9/main" uri="{725AE2AE-9491-48be-B2B4-4EB974FC3084}">
      <x14:pivotCacheDefinition pivotCacheId="21425208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7">
  <r>
    <x v="0"/>
    <n v="65374234"/>
    <d v="2026-05-02T00:00:00"/>
    <x v="0"/>
    <x v="0"/>
    <x v="0"/>
    <s v="Shanyda Botello"/>
    <x v="0"/>
    <s v="No Critica"/>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0"/>
    <n v="1"/>
    <n v="1"/>
    <n v="1"/>
    <n v="1"/>
    <n v="1"/>
    <n v="1"/>
    <n v="1"/>
    <n v="1"/>
    <n v="1"/>
    <n v="1"/>
    <n v="1"/>
    <n v="1"/>
    <n v="1"/>
    <n v="1"/>
    <n v="1"/>
    <n v="1"/>
    <n v="1"/>
    <n v="1"/>
    <n v="1"/>
    <n v="1"/>
    <n v="1"/>
    <n v="1"/>
    <n v="1"/>
    <n v="1"/>
    <n v="1"/>
    <n v="1"/>
    <n v="1"/>
    <n v="1"/>
    <n v="1"/>
    <n v="1"/>
    <n v="1"/>
    <n v="1"/>
    <n v="1"/>
    <n v="1"/>
    <n v="1"/>
    <n v="1"/>
    <n v="1"/>
    <n v="1"/>
    <n v="1"/>
    <n v="1"/>
    <n v="1"/>
    <n v="1"/>
    <n v="1"/>
    <n v="1"/>
    <n v="1"/>
    <n v="1"/>
    <n v="1"/>
    <n v="0.15"/>
    <n v="0"/>
    <n v="0.15"/>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El agente personaliza la interacción? "/>
    <s v=""/>
    <m/>
    <m/>
    <s v=""/>
    <s v=""/>
    <s v=""/>
    <s v=""/>
    <s v=""/>
    <s v=""/>
    <s v=""/>
    <e v="#REF!"/>
    <s v=""/>
    <s v=""/>
    <s v=""/>
    <s v=""/>
    <s v=""/>
    <s v=""/>
    <s v=""/>
    <s v=""/>
    <s v=""/>
    <s v=""/>
    <s v=""/>
    <s v=""/>
    <s v=""/>
    <s v=""/>
    <s v=""/>
    <s v=""/>
    <s v=""/>
    <s v=""/>
    <s v=""/>
    <s v=""/>
    <s v=""/>
    <e v="#REF!"/>
    <e v="#REF!"/>
    <s v=""/>
    <s v=""/>
    <s v=""/>
    <s v=""/>
    <s v=""/>
    <s v=""/>
    <s v=""/>
    <s v=""/>
    <s v=""/>
    <s v=""/>
    <s v=""/>
    <s v=""/>
    <s v=""/>
    <s v=""/>
    <s v=""/>
    <s v="Lizeth Palacios Rangel Outbound may-26"/>
    <n v="3"/>
    <n v="0"/>
    <s v=""/>
    <s v=""/>
    <n v="0"/>
    <x v="0"/>
    <m/>
    <m/>
    <m/>
    <m/>
    <x v="0"/>
  </r>
  <r>
    <x v="1"/>
    <n v="61657758"/>
    <d v="2026-05-02T00:00:00"/>
    <x v="0"/>
    <x v="0"/>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ejandra Jusseth Nuñez Outbound may-26"/>
    <n v="3"/>
    <n v="0"/>
    <n v="1"/>
    <n v="397"/>
    <n v="0"/>
    <x v="0"/>
    <m/>
    <m/>
    <m/>
    <m/>
    <x v="1"/>
  </r>
  <r>
    <x v="2"/>
    <n v="66743406"/>
    <d v="2026-05-02T00:00:00"/>
    <x v="0"/>
    <x v="0"/>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arielvis del Carmen Sibaja Murillo Outbound may-26"/>
    <n v="3"/>
    <n v="0"/>
    <n v="1"/>
    <n v="397"/>
    <n v="0"/>
    <x v="0"/>
    <m/>
    <m/>
    <m/>
    <m/>
    <x v="1"/>
  </r>
  <r>
    <x v="3"/>
    <n v="69442105"/>
    <d v="2026-05-02T00:00:00"/>
    <x v="0"/>
    <x v="0"/>
    <x v="0"/>
    <s v="Shanyda Botello"/>
    <x v="0"/>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1"/>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El agente identifica cuentas malas cuando corresponde? "/>
    <s v=""/>
    <s v=""/>
    <e v="#REF!"/>
    <e v="#REF!"/>
    <s v=""/>
    <s v=""/>
    <s v=""/>
    <s v=""/>
    <s v=""/>
    <s v=""/>
    <s v=""/>
    <s v=""/>
    <s v=""/>
    <s v=""/>
    <s v=""/>
    <s v=""/>
    <s v=""/>
    <s v=""/>
    <s v=""/>
    <s v="Mirna del Carmen Rodriguez Castañedas Outbound may-26"/>
    <n v="3"/>
    <n v="0"/>
    <n v="1"/>
    <n v="397"/>
    <n v="0"/>
    <x v="0"/>
    <m/>
    <m/>
    <m/>
    <m/>
    <x v="0"/>
  </r>
  <r>
    <x v="4"/>
    <n v="67891914"/>
    <d v="2026-05-02T00:00:00"/>
    <x v="0"/>
    <x v="0"/>
    <x v="0"/>
    <s v="Shanyda Botello"/>
    <x v="0"/>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inette Ivette Balbuena Madrid Outbound may-26"/>
    <n v="2"/>
    <n v="0"/>
    <n v="1"/>
    <n v="397"/>
    <n v="0"/>
    <x v="0"/>
    <m/>
    <m/>
    <m/>
    <m/>
    <x v="0"/>
  </r>
  <r>
    <x v="5"/>
    <n v="65920908"/>
    <d v="2026-05-02T00:00:00"/>
    <x v="0"/>
    <x v="0"/>
    <x v="0"/>
    <s v="Shanyda Botello"/>
    <x v="0"/>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Eloisa Itzel Ojo Moreno Outbound may-26"/>
    <n v="3"/>
    <n v="0"/>
    <s v=""/>
    <s v=""/>
    <n v="0"/>
    <x v="0"/>
    <m/>
    <m/>
    <m/>
    <m/>
    <x v="1"/>
  </r>
  <r>
    <x v="6"/>
    <n v="65079807"/>
    <d v="2026-05-02T00:00:00"/>
    <x v="0"/>
    <x v="0"/>
    <x v="0"/>
    <s v="Shanyda Botello"/>
    <x v="0"/>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0"/>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
    <s v=""/>
    <s v="Greybis Milagro Meza Navarro Outbound may-26"/>
    <n v="3"/>
    <n v="0"/>
    <n v="1"/>
    <n v="397"/>
    <n v="0"/>
    <x v="0"/>
    <m/>
    <m/>
    <m/>
    <m/>
    <x v="1"/>
  </r>
  <r>
    <x v="7"/>
    <n v="69019567"/>
    <d v="2026-05-05T00:00:00"/>
    <x v="0"/>
    <x v="0"/>
    <x v="0"/>
    <s v="Shanyda Botello"/>
    <x v="0"/>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Madelay Del Carmen Castillo Wilson Outbound may-26"/>
    <n v="3"/>
    <n v="0"/>
    <n v="1"/>
    <n v="397"/>
    <n v="0"/>
    <x v="0"/>
    <m/>
    <m/>
    <m/>
    <m/>
    <x v="1"/>
  </r>
  <r>
    <x v="8"/>
    <n v="67643352"/>
    <d v="2026-05-02T00:00:00"/>
    <x v="0"/>
    <x v="0"/>
    <x v="0"/>
    <s v="Shanyda Botello"/>
    <x v="0"/>
    <s v="Critica"/>
    <s v="Si"/>
    <s v="Si"/>
    <s v="Si"/>
    <s v="Si"/>
    <s v="Si"/>
    <s v="Si"/>
    <s v="Si"/>
    <s v="Si"/>
    <s v="Si"/>
    <s v="Si"/>
    <s v="Si"/>
    <s v="No"/>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0"/>
    <n v="1"/>
    <n v="1"/>
    <n v="1"/>
    <n v="1"/>
    <n v="1"/>
    <n v="1"/>
    <n v="1"/>
    <n v="1"/>
    <n v="1"/>
    <n v="1"/>
    <n v="1"/>
    <n v="1"/>
    <n v="1"/>
    <n v="1"/>
    <n v="1"/>
    <n v="1"/>
    <n v="1"/>
    <n v="1"/>
    <n v="1"/>
    <n v="1"/>
    <n v="1"/>
    <n v="1"/>
    <n v="0"/>
    <n v="1"/>
    <n v="1"/>
    <n v="1"/>
    <n v="1"/>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El agente realiza venta cruzada cuando corresponde? "/>
    <s v=""/>
    <s v=""/>
    <s v=""/>
    <s v=""/>
    <s v=""/>
    <s v=""/>
    <s v=""/>
    <s v=""/>
    <s v=""/>
    <s v=""/>
    <s v=""/>
    <s v=""/>
    <s v=""/>
    <s v="Nairobi Paulete Samaniel De Planes Outbound may-26"/>
    <n v="3"/>
    <n v="0"/>
    <n v="1"/>
    <n v="397"/>
    <n v="0"/>
    <x v="0"/>
    <m/>
    <m/>
    <m/>
    <m/>
    <x v="1"/>
  </r>
  <r>
    <x v="9"/>
    <n v="68089552"/>
    <d v="2026-05-07T00:00:00"/>
    <x v="0"/>
    <x v="0"/>
    <x v="0"/>
    <s v="Shanyda Botello"/>
    <x v="0"/>
    <s v="Critica"/>
    <s v="Si"/>
    <s v="Si"/>
    <s v="Si"/>
    <s v="Si"/>
    <s v="Si"/>
    <s v="Si"/>
    <s v="Si"/>
    <s v="Si"/>
    <s v="Si"/>
    <s v="Si"/>
    <s v="Si"/>
    <s v="No"/>
    <s v="Si"/>
    <s v="Si"/>
    <s v="Si"/>
    <s v="Si"/>
    <s v="Si"/>
    <s v="Si"/>
    <s v="Si"/>
    <s v="Si"/>
    <s v="Si"/>
    <s v="Si"/>
    <s v="Si"/>
    <s v="Si"/>
    <s v="Si"/>
    <s v="Si"/>
    <s v="Si"/>
    <s v="Si"/>
    <s v="Si"/>
    <s v="Si"/>
    <s v="Si"/>
    <s v="Si"/>
    <s v="Si"/>
    <s v="SI"/>
    <s v="Si"/>
    <s v="No"/>
    <s v="Si"/>
    <s v="Si"/>
    <s v="No"/>
    <s v="No"/>
    <s v="No"/>
    <s v="Si"/>
    <s v="Si"/>
    <s v="Si"/>
    <s v="Si"/>
    <s v="Si"/>
    <s v="Si"/>
    <s v="Si"/>
    <s v="Si"/>
    <m/>
    <s v="Critica"/>
    <m/>
    <m/>
    <n v="1"/>
    <n v="1"/>
    <n v="1"/>
    <n v="1"/>
    <n v="1"/>
    <n v="1"/>
    <n v="1"/>
    <n v="1"/>
    <n v="1"/>
    <n v="1"/>
    <n v="1"/>
    <n v="0"/>
    <n v="1"/>
    <n v="1"/>
    <n v="1"/>
    <n v="1"/>
    <n v="1"/>
    <n v="1"/>
    <n v="1"/>
    <n v="1"/>
    <n v="1"/>
    <n v="1"/>
    <n v="1"/>
    <n v="1"/>
    <n v="1"/>
    <n v="1"/>
    <n v="1"/>
    <n v="1"/>
    <n v="1"/>
    <n v="1"/>
    <n v="1"/>
    <n v="1"/>
    <n v="1"/>
    <n v="1"/>
    <n v="0"/>
    <n v="1"/>
    <n v="1"/>
    <n v="0"/>
    <n v="0"/>
    <n v="0"/>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0"/>
    <n v="1"/>
    <n v="1"/>
    <n v="0"/>
    <n v="0"/>
    <n v="0"/>
    <n v="0"/>
    <n v="0"/>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El agente gestiona la oferta según la campaña vigente? "/>
    <s v=""/>
    <s v=""/>
    <s v=""/>
    <s v=""/>
    <s v=""/>
    <s v=""/>
    <s v=""/>
    <s v=""/>
    <s v="Hazel Daniela Bermudez Outbound may-26"/>
    <n v="3"/>
    <n v="0"/>
    <n v="1"/>
    <n v="397"/>
    <n v="0"/>
    <x v="0"/>
    <m/>
    <m/>
    <m/>
    <m/>
    <x v="1"/>
  </r>
  <r>
    <x v="10"/>
    <n v="65488255"/>
    <d v="2026-05-07T00:00:00"/>
    <x v="0"/>
    <x v="0"/>
    <x v="0"/>
    <s v="Shanyda Botello"/>
    <x v="0"/>
    <s v="Critica"/>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0"/>
    <n v="1"/>
    <n v="1"/>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0"/>
    <n v="0"/>
    <n v="1"/>
    <n v="1"/>
    <n v="0"/>
    <n v="0.1"/>
    <n v="0"/>
    <n v="0.3"/>
    <n v="0"/>
    <n v="0.4"/>
    <n v="1"/>
    <n v="1"/>
    <s v=""/>
    <s v=""/>
    <s v=""/>
    <m/>
    <m/>
    <s v=""/>
    <s v=""/>
    <s v=""/>
    <s v=""/>
    <s v=""/>
    <s v=""/>
    <s v=""/>
    <e v="#REF!"/>
    <s v=""/>
    <s v="¿El agente comunica claramente el precio mensual más impuestos? "/>
    <s v=""/>
    <s v=""/>
    <s v=""/>
    <s v=""/>
    <s v=""/>
    <s v=""/>
    <s v=""/>
    <s v=""/>
    <s v=""/>
    <s v=""/>
    <s v=""/>
    <s v=""/>
    <s v=""/>
    <s v=""/>
    <s v=""/>
    <s v=""/>
    <s v=""/>
    <s v=""/>
    <s v=""/>
    <e v="#REF!"/>
    <e v="#REF!"/>
    <s v=""/>
    <s v=""/>
    <s v=""/>
    <s v=""/>
    <s v=""/>
    <s v=""/>
    <s v=""/>
    <s v=""/>
    <s v=""/>
    <s v=""/>
    <s v=""/>
    <s v=""/>
    <s v=""/>
    <s v="¿El agente mantiene conducta ética durante la interacción? "/>
    <s v=""/>
    <s v="Jesus Henriquez Grant Parks Outbound may-26"/>
    <n v="3"/>
    <n v="0"/>
    <n v="1"/>
    <n v="397"/>
    <n v="0"/>
    <x v="0"/>
    <m/>
    <m/>
    <m/>
    <m/>
    <x v="1"/>
  </r>
  <r>
    <x v="11"/>
    <n v="61292905"/>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airo Espino Garcia Outbound may-26"/>
    <n v="1"/>
    <n v="1"/>
    <n v="1"/>
    <n v="397"/>
    <n v="0"/>
    <x v="0"/>
    <m/>
    <m/>
    <m/>
    <m/>
    <x v="1"/>
  </r>
  <r>
    <x v="12"/>
    <n v="68895083"/>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
    <s v=""/>
    <s v=""/>
    <e v="#REF!"/>
    <e v="#REF!"/>
    <s v=""/>
    <s v=""/>
    <s v=""/>
    <s v=""/>
    <s v=""/>
    <s v=""/>
    <s v=""/>
    <s v=""/>
    <s v=""/>
    <s v=""/>
    <s v=""/>
    <s v=""/>
    <s v=""/>
    <s v=""/>
    <s v=""/>
    <s v="Jose Luis Reyes Pitti Outbound may-26"/>
    <n v="3"/>
    <n v="0"/>
    <n v="1"/>
    <n v="397"/>
    <n v="0"/>
    <x v="0"/>
    <m/>
    <m/>
    <m/>
    <m/>
    <x v="1"/>
  </r>
  <r>
    <x v="13"/>
    <n v="67493058"/>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rika Yaritza White Smith Outbound may-26"/>
    <n v="3"/>
    <n v="0"/>
    <n v="1"/>
    <n v="397"/>
    <n v="0"/>
    <x v="0"/>
    <m/>
    <m/>
    <m/>
    <m/>
    <x v="1"/>
  </r>
  <r>
    <x v="14"/>
    <n v="67127422"/>
    <d v="2026-05-05T00:00:00"/>
    <x v="0"/>
    <x v="1"/>
    <x v="0"/>
    <s v="Shanyda Botello"/>
    <x v="0"/>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se Mary Cedeño Stikel Outbound may-26"/>
    <n v="3"/>
    <n v="0"/>
    <s v=""/>
    <s v=""/>
    <n v="0"/>
    <x v="0"/>
    <m/>
    <m/>
    <m/>
    <m/>
    <x v="1"/>
  </r>
  <r>
    <x v="15"/>
    <n v="68782694"/>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iviana Sarria Jimenez Outbound may-26"/>
    <n v="2"/>
    <n v="0"/>
    <n v="1"/>
    <n v="397"/>
    <n v="0"/>
    <x v="0"/>
    <m/>
    <m/>
    <m/>
    <m/>
    <x v="1"/>
  </r>
  <r>
    <x v="16"/>
    <n v="68401658"/>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iguel Angel Cortes Flores Outbound may-26"/>
    <n v="3"/>
    <n v="0"/>
    <n v="1"/>
    <n v="397"/>
    <n v="0"/>
    <x v="0"/>
    <m/>
    <m/>
    <m/>
    <m/>
    <x v="0"/>
  </r>
  <r>
    <x v="17"/>
    <n v="66890729"/>
    <d v="2026-05-05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Eleuterio Guevara Garcia Outbound may-26"/>
    <n v="3"/>
    <n v="0"/>
    <n v="1"/>
    <n v="397"/>
    <n v="0"/>
    <x v="0"/>
    <m/>
    <m/>
    <m/>
    <m/>
    <x v="1"/>
  </r>
  <r>
    <x v="18"/>
    <n v="67010626"/>
    <d v="2026-05-06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wer Lisandro Acosta Arias Outbound may-26"/>
    <n v="3"/>
    <n v="0"/>
    <n v="1"/>
    <n v="397"/>
    <n v="0"/>
    <x v="0"/>
    <m/>
    <m/>
    <m/>
    <m/>
    <x v="1"/>
  </r>
  <r>
    <x v="19"/>
    <n v="63385253"/>
    <d v="2026-05-02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Taisha Mayte Catillo Arias Outbound may-26"/>
    <n v="3"/>
    <n v="0"/>
    <n v="1"/>
    <n v="397"/>
    <n v="0"/>
    <x v="0"/>
    <m/>
    <m/>
    <m/>
    <m/>
    <x v="0"/>
  </r>
  <r>
    <x v="20"/>
    <n v="67119630"/>
    <d v="2026-05-07T00:00:00"/>
    <x v="0"/>
    <x v="1"/>
    <x v="0"/>
    <s v="Shanyda Botello"/>
    <x v="0"/>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berto Antonio Valdiviezo Batista Outbound may-26"/>
    <n v="3"/>
    <n v="0"/>
    <s v=""/>
    <s v=""/>
    <n v="0"/>
    <x v="0"/>
    <m/>
    <m/>
    <m/>
    <m/>
    <x v="1"/>
  </r>
  <r>
    <x v="21"/>
    <n v="65233621"/>
    <d v="2026-05-07T00:00:00"/>
    <x v="0"/>
    <x v="1"/>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No"/>
    <s v="Si"/>
    <m/>
    <s v="Critica"/>
    <m/>
    <m/>
    <n v="1"/>
    <n v="1"/>
    <n v="1"/>
    <n v="1"/>
    <n v="1"/>
    <n v="1"/>
    <n v="1"/>
    <n v="1"/>
    <n v="1"/>
    <n v="1"/>
    <n v="1"/>
    <n v="1"/>
    <n v="1"/>
    <n v="1"/>
    <n v="1"/>
    <n v="1"/>
    <n v="1"/>
    <n v="1"/>
    <n v="1"/>
    <n v="1"/>
    <n v="1"/>
    <n v="1"/>
    <n v="1"/>
    <n v="1"/>
    <n v="1"/>
    <n v="1"/>
    <n v="1"/>
    <n v="1"/>
    <n v="1"/>
    <n v="1"/>
    <n v="1"/>
    <n v="1"/>
    <n v="1"/>
    <n v="1"/>
    <n v="0"/>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0"/>
    <n v="0"/>
    <n v="1"/>
    <n v="1"/>
    <n v="0"/>
    <n v="0.1"/>
    <n v="0.3"/>
    <n v="0"/>
    <n v="0"/>
    <n v="0.4"/>
    <n v="1"/>
    <n v="1"/>
    <s v=""/>
    <s v=""/>
    <s v=""/>
    <m/>
    <m/>
    <s v=""/>
    <s v=""/>
    <s v=""/>
    <s v=""/>
    <s v=""/>
    <s v=""/>
    <s v=""/>
    <e v="#REF!"/>
    <s v=""/>
    <s v=""/>
    <s v=""/>
    <s v=""/>
    <s v=""/>
    <s v=""/>
    <s v=""/>
    <s v=""/>
    <s v=""/>
    <s v=""/>
    <s v=""/>
    <s v=""/>
    <s v=""/>
    <s v=""/>
    <s v=""/>
    <s v=""/>
    <s v=""/>
    <s v=""/>
    <s v=""/>
    <s v=""/>
    <s v=""/>
    <e v="#REF!"/>
    <e v="#REF!"/>
    <s v=""/>
    <s v="¿El agente realiza venta cruzada cuando corresponde? "/>
    <s v=""/>
    <s v=""/>
    <s v=""/>
    <s v=""/>
    <s v=""/>
    <s v=""/>
    <s v=""/>
    <s v=""/>
    <s v=""/>
    <s v=""/>
    <s v=""/>
    <s v="¿El agente mantiene conducta ética durante la interacción? "/>
    <s v=""/>
    <s v="Abdiel Josafat Espinosa Outbound may-26"/>
    <n v="3"/>
    <n v="0"/>
    <n v="1"/>
    <n v="397"/>
    <n v="0"/>
    <x v="0"/>
    <m/>
    <m/>
    <m/>
    <m/>
    <x v="1"/>
  </r>
  <r>
    <x v="22"/>
    <n v="67568129"/>
    <d v="2026-05-07T00:00:00"/>
    <x v="0"/>
    <x v="1"/>
    <x v="0"/>
    <s v="Shanyda Botello"/>
    <x v="0"/>
    <s v="No Critica"/>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0"/>
    <n v="1"/>
    <n v="1"/>
    <n v="1"/>
    <n v="1"/>
    <n v="1"/>
    <n v="1"/>
    <n v="1"/>
    <n v="1"/>
    <n v="1"/>
    <n v="1"/>
    <n v="1"/>
    <n v="1"/>
    <n v="1"/>
    <n v="1"/>
    <n v="1"/>
    <n v="1"/>
    <n v="1"/>
    <n v="1"/>
    <n v="1"/>
    <n v="1"/>
    <n v="1"/>
    <n v="1"/>
    <n v="1"/>
    <n v="1"/>
    <n v="1"/>
    <n v="1"/>
    <n v="1"/>
    <n v="1"/>
    <n v="1"/>
    <n v="1"/>
    <n v="1"/>
    <n v="1"/>
    <n v="1"/>
    <n v="1"/>
    <n v="1"/>
    <n v="1"/>
    <n v="1"/>
    <n v="1"/>
    <n v="1"/>
    <n v="1"/>
    <n v="1"/>
    <n v="1"/>
    <n v="1"/>
    <n v="1"/>
    <n v="1"/>
    <n v="1"/>
    <n v="1"/>
    <n v="0.15"/>
    <n v="0"/>
    <n v="0.15"/>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El agente personaliza la interacción? "/>
    <s v=""/>
    <m/>
    <m/>
    <s v=""/>
    <s v=""/>
    <s v=""/>
    <s v=""/>
    <s v=""/>
    <s v=""/>
    <s v=""/>
    <e v="#REF!"/>
    <s v=""/>
    <s v=""/>
    <s v=""/>
    <s v=""/>
    <s v=""/>
    <s v=""/>
    <s v=""/>
    <s v=""/>
    <s v=""/>
    <s v=""/>
    <s v=""/>
    <s v=""/>
    <s v=""/>
    <s v=""/>
    <s v=""/>
    <s v=""/>
    <s v=""/>
    <s v=""/>
    <s v=""/>
    <s v=""/>
    <s v=""/>
    <e v="#REF!"/>
    <e v="#REF!"/>
    <s v=""/>
    <s v=""/>
    <s v=""/>
    <s v=""/>
    <s v=""/>
    <s v=""/>
    <s v=""/>
    <s v=""/>
    <s v=""/>
    <s v=""/>
    <s v=""/>
    <s v=""/>
    <s v=""/>
    <s v=""/>
    <s v=""/>
    <s v="Gustavo De Jesús Carrión Peréz Outbound may-26"/>
    <n v="3"/>
    <n v="0"/>
    <s v=""/>
    <s v=""/>
    <n v="0"/>
    <x v="0"/>
    <m/>
    <m/>
    <m/>
    <m/>
    <x v="1"/>
  </r>
  <r>
    <x v="23"/>
    <n v="65008230"/>
    <d v="2026-05-07T00:00:00"/>
    <x v="1"/>
    <x v="2"/>
    <x v="0"/>
    <s v="Shanyda Botello"/>
    <x v="0"/>
    <s v="Critica"/>
    <s v="Si"/>
    <s v="Si"/>
    <s v="Si"/>
    <s v="Si"/>
    <s v="Si"/>
    <s v="Si"/>
    <s v="Si"/>
    <s v="Si"/>
    <s v="Si"/>
    <s v="Si"/>
    <s v="Si"/>
    <s v="Si"/>
    <s v="Si"/>
    <s v="No"/>
    <s v="No"/>
    <s v="Si"/>
    <s v="Si"/>
    <s v="No"/>
    <s v="Si"/>
    <s v="Si"/>
    <s v="Si"/>
    <s v="Si"/>
    <s v="Si"/>
    <s v="Si"/>
    <s v="Si"/>
    <s v="Si"/>
    <s v="Si"/>
    <s v="Si"/>
    <s v="Si"/>
    <s v="Si"/>
    <s v="Si"/>
    <s v="Si"/>
    <s v="Si"/>
    <s v="SI"/>
    <s v="Si"/>
    <s v="Si"/>
    <s v="Si"/>
    <s v="Si"/>
    <s v="Si"/>
    <s v="Si"/>
    <s v="Si"/>
    <s v="Si"/>
    <s v="Si"/>
    <s v="Si"/>
    <s v="Si"/>
    <s v="Si"/>
    <s v="Si"/>
    <s v="Si"/>
    <s v="Si"/>
    <m/>
    <s v="Critica"/>
    <m/>
    <m/>
    <n v="1"/>
    <n v="1"/>
    <n v="1"/>
    <n v="1"/>
    <n v="1"/>
    <n v="1"/>
    <n v="1"/>
    <n v="1"/>
    <n v="1"/>
    <n v="1"/>
    <n v="1"/>
    <n v="1"/>
    <n v="1"/>
    <n v="0"/>
    <n v="0"/>
    <n v="1"/>
    <n v="1"/>
    <n v="0"/>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El agente informa sobre cargos adicionales relacionados? "/>
    <s v=""/>
    <s v=""/>
    <s v="¿El agente comunica beneficios emocionales al cliente? "/>
    <s v=""/>
    <s v=""/>
    <s v=""/>
    <s v=""/>
    <s v=""/>
    <s v=""/>
    <s v=""/>
    <s v=""/>
    <s v=""/>
    <s v=""/>
    <s v=""/>
    <s v=""/>
    <s v=""/>
    <s v=""/>
    <s v=""/>
    <e v="#REF!"/>
    <e v="#REF!"/>
    <s v=""/>
    <s v=""/>
    <s v=""/>
    <s v=""/>
    <s v=""/>
    <s v=""/>
    <s v=""/>
    <s v=""/>
    <s v=""/>
    <s v=""/>
    <s v=""/>
    <s v=""/>
    <s v=""/>
    <s v=""/>
    <s v=""/>
    <s v="Josue Armando Vasquez Jimenez Outbound may-26"/>
    <n v="3"/>
    <n v="0"/>
    <n v="1"/>
    <n v="397"/>
    <n v="0"/>
    <x v="0"/>
    <m/>
    <m/>
    <m/>
    <m/>
    <x v="1"/>
  </r>
  <r>
    <x v="24"/>
    <n v="63208106"/>
    <d v="2026-05-07T00:00:00"/>
    <x v="1"/>
    <x v="2"/>
    <x v="0"/>
    <s v="Shanyda Botello"/>
    <x v="0"/>
    <s v="Critica"/>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
    <s v=""/>
    <s v=""/>
    <s v=""/>
    <s v=""/>
    <s v=""/>
    <s v=""/>
    <s v=""/>
    <s v=""/>
    <s v=""/>
    <s v=""/>
    <s v=""/>
    <s v=""/>
    <s v=""/>
    <s v=""/>
    <s v=""/>
    <s v=""/>
    <s v=""/>
    <s v=""/>
    <e v="#REF!"/>
    <e v="#REF!"/>
    <s v=""/>
    <s v=""/>
    <s v=""/>
    <s v=""/>
    <s v=""/>
    <s v=""/>
    <s v=""/>
    <s v=""/>
    <s v=""/>
    <s v=""/>
    <s v=""/>
    <s v=""/>
    <s v=""/>
    <s v=""/>
    <s v=""/>
    <s v="Cristhyan Josue Vega Rivera Outbound may-26"/>
    <n v="3"/>
    <n v="0"/>
    <n v="1"/>
    <n v="397"/>
    <n v="0"/>
    <x v="0"/>
    <m/>
    <m/>
    <m/>
    <m/>
    <x v="1"/>
  </r>
  <r>
    <x v="25"/>
    <n v="62348785"/>
    <d v="2026-05-07T00:00:00"/>
    <x v="1"/>
    <x v="2"/>
    <x v="0"/>
    <s v="Shanyda Botello"/>
    <x v="0"/>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Nazario Nadyir Rengifo Molinar Outbound may-26"/>
    <n v="3"/>
    <n v="0"/>
    <n v="1"/>
    <n v="397"/>
    <n v="0"/>
    <x v="0"/>
    <m/>
    <m/>
    <m/>
    <m/>
    <x v="1"/>
  </r>
  <r>
    <x v="26"/>
    <n v="65421980"/>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alentina Ruiz Ochoa Outbound may-26"/>
    <n v="3"/>
    <n v="0"/>
    <n v="1"/>
    <n v="397"/>
    <n v="0"/>
    <x v="0"/>
    <m/>
    <m/>
    <m/>
    <m/>
    <x v="1"/>
  </r>
  <r>
    <x v="27"/>
    <n v="67225921"/>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Si"/>
    <s v="No"/>
    <s v="Si"/>
    <s v="No"/>
    <s v="No"/>
    <s v="Si"/>
    <s v="Si"/>
    <s v="Si"/>
    <s v="Si"/>
    <s v="Si"/>
    <s v="Si"/>
    <s v="Si"/>
    <s v="Si"/>
    <s v="Si"/>
    <m/>
    <s v="Critica"/>
    <m/>
    <m/>
    <n v="1"/>
    <n v="1"/>
    <n v="1"/>
    <n v="1"/>
    <n v="1"/>
    <n v="1"/>
    <n v="1"/>
    <n v="1"/>
    <n v="1"/>
    <n v="1"/>
    <n v="1"/>
    <n v="1"/>
    <n v="1"/>
    <n v="1"/>
    <n v="1"/>
    <n v="1"/>
    <n v="1"/>
    <n v="1"/>
    <n v="1"/>
    <n v="1"/>
    <n v="1"/>
    <n v="1"/>
    <n v="1"/>
    <n v="1"/>
    <n v="1"/>
    <n v="1"/>
    <n v="1"/>
    <n v="1"/>
    <n v="1"/>
    <n v="1"/>
    <n v="1"/>
    <n v="1"/>
    <n v="1"/>
    <n v="1"/>
    <n v="1"/>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El agente maneja correctamente las objeciones del cliente? "/>
    <s v=""/>
    <s v=""/>
    <s v=""/>
    <s v=""/>
    <s v=""/>
    <s v=""/>
    <s v=""/>
    <s v=""/>
    <s v=""/>
    <s v="Yahaira Yorlenes Vega Castañedas Outbound may-26"/>
    <n v="3"/>
    <n v="0"/>
    <n v="1"/>
    <n v="397"/>
    <n v="0"/>
    <x v="0"/>
    <m/>
    <m/>
    <m/>
    <m/>
    <x v="1"/>
  </r>
  <r>
    <x v="28"/>
    <n v="65284555"/>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Gladis Peralta Mendoza Outbound may-26"/>
    <n v="3"/>
    <n v="0"/>
    <n v="1"/>
    <n v="397"/>
    <n v="0"/>
    <x v="0"/>
    <m/>
    <m/>
    <m/>
    <m/>
    <x v="1"/>
  </r>
  <r>
    <x v="29"/>
    <n v="66305942"/>
    <d v="2026-05-07T00:00:00"/>
    <x v="1"/>
    <x v="2"/>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diany Yatzury Simons Delgado Outbound may-26"/>
    <n v="3"/>
    <n v="0"/>
    <n v="1"/>
    <n v="397"/>
    <n v="0"/>
    <x v="0"/>
    <m/>
    <m/>
    <m/>
    <m/>
    <x v="1"/>
  </r>
  <r>
    <x v="30"/>
    <n v="66960634"/>
    <d v="2026-05-05T00:00:00"/>
    <x v="1"/>
    <x v="2"/>
    <x v="0"/>
    <s v="Shanyda Botello"/>
    <x v="0"/>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Alexander Jonathan Coley Ortega Outbound may-26"/>
    <n v="3"/>
    <n v="0"/>
    <n v="1"/>
    <n v="397"/>
    <n v="0"/>
    <x v="0"/>
    <m/>
    <m/>
    <m/>
    <m/>
    <x v="1"/>
  </r>
  <r>
    <x v="31"/>
    <n v="60876841"/>
    <d v="2026-05-05T00:00:00"/>
    <x v="1"/>
    <x v="2"/>
    <x v="0"/>
    <s v="Shanyda Botello"/>
    <x v="0"/>
    <s v="Critica"/>
    <s v="No"/>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0"/>
    <n v="1"/>
    <n v="1"/>
    <n v="1"/>
    <n v="1"/>
    <n v="1"/>
    <n v="1"/>
    <n v="1"/>
    <n v="1"/>
    <n v="1"/>
    <n v="1"/>
    <n v="1"/>
    <n v="1"/>
    <n v="1"/>
    <n v="1"/>
    <n v="1"/>
    <n v="1"/>
    <n v="1"/>
    <n v="1"/>
    <n v="1"/>
    <n v="1"/>
    <n v="1"/>
    <n v="1"/>
    <n v="1"/>
    <n v="1"/>
    <n v="1"/>
    <n v="1"/>
    <n v="1"/>
    <n v="1"/>
    <n v="1"/>
    <n v="1"/>
    <n v="1"/>
    <n v="1"/>
    <n v="1"/>
    <n v="0"/>
    <n v="0"/>
    <n v="1"/>
    <n v="1"/>
    <n v="1"/>
    <n v="1"/>
    <n v="1"/>
    <n v="1"/>
    <n v="1"/>
    <n v="1"/>
    <n v="1"/>
    <n v="1"/>
    <n v="1"/>
    <n v="1"/>
    <n v="1"/>
    <n v="0"/>
    <n v="0.15"/>
    <n v="0.15"/>
    <n v="0"/>
    <n v="0.3"/>
    <n v="0.3"/>
    <n v="0.3"/>
    <n v="0.3"/>
    <n v="0.3"/>
    <n v="0.3"/>
    <n v="0.3"/>
    <n v="0.3"/>
    <n v="0.3"/>
    <n v="0.3"/>
    <n v="0.25"/>
    <n v="0.25"/>
    <n v="0.85"/>
    <n v="1"/>
    <n v="1"/>
    <n v="1"/>
    <n v="1"/>
    <n v="1"/>
    <n v="1"/>
    <n v="1"/>
    <n v="1"/>
    <n v="1"/>
    <n v="1"/>
    <n v="1"/>
    <n v="1"/>
    <n v="1"/>
    <n v="1"/>
    <n v="1"/>
    <n v="1"/>
    <n v="1"/>
    <n v="1"/>
    <n v="1"/>
    <n v="1"/>
    <n v="1"/>
    <n v="1"/>
    <n v="1"/>
    <n v="1"/>
    <n v="1"/>
    <n v="1"/>
    <n v="1"/>
    <n v="1"/>
    <n v="1"/>
    <n v="1"/>
    <n v="1"/>
    <n v="1"/>
    <n v="0"/>
    <n v="0"/>
    <n v="1"/>
    <n v="1"/>
    <n v="1"/>
    <n v="0"/>
    <n v="1"/>
    <n v="1"/>
    <n v="1"/>
    <n v="1"/>
    <n v="1"/>
    <n v="1"/>
    <n v="1"/>
    <n v="1"/>
    <n v="0"/>
    <n v="1"/>
    <n v="1"/>
    <n v="1"/>
    <n v="1"/>
    <n v="1"/>
    <n v="1"/>
    <n v="1"/>
    <n v="1"/>
    <n v="8.5000000000000006E-2"/>
    <n v="0.3"/>
    <n v="0"/>
    <n v="0.3"/>
    <n v="0.68500000000000005"/>
    <n v="1"/>
    <n v="1"/>
    <s v="¿El agente realiza despedida corporativa? "/>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Ariadna Yisel Vasquez De Garcia Outbound may-26"/>
    <n v="3"/>
    <n v="0"/>
    <n v="1"/>
    <n v="397"/>
    <n v="0"/>
    <x v="0"/>
    <m/>
    <m/>
    <m/>
    <m/>
    <x v="1"/>
  </r>
  <r>
    <x v="32"/>
    <n v="62913813"/>
    <d v="2026-05-05T00:00:00"/>
    <x v="1"/>
    <x v="2"/>
    <x v="0"/>
    <s v="Shanyda Botello"/>
    <x v="0"/>
    <s v="Critica"/>
    <s v="Si"/>
    <s v="No"/>
    <s v="Si"/>
    <s v="Si"/>
    <s v="Si"/>
    <s v="Si"/>
    <s v="Si"/>
    <s v="Si"/>
    <s v="Si"/>
    <s v="Si"/>
    <s v="Si"/>
    <s v="Si"/>
    <s v="Si"/>
    <s v="Si"/>
    <s v="Si"/>
    <s v="Si"/>
    <s v="No"/>
    <s v="Si"/>
    <s v="Si"/>
    <s v="Si"/>
    <s v="Si"/>
    <s v="Si"/>
    <s v="Si"/>
    <s v="Si"/>
    <s v="Si"/>
    <s v="Si"/>
    <s v="Si"/>
    <s v="Si"/>
    <s v="Si"/>
    <s v="Si"/>
    <s v="Si"/>
    <s v="Si"/>
    <s v="Si"/>
    <s v="SI"/>
    <s v="Si"/>
    <s v="No"/>
    <s v="Si"/>
    <s v="Si"/>
    <s v="Si"/>
    <s v="No"/>
    <s v="Si"/>
    <s v="Si"/>
    <s v="Si"/>
    <s v="Si"/>
    <s v="Si"/>
    <s v="Si"/>
    <s v="Si"/>
    <s v="Si"/>
    <s v="Si"/>
    <m/>
    <s v="Critica"/>
    <m/>
    <m/>
    <n v="1"/>
    <n v="0"/>
    <n v="1"/>
    <n v="1"/>
    <n v="1"/>
    <n v="1"/>
    <n v="1"/>
    <n v="1"/>
    <n v="1"/>
    <n v="1"/>
    <n v="1"/>
    <n v="1"/>
    <n v="1"/>
    <n v="1"/>
    <n v="1"/>
    <n v="1"/>
    <n v="0"/>
    <n v="1"/>
    <n v="1"/>
    <n v="1"/>
    <n v="1"/>
    <n v="1"/>
    <n v="1"/>
    <n v="1"/>
    <n v="1"/>
    <n v="1"/>
    <n v="1"/>
    <n v="1"/>
    <n v="1"/>
    <n v="1"/>
    <n v="1"/>
    <n v="1"/>
    <n v="1"/>
    <n v="1"/>
    <n v="0"/>
    <n v="1"/>
    <n v="1"/>
    <n v="1"/>
    <n v="0"/>
    <n v="1"/>
    <n v="1"/>
    <n v="1"/>
    <n v="1"/>
    <n v="1"/>
    <n v="1"/>
    <n v="1"/>
    <n v="1"/>
    <n v="1"/>
    <n v="1"/>
    <n v="0.15"/>
    <n v="0"/>
    <n v="0.15"/>
    <n v="0"/>
    <n v="0.3"/>
    <n v="0.3"/>
    <n v="0.3"/>
    <n v="0.3"/>
    <n v="0.3"/>
    <n v="0.3"/>
    <n v="0.3"/>
    <n v="0.3"/>
    <n v="0.3"/>
    <n v="0.3"/>
    <n v="0.25"/>
    <n v="0.25"/>
    <n v="0.85"/>
    <n v="1"/>
    <n v="1"/>
    <n v="1"/>
    <n v="1"/>
    <n v="1"/>
    <n v="0"/>
    <n v="1"/>
    <n v="0"/>
    <n v="1"/>
    <n v="1"/>
    <n v="1"/>
    <n v="1"/>
    <n v="1"/>
    <n v="1"/>
    <n v="1"/>
    <n v="1"/>
    <n v="1"/>
    <n v="1"/>
    <n v="1"/>
    <n v="1"/>
    <n v="1"/>
    <n v="1"/>
    <n v="1"/>
    <n v="1"/>
    <n v="1"/>
    <n v="1"/>
    <n v="1"/>
    <n v="1"/>
    <n v="1"/>
    <n v="1"/>
    <n v="0"/>
    <n v="1"/>
    <n v="0"/>
    <n v="1"/>
    <n v="1"/>
    <n v="1"/>
    <n v="0"/>
    <n v="0"/>
    <n v="1"/>
    <n v="1"/>
    <n v="1"/>
    <n v="1"/>
    <n v="1"/>
    <n v="1"/>
    <n v="1"/>
    <n v="1"/>
    <n v="0"/>
    <n v="1"/>
    <n v="1"/>
    <n v="1"/>
    <n v="1"/>
    <n v="1"/>
    <n v="1"/>
    <n v="1"/>
    <n v="1"/>
    <n v="8.5000000000000006E-2"/>
    <n v="0"/>
    <n v="0"/>
    <n v="0.3"/>
    <n v="0.38500000000000001"/>
    <n v="1"/>
    <n v="1"/>
    <s v=""/>
    <s v="¿El agente personaliza la interacción? "/>
    <s v=""/>
    <m/>
    <m/>
    <s v=""/>
    <s v=""/>
    <s v=""/>
    <s v=""/>
    <s v=""/>
    <s v=""/>
    <s v=""/>
    <e v="#REF!"/>
    <s v=""/>
    <s v=""/>
    <s v=""/>
    <s v=""/>
    <s v="¿El agente presenta correctamente los beneficios del producto? "/>
    <s v=""/>
    <s v=""/>
    <s v=""/>
    <s v=""/>
    <s v=""/>
    <s v=""/>
    <s v=""/>
    <s v=""/>
    <s v=""/>
    <s v=""/>
    <s v=""/>
    <s v=""/>
    <s v=""/>
    <s v=""/>
    <s v=""/>
    <s v=""/>
    <e v="#REF!"/>
    <e v="#REF!"/>
    <s v=""/>
    <s v="¿El agente realiza venta cruzada cuando corresponde? "/>
    <s v=""/>
    <s v=""/>
    <s v=""/>
    <s v="¿El agente maneja correctamente las objeciones del cliente? "/>
    <s v=""/>
    <s v=""/>
    <s v=""/>
    <s v=""/>
    <s v=""/>
    <s v=""/>
    <s v=""/>
    <s v=""/>
    <s v=""/>
    <s v="Lerys Ariana Barrios Chacon Outbound may-26"/>
    <n v="3"/>
    <n v="0"/>
    <n v="1"/>
    <n v="397"/>
    <n v="0"/>
    <x v="0"/>
    <m/>
    <m/>
    <m/>
    <m/>
    <x v="1"/>
  </r>
  <r>
    <x v="33"/>
    <n v="68977503"/>
    <d v="2026-05-05T00:00:00"/>
    <x v="1"/>
    <x v="2"/>
    <x v="0"/>
    <s v="Shanyda Botello"/>
    <x v="0"/>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Ashley Shaday Sanchez de Gracia Outbound may-26"/>
    <n v="3"/>
    <n v="0"/>
    <n v="1"/>
    <n v="397"/>
    <n v="0"/>
    <x v="0"/>
    <m/>
    <m/>
    <m/>
    <m/>
    <x v="1"/>
  </r>
  <r>
    <x v="34"/>
    <n v="64256814"/>
    <d v="2026-05-05T00:00:00"/>
    <x v="1"/>
    <x v="2"/>
    <x v="0"/>
    <s v="Shanyda Botello"/>
    <x v="0"/>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hilary Frheily Santamaria Acosta Outbound may-26"/>
    <n v="3"/>
    <n v="0"/>
    <n v="1"/>
    <n v="397"/>
    <n v="0"/>
    <x v="0"/>
    <m/>
    <m/>
    <m/>
    <m/>
    <x v="1"/>
  </r>
  <r>
    <x v="35"/>
    <n v="63011025"/>
    <d v="2026-05-05T00:00:00"/>
    <x v="1"/>
    <x v="2"/>
    <x v="0"/>
    <s v="Shanyda Botello"/>
    <x v="0"/>
    <s v="Critica"/>
    <s v="No"/>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0"/>
    <n v="1"/>
    <n v="1"/>
    <n v="1"/>
    <n v="1"/>
    <n v="1"/>
    <n v="1"/>
    <n v="1"/>
    <n v="1"/>
    <n v="1"/>
    <n v="1"/>
    <n v="1"/>
    <n v="1"/>
    <n v="1"/>
    <n v="1"/>
    <n v="1"/>
    <n v="1"/>
    <n v="1"/>
    <n v="1"/>
    <n v="1"/>
    <n v="1"/>
    <n v="1"/>
    <n v="1"/>
    <n v="1"/>
    <n v="1"/>
    <n v="1"/>
    <n v="1"/>
    <n v="1"/>
    <n v="1"/>
    <n v="1"/>
    <n v="1"/>
    <n v="1"/>
    <n v="1"/>
    <n v="1"/>
    <n v="0"/>
    <n v="1"/>
    <n v="1"/>
    <n v="1"/>
    <n v="0"/>
    <n v="1"/>
    <n v="1"/>
    <n v="1"/>
    <n v="1"/>
    <n v="1"/>
    <n v="1"/>
    <n v="1"/>
    <n v="1"/>
    <n v="1"/>
    <n v="1"/>
    <n v="0"/>
    <n v="0.15"/>
    <n v="0.15"/>
    <n v="0"/>
    <n v="0.3"/>
    <n v="0.3"/>
    <n v="0.3"/>
    <n v="0.3"/>
    <n v="0.3"/>
    <n v="0.3"/>
    <n v="0.3"/>
    <n v="0.3"/>
    <n v="0.3"/>
    <n v="0.3"/>
    <n v="0.25"/>
    <n v="0.25"/>
    <n v="0.85"/>
    <n v="1"/>
    <n v="1"/>
    <n v="1"/>
    <n v="1"/>
    <n v="1"/>
    <n v="1"/>
    <n v="1"/>
    <n v="1"/>
    <n v="1"/>
    <n v="1"/>
    <n v="1"/>
    <n v="1"/>
    <n v="1"/>
    <n v="1"/>
    <n v="1"/>
    <n v="1"/>
    <n v="1"/>
    <n v="1"/>
    <n v="1"/>
    <n v="1"/>
    <n v="1"/>
    <n v="1"/>
    <n v="1"/>
    <n v="1"/>
    <n v="1"/>
    <n v="1"/>
    <n v="1"/>
    <n v="1"/>
    <n v="1"/>
    <n v="1"/>
    <n v="1"/>
    <n v="1"/>
    <n v="0"/>
    <n v="1"/>
    <n v="1"/>
    <n v="1"/>
    <n v="0"/>
    <n v="0"/>
    <n v="1"/>
    <n v="1"/>
    <n v="1"/>
    <n v="1"/>
    <n v="1"/>
    <n v="1"/>
    <n v="1"/>
    <n v="1"/>
    <n v="0"/>
    <n v="1"/>
    <n v="1"/>
    <n v="1"/>
    <n v="1"/>
    <n v="1"/>
    <n v="1"/>
    <n v="1"/>
    <n v="1"/>
    <n v="8.5000000000000006E-2"/>
    <n v="0.3"/>
    <n v="0"/>
    <n v="0.3"/>
    <n v="0.68500000000000005"/>
    <n v="1"/>
    <n v="1"/>
    <s v="¿El agente realiza despedida corporativa? "/>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Amarilis de los Milagros Ramos Sinclair Outbound may-26"/>
    <n v="3"/>
    <n v="0"/>
    <n v="1"/>
    <n v="397"/>
    <n v="0"/>
    <x v="0"/>
    <m/>
    <m/>
    <m/>
    <m/>
    <x v="1"/>
  </r>
  <r>
    <x v="36"/>
    <n v="67445517"/>
    <d v="2026-05-05T00:00:00"/>
    <x v="1"/>
    <x v="2"/>
    <x v="0"/>
    <s v="Shanyda Botello"/>
    <x v="0"/>
    <s v="Critica"/>
    <s v="Si"/>
    <s v="Si"/>
    <s v="No"/>
    <s v="Si"/>
    <s v="Si"/>
    <s v="Si"/>
    <s v="Si"/>
    <s v="Si"/>
    <s v="Si"/>
    <s v="Si"/>
    <s v="Si"/>
    <s v="Si"/>
    <s v="Si"/>
    <s v="Si"/>
    <s v="Si"/>
    <s v="Si"/>
    <s v="Si"/>
    <s v="No"/>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0"/>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0"/>
    <n v="1"/>
    <n v="1"/>
    <n v="1"/>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El agente realiza venta cruzada cuando corresponde? "/>
    <s v=""/>
    <s v=""/>
    <s v=""/>
    <s v="¿El agente maneja correctamente las objeciones del cliente? "/>
    <s v=""/>
    <s v=""/>
    <s v=""/>
    <s v=""/>
    <s v=""/>
    <s v=""/>
    <s v=""/>
    <s v=""/>
    <s v=""/>
    <s v="Yeimy Yareth Caicedo Quintero Outbound may-26"/>
    <n v="3"/>
    <n v="0"/>
    <n v="1"/>
    <n v="397"/>
    <n v="0"/>
    <x v="0"/>
    <m/>
    <m/>
    <m/>
    <m/>
    <x v="1"/>
  </r>
  <r>
    <x v="37"/>
    <n v="66626028"/>
    <d v="2026-05-05T00:00:00"/>
    <x v="1"/>
    <x v="2"/>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Emily Lisseth Forero Rivera Outbound may-26"/>
    <n v="3"/>
    <n v="0"/>
    <n v="1"/>
    <n v="397"/>
    <n v="0"/>
    <x v="0"/>
    <m/>
    <m/>
    <m/>
    <m/>
    <x v="1"/>
  </r>
  <r>
    <x v="38"/>
    <n v="61290511"/>
    <d v="2026-05-05T00:00:00"/>
    <x v="1"/>
    <x v="2"/>
    <x v="0"/>
    <s v="Shanyda Botello"/>
    <x v="0"/>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Yatzari Del Carmen Pimentel Rodriguez Outbound may-26"/>
    <n v="3"/>
    <n v="0"/>
    <n v="1"/>
    <n v="397"/>
    <n v="0"/>
    <x v="0"/>
    <m/>
    <m/>
    <m/>
    <m/>
    <x v="1"/>
  </r>
  <r>
    <x v="39"/>
    <n v="62661990"/>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Yadira Isabel Fajardo Gil Outbound may-26"/>
    <n v="3"/>
    <n v="0"/>
    <n v="1"/>
    <n v="397"/>
    <n v="0"/>
    <x v="0"/>
    <m/>
    <m/>
    <m/>
    <m/>
    <x v="1"/>
  </r>
  <r>
    <x v="40"/>
    <n v="65361632"/>
    <d v="2026-05-05T00:00:00"/>
    <x v="1"/>
    <x v="3"/>
    <x v="0"/>
    <s v="Shanyda Botello"/>
    <x v="0"/>
    <s v="Critica"/>
    <s v="Si"/>
    <s v="Si"/>
    <s v="No"/>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0"/>
    <n v="1"/>
    <n v="1"/>
    <n v="1"/>
    <n v="1"/>
    <n v="1"/>
    <n v="1"/>
    <n v="1"/>
    <n v="1"/>
    <n v="1"/>
    <n v="1"/>
    <n v="1"/>
    <n v="1"/>
    <n v="1"/>
    <n v="1"/>
    <n v="1"/>
    <n v="1"/>
    <n v="1"/>
    <n v="1"/>
    <n v="1"/>
    <n v="1"/>
    <n v="1"/>
    <n v="1"/>
    <n v="1"/>
    <n v="1"/>
    <n v="1"/>
    <n v="1"/>
    <n v="1"/>
    <n v="1"/>
    <n v="1"/>
    <n v="1"/>
    <n v="1"/>
    <n v="1"/>
    <n v="1"/>
    <n v="1"/>
    <n v="0"/>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0"/>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Jonathan Leonel McClean Marin Outbound may-26"/>
    <n v="3"/>
    <n v="0"/>
    <n v="1"/>
    <n v="397"/>
    <n v="0"/>
    <x v="0"/>
    <m/>
    <m/>
    <m/>
    <m/>
    <x v="1"/>
  </r>
  <r>
    <x v="41"/>
    <n v="65098061"/>
    <d v="2026-05-05T00:00:00"/>
    <x v="1"/>
    <x v="3"/>
    <x v="0"/>
    <s v="Shanyda Botello"/>
    <x v="0"/>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Vanessa Del Carmen Guevara Outbound may-26"/>
    <n v="3"/>
    <n v="0"/>
    <n v="1"/>
    <n v="397"/>
    <n v="0"/>
    <x v="0"/>
    <m/>
    <m/>
    <m/>
    <m/>
    <x v="1"/>
  </r>
  <r>
    <x v="42"/>
    <n v="63492461"/>
    <d v="2026-05-05T00:00:00"/>
    <x v="1"/>
    <x v="3"/>
    <x v="0"/>
    <s v="Shanyda Botello"/>
    <x v="0"/>
    <s v="Critica"/>
    <s v="Si"/>
    <s v="Si"/>
    <s v="Si"/>
    <s v="Si"/>
    <s v="Si"/>
    <s v="Si"/>
    <s v="Si"/>
    <s v="Si"/>
    <s v="Si"/>
    <s v="Si"/>
    <s v="Si"/>
    <s v="Si"/>
    <s v="Si"/>
    <s v="Si"/>
    <s v="Si"/>
    <s v="Si"/>
    <s v="Si"/>
    <s v="Si"/>
    <s v="Si"/>
    <s v="Si"/>
    <s v="Si"/>
    <s v="Si"/>
    <s v="Si"/>
    <s v="Si"/>
    <s v="Si"/>
    <s v="Si"/>
    <s v="Si"/>
    <s v="Si"/>
    <s v="Si"/>
    <s v="Si"/>
    <s v="Si"/>
    <s v="Si"/>
    <s v="Si"/>
    <s v="SI"/>
    <s v="No"/>
    <s v="No"/>
    <s v="No"/>
    <s v="Si"/>
    <s v="Si"/>
    <s v="Si"/>
    <s v="Si"/>
    <s v="Si"/>
    <s v="Si"/>
    <s v="Si"/>
    <s v="Si"/>
    <s v="Si"/>
    <s v="Si"/>
    <s v="Si"/>
    <s v="Si"/>
    <m/>
    <s v="Critica"/>
    <m/>
    <m/>
    <n v="1"/>
    <n v="1"/>
    <n v="1"/>
    <n v="1"/>
    <n v="1"/>
    <n v="1"/>
    <n v="1"/>
    <n v="1"/>
    <n v="1"/>
    <n v="1"/>
    <n v="1"/>
    <n v="1"/>
    <n v="1"/>
    <n v="1"/>
    <n v="1"/>
    <n v="1"/>
    <n v="1"/>
    <n v="1"/>
    <n v="1"/>
    <n v="1"/>
    <n v="1"/>
    <n v="1"/>
    <n v="1"/>
    <n v="1"/>
    <n v="1"/>
    <n v="1"/>
    <n v="1"/>
    <n v="1"/>
    <n v="1"/>
    <n v="1"/>
    <n v="1"/>
    <n v="1"/>
    <n v="1"/>
    <n v="0"/>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
    <s v=""/>
    <s v=""/>
    <s v=""/>
    <s v=""/>
    <s v=""/>
    <s v=""/>
    <s v=""/>
    <s v=""/>
    <s v=""/>
    <s v="Geraldine Isela Ovalles Pinto Outbound may-26"/>
    <n v="3"/>
    <n v="0"/>
    <n v="1"/>
    <n v="397"/>
    <n v="0"/>
    <x v="0"/>
    <m/>
    <m/>
    <m/>
    <m/>
    <x v="1"/>
  </r>
  <r>
    <x v="43"/>
    <n v="63492461"/>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ilen Dayanis Julio De La Cruz Outbound may-26"/>
    <n v="3"/>
    <n v="0"/>
    <n v="1"/>
    <n v="397"/>
    <n v="0"/>
    <x v="0"/>
    <m/>
    <m/>
    <m/>
    <m/>
    <x v="1"/>
  </r>
  <r>
    <x v="44"/>
    <n v="67134466"/>
    <d v="2026-05-05T00:00:00"/>
    <x v="1"/>
    <x v="3"/>
    <x v="0"/>
    <s v="Shanyda Botello"/>
    <x v="0"/>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Abdiel Alberto Vanega Simpson Outbound may-26"/>
    <n v="2"/>
    <n v="0"/>
    <n v="1"/>
    <n v="397"/>
    <n v="0"/>
    <x v="0"/>
    <m/>
    <m/>
    <m/>
    <m/>
    <x v="1"/>
  </r>
  <r>
    <x v="45"/>
    <n v="62685312"/>
    <d v="2026-05-05T00:00:00"/>
    <x v="1"/>
    <x v="3"/>
    <x v="0"/>
    <s v="Shanyda Botello"/>
    <x v="0"/>
    <s v="Critica"/>
    <s v="No"/>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0"/>
    <n v="1"/>
    <n v="1"/>
    <n v="1"/>
    <n v="1"/>
    <n v="1"/>
    <n v="1"/>
    <n v="1"/>
    <n v="1"/>
    <n v="1"/>
    <n v="1"/>
    <n v="1"/>
    <n v="1"/>
    <n v="1"/>
    <n v="1"/>
    <n v="1"/>
    <n v="1"/>
    <n v="1"/>
    <n v="1"/>
    <n v="1"/>
    <n v="1"/>
    <n v="1"/>
    <n v="1"/>
    <n v="1"/>
    <n v="1"/>
    <n v="1"/>
    <n v="1"/>
    <n v="1"/>
    <n v="1"/>
    <n v="1"/>
    <n v="1"/>
    <n v="1"/>
    <n v="1"/>
    <n v="1"/>
    <n v="0"/>
    <n v="1"/>
    <n v="1"/>
    <n v="0"/>
    <n v="1"/>
    <n v="1"/>
    <n v="1"/>
    <n v="1"/>
    <n v="1"/>
    <n v="1"/>
    <n v="1"/>
    <n v="1"/>
    <n v="1"/>
    <n v="1"/>
    <n v="1"/>
    <n v="0"/>
    <n v="0.15"/>
    <n v="0.15"/>
    <n v="0"/>
    <n v="0.3"/>
    <n v="0.3"/>
    <n v="0.3"/>
    <n v="0.3"/>
    <n v="0.3"/>
    <n v="0.3"/>
    <n v="0.3"/>
    <n v="0.3"/>
    <n v="0.3"/>
    <n v="0.3"/>
    <n v="0.25"/>
    <n v="0.25"/>
    <n v="0.85"/>
    <n v="1"/>
    <n v="1"/>
    <n v="1"/>
    <n v="1"/>
    <n v="1"/>
    <n v="1"/>
    <n v="1"/>
    <n v="1"/>
    <n v="1"/>
    <n v="1"/>
    <n v="1"/>
    <n v="1"/>
    <n v="1"/>
    <n v="1"/>
    <n v="1"/>
    <n v="1"/>
    <n v="1"/>
    <n v="1"/>
    <n v="1"/>
    <n v="1"/>
    <n v="1"/>
    <n v="1"/>
    <n v="1"/>
    <n v="1"/>
    <n v="1"/>
    <n v="1"/>
    <n v="1"/>
    <n v="1"/>
    <n v="1"/>
    <n v="1"/>
    <n v="1"/>
    <n v="1"/>
    <n v="0"/>
    <n v="1"/>
    <n v="1"/>
    <n v="0"/>
    <n v="1"/>
    <n v="0"/>
    <n v="1"/>
    <n v="1"/>
    <n v="1"/>
    <n v="1"/>
    <n v="1"/>
    <n v="1"/>
    <n v="1"/>
    <n v="1"/>
    <n v="0"/>
    <n v="1"/>
    <n v="1"/>
    <n v="1"/>
    <n v="1"/>
    <n v="1"/>
    <n v="1"/>
    <n v="1"/>
    <n v="1"/>
    <n v="8.5000000000000006E-2"/>
    <n v="0.3"/>
    <n v="0"/>
    <n v="0.3"/>
    <n v="0.68500000000000005"/>
    <n v="1"/>
    <n v="1"/>
    <s v="¿El agente realiza despedida corporativa? "/>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Yosuany Milagros Muñoz Apolayo Outbound may-26"/>
    <n v="3"/>
    <n v="0"/>
    <n v="1"/>
    <n v="397"/>
    <n v="0"/>
    <x v="0"/>
    <m/>
    <m/>
    <m/>
    <m/>
    <x v="1"/>
  </r>
  <r>
    <x v="46"/>
    <n v="62685312"/>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leshka Sachell Ambulo Prado Outbound may-26"/>
    <n v="3"/>
    <n v="0"/>
    <n v="1"/>
    <n v="397"/>
    <n v="0"/>
    <x v="0"/>
    <m/>
    <m/>
    <m/>
    <m/>
    <x v="1"/>
  </r>
  <r>
    <x v="47"/>
    <n v="63446917"/>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Valeri Michell Ambulo Rook Outbound may-26"/>
    <n v="3"/>
    <n v="0"/>
    <n v="1"/>
    <n v="397"/>
    <n v="0"/>
    <x v="0"/>
    <m/>
    <m/>
    <m/>
    <m/>
    <x v="1"/>
  </r>
  <r>
    <x v="48"/>
    <n v="67285002"/>
    <d v="2026-05-05T00:00:00"/>
    <x v="1"/>
    <x v="3"/>
    <x v="0"/>
    <s v="Shanyda Botello"/>
    <x v="0"/>
    <s v="Critica"/>
    <s v="Si"/>
    <s v="Si"/>
    <s v="Si"/>
    <s v="Si"/>
    <s v="Si"/>
    <s v="Si"/>
    <s v="Si"/>
    <s v="Si"/>
    <s v="Si"/>
    <s v="Si"/>
    <s v="Si"/>
    <s v="Si"/>
    <s v="Si"/>
    <s v="Si"/>
    <s v="Si"/>
    <s v="Si"/>
    <s v="Si"/>
    <s v="No"/>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0"/>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0"/>
    <n v="0"/>
    <n v="0"/>
    <n v="1"/>
    <n v="1"/>
    <n v="1"/>
    <n v="1"/>
    <n v="1"/>
    <n v="1"/>
    <n v="1"/>
    <n v="1"/>
    <n v="0"/>
    <n v="1"/>
    <n v="1"/>
    <n v="1"/>
    <n v="1"/>
    <n v="1"/>
    <n v="1"/>
    <n v="1"/>
    <n v="1"/>
    <n v="0.1"/>
    <n v="0"/>
    <n v="0"/>
    <n v="0.3"/>
    <n v="0.4"/>
    <n v="1"/>
    <n v="1"/>
    <s v=""/>
    <s v=""/>
    <s v=""/>
    <m/>
    <m/>
    <s v=""/>
    <s v=""/>
    <s v=""/>
    <s v=""/>
    <s v=""/>
    <s v=""/>
    <s v=""/>
    <e v="#REF!"/>
    <s v=""/>
    <s v=""/>
    <s v=""/>
    <s v=""/>
    <s v=""/>
    <s v="¿El agente comunica beneficios emocionales al cliente? "/>
    <s v=""/>
    <s v=""/>
    <s v=""/>
    <s v=""/>
    <s v=""/>
    <s v=""/>
    <s v=""/>
    <s v=""/>
    <s v=""/>
    <s v=""/>
    <s v=""/>
    <s v=""/>
    <s v=""/>
    <s v=""/>
    <s v=""/>
    <e v="#REF!"/>
    <e v="#REF!"/>
    <s v=""/>
    <s v=""/>
    <s v=""/>
    <s v=""/>
    <s v="¿El agente realiza seguimiento adecuado al caso o solicitud? "/>
    <s v="¿El agente maneja correctamente las objeciones del cliente? "/>
    <s v=""/>
    <s v=""/>
    <s v=""/>
    <s v=""/>
    <s v=""/>
    <s v=""/>
    <s v=""/>
    <s v=""/>
    <s v=""/>
    <s v="Frank Joseph Castillo Morales Outbound may-26"/>
    <n v="3"/>
    <n v="0"/>
    <n v="1"/>
    <n v="397"/>
    <n v="0"/>
    <x v="0"/>
    <m/>
    <m/>
    <m/>
    <m/>
    <x v="1"/>
  </r>
  <r>
    <x v="49"/>
    <n v="67206141"/>
    <d v="2026-05-05T00:00:00"/>
    <x v="1"/>
    <x v="3"/>
    <x v="0"/>
    <s v="Shanyda Botello"/>
    <x v="0"/>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Sanneth Lyeette Soberon Guzman Outbound may-26"/>
    <n v="3"/>
    <n v="0"/>
    <n v="1"/>
    <n v="397"/>
    <n v="0"/>
    <x v="0"/>
    <m/>
    <m/>
    <m/>
    <m/>
    <x v="1"/>
  </r>
  <r>
    <x v="50"/>
    <n v="60650206"/>
    <d v="2026-05-05T00:00:00"/>
    <x v="1"/>
    <x v="3"/>
    <x v="0"/>
    <s v="Shanyda Botello"/>
    <x v="0"/>
    <s v="Critica"/>
    <s v="Si"/>
    <s v="Si"/>
    <s v="No"/>
    <s v="Si"/>
    <s v="Si"/>
    <s v="Si"/>
    <s v="Si"/>
    <s v="Si"/>
    <s v="Si"/>
    <s v="Si"/>
    <s v="Si"/>
    <s v="Si"/>
    <s v="Si"/>
    <s v="Si"/>
    <s v="Si"/>
    <s v="Si"/>
    <s v="Si"/>
    <s v="No"/>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0"/>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0"/>
    <n v="1"/>
    <n v="1"/>
    <n v="1"/>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El agente realiza venta cruzada cuando corresponde? "/>
    <s v=""/>
    <s v=""/>
    <s v=""/>
    <s v="¿El agente maneja correctamente las objeciones del cliente? "/>
    <s v=""/>
    <s v=""/>
    <s v=""/>
    <s v=""/>
    <s v=""/>
    <s v=""/>
    <s v=""/>
    <s v=""/>
    <s v=""/>
    <s v="Ronaldo Jahir Rivera Madrid Outbound may-26"/>
    <n v="3"/>
    <n v="0"/>
    <n v="1"/>
    <n v="397"/>
    <n v="0"/>
    <x v="0"/>
    <m/>
    <m/>
    <m/>
    <m/>
    <x v="1"/>
  </r>
  <r>
    <x v="51"/>
    <n v="66636324"/>
    <d v="2026-05-06T00:00:00"/>
    <x v="1"/>
    <x v="3"/>
    <x v="0"/>
    <s v="Shanyda Botello"/>
    <x v="0"/>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Alma Rosa Delgado Garcia Outbound may-26"/>
    <n v="3"/>
    <n v="0"/>
    <n v="1"/>
    <n v="397"/>
    <n v="0"/>
    <x v="0"/>
    <m/>
    <m/>
    <m/>
    <m/>
    <x v="1"/>
  </r>
  <r>
    <x v="52"/>
    <n v="61471884"/>
    <d v="2026-05-06T00:00:00"/>
    <x v="1"/>
    <x v="3"/>
    <x v="0"/>
    <s v="Shanyda Botello"/>
    <x v="0"/>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Emanuel Yusiel Velez Delgado Outbound may-26"/>
    <n v="3"/>
    <n v="0"/>
    <n v="1"/>
    <n v="397"/>
    <n v="0"/>
    <x v="0"/>
    <m/>
    <m/>
    <m/>
    <m/>
    <x v="1"/>
  </r>
  <r>
    <x v="53"/>
    <n v="65455474"/>
    <d v="2026-05-06T00:00:00"/>
    <x v="1"/>
    <x v="3"/>
    <x v="0"/>
    <s v="Shanyda Botello"/>
    <x v="0"/>
    <s v="Critica"/>
    <s v="Si"/>
    <s v="Si"/>
    <s v="No"/>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0"/>
    <n v="1"/>
    <n v="1"/>
    <n v="1"/>
    <n v="1"/>
    <n v="1"/>
    <n v="1"/>
    <n v="1"/>
    <n v="1"/>
    <n v="1"/>
    <n v="1"/>
    <n v="1"/>
    <n v="1"/>
    <n v="1"/>
    <n v="1"/>
    <n v="1"/>
    <n v="1"/>
    <n v="1"/>
    <n v="1"/>
    <n v="1"/>
    <n v="1"/>
    <n v="1"/>
    <n v="1"/>
    <n v="1"/>
    <n v="1"/>
    <n v="1"/>
    <n v="1"/>
    <n v="1"/>
    <n v="1"/>
    <n v="1"/>
    <n v="1"/>
    <n v="1"/>
    <n v="1"/>
    <n v="0"/>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0"/>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El agente indaga o sondea adecuadamente las necesidades del cliente? "/>
    <s v=""/>
    <s v=""/>
    <s v=""/>
    <s v=""/>
    <s v=""/>
    <s v=""/>
    <s v=""/>
    <s v=""/>
    <s v=""/>
    <s v=""/>
    <s v=""/>
    <s v=""/>
    <s v="Yuleymi Ayleen Pulgarin de Leon Outbound may-26"/>
    <n v="2"/>
    <n v="0"/>
    <n v="1"/>
    <n v="397"/>
    <n v="0"/>
    <x v="0"/>
    <m/>
    <m/>
    <m/>
    <m/>
    <x v="0"/>
  </r>
  <r>
    <x v="0"/>
    <n v="69514834"/>
    <d v="2026-05-11T00:00:00"/>
    <x v="0"/>
    <x v="0"/>
    <x v="0"/>
    <s v="Shanyda Botello"/>
    <x v="1"/>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1"/>
    <n v="1"/>
    <n v="0"/>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0"/>
    <n v="0"/>
    <n v="1"/>
    <n v="1"/>
    <n v="0"/>
    <n v="0.1"/>
    <n v="0"/>
    <n v="0.3"/>
    <n v="0"/>
    <n v="0.4"/>
    <n v="1"/>
    <n v="1"/>
    <s v=""/>
    <s v=""/>
    <s v=""/>
    <m/>
    <m/>
    <s v=""/>
    <s v=""/>
    <s v=""/>
    <s v=""/>
    <s v=""/>
    <s v=""/>
    <s v=""/>
    <e v="#REF!"/>
    <s v=""/>
    <s v=""/>
    <s v=""/>
    <s v="¿El agente explica el ciclo de facturación adecuadamente? "/>
    <s v=""/>
    <s v=""/>
    <s v=""/>
    <s v=""/>
    <s v=""/>
    <s v=""/>
    <s v=""/>
    <s v=""/>
    <s v=""/>
    <s v=""/>
    <s v=""/>
    <s v=""/>
    <s v=""/>
    <s v=""/>
    <s v=""/>
    <s v=""/>
    <s v=""/>
    <e v="#REF!"/>
    <e v="#REF!"/>
    <s v=""/>
    <s v=""/>
    <s v=""/>
    <s v=""/>
    <s v=""/>
    <s v=""/>
    <s v=""/>
    <s v=""/>
    <s v=""/>
    <s v=""/>
    <s v=""/>
    <s v=""/>
    <s v=""/>
    <s v="¿El agente mantiene conducta ética durante la interacción? "/>
    <s v=""/>
    <s v="Lizeth Palacios Rangel Outbound may-26"/>
    <n v="2"/>
    <n v="0"/>
    <n v="1"/>
    <n v="397"/>
    <n v="0"/>
    <x v="0"/>
    <m/>
    <m/>
    <m/>
    <m/>
    <x v="0"/>
  </r>
  <r>
    <x v="1"/>
    <n v="67957245"/>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Alejandra Jusseth Nuñez Outbound may-26"/>
    <n v="2"/>
    <n v="0"/>
    <n v="1"/>
    <n v="397"/>
    <n v="0"/>
    <x v="0"/>
    <m/>
    <m/>
    <m/>
    <m/>
    <x v="1"/>
  </r>
  <r>
    <x v="2"/>
    <n v="68735733"/>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arielvis del Carmen Sibaja Murillo Outbound may-26"/>
    <n v="2"/>
    <n v="0"/>
    <n v="1"/>
    <n v="397"/>
    <n v="0"/>
    <x v="0"/>
    <m/>
    <m/>
    <m/>
    <m/>
    <x v="1"/>
  </r>
  <r>
    <x v="3"/>
    <n v="65386483"/>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Mirna del Carmen Rodriguez Castañedas Outbound may-26"/>
    <n v="2"/>
    <n v="0"/>
    <n v="1"/>
    <n v="397"/>
    <n v="0"/>
    <x v="0"/>
    <m/>
    <m/>
    <m/>
    <m/>
    <x v="0"/>
  </r>
  <r>
    <x v="4"/>
    <n v="68430268"/>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inette Ivette Balbuena Madrid Outbound may-26"/>
    <n v="1"/>
    <n v="1"/>
    <n v="1"/>
    <n v="397"/>
    <n v="0"/>
    <x v="0"/>
    <m/>
    <m/>
    <m/>
    <m/>
    <x v="0"/>
  </r>
  <r>
    <x v="5"/>
    <n v="69347798"/>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Eloisa Itzel Ojo Moreno Outbound may-26"/>
    <n v="2"/>
    <n v="0"/>
    <n v="1"/>
    <n v="397"/>
    <n v="0"/>
    <x v="0"/>
    <m/>
    <m/>
    <m/>
    <m/>
    <x v="1"/>
  </r>
  <r>
    <x v="6"/>
    <n v="64498271"/>
    <d v="2026-05-11T00:00:00"/>
    <x v="0"/>
    <x v="0"/>
    <x v="0"/>
    <s v="Shanyda Botello"/>
    <x v="1"/>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Greybis Milagro Meza Navarro Outbound may-26"/>
    <n v="2"/>
    <n v="0"/>
    <n v="1"/>
    <n v="397"/>
    <n v="0"/>
    <x v="0"/>
    <m/>
    <m/>
    <m/>
    <m/>
    <x v="1"/>
  </r>
  <r>
    <x v="7"/>
    <n v="67037931"/>
    <d v="2026-05-11T00:00:00"/>
    <x v="0"/>
    <x v="0"/>
    <x v="0"/>
    <s v="Shanyda Botello"/>
    <x v="1"/>
    <s v="Critica"/>
    <s v="Si"/>
    <s v="Si"/>
    <s v="Si"/>
    <s v="Si"/>
    <s v="Si"/>
    <s v="Si"/>
    <s v="Si"/>
    <s v="Si"/>
    <s v="Si"/>
    <s v="Si"/>
    <s v="Si"/>
    <s v="Si"/>
    <s v="Si"/>
    <s v="No"/>
    <s v="Si"/>
    <s v="Si"/>
    <s v="Si"/>
    <s v="Si"/>
    <s v="Si"/>
    <s v="Si"/>
    <s v="Si"/>
    <s v="Si"/>
    <s v="Si"/>
    <s v="Si"/>
    <s v="Si"/>
    <s v="Si"/>
    <s v="Si"/>
    <s v="Si"/>
    <s v="Si"/>
    <s v="Si"/>
    <s v="Si"/>
    <s v="Si"/>
    <s v="Si"/>
    <s v="SI"/>
    <s v="Si"/>
    <s v="Si"/>
    <s v="Si"/>
    <s v="Si"/>
    <s v="Si"/>
    <s v="No"/>
    <s v="Si"/>
    <s v="Si"/>
    <s v="Si"/>
    <s v="Si"/>
    <s v="Si"/>
    <s v="Si"/>
    <s v="Si"/>
    <s v="No"/>
    <s v="Si"/>
    <m/>
    <s v="Critica"/>
    <m/>
    <m/>
    <n v="1"/>
    <n v="1"/>
    <n v="1"/>
    <n v="1"/>
    <n v="1"/>
    <n v="1"/>
    <n v="1"/>
    <n v="1"/>
    <n v="1"/>
    <n v="1"/>
    <n v="1"/>
    <n v="1"/>
    <n v="1"/>
    <n v="0"/>
    <n v="1"/>
    <n v="1"/>
    <n v="1"/>
    <n v="1"/>
    <n v="1"/>
    <n v="1"/>
    <n v="1"/>
    <n v="1"/>
    <n v="1"/>
    <n v="1"/>
    <n v="1"/>
    <n v="1"/>
    <n v="1"/>
    <n v="1"/>
    <n v="1"/>
    <n v="1"/>
    <n v="1"/>
    <n v="1"/>
    <n v="1"/>
    <n v="1"/>
    <n v="1"/>
    <n v="1"/>
    <n v="1"/>
    <n v="1"/>
    <n v="0"/>
    <n v="1"/>
    <n v="1"/>
    <n v="1"/>
    <n v="1"/>
    <n v="1"/>
    <n v="1"/>
    <n v="1"/>
    <n v="0"/>
    <n v="0"/>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0"/>
    <n v="0"/>
    <n v="1"/>
    <n v="1"/>
    <n v="1"/>
    <n v="1"/>
    <n v="1"/>
    <n v="1"/>
    <n v="1"/>
    <n v="1"/>
    <n v="0"/>
    <n v="1"/>
    <n v="1"/>
    <n v="1"/>
    <n v="0"/>
    <n v="0"/>
    <n v="1"/>
    <n v="1"/>
    <n v="0"/>
    <n v="0.1"/>
    <n v="0"/>
    <n v="0"/>
    <n v="0"/>
    <n v="0.1"/>
    <n v="1"/>
    <n v="1"/>
    <s v=""/>
    <s v=""/>
    <s v=""/>
    <m/>
    <m/>
    <s v=""/>
    <s v=""/>
    <s v=""/>
    <s v=""/>
    <s v=""/>
    <s v=""/>
    <s v=""/>
    <e v="#REF!"/>
    <s v=""/>
    <s v="¿El agente comunica claramente el precio mensual más impuestos? "/>
    <s v=""/>
    <s v=""/>
    <s v=""/>
    <s v=""/>
    <s v=""/>
    <s v=""/>
    <s v=""/>
    <s v=""/>
    <s v=""/>
    <s v=""/>
    <s v=""/>
    <s v=""/>
    <s v=""/>
    <s v=""/>
    <s v=""/>
    <s v=""/>
    <s v=""/>
    <s v=""/>
    <s v=""/>
    <e v="#REF!"/>
    <e v="#REF!"/>
    <s v=""/>
    <s v=""/>
    <s v=""/>
    <s v=""/>
    <s v=""/>
    <s v="¿El agente maneja correctamente las objeciones del cliente? "/>
    <s v=""/>
    <s v=""/>
    <s v=""/>
    <s v=""/>
    <s v=""/>
    <s v=""/>
    <s v=""/>
    <s v="¿El agente mantiene conducta ética durante la interacción? "/>
    <s v=""/>
    <s v="Madelay Del Carmen Castillo Wilson Outbound may-26"/>
    <n v="2"/>
    <n v="0"/>
    <n v="1"/>
    <n v="397"/>
    <n v="0"/>
    <x v="0"/>
    <m/>
    <m/>
    <m/>
    <m/>
    <x v="1"/>
  </r>
  <r>
    <x v="8"/>
    <n v="66844537"/>
    <d v="2026-05-11T00:00:00"/>
    <x v="0"/>
    <x v="0"/>
    <x v="0"/>
    <s v="Shanyda Botello"/>
    <x v="1"/>
    <s v="Critica"/>
    <s v="Si"/>
    <s v="Si"/>
    <s v="No"/>
    <s v="Si"/>
    <s v="Si"/>
    <s v="Si"/>
    <s v="Si"/>
    <s v="Si"/>
    <s v="Si"/>
    <s v="Si"/>
    <s v="Si"/>
    <s v="No"/>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0"/>
    <n v="1"/>
    <n v="1"/>
    <n v="1"/>
    <n v="1"/>
    <n v="1"/>
    <n v="1"/>
    <n v="1"/>
    <n v="1"/>
    <n v="1"/>
    <n v="1"/>
    <n v="1"/>
    <n v="1"/>
    <n v="1"/>
    <n v="1"/>
    <n v="1"/>
    <n v="1"/>
    <n v="1"/>
    <n v="1"/>
    <n v="1"/>
    <n v="1"/>
    <n v="1"/>
    <n v="1"/>
    <n v="0"/>
    <n v="1"/>
    <n v="1"/>
    <n v="1"/>
    <n v="1"/>
    <n v="1"/>
    <n v="1"/>
    <n v="1"/>
    <n v="1"/>
    <n v="1"/>
    <n v="1"/>
    <n v="1"/>
    <n v="1"/>
    <n v="1"/>
    <n v="1"/>
    <n v="0.15"/>
    <n v="0.15"/>
    <n v="0"/>
    <n v="0"/>
    <n v="0.3"/>
    <n v="0.3"/>
    <n v="0.3"/>
    <n v="0.3"/>
    <n v="0.3"/>
    <n v="0.3"/>
    <n v="0.3"/>
    <n v="0.3"/>
    <n v="0.3"/>
    <n v="0.3"/>
    <n v="0"/>
    <n v="0"/>
    <n v="0.6"/>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06"/>
    <n v="0.3"/>
    <n v="0"/>
    <n v="0.3"/>
    <n v="0.65999999999999992"/>
    <n v="1"/>
    <n v="1"/>
    <s v=""/>
    <s v=""/>
    <s v="¿El agente cumple con la identificación formal y profesional? "/>
    <m/>
    <m/>
    <s v=""/>
    <s v=""/>
    <s v=""/>
    <s v=""/>
    <s v=""/>
    <s v=""/>
    <s v="¿El agente gestiona bien el tiempo de la interacción? "/>
    <e v="#REF!"/>
    <s v=""/>
    <s v=""/>
    <s v=""/>
    <s v=""/>
    <s v=""/>
    <s v=""/>
    <s v=""/>
    <s v=""/>
    <s v=""/>
    <s v=""/>
    <s v=""/>
    <s v=""/>
    <s v=""/>
    <s v=""/>
    <s v=""/>
    <s v=""/>
    <s v=""/>
    <s v=""/>
    <s v=""/>
    <s v=""/>
    <s v=""/>
    <e v="#REF!"/>
    <e v="#REF!"/>
    <s v=""/>
    <s v="¿El agente realiza venta cruzada cuando corresponde? "/>
    <s v=""/>
    <s v=""/>
    <s v=""/>
    <s v=""/>
    <s v=""/>
    <s v=""/>
    <s v=""/>
    <s v=""/>
    <s v=""/>
    <s v=""/>
    <s v=""/>
    <s v=""/>
    <s v=""/>
    <s v="Nairobi Paulete Samaniel De Planes Outbound may-26"/>
    <n v="2"/>
    <n v="0"/>
    <n v="1"/>
    <n v="397"/>
    <n v="0"/>
    <x v="0"/>
    <m/>
    <m/>
    <m/>
    <m/>
    <x v="1"/>
  </r>
  <r>
    <x v="9"/>
    <n v="63472474"/>
    <d v="2026-05-11T00:00:00"/>
    <x v="0"/>
    <x v="0"/>
    <x v="0"/>
    <s v="Shanyda Botello"/>
    <x v="1"/>
    <s v="Critica"/>
    <s v="Si"/>
    <s v="Si"/>
    <s v="Si"/>
    <s v="Si"/>
    <s v="Si"/>
    <s v="Si"/>
    <s v="Si"/>
    <s v="Si"/>
    <s v="Si"/>
    <s v="Si"/>
    <s v="Si"/>
    <s v="No"/>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0"/>
    <n v="1"/>
    <n v="1"/>
    <n v="1"/>
    <n v="1"/>
    <n v="1"/>
    <n v="1"/>
    <n v="1"/>
    <n v="1"/>
    <n v="1"/>
    <n v="1"/>
    <n v="1"/>
    <n v="1"/>
    <n v="1"/>
    <n v="1"/>
    <n v="1"/>
    <n v="1"/>
    <n v="1"/>
    <n v="1"/>
    <n v="1"/>
    <n v="1"/>
    <n v="1"/>
    <n v="1"/>
    <n v="1"/>
    <n v="1"/>
    <n v="1"/>
    <n v="1"/>
    <n v="0"/>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El agente maneja correctamente las objeciones del cliente? "/>
    <s v=""/>
    <s v=""/>
    <s v=""/>
    <s v=""/>
    <s v=""/>
    <s v=""/>
    <s v=""/>
    <s v=""/>
    <s v=""/>
    <s v="Hazel Daniela Bermudez Outbound may-26"/>
    <n v="2"/>
    <n v="0"/>
    <n v="1"/>
    <n v="397"/>
    <n v="0"/>
    <x v="0"/>
    <m/>
    <m/>
    <m/>
    <m/>
    <x v="1"/>
  </r>
  <r>
    <x v="10"/>
    <n v="65982151"/>
    <d v="2026-05-11T00:00:00"/>
    <x v="0"/>
    <x v="0"/>
    <x v="0"/>
    <s v="Shanyda Botello"/>
    <x v="1"/>
    <s v="Critica"/>
    <s v="Si"/>
    <s v="Si"/>
    <s v="Si"/>
    <s v="Si"/>
    <s v="Si"/>
    <s v="Si"/>
    <s v="Si"/>
    <s v="Si"/>
    <s v="Si"/>
    <s v="Si"/>
    <s v="Si"/>
    <s v="Si"/>
    <s v="Si"/>
    <s v="Si"/>
    <s v="Si"/>
    <s v="Si"/>
    <s v="Si"/>
    <s v="Si"/>
    <s v="Si"/>
    <s v="Si"/>
    <s v="Si"/>
    <s v="Si"/>
    <s v="No"/>
    <s v="Si"/>
    <s v="Si"/>
    <s v="Si"/>
    <s v="Si"/>
    <s v="Si"/>
    <s v="Si"/>
    <s v="Si"/>
    <s v="Si"/>
    <s v="Si"/>
    <s v="Si"/>
    <s v="SI"/>
    <s v="Si"/>
    <s v="Si"/>
    <s v="Si"/>
    <s v="Si"/>
    <s v="Si"/>
    <s v="Si"/>
    <s v="Si"/>
    <s v="Si"/>
    <s v="Si"/>
    <s v="Si"/>
    <s v="Si"/>
    <s v="Si"/>
    <s v="Si"/>
    <s v="Si"/>
    <s v="Si"/>
    <m/>
    <s v="Critica"/>
    <m/>
    <m/>
    <n v="1"/>
    <n v="1"/>
    <n v="1"/>
    <n v="1"/>
    <n v="1"/>
    <n v="1"/>
    <n v="1"/>
    <n v="1"/>
    <n v="1"/>
    <n v="1"/>
    <n v="1"/>
    <n v="1"/>
    <n v="1"/>
    <n v="1"/>
    <n v="1"/>
    <n v="1"/>
    <n v="1"/>
    <n v="1"/>
    <n v="1"/>
    <n v="1"/>
    <n v="1"/>
    <n v="0"/>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0"/>
    <n v="0"/>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El agente identifica correctamente la solicitud del cliente? "/>
    <s v=""/>
    <s v=""/>
    <s v=""/>
    <s v=""/>
    <s v=""/>
    <s v=""/>
    <s v=""/>
    <s v=""/>
    <s v=""/>
    <s v=""/>
    <e v="#REF!"/>
    <e v="#REF!"/>
    <s v=""/>
    <s v=""/>
    <s v=""/>
    <s v=""/>
    <s v=""/>
    <s v=""/>
    <s v=""/>
    <s v=""/>
    <s v=""/>
    <s v=""/>
    <s v=""/>
    <s v=""/>
    <s v=""/>
    <s v=""/>
    <s v=""/>
    <s v="Jesus Henriquez Grant Parks Outbound may-26"/>
    <n v="2"/>
    <n v="0"/>
    <n v="1"/>
    <n v="397"/>
    <n v="0"/>
    <x v="0"/>
    <m/>
    <m/>
    <m/>
    <m/>
    <x v="1"/>
  </r>
  <r>
    <x v="12"/>
    <n v="68710817"/>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ose Luis Reyes Pitti Outbound may-26"/>
    <n v="2"/>
    <n v="0"/>
    <n v="1"/>
    <n v="397"/>
    <n v="0"/>
    <x v="0"/>
    <m/>
    <m/>
    <m/>
    <m/>
    <x v="1"/>
  </r>
  <r>
    <x v="13"/>
    <n v="65237321"/>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rika Yaritza White Smith Outbound may-26"/>
    <n v="2"/>
    <n v="0"/>
    <n v="1"/>
    <n v="397"/>
    <n v="0"/>
    <x v="0"/>
    <m/>
    <m/>
    <m/>
    <m/>
    <x v="1"/>
  </r>
  <r>
    <x v="14"/>
    <n v="63751090"/>
    <d v="2026-05-11T00:00:00"/>
    <x v="0"/>
    <x v="1"/>
    <x v="0"/>
    <s v="Shanyda Botello"/>
    <x v="1"/>
    <s v="Critica"/>
    <s v="Si"/>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0"/>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El agente comunica beneficios emocionales al cliente? "/>
    <s v=""/>
    <s v=""/>
    <s v=""/>
    <s v=""/>
    <s v=""/>
    <s v=""/>
    <s v=""/>
    <s v=""/>
    <s v=""/>
    <s v=""/>
    <s v=""/>
    <s v=""/>
    <s v=""/>
    <s v=""/>
    <s v=""/>
    <e v="#REF!"/>
    <e v="#REF!"/>
    <s v=""/>
    <s v=""/>
    <s v=""/>
    <s v=""/>
    <s v=""/>
    <s v=""/>
    <s v=""/>
    <s v=""/>
    <s v=""/>
    <s v=""/>
    <s v=""/>
    <s v=""/>
    <s v=""/>
    <s v=""/>
    <s v=""/>
    <s v="Rose Mary Cedeño Stikel Outbound may-26"/>
    <n v="2"/>
    <n v="0"/>
    <n v="1"/>
    <n v="397"/>
    <n v="0"/>
    <x v="0"/>
    <m/>
    <m/>
    <m/>
    <m/>
    <x v="1"/>
  </r>
  <r>
    <x v="15"/>
    <n v="65101274"/>
    <d v="2026-05-11T00:00:00"/>
    <x v="0"/>
    <x v="1"/>
    <x v="0"/>
    <s v="Shanyda Botello"/>
    <x v="1"/>
    <s v="Critica"/>
    <s v="Si"/>
    <s v="Si"/>
    <s v="Si"/>
    <s v="Si"/>
    <s v="No"/>
    <s v="Si"/>
    <s v="Si"/>
    <s v="No"/>
    <s v="No"/>
    <s v="Si"/>
    <s v="Si"/>
    <s v="Si"/>
    <s v="Si"/>
    <s v="Si"/>
    <s v="Si"/>
    <s v="Si"/>
    <s v="Si"/>
    <s v="No"/>
    <s v="Si"/>
    <s v="Si"/>
    <s v="Si"/>
    <s v="Si"/>
    <s v="Si"/>
    <s v="Si"/>
    <s v="Si"/>
    <s v="Si"/>
    <s v="No"/>
    <s v="Si"/>
    <s v="Si"/>
    <s v="Si"/>
    <s v="Si"/>
    <s v="Si"/>
    <s v="Si"/>
    <s v="SI"/>
    <s v="Si"/>
    <s v="Si"/>
    <s v="Si"/>
    <s v="Si"/>
    <s v="Si"/>
    <s v="Si"/>
    <s v="Si"/>
    <s v="Si"/>
    <s v="Si"/>
    <s v="Si"/>
    <s v="Si"/>
    <s v="Si"/>
    <s v="Si"/>
    <s v="Si"/>
    <s v="Si"/>
    <m/>
    <s v="Critica"/>
    <m/>
    <m/>
    <n v="1"/>
    <n v="1"/>
    <n v="1"/>
    <n v="1"/>
    <n v="0"/>
    <n v="1"/>
    <n v="1"/>
    <n v="0"/>
    <n v="0"/>
    <n v="1"/>
    <n v="1"/>
    <n v="1"/>
    <n v="1"/>
    <n v="1"/>
    <n v="1"/>
    <n v="1"/>
    <n v="1"/>
    <n v="0"/>
    <n v="1"/>
    <n v="1"/>
    <n v="1"/>
    <n v="1"/>
    <n v="1"/>
    <n v="1"/>
    <n v="1"/>
    <n v="0"/>
    <n v="1"/>
    <n v="1"/>
    <n v="1"/>
    <n v="1"/>
    <n v="1"/>
    <n v="1"/>
    <n v="1"/>
    <n v="1"/>
    <n v="1"/>
    <n v="1"/>
    <n v="1"/>
    <n v="1"/>
    <n v="1"/>
    <n v="1"/>
    <n v="1"/>
    <n v="1"/>
    <n v="1"/>
    <n v="1"/>
    <n v="1"/>
    <n v="1"/>
    <n v="1"/>
    <n v="1"/>
    <n v="1"/>
    <n v="0.15"/>
    <n v="0.15"/>
    <n v="0.15"/>
    <n v="0.15"/>
    <n v="0.3"/>
    <n v="0"/>
    <n v="0.3"/>
    <n v="0.3"/>
    <n v="0"/>
    <n v="0"/>
    <n v="0"/>
    <n v="0.3"/>
    <n v="0.3"/>
    <n v="0"/>
    <n v="0.25"/>
    <n v="0.25"/>
    <n v="0.4"/>
    <n v="1"/>
    <n v="1"/>
    <n v="1"/>
    <n v="1"/>
    <n v="1"/>
    <n v="1"/>
    <n v="0"/>
    <n v="0"/>
    <n v="1"/>
    <n v="1"/>
    <n v="1"/>
    <n v="1"/>
    <n v="1"/>
    <n v="1"/>
    <n v="1"/>
    <n v="1"/>
    <n v="1"/>
    <n v="1"/>
    <n v="1"/>
    <n v="1"/>
    <n v="0"/>
    <n v="1"/>
    <n v="0"/>
    <n v="1"/>
    <n v="1"/>
    <n v="1"/>
    <n v="1"/>
    <n v="1"/>
    <n v="1"/>
    <n v="1"/>
    <n v="0"/>
    <n v="1"/>
    <n v="1"/>
    <n v="1"/>
    <n v="1"/>
    <n v="1"/>
    <n v="1"/>
    <n v="1"/>
    <n v="1"/>
    <n v="1"/>
    <n v="1"/>
    <n v="1"/>
    <n v="1"/>
    <n v="1"/>
    <n v="1"/>
    <n v="1"/>
    <n v="1"/>
    <n v="1"/>
    <n v="1"/>
    <n v="1"/>
    <n v="1"/>
    <n v="1"/>
    <n v="1"/>
    <n v="1"/>
    <n v="1"/>
    <n v="4.0000000000000008E-2"/>
    <n v="0"/>
    <n v="0.3"/>
    <n v="0.3"/>
    <n v="0.6399999999999999"/>
    <n v="1"/>
    <n v="1"/>
    <s v=""/>
    <s v=""/>
    <s v=""/>
    <m/>
    <m/>
    <s v=""/>
    <s v=""/>
    <s v="¿El agente adapta su comunicación al cliente? "/>
    <s v="¿El agente muestra entusiasmo genuino? "/>
    <s v=""/>
    <s v=""/>
    <s v=""/>
    <e v="#REF!"/>
    <s v=""/>
    <s v=""/>
    <s v=""/>
    <s v=""/>
    <s v=""/>
    <s v="¿El agente comunica beneficios emocionales al cliente? "/>
    <s v=""/>
    <s v=""/>
    <s v=""/>
    <s v=""/>
    <s v=""/>
    <s v=""/>
    <s v=""/>
    <s v=""/>
    <s v="¿El agente mantiene respeto y cordialidad en toda la interacción? "/>
    <s v=""/>
    <s v=""/>
    <s v=""/>
    <s v=""/>
    <s v=""/>
    <s v=""/>
    <e v="#REF!"/>
    <e v="#REF!"/>
    <s v=""/>
    <s v=""/>
    <s v=""/>
    <s v=""/>
    <s v=""/>
    <s v=""/>
    <s v=""/>
    <s v=""/>
    <s v=""/>
    <s v=""/>
    <s v=""/>
    <s v=""/>
    <s v=""/>
    <s v=""/>
    <s v=""/>
    <s v="Viviana Sarria Jimenez Outbound may-26"/>
    <n v="1"/>
    <n v="1"/>
    <n v="1"/>
    <n v="397"/>
    <n v="0"/>
    <x v="0"/>
    <m/>
    <m/>
    <m/>
    <m/>
    <x v="1"/>
  </r>
  <r>
    <x v="16"/>
    <n v="64468159"/>
    <d v="2026-05-11T00:00:00"/>
    <x v="0"/>
    <x v="1"/>
    <x v="0"/>
    <s v="Shanyda Botello"/>
    <x v="1"/>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Miguel Angel Cortes Flores Outbound may-26"/>
    <n v="2"/>
    <n v="0"/>
    <s v=""/>
    <s v=""/>
    <n v="0"/>
    <x v="0"/>
    <m/>
    <m/>
    <m/>
    <m/>
    <x v="0"/>
  </r>
  <r>
    <x v="17"/>
    <n v="68700223"/>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leuterio Guevara Garcia Outbound may-26"/>
    <n v="2"/>
    <n v="0"/>
    <n v="1"/>
    <n v="397"/>
    <n v="0"/>
    <x v="0"/>
    <m/>
    <m/>
    <m/>
    <m/>
    <x v="1"/>
  </r>
  <r>
    <x v="18"/>
    <n v="63963755"/>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wer Lisandro Acosta Arias Outbound may-26"/>
    <n v="2"/>
    <n v="0"/>
    <n v="1"/>
    <n v="397"/>
    <n v="0"/>
    <x v="0"/>
    <m/>
    <m/>
    <m/>
    <m/>
    <x v="1"/>
  </r>
  <r>
    <x v="19"/>
    <n v="65536046"/>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Taisha Mayte Catillo Arias Outbound may-26"/>
    <n v="2"/>
    <n v="0"/>
    <n v="1"/>
    <n v="397"/>
    <n v="0"/>
    <x v="0"/>
    <m/>
    <m/>
    <m/>
    <m/>
    <x v="0"/>
  </r>
  <r>
    <x v="20"/>
    <n v="67204302"/>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oberto Antonio Valdiviezo Batista Outbound may-26"/>
    <n v="2"/>
    <n v="0"/>
    <n v="1"/>
    <n v="397"/>
    <n v="0"/>
    <x v="0"/>
    <m/>
    <m/>
    <m/>
    <m/>
    <x v="1"/>
  </r>
  <r>
    <x v="21"/>
    <n v="65321889"/>
    <d v="2026-05-11T00:00:00"/>
    <x v="0"/>
    <x v="1"/>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bdiel Josafat Espinosa Outbound may-26"/>
    <n v="2"/>
    <n v="0"/>
    <n v="1"/>
    <n v="397"/>
    <n v="0"/>
    <x v="0"/>
    <m/>
    <m/>
    <m/>
    <m/>
    <x v="1"/>
  </r>
  <r>
    <x v="22"/>
    <n v="62745956"/>
    <d v="2026-05-11T00:00:00"/>
    <x v="0"/>
    <x v="1"/>
    <x v="0"/>
    <s v="Shanyda Botello"/>
    <x v="1"/>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No"/>
    <s v="Si"/>
    <m/>
    <s v="Critica"/>
    <m/>
    <m/>
    <n v="1"/>
    <n v="1"/>
    <n v="1"/>
    <n v="1"/>
    <n v="1"/>
    <n v="1"/>
    <n v="1"/>
    <n v="1"/>
    <n v="1"/>
    <n v="1"/>
    <n v="1"/>
    <n v="1"/>
    <n v="1"/>
    <n v="1"/>
    <n v="1"/>
    <n v="0"/>
    <n v="1"/>
    <n v="1"/>
    <n v="1"/>
    <n v="1"/>
    <n v="1"/>
    <n v="1"/>
    <n v="1"/>
    <n v="1"/>
    <n v="1"/>
    <n v="1"/>
    <n v="1"/>
    <n v="1"/>
    <n v="1"/>
    <n v="1"/>
    <n v="1"/>
    <n v="1"/>
    <n v="1"/>
    <n v="1"/>
    <n v="0"/>
    <n v="1"/>
    <n v="1"/>
    <n v="1"/>
    <n v="1"/>
    <n v="1"/>
    <n v="1"/>
    <n v="1"/>
    <n v="1"/>
    <n v="1"/>
    <n v="1"/>
    <n v="1"/>
    <n v="0"/>
    <n v="0"/>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0"/>
    <n v="0"/>
    <n v="1"/>
    <n v="1"/>
    <n v="0"/>
    <n v="0.1"/>
    <n v="0"/>
    <n v="0"/>
    <n v="0"/>
    <n v="0.1"/>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El agente mantiene conducta ética durante la interacción? "/>
    <s v=""/>
    <s v="Gustavo De Jesús Carrión Peréz Outbound may-26"/>
    <n v="2"/>
    <n v="0"/>
    <n v="1"/>
    <n v="397"/>
    <n v="0"/>
    <x v="0"/>
    <m/>
    <m/>
    <m/>
    <m/>
    <x v="1"/>
  </r>
  <r>
    <x v="23"/>
    <n v="62928857"/>
    <d v="2026-05-11T00:00:00"/>
    <x v="1"/>
    <x v="2"/>
    <x v="0"/>
    <s v="Shanyda Botello"/>
    <x v="1"/>
    <s v="Critica"/>
    <s v="Si"/>
    <s v="Si"/>
    <s v="No"/>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0"/>
    <n v="1"/>
    <n v="1"/>
    <n v="1"/>
    <n v="1"/>
    <n v="1"/>
    <n v="1"/>
    <n v="1"/>
    <n v="1"/>
    <n v="1"/>
    <n v="1"/>
    <n v="1"/>
    <n v="1"/>
    <n v="1"/>
    <n v="1"/>
    <n v="1"/>
    <n v="1"/>
    <n v="1"/>
    <n v="1"/>
    <n v="1"/>
    <n v="1"/>
    <n v="1"/>
    <n v="1"/>
    <n v="1"/>
    <n v="1"/>
    <n v="1"/>
    <n v="1"/>
    <n v="1"/>
    <n v="1"/>
    <n v="1"/>
    <n v="1"/>
    <n v="0"/>
    <n v="1"/>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0"/>
    <n v="0"/>
    <n v="0"/>
    <n v="0"/>
    <n v="1"/>
    <n v="1"/>
    <n v="1"/>
    <n v="1"/>
    <n v="1"/>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
    <s v=""/>
    <s v=""/>
    <s v=""/>
    <s v=""/>
    <s v=""/>
    <s v=""/>
    <s v=""/>
    <s v=""/>
    <s v=""/>
    <s v=""/>
    <s v=""/>
    <s v=""/>
    <s v=""/>
    <s v=""/>
    <s v=""/>
    <e v="#REF!"/>
    <e v="#REF!"/>
    <s v="¿El agente ofrece adecuadamente un producto adicional? "/>
    <s v=""/>
    <s v=""/>
    <s v=""/>
    <s v=""/>
    <s v=""/>
    <s v=""/>
    <s v=""/>
    <s v=""/>
    <s v=""/>
    <s v=""/>
    <s v=""/>
    <s v=""/>
    <s v=""/>
    <s v=""/>
    <s v="Josue Armando Vasquez Jimenez Outbound may-26"/>
    <n v="2"/>
    <n v="0"/>
    <n v="1"/>
    <n v="397"/>
    <n v="0"/>
    <x v="0"/>
    <m/>
    <m/>
    <m/>
    <m/>
    <x v="1"/>
  </r>
  <r>
    <x v="24"/>
    <n v="68492882"/>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No"/>
    <m/>
    <s v="Critica"/>
    <m/>
    <m/>
    <n v="1"/>
    <n v="1"/>
    <n v="1"/>
    <n v="1"/>
    <n v="1"/>
    <n v="1"/>
    <n v="1"/>
    <n v="1"/>
    <n v="1"/>
    <n v="1"/>
    <n v="1"/>
    <n v="1"/>
    <n v="1"/>
    <n v="1"/>
    <n v="1"/>
    <n v="1"/>
    <n v="1"/>
    <n v="1"/>
    <n v="1"/>
    <n v="1"/>
    <n v="1"/>
    <n v="1"/>
    <n v="1"/>
    <n v="1"/>
    <n v="1"/>
    <n v="1"/>
    <n v="1"/>
    <n v="1"/>
    <n v="1"/>
    <n v="1"/>
    <n v="1"/>
    <n v="1"/>
    <n v="1"/>
    <n v="1"/>
    <n v="1"/>
    <n v="1"/>
    <n v="1"/>
    <n v="1"/>
    <n v="0"/>
    <n v="1"/>
    <n v="1"/>
    <n v="1"/>
    <n v="1"/>
    <n v="1"/>
    <n v="1"/>
    <n v="1"/>
    <n v="1"/>
    <n v="1"/>
    <n v="0"/>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0"/>
    <n v="0"/>
    <n v="0"/>
    <n v="0.1"/>
    <n v="0.3"/>
    <n v="0"/>
    <n v="0"/>
    <n v="0.4"/>
    <n v="1"/>
    <n v="1"/>
    <s v=""/>
    <s v=""/>
    <s v=""/>
    <m/>
    <m/>
    <s v=""/>
    <s v=""/>
    <s v=""/>
    <s v=""/>
    <s v=""/>
    <s v=""/>
    <s v=""/>
    <e v="#REF!"/>
    <s v=""/>
    <s v=""/>
    <s v=""/>
    <s v=""/>
    <s v=""/>
    <s v=""/>
    <s v=""/>
    <s v=""/>
    <s v=""/>
    <s v=""/>
    <s v=""/>
    <s v=""/>
    <s v=""/>
    <s v=""/>
    <s v=""/>
    <s v=""/>
    <s v=""/>
    <s v=""/>
    <s v=""/>
    <s v=""/>
    <s v=""/>
    <e v="#REF!"/>
    <e v="#REF!"/>
    <s v=""/>
    <s v=""/>
    <s v=""/>
    <s v=""/>
    <s v=""/>
    <s v="¿El agente maneja correctamente las objeciones del cliente? "/>
    <s v=""/>
    <s v=""/>
    <s v=""/>
    <s v=""/>
    <s v=""/>
    <s v=""/>
    <s v=""/>
    <s v=""/>
    <s v="¿El agente evita compartir información sensible? "/>
    <s v="Cristhyan Josue Vega Rivera Outbound may-26"/>
    <n v="2"/>
    <n v="0"/>
    <n v="1"/>
    <n v="397"/>
    <n v="0"/>
    <x v="0"/>
    <m/>
    <m/>
    <m/>
    <m/>
    <x v="1"/>
  </r>
  <r>
    <x v="25"/>
    <n v="69047891"/>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Nazario Nadyir Rengifo Molinar Outbound may-26"/>
    <n v="2"/>
    <n v="0"/>
    <n v="1"/>
    <n v="397"/>
    <n v="0"/>
    <x v="0"/>
    <m/>
    <m/>
    <m/>
    <m/>
    <x v="1"/>
  </r>
  <r>
    <x v="26"/>
    <n v="65336559"/>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Valentina Ruiz Ochoa Outbound may-26"/>
    <n v="2"/>
    <n v="0"/>
    <n v="1"/>
    <n v="397"/>
    <n v="0"/>
    <x v="0"/>
    <m/>
    <m/>
    <m/>
    <m/>
    <x v="1"/>
  </r>
  <r>
    <x v="27"/>
    <n v="67785309"/>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m/>
    <s v="Critica"/>
    <m/>
    <m/>
    <n v="1"/>
    <n v="1"/>
    <n v="1"/>
    <n v="1"/>
    <n v="1"/>
    <n v="1"/>
    <n v="1"/>
    <n v="1"/>
    <n v="1"/>
    <n v="1"/>
    <n v="1"/>
    <n v="1"/>
    <n v="1"/>
    <n v="1"/>
    <n v="1"/>
    <n v="1"/>
    <n v="1"/>
    <n v="1"/>
    <n v="1"/>
    <n v="1"/>
    <n v="1"/>
    <n v="1"/>
    <n v="1"/>
    <n v="1"/>
    <n v="1"/>
    <n v="1"/>
    <n v="1"/>
    <n v="1"/>
    <n v="1"/>
    <n v="1"/>
    <n v="1"/>
    <n v="1"/>
    <n v="1"/>
    <n v="1"/>
    <n v="1"/>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
    <s v=""/>
    <s v=""/>
    <s v=""/>
    <s v=""/>
    <s v=""/>
    <s v=""/>
    <s v=""/>
    <s v=""/>
    <s v=""/>
    <s v="Yahaira Yorlenes Vega Castañedas Outbound may-26"/>
    <n v="2"/>
    <n v="0"/>
    <n v="1"/>
    <n v="397"/>
    <n v="0"/>
    <x v="0"/>
    <m/>
    <m/>
    <m/>
    <m/>
    <x v="1"/>
  </r>
  <r>
    <x v="28"/>
    <n v="67477492"/>
    <d v="2026-05-11T00:00:00"/>
    <x v="1"/>
    <x v="2"/>
    <x v="0"/>
    <s v="Shanyda Botello"/>
    <x v="1"/>
    <s v="Critica"/>
    <s v="Si"/>
    <s v="Si"/>
    <s v="Si"/>
    <s v="Si"/>
    <s v="Si"/>
    <s v="Si"/>
    <s v="Si"/>
    <s v="Si"/>
    <s v="Si"/>
    <s v="Si"/>
    <s v="Si"/>
    <s v="Si"/>
    <s v="Si"/>
    <s v="No"/>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El agente informa sobre cargos adicionales relacionados? "/>
    <s v=""/>
    <s v=""/>
    <s v=""/>
    <s v=""/>
    <s v=""/>
    <s v=""/>
    <s v=""/>
    <s v=""/>
    <s v=""/>
    <s v=""/>
    <s v=""/>
    <s v=""/>
    <s v=""/>
    <s v=""/>
    <s v=""/>
    <s v=""/>
    <s v=""/>
    <s v=""/>
    <e v="#REF!"/>
    <e v="#REF!"/>
    <s v=""/>
    <s v=""/>
    <s v=""/>
    <s v=""/>
    <s v=""/>
    <s v=""/>
    <s v=""/>
    <s v=""/>
    <s v=""/>
    <s v=""/>
    <s v=""/>
    <s v=""/>
    <s v=""/>
    <s v=""/>
    <s v=""/>
    <s v="Gladis Peralta Mendoza Outbound may-26"/>
    <n v="2"/>
    <n v="0"/>
    <n v="1"/>
    <n v="397"/>
    <n v="0"/>
    <x v="0"/>
    <m/>
    <m/>
    <m/>
    <m/>
    <x v="1"/>
  </r>
  <r>
    <x v="29"/>
    <n v="68748940"/>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diany Yatzury Simons Delgado Outbound may-26"/>
    <n v="2"/>
    <n v="0"/>
    <n v="1"/>
    <n v="397"/>
    <n v="0"/>
    <x v="0"/>
    <m/>
    <m/>
    <m/>
    <m/>
    <x v="1"/>
  </r>
  <r>
    <x v="30"/>
    <n v="69415858"/>
    <d v="2026-05-11T00:00:00"/>
    <x v="1"/>
    <x v="2"/>
    <x v="0"/>
    <s v="Shanyda Botello"/>
    <x v="1"/>
    <s v="Critica"/>
    <s v="Si"/>
    <s v="Si"/>
    <s v="Si"/>
    <s v="Si"/>
    <s v="Si"/>
    <s v="Si"/>
    <s v="Si"/>
    <s v="Si"/>
    <s v="Si"/>
    <s v="Si"/>
    <s v="Si"/>
    <s v="Si"/>
    <s v="Si"/>
    <s v="No"/>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El agente informa sobre cargos adicionales relacionados? "/>
    <s v=""/>
    <s v=""/>
    <s v=""/>
    <s v=""/>
    <s v=""/>
    <s v=""/>
    <s v=""/>
    <s v=""/>
    <s v=""/>
    <s v=""/>
    <s v=""/>
    <s v=""/>
    <s v=""/>
    <s v=""/>
    <s v=""/>
    <s v=""/>
    <s v=""/>
    <s v=""/>
    <e v="#REF!"/>
    <e v="#REF!"/>
    <s v=""/>
    <s v=""/>
    <s v=""/>
    <s v=""/>
    <s v=""/>
    <s v=""/>
    <s v=""/>
    <s v=""/>
    <s v=""/>
    <s v=""/>
    <s v=""/>
    <s v=""/>
    <s v=""/>
    <s v=""/>
    <s v=""/>
    <s v="Alexander Jonathan Coley Ortega Outbound may-26"/>
    <n v="2"/>
    <n v="0"/>
    <n v="1"/>
    <n v="397"/>
    <n v="0"/>
    <x v="0"/>
    <m/>
    <m/>
    <m/>
    <m/>
    <x v="1"/>
  </r>
  <r>
    <x v="31"/>
    <n v="67322534"/>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s v="Si"/>
    <m/>
    <s v="Critica"/>
    <m/>
    <m/>
    <n v="1"/>
    <n v="1"/>
    <n v="1"/>
    <n v="1"/>
    <n v="1"/>
    <n v="1"/>
    <n v="1"/>
    <n v="1"/>
    <n v="1"/>
    <n v="1"/>
    <n v="1"/>
    <n v="1"/>
    <n v="1"/>
    <n v="1"/>
    <n v="1"/>
    <n v="1"/>
    <n v="1"/>
    <n v="1"/>
    <n v="1"/>
    <n v="1"/>
    <n v="1"/>
    <n v="1"/>
    <n v="1"/>
    <n v="1"/>
    <n v="1"/>
    <n v="1"/>
    <n v="1"/>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
    <s v=""/>
    <s v=""/>
    <s v=""/>
    <s v=""/>
    <s v=""/>
    <s v=""/>
    <s v=""/>
    <s v=""/>
    <s v=""/>
    <s v="Ariadna Yisel Vasquez De Garcia Outbound may-26"/>
    <n v="2"/>
    <n v="0"/>
    <n v="1"/>
    <n v="397"/>
    <n v="0"/>
    <x v="0"/>
    <m/>
    <m/>
    <m/>
    <m/>
    <x v="1"/>
  </r>
  <r>
    <x v="32"/>
    <n v="68221370"/>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Si"/>
    <s v="Si"/>
    <s v="Si"/>
    <s v="Si"/>
    <s v="Si"/>
    <s v="Si"/>
    <s v="Si"/>
    <s v="Si"/>
    <s v="Si"/>
    <s v="Si"/>
    <m/>
    <s v="Critica"/>
    <m/>
    <m/>
    <n v="1"/>
    <n v="1"/>
    <n v="1"/>
    <n v="1"/>
    <n v="1"/>
    <n v="1"/>
    <n v="1"/>
    <n v="1"/>
    <n v="1"/>
    <n v="1"/>
    <n v="1"/>
    <n v="1"/>
    <n v="1"/>
    <n v="1"/>
    <n v="1"/>
    <n v="1"/>
    <n v="1"/>
    <n v="1"/>
    <n v="1"/>
    <n v="1"/>
    <n v="1"/>
    <n v="1"/>
    <n v="1"/>
    <n v="1"/>
    <n v="1"/>
    <n v="1"/>
    <n v="1"/>
    <n v="1"/>
    <n v="1"/>
    <n v="1"/>
    <n v="1"/>
    <n v="1"/>
    <n v="1"/>
    <n v="0"/>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
    <s v=""/>
    <s v=""/>
    <s v=""/>
    <s v=""/>
    <s v=""/>
    <s v=""/>
    <s v=""/>
    <s v=""/>
    <s v=""/>
    <s v="Lerys Ariana Barrios Chacon Outbound may-26"/>
    <n v="2"/>
    <n v="0"/>
    <n v="1"/>
    <n v="397"/>
    <n v="0"/>
    <x v="0"/>
    <m/>
    <m/>
    <m/>
    <m/>
    <x v="1"/>
  </r>
  <r>
    <x v="54"/>
    <n v="69176885"/>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Antonio Rivera Ayarza Outbound may-26"/>
    <n v="2"/>
    <n v="0"/>
    <n v="1"/>
    <n v="397"/>
    <n v="0"/>
    <x v="0"/>
    <m/>
    <m/>
    <m/>
    <m/>
    <x v="1"/>
  </r>
  <r>
    <x v="33"/>
    <n v="68002668"/>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Ashley Shaday Sanchez de Gracia Outbound may-26"/>
    <n v="2"/>
    <n v="0"/>
    <n v="1"/>
    <n v="397"/>
    <n v="0"/>
    <x v="0"/>
    <m/>
    <m/>
    <m/>
    <m/>
    <x v="1"/>
  </r>
  <r>
    <x v="34"/>
    <n v="64202987"/>
    <d v="2026-05-11T00:00:00"/>
    <x v="1"/>
    <x v="2"/>
    <x v="0"/>
    <s v="Shanyda Botello"/>
    <x v="1"/>
    <s v="Critica"/>
    <s v="Si"/>
    <s v="Si"/>
    <s v="Si"/>
    <s v="Si"/>
    <s v="Si"/>
    <s v="Si"/>
    <s v="Si"/>
    <s v="Si"/>
    <s v="Si"/>
    <s v="Si"/>
    <s v="Si"/>
    <s v="Si"/>
    <s v="Si"/>
    <s v="Si"/>
    <s v="Si"/>
    <s v="Si"/>
    <s v="Si"/>
    <s v="Si"/>
    <s v="Si"/>
    <s v="Si"/>
    <s v="Si"/>
    <s v="Si"/>
    <s v="Si"/>
    <s v="Si"/>
    <s v="Si"/>
    <s v="Si"/>
    <s v="Si"/>
    <s v="Si"/>
    <s v="Si"/>
    <s v="Si"/>
    <s v="Si"/>
    <s v="Si"/>
    <s v="Si"/>
    <s v="SI"/>
    <s v="No"/>
    <s v="No"/>
    <s v="No"/>
    <s v="Si"/>
    <s v="No"/>
    <s v="Si"/>
    <s v="Si"/>
    <s v="Si"/>
    <s v="Si"/>
    <s v="Si"/>
    <s v="Si"/>
    <s v="Si"/>
    <s v="Si"/>
    <s v="Si"/>
    <s v="Si"/>
    <m/>
    <s v="Critica"/>
    <m/>
    <m/>
    <n v="1"/>
    <n v="1"/>
    <n v="1"/>
    <n v="1"/>
    <n v="1"/>
    <n v="1"/>
    <n v="1"/>
    <n v="1"/>
    <n v="1"/>
    <n v="1"/>
    <n v="1"/>
    <n v="1"/>
    <n v="1"/>
    <n v="1"/>
    <n v="1"/>
    <n v="1"/>
    <n v="1"/>
    <n v="1"/>
    <n v="1"/>
    <n v="1"/>
    <n v="1"/>
    <n v="1"/>
    <n v="1"/>
    <n v="1"/>
    <n v="1"/>
    <n v="1"/>
    <n v="1"/>
    <n v="1"/>
    <n v="1"/>
    <n v="1"/>
    <n v="1"/>
    <n v="1"/>
    <n v="1"/>
    <n v="0"/>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
    <s v=""/>
    <s v=""/>
    <s v=""/>
    <s v=""/>
    <s v=""/>
    <s v=""/>
    <s v=""/>
    <s v=""/>
    <s v=""/>
    <s v="Yhilary Frheily Santamaria Acosta Outbound may-26"/>
    <n v="2"/>
    <n v="0"/>
    <n v="1"/>
    <n v="397"/>
    <n v="0"/>
    <x v="0"/>
    <m/>
    <m/>
    <m/>
    <m/>
    <x v="1"/>
  </r>
  <r>
    <x v="35"/>
    <n v="65562952"/>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Amarilis de los Milagros Ramos Sinclair Outbound may-26"/>
    <n v="2"/>
    <n v="0"/>
    <n v="1"/>
    <n v="397"/>
    <n v="0"/>
    <x v="0"/>
    <m/>
    <m/>
    <m/>
    <m/>
    <x v="1"/>
  </r>
  <r>
    <x v="36"/>
    <n v="65529112"/>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Yeimy Yareth Caicedo Quintero Outbound may-26"/>
    <n v="2"/>
    <n v="0"/>
    <n v="1"/>
    <n v="397"/>
    <n v="0"/>
    <x v="0"/>
    <m/>
    <m/>
    <m/>
    <m/>
    <x v="1"/>
  </r>
  <r>
    <x v="55"/>
    <n v="69424580"/>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mily Nicolle Trejos Alvarado Outbound may-26"/>
    <n v="2"/>
    <n v="0"/>
    <n v="1"/>
    <n v="397"/>
    <n v="0"/>
    <x v="0"/>
    <m/>
    <m/>
    <m/>
    <m/>
    <x v="1"/>
  </r>
  <r>
    <x v="37"/>
    <n v="69424580"/>
    <d v="2026-05-11T00:00:00"/>
    <x v="1"/>
    <x v="2"/>
    <x v="0"/>
    <s v="Shanyda Botello"/>
    <x v="1"/>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mily Lisseth Forero Rivera Outbound may-26"/>
    <n v="2"/>
    <n v="0"/>
    <n v="1"/>
    <n v="397"/>
    <n v="0"/>
    <x v="0"/>
    <m/>
    <m/>
    <m/>
    <m/>
    <x v="1"/>
  </r>
  <r>
    <x v="38"/>
    <n v="68137217"/>
    <d v="2026-05-11T00:00:00"/>
    <x v="1"/>
    <x v="2"/>
    <x v="0"/>
    <s v="Shanyda Botello"/>
    <x v="1"/>
    <s v="Critica"/>
    <s v="Si"/>
    <s v="Si"/>
    <s v="Si"/>
    <s v="Si"/>
    <s v="Si"/>
    <s v="Si"/>
    <s v="Si"/>
    <s v="Si"/>
    <s v="Si"/>
    <s v="Si"/>
    <s v="Si"/>
    <s v="Si"/>
    <s v="Si"/>
    <s v="Si"/>
    <s v="No"/>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El agente informa sobre cargos adicionales relacionados? "/>
    <s v=""/>
    <s v="¿El agente presenta correctamente los beneficios del producto? "/>
    <s v=""/>
    <s v=""/>
    <s v=""/>
    <s v=""/>
    <s v=""/>
    <s v=""/>
    <s v=""/>
    <s v=""/>
    <s v=""/>
    <s v=""/>
    <s v=""/>
    <s v=""/>
    <s v=""/>
    <s v=""/>
    <s v=""/>
    <s v=""/>
    <e v="#REF!"/>
    <e v="#REF!"/>
    <s v=""/>
    <s v=""/>
    <s v=""/>
    <s v=""/>
    <s v=""/>
    <s v=""/>
    <s v=""/>
    <s v=""/>
    <s v=""/>
    <s v=""/>
    <s v=""/>
    <s v=""/>
    <s v=""/>
    <s v=""/>
    <s v=""/>
    <s v="Yatzari Del Carmen Pimentel Rodriguez Outbound may-26"/>
    <n v="2"/>
    <n v="0"/>
    <n v="1"/>
    <n v="397"/>
    <n v="0"/>
    <x v="0"/>
    <m/>
    <m/>
    <m/>
    <m/>
    <x v="1"/>
  </r>
  <r>
    <x v="39"/>
    <n v="69631183"/>
    <d v="2026-05-11T00:00:00"/>
    <x v="1"/>
    <x v="3"/>
    <x v="0"/>
    <s v="Shanyda Botello"/>
    <x v="1"/>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Yadira Isabel Fajardo Gil Outbound may-26"/>
    <n v="2"/>
    <n v="0"/>
    <n v="1"/>
    <n v="397"/>
    <n v="0"/>
    <x v="0"/>
    <m/>
    <m/>
    <m/>
    <m/>
    <x v="1"/>
  </r>
  <r>
    <x v="40"/>
    <n v="66310747"/>
    <d v="2026-05-11T00:00:00"/>
    <x v="1"/>
    <x v="3"/>
    <x v="0"/>
    <s v="Shanyda Botello"/>
    <x v="1"/>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Jonathan Leonel McClean Marin Outbound may-26"/>
    <n v="2"/>
    <n v="0"/>
    <s v=""/>
    <s v=""/>
    <n v="0"/>
    <x v="0"/>
    <m/>
    <m/>
    <m/>
    <m/>
    <x v="1"/>
  </r>
  <r>
    <x v="41"/>
    <n v="66429654"/>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Vanessa Del Carmen Guevara Outbound may-26"/>
    <n v="2"/>
    <n v="0"/>
    <n v="1"/>
    <n v="397"/>
    <n v="0"/>
    <x v="0"/>
    <m/>
    <m/>
    <m/>
    <m/>
    <x v="1"/>
  </r>
  <r>
    <x v="42"/>
    <n v="68596837"/>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Geraldine Isela Ovalles Pinto Outbound may-26"/>
    <n v="2"/>
    <n v="0"/>
    <n v="1"/>
    <n v="397"/>
    <n v="0"/>
    <x v="0"/>
    <m/>
    <m/>
    <m/>
    <m/>
    <x v="1"/>
  </r>
  <r>
    <x v="43"/>
    <n v="65805101"/>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No"/>
    <s v="Si"/>
    <s v="No"/>
    <s v="Si"/>
    <s v="Si"/>
    <s v="Si"/>
    <s v="Si"/>
    <s v="Si"/>
    <s v="Si"/>
    <s v="Si"/>
    <s v="Si"/>
    <s v="Si"/>
    <s v="Si"/>
    <m/>
    <s v="Critica"/>
    <m/>
    <m/>
    <n v="1"/>
    <n v="1"/>
    <n v="1"/>
    <n v="1"/>
    <n v="1"/>
    <n v="1"/>
    <n v="1"/>
    <n v="1"/>
    <n v="1"/>
    <n v="1"/>
    <n v="1"/>
    <n v="1"/>
    <n v="1"/>
    <n v="1"/>
    <n v="1"/>
    <n v="1"/>
    <n v="1"/>
    <n v="1"/>
    <n v="1"/>
    <n v="1"/>
    <n v="1"/>
    <n v="1"/>
    <n v="1"/>
    <n v="1"/>
    <n v="1"/>
    <n v="1"/>
    <n v="1"/>
    <n v="1"/>
    <n v="1"/>
    <n v="1"/>
    <n v="1"/>
    <n v="1"/>
    <n v="1"/>
    <n v="1"/>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
    <s v=""/>
    <s v=""/>
    <s v=""/>
    <s v=""/>
    <s v=""/>
    <s v=""/>
    <s v=""/>
    <s v=""/>
    <s v=""/>
    <s v="Milen Dayanis Julio De La Cruz Outbound may-26"/>
    <n v="2"/>
    <n v="0"/>
    <n v="1"/>
    <n v="397"/>
    <n v="0"/>
    <x v="0"/>
    <m/>
    <m/>
    <m/>
    <m/>
    <x v="1"/>
  </r>
  <r>
    <x v="44"/>
    <n v="62575125"/>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bdiel Alberto Vanega Simpson Outbound may-26"/>
    <n v="1"/>
    <n v="1"/>
    <n v="1"/>
    <n v="397"/>
    <n v="0"/>
    <x v="0"/>
    <m/>
    <m/>
    <m/>
    <m/>
    <x v="1"/>
  </r>
  <r>
    <x v="45"/>
    <n v="67470689"/>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Si"/>
    <s v="Si"/>
    <s v="Si"/>
    <s v="No"/>
    <s v="No"/>
    <s v="Si"/>
    <s v="Si"/>
    <s v="Si"/>
    <s v="Si"/>
    <s v="Si"/>
    <s v="Si"/>
    <s v="Si"/>
    <s v="Si"/>
    <m/>
    <s v="Critica"/>
    <m/>
    <m/>
    <n v="1"/>
    <n v="1"/>
    <n v="1"/>
    <n v="1"/>
    <n v="1"/>
    <n v="1"/>
    <n v="1"/>
    <n v="1"/>
    <n v="1"/>
    <n v="1"/>
    <n v="1"/>
    <n v="1"/>
    <n v="1"/>
    <n v="1"/>
    <n v="1"/>
    <n v="1"/>
    <n v="1"/>
    <n v="1"/>
    <n v="1"/>
    <n v="1"/>
    <n v="1"/>
    <n v="1"/>
    <n v="1"/>
    <n v="1"/>
    <n v="1"/>
    <n v="1"/>
    <n v="1"/>
    <n v="1"/>
    <n v="1"/>
    <n v="1"/>
    <n v="1"/>
    <n v="1"/>
    <n v="1"/>
    <n v="0"/>
    <n v="1"/>
    <n v="1"/>
    <n v="1"/>
    <n v="1"/>
    <n v="0"/>
    <n v="0"/>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0"/>
    <n v="0"/>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El agente gestiona la oferta según la campaña vigente? "/>
    <s v=""/>
    <s v=""/>
    <s v=""/>
    <s v=""/>
    <s v=""/>
    <s v=""/>
    <s v=""/>
    <s v=""/>
    <s v="Yosuany Milagros Muñoz Apolayo Outbound may-26"/>
    <n v="2"/>
    <n v="0"/>
    <n v="1"/>
    <n v="397"/>
    <n v="0"/>
    <x v="0"/>
    <m/>
    <m/>
    <m/>
    <m/>
    <x v="1"/>
  </r>
  <r>
    <x v="46"/>
    <n v="69544428"/>
    <d v="2026-05-11T00:00:00"/>
    <x v="1"/>
    <x v="3"/>
    <x v="0"/>
    <s v="Shanyda Botello"/>
    <x v="1"/>
    <s v="Critica"/>
    <s v="Si"/>
    <s v="Si"/>
    <s v="Si"/>
    <s v="Si"/>
    <s v="Si"/>
    <s v="Si"/>
    <s v="Si"/>
    <s v="Si"/>
    <s v="Si"/>
    <s v="Si"/>
    <s v="Si"/>
    <s v="Si"/>
    <s v="Si"/>
    <s v="Si"/>
    <s v="Si"/>
    <s v="Si"/>
    <s v="Si"/>
    <s v="Si"/>
    <s v="Si"/>
    <s v="Si"/>
    <s v="Si"/>
    <s v="No"/>
    <s v="Si"/>
    <s v="Si"/>
    <s v="Si"/>
    <s v="Si"/>
    <s v="Si"/>
    <s v="No"/>
    <s v="Si"/>
    <s v="Si"/>
    <s v="Si"/>
    <s v="Si"/>
    <s v="Si"/>
    <s v="SI"/>
    <s v="No"/>
    <s v="Si"/>
    <s v="Si"/>
    <s v="Si"/>
    <s v="Si"/>
    <s v="No"/>
    <s v="No"/>
    <s v="Si"/>
    <s v="Si"/>
    <s v="Si"/>
    <s v="Si"/>
    <s v="Si"/>
    <s v="Si"/>
    <s v="Si"/>
    <s v="Si"/>
    <m/>
    <s v="Critica"/>
    <m/>
    <m/>
    <n v="1"/>
    <n v="1"/>
    <n v="1"/>
    <n v="1"/>
    <n v="1"/>
    <n v="1"/>
    <n v="1"/>
    <n v="1"/>
    <n v="1"/>
    <n v="1"/>
    <n v="1"/>
    <n v="1"/>
    <n v="1"/>
    <n v="1"/>
    <n v="1"/>
    <n v="1"/>
    <n v="1"/>
    <n v="1"/>
    <n v="1"/>
    <n v="1"/>
    <n v="1"/>
    <n v="1"/>
    <n v="1"/>
    <n v="1"/>
    <n v="1"/>
    <n v="1"/>
    <n v="0"/>
    <n v="1"/>
    <n v="1"/>
    <n v="1"/>
    <n v="1"/>
    <n v="1"/>
    <n v="1"/>
    <n v="0"/>
    <n v="1"/>
    <n v="1"/>
    <n v="1"/>
    <n v="1"/>
    <n v="0"/>
    <n v="0"/>
    <n v="1"/>
    <n v="1"/>
    <n v="1"/>
    <n v="1"/>
    <n v="1"/>
    <n v="1"/>
    <n v="1"/>
    <n v="1"/>
    <n v="1"/>
    <n v="0.15"/>
    <n v="0.15"/>
    <n v="0.15"/>
    <n v="0.15"/>
    <n v="0.3"/>
    <n v="0.3"/>
    <n v="0.3"/>
    <n v="0.3"/>
    <n v="0.3"/>
    <n v="0.3"/>
    <n v="0.3"/>
    <n v="0.3"/>
    <n v="0.3"/>
    <n v="0.3"/>
    <n v="0.25"/>
    <n v="0.25"/>
    <n v="1"/>
    <n v="1"/>
    <n v="1"/>
    <n v="1"/>
    <n v="1"/>
    <n v="1"/>
    <n v="1"/>
    <n v="1"/>
    <n v="1"/>
    <n v="1"/>
    <n v="1"/>
    <n v="1"/>
    <n v="1"/>
    <n v="0"/>
    <n v="0"/>
    <n v="1"/>
    <n v="1"/>
    <n v="1"/>
    <n v="1"/>
    <n v="1"/>
    <n v="1"/>
    <n v="1"/>
    <n v="0"/>
    <n v="0"/>
    <n v="1"/>
    <n v="1"/>
    <n v="1"/>
    <n v="1"/>
    <n v="1"/>
    <n v="0"/>
    <n v="0"/>
    <n v="0"/>
    <n v="0"/>
    <n v="1"/>
    <n v="1"/>
    <n v="1"/>
    <n v="1"/>
    <n v="0"/>
    <n v="0"/>
    <n v="0"/>
    <n v="0"/>
    <n v="1"/>
    <n v="1"/>
    <n v="1"/>
    <n v="1"/>
    <n v="1"/>
    <n v="1"/>
    <n v="0"/>
    <n v="1"/>
    <n v="1"/>
    <n v="1"/>
    <n v="1"/>
    <n v="1"/>
    <n v="1"/>
    <n v="1"/>
    <n v="1"/>
    <n v="0.1"/>
    <n v="0"/>
    <n v="0"/>
    <n v="0.3"/>
    <n v="0.4"/>
    <n v="1"/>
    <n v="1"/>
    <s v=""/>
    <s v=""/>
    <s v=""/>
    <m/>
    <m/>
    <s v=""/>
    <s v=""/>
    <s v=""/>
    <s v=""/>
    <s v=""/>
    <s v=""/>
    <s v=""/>
    <e v="#REF!"/>
    <s v=""/>
    <s v=""/>
    <s v=""/>
    <s v=""/>
    <s v=""/>
    <s v=""/>
    <s v=""/>
    <s v=""/>
    <s v=""/>
    <s v="¿El agente explica los términos y condiciones del servicio?"/>
    <s v=""/>
    <s v=""/>
    <s v=""/>
    <s v=""/>
    <s v=""/>
    <s v="¿El agente utiliza un lenguaje adecuado y profesional? "/>
    <s v=""/>
    <s v=""/>
    <s v=""/>
    <s v=""/>
    <s v=""/>
    <e v="#REF!"/>
    <e v="#REF!"/>
    <s v="¿El agente ofrece adecuadamente un producto adicional? "/>
    <s v=""/>
    <s v=""/>
    <s v=""/>
    <s v=""/>
    <s v="¿El agente maneja correctamente las objeciones del cliente? "/>
    <s v="¿El agente gestiona la oferta según la campaña vigente? "/>
    <s v=""/>
    <s v=""/>
    <s v=""/>
    <s v=""/>
    <s v=""/>
    <s v=""/>
    <s v=""/>
    <s v=""/>
    <s v="Aleshka Sachell Ambulo Prado Outbound may-26"/>
    <n v="2"/>
    <n v="0"/>
    <n v="1"/>
    <n v="397"/>
    <n v="0"/>
    <x v="0"/>
    <m/>
    <m/>
    <m/>
    <m/>
    <x v="1"/>
  </r>
  <r>
    <x v="53"/>
    <n v="67244798"/>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s v="Si"/>
    <m/>
    <s v="Critica"/>
    <m/>
    <m/>
    <n v="1"/>
    <n v="1"/>
    <n v="1"/>
    <n v="1"/>
    <n v="1"/>
    <n v="1"/>
    <n v="1"/>
    <n v="1"/>
    <n v="1"/>
    <n v="1"/>
    <n v="1"/>
    <n v="1"/>
    <n v="1"/>
    <n v="1"/>
    <n v="1"/>
    <n v="1"/>
    <n v="1"/>
    <n v="1"/>
    <n v="1"/>
    <n v="1"/>
    <n v="1"/>
    <n v="1"/>
    <n v="1"/>
    <n v="1"/>
    <n v="1"/>
    <n v="1"/>
    <n v="1"/>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
    <s v=""/>
    <s v=""/>
    <s v=""/>
    <s v=""/>
    <s v=""/>
    <s v=""/>
    <s v=""/>
    <s v=""/>
    <s v=""/>
    <s v="Yuleymi Ayleen Pulgarin de Leon Outbound may-26"/>
    <n v="1"/>
    <n v="1"/>
    <n v="1"/>
    <n v="397"/>
    <n v="0"/>
    <x v="0"/>
    <m/>
    <m/>
    <m/>
    <m/>
    <x v="0"/>
  </r>
  <r>
    <x v="47"/>
    <n v="63308427"/>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No"/>
    <s v="No"/>
    <s v="Si"/>
    <s v="Si"/>
    <s v="Si"/>
    <s v="Si"/>
    <s v="Si"/>
    <s v="Si"/>
    <s v="Si"/>
    <s v="Si"/>
    <s v="Si"/>
    <s v="Si"/>
    <s v="Si"/>
    <s v="Si"/>
    <m/>
    <s v="Critica"/>
    <m/>
    <m/>
    <n v="1"/>
    <n v="1"/>
    <n v="1"/>
    <n v="1"/>
    <n v="1"/>
    <n v="1"/>
    <n v="1"/>
    <n v="1"/>
    <n v="1"/>
    <n v="1"/>
    <n v="1"/>
    <n v="1"/>
    <n v="1"/>
    <n v="1"/>
    <n v="1"/>
    <n v="1"/>
    <n v="1"/>
    <n v="1"/>
    <n v="1"/>
    <n v="1"/>
    <n v="1"/>
    <n v="1"/>
    <n v="1"/>
    <n v="1"/>
    <n v="1"/>
    <n v="1"/>
    <n v="1"/>
    <n v="1"/>
    <n v="1"/>
    <n v="1"/>
    <n v="1"/>
    <n v="1"/>
    <n v="1"/>
    <n v="0"/>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
    <s v=""/>
    <s v=""/>
    <s v=""/>
    <s v=""/>
    <s v=""/>
    <s v=""/>
    <s v=""/>
    <s v=""/>
    <s v=""/>
    <s v="Valeri Michell Ambulo Rook Outbound may-26"/>
    <n v="2"/>
    <n v="0"/>
    <n v="1"/>
    <n v="397"/>
    <n v="0"/>
    <x v="0"/>
    <m/>
    <m/>
    <m/>
    <m/>
    <x v="1"/>
  </r>
  <r>
    <x v="51"/>
    <n v="62503300"/>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No"/>
    <s v="Si"/>
    <s v="No"/>
    <s v="Si"/>
    <s v="Si"/>
    <s v="Si"/>
    <s v="No"/>
    <s v="Si"/>
    <s v="Si"/>
    <s v="Si"/>
    <s v="Si"/>
    <s v="Si"/>
    <s v="Si"/>
    <m/>
    <s v="Critica"/>
    <m/>
    <m/>
    <n v="1"/>
    <n v="1"/>
    <n v="1"/>
    <n v="1"/>
    <n v="1"/>
    <n v="1"/>
    <n v="1"/>
    <n v="1"/>
    <n v="1"/>
    <n v="1"/>
    <n v="1"/>
    <n v="1"/>
    <n v="1"/>
    <n v="1"/>
    <n v="1"/>
    <n v="1"/>
    <n v="1"/>
    <n v="1"/>
    <n v="1"/>
    <n v="1"/>
    <n v="1"/>
    <n v="1"/>
    <n v="1"/>
    <n v="1"/>
    <n v="1"/>
    <n v="1"/>
    <n v="1"/>
    <n v="1"/>
    <n v="1"/>
    <n v="1"/>
    <n v="1"/>
    <n v="1"/>
    <n v="1"/>
    <n v="1"/>
    <n v="0"/>
    <n v="0"/>
    <n v="1"/>
    <n v="0"/>
    <n v="1"/>
    <n v="1"/>
    <n v="1"/>
    <n v="0"/>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1"/>
    <n v="0"/>
    <n v="1"/>
    <n v="1"/>
    <n v="1"/>
    <n v="0"/>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
    <s v=""/>
    <s v=""/>
    <s v="¿El agente gestiona la recepción de documentos por WhatsApp o correo? "/>
    <s v=""/>
    <s v=""/>
    <s v=""/>
    <s v=""/>
    <s v=""/>
    <s v=""/>
    <s v="Alma Rosa Delgado Garcia Outbound may-26"/>
    <n v="2"/>
    <n v="0"/>
    <n v="1"/>
    <n v="397"/>
    <n v="0"/>
    <x v="0"/>
    <m/>
    <m/>
    <m/>
    <m/>
    <x v="1"/>
  </r>
  <r>
    <x v="52"/>
    <n v="69869045"/>
    <d v="2026-05-11T00:00:00"/>
    <x v="1"/>
    <x v="3"/>
    <x v="0"/>
    <s v="Shanyda Botello"/>
    <x v="1"/>
    <s v="Critica"/>
    <s v="Si"/>
    <s v="Si"/>
    <s v="Si"/>
    <s v="Si"/>
    <s v="Si"/>
    <s v="Si"/>
    <s v="Si"/>
    <s v="Si"/>
    <s v="No"/>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0"/>
    <n v="1"/>
    <n v="1"/>
    <n v="1"/>
    <n v="1"/>
    <n v="1"/>
    <n v="1"/>
    <n v="1"/>
    <n v="1"/>
    <n v="1"/>
    <n v="1"/>
    <n v="1"/>
    <n v="1"/>
    <n v="1"/>
    <n v="1"/>
    <n v="1"/>
    <n v="1"/>
    <n v="1"/>
    <n v="1"/>
    <n v="1"/>
    <n v="1"/>
    <n v="1"/>
    <n v="1"/>
    <n v="1"/>
    <n v="1"/>
    <n v="1"/>
    <n v="1"/>
    <n v="1"/>
    <n v="1"/>
    <n v="1"/>
    <n v="0"/>
    <n v="1"/>
    <n v="1"/>
    <n v="1"/>
    <n v="1"/>
    <n v="1"/>
    <n v="1"/>
    <n v="1"/>
    <n v="1"/>
    <n v="1"/>
    <n v="1"/>
    <n v="0.15"/>
    <n v="0.15"/>
    <n v="0.15"/>
    <n v="0.15"/>
    <n v="0.3"/>
    <n v="0.3"/>
    <n v="0.3"/>
    <n v="0.3"/>
    <n v="0.3"/>
    <n v="0.3"/>
    <n v="0"/>
    <n v="0.3"/>
    <n v="0.3"/>
    <n v="0"/>
    <n v="0.25"/>
    <n v="0.25"/>
    <n v="0.7"/>
    <n v="1"/>
    <n v="1"/>
    <n v="1"/>
    <n v="1"/>
    <n v="1"/>
    <n v="1"/>
    <n v="1"/>
    <n v="1"/>
    <n v="1"/>
    <n v="1"/>
    <n v="1"/>
    <n v="1"/>
    <n v="1"/>
    <n v="1"/>
    <n v="1"/>
    <n v="1"/>
    <n v="1"/>
    <n v="1"/>
    <n v="1"/>
    <n v="1"/>
    <n v="1"/>
    <n v="1"/>
    <n v="1"/>
    <n v="1"/>
    <n v="1"/>
    <n v="1"/>
    <n v="1"/>
    <n v="1"/>
    <n v="1"/>
    <n v="1"/>
    <n v="1"/>
    <n v="1"/>
    <n v="1"/>
    <n v="1"/>
    <n v="1"/>
    <n v="1"/>
    <n v="0"/>
    <n v="0"/>
    <n v="1"/>
    <n v="1"/>
    <n v="1"/>
    <n v="1"/>
    <n v="1"/>
    <n v="1"/>
    <n v="1"/>
    <n v="1"/>
    <n v="0"/>
    <n v="1"/>
    <n v="1"/>
    <n v="1"/>
    <n v="1"/>
    <n v="1"/>
    <n v="1"/>
    <n v="1"/>
    <n v="1"/>
    <n v="6.9999999999999993E-2"/>
    <n v="0.3"/>
    <n v="0"/>
    <n v="0.3"/>
    <n v="0.66999999999999993"/>
    <n v="1"/>
    <n v="1"/>
    <s v=""/>
    <s v=""/>
    <s v=""/>
    <m/>
    <m/>
    <s v=""/>
    <s v=""/>
    <s v=""/>
    <s v="¿El agente muestra entusiasmo genuino? "/>
    <s v=""/>
    <s v=""/>
    <s v=""/>
    <e v="#REF!"/>
    <s v=""/>
    <s v=""/>
    <s v=""/>
    <s v=""/>
    <s v=""/>
    <s v=""/>
    <s v=""/>
    <s v=""/>
    <s v=""/>
    <s v=""/>
    <s v=""/>
    <s v=""/>
    <s v=""/>
    <s v=""/>
    <s v=""/>
    <s v=""/>
    <s v=""/>
    <s v=""/>
    <s v=""/>
    <s v=""/>
    <s v=""/>
    <e v="#REF!"/>
    <e v="#REF!"/>
    <s v=""/>
    <s v=""/>
    <s v=""/>
    <s v=""/>
    <s v=""/>
    <s v="¿El agente maneja correctamente las objeciones del cliente? "/>
    <s v=""/>
    <s v=""/>
    <s v=""/>
    <s v=""/>
    <s v=""/>
    <s v=""/>
    <s v=""/>
    <s v=""/>
    <s v=""/>
    <s v="Emanuel Yusiel Velez Delgado Outbound may-26"/>
    <n v="2"/>
    <n v="0"/>
    <n v="1"/>
    <n v="397"/>
    <n v="0"/>
    <x v="0"/>
    <m/>
    <m/>
    <m/>
    <m/>
    <x v="1"/>
  </r>
  <r>
    <x v="50"/>
    <n v="69818161"/>
    <d v="2026-05-11T00:00:00"/>
    <x v="1"/>
    <x v="3"/>
    <x v="0"/>
    <s v="Shanyda Botello"/>
    <x v="1"/>
    <s v="Critica"/>
    <s v="Si"/>
    <s v="Si"/>
    <s v="Si"/>
    <s v="Si"/>
    <s v="Si"/>
    <s v="Si"/>
    <s v="Si"/>
    <s v="Si"/>
    <s v="Si"/>
    <s v="Si"/>
    <s v="Si"/>
    <s v="Si"/>
    <s v="Si"/>
    <s v="Si"/>
    <s v="No"/>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El agente informa sobre cargos adicionales relacionados? "/>
    <s v=""/>
    <s v="¿El agente presenta correctamente los beneficios del producto? "/>
    <s v=""/>
    <s v=""/>
    <s v=""/>
    <s v=""/>
    <s v=""/>
    <s v=""/>
    <s v=""/>
    <s v=""/>
    <s v=""/>
    <s v=""/>
    <s v=""/>
    <s v=""/>
    <s v=""/>
    <s v=""/>
    <s v=""/>
    <s v=""/>
    <e v="#REF!"/>
    <e v="#REF!"/>
    <s v=""/>
    <s v=""/>
    <s v=""/>
    <s v=""/>
    <s v=""/>
    <s v=""/>
    <s v=""/>
    <s v=""/>
    <s v=""/>
    <s v=""/>
    <s v=""/>
    <s v=""/>
    <s v=""/>
    <s v=""/>
    <s v=""/>
    <s v="Ronaldo Jahir Rivera Madrid Outbound may-26"/>
    <n v="2"/>
    <n v="0"/>
    <n v="1"/>
    <n v="397"/>
    <n v="0"/>
    <x v="0"/>
    <m/>
    <m/>
    <m/>
    <m/>
    <x v="1"/>
  </r>
  <r>
    <x v="49"/>
    <n v="66550763"/>
    <d v="2026-05-11T00:00:00"/>
    <x v="1"/>
    <x v="3"/>
    <x v="0"/>
    <s v="Shanyda Botello"/>
    <x v="1"/>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Sanneth Lyeette Soberon Guzman Outbound may-26"/>
    <n v="2"/>
    <n v="0"/>
    <n v="1"/>
    <n v="397"/>
    <n v="0"/>
    <x v="0"/>
    <m/>
    <m/>
    <m/>
    <m/>
    <x v="1"/>
  </r>
  <r>
    <x v="48"/>
    <n v="67581626"/>
    <d v="2026-05-11T00:00:00"/>
    <x v="1"/>
    <x v="3"/>
    <x v="0"/>
    <s v="Shanyda Botello"/>
    <x v="1"/>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Frank Joseph Castillo Morales Outbound may-26"/>
    <n v="2"/>
    <n v="0"/>
    <n v="1"/>
    <n v="397"/>
    <n v="0"/>
    <x v="0"/>
    <m/>
    <m/>
    <m/>
    <m/>
    <x v="1"/>
  </r>
  <r>
    <x v="0"/>
    <n v="65551648"/>
    <d v="2026-05-18T00:00:00"/>
    <x v="0"/>
    <x v="0"/>
    <x v="0"/>
    <s v="Shanyda Botello"/>
    <x v="2"/>
    <s v="Critica"/>
    <s v="Si"/>
    <s v="Si"/>
    <s v="Si"/>
    <s v="Si"/>
    <s v="Si"/>
    <s v="Si"/>
    <s v="Si"/>
    <s v="Si"/>
    <s v="Si"/>
    <s v="Si"/>
    <s v="Si"/>
    <s v="Si"/>
    <s v="Si"/>
    <s v="Si"/>
    <s v="Si"/>
    <s v="Si"/>
    <s v="Si"/>
    <s v="No"/>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0"/>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0"/>
    <n v="0"/>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El agente comunica beneficios emocionales al cliente? "/>
    <s v=""/>
    <s v=""/>
    <s v=""/>
    <s v=""/>
    <s v=""/>
    <s v=""/>
    <s v=""/>
    <s v=""/>
    <s v=""/>
    <s v="¿El agente utiliza un lenguaje adecuado y profesional? "/>
    <s v=""/>
    <s v=""/>
    <s v=""/>
    <s v=""/>
    <s v=""/>
    <e v="#REF!"/>
    <e v="#REF!"/>
    <s v=""/>
    <s v=""/>
    <s v=""/>
    <s v=""/>
    <s v=""/>
    <s v=""/>
    <s v=""/>
    <s v=""/>
    <s v=""/>
    <s v=""/>
    <s v=""/>
    <s v=""/>
    <s v=""/>
    <s v=""/>
    <s v=""/>
    <s v="Lizeth Palacios Rangel Outbound may-26"/>
    <n v="1"/>
    <n v="1"/>
    <n v="1"/>
    <n v="397"/>
    <n v="0"/>
    <x v="0"/>
    <m/>
    <m/>
    <m/>
    <m/>
    <x v="0"/>
  </r>
  <r>
    <x v="56"/>
    <n v="6651451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Dianitzia Michelle de Leon Mojica Outbound may-26"/>
    <n v="1"/>
    <n v="1"/>
    <n v="1"/>
    <n v="397"/>
    <n v="0"/>
    <x v="0"/>
    <m/>
    <m/>
    <m/>
    <m/>
    <x v="1"/>
  </r>
  <r>
    <x v="1"/>
    <n v="66837624"/>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lejandra Jusseth Nuñez Outbound may-26"/>
    <n v="1"/>
    <n v="1"/>
    <n v="1"/>
    <n v="397"/>
    <n v="0"/>
    <x v="0"/>
    <m/>
    <m/>
    <m/>
    <m/>
    <x v="1"/>
  </r>
  <r>
    <x v="57"/>
    <n v="6814658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uby Yirelis Arauz Rodriguez Outbound may-26"/>
    <n v="1"/>
    <n v="1"/>
    <n v="1"/>
    <n v="397"/>
    <n v="0"/>
    <x v="0"/>
    <m/>
    <m/>
    <m/>
    <m/>
    <x v="1"/>
  </r>
  <r>
    <x v="55"/>
    <n v="6557130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Emily Nicolle Trejos Alvarado Outbound may-26"/>
    <n v="1"/>
    <n v="1"/>
    <n v="1"/>
    <n v="397"/>
    <n v="0"/>
    <x v="0"/>
    <m/>
    <m/>
    <m/>
    <m/>
    <x v="1"/>
  </r>
  <r>
    <x v="2"/>
    <n v="66985473"/>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arielvis del Carmen Sibaja Murillo Outbound may-26"/>
    <n v="1"/>
    <n v="1"/>
    <n v="1"/>
    <n v="397"/>
    <n v="0"/>
    <x v="0"/>
    <m/>
    <m/>
    <m/>
    <m/>
    <x v="1"/>
  </r>
  <r>
    <x v="3"/>
    <n v="63486384"/>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irna del Carmen Rodriguez Castañedas Outbound may-26"/>
    <n v="1"/>
    <n v="1"/>
    <n v="1"/>
    <n v="397"/>
    <n v="0"/>
    <x v="0"/>
    <m/>
    <m/>
    <m/>
    <m/>
    <x v="0"/>
  </r>
  <r>
    <x v="5"/>
    <n v="68433553"/>
    <d v="2026-05-18T00:00:00"/>
    <x v="0"/>
    <x v="0"/>
    <x v="0"/>
    <s v="Shanyda Botello"/>
    <x v="2"/>
    <s v="Critica"/>
    <s v="Si"/>
    <s v="Si"/>
    <s v="Si"/>
    <s v="Si"/>
    <s v="Si"/>
    <s v="Si"/>
    <s v="Si"/>
    <s v="Si"/>
    <s v="Si"/>
    <s v="Si"/>
    <s v="Si"/>
    <s v="No"/>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0"/>
    <n v="1"/>
    <n v="1"/>
    <n v="1"/>
    <n v="1"/>
    <n v="1"/>
    <n v="1"/>
    <n v="1"/>
    <n v="1"/>
    <n v="1"/>
    <n v="1"/>
    <n v="1"/>
    <n v="1"/>
    <n v="1"/>
    <n v="1"/>
    <n v="1"/>
    <n v="1"/>
    <n v="1"/>
    <n v="1"/>
    <n v="1"/>
    <n v="1"/>
    <n v="1"/>
    <n v="1"/>
    <n v="1"/>
    <n v="1"/>
    <n v="1"/>
    <n v="1"/>
    <n v="0"/>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El agente maneja correctamente las objeciones del cliente? "/>
    <s v=""/>
    <s v=""/>
    <s v=""/>
    <s v=""/>
    <s v=""/>
    <s v=""/>
    <s v=""/>
    <s v=""/>
    <s v=""/>
    <s v="Eloisa Itzel Ojo Moreno Outbound may-26"/>
    <n v="1"/>
    <n v="1"/>
    <n v="1"/>
    <n v="397"/>
    <n v="0"/>
    <x v="0"/>
    <m/>
    <m/>
    <m/>
    <m/>
    <x v="1"/>
  </r>
  <r>
    <x v="58"/>
    <n v="67078827"/>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Lee Omar Dean Valenzuela Outbound may-26"/>
    <n v="1"/>
    <n v="1"/>
    <n v="1"/>
    <n v="397"/>
    <n v="0"/>
    <x v="0"/>
    <m/>
    <m/>
    <m/>
    <m/>
    <x v="1"/>
  </r>
  <r>
    <x v="6"/>
    <n v="67021903"/>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Greybis Milagro Meza Navarro Outbound may-26"/>
    <n v="1"/>
    <n v="1"/>
    <n v="1"/>
    <n v="397"/>
    <n v="0"/>
    <x v="0"/>
    <m/>
    <m/>
    <m/>
    <m/>
    <x v="1"/>
  </r>
  <r>
    <x v="7"/>
    <n v="67214903"/>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Madelay Del Carmen Castillo Wilson Outbound may-26"/>
    <n v="1"/>
    <n v="1"/>
    <n v="1"/>
    <n v="397"/>
    <n v="0"/>
    <x v="0"/>
    <m/>
    <m/>
    <m/>
    <m/>
    <x v="1"/>
  </r>
  <r>
    <x v="8"/>
    <n v="65463000"/>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Nairobi Paulete Samaniel De Planes Outbound may-26"/>
    <n v="1"/>
    <n v="1"/>
    <n v="1"/>
    <n v="397"/>
    <n v="0"/>
    <x v="0"/>
    <m/>
    <m/>
    <m/>
    <m/>
    <x v="1"/>
  </r>
  <r>
    <x v="9"/>
    <n v="67846251"/>
    <d v="2026-05-18T00:00:00"/>
    <x v="0"/>
    <x v="0"/>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Hazel Daniela Bermudez Outbound may-26"/>
    <n v="1"/>
    <n v="1"/>
    <n v="1"/>
    <n v="397"/>
    <n v="0"/>
    <x v="0"/>
    <m/>
    <m/>
    <m/>
    <m/>
    <x v="1"/>
  </r>
  <r>
    <x v="10"/>
    <n v="68436964"/>
    <d v="2026-05-18T00:00:00"/>
    <x v="0"/>
    <x v="0"/>
    <x v="0"/>
    <s v="Shanyda Botello"/>
    <x v="2"/>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Jesus Henriquez Grant Parks Outbound may-26"/>
    <n v="1"/>
    <n v="1"/>
    <n v="1"/>
    <n v="397"/>
    <n v="0"/>
    <x v="0"/>
    <m/>
    <m/>
    <m/>
    <m/>
    <x v="1"/>
  </r>
  <r>
    <x v="12"/>
    <n v="68876263"/>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e Luis Reyes Pitti Outbound may-26"/>
    <n v="1"/>
    <n v="1"/>
    <n v="1"/>
    <n v="397"/>
    <n v="0"/>
    <x v="0"/>
    <m/>
    <m/>
    <m/>
    <m/>
    <x v="1"/>
  </r>
  <r>
    <x v="13"/>
    <n v="68796155"/>
    <d v="2026-05-18T00:00:00"/>
    <x v="0"/>
    <x v="1"/>
    <x v="0"/>
    <s v="Shanyda Botello"/>
    <x v="2"/>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Erika Yaritza White Smith Outbound may-26"/>
    <n v="1"/>
    <n v="1"/>
    <n v="1"/>
    <n v="397"/>
    <n v="0"/>
    <x v="0"/>
    <m/>
    <m/>
    <m/>
    <m/>
    <x v="1"/>
  </r>
  <r>
    <x v="59"/>
    <n v="66807774"/>
    <d v="2026-05-18T00:00:00"/>
    <x v="0"/>
    <x v="1"/>
    <x v="0"/>
    <s v="Shanyda Botello"/>
    <x v="2"/>
    <s v="Critica"/>
    <s v="Si"/>
    <s v="Si"/>
    <s v="Si"/>
    <s v="Si"/>
    <s v="Si"/>
    <s v="Si"/>
    <s v="Si"/>
    <s v="Si"/>
    <s v="Si"/>
    <s v="Si"/>
    <s v="Si"/>
    <s v="Si"/>
    <s v="Si"/>
    <s v="Si"/>
    <s v="Si"/>
    <s v="No"/>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0"/>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0"/>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El agente maneja correctamente las objeciones del cliente? "/>
    <s v=""/>
    <s v=""/>
    <s v=""/>
    <s v=""/>
    <s v=""/>
    <s v=""/>
    <s v=""/>
    <s v=""/>
    <s v=""/>
    <s v="Rafael Alejandro Jordan Garrido Outbound may-26"/>
    <n v="1"/>
    <n v="1"/>
    <n v="1"/>
    <n v="397"/>
    <n v="0"/>
    <x v="0"/>
    <m/>
    <m/>
    <m/>
    <m/>
    <x v="1"/>
  </r>
  <r>
    <x v="60"/>
    <n v="69861505"/>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Luis Abdiel Aguilar Pinillo Outbound may-26"/>
    <n v="1"/>
    <n v="1"/>
    <n v="1"/>
    <n v="397"/>
    <n v="0"/>
    <x v="0"/>
    <m/>
    <m/>
    <m/>
    <m/>
    <x v="1"/>
  </r>
  <r>
    <x v="14"/>
    <n v="65492605"/>
    <d v="2026-05-18T00:00:00"/>
    <x v="0"/>
    <x v="1"/>
    <x v="0"/>
    <s v="Shanyda Botello"/>
    <x v="2"/>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se Mary Cedeño Stikel Outbound may-26"/>
    <n v="1"/>
    <n v="1"/>
    <s v=""/>
    <s v=""/>
    <n v="0"/>
    <x v="0"/>
    <m/>
    <m/>
    <m/>
    <m/>
    <x v="1"/>
  </r>
  <r>
    <x v="16"/>
    <n v="67108456"/>
    <d v="2026-05-18T00:00:00"/>
    <x v="0"/>
    <x v="1"/>
    <x v="0"/>
    <s v="Shanyda Botello"/>
    <x v="2"/>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Miguel Angel Cortes Flores Outbound may-26"/>
    <n v="1"/>
    <n v="1"/>
    <s v=""/>
    <s v=""/>
    <n v="0"/>
    <x v="0"/>
    <m/>
    <m/>
    <m/>
    <m/>
    <x v="0"/>
  </r>
  <r>
    <x v="17"/>
    <n v="69045911"/>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Eleuterio Guevara Garcia Outbound may-26"/>
    <n v="1"/>
    <n v="1"/>
    <n v="1"/>
    <n v="397"/>
    <n v="0"/>
    <x v="0"/>
    <m/>
    <m/>
    <m/>
    <m/>
    <x v="1"/>
  </r>
  <r>
    <x v="18"/>
    <n v="65290042"/>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oswer Lisandro Acosta Arias Outbound may-26"/>
    <n v="1"/>
    <n v="1"/>
    <n v="1"/>
    <n v="397"/>
    <n v="0"/>
    <x v="0"/>
    <m/>
    <m/>
    <m/>
    <m/>
    <x v="1"/>
  </r>
  <r>
    <x v="19"/>
    <n v="66690936"/>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Taisha Mayte Catillo Arias Outbound may-26"/>
    <n v="1"/>
    <n v="1"/>
    <n v="1"/>
    <n v="397"/>
    <n v="0"/>
    <x v="0"/>
    <m/>
    <m/>
    <m/>
    <m/>
    <x v="0"/>
  </r>
  <r>
    <x v="20"/>
    <n v="63374991"/>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oberto Antonio Valdiviezo Batista Outbound may-26"/>
    <n v="1"/>
    <n v="1"/>
    <n v="1"/>
    <n v="397"/>
    <n v="0"/>
    <x v="0"/>
    <m/>
    <m/>
    <m/>
    <m/>
    <x v="1"/>
  </r>
  <r>
    <x v="21"/>
    <n v="68019591"/>
    <d v="2026-05-18T00:00:00"/>
    <x v="0"/>
    <x v="1"/>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bdiel Josafat Espinosa Outbound may-26"/>
    <n v="1"/>
    <n v="1"/>
    <n v="1"/>
    <n v="397"/>
    <n v="0"/>
    <x v="0"/>
    <m/>
    <m/>
    <m/>
    <m/>
    <x v="1"/>
  </r>
  <r>
    <x v="22"/>
    <n v="67753637"/>
    <d v="2026-05-18T00:00:00"/>
    <x v="0"/>
    <x v="1"/>
    <x v="0"/>
    <s v="Shanyda Botello"/>
    <x v="2"/>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1"/>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El agente identifica cuentas malas cuando corresponde? "/>
    <s v=""/>
    <s v=""/>
    <e v="#REF!"/>
    <e v="#REF!"/>
    <s v=""/>
    <s v=""/>
    <s v=""/>
    <s v=""/>
    <s v=""/>
    <s v=""/>
    <s v=""/>
    <s v=""/>
    <s v=""/>
    <s v=""/>
    <s v=""/>
    <s v=""/>
    <s v=""/>
    <s v=""/>
    <s v=""/>
    <s v="Gustavo De Jesús Carrión Peréz Outbound may-26"/>
    <n v="1"/>
    <n v="1"/>
    <n v="1"/>
    <n v="397"/>
    <n v="0"/>
    <x v="0"/>
    <m/>
    <m/>
    <m/>
    <m/>
    <x v="1"/>
  </r>
  <r>
    <x v="23"/>
    <n v="62036810"/>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Josue Armando Vasquez Jimenez Outbound may-26"/>
    <n v="1"/>
    <n v="1"/>
    <n v="1"/>
    <n v="397"/>
    <n v="0"/>
    <x v="0"/>
    <m/>
    <m/>
    <m/>
    <m/>
    <x v="1"/>
  </r>
  <r>
    <x v="24"/>
    <n v="69885924"/>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Cristhyan Josue Vega Rivera Outbound may-26"/>
    <n v="1"/>
    <n v="1"/>
    <n v="1"/>
    <n v="397"/>
    <n v="0"/>
    <x v="0"/>
    <m/>
    <m/>
    <m/>
    <m/>
    <x v="1"/>
  </r>
  <r>
    <x v="25"/>
    <n v="6706896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Nazario Nadyir Rengifo Molinar Outbound may-26"/>
    <n v="1"/>
    <n v="1"/>
    <n v="1"/>
    <n v="397"/>
    <n v="0"/>
    <x v="0"/>
    <m/>
    <m/>
    <m/>
    <m/>
    <x v="1"/>
  </r>
  <r>
    <x v="26"/>
    <n v="68187899"/>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1"/>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Valentina Ruiz Ochoa Outbound may-26"/>
    <n v="1"/>
    <n v="1"/>
    <n v="1"/>
    <n v="397"/>
    <n v="0"/>
    <x v="0"/>
    <m/>
    <m/>
    <m/>
    <m/>
    <x v="1"/>
  </r>
  <r>
    <x v="27"/>
    <n v="6909774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No"/>
    <s v="No"/>
    <s v="Si"/>
    <s v="Si"/>
    <s v="Si"/>
    <s v="Si"/>
    <s v="Si"/>
    <s v="Si"/>
    <s v="Si"/>
    <s v="Si"/>
    <s v="Si"/>
    <m/>
    <s v="Critica"/>
    <m/>
    <m/>
    <n v="1"/>
    <n v="1"/>
    <n v="1"/>
    <n v="1"/>
    <n v="1"/>
    <n v="1"/>
    <n v="1"/>
    <n v="1"/>
    <n v="1"/>
    <n v="1"/>
    <n v="1"/>
    <n v="1"/>
    <n v="1"/>
    <n v="1"/>
    <n v="1"/>
    <n v="1"/>
    <n v="1"/>
    <n v="1"/>
    <n v="1"/>
    <n v="1"/>
    <n v="1"/>
    <n v="1"/>
    <n v="1"/>
    <n v="1"/>
    <n v="1"/>
    <n v="1"/>
    <n v="1"/>
    <n v="1"/>
    <n v="1"/>
    <n v="1"/>
    <n v="1"/>
    <n v="1"/>
    <n v="1"/>
    <n v="0"/>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El agente realiza seguimiento adecuado al caso o solicitud? "/>
    <s v="¿El agente maneja correctamente las objeciones del cliente? "/>
    <s v=""/>
    <s v=""/>
    <s v=""/>
    <s v=""/>
    <s v=""/>
    <s v=""/>
    <s v=""/>
    <s v=""/>
    <s v=""/>
    <s v="Yahaira Yorlenes Vega Castañedas Outbound may-26"/>
    <n v="1"/>
    <n v="1"/>
    <n v="1"/>
    <n v="397"/>
    <n v="0"/>
    <x v="0"/>
    <m/>
    <m/>
    <m/>
    <m/>
    <x v="1"/>
  </r>
  <r>
    <x v="28"/>
    <n v="62705130"/>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1"/>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Gladis Peralta Mendoza Outbound may-26"/>
    <n v="1"/>
    <n v="1"/>
    <n v="1"/>
    <n v="397"/>
    <n v="0"/>
    <x v="0"/>
    <m/>
    <m/>
    <m/>
    <m/>
    <x v="1"/>
  </r>
  <r>
    <x v="29"/>
    <n v="65083646"/>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Ediany Yatzury Simons Delgado Outbound may-26"/>
    <n v="1"/>
    <n v="1"/>
    <n v="1"/>
    <n v="397"/>
    <n v="0"/>
    <x v="0"/>
    <m/>
    <m/>
    <m/>
    <m/>
    <x v="1"/>
  </r>
  <r>
    <x v="30"/>
    <n v="65506558"/>
    <d v="2026-05-18T00:00:00"/>
    <x v="1"/>
    <x v="2"/>
    <x v="0"/>
    <s v="Shanyda Botello"/>
    <x v="2"/>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0"/>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
    <s v=""/>
    <s v="Alexander Jonathan Coley Ortega Outbound may-26"/>
    <n v="1"/>
    <n v="1"/>
    <n v="1"/>
    <n v="397"/>
    <n v="0"/>
    <x v="0"/>
    <m/>
    <m/>
    <m/>
    <m/>
    <x v="1"/>
  </r>
  <r>
    <x v="32"/>
    <n v="68286919"/>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No"/>
    <s v="No"/>
    <s v="Si"/>
    <s v="No"/>
    <s v="No"/>
    <s v="Si"/>
    <s v="Si"/>
    <s v="Si"/>
    <s v="Si"/>
    <s v="Si"/>
    <s v="Si"/>
    <s v="Si"/>
    <s v="Si"/>
    <s v="Si"/>
    <m/>
    <s v="Critica"/>
    <m/>
    <m/>
    <n v="1"/>
    <n v="1"/>
    <n v="1"/>
    <n v="1"/>
    <n v="1"/>
    <n v="1"/>
    <n v="1"/>
    <n v="1"/>
    <n v="1"/>
    <n v="1"/>
    <n v="1"/>
    <n v="1"/>
    <n v="1"/>
    <n v="1"/>
    <n v="1"/>
    <n v="1"/>
    <n v="1"/>
    <n v="1"/>
    <n v="1"/>
    <n v="1"/>
    <n v="1"/>
    <n v="1"/>
    <n v="1"/>
    <n v="1"/>
    <n v="1"/>
    <n v="1"/>
    <n v="1"/>
    <n v="1"/>
    <n v="1"/>
    <n v="1"/>
    <n v="1"/>
    <n v="1"/>
    <n v="1"/>
    <n v="1"/>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Lerys Ariana Barrios Chacon Outbound may-26"/>
    <n v="1"/>
    <n v="1"/>
    <n v="1"/>
    <n v="397"/>
    <n v="0"/>
    <x v="0"/>
    <m/>
    <m/>
    <m/>
    <m/>
    <x v="1"/>
  </r>
  <r>
    <x v="54"/>
    <n v="6372912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Antonio Rivera Ayarza Outbound may-26"/>
    <n v="1"/>
    <n v="1"/>
    <n v="1"/>
    <n v="397"/>
    <n v="0"/>
    <x v="0"/>
    <m/>
    <m/>
    <m/>
    <m/>
    <x v="1"/>
  </r>
  <r>
    <x v="33"/>
    <n v="63130568"/>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Ashley Shaday Sanchez de Gracia Outbound may-26"/>
    <n v="1"/>
    <n v="1"/>
    <n v="1"/>
    <n v="397"/>
    <n v="0"/>
    <x v="0"/>
    <m/>
    <m/>
    <m/>
    <m/>
    <x v="1"/>
  </r>
  <r>
    <x v="34"/>
    <n v="68652148"/>
    <d v="2026-05-18T00:00:00"/>
    <x v="1"/>
    <x v="2"/>
    <x v="0"/>
    <s v="Shanyda Botello"/>
    <x v="2"/>
    <s v="Critica"/>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El agente informa sobre cargos adicionales relacionados? "/>
    <s v=""/>
    <s v=""/>
    <s v=""/>
    <s v=""/>
    <s v=""/>
    <s v=""/>
    <s v=""/>
    <s v=""/>
    <s v=""/>
    <s v=""/>
    <s v=""/>
    <s v=""/>
    <s v=""/>
    <s v=""/>
    <s v=""/>
    <s v=""/>
    <s v=""/>
    <s v=""/>
    <e v="#REF!"/>
    <e v="#REF!"/>
    <s v=""/>
    <s v=""/>
    <s v=""/>
    <s v=""/>
    <s v=""/>
    <s v=""/>
    <s v=""/>
    <s v=""/>
    <s v=""/>
    <s v=""/>
    <s v=""/>
    <s v=""/>
    <s v=""/>
    <s v=""/>
    <s v=""/>
    <s v="Yhilary Frheily Santamaria Acosta Outbound may-26"/>
    <n v="1"/>
    <n v="1"/>
    <n v="1"/>
    <n v="397"/>
    <n v="0"/>
    <x v="0"/>
    <m/>
    <m/>
    <m/>
    <m/>
    <x v="1"/>
  </r>
  <r>
    <x v="35"/>
    <n v="69627380"/>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s v="Si"/>
    <m/>
    <s v="Critica"/>
    <m/>
    <m/>
    <n v="1"/>
    <n v="1"/>
    <n v="1"/>
    <n v="1"/>
    <n v="1"/>
    <n v="1"/>
    <n v="1"/>
    <n v="1"/>
    <n v="1"/>
    <n v="1"/>
    <n v="1"/>
    <n v="1"/>
    <n v="1"/>
    <n v="1"/>
    <n v="1"/>
    <n v="1"/>
    <n v="1"/>
    <n v="1"/>
    <n v="1"/>
    <n v="1"/>
    <n v="1"/>
    <n v="1"/>
    <n v="1"/>
    <n v="1"/>
    <n v="1"/>
    <n v="1"/>
    <n v="1"/>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
    <s v=""/>
    <s v=""/>
    <s v=""/>
    <s v=""/>
    <s v=""/>
    <s v=""/>
    <s v=""/>
    <s v=""/>
    <s v=""/>
    <s v="Amarilis de los Milagros Ramos Sinclair Outbound may-26"/>
    <n v="1"/>
    <n v="1"/>
    <n v="1"/>
    <n v="397"/>
    <n v="0"/>
    <x v="0"/>
    <m/>
    <m/>
    <m/>
    <m/>
    <x v="1"/>
  </r>
  <r>
    <x v="36"/>
    <n v="67075214"/>
    <d v="2026-05-18T00:00:00"/>
    <x v="1"/>
    <x v="2"/>
    <x v="0"/>
    <s v="Shanyda Botello"/>
    <x v="2"/>
    <s v="Critica"/>
    <s v="Si"/>
    <s v="Si"/>
    <s v="Si"/>
    <s v="Si"/>
    <s v="Si"/>
    <s v="Si"/>
    <s v="Si"/>
    <s v="No"/>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0"/>
    <n v="1"/>
    <n v="1"/>
    <n v="1"/>
    <n v="1"/>
    <n v="1"/>
    <n v="1"/>
    <n v="1"/>
    <n v="1"/>
    <n v="0"/>
    <n v="1"/>
    <n v="1"/>
    <n v="1"/>
    <n v="1"/>
    <n v="1"/>
    <n v="1"/>
    <n v="1"/>
    <n v="1"/>
    <n v="1"/>
    <n v="1"/>
    <n v="1"/>
    <n v="1"/>
    <n v="1"/>
    <n v="1"/>
    <n v="1"/>
    <n v="1"/>
    <n v="1"/>
    <n v="1"/>
    <n v="1"/>
    <n v="1"/>
    <n v="1"/>
    <n v="1"/>
    <n v="1"/>
    <n v="1"/>
    <n v="1"/>
    <n v="1"/>
    <n v="1"/>
    <n v="1"/>
    <n v="1"/>
    <n v="1"/>
    <n v="1"/>
    <n v="1"/>
    <n v="0.15"/>
    <n v="0.15"/>
    <n v="0.15"/>
    <n v="0.15"/>
    <n v="0.3"/>
    <n v="0.3"/>
    <n v="0.3"/>
    <n v="0.3"/>
    <n v="0.3"/>
    <n v="0"/>
    <n v="0.3"/>
    <n v="0.3"/>
    <n v="0.3"/>
    <n v="0"/>
    <n v="0.25"/>
    <n v="0.25"/>
    <n v="0.7"/>
    <n v="1"/>
    <n v="1"/>
    <n v="1"/>
    <n v="1"/>
    <n v="1"/>
    <n v="0"/>
    <n v="1"/>
    <n v="0"/>
    <n v="1"/>
    <n v="1"/>
    <n v="1"/>
    <n v="1"/>
    <n v="1"/>
    <n v="1"/>
    <n v="1"/>
    <n v="1"/>
    <n v="1"/>
    <n v="1"/>
    <n v="1"/>
    <n v="1"/>
    <n v="1"/>
    <n v="1"/>
    <n v="1"/>
    <n v="1"/>
    <n v="1"/>
    <n v="1"/>
    <n v="1"/>
    <n v="1"/>
    <n v="1"/>
    <n v="1"/>
    <n v="0"/>
    <n v="1"/>
    <n v="1"/>
    <n v="1"/>
    <n v="1"/>
    <n v="1"/>
    <n v="1"/>
    <n v="1"/>
    <n v="1"/>
    <n v="1"/>
    <n v="1"/>
    <n v="1"/>
    <n v="1"/>
    <n v="1"/>
    <n v="1"/>
    <n v="1"/>
    <n v="1"/>
    <n v="1"/>
    <n v="1"/>
    <n v="1"/>
    <n v="1"/>
    <n v="1"/>
    <n v="1"/>
    <n v="1"/>
    <n v="1"/>
    <n v="6.9999999999999993E-2"/>
    <n v="0"/>
    <n v="0.3"/>
    <n v="0.3"/>
    <n v="0.66999999999999993"/>
    <n v="1"/>
    <n v="1"/>
    <s v=""/>
    <s v=""/>
    <s v=""/>
    <m/>
    <m/>
    <s v=""/>
    <s v=""/>
    <s v="¿El agente adapta su comunicación al cliente? "/>
    <s v=""/>
    <s v=""/>
    <s v=""/>
    <s v=""/>
    <e v="#REF!"/>
    <s v=""/>
    <s v=""/>
    <s v=""/>
    <s v=""/>
    <s v="¿El agente presenta correctamente los beneficios del producto? "/>
    <s v=""/>
    <s v=""/>
    <s v=""/>
    <s v=""/>
    <s v=""/>
    <s v=""/>
    <s v=""/>
    <s v=""/>
    <s v=""/>
    <s v=""/>
    <s v=""/>
    <s v=""/>
    <s v=""/>
    <s v=""/>
    <s v=""/>
    <s v=""/>
    <e v="#REF!"/>
    <e v="#REF!"/>
    <s v=""/>
    <s v=""/>
    <s v=""/>
    <s v=""/>
    <s v=""/>
    <s v=""/>
    <s v=""/>
    <s v=""/>
    <s v=""/>
    <s v=""/>
    <s v=""/>
    <s v=""/>
    <s v=""/>
    <s v=""/>
    <s v=""/>
    <s v="Yeimy Yareth Caicedo Quintero Outbound may-26"/>
    <n v="1"/>
    <n v="1"/>
    <n v="1"/>
    <n v="397"/>
    <n v="0"/>
    <x v="0"/>
    <m/>
    <m/>
    <m/>
    <m/>
    <x v="1"/>
  </r>
  <r>
    <x v="37"/>
    <n v="64401151"/>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1"/>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Emily Lisseth Forero Rivera Outbound may-26"/>
    <n v="1"/>
    <n v="1"/>
    <n v="1"/>
    <n v="397"/>
    <n v="0"/>
    <x v="0"/>
    <m/>
    <m/>
    <m/>
    <m/>
    <x v="1"/>
  </r>
  <r>
    <x v="38"/>
    <n v="63097246"/>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1"/>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Yatzari Del Carmen Pimentel Rodriguez Outbound may-26"/>
    <n v="1"/>
    <n v="1"/>
    <n v="1"/>
    <n v="397"/>
    <n v="0"/>
    <x v="0"/>
    <m/>
    <m/>
    <m/>
    <m/>
    <x v="1"/>
  </r>
  <r>
    <x v="61"/>
    <n v="66529628"/>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Roderick Dario Tack Urriola Outbound may-26"/>
    <n v="1"/>
    <n v="1"/>
    <n v="1"/>
    <n v="397"/>
    <n v="0"/>
    <x v="0"/>
    <m/>
    <m/>
    <m/>
    <m/>
    <x v="1"/>
  </r>
  <r>
    <x v="62"/>
    <n v="65180494"/>
    <d v="2026-05-18T00:00:00"/>
    <x v="1"/>
    <x v="2"/>
    <x v="0"/>
    <s v="Shanyda Botello"/>
    <x v="2"/>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Roberto Palacios Outbound may-26"/>
    <n v="1"/>
    <n v="1"/>
    <n v="1"/>
    <n v="397"/>
    <n v="0"/>
    <x v="0"/>
    <m/>
    <m/>
    <m/>
    <m/>
    <x v="1"/>
  </r>
  <r>
    <x v="31"/>
    <n v="65149553"/>
    <d v="2026-05-18T00:00:00"/>
    <x v="1"/>
    <x v="2"/>
    <x v="0"/>
    <s v="Shanyda Botello"/>
    <x v="2"/>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Ariadna Yisel Vasquez De Garcia Outbound may-26"/>
    <n v="1"/>
    <n v="1"/>
    <n v="1"/>
    <n v="397"/>
    <n v="0"/>
    <x v="0"/>
    <m/>
    <m/>
    <m/>
    <m/>
    <x v="1"/>
  </r>
  <r>
    <x v="39"/>
    <n v="67757292"/>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Yadira Isabel Fajardo Gil Outbound may-26"/>
    <n v="1"/>
    <n v="1"/>
    <n v="1"/>
    <n v="397"/>
    <n v="0"/>
    <x v="0"/>
    <m/>
    <m/>
    <m/>
    <m/>
    <x v="1"/>
  </r>
  <r>
    <x v="40"/>
    <n v="62407526"/>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Jonathan Leonel McClean Marin Outbound may-26"/>
    <n v="1"/>
    <n v="1"/>
    <n v="1"/>
    <n v="397"/>
    <n v="0"/>
    <x v="0"/>
    <m/>
    <m/>
    <m/>
    <m/>
    <x v="1"/>
  </r>
  <r>
    <x v="41"/>
    <n v="66596273"/>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Vanessa Del Carmen Guevara Outbound may-26"/>
    <n v="1"/>
    <n v="1"/>
    <n v="1"/>
    <n v="397"/>
    <n v="0"/>
    <x v="0"/>
    <m/>
    <m/>
    <m/>
    <m/>
    <x v="1"/>
  </r>
  <r>
    <x v="42"/>
    <n v="61500027"/>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eraldine Isela Ovalles Pinto Outbound may-26"/>
    <n v="1"/>
    <n v="1"/>
    <n v="1"/>
    <n v="397"/>
    <n v="0"/>
    <x v="0"/>
    <m/>
    <m/>
    <m/>
    <m/>
    <x v="1"/>
  </r>
  <r>
    <x v="43"/>
    <n v="64644894"/>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Milen Dayanis Julio De La Cruz Outbound may-26"/>
    <n v="1"/>
    <n v="1"/>
    <n v="1"/>
    <n v="397"/>
    <n v="0"/>
    <x v="0"/>
    <m/>
    <m/>
    <m/>
    <m/>
    <x v="1"/>
  </r>
  <r>
    <x v="45"/>
    <n v="62587151"/>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osuany Milagros Muñoz Apolayo Outbound may-26"/>
    <n v="1"/>
    <n v="1"/>
    <n v="1"/>
    <n v="397"/>
    <n v="0"/>
    <x v="0"/>
    <m/>
    <m/>
    <m/>
    <m/>
    <x v="1"/>
  </r>
  <r>
    <x v="46"/>
    <n v="60453276"/>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eshka Sachell Ambulo Prado Outbound may-26"/>
    <n v="1"/>
    <n v="1"/>
    <n v="1"/>
    <n v="397"/>
    <n v="0"/>
    <x v="0"/>
    <m/>
    <m/>
    <m/>
    <m/>
    <x v="1"/>
  </r>
  <r>
    <x v="47"/>
    <n v="67293944"/>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Valeri Michell Ambulo Rook Outbound may-26"/>
    <n v="1"/>
    <n v="1"/>
    <n v="1"/>
    <n v="397"/>
    <n v="0"/>
    <x v="0"/>
    <m/>
    <m/>
    <m/>
    <m/>
    <x v="1"/>
  </r>
  <r>
    <x v="48"/>
    <n v="67348627"/>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Frank Joseph Castillo Morales Outbound may-26"/>
    <n v="1"/>
    <n v="1"/>
    <n v="1"/>
    <n v="397"/>
    <n v="0"/>
    <x v="0"/>
    <m/>
    <m/>
    <m/>
    <m/>
    <x v="1"/>
  </r>
  <r>
    <x v="49"/>
    <n v="66643428"/>
    <d v="2026-05-18T00:00:00"/>
    <x v="1"/>
    <x v="3"/>
    <x v="0"/>
    <s v="Shanyda Botello"/>
    <x v="2"/>
    <s v="Critica"/>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m/>
    <s v="Critica"/>
    <m/>
    <m/>
    <n v="1"/>
    <n v="1"/>
    <n v="1"/>
    <n v="1"/>
    <n v="1"/>
    <n v="1"/>
    <n v="1"/>
    <n v="1"/>
    <n v="1"/>
    <n v="1"/>
    <n v="1"/>
    <n v="1"/>
    <n v="1"/>
    <n v="1"/>
    <n v="1"/>
    <n v="1"/>
    <n v="1"/>
    <n v="1"/>
    <n v="1"/>
    <n v="1"/>
    <n v="1"/>
    <n v="1"/>
    <n v="1"/>
    <n v="1"/>
    <n v="1"/>
    <n v="1"/>
    <n v="1"/>
    <n v="1"/>
    <n v="1"/>
    <n v="1"/>
    <n v="1"/>
    <n v="1"/>
    <n v="1"/>
    <n v="0"/>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
    <s v=""/>
    <s v=""/>
    <s v=""/>
    <s v=""/>
    <s v=""/>
    <s v=""/>
    <s v=""/>
    <s v=""/>
    <s v=""/>
    <s v="Sanneth Lyeette Soberon Guzman Outbound may-26"/>
    <n v="1"/>
    <n v="1"/>
    <n v="1"/>
    <n v="397"/>
    <n v="0"/>
    <x v="0"/>
    <m/>
    <m/>
    <m/>
    <m/>
    <x v="1"/>
  </r>
  <r>
    <x v="52"/>
    <n v="65358635"/>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manuel Yusiel Velez Delgado Outbound may-26"/>
    <n v="1"/>
    <n v="1"/>
    <n v="1"/>
    <n v="397"/>
    <n v="0"/>
    <x v="0"/>
    <m/>
    <m/>
    <m/>
    <m/>
    <x v="1"/>
  </r>
  <r>
    <x v="50"/>
    <n v="65367449"/>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m/>
    <s v="Critica"/>
    <m/>
    <m/>
    <n v="1"/>
    <n v="1"/>
    <n v="1"/>
    <n v="1"/>
    <n v="1"/>
    <n v="1"/>
    <n v="1"/>
    <n v="1"/>
    <n v="1"/>
    <n v="1"/>
    <n v="1"/>
    <n v="1"/>
    <n v="1"/>
    <n v="1"/>
    <n v="1"/>
    <n v="1"/>
    <n v="1"/>
    <n v="1"/>
    <n v="1"/>
    <n v="1"/>
    <n v="1"/>
    <n v="1"/>
    <n v="1"/>
    <n v="1"/>
    <n v="1"/>
    <n v="1"/>
    <n v="1"/>
    <n v="1"/>
    <n v="1"/>
    <n v="1"/>
    <n v="1"/>
    <n v="1"/>
    <n v="1"/>
    <n v="1"/>
    <n v="1"/>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
    <s v=""/>
    <s v=""/>
    <s v=""/>
    <s v=""/>
    <s v=""/>
    <s v=""/>
    <s v=""/>
    <s v=""/>
    <s v=""/>
    <s v="Ronaldo Jahir Rivera Madrid Outbound may-26"/>
    <n v="1"/>
    <n v="1"/>
    <n v="1"/>
    <n v="397"/>
    <n v="0"/>
    <x v="0"/>
    <m/>
    <m/>
    <m/>
    <m/>
    <x v="1"/>
  </r>
  <r>
    <x v="51"/>
    <n v="67121220"/>
    <d v="2026-05-18T00:00:00"/>
    <x v="1"/>
    <x v="3"/>
    <x v="0"/>
    <s v="Shanyda Botello"/>
    <x v="2"/>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Alma Rosa Delgado Garcia Outbound may-26"/>
    <n v="1"/>
    <n v="1"/>
    <n v="1"/>
    <n v="397"/>
    <n v="0"/>
    <x v="0"/>
    <m/>
    <m/>
    <m/>
    <m/>
    <x v="1"/>
  </r>
  <r>
    <x v="0"/>
    <n v="60333010"/>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No"/>
    <s v="Si"/>
    <m/>
    <s v="Critica"/>
    <m/>
    <m/>
    <n v="1"/>
    <n v="1"/>
    <n v="1"/>
    <n v="1"/>
    <n v="1"/>
    <n v="1"/>
    <n v="1"/>
    <n v="1"/>
    <n v="1"/>
    <n v="1"/>
    <n v="1"/>
    <n v="1"/>
    <n v="1"/>
    <n v="1"/>
    <n v="1"/>
    <n v="1"/>
    <n v="1"/>
    <n v="1"/>
    <n v="1"/>
    <n v="1"/>
    <n v="1"/>
    <n v="1"/>
    <n v="1"/>
    <n v="1"/>
    <n v="1"/>
    <n v="1"/>
    <n v="1"/>
    <n v="1"/>
    <n v="1"/>
    <n v="1"/>
    <n v="1"/>
    <n v="1"/>
    <n v="1"/>
    <n v="1"/>
    <n v="1"/>
    <n v="1"/>
    <n v="1"/>
    <n v="1"/>
    <n v="0"/>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0"/>
    <n v="0"/>
    <n v="1"/>
    <n v="1"/>
    <n v="0"/>
    <n v="0.1"/>
    <n v="0.3"/>
    <n v="0"/>
    <n v="0"/>
    <n v="0.4"/>
    <n v="1"/>
    <n v="1"/>
    <s v=""/>
    <s v=""/>
    <s v=""/>
    <m/>
    <m/>
    <s v=""/>
    <s v=""/>
    <s v=""/>
    <s v=""/>
    <s v=""/>
    <s v=""/>
    <s v=""/>
    <e v="#REF!"/>
    <s v=""/>
    <s v=""/>
    <s v=""/>
    <s v=""/>
    <s v=""/>
    <s v=""/>
    <s v=""/>
    <s v=""/>
    <s v=""/>
    <s v=""/>
    <s v=""/>
    <s v=""/>
    <s v=""/>
    <s v=""/>
    <s v=""/>
    <s v=""/>
    <s v=""/>
    <s v=""/>
    <s v=""/>
    <s v=""/>
    <s v=""/>
    <e v="#REF!"/>
    <e v="#REF!"/>
    <s v=""/>
    <s v=""/>
    <s v=""/>
    <s v=""/>
    <s v=""/>
    <s v="¿El agente maneja correctamente las objeciones del cliente? "/>
    <s v=""/>
    <s v=""/>
    <s v=""/>
    <s v=""/>
    <s v=""/>
    <s v=""/>
    <s v=""/>
    <s v="¿El agente mantiene conducta ética durante la interacción? "/>
    <s v=""/>
    <s v="Lizeth Palacios Rangel Outbound jun-26"/>
    <n v="2"/>
    <n v="0"/>
    <n v="1"/>
    <n v="397"/>
    <n v="0"/>
    <x v="1"/>
    <m/>
    <m/>
    <m/>
    <m/>
    <x v="0"/>
  </r>
  <r>
    <x v="56"/>
    <n v="66788196"/>
    <d v="2026-06-01T00:00:00"/>
    <x v="0"/>
    <x v="0"/>
    <x v="0"/>
    <s v="Shanyda Botello"/>
    <x v="3"/>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Dianitzia Michelle de Leon Mojica Outbound jun-26"/>
    <n v="3"/>
    <n v="0"/>
    <s v=""/>
    <s v=""/>
    <n v="0"/>
    <x v="1"/>
    <m/>
    <m/>
    <m/>
    <m/>
    <x v="1"/>
  </r>
  <r>
    <x v="1"/>
    <n v="66542863"/>
    <d v="2026-06-01T00:00:00"/>
    <x v="0"/>
    <x v="0"/>
    <x v="0"/>
    <s v="Shanyda Botello"/>
    <x v="3"/>
    <s v="Critica"/>
    <s v="Si"/>
    <s v="Si"/>
    <s v="Si"/>
    <s v="Si"/>
    <s v="Si"/>
    <s v="Si"/>
    <s v="Si"/>
    <s v="Si"/>
    <s v="Si"/>
    <s v="Si"/>
    <s v="Si"/>
    <s v="Si"/>
    <s v="Si"/>
    <s v="Si"/>
    <s v="Si"/>
    <s v="No"/>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0"/>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0"/>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
    <s v=""/>
    <s v=""/>
    <s v="¿El agente realiza seguimiento adecuado al caso o solicitud? "/>
    <s v=""/>
    <s v=""/>
    <s v=""/>
    <s v=""/>
    <s v=""/>
    <s v=""/>
    <s v=""/>
    <s v=""/>
    <s v=""/>
    <s v=""/>
    <s v="Alejandra Jusseth Nuñez Outbound jun-26"/>
    <n v="3"/>
    <n v="0"/>
    <n v="1"/>
    <n v="397"/>
    <n v="0"/>
    <x v="1"/>
    <m/>
    <m/>
    <m/>
    <m/>
    <x v="1"/>
  </r>
  <r>
    <x v="57"/>
    <n v="66013768"/>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uby Yirelis Arauz Rodriguez Outbound jun-26"/>
    <n v="3"/>
    <n v="0"/>
    <n v="1"/>
    <n v="397"/>
    <n v="0"/>
    <x v="1"/>
    <m/>
    <m/>
    <m/>
    <m/>
    <x v="1"/>
  </r>
  <r>
    <x v="55"/>
    <n v="61563772"/>
    <d v="2026-06-01T00:00:00"/>
    <x v="0"/>
    <x v="0"/>
    <x v="0"/>
    <s v="Shanyda Botello"/>
    <x v="3"/>
    <s v="Critica"/>
    <s v="Si"/>
    <s v="Si"/>
    <s v="No"/>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1"/>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Emily Nicolle Trejos Alvarado Outbound jun-26"/>
    <n v="3"/>
    <n v="0"/>
    <n v="1"/>
    <n v="397"/>
    <n v="0"/>
    <x v="1"/>
    <m/>
    <m/>
    <m/>
    <m/>
    <x v="1"/>
  </r>
  <r>
    <x v="2"/>
    <n v="65005446"/>
    <d v="2026-06-01T00:00:00"/>
    <x v="0"/>
    <x v="0"/>
    <x v="0"/>
    <s v="Shanyda Botello"/>
    <x v="3"/>
    <s v="Critica"/>
    <s v="Si"/>
    <s v="Si"/>
    <s v="No"/>
    <s v="Si"/>
    <s v="Si"/>
    <s v="Si"/>
    <s v="Si"/>
    <s v="Si"/>
    <s v="Si"/>
    <s v="Si"/>
    <s v="Si"/>
    <s v="Si"/>
    <s v="Si"/>
    <s v="Si"/>
    <s v="Si"/>
    <s v="Si"/>
    <s v="Si"/>
    <s v="No"/>
    <s v="Si"/>
    <s v="Si"/>
    <s v="Si"/>
    <s v="Si"/>
    <s v="Si"/>
    <s v="Si"/>
    <s v="Si"/>
    <s v="Si"/>
    <s v="Si"/>
    <s v="Si"/>
    <s v="Si"/>
    <s v="Si"/>
    <s v="Si"/>
    <s v="Si"/>
    <s v="Si"/>
    <s v="SI"/>
    <s v="Si"/>
    <s v="Si"/>
    <s v="No"/>
    <s v="Si"/>
    <s v="Si"/>
    <s v="No"/>
    <s v="Si"/>
    <s v="Si"/>
    <s v="Si"/>
    <s v="Si"/>
    <s v="Si"/>
    <s v="Si"/>
    <s v="Si"/>
    <s v="Si"/>
    <s v="Si"/>
    <m/>
    <s v="Critica"/>
    <m/>
    <m/>
    <n v="1"/>
    <n v="1"/>
    <n v="0"/>
    <n v="1"/>
    <n v="1"/>
    <n v="1"/>
    <n v="1"/>
    <n v="1"/>
    <n v="1"/>
    <n v="1"/>
    <n v="1"/>
    <n v="1"/>
    <n v="1"/>
    <n v="1"/>
    <n v="1"/>
    <n v="1"/>
    <n v="1"/>
    <n v="0"/>
    <n v="1"/>
    <n v="1"/>
    <n v="1"/>
    <n v="1"/>
    <n v="1"/>
    <n v="1"/>
    <n v="1"/>
    <n v="1"/>
    <n v="1"/>
    <n v="1"/>
    <n v="1"/>
    <n v="1"/>
    <n v="1"/>
    <n v="1"/>
    <n v="1"/>
    <n v="1"/>
    <n v="1"/>
    <n v="0"/>
    <n v="1"/>
    <n v="1"/>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1"/>
    <n v="0"/>
    <n v="1"/>
    <n v="1"/>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
    <s v="¿El agente indaga o sondea adecuadamente las necesidades del cliente? "/>
    <s v=""/>
    <s v=""/>
    <s v="¿El agente maneja correctamente las objeciones del cliente? "/>
    <s v=""/>
    <s v=""/>
    <s v=""/>
    <s v=""/>
    <s v=""/>
    <s v=""/>
    <s v=""/>
    <s v=""/>
    <s v=""/>
    <s v="Marielvis del Carmen Sibaja Murillo Outbound jun-26"/>
    <n v="3"/>
    <n v="0"/>
    <n v="1"/>
    <n v="397"/>
    <n v="0"/>
    <x v="1"/>
    <m/>
    <m/>
    <m/>
    <m/>
    <x v="1"/>
  </r>
  <r>
    <x v="5"/>
    <n v="63740418"/>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Eloisa Itzel Ojo Moreno Outbound jun-26"/>
    <n v="3"/>
    <n v="0"/>
    <n v="1"/>
    <n v="397"/>
    <n v="0"/>
    <x v="1"/>
    <m/>
    <m/>
    <m/>
    <m/>
    <x v="1"/>
  </r>
  <r>
    <x v="58"/>
    <n v="65258398"/>
    <d v="2026-06-01T00:00:00"/>
    <x v="0"/>
    <x v="0"/>
    <x v="0"/>
    <s v="Shanyda Botello"/>
    <x v="3"/>
    <s v="Critica"/>
    <s v="Si"/>
    <s v="Si"/>
    <s v="Si"/>
    <s v="Si"/>
    <s v="Si"/>
    <s v="Si"/>
    <s v="Si"/>
    <s v="Si"/>
    <s v="Si"/>
    <s v="Si"/>
    <s v="Si"/>
    <s v="Si"/>
    <s v="Si"/>
    <s v="Si"/>
    <s v="Si"/>
    <s v="No"/>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El agente presenta correctamente los beneficios del producto? "/>
    <s v=""/>
    <s v=""/>
    <s v=""/>
    <s v=""/>
    <s v=""/>
    <s v=""/>
    <s v=""/>
    <s v=""/>
    <s v=""/>
    <s v=""/>
    <s v=""/>
    <s v=""/>
    <s v=""/>
    <s v=""/>
    <s v=""/>
    <s v=""/>
    <e v="#REF!"/>
    <e v="#REF!"/>
    <s v=""/>
    <s v=""/>
    <s v=""/>
    <s v=""/>
    <s v=""/>
    <s v=""/>
    <s v=""/>
    <s v=""/>
    <s v=""/>
    <s v=""/>
    <s v=""/>
    <s v=""/>
    <s v=""/>
    <s v=""/>
    <s v=""/>
    <s v="Lee Omar Dean Valenzuela Outbound jun-26"/>
    <n v="3"/>
    <n v="0"/>
    <n v="1"/>
    <n v="397"/>
    <n v="0"/>
    <x v="1"/>
    <m/>
    <m/>
    <m/>
    <m/>
    <x v="1"/>
  </r>
  <r>
    <x v="6"/>
    <n v="66512750"/>
    <d v="2026-06-01T00:00:00"/>
    <x v="0"/>
    <x v="0"/>
    <x v="0"/>
    <s v="Shanyda Botello"/>
    <x v="3"/>
    <s v="No Critica"/>
    <s v="Si"/>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0"/>
    <n v="1"/>
    <n v="1"/>
    <n v="1"/>
    <n v="1"/>
    <n v="1"/>
    <n v="1"/>
    <n v="1"/>
    <n v="1"/>
    <n v="1"/>
    <n v="1"/>
    <n v="1"/>
    <n v="1"/>
    <n v="1"/>
    <n v="1"/>
    <n v="1"/>
    <n v="1"/>
    <n v="1"/>
    <n v="1"/>
    <n v="1"/>
    <n v="1"/>
    <n v="1"/>
    <n v="1"/>
    <n v="1"/>
    <n v="1"/>
    <n v="1"/>
    <n v="1"/>
    <n v="1"/>
    <n v="1"/>
    <n v="1"/>
    <n v="1"/>
    <n v="1"/>
    <n v="1"/>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
    <s v="¿El agente cumple con la identificación formal y profesional? "/>
    <m/>
    <m/>
    <s v=""/>
    <s v=""/>
    <s v=""/>
    <s v=""/>
    <s v=""/>
    <s v=""/>
    <s v=""/>
    <e v="#REF!"/>
    <s v=""/>
    <s v=""/>
    <s v=""/>
    <s v=""/>
    <s v=""/>
    <s v=""/>
    <s v=""/>
    <s v=""/>
    <s v=""/>
    <s v=""/>
    <s v=""/>
    <s v=""/>
    <s v=""/>
    <s v=""/>
    <s v=""/>
    <s v=""/>
    <s v=""/>
    <s v=""/>
    <s v=""/>
    <s v=""/>
    <s v=""/>
    <e v="#REF!"/>
    <e v="#REF!"/>
    <s v=""/>
    <s v=""/>
    <s v=""/>
    <s v=""/>
    <s v=""/>
    <s v=""/>
    <s v=""/>
    <s v=""/>
    <s v=""/>
    <s v=""/>
    <s v=""/>
    <s v=""/>
    <s v=""/>
    <s v=""/>
    <s v=""/>
    <s v="Greybis Milagro Meza Navarro Outbound jun-26"/>
    <n v="1"/>
    <n v="1"/>
    <s v=""/>
    <s v=""/>
    <n v="0"/>
    <x v="1"/>
    <m/>
    <m/>
    <m/>
    <m/>
    <x v="1"/>
  </r>
  <r>
    <x v="7"/>
    <n v="63313293"/>
    <d v="2026-06-01T00:00:00"/>
    <x v="0"/>
    <x v="0"/>
    <x v="0"/>
    <s v="Shanyda Botello"/>
    <x v="3"/>
    <s v="Critica"/>
    <s v="Si"/>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0"/>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El agente comunica beneficios emocionales al cliente? "/>
    <s v=""/>
    <s v=""/>
    <s v=""/>
    <s v=""/>
    <s v=""/>
    <s v=""/>
    <s v=""/>
    <s v=""/>
    <s v=""/>
    <s v=""/>
    <s v=""/>
    <s v=""/>
    <s v=""/>
    <s v=""/>
    <s v=""/>
    <e v="#REF!"/>
    <e v="#REF!"/>
    <s v=""/>
    <s v=""/>
    <s v=""/>
    <s v=""/>
    <s v=""/>
    <s v=""/>
    <s v=""/>
    <s v=""/>
    <s v=""/>
    <s v=""/>
    <s v=""/>
    <s v=""/>
    <s v=""/>
    <s v=""/>
    <s v=""/>
    <s v="Madelay Del Carmen Castillo Wilson Outbound jun-26"/>
    <n v="3"/>
    <n v="0"/>
    <n v="1"/>
    <n v="397"/>
    <n v="0"/>
    <x v="1"/>
    <m/>
    <m/>
    <m/>
    <m/>
    <x v="1"/>
  </r>
  <r>
    <x v="8"/>
    <n v="63810424"/>
    <d v="2026-06-01T00:00:00"/>
    <x v="0"/>
    <x v="0"/>
    <x v="0"/>
    <s v="Shanyda Botello"/>
    <x v="3"/>
    <s v="No Critica"/>
    <s v="Si"/>
    <s v="Si"/>
    <s v="No"/>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0"/>
    <n v="1"/>
    <n v="1"/>
    <n v="1"/>
    <n v="1"/>
    <n v="1"/>
    <n v="1"/>
    <n v="1"/>
    <n v="1"/>
    <n v="1"/>
    <n v="1"/>
    <n v="1"/>
    <n v="1"/>
    <n v="1"/>
    <n v="1"/>
    <n v="1"/>
    <n v="1"/>
    <n v="1"/>
    <n v="1"/>
    <n v="1"/>
    <n v="1"/>
    <n v="1"/>
    <n v="1"/>
    <n v="1"/>
    <n v="1"/>
    <n v="1"/>
    <n v="1"/>
    <n v="1"/>
    <n v="1"/>
    <n v="1"/>
    <n v="1"/>
    <n v="1"/>
    <n v="1"/>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8.5000000000000006E-2"/>
    <n v="0.3"/>
    <n v="0.3"/>
    <n v="0.3"/>
    <n v="0.9850000000000001"/>
    <n v="1"/>
    <n v="0"/>
    <s v=""/>
    <s v=""/>
    <s v="¿El agente cumple con la identificación formal y profesional? "/>
    <m/>
    <m/>
    <s v=""/>
    <s v=""/>
    <s v=""/>
    <s v=""/>
    <s v=""/>
    <s v=""/>
    <s v=""/>
    <e v="#REF!"/>
    <s v=""/>
    <s v=""/>
    <s v=""/>
    <s v=""/>
    <s v=""/>
    <s v=""/>
    <s v=""/>
    <s v=""/>
    <s v=""/>
    <s v=""/>
    <s v=""/>
    <s v=""/>
    <s v=""/>
    <s v=""/>
    <s v=""/>
    <s v=""/>
    <s v=""/>
    <s v=""/>
    <s v=""/>
    <s v=""/>
    <s v=""/>
    <e v="#REF!"/>
    <e v="#REF!"/>
    <s v=""/>
    <s v=""/>
    <s v=""/>
    <s v=""/>
    <s v=""/>
    <s v=""/>
    <s v=""/>
    <s v=""/>
    <s v=""/>
    <s v=""/>
    <s v=""/>
    <s v=""/>
    <s v=""/>
    <s v=""/>
    <s v=""/>
    <s v="Nairobi Paulete Samaniel De Planes Outbound jun-26"/>
    <n v="3"/>
    <n v="0"/>
    <s v=""/>
    <s v=""/>
    <n v="0"/>
    <x v="1"/>
    <m/>
    <m/>
    <m/>
    <m/>
    <x v="1"/>
  </r>
  <r>
    <x v="9"/>
    <n v="63894146"/>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Hazel Daniela Bermudez Outbound jun-26"/>
    <n v="3"/>
    <n v="0"/>
    <n v="1"/>
    <n v="397"/>
    <n v="0"/>
    <x v="1"/>
    <m/>
    <m/>
    <m/>
    <m/>
    <x v="1"/>
  </r>
  <r>
    <x v="63"/>
    <n v="63154073"/>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Luis Rafael González Reyna Outbound jun-26"/>
    <n v="2"/>
    <n v="0"/>
    <n v="1"/>
    <n v="397"/>
    <n v="0"/>
    <x v="1"/>
    <m/>
    <m/>
    <m/>
    <m/>
    <x v="1"/>
  </r>
  <r>
    <x v="64"/>
    <n v="66833027"/>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Rolando Kevin Bryan Ruiz Outbound jun-26"/>
    <n v="3"/>
    <n v="0"/>
    <n v="1"/>
    <n v="397"/>
    <n v="0"/>
    <x v="1"/>
    <m/>
    <m/>
    <m/>
    <m/>
    <x v="1"/>
  </r>
  <r>
    <x v="10"/>
    <n v="65092033"/>
    <d v="2026-06-01T00:00:00"/>
    <x v="0"/>
    <x v="0"/>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No"/>
    <s v="Si"/>
    <m/>
    <s v="Critica"/>
    <m/>
    <m/>
    <n v="1"/>
    <n v="1"/>
    <n v="1"/>
    <n v="1"/>
    <n v="1"/>
    <n v="1"/>
    <n v="1"/>
    <n v="1"/>
    <n v="1"/>
    <n v="1"/>
    <n v="1"/>
    <n v="1"/>
    <n v="1"/>
    <n v="1"/>
    <n v="1"/>
    <n v="1"/>
    <n v="1"/>
    <n v="1"/>
    <n v="1"/>
    <n v="1"/>
    <n v="1"/>
    <n v="1"/>
    <n v="1"/>
    <n v="1"/>
    <n v="1"/>
    <n v="1"/>
    <n v="1"/>
    <n v="1"/>
    <n v="1"/>
    <n v="1"/>
    <n v="1"/>
    <n v="1"/>
    <n v="1"/>
    <n v="1"/>
    <n v="0"/>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0"/>
    <n v="0"/>
    <n v="1"/>
    <n v="1"/>
    <n v="0"/>
    <n v="0.1"/>
    <n v="0.3"/>
    <n v="0"/>
    <n v="0"/>
    <n v="0.4"/>
    <n v="1"/>
    <n v="1"/>
    <s v=""/>
    <s v=""/>
    <s v=""/>
    <m/>
    <m/>
    <s v=""/>
    <s v=""/>
    <s v=""/>
    <s v=""/>
    <s v=""/>
    <s v=""/>
    <s v=""/>
    <e v="#REF!"/>
    <s v=""/>
    <s v=""/>
    <s v=""/>
    <s v=""/>
    <s v=""/>
    <s v=""/>
    <s v=""/>
    <s v=""/>
    <s v=""/>
    <s v=""/>
    <s v=""/>
    <s v=""/>
    <s v=""/>
    <s v=""/>
    <s v=""/>
    <s v=""/>
    <s v=""/>
    <s v=""/>
    <s v=""/>
    <s v=""/>
    <s v=""/>
    <e v="#REF!"/>
    <e v="#REF!"/>
    <s v=""/>
    <s v="¿El agente realiza venta cruzada cuando corresponde? "/>
    <s v=""/>
    <s v=""/>
    <s v=""/>
    <s v=""/>
    <s v=""/>
    <s v=""/>
    <s v=""/>
    <s v=""/>
    <s v=""/>
    <s v=""/>
    <s v=""/>
    <s v="¿El agente mantiene conducta ética durante la interacción? "/>
    <s v=""/>
    <s v="Jesus Henriquez Grant Parks Outbound jun-26"/>
    <n v="3"/>
    <n v="0"/>
    <n v="1"/>
    <n v="397"/>
    <n v="0"/>
    <x v="1"/>
    <m/>
    <m/>
    <m/>
    <m/>
    <x v="1"/>
  </r>
  <r>
    <x v="13"/>
    <n v="67421662"/>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rika Yaritza White Smith Outbound jun-26"/>
    <n v="1"/>
    <n v="1"/>
    <n v="1"/>
    <n v="397"/>
    <n v="0"/>
    <x v="1"/>
    <m/>
    <m/>
    <m/>
    <m/>
    <x v="1"/>
  </r>
  <r>
    <x v="59"/>
    <n v="63771159"/>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Rafael Alejandro Jordan Garrido Outbound jun-26"/>
    <n v="3"/>
    <n v="0"/>
    <n v="1"/>
    <n v="397"/>
    <n v="0"/>
    <x v="1"/>
    <m/>
    <m/>
    <m/>
    <m/>
    <x v="1"/>
  </r>
  <r>
    <x v="14"/>
    <n v="67597589"/>
    <d v="2026-06-01T00:00:00"/>
    <x v="0"/>
    <x v="1"/>
    <x v="0"/>
    <s v="Shanyda Botello"/>
    <x v="3"/>
    <s v="Critica"/>
    <s v="Si"/>
    <s v="Si"/>
    <s v="Si"/>
    <s v="Si"/>
    <s v="Si"/>
    <s v="Si"/>
    <s v="Si"/>
    <s v="Si"/>
    <s v="Si"/>
    <s v="Si"/>
    <s v="Si"/>
    <s v="Si"/>
    <s v="Si"/>
    <s v="Si"/>
    <s v="Si"/>
    <s v="Si"/>
    <s v="Si"/>
    <s v="No"/>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0"/>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1"/>
    <n v="1"/>
    <n v="0"/>
    <n v="1"/>
    <n v="1"/>
    <n v="1"/>
    <n v="1"/>
    <n v="0"/>
    <n v="1"/>
    <n v="0"/>
    <n v="1"/>
    <n v="1"/>
    <n v="1"/>
    <n v="1"/>
    <n v="1"/>
    <n v="1"/>
    <n v="1"/>
    <n v="1"/>
    <n v="0"/>
    <n v="1"/>
    <n v="1"/>
    <n v="1"/>
    <n v="1"/>
    <n v="1"/>
    <n v="1"/>
    <n v="1"/>
    <n v="1"/>
    <n v="0.1"/>
    <n v="0"/>
    <n v="0"/>
    <n v="0.3"/>
    <n v="0.4"/>
    <n v="1"/>
    <n v="1"/>
    <s v=""/>
    <s v=""/>
    <s v=""/>
    <m/>
    <m/>
    <s v=""/>
    <s v=""/>
    <s v=""/>
    <s v=""/>
    <s v=""/>
    <s v=""/>
    <s v=""/>
    <e v="#REF!"/>
    <s v=""/>
    <s v=""/>
    <s v=""/>
    <s v=""/>
    <s v=""/>
    <s v="¿El agente comunica beneficios emocionales al cliente? "/>
    <s v=""/>
    <s v=""/>
    <s v=""/>
    <s v=""/>
    <s v=""/>
    <s v=""/>
    <s v=""/>
    <s v=""/>
    <s v=""/>
    <s v=""/>
    <s v=""/>
    <s v=""/>
    <s v=""/>
    <s v=""/>
    <s v=""/>
    <e v="#REF!"/>
    <e v="#REF!"/>
    <s v=""/>
    <s v=""/>
    <s v=""/>
    <s v=""/>
    <s v="¿El agente realiza seguimiento adecuado al caso o solicitud? "/>
    <s v=""/>
    <s v=""/>
    <s v=""/>
    <s v=""/>
    <s v=""/>
    <s v=""/>
    <s v=""/>
    <s v=""/>
    <s v=""/>
    <s v=""/>
    <s v="Rose Mary Cedeño Stikel Outbound jun-26"/>
    <n v="3"/>
    <n v="0"/>
    <n v="1"/>
    <n v="397"/>
    <n v="0"/>
    <x v="1"/>
    <m/>
    <m/>
    <m/>
    <m/>
    <x v="1"/>
  </r>
  <r>
    <x v="15"/>
    <n v="67389066"/>
    <d v="2026-06-01T00:00:00"/>
    <x v="0"/>
    <x v="1"/>
    <x v="0"/>
    <s v="Shanyda Botello"/>
    <x v="3"/>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Viviana Sarria Jimenez Outbound jun-26"/>
    <n v="3"/>
    <n v="0"/>
    <s v=""/>
    <s v=""/>
    <n v="0"/>
    <x v="1"/>
    <m/>
    <m/>
    <m/>
    <m/>
    <x v="1"/>
  </r>
  <r>
    <x v="17"/>
    <n v="67504668"/>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leuterio Guevara Garcia Outbound jun-26"/>
    <n v="3"/>
    <n v="0"/>
    <n v="1"/>
    <n v="397"/>
    <n v="0"/>
    <x v="1"/>
    <m/>
    <m/>
    <m/>
    <m/>
    <x v="1"/>
  </r>
  <r>
    <x v="18"/>
    <n v="65197273"/>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Joswer Lisandro Acosta Arias Outbound jun-26"/>
    <n v="3"/>
    <n v="0"/>
    <n v="1"/>
    <n v="397"/>
    <n v="0"/>
    <x v="1"/>
    <m/>
    <m/>
    <m/>
    <m/>
    <x v="1"/>
  </r>
  <r>
    <x v="19"/>
    <n v="63460451"/>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1"/>
    <n v="1"/>
    <n v="1"/>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0"/>
    <n v="0"/>
    <n v="1"/>
    <n v="1"/>
    <n v="0"/>
    <n v="0.1"/>
    <n v="0.3"/>
    <n v="0.3"/>
    <n v="0"/>
    <n v="0.7"/>
    <n v="1"/>
    <n v="1"/>
    <s v=""/>
    <s v=""/>
    <s v=""/>
    <m/>
    <m/>
    <s v=""/>
    <s v=""/>
    <s v=""/>
    <s v=""/>
    <s v=""/>
    <s v=""/>
    <s v=""/>
    <e v="#REF!"/>
    <s v=""/>
    <s v=""/>
    <s v=""/>
    <s v=""/>
    <s v=""/>
    <s v=""/>
    <s v=""/>
    <s v=""/>
    <s v=""/>
    <s v=""/>
    <s v=""/>
    <s v=""/>
    <s v=""/>
    <s v=""/>
    <s v=""/>
    <s v=""/>
    <s v=""/>
    <s v=""/>
    <s v=""/>
    <s v=""/>
    <s v=""/>
    <e v="#REF!"/>
    <e v="#REF!"/>
    <s v=""/>
    <s v=""/>
    <s v=""/>
    <s v=""/>
    <s v=""/>
    <s v=""/>
    <s v=""/>
    <s v=""/>
    <s v=""/>
    <s v=""/>
    <s v=""/>
    <s v=""/>
    <s v=""/>
    <s v="¿El agente mantiene conducta ética durante la interacción? "/>
    <s v=""/>
    <s v="Taisha Mayte Catillo Arias Outbound jun-26"/>
    <n v="1"/>
    <n v="1"/>
    <n v="1"/>
    <n v="397"/>
    <n v="0"/>
    <x v="1"/>
    <m/>
    <m/>
    <m/>
    <m/>
    <x v="0"/>
  </r>
  <r>
    <x v="60"/>
    <n v="65121786"/>
    <d v="2026-06-01T00:00:00"/>
    <x v="0"/>
    <x v="1"/>
    <x v="0"/>
    <s v="Shanyda Botello"/>
    <x v="3"/>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Luis Abdiel Aguilar Pinillo Outbound jun-26"/>
    <n v="3"/>
    <n v="0"/>
    <n v="1"/>
    <n v="397"/>
    <n v="0"/>
    <x v="1"/>
    <m/>
    <m/>
    <m/>
    <m/>
    <x v="1"/>
  </r>
  <r>
    <x v="20"/>
    <n v="60075316"/>
    <d v="2026-06-01T00:00:00"/>
    <x v="0"/>
    <x v="1"/>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Roberto Antonio Valdiviezo Batista Outbound jun-26"/>
    <n v="3"/>
    <n v="0"/>
    <n v="1"/>
    <n v="397"/>
    <n v="0"/>
    <x v="1"/>
    <m/>
    <m/>
    <m/>
    <m/>
    <x v="1"/>
  </r>
  <r>
    <x v="22"/>
    <n v="65335752"/>
    <d v="2026-06-01T00:00:00"/>
    <x v="0"/>
    <x v="1"/>
    <x v="0"/>
    <s v="Shanyda Botello"/>
    <x v="3"/>
    <s v="Critica"/>
    <s v="Si"/>
    <s v="Si"/>
    <s v="Si"/>
    <s v="Si"/>
    <s v="Si"/>
    <s v="Si"/>
    <s v="Si"/>
    <s v="Si"/>
    <s v="Si"/>
    <s v="Si"/>
    <s v="Si"/>
    <s v="Si"/>
    <s v="Si"/>
    <s v="Si"/>
    <s v="Si"/>
    <s v="Si"/>
    <s v="Si"/>
    <s v="Si"/>
    <s v="Si"/>
    <s v="Si"/>
    <s v="Si"/>
    <s v="Si"/>
    <s v="Si"/>
    <s v="Si"/>
    <s v="Si"/>
    <s v="Si"/>
    <s v="Si"/>
    <s v="No"/>
    <s v="Si"/>
    <s v="Si"/>
    <s v="Si"/>
    <s v="Si"/>
    <s v="Si"/>
    <s v="SI"/>
    <s v="Si"/>
    <s v="Si"/>
    <s v="Si"/>
    <s v="Si"/>
    <s v="Si"/>
    <s v="No"/>
    <s v="Si"/>
    <s v="Si"/>
    <s v="Si"/>
    <s v="Si"/>
    <s v="Si"/>
    <s v="Si"/>
    <s v="Si"/>
    <s v="Si"/>
    <s v="Si"/>
    <m/>
    <s v="Critica"/>
    <m/>
    <m/>
    <n v="1"/>
    <n v="1"/>
    <n v="1"/>
    <n v="1"/>
    <n v="1"/>
    <n v="1"/>
    <n v="1"/>
    <n v="1"/>
    <n v="1"/>
    <n v="1"/>
    <n v="1"/>
    <n v="1"/>
    <n v="1"/>
    <n v="1"/>
    <n v="1"/>
    <n v="1"/>
    <n v="1"/>
    <n v="1"/>
    <n v="1"/>
    <n v="1"/>
    <n v="1"/>
    <n v="1"/>
    <n v="1"/>
    <n v="1"/>
    <n v="1"/>
    <n v="1"/>
    <n v="0"/>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0"/>
    <n v="0"/>
    <n v="1"/>
    <n v="1"/>
    <n v="1"/>
    <n v="1"/>
    <n v="1"/>
    <n v="1"/>
    <n v="1"/>
    <n v="1"/>
    <n v="0"/>
    <n v="1"/>
    <n v="1"/>
    <n v="1"/>
    <n v="1"/>
    <n v="1"/>
    <n v="1"/>
    <n v="1"/>
    <n v="1"/>
    <n v="0.1"/>
    <n v="0"/>
    <n v="0"/>
    <n v="0.3"/>
    <n v="0.4"/>
    <n v="1"/>
    <n v="1"/>
    <s v=""/>
    <s v=""/>
    <s v=""/>
    <m/>
    <m/>
    <s v=""/>
    <s v=""/>
    <s v=""/>
    <s v=""/>
    <s v=""/>
    <s v=""/>
    <s v=""/>
    <e v="#REF!"/>
    <s v=""/>
    <s v=""/>
    <s v=""/>
    <s v=""/>
    <s v=""/>
    <s v=""/>
    <s v=""/>
    <s v=""/>
    <s v=""/>
    <s v=""/>
    <s v=""/>
    <s v=""/>
    <s v=""/>
    <s v=""/>
    <s v=""/>
    <s v="¿El agente utiliza un lenguaje adecuado y profesional? "/>
    <s v=""/>
    <s v=""/>
    <s v=""/>
    <s v=""/>
    <s v=""/>
    <e v="#REF!"/>
    <e v="#REF!"/>
    <s v=""/>
    <s v=""/>
    <s v=""/>
    <s v=""/>
    <s v=""/>
    <s v="¿El agente maneja correctamente las objeciones del cliente? "/>
    <s v=""/>
    <s v=""/>
    <s v=""/>
    <s v=""/>
    <s v=""/>
    <s v=""/>
    <s v=""/>
    <s v=""/>
    <s v=""/>
    <s v="Gustavo De Jesús Carrión Peréz Outbound jun-26"/>
    <n v="3"/>
    <n v="0"/>
    <n v="1"/>
    <n v="397"/>
    <n v="0"/>
    <x v="1"/>
    <m/>
    <m/>
    <m/>
    <m/>
    <x v="1"/>
  </r>
  <r>
    <x v="21"/>
    <n v="66467747"/>
    <d v="2026-06-01T00:00:00"/>
    <x v="0"/>
    <x v="1"/>
    <x v="0"/>
    <s v="Shanyda Botello"/>
    <x v="3"/>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1"/>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El agente identifica cuentas malas cuando corresponde? "/>
    <s v=""/>
    <s v=""/>
    <e v="#REF!"/>
    <e v="#REF!"/>
    <s v=""/>
    <s v=""/>
    <s v=""/>
    <s v=""/>
    <s v=""/>
    <s v=""/>
    <s v=""/>
    <s v=""/>
    <s v=""/>
    <s v=""/>
    <s v=""/>
    <s v=""/>
    <s v=""/>
    <s v=""/>
    <s v=""/>
    <s v="Abdiel Josafat Espinosa Outbound jun-26"/>
    <n v="3"/>
    <n v="0"/>
    <n v="1"/>
    <n v="397"/>
    <n v="0"/>
    <x v="1"/>
    <m/>
    <m/>
    <m/>
    <m/>
    <x v="1"/>
  </r>
  <r>
    <x v="23"/>
    <n v="60506168"/>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ue Armando Vasquez Jimenez Outbound jun-26"/>
    <n v="3"/>
    <n v="0"/>
    <n v="1"/>
    <n v="397"/>
    <n v="0"/>
    <x v="1"/>
    <m/>
    <m/>
    <m/>
    <m/>
    <x v="1"/>
  </r>
  <r>
    <x v="24"/>
    <n v="67474828"/>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No"/>
    <s v="Si"/>
    <s v="No"/>
    <s v="No"/>
    <s v="Si"/>
    <s v="Si"/>
    <s v="Si"/>
    <s v="Si"/>
    <s v="Si"/>
    <s v="Si"/>
    <s v="Si"/>
    <s v="Si"/>
    <s v="Si"/>
    <m/>
    <s v="Critica"/>
    <m/>
    <m/>
    <n v="1"/>
    <n v="1"/>
    <n v="1"/>
    <n v="1"/>
    <n v="1"/>
    <n v="1"/>
    <n v="1"/>
    <n v="1"/>
    <n v="1"/>
    <n v="1"/>
    <n v="1"/>
    <n v="1"/>
    <n v="1"/>
    <n v="1"/>
    <n v="1"/>
    <n v="1"/>
    <n v="1"/>
    <n v="1"/>
    <n v="1"/>
    <n v="1"/>
    <n v="1"/>
    <n v="1"/>
    <n v="1"/>
    <n v="1"/>
    <n v="1"/>
    <n v="1"/>
    <n v="1"/>
    <n v="1"/>
    <n v="1"/>
    <n v="1"/>
    <n v="1"/>
    <n v="1"/>
    <n v="1"/>
    <n v="1"/>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Cristhyan Josue Vega Rivera Outbound jun-26"/>
    <n v="3"/>
    <n v="0"/>
    <n v="1"/>
    <n v="397"/>
    <n v="0"/>
    <x v="1"/>
    <m/>
    <m/>
    <m/>
    <m/>
    <x v="1"/>
  </r>
  <r>
    <x v="26"/>
    <n v="62371794"/>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alentina Ruiz Ochoa Outbound jun-26"/>
    <n v="3"/>
    <n v="0"/>
    <n v="1"/>
    <n v="397"/>
    <n v="0"/>
    <x v="1"/>
    <m/>
    <m/>
    <m/>
    <m/>
    <x v="1"/>
  </r>
  <r>
    <x v="27"/>
    <n v="66763024"/>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Yahaira Yorlenes Vega Castañedas Outbound jun-26"/>
    <n v="3"/>
    <n v="0"/>
    <n v="1"/>
    <n v="397"/>
    <n v="0"/>
    <x v="1"/>
    <m/>
    <m/>
    <m/>
    <m/>
    <x v="1"/>
  </r>
  <r>
    <x v="28"/>
    <n v="63701988"/>
    <d v="2026-06-01T00:00:00"/>
    <x v="1"/>
    <x v="2"/>
    <x v="0"/>
    <s v="Shanyda Botello"/>
    <x v="3"/>
    <s v="Critica"/>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s v="Si"/>
    <m/>
    <s v="Critica"/>
    <m/>
    <m/>
    <n v="1"/>
    <n v="1"/>
    <n v="1"/>
    <n v="1"/>
    <n v="1"/>
    <n v="1"/>
    <n v="1"/>
    <n v="1"/>
    <n v="1"/>
    <n v="1"/>
    <n v="1"/>
    <n v="1"/>
    <n v="1"/>
    <n v="1"/>
    <n v="1"/>
    <n v="1"/>
    <n v="1"/>
    <n v="1"/>
    <n v="1"/>
    <n v="1"/>
    <n v="1"/>
    <n v="1"/>
    <n v="1"/>
    <n v="1"/>
    <n v="1"/>
    <n v="1"/>
    <n v="1"/>
    <n v="1"/>
    <n v="1"/>
    <n v="1"/>
    <n v="1"/>
    <n v="1"/>
    <n v="1"/>
    <n v="0"/>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0"/>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El agente realiza seguimiento adecuado al caso o solicitud? "/>
    <s v=""/>
    <s v=""/>
    <s v=""/>
    <s v=""/>
    <s v=""/>
    <s v=""/>
    <s v=""/>
    <s v=""/>
    <s v=""/>
    <s v=""/>
    <s v="Gladis Peralta Mendoza Outbound jun-26"/>
    <n v="3"/>
    <n v="0"/>
    <n v="1"/>
    <n v="397"/>
    <n v="0"/>
    <x v="1"/>
    <m/>
    <m/>
    <m/>
    <m/>
    <x v="1"/>
  </r>
  <r>
    <x v="30"/>
    <n v="65377934"/>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lexander Jonathan Coley Ortega Outbound jun-26"/>
    <n v="1"/>
    <n v="1"/>
    <n v="1"/>
    <n v="397"/>
    <n v="0"/>
    <x v="1"/>
    <m/>
    <m/>
    <m/>
    <m/>
    <x v="1"/>
  </r>
  <r>
    <x v="31"/>
    <n v="69926743"/>
    <d v="2026-06-01T00:00:00"/>
    <x v="1"/>
    <x v="2"/>
    <x v="0"/>
    <s v="Shanyda Botello"/>
    <x v="3"/>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Ariadna Yisel Vasquez De Garcia Outbound jun-26"/>
    <n v="3"/>
    <n v="0"/>
    <n v="1"/>
    <n v="397"/>
    <n v="0"/>
    <x v="1"/>
    <m/>
    <m/>
    <m/>
    <m/>
    <x v="1"/>
  </r>
  <r>
    <x v="32"/>
    <n v="68148709"/>
    <d v="2026-06-01T00:00:00"/>
    <x v="1"/>
    <x v="2"/>
    <x v="0"/>
    <s v="Shanyda Botello"/>
    <x v="3"/>
    <s v="Critica"/>
    <s v="Si"/>
    <s v="Si"/>
    <s v="Si"/>
    <s v="Si"/>
    <s v="Si"/>
    <s v="Si"/>
    <s v="Si"/>
    <s v="Si"/>
    <s v="No"/>
    <s v="Si"/>
    <s v="Si"/>
    <s v="Si"/>
    <s v="Si"/>
    <s v="Si"/>
    <s v="Si"/>
    <s v="Si"/>
    <s v="Si"/>
    <s v="Si"/>
    <s v="Si"/>
    <s v="Si"/>
    <s v="Si"/>
    <s v="No"/>
    <s v="Si"/>
    <s v="Si"/>
    <s v="Si"/>
    <s v="Si"/>
    <s v="Si"/>
    <s v="Si"/>
    <s v="Si"/>
    <s v="Si"/>
    <s v="Si"/>
    <s v="Si"/>
    <s v="Si"/>
    <s v="SI"/>
    <s v="Si"/>
    <s v="Si"/>
    <s v="Si"/>
    <s v="Si"/>
    <s v="Si"/>
    <s v="No"/>
    <s v="Si"/>
    <s v="Si"/>
    <s v="Si"/>
    <s v="Si"/>
    <s v="Si"/>
    <s v="Si"/>
    <s v="Si"/>
    <s v="Si"/>
    <s v="Si"/>
    <m/>
    <s v="Critica"/>
    <m/>
    <m/>
    <n v="1"/>
    <n v="1"/>
    <n v="1"/>
    <n v="1"/>
    <n v="1"/>
    <n v="1"/>
    <n v="1"/>
    <n v="1"/>
    <n v="0"/>
    <n v="1"/>
    <n v="1"/>
    <n v="1"/>
    <n v="1"/>
    <n v="1"/>
    <n v="1"/>
    <n v="1"/>
    <n v="1"/>
    <n v="1"/>
    <n v="1"/>
    <n v="1"/>
    <n v="1"/>
    <n v="1"/>
    <n v="1"/>
    <n v="1"/>
    <n v="1"/>
    <n v="1"/>
    <n v="1"/>
    <n v="1"/>
    <n v="1"/>
    <n v="1"/>
    <n v="1"/>
    <n v="1"/>
    <n v="1"/>
    <n v="1"/>
    <n v="1"/>
    <n v="1"/>
    <n v="1"/>
    <n v="1"/>
    <n v="0"/>
    <n v="1"/>
    <n v="1"/>
    <n v="1"/>
    <n v="1"/>
    <n v="1"/>
    <n v="1"/>
    <n v="1"/>
    <n v="1"/>
    <n v="1"/>
    <n v="1"/>
    <n v="0.15"/>
    <n v="0.15"/>
    <n v="0.15"/>
    <n v="0.15"/>
    <n v="0.3"/>
    <n v="0.3"/>
    <n v="0.3"/>
    <n v="0.3"/>
    <n v="0.3"/>
    <n v="0.3"/>
    <n v="0"/>
    <n v="0.3"/>
    <n v="0.3"/>
    <n v="0"/>
    <n v="0.25"/>
    <n v="0.25"/>
    <n v="0.7"/>
    <n v="1"/>
    <n v="1"/>
    <n v="1"/>
    <n v="1"/>
    <n v="1"/>
    <n v="1"/>
    <n v="1"/>
    <n v="1"/>
    <n v="1"/>
    <n v="1"/>
    <n v="1"/>
    <n v="1"/>
    <n v="0"/>
    <n v="0"/>
    <n v="1"/>
    <n v="1"/>
    <n v="1"/>
    <n v="1"/>
    <n v="1"/>
    <n v="1"/>
    <n v="1"/>
    <n v="1"/>
    <n v="1"/>
    <n v="1"/>
    <n v="1"/>
    <n v="1"/>
    <n v="1"/>
    <n v="1"/>
    <n v="1"/>
    <n v="1"/>
    <n v="0"/>
    <n v="1"/>
    <n v="1"/>
    <n v="1"/>
    <n v="1"/>
    <n v="1"/>
    <n v="0"/>
    <n v="0"/>
    <n v="1"/>
    <n v="1"/>
    <n v="1"/>
    <n v="1"/>
    <n v="1"/>
    <n v="1"/>
    <n v="1"/>
    <n v="1"/>
    <n v="0"/>
    <n v="1"/>
    <n v="1"/>
    <n v="1"/>
    <n v="1"/>
    <n v="1"/>
    <n v="1"/>
    <n v="1"/>
    <n v="1"/>
    <n v="6.9999999999999993E-2"/>
    <n v="0"/>
    <n v="0"/>
    <n v="0.3"/>
    <n v="0.37"/>
    <n v="1"/>
    <n v="1"/>
    <s v=""/>
    <s v=""/>
    <s v=""/>
    <m/>
    <m/>
    <s v=""/>
    <s v=""/>
    <s v=""/>
    <s v="¿El agente muestra entusiasmo genuino? "/>
    <s v=""/>
    <s v=""/>
    <s v=""/>
    <e v="#REF!"/>
    <s v=""/>
    <s v=""/>
    <s v=""/>
    <s v=""/>
    <s v=""/>
    <s v=""/>
    <s v=""/>
    <s v=""/>
    <s v=""/>
    <s v="¿El agente explica los términos y condiciones del servicio?"/>
    <s v=""/>
    <s v=""/>
    <s v=""/>
    <s v=""/>
    <s v=""/>
    <s v=""/>
    <s v=""/>
    <s v=""/>
    <s v=""/>
    <s v=""/>
    <s v=""/>
    <e v="#REF!"/>
    <e v="#REF!"/>
    <s v=""/>
    <s v=""/>
    <s v=""/>
    <s v=""/>
    <s v=""/>
    <s v="¿El agente maneja correctamente las objeciones del cliente? "/>
    <s v=""/>
    <s v=""/>
    <s v=""/>
    <s v=""/>
    <s v=""/>
    <s v=""/>
    <s v=""/>
    <s v=""/>
    <s v=""/>
    <s v="Lerys Ariana Barrios Chacon Outbound jun-26"/>
    <n v="3"/>
    <n v="0"/>
    <n v="1"/>
    <n v="397"/>
    <n v="0"/>
    <x v="1"/>
    <m/>
    <m/>
    <m/>
    <m/>
    <x v="1"/>
  </r>
  <r>
    <x v="35"/>
    <n v="63618001"/>
    <d v="2026-06-01T00:00:00"/>
    <x v="1"/>
    <x v="2"/>
    <x v="0"/>
    <s v="Shanyda Botello"/>
    <x v="3"/>
    <s v="Critica"/>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0"/>
    <n v="1"/>
    <n v="1"/>
    <n v="1"/>
    <n v="1"/>
    <n v="1"/>
    <n v="1"/>
    <n v="1"/>
    <n v="1"/>
    <n v="1"/>
    <n v="1"/>
    <n v="1"/>
    <n v="1"/>
    <n v="1"/>
    <n v="1"/>
    <n v="1"/>
    <n v="1"/>
    <n v="1"/>
    <n v="1"/>
    <n v="1"/>
    <n v="1"/>
    <n v="1"/>
    <n v="1"/>
    <n v="1"/>
    <n v="1"/>
    <n v="1"/>
    <n v="1"/>
    <n v="1"/>
    <n v="1"/>
    <n v="1"/>
    <n v="1"/>
    <n v="1"/>
    <n v="0"/>
    <n v="1"/>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
    <s v=""/>
    <s v=""/>
    <s v=""/>
    <s v=""/>
    <s v=""/>
    <s v=""/>
    <s v=""/>
    <s v=""/>
    <s v=""/>
    <s v="Amarilis de los Milagros Ramos Sinclair Outbound jun-26"/>
    <n v="3"/>
    <n v="0"/>
    <n v="1"/>
    <n v="397"/>
    <n v="0"/>
    <x v="1"/>
    <m/>
    <m/>
    <m/>
    <m/>
    <x v="1"/>
  </r>
  <r>
    <x v="36"/>
    <n v="68001527"/>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No"/>
    <s v="Si"/>
    <s v="No"/>
    <s v="No"/>
    <s v="Si"/>
    <s v="Si"/>
    <s v="Si"/>
    <s v="Si"/>
    <s v="Si"/>
    <s v="Si"/>
    <s v="Si"/>
    <s v="Si"/>
    <s v="Si"/>
    <m/>
    <s v="Critica"/>
    <m/>
    <m/>
    <n v="1"/>
    <n v="1"/>
    <n v="1"/>
    <n v="1"/>
    <n v="1"/>
    <n v="1"/>
    <n v="1"/>
    <n v="1"/>
    <n v="1"/>
    <n v="1"/>
    <n v="1"/>
    <n v="1"/>
    <n v="1"/>
    <n v="1"/>
    <n v="1"/>
    <n v="1"/>
    <n v="1"/>
    <n v="1"/>
    <n v="1"/>
    <n v="1"/>
    <n v="1"/>
    <n v="1"/>
    <n v="1"/>
    <n v="1"/>
    <n v="1"/>
    <n v="1"/>
    <n v="1"/>
    <n v="1"/>
    <n v="1"/>
    <n v="1"/>
    <n v="1"/>
    <n v="1"/>
    <n v="1"/>
    <n v="1"/>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Yeimy Yareth Caicedo Quintero Outbound jun-26"/>
    <n v="3"/>
    <n v="0"/>
    <n v="1"/>
    <n v="397"/>
    <n v="0"/>
    <x v="1"/>
    <m/>
    <m/>
    <m/>
    <m/>
    <x v="1"/>
  </r>
  <r>
    <x v="37"/>
    <n v="67459543"/>
    <d v="2026-06-01T00:00:00"/>
    <x v="1"/>
    <x v="2"/>
    <x v="0"/>
    <s v="Shanyda Botello"/>
    <x v="3"/>
    <s v="Critica"/>
    <s v="Si"/>
    <s v="Si"/>
    <s v="Si"/>
    <s v="Si"/>
    <s v="Si"/>
    <s v="Si"/>
    <s v="Si"/>
    <s v="Si"/>
    <s v="Si"/>
    <s v="Si"/>
    <s v="Si"/>
    <s v="Si"/>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Emily Lisseth Forero Rivera Outbound jun-26"/>
    <n v="3"/>
    <n v="0"/>
    <n v="1"/>
    <n v="397"/>
    <n v="0"/>
    <x v="1"/>
    <m/>
    <m/>
    <m/>
    <m/>
    <x v="1"/>
  </r>
  <r>
    <x v="38"/>
    <n v="66765870"/>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Yatzari Del Carmen Pimentel Rodriguez Outbound jun-26"/>
    <n v="3"/>
    <n v="0"/>
    <n v="1"/>
    <n v="397"/>
    <n v="0"/>
    <x v="1"/>
    <m/>
    <m/>
    <m/>
    <m/>
    <x v="1"/>
  </r>
  <r>
    <x v="61"/>
    <n v="66021687"/>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Roderick Dario Tack Urriola Outbound jun-26"/>
    <n v="3"/>
    <n v="0"/>
    <n v="1"/>
    <n v="397"/>
    <n v="0"/>
    <x v="1"/>
    <m/>
    <m/>
    <m/>
    <m/>
    <x v="1"/>
  </r>
  <r>
    <x v="29"/>
    <n v="62049708"/>
    <d v="2026-06-01T00:00:00"/>
    <x v="1"/>
    <x v="2"/>
    <x v="0"/>
    <s v="Shanyda Botello"/>
    <x v="3"/>
    <s v="Critica"/>
    <s v="Si"/>
    <s v="Si"/>
    <s v="Si"/>
    <s v="Si"/>
    <s v="Si"/>
    <s v="Si"/>
    <s v="Si"/>
    <s v="Si"/>
    <s v="Si"/>
    <s v="Si"/>
    <s v="Si"/>
    <s v="Si"/>
    <s v="Si"/>
    <s v="Si"/>
    <s v="Si"/>
    <s v="Si"/>
    <s v="Si"/>
    <s v="Si"/>
    <s v="Si"/>
    <s v="Si"/>
    <s v="Si"/>
    <s v="Si"/>
    <s v="Si"/>
    <s v="Si"/>
    <s v="Si"/>
    <s v="Si"/>
    <s v="Si"/>
    <s v="Si"/>
    <s v="Si"/>
    <s v="Si"/>
    <s v="Si"/>
    <s v="Si"/>
    <s v="Si"/>
    <s v="SI"/>
    <s v="Si"/>
    <s v="Si"/>
    <s v="No"/>
    <s v="Si"/>
    <s v="No"/>
    <s v="No"/>
    <s v="Si"/>
    <s v="Si"/>
    <s v="Si"/>
    <s v="Si"/>
    <s v="Si"/>
    <s v="Si"/>
    <s v="Si"/>
    <s v="Si"/>
    <s v="Si"/>
    <m/>
    <s v="Critica"/>
    <m/>
    <m/>
    <n v="1"/>
    <n v="1"/>
    <n v="1"/>
    <n v="1"/>
    <n v="1"/>
    <n v="1"/>
    <n v="1"/>
    <n v="1"/>
    <n v="1"/>
    <n v="1"/>
    <n v="1"/>
    <n v="1"/>
    <n v="1"/>
    <n v="1"/>
    <n v="1"/>
    <n v="1"/>
    <n v="1"/>
    <n v="1"/>
    <n v="1"/>
    <n v="1"/>
    <n v="1"/>
    <n v="1"/>
    <n v="1"/>
    <n v="1"/>
    <n v="1"/>
    <n v="1"/>
    <n v="1"/>
    <n v="1"/>
    <n v="1"/>
    <n v="1"/>
    <n v="1"/>
    <n v="1"/>
    <n v="1"/>
    <n v="1"/>
    <n v="1"/>
    <n v="0"/>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El agente maneja correctamente las objeciones del cliente? "/>
    <s v=""/>
    <s v=""/>
    <s v=""/>
    <s v=""/>
    <s v=""/>
    <s v=""/>
    <s v=""/>
    <s v=""/>
    <s v=""/>
    <s v="Ediany Yatzury Simons Delgado Outbound jun-26"/>
    <n v="3"/>
    <n v="0"/>
    <n v="1"/>
    <n v="397"/>
    <n v="0"/>
    <x v="1"/>
    <m/>
    <m/>
    <m/>
    <m/>
    <x v="1"/>
  </r>
  <r>
    <x v="33"/>
    <n v="66944229"/>
    <d v="2026-06-01T00:00:00"/>
    <x v="1"/>
    <x v="2"/>
    <x v="0"/>
    <s v="Shanyda Botello"/>
    <x v="3"/>
    <s v="Critica"/>
    <s v="Si"/>
    <s v="Si"/>
    <s v="Si"/>
    <s v="Si"/>
    <s v="Si"/>
    <s v="Si"/>
    <s v="Si"/>
    <s v="Si"/>
    <s v="Si"/>
    <s v="Si"/>
    <s v="Si"/>
    <s v="Si"/>
    <s v="Si"/>
    <s v="Si"/>
    <s v="Si"/>
    <s v="Si"/>
    <s v="Si"/>
    <s v="No"/>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1"/>
    <n v="1"/>
    <n v="0"/>
    <n v="1"/>
    <n v="1"/>
    <n v="1"/>
    <n v="1"/>
    <n v="1"/>
    <n v="1"/>
    <n v="1"/>
    <n v="1"/>
    <n v="1"/>
    <n v="1"/>
    <n v="1"/>
    <n v="1"/>
    <n v="1"/>
    <n v="1"/>
    <n v="1"/>
    <n v="0"/>
    <n v="0"/>
    <n v="0"/>
    <n v="1"/>
    <n v="0"/>
    <n v="0"/>
    <n v="1"/>
    <n v="1"/>
    <n v="1"/>
    <n v="1"/>
    <n v="1"/>
    <n v="1"/>
    <n v="1"/>
    <n v="1"/>
    <n v="1"/>
    <n v="1"/>
    <n v="0.15"/>
    <n v="0.15"/>
    <n v="0.15"/>
    <n v="0.15"/>
    <n v="0.3"/>
    <n v="0.3"/>
    <n v="0.3"/>
    <n v="0.3"/>
    <n v="0.3"/>
    <n v="0.3"/>
    <n v="0.3"/>
    <n v="0.3"/>
    <n v="0.3"/>
    <n v="0.3"/>
    <n v="0.25"/>
    <n v="0.25"/>
    <n v="1"/>
    <n v="1"/>
    <n v="1"/>
    <n v="1"/>
    <n v="1"/>
    <n v="1"/>
    <n v="1"/>
    <n v="0"/>
    <n v="0"/>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
    <s v=""/>
    <s v="¿El agente comunica beneficios emocionales al cliente? "/>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Ashley Shaday Sanchez de Gracia Outbound jun-26"/>
    <n v="3"/>
    <n v="0"/>
    <n v="1"/>
    <n v="397"/>
    <n v="0"/>
    <x v="1"/>
    <m/>
    <m/>
    <m/>
    <m/>
    <x v="1"/>
  </r>
  <r>
    <x v="34"/>
    <n v="62664693"/>
    <d v="2026-06-01T00:00:00"/>
    <x v="1"/>
    <x v="2"/>
    <x v="0"/>
    <s v="Shanyda Botello"/>
    <x v="3"/>
    <s v="Critica"/>
    <s v="Si"/>
    <s v="Si"/>
    <s v="No"/>
    <s v="Si"/>
    <s v="Si"/>
    <s v="Si"/>
    <s v="Si"/>
    <s v="Si"/>
    <s v="Si"/>
    <s v="Si"/>
    <s v="Si"/>
    <s v="Si"/>
    <s v="Si"/>
    <s v="Si"/>
    <s v="Si"/>
    <s v="Si"/>
    <s v="Si"/>
    <s v="Si"/>
    <s v="Si"/>
    <s v="Si"/>
    <s v="Si"/>
    <s v="Si"/>
    <s v="Si"/>
    <s v="Si"/>
    <s v="Si"/>
    <s v="Si"/>
    <s v="Si"/>
    <s v="Si"/>
    <s v="Si"/>
    <s v="Si"/>
    <s v="Si"/>
    <s v="Si"/>
    <s v="Si"/>
    <s v="SI"/>
    <s v="Si"/>
    <s v="Si"/>
    <s v="No"/>
    <s v="Si"/>
    <s v="No"/>
    <s v="No"/>
    <s v="Si"/>
    <s v="Si"/>
    <s v="Si"/>
    <s v="Si"/>
    <s v="Si"/>
    <s v="Si"/>
    <s v="Si"/>
    <s v="Si"/>
    <s v="Si"/>
    <m/>
    <s v="Critica"/>
    <m/>
    <m/>
    <n v="1"/>
    <n v="1"/>
    <n v="0"/>
    <n v="1"/>
    <n v="1"/>
    <n v="1"/>
    <n v="1"/>
    <n v="1"/>
    <n v="1"/>
    <n v="1"/>
    <n v="1"/>
    <n v="1"/>
    <n v="1"/>
    <n v="1"/>
    <n v="1"/>
    <n v="1"/>
    <n v="1"/>
    <n v="1"/>
    <n v="1"/>
    <n v="1"/>
    <n v="1"/>
    <n v="1"/>
    <n v="1"/>
    <n v="1"/>
    <n v="1"/>
    <n v="1"/>
    <n v="1"/>
    <n v="1"/>
    <n v="1"/>
    <n v="1"/>
    <n v="1"/>
    <n v="1"/>
    <n v="1"/>
    <n v="1"/>
    <n v="1"/>
    <n v="0"/>
    <n v="1"/>
    <n v="0"/>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0"/>
    <n v="1"/>
    <n v="0"/>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El agente indaga o sondea adecuadamente las necesidades del cliente? "/>
    <s v=""/>
    <s v="¿El agente realiza seguimiento adecuado al caso o solicitud? "/>
    <s v="¿El agente maneja correctamente las objeciones del cliente? "/>
    <s v=""/>
    <s v=""/>
    <s v=""/>
    <s v=""/>
    <s v=""/>
    <s v=""/>
    <s v=""/>
    <s v=""/>
    <s v=""/>
    <s v="Yhilary Frheily Santamaria Acosta Outbound jun-26"/>
    <n v="3"/>
    <n v="0"/>
    <n v="1"/>
    <n v="397"/>
    <n v="0"/>
    <x v="1"/>
    <m/>
    <m/>
    <m/>
    <m/>
    <x v="1"/>
  </r>
  <r>
    <x v="25"/>
    <n v="62341842"/>
    <d v="2026-06-01T00:00:00"/>
    <x v="1"/>
    <x v="2"/>
    <x v="0"/>
    <s v="Shanyda Botello"/>
    <x v="3"/>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Nazario Nadyir Rengifo Molinar Outbound jun-26"/>
    <n v="3"/>
    <n v="0"/>
    <n v="1"/>
    <n v="397"/>
    <n v="0"/>
    <x v="1"/>
    <m/>
    <m/>
    <m/>
    <m/>
    <x v="1"/>
  </r>
  <r>
    <x v="54"/>
    <n v="62745001"/>
    <d v="2026-06-01T00:00:00"/>
    <x v="1"/>
    <x v="2"/>
    <x v="0"/>
    <s v="Shanyda Botello"/>
    <x v="3"/>
    <s v="Critica"/>
    <s v="Si"/>
    <s v="Si"/>
    <s v="Si"/>
    <s v="Si"/>
    <s v="Si"/>
    <s v="Si"/>
    <s v="Si"/>
    <s v="Si"/>
    <s v="Si"/>
    <s v="Si"/>
    <s v="Si"/>
    <s v="Si"/>
    <s v="Si"/>
    <s v="Si"/>
    <s v="Si"/>
    <s v="No"/>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0"/>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Antonio Rivera Ayarza Outbound jun-26"/>
    <n v="3"/>
    <n v="0"/>
    <n v="1"/>
    <n v="397"/>
    <n v="0"/>
    <x v="1"/>
    <m/>
    <m/>
    <m/>
    <m/>
    <x v="1"/>
  </r>
  <r>
    <x v="62"/>
    <n v="62550506"/>
    <d v="2026-06-01T00:00:00"/>
    <x v="1"/>
    <x v="2"/>
    <x v="0"/>
    <s v="Shanyda Botello"/>
    <x v="3"/>
    <s v="Critica"/>
    <s v="Si"/>
    <s v="Si"/>
    <s v="Si"/>
    <s v="Si"/>
    <s v="Si"/>
    <s v="Si"/>
    <s v="Si"/>
    <s v="Si"/>
    <s v="Si"/>
    <s v="Si"/>
    <s v="Si"/>
    <s v="Si"/>
    <s v="Si"/>
    <s v="Si"/>
    <s v="Si"/>
    <s v="Si"/>
    <s v="Si"/>
    <s v="Si"/>
    <s v="Si"/>
    <s v="Si"/>
    <s v="Si"/>
    <s v="Si"/>
    <s v="Si"/>
    <s v="Si"/>
    <s v="Si"/>
    <s v="Si"/>
    <s v="Si"/>
    <s v="No"/>
    <s v="Si"/>
    <s v="Si"/>
    <s v="Si"/>
    <s v="Si"/>
    <s v="Si"/>
    <s v="SI"/>
    <s v="No"/>
    <s v="Si"/>
    <s v="Si"/>
    <s v="Si"/>
    <s v="Si"/>
    <s v="No"/>
    <s v="Si"/>
    <s v="Si"/>
    <s v="Si"/>
    <s v="Si"/>
    <s v="Si"/>
    <s v="Si"/>
    <s v="Si"/>
    <s v="Si"/>
    <s v="Si"/>
    <m/>
    <s v="Critica"/>
    <m/>
    <m/>
    <n v="1"/>
    <n v="1"/>
    <n v="1"/>
    <n v="1"/>
    <n v="1"/>
    <n v="1"/>
    <n v="1"/>
    <n v="1"/>
    <n v="1"/>
    <n v="1"/>
    <n v="1"/>
    <n v="1"/>
    <n v="1"/>
    <n v="1"/>
    <n v="1"/>
    <n v="1"/>
    <n v="1"/>
    <n v="1"/>
    <n v="1"/>
    <n v="1"/>
    <n v="1"/>
    <n v="1"/>
    <n v="1"/>
    <n v="1"/>
    <n v="1"/>
    <n v="1"/>
    <n v="0"/>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El agente utiliza un lenguaje adecuado y profesional? "/>
    <s v=""/>
    <s v=""/>
    <s v=""/>
    <s v=""/>
    <s v=""/>
    <e v="#REF!"/>
    <e v="#REF!"/>
    <s v="¿El agente ofrece adecuadamente un producto adicional? "/>
    <s v=""/>
    <s v=""/>
    <s v=""/>
    <s v=""/>
    <s v="¿El agente maneja correctamente las objeciones del cliente? "/>
    <s v=""/>
    <s v=""/>
    <s v=""/>
    <s v=""/>
    <s v=""/>
    <s v=""/>
    <s v=""/>
    <s v=""/>
    <s v=""/>
    <s v="Roberto Palacios Outbound jun-26"/>
    <n v="3"/>
    <n v="0"/>
    <n v="1"/>
    <n v="397"/>
    <n v="0"/>
    <x v="1"/>
    <m/>
    <m/>
    <m/>
    <m/>
    <x v="1"/>
  </r>
  <r>
    <x v="65"/>
    <n v="65097565"/>
    <d v="2026-06-01T00:00:00"/>
    <x v="1"/>
    <x v="2"/>
    <x v="0"/>
    <s v="Shanyda Botello"/>
    <x v="3"/>
    <s v="Critica"/>
    <s v="Si"/>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0"/>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0"/>
    <n v="1"/>
    <n v="1"/>
    <n v="1"/>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
    <s v=""/>
    <s v=""/>
    <s v=""/>
    <s v=""/>
    <s v=""/>
    <e v="#REF!"/>
    <e v="#REF!"/>
    <s v=""/>
    <s v=""/>
    <s v="¿El agente indaga o sondea adecuadamente las necesidades del cliente? "/>
    <s v=""/>
    <s v=""/>
    <s v=""/>
    <s v=""/>
    <s v=""/>
    <s v=""/>
    <s v=""/>
    <s v=""/>
    <s v=""/>
    <s v=""/>
    <s v=""/>
    <s v=""/>
    <s v="Modeisa Itzel Rivas Cisneros Outbound jun-26"/>
    <n v="3"/>
    <n v="0"/>
    <n v="1"/>
    <n v="397"/>
    <n v="0"/>
    <x v="1"/>
    <m/>
    <m/>
    <m/>
    <m/>
    <x v="1"/>
  </r>
  <r>
    <x v="39"/>
    <n v="69616177"/>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Yadira Isabel Fajardo Gil Outbound jun-26"/>
    <n v="3"/>
    <n v="0"/>
    <n v="1"/>
    <n v="397"/>
    <n v="0"/>
    <x v="1"/>
    <m/>
    <m/>
    <m/>
    <m/>
    <x v="1"/>
  </r>
  <r>
    <x v="40"/>
    <n v="67405794"/>
    <d v="2026-06-01T00:00:00"/>
    <x v="1"/>
    <x v="3"/>
    <x v="0"/>
    <s v="Shanyda Botello"/>
    <x v="3"/>
    <s v="Critica"/>
    <s v="Si"/>
    <s v="Si"/>
    <s v="No"/>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0"/>
    <n v="1"/>
    <n v="1"/>
    <n v="1"/>
    <n v="1"/>
    <n v="1"/>
    <n v="1"/>
    <n v="1"/>
    <n v="1"/>
    <n v="1"/>
    <n v="1"/>
    <n v="1"/>
    <n v="1"/>
    <n v="1"/>
    <n v="1"/>
    <n v="1"/>
    <n v="1"/>
    <n v="1"/>
    <n v="1"/>
    <n v="1"/>
    <n v="1"/>
    <n v="1"/>
    <n v="1"/>
    <n v="1"/>
    <n v="1"/>
    <n v="1"/>
    <n v="1"/>
    <n v="1"/>
    <n v="1"/>
    <n v="1"/>
    <n v="1"/>
    <n v="1"/>
    <n v="1"/>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
    <s v=""/>
    <s v=""/>
    <s v="¿El agente maneja correctamente las objeciones del cliente? "/>
    <s v=""/>
    <s v=""/>
    <s v=""/>
    <s v=""/>
    <s v=""/>
    <s v=""/>
    <s v=""/>
    <s v=""/>
    <s v=""/>
    <s v="Jonathan Leonel McClean Marin Outbound jun-26"/>
    <n v="3"/>
    <n v="0"/>
    <n v="1"/>
    <n v="397"/>
    <n v="0"/>
    <x v="1"/>
    <m/>
    <m/>
    <m/>
    <m/>
    <x v="1"/>
  </r>
  <r>
    <x v="41"/>
    <n v="68075399"/>
    <d v="2026-06-01T00:00:00"/>
    <x v="1"/>
    <x v="3"/>
    <x v="0"/>
    <s v="Shanyda Botello"/>
    <x v="3"/>
    <s v="Critica"/>
    <s v="Si"/>
    <s v="Si"/>
    <s v="No"/>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0"/>
    <n v="1"/>
    <n v="1"/>
    <n v="1"/>
    <n v="1"/>
    <n v="1"/>
    <n v="1"/>
    <n v="1"/>
    <n v="1"/>
    <n v="1"/>
    <n v="1"/>
    <n v="1"/>
    <n v="1"/>
    <n v="1"/>
    <n v="1"/>
    <n v="1"/>
    <n v="1"/>
    <n v="1"/>
    <n v="1"/>
    <n v="1"/>
    <n v="1"/>
    <n v="1"/>
    <n v="1"/>
    <n v="1"/>
    <n v="1"/>
    <n v="1"/>
    <n v="1"/>
    <n v="1"/>
    <n v="1"/>
    <n v="1"/>
    <n v="1"/>
    <n v="1"/>
    <n v="1"/>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
    <s v=""/>
    <s v=""/>
    <s v=""/>
    <s v="¿El agente maneja correctamente las objeciones del cliente? "/>
    <s v=""/>
    <s v=""/>
    <s v=""/>
    <s v=""/>
    <s v=""/>
    <s v=""/>
    <s v=""/>
    <s v=""/>
    <s v=""/>
    <s v="Vanessa Del Carmen Guevara Outbound jun-26"/>
    <n v="3"/>
    <n v="0"/>
    <n v="1"/>
    <n v="397"/>
    <n v="0"/>
    <x v="1"/>
    <m/>
    <m/>
    <m/>
    <m/>
    <x v="1"/>
  </r>
  <r>
    <x v="42"/>
    <n v="65134561"/>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Geraldine Isela Ovalles Pinto Outbound jun-26"/>
    <n v="3"/>
    <n v="0"/>
    <n v="1"/>
    <n v="397"/>
    <n v="0"/>
    <x v="1"/>
    <m/>
    <m/>
    <m/>
    <m/>
    <x v="1"/>
  </r>
  <r>
    <x v="43"/>
    <n v="65134561"/>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1"/>
    <n v="1"/>
    <n v="1"/>
    <n v="1"/>
    <n v="1"/>
    <n v="1"/>
    <n v="1"/>
    <n v="1"/>
    <n v="1"/>
    <n v="1"/>
    <n v="1"/>
    <n v="1"/>
    <n v="1"/>
    <n v="1"/>
    <n v="1"/>
    <n v="1"/>
    <n v="1"/>
    <n v="1"/>
    <n v="1"/>
    <n v="1"/>
    <n v="1"/>
    <n v="1"/>
    <n v="1"/>
    <n v="1"/>
    <n v="1"/>
    <n v="1"/>
    <n v="1"/>
    <n v="1"/>
    <n v="1"/>
    <n v="1"/>
    <n v="1"/>
    <n v="1"/>
    <n v="1"/>
    <n v="1"/>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Milen Dayanis Julio De La Cruz Outbound jun-26"/>
    <n v="3"/>
    <n v="0"/>
    <n v="1"/>
    <n v="397"/>
    <n v="0"/>
    <x v="1"/>
    <m/>
    <m/>
    <m/>
    <m/>
    <x v="1"/>
  </r>
  <r>
    <x v="44"/>
    <n v="66971034"/>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Abdiel Alberto Vanega Simpson Outbound jun-26"/>
    <n v="3"/>
    <n v="0"/>
    <n v="1"/>
    <n v="397"/>
    <n v="0"/>
    <x v="1"/>
    <m/>
    <m/>
    <m/>
    <m/>
    <x v="1"/>
  </r>
  <r>
    <x v="45"/>
    <n v="62769670"/>
    <d v="2026-06-01T00:00:00"/>
    <x v="1"/>
    <x v="3"/>
    <x v="0"/>
    <s v="Shanyda Botello"/>
    <x v="3"/>
    <s v="Critica"/>
    <s v="Si"/>
    <s v="Si"/>
    <s v="Si"/>
    <s v="Si"/>
    <s v="Si"/>
    <s v="Si"/>
    <s v="Si"/>
    <s v="Si"/>
    <s v="Si"/>
    <s v="Si"/>
    <s v="Si"/>
    <s v="Si"/>
    <s v="Si"/>
    <s v="Si"/>
    <s v="Si"/>
    <s v="No"/>
    <s v="Si"/>
    <s v="Si"/>
    <s v="Si"/>
    <s v="Si"/>
    <s v="Si"/>
    <s v="Si"/>
    <s v="Si"/>
    <s v="Si"/>
    <s v="Si"/>
    <s v="Si"/>
    <s v="Si"/>
    <s v="Si"/>
    <s v="Si"/>
    <s v="Si"/>
    <s v="Si"/>
    <s v="Si"/>
    <s v="Si"/>
    <s v="SI"/>
    <s v="No"/>
    <s v="No"/>
    <s v="No"/>
    <s v="Si"/>
    <s v="No"/>
    <s v="No"/>
    <s v="Si"/>
    <s v="Si"/>
    <s v="Si"/>
    <s v="Si"/>
    <s v="Si"/>
    <s v="Si"/>
    <s v="Si"/>
    <s v="Si"/>
    <s v="Si"/>
    <m/>
    <s v="Critica"/>
    <m/>
    <m/>
    <n v="1"/>
    <n v="1"/>
    <n v="1"/>
    <n v="1"/>
    <n v="1"/>
    <n v="1"/>
    <n v="1"/>
    <n v="1"/>
    <n v="1"/>
    <n v="1"/>
    <n v="1"/>
    <n v="1"/>
    <n v="1"/>
    <n v="1"/>
    <n v="1"/>
    <n v="0"/>
    <n v="1"/>
    <n v="1"/>
    <n v="1"/>
    <n v="1"/>
    <n v="1"/>
    <n v="1"/>
    <n v="1"/>
    <n v="1"/>
    <n v="1"/>
    <n v="1"/>
    <n v="1"/>
    <n v="1"/>
    <n v="1"/>
    <n v="1"/>
    <n v="1"/>
    <n v="1"/>
    <n v="1"/>
    <n v="0"/>
    <n v="0"/>
    <n v="0"/>
    <n v="1"/>
    <n v="0"/>
    <n v="0"/>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0"/>
    <n v="0"/>
    <n v="0"/>
    <n v="0"/>
    <n v="0"/>
    <n v="0"/>
    <n v="1"/>
    <n v="0"/>
    <n v="0"/>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Yosuany Milagros Muñoz Apolayo Outbound jun-26"/>
    <n v="3"/>
    <n v="0"/>
    <n v="1"/>
    <n v="397"/>
    <n v="0"/>
    <x v="1"/>
    <m/>
    <m/>
    <m/>
    <m/>
    <x v="1"/>
  </r>
  <r>
    <x v="46"/>
    <n v="67280367"/>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leshka Sachell Ambulo Prado Outbound jun-26"/>
    <n v="1"/>
    <n v="1"/>
    <n v="1"/>
    <n v="397"/>
    <n v="0"/>
    <x v="1"/>
    <m/>
    <m/>
    <m/>
    <m/>
    <x v="1"/>
  </r>
  <r>
    <x v="47"/>
    <n v="64037755"/>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Valeri Michell Ambulo Rook Outbound jun-26"/>
    <n v="3"/>
    <n v="0"/>
    <n v="1"/>
    <n v="397"/>
    <n v="0"/>
    <x v="1"/>
    <m/>
    <m/>
    <m/>
    <m/>
    <x v="1"/>
  </r>
  <r>
    <x v="48"/>
    <n v="65335267"/>
    <d v="2026-06-01T00:00:00"/>
    <x v="1"/>
    <x v="3"/>
    <x v="0"/>
    <s v="Shanyda Botello"/>
    <x v="3"/>
    <s v="Critica"/>
    <s v="Si"/>
    <s v="Si"/>
    <s v="No"/>
    <s v="Si"/>
    <s v="Si"/>
    <s v="Si"/>
    <s v="Si"/>
    <s v="Si"/>
    <s v="Si"/>
    <s v="Si"/>
    <s v="Si"/>
    <s v="Si"/>
    <s v="Si"/>
    <s v="Si"/>
    <s v="Si"/>
    <s v="Si"/>
    <s v="Si"/>
    <s v="No"/>
    <s v="Si"/>
    <s v="Si"/>
    <s v="Si"/>
    <s v="Si"/>
    <s v="Si"/>
    <s v="Si"/>
    <s v="Si"/>
    <s v="Si"/>
    <s v="Si"/>
    <s v="Si"/>
    <s v="Si"/>
    <s v="Si"/>
    <s v="Si"/>
    <s v="Si"/>
    <s v="Si"/>
    <s v="SI"/>
    <s v="Si"/>
    <s v="Si"/>
    <s v="Si"/>
    <s v="Si"/>
    <s v="No"/>
    <s v="No"/>
    <s v="Si"/>
    <s v="Si"/>
    <s v="Si"/>
    <s v="Si"/>
    <s v="Si"/>
    <s v="Si"/>
    <s v="Si"/>
    <s v="Si"/>
    <s v="Si"/>
    <m/>
    <s v="Critica"/>
    <m/>
    <m/>
    <n v="1"/>
    <n v="1"/>
    <n v="0"/>
    <n v="1"/>
    <n v="1"/>
    <n v="1"/>
    <n v="1"/>
    <n v="1"/>
    <n v="1"/>
    <n v="1"/>
    <n v="1"/>
    <n v="1"/>
    <n v="1"/>
    <n v="1"/>
    <n v="1"/>
    <n v="1"/>
    <n v="1"/>
    <n v="0"/>
    <n v="1"/>
    <n v="1"/>
    <n v="1"/>
    <n v="1"/>
    <n v="1"/>
    <n v="1"/>
    <n v="1"/>
    <n v="1"/>
    <n v="1"/>
    <n v="1"/>
    <n v="1"/>
    <n v="1"/>
    <n v="1"/>
    <n v="1"/>
    <n v="1"/>
    <n v="1"/>
    <n v="1"/>
    <n v="1"/>
    <n v="1"/>
    <n v="0"/>
    <n v="0"/>
    <n v="1"/>
    <n v="1"/>
    <n v="1"/>
    <n v="1"/>
    <n v="1"/>
    <n v="1"/>
    <n v="1"/>
    <n v="1"/>
    <n v="1"/>
    <n v="1"/>
    <n v="0.15"/>
    <n v="0.15"/>
    <n v="0"/>
    <n v="0"/>
    <n v="0.3"/>
    <n v="0.3"/>
    <n v="0.3"/>
    <n v="0.3"/>
    <n v="0.3"/>
    <n v="0.3"/>
    <n v="0.3"/>
    <n v="0.3"/>
    <n v="0.3"/>
    <n v="0.3"/>
    <n v="0.25"/>
    <n v="0.25"/>
    <n v="0.85"/>
    <n v="1"/>
    <n v="1"/>
    <n v="1"/>
    <n v="1"/>
    <n v="1"/>
    <n v="1"/>
    <n v="0"/>
    <n v="0"/>
    <n v="1"/>
    <n v="1"/>
    <n v="1"/>
    <n v="1"/>
    <n v="1"/>
    <n v="1"/>
    <n v="1"/>
    <n v="1"/>
    <n v="1"/>
    <n v="1"/>
    <n v="1"/>
    <n v="1"/>
    <n v="1"/>
    <n v="1"/>
    <n v="1"/>
    <n v="1"/>
    <n v="1"/>
    <n v="1"/>
    <n v="1"/>
    <n v="1"/>
    <n v="1"/>
    <n v="1"/>
    <n v="0"/>
    <n v="1"/>
    <n v="1"/>
    <n v="1"/>
    <n v="1"/>
    <n v="0"/>
    <n v="0"/>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
    <s v=""/>
    <s v=""/>
    <s v=""/>
    <s v="¿El agente comunica beneficios emocionales al cliente? "/>
    <s v=""/>
    <s v=""/>
    <s v=""/>
    <s v=""/>
    <s v=""/>
    <s v=""/>
    <s v=""/>
    <s v=""/>
    <s v=""/>
    <s v=""/>
    <s v=""/>
    <s v=""/>
    <s v=""/>
    <s v=""/>
    <s v=""/>
    <e v="#REF!"/>
    <e v="#REF!"/>
    <s v=""/>
    <s v=""/>
    <s v=""/>
    <s v=""/>
    <s v="¿El agente realiza seguimiento adecuado al caso o solicitud? "/>
    <s v="¿El agente maneja correctamente las objeciones del cliente? "/>
    <s v=""/>
    <s v=""/>
    <s v=""/>
    <s v=""/>
    <s v=""/>
    <s v=""/>
    <s v=""/>
    <s v=""/>
    <s v=""/>
    <s v="Frank Joseph Castillo Morales Outbound jun-26"/>
    <n v="3"/>
    <n v="0"/>
    <n v="1"/>
    <n v="397"/>
    <n v="0"/>
    <x v="1"/>
    <m/>
    <m/>
    <m/>
    <m/>
    <x v="1"/>
  </r>
  <r>
    <x v="49"/>
    <n v="69971313"/>
    <d v="2026-06-01T00:00:00"/>
    <x v="1"/>
    <x v="3"/>
    <x v="0"/>
    <s v="Shanyda Botello"/>
    <x v="3"/>
    <s v="Critica"/>
    <s v="Si"/>
    <s v="Si"/>
    <s v="No"/>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0"/>
    <n v="1"/>
    <n v="1"/>
    <n v="1"/>
    <n v="1"/>
    <n v="1"/>
    <n v="1"/>
    <n v="1"/>
    <n v="1"/>
    <n v="1"/>
    <n v="1"/>
    <n v="1"/>
    <n v="1"/>
    <n v="1"/>
    <n v="1"/>
    <n v="1"/>
    <n v="1"/>
    <n v="1"/>
    <n v="1"/>
    <n v="1"/>
    <n v="1"/>
    <n v="1"/>
    <n v="1"/>
    <n v="1"/>
    <n v="1"/>
    <n v="1"/>
    <n v="1"/>
    <n v="1"/>
    <n v="1"/>
    <n v="1"/>
    <n v="1"/>
    <n v="1"/>
    <n v="0"/>
    <n v="1"/>
    <n v="1"/>
    <n v="1"/>
    <n v="0"/>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1"/>
    <n v="1"/>
    <n v="1"/>
    <n v="0"/>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Sanneth Lyeette Soberon Guzman Outbound jun-26"/>
    <n v="3"/>
    <n v="0"/>
    <n v="1"/>
    <n v="397"/>
    <n v="0"/>
    <x v="1"/>
    <m/>
    <m/>
    <m/>
    <m/>
    <x v="1"/>
  </r>
  <r>
    <x v="52"/>
    <n v="69004958"/>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Emanuel Yusiel Velez Delgado Outbound jun-26"/>
    <n v="3"/>
    <n v="0"/>
    <n v="1"/>
    <n v="397"/>
    <n v="0"/>
    <x v="1"/>
    <m/>
    <m/>
    <m/>
    <m/>
    <x v="1"/>
  </r>
  <r>
    <x v="51"/>
    <n v="66041233"/>
    <d v="2026-06-01T00:00:00"/>
    <x v="1"/>
    <x v="3"/>
    <x v="0"/>
    <s v="Shanyda Botello"/>
    <x v="3"/>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ma Rosa Delgado Garcia Outbound jun-26"/>
    <n v="3"/>
    <n v="0"/>
    <s v=""/>
    <s v=""/>
    <n v="0"/>
    <x v="1"/>
    <m/>
    <m/>
    <m/>
    <m/>
    <x v="1"/>
  </r>
  <r>
    <x v="16"/>
    <n v="63464388"/>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Miguel Angel Cortes Flores Outbound jun-26"/>
    <n v="1"/>
    <n v="1"/>
    <n v="1"/>
    <n v="397"/>
    <n v="0"/>
    <x v="1"/>
    <m/>
    <m/>
    <m/>
    <m/>
    <x v="0"/>
  </r>
  <r>
    <x v="66"/>
    <n v="66883914"/>
    <d v="2026-06-01T00:00:00"/>
    <x v="1"/>
    <x v="3"/>
    <x v="0"/>
    <s v="Shanyda Botello"/>
    <x v="3"/>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Monica Carolina Perez Guardado Outbound jun-26"/>
    <n v="3"/>
    <n v="0"/>
    <n v="1"/>
    <n v="397"/>
    <n v="0"/>
    <x v="1"/>
    <m/>
    <m/>
    <m/>
    <m/>
    <x v="1"/>
  </r>
  <r>
    <x v="67"/>
    <n v="68458966"/>
    <d v="2026-06-01T00:00:00"/>
    <x v="1"/>
    <x v="3"/>
    <x v="0"/>
    <s v="Shanyda Botello"/>
    <x v="3"/>
    <s v="Critica"/>
    <s v="Si"/>
    <s v="Si"/>
    <s v="Si"/>
    <s v="Si"/>
    <s v="Si"/>
    <s v="Si"/>
    <s v="Si"/>
    <s v="Si"/>
    <s v="Si"/>
    <s v="Si"/>
    <s v="Si"/>
    <s v="Si"/>
    <s v="Si"/>
    <s v="Si"/>
    <s v="Si"/>
    <s v="Si"/>
    <s v="Si"/>
    <s v="Si"/>
    <s v="Si"/>
    <s v="No"/>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1"/>
    <n v="1"/>
    <n v="0"/>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0"/>
    <n v="1"/>
    <n v="0"/>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El agente detalla correctamente los tiempos operativos? "/>
    <s v=""/>
    <s v=""/>
    <s v=""/>
    <s v=""/>
    <s v=""/>
    <s v=""/>
    <s v=""/>
    <s v=""/>
    <s v=""/>
    <s v=""/>
    <s v=""/>
    <s v=""/>
    <s v=""/>
    <e v="#REF!"/>
    <e v="#REF!"/>
    <s v=""/>
    <s v=""/>
    <s v=""/>
    <s v=""/>
    <s v=""/>
    <s v=""/>
    <s v=""/>
    <s v=""/>
    <s v=""/>
    <s v=""/>
    <s v=""/>
    <s v=""/>
    <s v=""/>
    <s v=""/>
    <s v=""/>
    <s v="Kevin Ameth Torres Banda Outbound jun-26"/>
    <n v="3"/>
    <n v="0"/>
    <n v="1"/>
    <n v="397"/>
    <n v="0"/>
    <x v="1"/>
    <m/>
    <m/>
    <m/>
    <m/>
    <x v="1"/>
  </r>
  <r>
    <x v="68"/>
    <n v="67880821"/>
    <d v="2026-06-01T00:00:00"/>
    <x v="1"/>
    <x v="3"/>
    <x v="0"/>
    <s v="Shanyda Botello"/>
    <x v="3"/>
    <s v="Critica"/>
    <s v="Si"/>
    <s v="Si"/>
    <s v="Si"/>
    <s v="Si"/>
    <s v="Si"/>
    <s v="Si"/>
    <s v="Si"/>
    <s v="Si"/>
    <s v="Si"/>
    <s v="Si"/>
    <s v="Si"/>
    <s v="Si"/>
    <s v="Si"/>
    <s v="Si"/>
    <s v="Si"/>
    <s v="Si"/>
    <s v="Si"/>
    <s v="Si"/>
    <s v="Si"/>
    <s v="Si"/>
    <s v="Si"/>
    <s v="No"/>
    <s v="Si"/>
    <s v="Si"/>
    <s v="Si"/>
    <s v="Si"/>
    <s v="No"/>
    <s v="Si"/>
    <s v="Si"/>
    <s v="Si"/>
    <s v="Si"/>
    <s v="Si"/>
    <s v="Si"/>
    <s v="SI"/>
    <s v="Si"/>
    <s v="Si"/>
    <s v="Si"/>
    <s v="Si"/>
    <s v="Si"/>
    <s v="No"/>
    <s v="Si"/>
    <s v="Si"/>
    <s v="Si"/>
    <s v="Si"/>
    <s v="Si"/>
    <s v="Si"/>
    <s v="Si"/>
    <s v="Si"/>
    <s v="Si"/>
    <m/>
    <s v="Critica"/>
    <m/>
    <m/>
    <n v="1"/>
    <n v="1"/>
    <n v="1"/>
    <n v="1"/>
    <n v="1"/>
    <n v="1"/>
    <n v="1"/>
    <n v="1"/>
    <n v="1"/>
    <n v="1"/>
    <n v="1"/>
    <n v="1"/>
    <n v="1"/>
    <n v="1"/>
    <n v="1"/>
    <n v="1"/>
    <n v="1"/>
    <n v="1"/>
    <n v="1"/>
    <n v="1"/>
    <n v="1"/>
    <n v="1"/>
    <n v="1"/>
    <n v="1"/>
    <n v="1"/>
    <n v="0"/>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0"/>
    <n v="0"/>
    <n v="1"/>
    <n v="1"/>
    <n v="1"/>
    <n v="1"/>
    <n v="1"/>
    <n v="1"/>
    <n v="0"/>
    <n v="1"/>
    <n v="0"/>
    <n v="1"/>
    <n v="1"/>
    <n v="1"/>
    <n v="1"/>
    <n v="1"/>
    <n v="1"/>
    <n v="1"/>
    <n v="0"/>
    <n v="1"/>
    <n v="1"/>
    <n v="1"/>
    <n v="1"/>
    <n v="1"/>
    <n v="0"/>
    <n v="0"/>
    <n v="1"/>
    <n v="1"/>
    <n v="1"/>
    <n v="1"/>
    <n v="1"/>
    <n v="1"/>
    <n v="1"/>
    <n v="1"/>
    <n v="0"/>
    <n v="1"/>
    <n v="1"/>
    <n v="1"/>
    <n v="1"/>
    <n v="1"/>
    <n v="1"/>
    <n v="1"/>
    <n v="1"/>
    <n v="0.1"/>
    <n v="0"/>
    <n v="0"/>
    <n v="0.3"/>
    <n v="0.4"/>
    <n v="1"/>
    <n v="1"/>
    <s v=""/>
    <s v=""/>
    <s v=""/>
    <m/>
    <m/>
    <s v=""/>
    <s v=""/>
    <s v=""/>
    <s v=""/>
    <s v=""/>
    <s v=""/>
    <s v=""/>
    <e v="#REF!"/>
    <s v=""/>
    <s v=""/>
    <s v=""/>
    <s v=""/>
    <s v=""/>
    <s v=""/>
    <s v=""/>
    <s v=""/>
    <s v=""/>
    <s v="¿El agente explica los términos y condiciones del servicio?"/>
    <s v=""/>
    <s v=""/>
    <s v=""/>
    <s v=""/>
    <s v="¿El agente mantiene respeto y cordialidad en toda la interacción? "/>
    <s v=""/>
    <s v=""/>
    <s v=""/>
    <s v=""/>
    <s v=""/>
    <s v=""/>
    <e v="#REF!"/>
    <e v="#REF!"/>
    <s v=""/>
    <s v=""/>
    <s v=""/>
    <s v=""/>
    <s v=""/>
    <s v="¿El agente maneja correctamente las objeciones del cliente? "/>
    <s v=""/>
    <s v=""/>
    <s v=""/>
    <s v=""/>
    <s v=""/>
    <s v=""/>
    <s v=""/>
    <s v=""/>
    <s v=""/>
    <s v="Abdiel Antonio Melendez Peguero Outbound jun-26"/>
    <n v="3"/>
    <n v="0"/>
    <n v="1"/>
    <n v="397"/>
    <n v="0"/>
    <x v="1"/>
    <m/>
    <m/>
    <m/>
    <m/>
    <x v="1"/>
  </r>
  <r>
    <x v="50"/>
    <n v="65906121"/>
    <d v="2026-06-01T00:00:00"/>
    <x v="1"/>
    <x v="3"/>
    <x v="0"/>
    <s v="Shanyda Botello"/>
    <x v="3"/>
    <s v="Critica"/>
    <s v="Si"/>
    <s v="Si"/>
    <s v="Si"/>
    <s v="Si"/>
    <s v="Si"/>
    <s v="Si"/>
    <s v="Si"/>
    <s v="Si"/>
    <s v="Si"/>
    <s v="Si"/>
    <s v="No"/>
    <s v="Si"/>
    <s v="Si"/>
    <s v="Si"/>
    <s v="Si"/>
    <s v="Si"/>
    <s v="Si"/>
    <s v="No"/>
    <s v="Si"/>
    <s v="Si"/>
    <s v="Si"/>
    <s v="Si"/>
    <s v="Si"/>
    <s v="Si"/>
    <s v="Si"/>
    <s v="Si"/>
    <s v="Si"/>
    <s v="Si"/>
    <s v="Si"/>
    <s v="Si"/>
    <s v="Si"/>
    <s v="Si"/>
    <s v="Si"/>
    <s v="SI"/>
    <s v="Si"/>
    <s v="Si"/>
    <s v="Si"/>
    <s v="Si"/>
    <s v="Si"/>
    <s v="No"/>
    <s v="Si"/>
    <s v="Si"/>
    <s v="Si"/>
    <s v="Si"/>
    <s v="Si"/>
    <s v="Si"/>
    <s v="Si"/>
    <s v="Si"/>
    <s v="Si"/>
    <m/>
    <s v="Critica"/>
    <m/>
    <m/>
    <n v="1"/>
    <n v="1"/>
    <n v="1"/>
    <n v="1"/>
    <n v="1"/>
    <n v="1"/>
    <n v="1"/>
    <n v="1"/>
    <n v="1"/>
    <n v="1"/>
    <n v="0"/>
    <n v="1"/>
    <n v="1"/>
    <n v="1"/>
    <n v="1"/>
    <n v="1"/>
    <n v="1"/>
    <n v="0"/>
    <n v="1"/>
    <n v="1"/>
    <n v="1"/>
    <n v="1"/>
    <n v="1"/>
    <n v="1"/>
    <n v="1"/>
    <n v="1"/>
    <n v="1"/>
    <n v="1"/>
    <n v="1"/>
    <n v="1"/>
    <n v="1"/>
    <n v="1"/>
    <n v="1"/>
    <n v="1"/>
    <n v="1"/>
    <n v="1"/>
    <n v="1"/>
    <n v="1"/>
    <n v="0"/>
    <n v="1"/>
    <n v="1"/>
    <n v="1"/>
    <n v="1"/>
    <n v="1"/>
    <n v="1"/>
    <n v="1"/>
    <n v="1"/>
    <n v="1"/>
    <n v="1"/>
    <n v="0.15"/>
    <n v="0.15"/>
    <n v="0.15"/>
    <n v="0.15"/>
    <n v="0.3"/>
    <n v="0.3"/>
    <n v="0.3"/>
    <n v="0.3"/>
    <n v="0.3"/>
    <n v="0.3"/>
    <n v="0.3"/>
    <n v="0.3"/>
    <n v="0"/>
    <n v="0"/>
    <n v="0.25"/>
    <n v="0.25"/>
    <n v="0.7"/>
    <n v="1"/>
    <n v="1"/>
    <n v="1"/>
    <n v="1"/>
    <n v="1"/>
    <n v="1"/>
    <n v="0"/>
    <n v="0"/>
    <n v="1"/>
    <n v="1"/>
    <n v="1"/>
    <n v="1"/>
    <n v="1"/>
    <n v="1"/>
    <n v="1"/>
    <n v="1"/>
    <n v="1"/>
    <n v="1"/>
    <n v="1"/>
    <n v="1"/>
    <n v="1"/>
    <n v="1"/>
    <n v="1"/>
    <n v="1"/>
    <n v="1"/>
    <n v="1"/>
    <n v="1"/>
    <n v="1"/>
    <n v="1"/>
    <n v="1"/>
    <n v="0"/>
    <n v="1"/>
    <n v="1"/>
    <n v="1"/>
    <n v="1"/>
    <n v="1"/>
    <n v="0"/>
    <n v="0"/>
    <n v="1"/>
    <n v="1"/>
    <n v="1"/>
    <n v="1"/>
    <n v="1"/>
    <n v="1"/>
    <n v="1"/>
    <n v="1"/>
    <n v="0"/>
    <n v="1"/>
    <n v="1"/>
    <n v="1"/>
    <n v="1"/>
    <n v="1"/>
    <n v="1"/>
    <n v="1"/>
    <n v="1"/>
    <n v="6.9999999999999993E-2"/>
    <n v="0"/>
    <n v="0"/>
    <n v="0.3"/>
    <n v="0.37"/>
    <n v="1"/>
    <n v="1"/>
    <s v=""/>
    <s v=""/>
    <s v=""/>
    <m/>
    <m/>
    <s v=""/>
    <s v=""/>
    <s v=""/>
    <s v=""/>
    <s v=""/>
    <s v="¿El agente utiliza el plural corporativo correctamente? "/>
    <s v=""/>
    <e v="#REF!"/>
    <s v=""/>
    <s v=""/>
    <s v=""/>
    <s v=""/>
    <s v=""/>
    <s v="¿El agente comunica beneficios emocionales al cliente? "/>
    <s v=""/>
    <s v=""/>
    <s v=""/>
    <s v=""/>
    <s v=""/>
    <s v=""/>
    <s v=""/>
    <s v=""/>
    <s v=""/>
    <s v=""/>
    <s v=""/>
    <s v=""/>
    <s v=""/>
    <s v=""/>
    <s v=""/>
    <e v="#REF!"/>
    <e v="#REF!"/>
    <s v=""/>
    <s v=""/>
    <s v=""/>
    <s v=""/>
    <s v=""/>
    <s v="¿El agente maneja correctamente las objeciones del cliente? "/>
    <s v=""/>
    <s v=""/>
    <s v=""/>
    <s v=""/>
    <s v=""/>
    <s v=""/>
    <s v=""/>
    <s v=""/>
    <s v=""/>
    <s v="Ronaldo Jahir Rivera Madrid Outbound jun-26"/>
    <n v="3"/>
    <n v="0"/>
    <n v="1"/>
    <n v="397"/>
    <n v="0"/>
    <x v="1"/>
    <m/>
    <m/>
    <m/>
    <m/>
    <x v="1"/>
  </r>
  <r>
    <x v="0"/>
    <n v="68834783"/>
    <d v="2026-06-15T00:00:00"/>
    <x v="0"/>
    <x v="0"/>
    <x v="0"/>
    <s v="Shanyda Botello"/>
    <x v="4"/>
    <s v="Critica"/>
    <s v="Si"/>
    <s v="Si"/>
    <s v="Si"/>
    <s v="Si"/>
    <s v="Si"/>
    <s v="Si"/>
    <s v="Si"/>
    <s v="Si"/>
    <s v="Si"/>
    <s v="Si"/>
    <s v="Si"/>
    <s v="Si"/>
    <s v="Si"/>
    <s v="Si"/>
    <s v="Si"/>
    <s v="Si"/>
    <s v="No"/>
    <s v="Si"/>
    <s v="Si"/>
    <s v="Si"/>
    <s v="Si"/>
    <s v="Si"/>
    <s v="Si"/>
    <s v="Si"/>
    <s v="Si"/>
    <s v="Si"/>
    <s v="Si"/>
    <s v="No"/>
    <s v="Si"/>
    <s v="Si"/>
    <s v="Si"/>
    <s v="Si"/>
    <s v="Si"/>
    <s v="SI"/>
    <s v="Si"/>
    <s v="Si"/>
    <s v="Si"/>
    <s v="Si"/>
    <s v="Si"/>
    <s v="No"/>
    <s v="Si"/>
    <s v="Si"/>
    <s v="Si"/>
    <s v="Si"/>
    <s v="Si"/>
    <s v="Si"/>
    <s v="Si"/>
    <s v="Si"/>
    <s v="Si"/>
    <m/>
    <s v="Critica"/>
    <m/>
    <m/>
    <n v="1"/>
    <n v="1"/>
    <n v="1"/>
    <n v="1"/>
    <n v="1"/>
    <n v="1"/>
    <n v="1"/>
    <n v="1"/>
    <n v="1"/>
    <n v="1"/>
    <n v="1"/>
    <n v="1"/>
    <n v="1"/>
    <n v="1"/>
    <n v="1"/>
    <n v="1"/>
    <n v="0"/>
    <n v="1"/>
    <n v="1"/>
    <n v="1"/>
    <n v="1"/>
    <n v="1"/>
    <n v="1"/>
    <n v="1"/>
    <n v="1"/>
    <n v="1"/>
    <n v="0"/>
    <n v="1"/>
    <n v="1"/>
    <n v="1"/>
    <n v="1"/>
    <n v="1"/>
    <n v="1"/>
    <n v="1"/>
    <n v="1"/>
    <n v="1"/>
    <n v="1"/>
    <n v="1"/>
    <n v="0"/>
    <n v="1"/>
    <n v="1"/>
    <n v="1"/>
    <n v="1"/>
    <n v="1"/>
    <n v="1"/>
    <n v="1"/>
    <n v="1"/>
    <n v="1"/>
    <n v="1"/>
    <n v="0.15"/>
    <n v="0.15"/>
    <n v="0.15"/>
    <n v="0.15"/>
    <n v="0.3"/>
    <n v="0.3"/>
    <n v="0.3"/>
    <n v="0.3"/>
    <n v="0.3"/>
    <n v="0.3"/>
    <n v="0.3"/>
    <n v="0.3"/>
    <n v="0.3"/>
    <n v="0.3"/>
    <n v="0.25"/>
    <n v="0.25"/>
    <n v="1"/>
    <n v="1"/>
    <n v="1"/>
    <n v="1"/>
    <n v="1"/>
    <n v="1"/>
    <n v="0"/>
    <n v="1"/>
    <n v="0"/>
    <n v="1"/>
    <n v="1"/>
    <n v="1"/>
    <n v="1"/>
    <n v="1"/>
    <n v="1"/>
    <n v="1"/>
    <n v="1"/>
    <n v="1"/>
    <n v="1"/>
    <n v="1"/>
    <n v="1"/>
    <n v="1"/>
    <n v="0"/>
    <n v="0"/>
    <n v="1"/>
    <n v="1"/>
    <n v="1"/>
    <n v="1"/>
    <n v="1"/>
    <n v="1"/>
    <n v="1"/>
    <n v="0"/>
    <n v="1"/>
    <n v="1"/>
    <n v="1"/>
    <n v="1"/>
    <n v="1"/>
    <n v="0"/>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El agente utiliza un lenguaje adecuado y profesional? "/>
    <s v=""/>
    <s v=""/>
    <s v=""/>
    <s v=""/>
    <s v=""/>
    <e v="#REF!"/>
    <e v="#REF!"/>
    <s v=""/>
    <s v=""/>
    <s v=""/>
    <s v=""/>
    <s v=""/>
    <s v="¿El agente maneja correctamente las objeciones del cliente? "/>
    <s v=""/>
    <s v=""/>
    <s v=""/>
    <s v=""/>
    <s v=""/>
    <s v=""/>
    <s v=""/>
    <s v=""/>
    <s v=""/>
    <s v="Lizeth Palacios Rangel Outbound jun-26"/>
    <n v="1"/>
    <n v="1"/>
    <n v="1"/>
    <n v="397"/>
    <n v="0"/>
    <x v="1"/>
    <m/>
    <m/>
    <m/>
    <m/>
    <x v="0"/>
  </r>
  <r>
    <x v="56"/>
    <n v="66784995"/>
    <d v="2026-06-15T00:00:00"/>
    <x v="0"/>
    <x v="0"/>
    <x v="0"/>
    <s v="Shanyda Botello"/>
    <x v="4"/>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Dianitzia Michelle de Leon Mojica Outbound jun-26"/>
    <n v="2"/>
    <n v="0"/>
    <s v=""/>
    <s v=""/>
    <n v="0"/>
    <x v="1"/>
    <m/>
    <m/>
    <m/>
    <m/>
    <x v="1"/>
  </r>
  <r>
    <x v="1"/>
    <n v="65194612"/>
    <d v="2026-06-15T00:00:00"/>
    <x v="0"/>
    <x v="0"/>
    <x v="0"/>
    <s v="Shanyda Botello"/>
    <x v="4"/>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Alejandra Jusseth Nuñez Outbound jun-26"/>
    <n v="2"/>
    <n v="0"/>
    <n v="1"/>
    <n v="397"/>
    <n v="0"/>
    <x v="1"/>
    <m/>
    <m/>
    <m/>
    <m/>
    <x v="1"/>
  </r>
  <r>
    <x v="57"/>
    <n v="68093923"/>
    <d v="2026-06-15T00:00:00"/>
    <x v="0"/>
    <x v="0"/>
    <x v="0"/>
    <s v="Shanyda Botello"/>
    <x v="4"/>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Ruby Yirelis Arauz Rodriguez Outbound jun-26"/>
    <n v="2"/>
    <n v="0"/>
    <n v="1"/>
    <n v="397"/>
    <n v="0"/>
    <x v="1"/>
    <m/>
    <m/>
    <m/>
    <m/>
    <x v="1"/>
  </r>
  <r>
    <x v="55"/>
    <n v="65409061"/>
    <d v="2026-06-15T00:00:00"/>
    <x v="0"/>
    <x v="0"/>
    <x v="0"/>
    <s v="Shanyda Botello"/>
    <x v="4"/>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Emily Nicolle Trejos Alvarado Outbound jun-26"/>
    <n v="2"/>
    <n v="0"/>
    <n v="1"/>
    <n v="397"/>
    <n v="0"/>
    <x v="1"/>
    <m/>
    <m/>
    <m/>
    <m/>
    <x v="1"/>
  </r>
  <r>
    <x v="2"/>
    <n v="60576940"/>
    <d v="2026-06-15T00:00:00"/>
    <x v="0"/>
    <x v="0"/>
    <x v="0"/>
    <s v="Shanyda Botello"/>
    <x v="4"/>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Marielvis del Carmen Sibaja Murillo Outbound jun-26"/>
    <n v="2"/>
    <n v="0"/>
    <n v="1"/>
    <n v="397"/>
    <n v="0"/>
    <x v="1"/>
    <m/>
    <m/>
    <m/>
    <m/>
    <x v="1"/>
  </r>
  <r>
    <x v="5"/>
    <n v="65209357"/>
    <d v="2026-06-15T00:00:00"/>
    <x v="0"/>
    <x v="0"/>
    <x v="0"/>
    <s v="Shanyda Botello"/>
    <x v="4"/>
    <s v="Critica"/>
    <s v="Si"/>
    <s v="Si"/>
    <s v="Si"/>
    <s v="Si"/>
    <s v="Si"/>
    <s v="Si"/>
    <s v="Si"/>
    <s v="Si"/>
    <s v="Si"/>
    <s v="Si"/>
    <s v="Si"/>
    <s v="Si"/>
    <s v="Si"/>
    <s v="Si"/>
    <s v="Si"/>
    <s v="Si"/>
    <s v="No"/>
    <s v="Si"/>
    <s v="Si"/>
    <s v="Si"/>
    <s v="Si"/>
    <s v="Si"/>
    <s v="Si"/>
    <s v="Si"/>
    <s v="Si"/>
    <s v="Si"/>
    <s v="Si"/>
    <s v="Si"/>
    <s v="Si"/>
    <s v="Si"/>
    <s v="No"/>
    <s v="Si"/>
    <s v="Si"/>
    <s v="SI"/>
    <s v="Si"/>
    <s v="Si"/>
    <s v="Si"/>
    <s v="Si"/>
    <s v="Si"/>
    <s v="Si"/>
    <s v="Si"/>
    <s v="Si"/>
    <s v="Si"/>
    <s v="Si"/>
    <s v="Si"/>
    <s v="Si"/>
    <s v="Si"/>
    <s v="Si"/>
    <s v="Si"/>
    <m/>
    <s v="Critica"/>
    <m/>
    <m/>
    <n v="1"/>
    <n v="1"/>
    <n v="1"/>
    <n v="1"/>
    <n v="1"/>
    <n v="1"/>
    <n v="1"/>
    <n v="1"/>
    <n v="1"/>
    <n v="1"/>
    <n v="1"/>
    <n v="1"/>
    <n v="1"/>
    <n v="1"/>
    <n v="1"/>
    <n v="1"/>
    <n v="0"/>
    <n v="1"/>
    <n v="1"/>
    <n v="1"/>
    <n v="1"/>
    <n v="1"/>
    <n v="1"/>
    <n v="1"/>
    <n v="1"/>
    <n v="1"/>
    <n v="1"/>
    <n v="1"/>
    <n v="1"/>
    <n v="0"/>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El agente identifica cuentas malas cuando corresponde? "/>
    <s v=""/>
    <s v=""/>
    <e v="#REF!"/>
    <e v="#REF!"/>
    <s v=""/>
    <s v=""/>
    <s v=""/>
    <s v=""/>
    <s v=""/>
    <s v=""/>
    <s v=""/>
    <s v=""/>
    <s v=""/>
    <s v=""/>
    <s v=""/>
    <s v=""/>
    <s v=""/>
    <s v=""/>
    <s v=""/>
    <s v="Eloisa Itzel Ojo Moreno Outbound jun-26"/>
    <n v="2"/>
    <n v="0"/>
    <n v="1"/>
    <n v="397"/>
    <n v="0"/>
    <x v="1"/>
    <m/>
    <m/>
    <m/>
    <m/>
    <x v="1"/>
  </r>
  <r>
    <x v="58"/>
    <n v="68092715"/>
    <d v="2026-06-15T00:00:00"/>
    <x v="0"/>
    <x v="0"/>
    <x v="0"/>
    <s v="Shanyda Botello"/>
    <x v="4"/>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Lee Omar Dean Valenzuela Outbound jun-26"/>
    <n v="2"/>
    <n v="0"/>
    <n v="1"/>
    <n v="397"/>
    <n v="0"/>
    <x v="1"/>
    <m/>
    <m/>
    <m/>
    <m/>
    <x v="1"/>
  </r>
  <r>
    <x v="7"/>
    <n v="66876098"/>
    <d v="2026-06-15T00:00:00"/>
    <x v="0"/>
    <x v="0"/>
    <x v="0"/>
    <s v="Shanyda Botello"/>
    <x v="4"/>
    <s v="Critica"/>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s v="Si"/>
    <s v="No"/>
    <m/>
    <s v="Critica"/>
    <m/>
    <m/>
    <n v="1"/>
    <n v="1"/>
    <n v="1"/>
    <n v="1"/>
    <n v="1"/>
    <n v="1"/>
    <n v="1"/>
    <n v="1"/>
    <n v="1"/>
    <n v="1"/>
    <n v="1"/>
    <n v="1"/>
    <n v="1"/>
    <n v="1"/>
    <n v="1"/>
    <n v="1"/>
    <n v="1"/>
    <n v="1"/>
    <n v="1"/>
    <n v="1"/>
    <n v="1"/>
    <n v="1"/>
    <n v="1"/>
    <n v="1"/>
    <n v="1"/>
    <n v="1"/>
    <n v="1"/>
    <n v="1"/>
    <n v="1"/>
    <n v="0"/>
    <n v="1"/>
    <n v="1"/>
    <n v="1"/>
    <n v="1"/>
    <n v="1"/>
    <n v="1"/>
    <n v="1"/>
    <n v="1"/>
    <n v="1"/>
    <n v="1"/>
    <n v="1"/>
    <n v="1"/>
    <n v="1"/>
    <n v="1"/>
    <n v="1"/>
    <n v="1"/>
    <n v="1"/>
    <n v="1"/>
    <n v="0"/>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0"/>
    <n v="0"/>
    <n v="0"/>
    <n v="0.1"/>
    <n v="0.3"/>
    <n v="0.3"/>
    <n v="0"/>
    <n v="0.7"/>
    <n v="1"/>
    <n v="1"/>
    <s v=""/>
    <s v=""/>
    <s v=""/>
    <m/>
    <m/>
    <s v=""/>
    <s v=""/>
    <s v=""/>
    <s v=""/>
    <s v=""/>
    <s v=""/>
    <s v=""/>
    <e v="#REF!"/>
    <s v=""/>
    <s v=""/>
    <s v=""/>
    <s v=""/>
    <s v=""/>
    <s v=""/>
    <s v=""/>
    <s v=""/>
    <s v=""/>
    <s v=""/>
    <s v=""/>
    <s v=""/>
    <s v=""/>
    <s v=""/>
    <s v=""/>
    <s v=""/>
    <s v=""/>
    <s v=""/>
    <s v="¿El agente identifica cuentas malas cuando corresponde? "/>
    <s v=""/>
    <s v=""/>
    <e v="#REF!"/>
    <e v="#REF!"/>
    <s v=""/>
    <s v=""/>
    <s v=""/>
    <s v=""/>
    <s v=""/>
    <s v=""/>
    <s v=""/>
    <s v=""/>
    <s v=""/>
    <s v=""/>
    <s v=""/>
    <s v=""/>
    <s v=""/>
    <s v=""/>
    <s v="¿El agente evita compartir información sensible? "/>
    <s v="Madelay Del Carmen Castillo Wilson Outbound jun-26"/>
    <n v="2"/>
    <n v="0"/>
    <n v="1"/>
    <n v="397"/>
    <n v="0"/>
    <x v="1"/>
    <m/>
    <m/>
    <m/>
    <m/>
    <x v="1"/>
  </r>
  <r>
    <x v="8"/>
    <n v="68412466"/>
    <d v="2026-06-15T00:00:00"/>
    <x v="0"/>
    <x v="0"/>
    <x v="0"/>
    <s v="Shanyda Botello"/>
    <x v="4"/>
    <s v="Critica"/>
    <s v="Si"/>
    <s v="Si"/>
    <s v="Si"/>
    <s v="Si"/>
    <s v="Si"/>
    <s v="Si"/>
    <s v="Si"/>
    <s v="Si"/>
    <s v="Si"/>
    <s v="Si"/>
    <s v="Si"/>
    <s v="No"/>
    <s v="Si"/>
    <s v="Si"/>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0"/>
    <n v="1"/>
    <n v="1"/>
    <n v="1"/>
    <n v="1"/>
    <n v="1"/>
    <n v="1"/>
    <n v="1"/>
    <n v="1"/>
    <n v="1"/>
    <n v="1"/>
    <n v="1"/>
    <n v="1"/>
    <n v="1"/>
    <n v="1"/>
    <n v="1"/>
    <n v="1"/>
    <n v="1"/>
    <n v="1"/>
    <n v="1"/>
    <n v="1"/>
    <n v="1"/>
    <n v="1"/>
    <n v="1"/>
    <n v="1"/>
    <n v="1"/>
    <n v="1"/>
    <n v="1"/>
    <n v="1"/>
    <n v="1"/>
    <n v="1"/>
    <n v="1"/>
    <n v="1"/>
    <n v="1"/>
    <n v="1"/>
    <n v="0"/>
    <n v="0"/>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1"/>
    <n v="1"/>
    <n v="1"/>
    <n v="1"/>
    <n v="1"/>
    <n v="1"/>
    <n v="1"/>
    <n v="1"/>
    <n v="1"/>
    <n v="1"/>
    <n v="1"/>
    <n v="1"/>
    <n v="1"/>
    <n v="1"/>
    <n v="0"/>
    <n v="0"/>
    <n v="1"/>
    <n v="1"/>
    <n v="0"/>
    <n v="7.5000000000000011E-2"/>
    <n v="0.3"/>
    <n v="0.3"/>
    <n v="0"/>
    <n v="0.67500000000000004"/>
    <n v="1"/>
    <n v="1"/>
    <s v=""/>
    <s v=""/>
    <s v=""/>
    <m/>
    <m/>
    <s v=""/>
    <s v=""/>
    <s v=""/>
    <s v=""/>
    <s v=""/>
    <s v=""/>
    <s v="¿El agente gestiona bien el tiempo de la interacción? "/>
    <e v="#REF!"/>
    <s v=""/>
    <s v=""/>
    <s v=""/>
    <s v=""/>
    <s v=""/>
    <s v=""/>
    <s v=""/>
    <s v=""/>
    <s v=""/>
    <s v=""/>
    <s v=""/>
    <s v=""/>
    <s v=""/>
    <s v=""/>
    <s v=""/>
    <s v=""/>
    <s v=""/>
    <s v=""/>
    <s v=""/>
    <s v=""/>
    <s v=""/>
    <e v="#REF!"/>
    <e v="#REF!"/>
    <s v=""/>
    <s v=""/>
    <s v=""/>
    <s v=""/>
    <s v=""/>
    <s v=""/>
    <s v=""/>
    <s v=""/>
    <s v=""/>
    <s v=""/>
    <s v=""/>
    <s v=""/>
    <s v=""/>
    <s v="¿El agente mantiene conducta ética durante la interacción? "/>
    <s v=""/>
    <s v="Nairobi Paulete Samaniel De Planes Outbound jun-26"/>
    <n v="2"/>
    <n v="0"/>
    <n v="1"/>
    <n v="397"/>
    <n v="0"/>
    <x v="1"/>
    <m/>
    <m/>
    <m/>
    <m/>
    <x v="1"/>
  </r>
  <r>
    <x v="9"/>
    <n v="67996337"/>
    <d v="2026-06-15T00:00:00"/>
    <x v="0"/>
    <x v="0"/>
    <x v="0"/>
    <s v="Shanyda Botello"/>
    <x v="4"/>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Hazel Daniela Bermudez Outbound jun-26"/>
    <n v="2"/>
    <n v="0"/>
    <n v="1"/>
    <n v="397"/>
    <n v="0"/>
    <x v="1"/>
    <m/>
    <m/>
    <m/>
    <m/>
    <x v="1"/>
  </r>
  <r>
    <x v="64"/>
    <n v="63476645"/>
    <d v="2026-06-15T00:00:00"/>
    <x v="0"/>
    <x v="0"/>
    <x v="0"/>
    <s v="Shanyda Botello"/>
    <x v="4"/>
    <s v="Critica"/>
    <s v="Si"/>
    <s v="Si"/>
    <s v="Si"/>
    <s v="Si"/>
    <s v="Si"/>
    <s v="Si"/>
    <s v="Si"/>
    <s v="Si"/>
    <s v="Si"/>
    <s v="Si"/>
    <s v="Si"/>
    <s v="Si"/>
    <s v="Si"/>
    <s v="Si"/>
    <s v="Si"/>
    <s v="Si"/>
    <s v="No"/>
    <s v="Si"/>
    <s v="Si"/>
    <s v="Si"/>
    <s v="Si"/>
    <s v="Si"/>
    <s v="Si"/>
    <s v="Si"/>
    <s v="Si"/>
    <s v="Si"/>
    <s v="No"/>
    <s v="Si"/>
    <s v="Si"/>
    <s v="Si"/>
    <s v="Si"/>
    <s v="Si"/>
    <s v="Si"/>
    <s v="SI"/>
    <s v="Si"/>
    <s v="No"/>
    <s v="Si"/>
    <s v="Si"/>
    <s v="No"/>
    <s v="Si"/>
    <s v="Si"/>
    <s v="Si"/>
    <s v="Si"/>
    <s v="Si"/>
    <s v="Si"/>
    <s v="Si"/>
    <s v="Si"/>
    <s v="Si"/>
    <s v="Si"/>
    <m/>
    <s v="Critica"/>
    <m/>
    <m/>
    <n v="1"/>
    <n v="1"/>
    <n v="1"/>
    <n v="1"/>
    <n v="1"/>
    <n v="1"/>
    <n v="1"/>
    <n v="1"/>
    <n v="1"/>
    <n v="1"/>
    <n v="1"/>
    <n v="1"/>
    <n v="1"/>
    <n v="1"/>
    <n v="1"/>
    <n v="1"/>
    <n v="0"/>
    <n v="1"/>
    <n v="1"/>
    <n v="1"/>
    <n v="1"/>
    <n v="1"/>
    <n v="1"/>
    <n v="1"/>
    <n v="1"/>
    <n v="0"/>
    <n v="1"/>
    <n v="1"/>
    <n v="1"/>
    <n v="1"/>
    <n v="1"/>
    <n v="1"/>
    <n v="1"/>
    <n v="1"/>
    <n v="0"/>
    <n v="1"/>
    <n v="1"/>
    <n v="0"/>
    <n v="1"/>
    <n v="1"/>
    <n v="1"/>
    <n v="1"/>
    <n v="1"/>
    <n v="1"/>
    <n v="1"/>
    <n v="1"/>
    <n v="1"/>
    <n v="1"/>
    <n v="1"/>
    <n v="0.15"/>
    <n v="0.15"/>
    <n v="0.15"/>
    <n v="0.15"/>
    <n v="0.3"/>
    <n v="0.3"/>
    <n v="0.3"/>
    <n v="0.3"/>
    <n v="0.3"/>
    <n v="0.3"/>
    <n v="0.3"/>
    <n v="0.3"/>
    <n v="0.3"/>
    <n v="0.3"/>
    <n v="0.25"/>
    <n v="0.25"/>
    <n v="1"/>
    <n v="1"/>
    <n v="1"/>
    <n v="1"/>
    <n v="1"/>
    <n v="1"/>
    <n v="0"/>
    <n v="1"/>
    <n v="0"/>
    <n v="1"/>
    <n v="1"/>
    <n v="1"/>
    <n v="1"/>
    <n v="1"/>
    <n v="1"/>
    <n v="1"/>
    <n v="1"/>
    <n v="1"/>
    <n v="1"/>
    <n v="1"/>
    <n v="1"/>
    <n v="0"/>
    <n v="1"/>
    <n v="0"/>
    <n v="1"/>
    <n v="1"/>
    <n v="1"/>
    <n v="1"/>
    <n v="1"/>
    <n v="1"/>
    <n v="1"/>
    <n v="0"/>
    <n v="1"/>
    <n v="0"/>
    <n v="1"/>
    <n v="1"/>
    <n v="0"/>
    <n v="1"/>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El agente mantiene respeto y cordialidad en toda la interacción? "/>
    <s v=""/>
    <s v=""/>
    <s v=""/>
    <s v=""/>
    <s v=""/>
    <s v=""/>
    <e v="#REF!"/>
    <e v="#REF!"/>
    <s v=""/>
    <s v="¿El agente realiza venta cruzada cuando corresponde? "/>
    <s v=""/>
    <s v=""/>
    <s v="¿El agente realiza seguimiento adecuado al caso o solicitud? "/>
    <s v=""/>
    <s v=""/>
    <s v=""/>
    <s v=""/>
    <s v=""/>
    <s v=""/>
    <s v=""/>
    <s v=""/>
    <s v=""/>
    <s v=""/>
    <s v="Rolando Kevin Bryan Ruiz Outbound jun-26"/>
    <n v="2"/>
    <n v="0"/>
    <n v="1"/>
    <n v="397"/>
    <n v="0"/>
    <x v="1"/>
    <m/>
    <m/>
    <m/>
    <m/>
    <x v="1"/>
  </r>
  <r>
    <x v="10"/>
    <n v="63243205"/>
    <d v="2026-06-15T00:00:00"/>
    <x v="0"/>
    <x v="0"/>
    <x v="0"/>
    <s v="Shanyda Botello"/>
    <x v="4"/>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esus Henriquez Grant Parks Outbound jun-26"/>
    <n v="2"/>
    <n v="0"/>
    <n v="1"/>
    <n v="397"/>
    <n v="0"/>
    <x v="1"/>
    <m/>
    <m/>
    <m/>
    <m/>
    <x v="1"/>
  </r>
  <r>
    <x v="12"/>
    <n v="67747363"/>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ose Luis Reyes Pitti Outbound jun-26"/>
    <n v="2"/>
    <n v="0"/>
    <n v="1"/>
    <n v="397"/>
    <n v="0"/>
    <x v="1"/>
    <m/>
    <m/>
    <m/>
    <m/>
    <x v="1"/>
  </r>
  <r>
    <x v="59"/>
    <n v="67401379"/>
    <d v="2026-06-15T00:00:00"/>
    <x v="0"/>
    <x v="1"/>
    <x v="0"/>
    <s v="Shanyda Botello"/>
    <x v="4"/>
    <s v="Critica"/>
    <s v="Si"/>
    <s v="Si"/>
    <s v="Si"/>
    <s v="Si"/>
    <s v="Si"/>
    <s v="Si"/>
    <s v="Si"/>
    <s v="Si"/>
    <s v="Si"/>
    <s v="No"/>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0"/>
    <n v="1"/>
    <n v="1"/>
    <n v="1"/>
    <n v="1"/>
    <n v="1"/>
    <n v="1"/>
    <n v="1"/>
    <n v="1"/>
    <n v="1"/>
    <n v="1"/>
    <n v="1"/>
    <n v="1"/>
    <n v="1"/>
    <n v="1"/>
    <n v="1"/>
    <n v="1"/>
    <n v="1"/>
    <n v="1"/>
    <n v="1"/>
    <n v="1"/>
    <n v="1"/>
    <n v="1"/>
    <n v="1"/>
    <n v="1"/>
    <n v="1"/>
    <n v="1"/>
    <n v="1"/>
    <n v="1"/>
    <n v="0"/>
    <n v="1"/>
    <n v="1"/>
    <n v="1"/>
    <n v="1"/>
    <n v="1"/>
    <n v="1"/>
    <n v="1"/>
    <n v="1"/>
    <n v="1"/>
    <n v="1"/>
    <n v="0.15"/>
    <n v="0.15"/>
    <n v="0.15"/>
    <n v="0.15"/>
    <n v="0.3"/>
    <n v="0.3"/>
    <n v="0.3"/>
    <n v="0.3"/>
    <n v="0.3"/>
    <n v="0.3"/>
    <n v="0.3"/>
    <n v="0"/>
    <n v="0.3"/>
    <n v="0"/>
    <n v="0.25"/>
    <n v="0.25"/>
    <n v="0.7"/>
    <n v="1"/>
    <n v="1"/>
    <n v="1"/>
    <n v="1"/>
    <n v="1"/>
    <n v="1"/>
    <n v="1"/>
    <n v="1"/>
    <n v="1"/>
    <n v="1"/>
    <n v="1"/>
    <n v="1"/>
    <n v="1"/>
    <n v="1"/>
    <n v="1"/>
    <n v="1"/>
    <n v="1"/>
    <n v="1"/>
    <n v="1"/>
    <n v="1"/>
    <n v="1"/>
    <n v="1"/>
    <n v="1"/>
    <n v="1"/>
    <n v="1"/>
    <n v="1"/>
    <n v="1"/>
    <n v="1"/>
    <n v="1"/>
    <n v="1"/>
    <n v="1"/>
    <n v="1"/>
    <n v="1"/>
    <n v="1"/>
    <n v="1"/>
    <n v="1"/>
    <n v="0"/>
    <n v="0"/>
    <n v="1"/>
    <n v="1"/>
    <n v="1"/>
    <n v="1"/>
    <n v="1"/>
    <n v="1"/>
    <n v="1"/>
    <n v="1"/>
    <n v="0"/>
    <n v="1"/>
    <n v="1"/>
    <n v="1"/>
    <n v="1"/>
    <n v="1"/>
    <n v="1"/>
    <n v="1"/>
    <n v="1"/>
    <n v="6.9999999999999993E-2"/>
    <n v="0.3"/>
    <n v="0"/>
    <n v="0.3"/>
    <n v="0.66999999999999993"/>
    <n v="1"/>
    <n v="1"/>
    <s v=""/>
    <s v=""/>
    <s v=""/>
    <m/>
    <m/>
    <s v=""/>
    <s v=""/>
    <s v=""/>
    <s v=""/>
    <s v="¿El agente transmite confianza durante la llamada? "/>
    <s v=""/>
    <s v=""/>
    <e v="#REF!"/>
    <s v=""/>
    <s v=""/>
    <s v=""/>
    <s v=""/>
    <s v=""/>
    <s v=""/>
    <s v=""/>
    <s v=""/>
    <s v=""/>
    <s v=""/>
    <s v=""/>
    <s v=""/>
    <s v=""/>
    <s v=""/>
    <s v=""/>
    <s v=""/>
    <s v=""/>
    <s v=""/>
    <s v=""/>
    <s v=""/>
    <s v=""/>
    <e v="#REF!"/>
    <e v="#REF!"/>
    <s v=""/>
    <s v=""/>
    <s v=""/>
    <s v=""/>
    <s v=""/>
    <s v="¿El agente maneja correctamente las objeciones del cliente? "/>
    <s v=""/>
    <s v=""/>
    <s v=""/>
    <s v=""/>
    <s v=""/>
    <s v=""/>
    <s v=""/>
    <s v=""/>
    <s v=""/>
    <s v="Rafael Alejandro Jordan Garrido Outbound jun-26"/>
    <n v="2"/>
    <n v="0"/>
    <n v="1"/>
    <n v="397"/>
    <n v="0"/>
    <x v="1"/>
    <m/>
    <m/>
    <m/>
    <m/>
    <x v="1"/>
  </r>
  <r>
    <x v="60"/>
    <n v="65563511"/>
    <d v="2026-06-15T00:00:00"/>
    <x v="0"/>
    <x v="1"/>
    <x v="0"/>
    <s v="Shanyda Botello"/>
    <x v="4"/>
    <s v="Critica"/>
    <s v="Si"/>
    <s v="Si"/>
    <s v="Si"/>
    <s v="Si"/>
    <s v="Si"/>
    <s v="Si"/>
    <s v="Si"/>
    <s v="Si"/>
    <s v="Si"/>
    <s v="Si"/>
    <s v="Si"/>
    <s v="No"/>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0"/>
    <n v="1"/>
    <n v="1"/>
    <n v="1"/>
    <n v="1"/>
    <n v="1"/>
    <n v="1"/>
    <n v="1"/>
    <n v="1"/>
    <n v="1"/>
    <n v="1"/>
    <n v="1"/>
    <n v="1"/>
    <n v="1"/>
    <n v="1"/>
    <n v="1"/>
    <n v="1"/>
    <n v="1"/>
    <n v="1"/>
    <n v="1"/>
    <n v="1"/>
    <n v="1"/>
    <n v="1"/>
    <n v="1"/>
    <n v="1"/>
    <n v="1"/>
    <n v="1"/>
    <n v="0"/>
    <n v="1"/>
    <n v="1"/>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0"/>
    <n v="0"/>
    <n v="1"/>
    <n v="1"/>
    <n v="1"/>
    <n v="1"/>
    <n v="1"/>
    <n v="1"/>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El agente maneja correctamente las objeciones del cliente? "/>
    <s v=""/>
    <s v=""/>
    <s v=""/>
    <s v=""/>
    <s v=""/>
    <s v=""/>
    <s v=""/>
    <s v=""/>
    <s v=""/>
    <s v="Luis Abdiel Aguilar Pinillo Outbound jun-26"/>
    <n v="2"/>
    <n v="0"/>
    <n v="1"/>
    <n v="397"/>
    <n v="0"/>
    <x v="1"/>
    <m/>
    <m/>
    <m/>
    <m/>
    <x v="1"/>
  </r>
  <r>
    <x v="15"/>
    <n v="67340711"/>
    <d v="2026-06-15T00:00:00"/>
    <x v="0"/>
    <x v="1"/>
    <x v="0"/>
    <s v="Shanyda Botello"/>
    <x v="4"/>
    <s v="Critica"/>
    <s v="Si"/>
    <s v="Si"/>
    <s v="Si"/>
    <s v="No"/>
    <s v="No"/>
    <s v="Si"/>
    <s v="Si"/>
    <s v="Si"/>
    <s v="Si"/>
    <s v="Si"/>
    <s v="No"/>
    <s v="Si"/>
    <s v="Si"/>
    <s v="Si"/>
    <s v="Si"/>
    <s v="Si"/>
    <s v="Si"/>
    <s v="Si"/>
    <s v="Si"/>
    <s v="Si"/>
    <s v="Si"/>
    <s v="Si"/>
    <s v="Si"/>
    <s v="Si"/>
    <s v="Si"/>
    <s v="Si"/>
    <s v="No"/>
    <s v="Si"/>
    <s v="Si"/>
    <s v="Si"/>
    <s v="Si"/>
    <s v="Si"/>
    <s v="Si"/>
    <s v="SI"/>
    <s v="Si"/>
    <s v="Si"/>
    <s v="Si"/>
    <s v="Si"/>
    <s v="Si"/>
    <s v="Si"/>
    <s v="Si"/>
    <s v="Si"/>
    <s v="Si"/>
    <s v="Si"/>
    <s v="Si"/>
    <s v="Si"/>
    <s v="Si"/>
    <s v="Si"/>
    <s v="Si"/>
    <m/>
    <s v="Critica"/>
    <m/>
    <m/>
    <n v="1"/>
    <n v="1"/>
    <n v="1"/>
    <n v="0"/>
    <n v="0"/>
    <n v="1"/>
    <n v="1"/>
    <n v="1"/>
    <n v="1"/>
    <n v="1"/>
    <n v="0"/>
    <n v="1"/>
    <n v="1"/>
    <n v="1"/>
    <n v="1"/>
    <n v="1"/>
    <n v="1"/>
    <n v="1"/>
    <n v="1"/>
    <n v="1"/>
    <n v="1"/>
    <n v="1"/>
    <n v="1"/>
    <n v="1"/>
    <n v="1"/>
    <n v="0"/>
    <n v="1"/>
    <n v="1"/>
    <n v="1"/>
    <n v="1"/>
    <n v="1"/>
    <n v="1"/>
    <n v="1"/>
    <n v="1"/>
    <n v="1"/>
    <n v="1"/>
    <n v="1"/>
    <n v="1"/>
    <n v="1"/>
    <n v="1"/>
    <n v="1"/>
    <n v="1"/>
    <n v="1"/>
    <n v="1"/>
    <n v="1"/>
    <n v="1"/>
    <n v="1"/>
    <n v="1"/>
    <n v="1"/>
    <n v="0.15"/>
    <n v="0.15"/>
    <n v="0.15"/>
    <n v="0.15"/>
    <n v="0"/>
    <n v="0"/>
    <n v="0.3"/>
    <n v="0.3"/>
    <n v="0"/>
    <n v="0.3"/>
    <n v="0.3"/>
    <n v="0.3"/>
    <n v="0"/>
    <n v="0"/>
    <n v="0.25"/>
    <n v="0.25"/>
    <n v="0.4"/>
    <n v="1"/>
    <n v="1"/>
    <n v="1"/>
    <n v="1"/>
    <n v="1"/>
    <n v="1"/>
    <n v="1"/>
    <n v="1"/>
    <n v="1"/>
    <n v="1"/>
    <n v="1"/>
    <n v="1"/>
    <n v="1"/>
    <n v="1"/>
    <n v="1"/>
    <n v="1"/>
    <n v="1"/>
    <n v="1"/>
    <n v="1"/>
    <n v="1"/>
    <n v="0"/>
    <n v="1"/>
    <n v="0"/>
    <n v="1"/>
    <n v="1"/>
    <n v="1"/>
    <n v="1"/>
    <n v="1"/>
    <n v="1"/>
    <n v="1"/>
    <n v="0"/>
    <n v="1"/>
    <n v="1"/>
    <n v="1"/>
    <n v="1"/>
    <n v="1"/>
    <n v="1"/>
    <n v="1"/>
    <n v="1"/>
    <n v="1"/>
    <n v="1"/>
    <n v="1"/>
    <n v="1"/>
    <n v="1"/>
    <n v="1"/>
    <n v="1"/>
    <n v="1"/>
    <n v="1"/>
    <n v="1"/>
    <n v="1"/>
    <n v="1"/>
    <n v="1"/>
    <n v="1"/>
    <n v="1"/>
    <n v="1"/>
    <n v="4.0000000000000008E-2"/>
    <n v="0"/>
    <n v="0.3"/>
    <n v="0.3"/>
    <n v="0.6399999999999999"/>
    <n v="1"/>
    <n v="1"/>
    <s v=""/>
    <s v=""/>
    <s v=""/>
    <m/>
    <m/>
    <s v=""/>
    <s v=""/>
    <s v=""/>
    <s v=""/>
    <s v=""/>
    <s v="¿El agente utiliza el plural corporativo correctamente? "/>
    <s v=""/>
    <e v="#REF!"/>
    <s v=""/>
    <s v=""/>
    <s v=""/>
    <s v=""/>
    <s v=""/>
    <s v=""/>
    <s v=""/>
    <s v=""/>
    <s v=""/>
    <s v=""/>
    <s v=""/>
    <s v=""/>
    <s v=""/>
    <s v=""/>
    <s v="¿El agente mantiene respeto y cordialidad en toda la interacción? "/>
    <s v=""/>
    <s v=""/>
    <s v=""/>
    <s v=""/>
    <s v=""/>
    <s v=""/>
    <e v="#REF!"/>
    <e v="#REF!"/>
    <s v=""/>
    <s v=""/>
    <s v=""/>
    <s v=""/>
    <s v=""/>
    <s v=""/>
    <s v=""/>
    <s v=""/>
    <s v=""/>
    <s v=""/>
    <s v=""/>
    <s v=""/>
    <s v=""/>
    <s v=""/>
    <s v=""/>
    <s v="Viviana Sarria Jimenez Outbound jun-26"/>
    <n v="2"/>
    <n v="0"/>
    <n v="1"/>
    <n v="397"/>
    <n v="0"/>
    <x v="1"/>
    <m/>
    <m/>
    <m/>
    <m/>
    <x v="1"/>
  </r>
  <r>
    <x v="14"/>
    <n v="67340711"/>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Rose Mary Cedeño Stikel Outbound jun-26"/>
    <n v="2"/>
    <n v="0"/>
    <n v="1"/>
    <n v="397"/>
    <n v="0"/>
    <x v="1"/>
    <m/>
    <m/>
    <m/>
    <m/>
    <x v="1"/>
  </r>
  <r>
    <x v="17"/>
    <n v="65082787"/>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Eleuterio Guevara Garcia Outbound jun-26"/>
    <n v="2"/>
    <n v="0"/>
    <n v="1"/>
    <n v="397"/>
    <n v="0"/>
    <x v="1"/>
    <m/>
    <m/>
    <m/>
    <m/>
    <x v="1"/>
  </r>
  <r>
    <x v="18"/>
    <n v="69873268"/>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Joswer Lisandro Acosta Arias Outbound jun-26"/>
    <n v="2"/>
    <n v="0"/>
    <n v="1"/>
    <n v="397"/>
    <n v="0"/>
    <x v="1"/>
    <m/>
    <m/>
    <m/>
    <m/>
    <x v="1"/>
  </r>
  <r>
    <x v="20"/>
    <n v="67558878"/>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Roberto Antonio Valdiviezo Batista Outbound jun-26"/>
    <n v="2"/>
    <n v="0"/>
    <n v="1"/>
    <n v="397"/>
    <n v="0"/>
    <x v="1"/>
    <m/>
    <m/>
    <m/>
    <m/>
    <x v="1"/>
  </r>
  <r>
    <x v="21"/>
    <n v="68547193"/>
    <d v="2026-06-15T00:00:00"/>
    <x v="0"/>
    <x v="1"/>
    <x v="0"/>
    <s v="Shanyda Botello"/>
    <x v="4"/>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Abdiel Josafat Espinosa Outbound jun-26"/>
    <n v="2"/>
    <n v="0"/>
    <n v="1"/>
    <n v="397"/>
    <n v="0"/>
    <x v="1"/>
    <m/>
    <m/>
    <m/>
    <m/>
    <x v="1"/>
  </r>
  <r>
    <x v="22"/>
    <n v="67732397"/>
    <d v="2026-06-15T00:00:00"/>
    <x v="0"/>
    <x v="1"/>
    <x v="0"/>
    <s v="Shanyda Botello"/>
    <x v="4"/>
    <s v="Critica"/>
    <s v="Si"/>
    <s v="No"/>
    <s v="Si"/>
    <s v="Si"/>
    <s v="Si"/>
    <s v="Si"/>
    <s v="Si"/>
    <s v="Si"/>
    <s v="Si"/>
    <s v="Si"/>
    <s v="No"/>
    <s v="Si"/>
    <s v="Si"/>
    <s v="Si"/>
    <s v="Si"/>
    <s v="Si"/>
    <s v="Si"/>
    <s v="Si"/>
    <s v="Si"/>
    <s v="Si"/>
    <s v="Si"/>
    <s v="Si"/>
    <s v="Si"/>
    <s v="Si"/>
    <s v="Si"/>
    <s v="Si"/>
    <s v="Si"/>
    <s v="Si"/>
    <s v="Si"/>
    <s v="Si"/>
    <s v="Si"/>
    <s v="Si"/>
    <s v="Si"/>
    <s v="SI"/>
    <s v="Si"/>
    <s v="Si"/>
    <s v="Si"/>
    <s v="Si"/>
    <s v="No"/>
    <s v="No"/>
    <s v="Si"/>
    <s v="Si"/>
    <s v="Si"/>
    <s v="Si"/>
    <s v="Si"/>
    <s v="Si"/>
    <s v="Si"/>
    <s v="Si"/>
    <s v="Si"/>
    <m/>
    <s v="Critica"/>
    <m/>
    <m/>
    <n v="1"/>
    <n v="0"/>
    <n v="1"/>
    <n v="1"/>
    <n v="1"/>
    <n v="1"/>
    <n v="1"/>
    <n v="1"/>
    <n v="1"/>
    <n v="1"/>
    <n v="0"/>
    <n v="1"/>
    <n v="1"/>
    <n v="1"/>
    <n v="1"/>
    <n v="1"/>
    <n v="1"/>
    <n v="1"/>
    <n v="1"/>
    <n v="1"/>
    <n v="1"/>
    <n v="1"/>
    <n v="1"/>
    <n v="1"/>
    <n v="1"/>
    <n v="1"/>
    <n v="1"/>
    <n v="1"/>
    <n v="1"/>
    <n v="1"/>
    <n v="1"/>
    <n v="1"/>
    <n v="1"/>
    <n v="1"/>
    <n v="1"/>
    <n v="1"/>
    <n v="1"/>
    <n v="0"/>
    <n v="0"/>
    <n v="1"/>
    <n v="1"/>
    <n v="1"/>
    <n v="1"/>
    <n v="1"/>
    <n v="1"/>
    <n v="1"/>
    <n v="1"/>
    <n v="1"/>
    <n v="1"/>
    <n v="0.15"/>
    <n v="0"/>
    <n v="0.15"/>
    <n v="0"/>
    <n v="0.3"/>
    <n v="0.3"/>
    <n v="0.3"/>
    <n v="0.3"/>
    <n v="0.3"/>
    <n v="0.3"/>
    <n v="0.3"/>
    <n v="0.3"/>
    <n v="0"/>
    <n v="0"/>
    <n v="0.25"/>
    <n v="0.25"/>
    <n v="0.55000000000000004"/>
    <n v="1"/>
    <n v="1"/>
    <n v="1"/>
    <n v="1"/>
    <n v="1"/>
    <n v="1"/>
    <n v="1"/>
    <n v="1"/>
    <n v="1"/>
    <n v="1"/>
    <n v="1"/>
    <n v="1"/>
    <n v="1"/>
    <n v="1"/>
    <n v="1"/>
    <n v="1"/>
    <n v="1"/>
    <n v="1"/>
    <n v="1"/>
    <n v="1"/>
    <n v="1"/>
    <n v="1"/>
    <n v="1"/>
    <n v="1"/>
    <n v="1"/>
    <n v="1"/>
    <n v="1"/>
    <n v="1"/>
    <n v="1"/>
    <n v="1"/>
    <n v="1"/>
    <n v="1"/>
    <n v="1"/>
    <n v="1"/>
    <n v="1"/>
    <n v="0"/>
    <n v="0"/>
    <n v="0"/>
    <n v="1"/>
    <n v="1"/>
    <n v="1"/>
    <n v="1"/>
    <n v="1"/>
    <n v="1"/>
    <n v="1"/>
    <n v="1"/>
    <n v="0"/>
    <n v="1"/>
    <n v="1"/>
    <n v="1"/>
    <n v="1"/>
    <n v="1"/>
    <n v="1"/>
    <n v="1"/>
    <n v="1"/>
    <n v="5.5000000000000007E-2"/>
    <n v="0.3"/>
    <n v="0"/>
    <n v="0.3"/>
    <n v="0.65500000000000003"/>
    <n v="1"/>
    <n v="1"/>
    <s v=""/>
    <s v="¿El agente personaliza la interacción? "/>
    <s v=""/>
    <m/>
    <m/>
    <s v=""/>
    <s v=""/>
    <s v=""/>
    <s v=""/>
    <s v=""/>
    <s v="¿El agente utiliza el plural corporativo correctamente? "/>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Gustavo De Jesús Carrión Peréz Outbound jun-26"/>
    <n v="2"/>
    <n v="0"/>
    <n v="1"/>
    <n v="397"/>
    <n v="0"/>
    <x v="1"/>
    <m/>
    <m/>
    <m/>
    <m/>
    <x v="1"/>
  </r>
  <r>
    <x v="23"/>
    <n v="60611228"/>
    <d v="2026-06-15T00:00:00"/>
    <x v="1"/>
    <x v="2"/>
    <x v="0"/>
    <s v="Shanyda Botello"/>
    <x v="4"/>
    <s v="Critica"/>
    <s v="Si"/>
    <s v="Si"/>
    <s v="Si"/>
    <s v="Si"/>
    <s v="Si"/>
    <s v="Si"/>
    <s v="Si"/>
    <s v="Si"/>
    <s v="Si"/>
    <s v="Si"/>
    <s v="Si"/>
    <s v="Si"/>
    <s v="Si"/>
    <s v="Si"/>
    <s v="Si"/>
    <s v="Si"/>
    <s v="No"/>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0"/>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Josue Armando Vasquez Jimenez Outbound jun-26"/>
    <n v="2"/>
    <n v="0"/>
    <n v="1"/>
    <n v="397"/>
    <n v="0"/>
    <x v="1"/>
    <m/>
    <m/>
    <m/>
    <m/>
    <x v="1"/>
  </r>
  <r>
    <x v="24"/>
    <n v="66941705"/>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Cristhyan Josue Vega Rivera Outbound jun-26"/>
    <n v="2"/>
    <n v="0"/>
    <n v="1"/>
    <n v="397"/>
    <n v="0"/>
    <x v="1"/>
    <m/>
    <m/>
    <m/>
    <m/>
    <x v="1"/>
  </r>
  <r>
    <x v="25"/>
    <n v="67291897"/>
    <d v="2026-06-15T00:00:00"/>
    <x v="1"/>
    <x v="2"/>
    <x v="0"/>
    <s v="Shanyda Botello"/>
    <x v="4"/>
    <s v="Critica"/>
    <s v="Si"/>
    <s v="Si"/>
    <s v="Si"/>
    <s v="Si"/>
    <s v="Si"/>
    <s v="Si"/>
    <s v="Si"/>
    <s v="Si"/>
    <s v="No"/>
    <s v="Si"/>
    <s v="Si"/>
    <s v="Si"/>
    <s v="Si"/>
    <s v="Si"/>
    <s v="Si"/>
    <s v="Si"/>
    <s v="No"/>
    <s v="Si"/>
    <s v="Si"/>
    <s v="Si"/>
    <s v="Si"/>
    <s v="Si"/>
    <s v="Si"/>
    <s v="Si"/>
    <s v="Si"/>
    <s v="Si"/>
    <s v="Si"/>
    <s v="No"/>
    <s v="Si"/>
    <s v="Si"/>
    <s v="Si"/>
    <s v="Si"/>
    <s v="Si"/>
    <s v="SI"/>
    <s v="Si"/>
    <s v="Si"/>
    <s v="No"/>
    <s v="Si"/>
    <s v="Si"/>
    <s v="Si"/>
    <s v="Si"/>
    <s v="Si"/>
    <s v="Si"/>
    <s v="Si"/>
    <s v="Si"/>
    <s v="Si"/>
    <s v="Si"/>
    <s v="Si"/>
    <s v="Si"/>
    <m/>
    <s v="Critica"/>
    <m/>
    <m/>
    <n v="1"/>
    <n v="1"/>
    <n v="1"/>
    <n v="1"/>
    <n v="1"/>
    <n v="1"/>
    <n v="1"/>
    <n v="1"/>
    <n v="0"/>
    <n v="1"/>
    <n v="1"/>
    <n v="1"/>
    <n v="1"/>
    <n v="1"/>
    <n v="1"/>
    <n v="1"/>
    <n v="0"/>
    <n v="1"/>
    <n v="1"/>
    <n v="1"/>
    <n v="1"/>
    <n v="1"/>
    <n v="1"/>
    <n v="1"/>
    <n v="1"/>
    <n v="1"/>
    <n v="0"/>
    <n v="1"/>
    <n v="1"/>
    <n v="1"/>
    <n v="1"/>
    <n v="1"/>
    <n v="1"/>
    <n v="1"/>
    <n v="1"/>
    <n v="0"/>
    <n v="1"/>
    <n v="1"/>
    <n v="1"/>
    <n v="1"/>
    <n v="1"/>
    <n v="1"/>
    <n v="1"/>
    <n v="1"/>
    <n v="1"/>
    <n v="1"/>
    <n v="1"/>
    <n v="1"/>
    <n v="1"/>
    <n v="0.15"/>
    <n v="0.15"/>
    <n v="0.15"/>
    <n v="0.15"/>
    <n v="0.3"/>
    <n v="0.3"/>
    <n v="0.3"/>
    <n v="0.3"/>
    <n v="0.3"/>
    <n v="0.3"/>
    <n v="0"/>
    <n v="0.3"/>
    <n v="0.3"/>
    <n v="0"/>
    <n v="0.25"/>
    <n v="0.25"/>
    <n v="0.7"/>
    <n v="1"/>
    <n v="1"/>
    <n v="1"/>
    <n v="1"/>
    <n v="1"/>
    <n v="0"/>
    <n v="1"/>
    <n v="0"/>
    <n v="1"/>
    <n v="1"/>
    <n v="1"/>
    <n v="1"/>
    <n v="1"/>
    <n v="1"/>
    <n v="1"/>
    <n v="1"/>
    <n v="1"/>
    <n v="1"/>
    <n v="1"/>
    <n v="1"/>
    <n v="1"/>
    <n v="0"/>
    <n v="0"/>
    <n v="1"/>
    <n v="1"/>
    <n v="1"/>
    <n v="1"/>
    <n v="1"/>
    <n v="1"/>
    <n v="1"/>
    <n v="0"/>
    <n v="1"/>
    <n v="1"/>
    <n v="0"/>
    <n v="1"/>
    <n v="1"/>
    <n v="1"/>
    <n v="0"/>
    <n v="1"/>
    <n v="1"/>
    <n v="1"/>
    <n v="1"/>
    <n v="1"/>
    <n v="1"/>
    <n v="1"/>
    <n v="1"/>
    <n v="0"/>
    <n v="1"/>
    <n v="1"/>
    <n v="1"/>
    <n v="1"/>
    <n v="1"/>
    <n v="1"/>
    <n v="1"/>
    <n v="1"/>
    <n v="6.9999999999999993E-2"/>
    <n v="0"/>
    <n v="0"/>
    <n v="0.3"/>
    <n v="0.37"/>
    <n v="1"/>
    <n v="1"/>
    <s v=""/>
    <s v=""/>
    <s v=""/>
    <m/>
    <m/>
    <s v=""/>
    <s v=""/>
    <s v=""/>
    <s v="¿El agente muestra entusiasmo genuino? "/>
    <s v=""/>
    <s v=""/>
    <s v=""/>
    <e v="#REF!"/>
    <s v=""/>
    <s v=""/>
    <s v=""/>
    <s v=""/>
    <s v="¿El agente presenta correctamente los beneficios del producto? "/>
    <s v=""/>
    <s v=""/>
    <s v=""/>
    <s v=""/>
    <s v=""/>
    <s v=""/>
    <s v=""/>
    <s v=""/>
    <s v=""/>
    <s v=""/>
    <s v="¿El agente utiliza un lenguaje adecuado y profesional? "/>
    <s v=""/>
    <s v=""/>
    <s v=""/>
    <s v=""/>
    <s v=""/>
    <e v="#REF!"/>
    <e v="#REF!"/>
    <s v=""/>
    <s v=""/>
    <s v="¿El agente indaga o sondea adecuadamente las necesidades del cliente? "/>
    <s v=""/>
    <s v=""/>
    <s v=""/>
    <s v=""/>
    <s v=""/>
    <s v=""/>
    <s v=""/>
    <s v=""/>
    <s v=""/>
    <s v=""/>
    <s v=""/>
    <s v=""/>
    <s v="Nazario Nadyir Rengifo Molinar Outbound jun-26"/>
    <n v="2"/>
    <n v="0"/>
    <n v="1"/>
    <n v="397"/>
    <n v="0"/>
    <x v="1"/>
    <m/>
    <m/>
    <m/>
    <m/>
    <x v="1"/>
  </r>
  <r>
    <x v="26"/>
    <n v="67169057"/>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Valentina Ruiz Ochoa Outbound jun-26"/>
    <n v="2"/>
    <n v="0"/>
    <n v="1"/>
    <n v="397"/>
    <n v="0"/>
    <x v="1"/>
    <m/>
    <m/>
    <m/>
    <m/>
    <x v="1"/>
  </r>
  <r>
    <x v="27"/>
    <n v="62563434"/>
    <d v="2026-06-15T00:00:00"/>
    <x v="1"/>
    <x v="2"/>
    <x v="0"/>
    <s v="Shanyda Botello"/>
    <x v="4"/>
    <s v="Critica"/>
    <s v="Si"/>
    <s v="Si"/>
    <s v="Si"/>
    <s v="Si"/>
    <s v="Si"/>
    <s v="Si"/>
    <s v="Si"/>
    <s v="Si"/>
    <s v="Si"/>
    <s v="Si"/>
    <s v="Si"/>
    <s v="Si"/>
    <s v="Si"/>
    <s v="Si"/>
    <s v="No"/>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0"/>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El agente informa sobre cargos adicionales relacionados? "/>
    <s v=""/>
    <s v=""/>
    <s v=""/>
    <s v=""/>
    <s v=""/>
    <s v=""/>
    <s v=""/>
    <s v=""/>
    <s v=""/>
    <s v=""/>
    <s v=""/>
    <s v=""/>
    <s v=""/>
    <s v=""/>
    <s v=""/>
    <s v=""/>
    <s v=""/>
    <s v=""/>
    <e v="#REF!"/>
    <e v="#REF!"/>
    <s v=""/>
    <s v="¿El agente realiza venta cruzada cuando corresponde? "/>
    <s v=""/>
    <s v=""/>
    <s v=""/>
    <s v=""/>
    <s v=""/>
    <s v=""/>
    <s v=""/>
    <s v=""/>
    <s v=""/>
    <s v=""/>
    <s v=""/>
    <s v=""/>
    <s v=""/>
    <s v="Yahaira Yorlenes Vega Castañedas Outbound jun-26"/>
    <n v="2"/>
    <n v="0"/>
    <n v="1"/>
    <n v="397"/>
    <n v="0"/>
    <x v="1"/>
    <m/>
    <m/>
    <m/>
    <m/>
    <x v="1"/>
  </r>
  <r>
    <x v="28"/>
    <n v="62022768"/>
    <d v="2026-06-15T00:00:00"/>
    <x v="1"/>
    <x v="2"/>
    <x v="0"/>
    <s v="Shanyda Botello"/>
    <x v="4"/>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Gladis Peralta Mendoza Outbound jun-26"/>
    <n v="2"/>
    <n v="0"/>
    <n v="1"/>
    <n v="397"/>
    <n v="0"/>
    <x v="1"/>
    <m/>
    <m/>
    <m/>
    <m/>
    <x v="1"/>
  </r>
  <r>
    <x v="29"/>
    <n v="67974585"/>
    <d v="2026-06-15T00:00:00"/>
    <x v="1"/>
    <x v="2"/>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Ediany Yatzury Simons Delgado Outbound jun-26"/>
    <n v="2"/>
    <n v="0"/>
    <n v="1"/>
    <n v="397"/>
    <n v="0"/>
    <x v="1"/>
    <m/>
    <m/>
    <m/>
    <m/>
    <x v="1"/>
  </r>
  <r>
    <x v="31"/>
    <n v="63770787"/>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No"/>
    <s v="No"/>
    <s v="Si"/>
    <s v="Si"/>
    <s v="Si"/>
    <s v="Si"/>
    <s v="Si"/>
    <s v="Si"/>
    <s v="Si"/>
    <s v="Si"/>
    <s v="Si"/>
    <m/>
    <s v="Critica"/>
    <m/>
    <m/>
    <n v="1"/>
    <n v="1"/>
    <n v="1"/>
    <n v="1"/>
    <n v="1"/>
    <n v="1"/>
    <n v="1"/>
    <n v="1"/>
    <n v="1"/>
    <n v="1"/>
    <n v="1"/>
    <n v="1"/>
    <n v="1"/>
    <n v="1"/>
    <n v="1"/>
    <n v="1"/>
    <n v="1"/>
    <n v="1"/>
    <n v="1"/>
    <n v="1"/>
    <n v="1"/>
    <n v="1"/>
    <n v="1"/>
    <n v="1"/>
    <n v="1"/>
    <n v="1"/>
    <n v="1"/>
    <n v="1"/>
    <n v="1"/>
    <n v="1"/>
    <n v="1"/>
    <n v="1"/>
    <n v="1"/>
    <n v="0"/>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Ariadna Yisel Vasquez De Garcia Outbound jun-26"/>
    <n v="2"/>
    <n v="0"/>
    <n v="1"/>
    <n v="397"/>
    <n v="0"/>
    <x v="1"/>
    <m/>
    <m/>
    <m/>
    <m/>
    <x v="1"/>
  </r>
  <r>
    <x v="32"/>
    <n v="69588888"/>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Lerys Ariana Barrios Chacon Outbound jun-26"/>
    <n v="2"/>
    <n v="0"/>
    <n v="1"/>
    <n v="397"/>
    <n v="0"/>
    <x v="1"/>
    <m/>
    <m/>
    <m/>
    <m/>
    <x v="1"/>
  </r>
  <r>
    <x v="54"/>
    <n v="68074829"/>
    <d v="2026-06-15T00:00:00"/>
    <x v="1"/>
    <x v="2"/>
    <x v="0"/>
    <s v="Shanyda Botello"/>
    <x v="4"/>
    <s v="Critica"/>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El agente informa sobre cargos adicionales relacionados? "/>
    <s v=""/>
    <s v=""/>
    <s v=""/>
    <s v=""/>
    <s v=""/>
    <s v=""/>
    <s v=""/>
    <s v=""/>
    <s v=""/>
    <s v=""/>
    <s v=""/>
    <s v=""/>
    <s v=""/>
    <s v=""/>
    <s v=""/>
    <s v=""/>
    <s v=""/>
    <s v=""/>
    <e v="#REF!"/>
    <e v="#REF!"/>
    <s v=""/>
    <s v=""/>
    <s v=""/>
    <s v=""/>
    <s v=""/>
    <s v=""/>
    <s v=""/>
    <s v=""/>
    <s v=""/>
    <s v=""/>
    <s v=""/>
    <s v=""/>
    <s v=""/>
    <s v=""/>
    <s v=""/>
    <s v="Antonio Rivera Ayarza Outbound jun-26"/>
    <n v="2"/>
    <n v="0"/>
    <n v="1"/>
    <n v="397"/>
    <n v="0"/>
    <x v="1"/>
    <m/>
    <m/>
    <m/>
    <m/>
    <x v="1"/>
  </r>
  <r>
    <x v="33"/>
    <n v="67127396"/>
    <d v="2026-06-15T00:00:00"/>
    <x v="1"/>
    <x v="2"/>
    <x v="0"/>
    <s v="Shanyda Botello"/>
    <x v="4"/>
    <s v="Critica"/>
    <s v="Si"/>
    <s v="Si"/>
    <s v="Si"/>
    <s v="Si"/>
    <s v="Si"/>
    <s v="Si"/>
    <s v="Si"/>
    <s v="Si"/>
    <s v="Si"/>
    <s v="Si"/>
    <s v="Si"/>
    <s v="Si"/>
    <s v="Si"/>
    <s v="Si"/>
    <s v="No"/>
    <s v="Si"/>
    <s v="Si"/>
    <s v="Si"/>
    <s v="Si"/>
    <s v="Si"/>
    <s v="Si"/>
    <s v="Si"/>
    <s v="Si"/>
    <s v="Si"/>
    <s v="Si"/>
    <s v="Si"/>
    <s v="Si"/>
    <s v="No"/>
    <s v="Si"/>
    <s v="Si"/>
    <s v="Si"/>
    <s v="Si"/>
    <s v="Si"/>
    <s v="SI"/>
    <s v="No"/>
    <s v="No"/>
    <s v="Si"/>
    <s v="Si"/>
    <s v="No"/>
    <s v="Si"/>
    <s v="Si"/>
    <s v="Si"/>
    <s v="Si"/>
    <s v="Si"/>
    <s v="Si"/>
    <s v="Si"/>
    <s v="Si"/>
    <s v="Si"/>
    <s v="Si"/>
    <m/>
    <s v="Critica"/>
    <m/>
    <m/>
    <n v="1"/>
    <n v="1"/>
    <n v="1"/>
    <n v="1"/>
    <n v="1"/>
    <n v="1"/>
    <n v="1"/>
    <n v="1"/>
    <n v="1"/>
    <n v="1"/>
    <n v="1"/>
    <n v="1"/>
    <n v="1"/>
    <n v="1"/>
    <n v="0"/>
    <n v="1"/>
    <n v="1"/>
    <n v="1"/>
    <n v="1"/>
    <n v="1"/>
    <n v="1"/>
    <n v="1"/>
    <n v="1"/>
    <n v="1"/>
    <n v="1"/>
    <n v="1"/>
    <n v="0"/>
    <n v="1"/>
    <n v="1"/>
    <n v="1"/>
    <n v="1"/>
    <n v="1"/>
    <n v="1"/>
    <n v="0"/>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0"/>
    <n v="0"/>
    <n v="0"/>
    <n v="0"/>
    <n v="0"/>
    <n v="1"/>
    <n v="1"/>
    <n v="0"/>
    <n v="1"/>
    <n v="0"/>
    <n v="1"/>
    <n v="1"/>
    <n v="1"/>
    <n v="1"/>
    <n v="1"/>
    <n v="1"/>
    <n v="1"/>
    <n v="1"/>
    <n v="0"/>
    <n v="1"/>
    <n v="1"/>
    <n v="1"/>
    <n v="1"/>
    <n v="1"/>
    <n v="1"/>
    <n v="1"/>
    <n v="1"/>
    <n v="0.1"/>
    <n v="0"/>
    <n v="0"/>
    <n v="0.3"/>
    <n v="0.4"/>
    <n v="1"/>
    <n v="1"/>
    <s v=""/>
    <s v=""/>
    <s v=""/>
    <m/>
    <m/>
    <s v=""/>
    <s v=""/>
    <s v=""/>
    <s v=""/>
    <s v=""/>
    <s v=""/>
    <s v=""/>
    <e v="#REF!"/>
    <s v=""/>
    <s v=""/>
    <s v="¿El agente informa sobre cargos adicionales relacionados? "/>
    <s v=""/>
    <s v=""/>
    <s v=""/>
    <s v=""/>
    <s v=""/>
    <s v=""/>
    <s v=""/>
    <s v=""/>
    <s v=""/>
    <s v=""/>
    <s v=""/>
    <s v=""/>
    <s v="¿El agente utiliza un lenguaje adecuado y profesional? "/>
    <s v=""/>
    <s v=""/>
    <s v=""/>
    <s v=""/>
    <s v=""/>
    <e v="#REF!"/>
    <e v="#REF!"/>
    <s v="¿El agente ofrece adecuadamente un producto adicional? "/>
    <s v="¿El agente realiza venta cruzada cuando corresponde? "/>
    <s v=""/>
    <s v=""/>
    <s v="¿El agente realiza seguimiento adecuado al caso o solicitud? "/>
    <s v=""/>
    <s v=""/>
    <s v=""/>
    <s v=""/>
    <s v=""/>
    <s v=""/>
    <s v=""/>
    <s v=""/>
    <s v=""/>
    <s v=""/>
    <s v="Ashley Shaday Sanchez de Gracia Outbound jun-26"/>
    <n v="2"/>
    <n v="0"/>
    <n v="1"/>
    <n v="397"/>
    <n v="0"/>
    <x v="1"/>
    <m/>
    <m/>
    <m/>
    <m/>
    <x v="1"/>
  </r>
  <r>
    <x v="35"/>
    <n v="67378217"/>
    <d v="2026-06-15T00:00:00"/>
    <x v="1"/>
    <x v="2"/>
    <x v="0"/>
    <s v="Shanyda Botello"/>
    <x v="4"/>
    <s v="Critica"/>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0"/>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El agente informa sobre cargos adicionales relacionados? "/>
    <s v=""/>
    <s v=""/>
    <s v=""/>
    <s v=""/>
    <s v=""/>
    <s v=""/>
    <s v=""/>
    <s v=""/>
    <s v=""/>
    <s v=""/>
    <s v=""/>
    <s v=""/>
    <s v=""/>
    <s v=""/>
    <s v=""/>
    <s v=""/>
    <s v=""/>
    <s v=""/>
    <e v="#REF!"/>
    <e v="#REF!"/>
    <s v=""/>
    <s v=""/>
    <s v=""/>
    <s v=""/>
    <s v=""/>
    <s v=""/>
    <s v=""/>
    <s v=""/>
    <s v=""/>
    <s v=""/>
    <s v=""/>
    <s v=""/>
    <s v=""/>
    <s v=""/>
    <s v=""/>
    <s v="Amarilis de los Milagros Ramos Sinclair Outbound jun-26"/>
    <n v="2"/>
    <n v="0"/>
    <n v="1"/>
    <n v="397"/>
    <n v="0"/>
    <x v="1"/>
    <m/>
    <m/>
    <m/>
    <m/>
    <x v="1"/>
  </r>
  <r>
    <x v="36"/>
    <n v="65490560"/>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Yeimy Yareth Caicedo Quintero Outbound jun-26"/>
    <n v="2"/>
    <n v="0"/>
    <n v="1"/>
    <n v="397"/>
    <n v="0"/>
    <x v="1"/>
    <m/>
    <m/>
    <m/>
    <m/>
    <x v="1"/>
  </r>
  <r>
    <x v="37"/>
    <n v="67619792"/>
    <d v="2026-06-15T00:00:00"/>
    <x v="1"/>
    <x v="2"/>
    <x v="0"/>
    <s v="Shanyda Botello"/>
    <x v="4"/>
    <s v="Critica"/>
    <s v="Si"/>
    <s v="Si"/>
    <s v="Si"/>
    <s v="Si"/>
    <s v="Si"/>
    <s v="Si"/>
    <s v="Si"/>
    <s v="No"/>
    <s v="Si"/>
    <s v="Si"/>
    <s v="Si"/>
    <s v="Si"/>
    <s v="Si"/>
    <s v="Si"/>
    <s v="Si"/>
    <s v="Si"/>
    <s v="No"/>
    <s v="Si"/>
    <s v="Si"/>
    <s v="Si"/>
    <s v="Si"/>
    <s v="Si"/>
    <s v="Si"/>
    <s v="Si"/>
    <s v="Si"/>
    <s v="Si"/>
    <s v="Si"/>
    <s v="Si"/>
    <s v="Si"/>
    <s v="Si"/>
    <s v="Si"/>
    <s v="Si"/>
    <s v="Si"/>
    <s v="SI"/>
    <s v="No"/>
    <s v="No"/>
    <s v="No"/>
    <s v="Si"/>
    <s v="Si"/>
    <s v="Si"/>
    <s v="Si"/>
    <s v="Si"/>
    <s v="Si"/>
    <s v="Si"/>
    <s v="Si"/>
    <s v="Si"/>
    <s v="Si"/>
    <s v="Si"/>
    <s v="Si"/>
    <m/>
    <s v="Critica"/>
    <m/>
    <m/>
    <n v="1"/>
    <n v="1"/>
    <n v="1"/>
    <n v="1"/>
    <n v="1"/>
    <n v="1"/>
    <n v="1"/>
    <n v="0"/>
    <n v="1"/>
    <n v="1"/>
    <n v="1"/>
    <n v="1"/>
    <n v="1"/>
    <n v="1"/>
    <n v="1"/>
    <n v="1"/>
    <n v="0"/>
    <n v="1"/>
    <n v="1"/>
    <n v="1"/>
    <n v="1"/>
    <n v="1"/>
    <n v="1"/>
    <n v="1"/>
    <n v="1"/>
    <n v="1"/>
    <n v="1"/>
    <n v="1"/>
    <n v="1"/>
    <n v="1"/>
    <n v="1"/>
    <n v="1"/>
    <n v="1"/>
    <n v="0"/>
    <n v="0"/>
    <n v="0"/>
    <n v="1"/>
    <n v="1"/>
    <n v="1"/>
    <n v="1"/>
    <n v="1"/>
    <n v="1"/>
    <n v="1"/>
    <n v="1"/>
    <n v="1"/>
    <n v="1"/>
    <n v="1"/>
    <n v="1"/>
    <n v="1"/>
    <n v="0.15"/>
    <n v="0.15"/>
    <n v="0.15"/>
    <n v="0.15"/>
    <n v="0.3"/>
    <n v="0.3"/>
    <n v="0.3"/>
    <n v="0.3"/>
    <n v="0.3"/>
    <n v="0"/>
    <n v="0.3"/>
    <n v="0.3"/>
    <n v="0.3"/>
    <n v="0"/>
    <n v="0.25"/>
    <n v="0.25"/>
    <n v="0.7"/>
    <n v="1"/>
    <n v="1"/>
    <n v="1"/>
    <n v="1"/>
    <n v="1"/>
    <n v="0"/>
    <n v="1"/>
    <n v="0"/>
    <n v="1"/>
    <n v="1"/>
    <n v="1"/>
    <n v="1"/>
    <n v="1"/>
    <n v="1"/>
    <n v="1"/>
    <n v="1"/>
    <n v="1"/>
    <n v="1"/>
    <n v="1"/>
    <n v="1"/>
    <n v="1"/>
    <n v="1"/>
    <n v="1"/>
    <n v="1"/>
    <n v="1"/>
    <n v="1"/>
    <n v="1"/>
    <n v="1"/>
    <n v="0"/>
    <n v="0"/>
    <n v="0"/>
    <n v="0"/>
    <n v="0"/>
    <n v="0"/>
    <n v="1"/>
    <n v="1"/>
    <n v="1"/>
    <n v="0"/>
    <n v="1"/>
    <n v="1"/>
    <n v="1"/>
    <n v="1"/>
    <n v="1"/>
    <n v="1"/>
    <n v="1"/>
    <n v="1"/>
    <n v="0"/>
    <n v="1"/>
    <n v="1"/>
    <n v="1"/>
    <n v="1"/>
    <n v="1"/>
    <n v="1"/>
    <n v="1"/>
    <n v="1"/>
    <n v="6.9999999999999993E-2"/>
    <n v="0"/>
    <n v="0"/>
    <n v="0.3"/>
    <n v="0.37"/>
    <n v="1"/>
    <n v="1"/>
    <s v=""/>
    <s v=""/>
    <s v=""/>
    <m/>
    <m/>
    <s v=""/>
    <s v=""/>
    <s v="¿El agente adapta su comunicación al cliente? "/>
    <s v=""/>
    <s v=""/>
    <s v=""/>
    <s v=""/>
    <e v="#REF!"/>
    <s v=""/>
    <s v=""/>
    <s v=""/>
    <s v=""/>
    <s v="¿El agente presenta correctamente los beneficios del producto? "/>
    <s v=""/>
    <s v=""/>
    <s v=""/>
    <s v=""/>
    <s v=""/>
    <s v=""/>
    <s v=""/>
    <s v=""/>
    <s v=""/>
    <s v=""/>
    <s v=""/>
    <s v=""/>
    <s v=""/>
    <s v=""/>
    <s v=""/>
    <s v=""/>
    <e v="#REF!"/>
    <e v="#REF!"/>
    <s v="¿El agente ofrece adecuadamente un producto adicional? "/>
    <s v="¿El agente realiza venta cruzada cuando corresponde? "/>
    <s v="¿El agente indaga o sondea adecuadamente las necesidades del cliente? "/>
    <s v=""/>
    <s v=""/>
    <s v=""/>
    <s v=""/>
    <s v=""/>
    <s v=""/>
    <s v=""/>
    <s v=""/>
    <s v=""/>
    <s v=""/>
    <s v=""/>
    <s v=""/>
    <s v="Emily Lisseth Forero Rivera Outbound jun-26"/>
    <n v="2"/>
    <n v="0"/>
    <n v="1"/>
    <n v="397"/>
    <n v="0"/>
    <x v="1"/>
    <m/>
    <m/>
    <m/>
    <m/>
    <x v="1"/>
  </r>
  <r>
    <x v="38"/>
    <n v="65225127"/>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No"/>
    <s v="No"/>
    <s v="Si"/>
    <s v="Si"/>
    <s v="No"/>
    <s v="Si"/>
    <s v="Si"/>
    <s v="Si"/>
    <s v="Si"/>
    <s v="Si"/>
    <s v="Si"/>
    <s v="Si"/>
    <s v="Si"/>
    <s v="Si"/>
    <m/>
    <s v="Critica"/>
    <m/>
    <m/>
    <n v="1"/>
    <n v="1"/>
    <n v="1"/>
    <n v="1"/>
    <n v="1"/>
    <n v="1"/>
    <n v="1"/>
    <n v="1"/>
    <n v="1"/>
    <n v="1"/>
    <n v="1"/>
    <n v="1"/>
    <n v="1"/>
    <n v="1"/>
    <n v="1"/>
    <n v="1"/>
    <n v="1"/>
    <n v="1"/>
    <n v="1"/>
    <n v="1"/>
    <n v="1"/>
    <n v="1"/>
    <n v="1"/>
    <n v="1"/>
    <n v="1"/>
    <n v="1"/>
    <n v="1"/>
    <n v="1"/>
    <n v="1"/>
    <n v="1"/>
    <n v="1"/>
    <n v="1"/>
    <n v="1"/>
    <n v="0"/>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0"/>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
    <s v=""/>
    <s v=""/>
    <s v=""/>
    <s v=""/>
    <s v=""/>
    <s v=""/>
    <s v=""/>
    <s v="Yatzari Del Carmen Pimentel Rodriguez Outbound jun-26"/>
    <n v="2"/>
    <n v="0"/>
    <n v="1"/>
    <n v="397"/>
    <n v="0"/>
    <x v="1"/>
    <m/>
    <m/>
    <m/>
    <m/>
    <x v="1"/>
  </r>
  <r>
    <x v="61"/>
    <n v="64948260"/>
    <d v="2026-06-15T00:00:00"/>
    <x v="1"/>
    <x v="2"/>
    <x v="0"/>
    <s v="Shanyda Botello"/>
    <x v="4"/>
    <s v="Critica"/>
    <s v="Si"/>
    <s v="Si"/>
    <s v="Si"/>
    <s v="Si"/>
    <s v="Si"/>
    <s v="Si"/>
    <s v="Si"/>
    <s v="Si"/>
    <s v="Si"/>
    <s v="Si"/>
    <s v="Si"/>
    <s v="Si"/>
    <s v="Si"/>
    <s v="No"/>
    <s v="No"/>
    <s v="Si"/>
    <s v="No"/>
    <s v="Si"/>
    <s v="Si"/>
    <s v="Si"/>
    <s v="Si"/>
    <s v="Si"/>
    <s v="Si"/>
    <s v="Si"/>
    <s v="Si"/>
    <s v="Si"/>
    <s v="Si"/>
    <s v="Si"/>
    <s v="Si"/>
    <s v="Si"/>
    <s v="Si"/>
    <s v="Si"/>
    <s v="Si"/>
    <s v="SI"/>
    <s v="No"/>
    <s v="Si"/>
    <s v="Si"/>
    <s v="Si"/>
    <s v="Si"/>
    <s v="Si"/>
    <s v="Si"/>
    <s v="Si"/>
    <s v="Si"/>
    <s v="Si"/>
    <s v="Si"/>
    <s v="Si"/>
    <s v="Si"/>
    <s v="Si"/>
    <s v="Si"/>
    <m/>
    <s v="Critica"/>
    <m/>
    <m/>
    <n v="1"/>
    <n v="1"/>
    <n v="1"/>
    <n v="1"/>
    <n v="1"/>
    <n v="1"/>
    <n v="1"/>
    <n v="1"/>
    <n v="1"/>
    <n v="1"/>
    <n v="1"/>
    <n v="1"/>
    <n v="1"/>
    <n v="0"/>
    <n v="0"/>
    <n v="1"/>
    <n v="0"/>
    <n v="1"/>
    <n v="1"/>
    <n v="1"/>
    <n v="1"/>
    <n v="1"/>
    <n v="1"/>
    <n v="1"/>
    <n v="1"/>
    <n v="1"/>
    <n v="1"/>
    <n v="1"/>
    <n v="1"/>
    <n v="1"/>
    <n v="1"/>
    <n v="1"/>
    <n v="1"/>
    <n v="0"/>
    <n v="1"/>
    <n v="1"/>
    <n v="1"/>
    <n v="1"/>
    <n v="1"/>
    <n v="1"/>
    <n v="1"/>
    <n v="1"/>
    <n v="1"/>
    <n v="1"/>
    <n v="1"/>
    <n v="1"/>
    <n v="1"/>
    <n v="1"/>
    <n v="1"/>
    <n v="0.15"/>
    <n v="0.15"/>
    <n v="0.15"/>
    <n v="0.15"/>
    <n v="0.3"/>
    <n v="0.3"/>
    <n v="0.3"/>
    <n v="0.3"/>
    <n v="0.3"/>
    <n v="0.3"/>
    <n v="0.3"/>
    <n v="0.3"/>
    <n v="0.3"/>
    <n v="0.3"/>
    <n v="0.25"/>
    <n v="0.25"/>
    <n v="1"/>
    <n v="1"/>
    <n v="0"/>
    <n v="1"/>
    <n v="1"/>
    <n v="0"/>
    <n v="0"/>
    <n v="1"/>
    <n v="0"/>
    <n v="1"/>
    <n v="1"/>
    <n v="1"/>
    <n v="1"/>
    <n v="1"/>
    <n v="1"/>
    <n v="1"/>
    <n v="1"/>
    <n v="1"/>
    <n v="1"/>
    <n v="1"/>
    <n v="1"/>
    <n v="1"/>
    <n v="1"/>
    <n v="1"/>
    <n v="1"/>
    <n v="1"/>
    <n v="1"/>
    <n v="1"/>
    <n v="1"/>
    <n v="0"/>
    <n v="0"/>
    <n v="0"/>
    <n v="0"/>
    <n v="1"/>
    <n v="1"/>
    <n v="1"/>
    <n v="1"/>
    <n v="1"/>
    <n v="0"/>
    <n v="1"/>
    <n v="1"/>
    <n v="1"/>
    <n v="1"/>
    <n v="1"/>
    <n v="1"/>
    <n v="1"/>
    <n v="1"/>
    <n v="0"/>
    <n v="1"/>
    <n v="1"/>
    <n v="1"/>
    <n v="1"/>
    <n v="1"/>
    <n v="1"/>
    <n v="1"/>
    <n v="1"/>
    <n v="0.1"/>
    <n v="0"/>
    <n v="0"/>
    <n v="0.3"/>
    <n v="0.4"/>
    <n v="1"/>
    <n v="1"/>
    <s v=""/>
    <s v=""/>
    <s v=""/>
    <m/>
    <m/>
    <s v=""/>
    <s v=""/>
    <s v=""/>
    <s v=""/>
    <s v=""/>
    <s v=""/>
    <s v=""/>
    <e v="#REF!"/>
    <s v=""/>
    <s v="¿El agente comunica claramente el precio mensual más impuestos? "/>
    <s v="¿El agente informa sobre cargos adicionales relacionados? "/>
    <s v=""/>
    <s v="¿El agente presenta correctamente los beneficios del producto? "/>
    <s v=""/>
    <s v=""/>
    <s v=""/>
    <s v=""/>
    <s v=""/>
    <s v=""/>
    <s v=""/>
    <s v=""/>
    <s v=""/>
    <s v=""/>
    <s v=""/>
    <s v=""/>
    <s v=""/>
    <s v=""/>
    <s v=""/>
    <s v=""/>
    <e v="#REF!"/>
    <e v="#REF!"/>
    <s v="¿El agente ofrece adecuadamente un producto adicional? "/>
    <s v=""/>
    <s v=""/>
    <s v=""/>
    <s v=""/>
    <s v=""/>
    <s v=""/>
    <s v=""/>
    <s v=""/>
    <s v=""/>
    <s v=""/>
    <s v=""/>
    <s v=""/>
    <s v=""/>
    <s v=""/>
    <s v="Roderick Dario Tack Urriola Outbound jun-26"/>
    <n v="2"/>
    <n v="0"/>
    <n v="1"/>
    <n v="397"/>
    <n v="0"/>
    <x v="1"/>
    <m/>
    <m/>
    <m/>
    <m/>
    <x v="1"/>
  </r>
  <r>
    <x v="62"/>
    <n v="65055558"/>
    <d v="2026-06-15T00:00:00"/>
    <x v="1"/>
    <x v="2"/>
    <x v="0"/>
    <s v="Shanyda Botello"/>
    <x v="4"/>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Roberto Palacios Outbound jun-26"/>
    <n v="2"/>
    <n v="0"/>
    <n v="1"/>
    <n v="397"/>
    <n v="0"/>
    <x v="1"/>
    <m/>
    <m/>
    <m/>
    <m/>
    <x v="1"/>
  </r>
  <r>
    <x v="65"/>
    <n v="67010917"/>
    <d v="2026-06-15T00:00:00"/>
    <x v="1"/>
    <x v="2"/>
    <x v="0"/>
    <s v="Shanyda Botello"/>
    <x v="4"/>
    <s v="Critica"/>
    <s v="Si"/>
    <s v="Si"/>
    <s v="Si"/>
    <s v="Si"/>
    <s v="Si"/>
    <s v="Si"/>
    <s v="Si"/>
    <s v="Si"/>
    <s v="Si"/>
    <s v="Si"/>
    <s v="No"/>
    <s v="Si"/>
    <s v="Si"/>
    <s v="Si"/>
    <s v="Si"/>
    <s v="Si"/>
    <s v="Si"/>
    <s v="Si"/>
    <s v="Si"/>
    <s v="Si"/>
    <s v="Si"/>
    <s v="No"/>
    <s v="Si"/>
    <s v="Si"/>
    <s v="Si"/>
    <s v="Si"/>
    <s v="Si"/>
    <s v="Si"/>
    <s v="Si"/>
    <s v="Si"/>
    <s v="Si"/>
    <s v="Si"/>
    <s v="Si"/>
    <s v="SI"/>
    <s v="Si"/>
    <s v="Si"/>
    <s v="Si"/>
    <s v="Si"/>
    <s v="Si"/>
    <s v="Si"/>
    <s v="Si"/>
    <s v="Si"/>
    <s v="Si"/>
    <s v="Si"/>
    <s v="Si"/>
    <s v="Si"/>
    <s v="Si"/>
    <s v="Si"/>
    <s v="Si"/>
    <m/>
    <s v="Critica"/>
    <m/>
    <m/>
    <n v="1"/>
    <n v="1"/>
    <n v="1"/>
    <n v="1"/>
    <n v="1"/>
    <n v="1"/>
    <n v="1"/>
    <n v="1"/>
    <n v="1"/>
    <n v="1"/>
    <n v="0"/>
    <n v="1"/>
    <n v="1"/>
    <n v="1"/>
    <n v="1"/>
    <n v="1"/>
    <n v="1"/>
    <n v="1"/>
    <n v="1"/>
    <n v="1"/>
    <n v="1"/>
    <n v="1"/>
    <n v="1"/>
    <n v="1"/>
    <n v="1"/>
    <n v="1"/>
    <n v="1"/>
    <n v="1"/>
    <n v="1"/>
    <n v="1"/>
    <n v="1"/>
    <n v="1"/>
    <n v="1"/>
    <n v="1"/>
    <n v="1"/>
    <n v="1"/>
    <n v="1"/>
    <n v="1"/>
    <n v="1"/>
    <n v="1"/>
    <n v="1"/>
    <n v="1"/>
    <n v="1"/>
    <n v="1"/>
    <n v="1"/>
    <n v="1"/>
    <n v="1"/>
    <n v="1"/>
    <n v="1"/>
    <n v="0.15"/>
    <n v="0.15"/>
    <n v="0.15"/>
    <n v="0.15"/>
    <n v="0.3"/>
    <n v="0.3"/>
    <n v="0.3"/>
    <n v="0.3"/>
    <n v="0.3"/>
    <n v="0.3"/>
    <n v="0.3"/>
    <n v="0.3"/>
    <n v="0"/>
    <n v="0"/>
    <n v="0.25"/>
    <n v="0.25"/>
    <n v="0.7"/>
    <n v="1"/>
    <n v="1"/>
    <n v="1"/>
    <n v="1"/>
    <n v="1"/>
    <n v="1"/>
    <n v="1"/>
    <n v="1"/>
    <n v="1"/>
    <n v="1"/>
    <n v="1"/>
    <n v="1"/>
    <n v="0"/>
    <n v="0"/>
    <n v="1"/>
    <n v="1"/>
    <n v="1"/>
    <n v="1"/>
    <n v="1"/>
    <n v="1"/>
    <n v="1"/>
    <n v="1"/>
    <n v="1"/>
    <n v="1"/>
    <n v="1"/>
    <n v="1"/>
    <n v="1"/>
    <n v="1"/>
    <n v="1"/>
    <n v="1"/>
    <n v="0"/>
    <n v="1"/>
    <n v="1"/>
    <n v="1"/>
    <n v="1"/>
    <n v="1"/>
    <n v="1"/>
    <n v="1"/>
    <n v="1"/>
    <n v="1"/>
    <n v="1"/>
    <n v="1"/>
    <n v="1"/>
    <n v="1"/>
    <n v="1"/>
    <n v="1"/>
    <n v="1"/>
    <n v="1"/>
    <n v="1"/>
    <n v="1"/>
    <n v="1"/>
    <n v="1"/>
    <n v="1"/>
    <n v="1"/>
    <n v="1"/>
    <n v="6.9999999999999993E-2"/>
    <n v="0"/>
    <n v="0.3"/>
    <n v="0.3"/>
    <n v="0.66999999999999993"/>
    <n v="1"/>
    <n v="1"/>
    <s v=""/>
    <s v=""/>
    <s v=""/>
    <m/>
    <m/>
    <s v=""/>
    <s v=""/>
    <s v=""/>
    <s v=""/>
    <s v=""/>
    <s v="¿El agente utiliza el plural corporativo correctamente? "/>
    <s v=""/>
    <e v="#REF!"/>
    <s v=""/>
    <s v=""/>
    <s v=""/>
    <s v=""/>
    <s v=""/>
    <s v=""/>
    <s v=""/>
    <s v=""/>
    <s v=""/>
    <s v="¿El agente explica los términos y condiciones del servicio?"/>
    <s v=""/>
    <s v=""/>
    <s v=""/>
    <s v=""/>
    <s v=""/>
    <s v=""/>
    <s v=""/>
    <s v=""/>
    <s v=""/>
    <s v=""/>
    <s v=""/>
    <e v="#REF!"/>
    <e v="#REF!"/>
    <s v=""/>
    <s v=""/>
    <s v=""/>
    <s v=""/>
    <s v=""/>
    <s v=""/>
    <s v=""/>
    <s v=""/>
    <s v=""/>
    <s v=""/>
    <s v=""/>
    <s v=""/>
    <s v=""/>
    <s v=""/>
    <s v=""/>
    <s v="Modeisa Itzel Rivas Cisneros Outbound jun-26"/>
    <n v="2"/>
    <n v="0"/>
    <n v="1"/>
    <n v="397"/>
    <n v="0"/>
    <x v="1"/>
    <m/>
    <m/>
    <m/>
    <m/>
    <x v="1"/>
  </r>
  <r>
    <x v="42"/>
    <n v="66961705"/>
    <d v="2026-06-15T00:00:00"/>
    <x v="1"/>
    <x v="3"/>
    <x v="0"/>
    <s v="Shanyda Botello"/>
    <x v="4"/>
    <s v="Critica"/>
    <s v="Si"/>
    <s v="Si"/>
    <s v="Si"/>
    <s v="Si"/>
    <s v="Si"/>
    <s v="Si"/>
    <s v="Si"/>
    <s v="No"/>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0"/>
    <n v="1"/>
    <n v="1"/>
    <n v="1"/>
    <n v="1"/>
    <n v="1"/>
    <n v="1"/>
    <n v="1"/>
    <n v="1"/>
    <n v="1"/>
    <n v="1"/>
    <n v="1"/>
    <n v="1"/>
    <n v="1"/>
    <n v="1"/>
    <n v="1"/>
    <n v="1"/>
    <n v="1"/>
    <n v="1"/>
    <n v="1"/>
    <n v="1"/>
    <n v="1"/>
    <n v="1"/>
    <n v="1"/>
    <n v="1"/>
    <n v="1"/>
    <n v="0"/>
    <n v="0"/>
    <n v="1"/>
    <n v="1"/>
    <n v="1"/>
    <n v="1"/>
    <n v="1"/>
    <n v="1"/>
    <n v="1"/>
    <n v="1"/>
    <n v="1"/>
    <n v="1"/>
    <n v="1"/>
    <n v="1"/>
    <n v="1"/>
    <n v="1"/>
    <n v="0.15"/>
    <n v="0.15"/>
    <n v="0.15"/>
    <n v="0.15"/>
    <n v="0.3"/>
    <n v="0.3"/>
    <n v="0.3"/>
    <n v="0.3"/>
    <n v="0.3"/>
    <n v="0"/>
    <n v="0.3"/>
    <n v="0.3"/>
    <n v="0.3"/>
    <n v="0"/>
    <n v="0.25"/>
    <n v="0.25"/>
    <n v="0.7"/>
    <n v="1"/>
    <n v="1"/>
    <n v="1"/>
    <n v="1"/>
    <n v="1"/>
    <n v="1"/>
    <n v="1"/>
    <n v="1"/>
    <n v="1"/>
    <n v="1"/>
    <n v="1"/>
    <n v="1"/>
    <n v="1"/>
    <n v="1"/>
    <n v="1"/>
    <n v="1"/>
    <n v="1"/>
    <n v="1"/>
    <n v="1"/>
    <n v="1"/>
    <n v="1"/>
    <n v="1"/>
    <n v="1"/>
    <n v="1"/>
    <n v="1"/>
    <n v="1"/>
    <n v="1"/>
    <n v="1"/>
    <n v="0"/>
    <n v="0"/>
    <n v="0"/>
    <n v="0"/>
    <n v="0"/>
    <n v="1"/>
    <n v="1"/>
    <n v="1"/>
    <n v="1"/>
    <n v="0"/>
    <n v="1"/>
    <n v="1"/>
    <n v="1"/>
    <n v="1"/>
    <n v="1"/>
    <n v="1"/>
    <n v="1"/>
    <n v="1"/>
    <n v="0"/>
    <n v="1"/>
    <n v="1"/>
    <n v="1"/>
    <n v="1"/>
    <n v="1"/>
    <n v="1"/>
    <n v="1"/>
    <n v="1"/>
    <n v="6.9999999999999993E-2"/>
    <n v="0"/>
    <n v="0"/>
    <n v="0.3"/>
    <n v="0.37"/>
    <n v="1"/>
    <n v="1"/>
    <s v=""/>
    <s v=""/>
    <s v=""/>
    <m/>
    <m/>
    <s v=""/>
    <s v=""/>
    <s v="¿El agente adapta su comunicación al cliente? "/>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Geraldine Isela Ovalles Pinto Outbound jun-26"/>
    <n v="2"/>
    <n v="0"/>
    <n v="1"/>
    <n v="397"/>
    <n v="0"/>
    <x v="1"/>
    <m/>
    <m/>
    <m/>
    <m/>
    <x v="1"/>
  </r>
  <r>
    <x v="52"/>
    <n v="66407022"/>
    <d v="2026-06-15T00:00:00"/>
    <x v="1"/>
    <x v="3"/>
    <x v="0"/>
    <s v="Shanyda Botello"/>
    <x v="4"/>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Emanuel Yusiel Velez Delgado Outbound jun-26"/>
    <n v="2"/>
    <n v="0"/>
    <n v="1"/>
    <n v="397"/>
    <n v="0"/>
    <x v="1"/>
    <m/>
    <m/>
    <m/>
    <m/>
    <x v="1"/>
  </r>
  <r>
    <x v="51"/>
    <n v="65351506"/>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Alma Rosa Delgado Garcia Outbound jun-26"/>
    <n v="2"/>
    <n v="0"/>
    <n v="1"/>
    <n v="397"/>
    <n v="0"/>
    <x v="1"/>
    <m/>
    <m/>
    <m/>
    <m/>
    <x v="1"/>
  </r>
  <r>
    <x v="68"/>
    <n v="62364352"/>
    <d v="2026-06-15T00:00:00"/>
    <x v="1"/>
    <x v="3"/>
    <x v="0"/>
    <s v="Shanyda Botello"/>
    <x v="4"/>
    <s v="Critica"/>
    <s v="Si"/>
    <s v="Si"/>
    <s v="Si"/>
    <s v="Si"/>
    <s v="Si"/>
    <s v="Si"/>
    <s v="Si"/>
    <s v="Si"/>
    <s v="Si"/>
    <s v="Si"/>
    <s v="Si"/>
    <s v="Si"/>
    <s v="Si"/>
    <s v="Si"/>
    <s v="Si"/>
    <s v="Si"/>
    <s v="No"/>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0"/>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0"/>
    <n v="0"/>
    <n v="1"/>
    <n v="1"/>
    <n v="0"/>
    <n v="0"/>
    <n v="1"/>
    <n v="1"/>
    <n v="1"/>
    <n v="1"/>
    <n v="1"/>
    <n v="1"/>
    <n v="1"/>
    <n v="1"/>
    <n v="0"/>
    <n v="1"/>
    <n v="1"/>
    <n v="1"/>
    <n v="1"/>
    <n v="1"/>
    <n v="1"/>
    <n v="1"/>
    <n v="1"/>
    <n v="0.1"/>
    <n v="0"/>
    <n v="0"/>
    <n v="0.3"/>
    <n v="0.4"/>
    <n v="1"/>
    <n v="1"/>
    <s v=""/>
    <s v=""/>
    <s v=""/>
    <m/>
    <m/>
    <s v=""/>
    <s v=""/>
    <s v=""/>
    <s v=""/>
    <s v=""/>
    <s v=""/>
    <s v=""/>
    <e v="#REF!"/>
    <s v=""/>
    <s v=""/>
    <s v=""/>
    <s v=""/>
    <s v="¿El agente presenta correctamente los beneficios del producto? "/>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Abdiel Antonio Melendez Peguero Outbound jun-26"/>
    <n v="2"/>
    <n v="0"/>
    <n v="1"/>
    <n v="397"/>
    <n v="0"/>
    <x v="1"/>
    <m/>
    <m/>
    <m/>
    <m/>
    <x v="1"/>
  </r>
  <r>
    <x v="39"/>
    <n v="65215243"/>
    <d v="2026-06-15T00:00:00"/>
    <x v="1"/>
    <x v="3"/>
    <x v="0"/>
    <s v="Shanyda Botello"/>
    <x v="4"/>
    <s v="Critica"/>
    <s v="Si"/>
    <s v="Si"/>
    <s v="No"/>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1"/>
    <n v="1"/>
    <n v="0"/>
    <n v="1"/>
    <n v="1"/>
    <n v="1"/>
    <n v="1"/>
    <n v="1"/>
    <n v="1"/>
    <n v="1"/>
    <n v="1"/>
    <n v="1"/>
    <n v="1"/>
    <n v="1"/>
    <n v="1"/>
    <n v="1"/>
    <n v="1"/>
    <n v="1"/>
    <n v="1"/>
    <n v="1"/>
    <n v="1"/>
    <n v="1"/>
    <n v="1"/>
    <n v="1"/>
    <n v="1"/>
    <n v="1"/>
    <n v="1"/>
    <n v="1"/>
    <n v="1"/>
    <n v="1"/>
    <n v="1"/>
    <n v="1"/>
    <n v="1"/>
    <n v="1"/>
    <n v="0"/>
    <n v="0"/>
    <n v="1"/>
    <n v="1"/>
    <n v="1"/>
    <n v="1"/>
    <n v="1"/>
    <n v="1"/>
    <n v="1"/>
    <n v="1"/>
    <n v="1"/>
    <n v="1"/>
    <n v="1"/>
    <n v="1"/>
    <n v="1"/>
    <n v="0.15"/>
    <n v="0.15"/>
    <n v="0"/>
    <n v="0"/>
    <n v="0.3"/>
    <n v="0.3"/>
    <n v="0.3"/>
    <n v="0.3"/>
    <n v="0.3"/>
    <n v="0.3"/>
    <n v="0.3"/>
    <n v="0.3"/>
    <n v="0.3"/>
    <n v="0.3"/>
    <n v="0.25"/>
    <n v="0.25"/>
    <n v="0.85"/>
    <n v="1"/>
    <n v="1"/>
    <n v="1"/>
    <n v="1"/>
    <n v="1"/>
    <n v="1"/>
    <n v="1"/>
    <n v="1"/>
    <n v="1"/>
    <n v="1"/>
    <n v="1"/>
    <n v="1"/>
    <n v="1"/>
    <n v="1"/>
    <n v="1"/>
    <n v="1"/>
    <n v="1"/>
    <n v="1"/>
    <n v="1"/>
    <n v="1"/>
    <n v="1"/>
    <n v="1"/>
    <n v="1"/>
    <n v="1"/>
    <n v="1"/>
    <n v="1"/>
    <n v="1"/>
    <n v="1"/>
    <n v="1"/>
    <n v="1"/>
    <n v="1"/>
    <n v="1"/>
    <n v="0"/>
    <n v="0"/>
    <n v="1"/>
    <n v="1"/>
    <n v="1"/>
    <n v="0"/>
    <n v="1"/>
    <n v="1"/>
    <n v="1"/>
    <n v="1"/>
    <n v="1"/>
    <n v="1"/>
    <n v="1"/>
    <n v="1"/>
    <n v="0"/>
    <n v="1"/>
    <n v="1"/>
    <n v="1"/>
    <n v="1"/>
    <n v="1"/>
    <n v="1"/>
    <n v="1"/>
    <n v="1"/>
    <n v="8.5000000000000006E-2"/>
    <n v="0.3"/>
    <n v="0"/>
    <n v="0.3"/>
    <n v="0.68500000000000005"/>
    <n v="1"/>
    <n v="1"/>
    <s v=""/>
    <s v=""/>
    <s v="¿El agente cumple con la identificación formal y profesional? "/>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Yadira Isabel Fajardo Gil Outbound jun-26"/>
    <n v="2"/>
    <n v="0"/>
    <n v="1"/>
    <n v="397"/>
    <n v="0"/>
    <x v="1"/>
    <m/>
    <m/>
    <m/>
    <m/>
    <x v="1"/>
  </r>
  <r>
    <x v="40"/>
    <n v="67201891"/>
    <d v="2026-06-15T00:00:00"/>
    <x v="1"/>
    <x v="3"/>
    <x v="0"/>
    <s v="Shanyda Botello"/>
    <x v="4"/>
    <s v="Critica"/>
    <s v="Si"/>
    <s v="Si"/>
    <s v="Si"/>
    <s v="Si"/>
    <s v="Si"/>
    <s v="Si"/>
    <s v="Si"/>
    <s v="Si"/>
    <s v="Si"/>
    <s v="Si"/>
    <s v="Si"/>
    <s v="Si"/>
    <s v="Si"/>
    <s v="Si"/>
    <s v="No"/>
    <s v="Si"/>
    <s v="Si"/>
    <s v="Si"/>
    <s v="Si"/>
    <s v="Si"/>
    <s v="Si"/>
    <s v="Si"/>
    <s v="Si"/>
    <s v="Si"/>
    <s v="Si"/>
    <s v="Si"/>
    <s v="Si"/>
    <s v="Si"/>
    <s v="Si"/>
    <s v="Si"/>
    <s v="Si"/>
    <s v="Si"/>
    <s v="Si"/>
    <s v="SI"/>
    <s v="Si"/>
    <s v="No"/>
    <s v="No"/>
    <s v="Si"/>
    <s v="No"/>
    <s v="Si"/>
    <s v="Si"/>
    <s v="Si"/>
    <s v="Si"/>
    <s v="Si"/>
    <s v="Si"/>
    <s v="Si"/>
    <s v="Si"/>
    <s v="Si"/>
    <s v="Si"/>
    <m/>
    <s v="Critica"/>
    <m/>
    <m/>
    <n v="1"/>
    <n v="1"/>
    <n v="1"/>
    <n v="1"/>
    <n v="1"/>
    <n v="1"/>
    <n v="1"/>
    <n v="1"/>
    <n v="1"/>
    <n v="1"/>
    <n v="1"/>
    <n v="1"/>
    <n v="1"/>
    <n v="1"/>
    <n v="0"/>
    <n v="1"/>
    <n v="1"/>
    <n v="1"/>
    <n v="1"/>
    <n v="1"/>
    <n v="1"/>
    <n v="1"/>
    <n v="1"/>
    <n v="1"/>
    <n v="1"/>
    <n v="1"/>
    <n v="1"/>
    <n v="1"/>
    <n v="1"/>
    <n v="1"/>
    <n v="1"/>
    <n v="1"/>
    <n v="1"/>
    <n v="1"/>
    <n v="0"/>
    <n v="0"/>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0"/>
    <n v="1"/>
    <n v="0"/>
    <n v="1"/>
    <n v="1"/>
    <n v="1"/>
    <n v="1"/>
    <n v="1"/>
    <n v="1"/>
    <n v="1"/>
    <n v="1"/>
    <n v="0"/>
    <n v="1"/>
    <n v="1"/>
    <n v="1"/>
    <n v="1"/>
    <n v="1"/>
    <n v="1"/>
    <n v="1"/>
    <n v="1"/>
    <n v="0.1"/>
    <n v="0.3"/>
    <n v="0"/>
    <n v="0.3"/>
    <n v="0.7"/>
    <n v="1"/>
    <n v="1"/>
    <s v=""/>
    <s v=""/>
    <s v=""/>
    <m/>
    <m/>
    <s v=""/>
    <s v=""/>
    <s v=""/>
    <s v=""/>
    <s v=""/>
    <s v=""/>
    <s v=""/>
    <e v="#REF!"/>
    <s v=""/>
    <s v=""/>
    <s v="¿El agente informa sobre cargos adicionales relacionados? "/>
    <s v=""/>
    <s v=""/>
    <s v=""/>
    <s v=""/>
    <s v=""/>
    <s v=""/>
    <s v=""/>
    <s v=""/>
    <s v=""/>
    <s v=""/>
    <s v=""/>
    <s v=""/>
    <s v=""/>
    <s v=""/>
    <s v=""/>
    <s v=""/>
    <s v=""/>
    <s v=""/>
    <e v="#REF!"/>
    <e v="#REF!"/>
    <s v=""/>
    <s v="¿El agente realiza venta cruzada cuando corresponde? "/>
    <s v="¿El agente indaga o sondea adecuadamente las necesidades del cliente? "/>
    <s v=""/>
    <s v="¿El agente realiza seguimiento adecuado al caso o solicitud? "/>
    <s v=""/>
    <s v=""/>
    <s v=""/>
    <s v=""/>
    <s v=""/>
    <s v=""/>
    <s v=""/>
    <s v=""/>
    <s v=""/>
    <s v=""/>
    <s v="Jonathan Leonel McClean Marin Outbound jun-26"/>
    <n v="2"/>
    <n v="0"/>
    <n v="1"/>
    <n v="397"/>
    <n v="0"/>
    <x v="1"/>
    <m/>
    <m/>
    <m/>
    <m/>
    <x v="1"/>
  </r>
  <r>
    <x v="41"/>
    <n v="66899146"/>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Si"/>
    <s v="Si"/>
    <s v="Si"/>
    <s v="Si"/>
    <s v="No"/>
    <s v="Si"/>
    <s v="Si"/>
    <s v="No"/>
    <s v="Si"/>
    <s v="Si"/>
    <s v="Si"/>
    <s v="Si"/>
    <s v="Si"/>
    <s v="Si"/>
    <m/>
    <s v="Critica"/>
    <m/>
    <m/>
    <n v="1"/>
    <n v="1"/>
    <n v="1"/>
    <n v="1"/>
    <n v="1"/>
    <n v="1"/>
    <n v="1"/>
    <n v="1"/>
    <n v="1"/>
    <n v="1"/>
    <n v="1"/>
    <n v="1"/>
    <n v="1"/>
    <n v="1"/>
    <n v="1"/>
    <n v="1"/>
    <n v="1"/>
    <n v="1"/>
    <n v="1"/>
    <n v="1"/>
    <n v="1"/>
    <n v="1"/>
    <n v="1"/>
    <n v="1"/>
    <n v="1"/>
    <n v="1"/>
    <n v="1"/>
    <n v="1"/>
    <n v="1"/>
    <n v="1"/>
    <n v="1"/>
    <n v="1"/>
    <n v="1"/>
    <n v="1"/>
    <n v="1"/>
    <n v="1"/>
    <n v="1"/>
    <n v="1"/>
    <n v="0"/>
    <n v="1"/>
    <n v="1"/>
    <n v="0"/>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0"/>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El agente gestiona la recepción de documentos por WhatsApp o correo? "/>
    <s v=""/>
    <s v=""/>
    <s v=""/>
    <s v=""/>
    <s v=""/>
    <s v=""/>
    <s v="Vanessa Del Carmen Guevara Outbound jun-26"/>
    <n v="2"/>
    <n v="0"/>
    <n v="1"/>
    <n v="397"/>
    <n v="0"/>
    <x v="1"/>
    <m/>
    <m/>
    <m/>
    <m/>
    <x v="1"/>
  </r>
  <r>
    <x v="43"/>
    <n v="68169826"/>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No"/>
    <s v="No"/>
    <s v="Si"/>
    <s v="Si"/>
    <s v="Si"/>
    <s v="Si"/>
    <s v="Si"/>
    <s v="Si"/>
    <s v="Si"/>
    <s v="Si"/>
    <s v="Si"/>
    <m/>
    <s v="Critica"/>
    <m/>
    <m/>
    <n v="1"/>
    <n v="1"/>
    <n v="1"/>
    <n v="1"/>
    <n v="1"/>
    <n v="1"/>
    <n v="1"/>
    <n v="1"/>
    <n v="1"/>
    <n v="1"/>
    <n v="1"/>
    <n v="1"/>
    <n v="1"/>
    <n v="1"/>
    <n v="1"/>
    <n v="1"/>
    <n v="1"/>
    <n v="1"/>
    <n v="1"/>
    <n v="1"/>
    <n v="1"/>
    <n v="1"/>
    <n v="1"/>
    <n v="1"/>
    <n v="1"/>
    <n v="1"/>
    <n v="1"/>
    <n v="1"/>
    <n v="1"/>
    <n v="1"/>
    <n v="1"/>
    <n v="1"/>
    <n v="1"/>
    <n v="1"/>
    <n v="0"/>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El agente maneja correctamente las objeciones del cliente? "/>
    <s v=""/>
    <s v=""/>
    <s v=""/>
    <s v=""/>
    <s v=""/>
    <s v=""/>
    <s v=""/>
    <s v=""/>
    <s v=""/>
    <s v="Milen Dayanis Julio De La Cruz Outbound jun-26"/>
    <n v="2"/>
    <n v="0"/>
    <n v="1"/>
    <n v="397"/>
    <n v="0"/>
    <x v="1"/>
    <m/>
    <m/>
    <m/>
    <m/>
    <x v="1"/>
  </r>
  <r>
    <x v="44"/>
    <n v="69494961"/>
    <d v="2026-06-15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Abdiel Alberto Vanega Simpson Outbound jun-26"/>
    <n v="2"/>
    <n v="0"/>
    <n v="1"/>
    <n v="397"/>
    <n v="0"/>
    <x v="1"/>
    <m/>
    <m/>
    <m/>
    <m/>
    <x v="1"/>
  </r>
  <r>
    <x v="45"/>
    <n v="69670617"/>
    <d v="2026-06-15T00:00:00"/>
    <x v="1"/>
    <x v="3"/>
    <x v="0"/>
    <s v="Shanyda Botello"/>
    <x v="4"/>
    <s v="Critica"/>
    <s v="Si"/>
    <s v="Si"/>
    <s v="Si"/>
    <s v="Si"/>
    <s v="Si"/>
    <s v="Si"/>
    <s v="Si"/>
    <s v="Si"/>
    <s v="Si"/>
    <s v="Si"/>
    <s v="Si"/>
    <s v="Si"/>
    <s v="Si"/>
    <s v="No"/>
    <s v="Si"/>
    <s v="No"/>
    <s v="Si"/>
    <s v="Si"/>
    <s v="Si"/>
    <s v="Si"/>
    <s v="Si"/>
    <s v="Si"/>
    <s v="Si"/>
    <s v="Si"/>
    <s v="Si"/>
    <s v="Si"/>
    <s v="Si"/>
    <s v="Si"/>
    <s v="Si"/>
    <s v="Si"/>
    <s v="Si"/>
    <s v="Si"/>
    <s v="Si"/>
    <s v="SI"/>
    <s v="No"/>
    <s v="Si"/>
    <s v="Si"/>
    <s v="Si"/>
    <s v="Si"/>
    <s v="Si"/>
    <s v="Si"/>
    <s v="Si"/>
    <s v="Si"/>
    <s v="Si"/>
    <s v="Si"/>
    <s v="Si"/>
    <s v="Si"/>
    <s v="Si"/>
    <s v="No"/>
    <m/>
    <s v="Critica"/>
    <m/>
    <m/>
    <n v="1"/>
    <n v="1"/>
    <n v="1"/>
    <n v="1"/>
    <n v="1"/>
    <n v="1"/>
    <n v="1"/>
    <n v="1"/>
    <n v="1"/>
    <n v="1"/>
    <n v="1"/>
    <n v="1"/>
    <n v="1"/>
    <n v="0"/>
    <n v="1"/>
    <n v="0"/>
    <n v="1"/>
    <n v="1"/>
    <n v="1"/>
    <n v="1"/>
    <n v="1"/>
    <n v="1"/>
    <n v="1"/>
    <n v="1"/>
    <n v="1"/>
    <n v="1"/>
    <n v="1"/>
    <n v="1"/>
    <n v="1"/>
    <n v="1"/>
    <n v="1"/>
    <n v="1"/>
    <n v="1"/>
    <n v="0"/>
    <n v="1"/>
    <n v="1"/>
    <n v="1"/>
    <n v="1"/>
    <n v="1"/>
    <n v="1"/>
    <n v="1"/>
    <n v="1"/>
    <n v="1"/>
    <n v="1"/>
    <n v="1"/>
    <n v="1"/>
    <n v="1"/>
    <n v="1"/>
    <n v="0"/>
    <n v="0.15"/>
    <n v="0.15"/>
    <n v="0.15"/>
    <n v="0.15"/>
    <n v="0.3"/>
    <n v="0.3"/>
    <n v="0.3"/>
    <n v="0.3"/>
    <n v="0.3"/>
    <n v="0.3"/>
    <n v="0.3"/>
    <n v="0.3"/>
    <n v="0.3"/>
    <n v="0.3"/>
    <n v="0.25"/>
    <n v="0.25"/>
    <n v="1"/>
    <n v="1"/>
    <n v="0"/>
    <n v="0"/>
    <n v="0"/>
    <n v="0"/>
    <n v="1"/>
    <n v="1"/>
    <n v="1"/>
    <n v="1"/>
    <n v="1"/>
    <n v="1"/>
    <n v="1"/>
    <n v="1"/>
    <n v="1"/>
    <n v="1"/>
    <n v="1"/>
    <n v="1"/>
    <n v="1"/>
    <n v="1"/>
    <n v="1"/>
    <n v="1"/>
    <n v="1"/>
    <n v="1"/>
    <n v="1"/>
    <n v="1"/>
    <n v="1"/>
    <n v="1"/>
    <n v="1"/>
    <n v="0"/>
    <n v="0"/>
    <n v="0"/>
    <n v="0"/>
    <n v="1"/>
    <n v="1"/>
    <n v="1"/>
    <n v="1"/>
    <n v="1"/>
    <n v="0"/>
    <n v="1"/>
    <n v="1"/>
    <n v="1"/>
    <n v="1"/>
    <n v="1"/>
    <n v="1"/>
    <n v="1"/>
    <n v="1"/>
    <n v="0"/>
    <n v="1"/>
    <n v="1"/>
    <n v="1"/>
    <n v="1"/>
    <n v="1"/>
    <n v="0"/>
    <n v="0"/>
    <n v="0"/>
    <n v="0.1"/>
    <n v="0"/>
    <n v="0"/>
    <n v="0"/>
    <n v="0.1"/>
    <n v="1"/>
    <n v="1"/>
    <s v=""/>
    <s v=""/>
    <s v=""/>
    <m/>
    <m/>
    <s v=""/>
    <s v=""/>
    <s v=""/>
    <s v=""/>
    <s v=""/>
    <s v=""/>
    <s v=""/>
    <e v="#REF!"/>
    <s v=""/>
    <s v="¿El agente comunica claramente el precio mensual más impuestos? "/>
    <s v=""/>
    <s v="¿El agente explica el ciclo de facturación adecuadamente? "/>
    <s v=""/>
    <s v=""/>
    <s v=""/>
    <s v=""/>
    <s v=""/>
    <s v=""/>
    <s v=""/>
    <s v=""/>
    <s v=""/>
    <s v=""/>
    <s v=""/>
    <s v=""/>
    <s v=""/>
    <s v=""/>
    <s v=""/>
    <s v=""/>
    <s v=""/>
    <e v="#REF!"/>
    <e v="#REF!"/>
    <s v="¿El agente ofrece adecuadamente un producto adicional? "/>
    <s v=""/>
    <s v=""/>
    <s v=""/>
    <s v=""/>
    <s v=""/>
    <s v=""/>
    <s v=""/>
    <s v=""/>
    <s v=""/>
    <s v=""/>
    <s v=""/>
    <s v=""/>
    <s v=""/>
    <s v="¿El agente evita compartir información sensible? "/>
    <s v="Yosuany Milagros Muñoz Apolayo Outbound jun-26"/>
    <n v="2"/>
    <n v="0"/>
    <n v="1"/>
    <n v="397"/>
    <n v="0"/>
    <x v="1"/>
    <m/>
    <m/>
    <m/>
    <m/>
    <x v="1"/>
  </r>
  <r>
    <x v="47"/>
    <n v="66770633"/>
    <d v="2026-06-15T00:00:00"/>
    <x v="1"/>
    <x v="3"/>
    <x v="0"/>
    <s v="Shanyda Botello"/>
    <x v="4"/>
    <s v="Critica"/>
    <s v="Si"/>
    <s v="Si"/>
    <s v="Si"/>
    <s v="Si"/>
    <s v="Si"/>
    <s v="Si"/>
    <s v="Si"/>
    <s v="No"/>
    <s v="Si"/>
    <s v="Si"/>
    <s v="Si"/>
    <s v="Si"/>
    <s v="Si"/>
    <s v="No"/>
    <s v="Si"/>
    <s v="Si"/>
    <s v="Si"/>
    <s v="Si"/>
    <s v="Si"/>
    <s v="Si"/>
    <s v="Si"/>
    <s v="Si"/>
    <s v="Si"/>
    <s v="Si"/>
    <s v="Si"/>
    <s v="Si"/>
    <s v="Si"/>
    <s v="Si"/>
    <s v="Si"/>
    <s v="Si"/>
    <s v="Si"/>
    <s v="Si"/>
    <s v="Si"/>
    <s v="SI"/>
    <s v="No"/>
    <s v="No"/>
    <s v="Si"/>
    <s v="Si"/>
    <s v="Si"/>
    <s v="No"/>
    <s v="Si"/>
    <s v="Si"/>
    <s v="Si"/>
    <s v="Si"/>
    <s v="Si"/>
    <s v="Si"/>
    <s v="Si"/>
    <s v="Si"/>
    <s v="Si"/>
    <m/>
    <s v="Critica"/>
    <m/>
    <m/>
    <n v="1"/>
    <n v="1"/>
    <n v="1"/>
    <n v="1"/>
    <n v="1"/>
    <n v="1"/>
    <n v="1"/>
    <n v="0"/>
    <n v="1"/>
    <n v="1"/>
    <n v="1"/>
    <n v="1"/>
    <n v="1"/>
    <n v="0"/>
    <n v="1"/>
    <n v="1"/>
    <n v="1"/>
    <n v="1"/>
    <n v="1"/>
    <n v="1"/>
    <n v="1"/>
    <n v="1"/>
    <n v="1"/>
    <n v="1"/>
    <n v="1"/>
    <n v="1"/>
    <n v="1"/>
    <n v="1"/>
    <n v="1"/>
    <n v="1"/>
    <n v="1"/>
    <n v="1"/>
    <n v="1"/>
    <n v="0"/>
    <n v="0"/>
    <n v="1"/>
    <n v="1"/>
    <n v="1"/>
    <n v="0"/>
    <n v="1"/>
    <n v="1"/>
    <n v="1"/>
    <n v="1"/>
    <n v="1"/>
    <n v="1"/>
    <n v="1"/>
    <n v="1"/>
    <n v="1"/>
    <n v="1"/>
    <n v="0.15"/>
    <n v="0.15"/>
    <n v="0.15"/>
    <n v="0.15"/>
    <n v="0.3"/>
    <n v="0.3"/>
    <n v="0.3"/>
    <n v="0.3"/>
    <n v="0.3"/>
    <n v="0"/>
    <n v="0.3"/>
    <n v="0.3"/>
    <n v="0.3"/>
    <n v="0"/>
    <n v="0.25"/>
    <n v="0.25"/>
    <n v="0.7"/>
    <n v="1"/>
    <n v="0"/>
    <n v="1"/>
    <n v="1"/>
    <n v="0"/>
    <n v="1"/>
    <n v="1"/>
    <n v="1"/>
    <n v="1"/>
    <n v="1"/>
    <n v="1"/>
    <n v="1"/>
    <n v="1"/>
    <n v="1"/>
    <n v="1"/>
    <n v="1"/>
    <n v="1"/>
    <n v="1"/>
    <n v="1"/>
    <n v="1"/>
    <n v="1"/>
    <n v="1"/>
    <n v="1"/>
    <n v="1"/>
    <n v="1"/>
    <n v="1"/>
    <n v="1"/>
    <n v="1"/>
    <n v="0"/>
    <n v="0"/>
    <n v="0"/>
    <n v="0"/>
    <n v="0"/>
    <n v="1"/>
    <n v="1"/>
    <n v="1"/>
    <n v="0"/>
    <n v="0"/>
    <n v="1"/>
    <n v="1"/>
    <n v="1"/>
    <n v="1"/>
    <n v="1"/>
    <n v="1"/>
    <n v="1"/>
    <n v="1"/>
    <n v="0"/>
    <n v="1"/>
    <n v="1"/>
    <n v="1"/>
    <n v="1"/>
    <n v="1"/>
    <n v="1"/>
    <n v="1"/>
    <n v="1"/>
    <n v="6.9999999999999993E-2"/>
    <n v="0"/>
    <n v="0"/>
    <n v="0.3"/>
    <n v="0.37"/>
    <n v="1"/>
    <n v="1"/>
    <s v=""/>
    <s v=""/>
    <s v=""/>
    <m/>
    <m/>
    <s v=""/>
    <s v=""/>
    <s v="¿El agente adapta su comunicación al cliente? "/>
    <s v=""/>
    <s v=""/>
    <s v=""/>
    <s v=""/>
    <e v="#REF!"/>
    <s v=""/>
    <s v="¿El agente comunica claramente el precio mensual más impuestos? "/>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Valeri Michell Ambulo Rook Outbound jun-26"/>
    <n v="2"/>
    <n v="0"/>
    <n v="1"/>
    <n v="397"/>
    <n v="0"/>
    <x v="1"/>
    <m/>
    <m/>
    <m/>
    <m/>
    <x v="1"/>
  </r>
  <r>
    <x v="48"/>
    <n v="66738091"/>
    <d v="2026-06-15T00:00:00"/>
    <x v="1"/>
    <x v="3"/>
    <x v="0"/>
    <s v="Shanyda Botello"/>
    <x v="4"/>
    <s v="Critica"/>
    <s v="Si"/>
    <s v="Si"/>
    <s v="Si"/>
    <s v="Si"/>
    <s v="Si"/>
    <s v="Si"/>
    <s v="Si"/>
    <s v="Si"/>
    <s v="Si"/>
    <s v="Si"/>
    <s v="Si"/>
    <s v="Si"/>
    <s v="Si"/>
    <s v="No"/>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0"/>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El agente comunica claramente el precio mensual más impuestos? "/>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Frank Joseph Castillo Morales Outbound jun-26"/>
    <n v="2"/>
    <n v="0"/>
    <n v="1"/>
    <n v="397"/>
    <n v="0"/>
    <x v="1"/>
    <m/>
    <m/>
    <m/>
    <m/>
    <x v="1"/>
  </r>
  <r>
    <x v="49"/>
    <n v="67031454"/>
    <d v="2026-06-15T00:00:00"/>
    <x v="1"/>
    <x v="3"/>
    <x v="0"/>
    <s v="Shanyda Botello"/>
    <x v="4"/>
    <s v="Critica"/>
    <s v="Si"/>
    <s v="No"/>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0"/>
    <n v="1"/>
    <n v="1"/>
    <n v="1"/>
    <n v="1"/>
    <n v="1"/>
    <n v="1"/>
    <n v="1"/>
    <n v="1"/>
    <n v="1"/>
    <n v="1"/>
    <n v="1"/>
    <n v="1"/>
    <n v="1"/>
    <n v="1"/>
    <n v="1"/>
    <n v="1"/>
    <n v="1"/>
    <n v="1"/>
    <n v="1"/>
    <n v="1"/>
    <n v="1"/>
    <n v="1"/>
    <n v="1"/>
    <n v="1"/>
    <n v="1"/>
    <n v="1"/>
    <n v="1"/>
    <n v="1"/>
    <n v="1"/>
    <n v="1"/>
    <n v="1"/>
    <n v="1"/>
    <n v="0"/>
    <n v="1"/>
    <n v="1"/>
    <n v="0"/>
    <n v="1"/>
    <n v="1"/>
    <n v="1"/>
    <n v="1"/>
    <n v="1"/>
    <n v="1"/>
    <n v="1"/>
    <n v="1"/>
    <n v="1"/>
    <n v="1"/>
    <n v="1"/>
    <n v="0.15"/>
    <n v="0"/>
    <n v="0.15"/>
    <n v="0"/>
    <n v="0.3"/>
    <n v="0.3"/>
    <n v="0.3"/>
    <n v="0.3"/>
    <n v="0.3"/>
    <n v="0.3"/>
    <n v="0.3"/>
    <n v="0.3"/>
    <n v="0.3"/>
    <n v="0.3"/>
    <n v="0.25"/>
    <n v="0.25"/>
    <n v="0.85"/>
    <n v="1"/>
    <n v="1"/>
    <n v="1"/>
    <n v="1"/>
    <n v="1"/>
    <n v="1"/>
    <n v="1"/>
    <n v="1"/>
    <n v="1"/>
    <n v="1"/>
    <n v="1"/>
    <n v="1"/>
    <n v="1"/>
    <n v="1"/>
    <n v="1"/>
    <n v="1"/>
    <n v="1"/>
    <n v="1"/>
    <n v="1"/>
    <n v="1"/>
    <n v="1"/>
    <n v="1"/>
    <n v="1"/>
    <n v="1"/>
    <n v="1"/>
    <n v="1"/>
    <n v="1"/>
    <n v="1"/>
    <n v="1"/>
    <n v="1"/>
    <n v="1"/>
    <n v="1"/>
    <n v="0"/>
    <n v="1"/>
    <n v="1"/>
    <n v="0"/>
    <n v="1"/>
    <n v="0"/>
    <n v="1"/>
    <n v="1"/>
    <n v="1"/>
    <n v="1"/>
    <n v="1"/>
    <n v="1"/>
    <n v="1"/>
    <n v="1"/>
    <n v="0"/>
    <n v="1"/>
    <n v="1"/>
    <n v="1"/>
    <n v="1"/>
    <n v="1"/>
    <n v="1"/>
    <n v="1"/>
    <n v="1"/>
    <n v="8.5000000000000006E-2"/>
    <n v="0.3"/>
    <n v="0"/>
    <n v="0.3"/>
    <n v="0.68500000000000005"/>
    <n v="1"/>
    <n v="1"/>
    <s v=""/>
    <s v="¿El agente personaliza la interacción? "/>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Sanneth Lyeette Soberon Guzman Outbound jun-26"/>
    <n v="2"/>
    <n v="0"/>
    <n v="1"/>
    <n v="397"/>
    <n v="0"/>
    <x v="1"/>
    <m/>
    <m/>
    <m/>
    <m/>
    <x v="1"/>
  </r>
  <r>
    <x v="50"/>
    <n v="62803056"/>
    <d v="2026-06-15T00:00:00"/>
    <x v="1"/>
    <x v="3"/>
    <x v="0"/>
    <s v="Shanyda Botello"/>
    <x v="4"/>
    <s v="Critica"/>
    <s v="Si"/>
    <s v="Si"/>
    <s v="Si"/>
    <s v="Si"/>
    <s v="Si"/>
    <s v="Si"/>
    <s v="Si"/>
    <s v="Si"/>
    <s v="Si"/>
    <s v="Si"/>
    <s v="Si"/>
    <s v="Si"/>
    <s v="Si"/>
    <s v="Si"/>
    <s v="Si"/>
    <s v="Si"/>
    <s v="No"/>
    <s v="No"/>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0"/>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0"/>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El agente comunica beneficios emocionales al cliente? "/>
    <s v=""/>
    <s v=""/>
    <s v=""/>
    <s v=""/>
    <s v=""/>
    <s v=""/>
    <s v=""/>
    <s v=""/>
    <s v=""/>
    <s v=""/>
    <s v=""/>
    <s v=""/>
    <s v=""/>
    <s v=""/>
    <s v=""/>
    <e v="#REF!"/>
    <e v="#REF!"/>
    <s v=""/>
    <s v=""/>
    <s v=""/>
    <s v=""/>
    <s v=""/>
    <s v=""/>
    <s v=""/>
    <s v=""/>
    <s v=""/>
    <s v=""/>
    <s v=""/>
    <s v=""/>
    <s v=""/>
    <s v=""/>
    <s v=""/>
    <s v="Ronaldo Jahir Rivera Madrid Outbound jun-26"/>
    <n v="2"/>
    <n v="0"/>
    <n v="1"/>
    <n v="397"/>
    <n v="0"/>
    <x v="1"/>
    <m/>
    <m/>
    <m/>
    <m/>
    <x v="1"/>
  </r>
  <r>
    <x v="66"/>
    <n v="63728420"/>
    <d v="2026-06-15T00:00:00"/>
    <x v="1"/>
    <x v="3"/>
    <x v="0"/>
    <s v="Shanyda Botello"/>
    <x v="4"/>
    <s v="Critica"/>
    <s v="Si"/>
    <s v="Si"/>
    <s v="Si"/>
    <s v="Si"/>
    <s v="Si"/>
    <s v="Si"/>
    <s v="Si"/>
    <s v="Si"/>
    <s v="No"/>
    <s v="Si"/>
    <s v="Si"/>
    <s v="No"/>
    <s v="Si"/>
    <s v="Si"/>
    <s v="Si"/>
    <s v="Si"/>
    <s v="Si"/>
    <s v="Si"/>
    <s v="Si"/>
    <s v="Si"/>
    <s v="Si"/>
    <s v="Si"/>
    <s v="Si"/>
    <s v="Si"/>
    <s v="Si"/>
    <s v="Si"/>
    <s v="Si"/>
    <s v="Si"/>
    <s v="Si"/>
    <s v="Si"/>
    <s v="Si"/>
    <s v="Si"/>
    <s v="Si"/>
    <s v="SI"/>
    <s v="No"/>
    <s v="No"/>
    <s v="No"/>
    <s v="Si"/>
    <s v="No"/>
    <s v="No"/>
    <s v="Si"/>
    <s v="Si"/>
    <s v="Si"/>
    <s v="Si"/>
    <s v="Si"/>
    <s v="Si"/>
    <s v="Si"/>
    <s v="Si"/>
    <s v="Si"/>
    <m/>
    <s v="Critica"/>
    <m/>
    <m/>
    <n v="1"/>
    <n v="1"/>
    <n v="1"/>
    <n v="1"/>
    <n v="1"/>
    <n v="1"/>
    <n v="1"/>
    <n v="1"/>
    <n v="0"/>
    <n v="1"/>
    <n v="1"/>
    <n v="0"/>
    <n v="1"/>
    <n v="1"/>
    <n v="1"/>
    <n v="1"/>
    <n v="1"/>
    <n v="1"/>
    <n v="1"/>
    <n v="1"/>
    <n v="1"/>
    <n v="1"/>
    <n v="1"/>
    <n v="1"/>
    <n v="1"/>
    <n v="1"/>
    <n v="1"/>
    <n v="1"/>
    <n v="1"/>
    <n v="1"/>
    <n v="1"/>
    <n v="1"/>
    <n v="1"/>
    <n v="0"/>
    <n v="0"/>
    <n v="0"/>
    <n v="1"/>
    <n v="0"/>
    <n v="0"/>
    <n v="1"/>
    <n v="1"/>
    <n v="1"/>
    <n v="1"/>
    <n v="1"/>
    <n v="1"/>
    <n v="1"/>
    <n v="1"/>
    <n v="1"/>
    <n v="1"/>
    <n v="0.15"/>
    <n v="0.15"/>
    <n v="0.15"/>
    <n v="0.15"/>
    <n v="0.3"/>
    <n v="0.3"/>
    <n v="0.3"/>
    <n v="0.3"/>
    <n v="0.3"/>
    <n v="0.3"/>
    <n v="0"/>
    <n v="0.3"/>
    <n v="0.3"/>
    <n v="0"/>
    <n v="0"/>
    <n v="0"/>
    <n v="0.44999999999999996"/>
    <n v="1"/>
    <n v="1"/>
    <n v="1"/>
    <n v="1"/>
    <n v="1"/>
    <n v="1"/>
    <n v="1"/>
    <n v="1"/>
    <n v="1"/>
    <n v="1"/>
    <n v="1"/>
    <n v="1"/>
    <n v="1"/>
    <n v="1"/>
    <n v="1"/>
    <n v="1"/>
    <n v="1"/>
    <n v="1"/>
    <n v="1"/>
    <n v="1"/>
    <n v="1"/>
    <n v="1"/>
    <n v="1"/>
    <n v="1"/>
    <n v="1"/>
    <n v="1"/>
    <n v="1"/>
    <n v="1"/>
    <n v="0"/>
    <n v="0"/>
    <n v="0"/>
    <n v="0"/>
    <n v="0"/>
    <n v="0"/>
    <n v="1"/>
    <n v="0"/>
    <n v="0"/>
    <n v="0"/>
    <n v="1"/>
    <n v="1"/>
    <n v="1"/>
    <n v="1"/>
    <n v="1"/>
    <n v="1"/>
    <n v="1"/>
    <n v="1"/>
    <n v="0"/>
    <n v="1"/>
    <n v="1"/>
    <n v="1"/>
    <n v="1"/>
    <n v="1"/>
    <n v="1"/>
    <n v="1"/>
    <n v="1"/>
    <n v="4.4999999999999998E-2"/>
    <n v="0"/>
    <n v="0"/>
    <n v="0.3"/>
    <n v="0.34499999999999997"/>
    <n v="1"/>
    <n v="1"/>
    <s v=""/>
    <s v=""/>
    <s v=""/>
    <m/>
    <m/>
    <s v=""/>
    <s v=""/>
    <s v=""/>
    <s v="¿El agente muestra entusiasmo genuino? "/>
    <s v=""/>
    <s v=""/>
    <s v="¿El agente gestiona bien el tiempo de la interacción? "/>
    <e v="#REF!"/>
    <s v=""/>
    <s v=""/>
    <s v=""/>
    <s v=""/>
    <s v=""/>
    <s v=""/>
    <s v=""/>
    <s v=""/>
    <s v=""/>
    <s v=""/>
    <s v=""/>
    <s v=""/>
    <s v=""/>
    <s v=""/>
    <s v=""/>
    <s v=""/>
    <s v=""/>
    <s v=""/>
    <s v=""/>
    <s v=""/>
    <s v=""/>
    <e v="#REF!"/>
    <e v="#REF!"/>
    <s v="¿El agente ofrece adecuadamente un producto adicional? "/>
    <s v="¿El agente realiza venta cruzada cuando corresponde? "/>
    <s v="¿El agente indaga o sondea adecuadamente las necesidades del cliente? "/>
    <s v=""/>
    <s v="¿El agente realiza seguimiento adecuado al caso o solicitud? "/>
    <s v="¿El agente maneja correctamente las objeciones del cliente? "/>
    <s v=""/>
    <s v=""/>
    <s v=""/>
    <s v=""/>
    <s v=""/>
    <s v=""/>
    <s v=""/>
    <s v=""/>
    <s v=""/>
    <s v="Monica Carolina Perez Guardado Outbound jun-26"/>
    <n v="2"/>
    <n v="0"/>
    <n v="1"/>
    <n v="397"/>
    <n v="0"/>
    <x v="1"/>
    <m/>
    <m/>
    <m/>
    <m/>
    <x v="1"/>
  </r>
  <r>
    <x v="67"/>
    <n v="65163423"/>
    <d v="2026-06-15T00:00:00"/>
    <x v="1"/>
    <x v="3"/>
    <x v="0"/>
    <s v="Shanyda Botello"/>
    <x v="4"/>
    <s v="Critica"/>
    <s v="Si"/>
    <s v="Si"/>
    <s v="Si"/>
    <s v="Si"/>
    <s v="Si"/>
    <s v="No"/>
    <s v="Si"/>
    <s v="Si"/>
    <s v="Si"/>
    <s v="Si"/>
    <s v="Si"/>
    <s v="No"/>
    <s v="Si"/>
    <s v="Si"/>
    <s v="Si"/>
    <s v="Si"/>
    <s v="Si"/>
    <s v="Si"/>
    <s v="Si"/>
    <s v="Si"/>
    <s v="Si"/>
    <s v="Si"/>
    <s v="Si"/>
    <s v="Si"/>
    <s v="Si"/>
    <s v="Si"/>
    <s v="Si"/>
    <s v="Si"/>
    <s v="Si"/>
    <s v="Si"/>
    <s v="Si"/>
    <s v="Si"/>
    <s v="Si"/>
    <s v="SI"/>
    <s v="No"/>
    <s v="No"/>
    <s v="Si"/>
    <s v="Si"/>
    <s v="No"/>
    <s v="No"/>
    <s v="Si"/>
    <s v="Si"/>
    <s v="Si"/>
    <s v="Si"/>
    <s v="Si"/>
    <s v="Si"/>
    <s v="Si"/>
    <s v="Si"/>
    <s v="Si"/>
    <m/>
    <s v="Critica"/>
    <m/>
    <m/>
    <n v="1"/>
    <n v="1"/>
    <n v="1"/>
    <n v="1"/>
    <n v="1"/>
    <n v="0"/>
    <n v="1"/>
    <n v="1"/>
    <n v="1"/>
    <n v="1"/>
    <n v="1"/>
    <n v="0"/>
    <n v="1"/>
    <n v="1"/>
    <n v="1"/>
    <n v="1"/>
    <n v="1"/>
    <n v="1"/>
    <n v="1"/>
    <n v="1"/>
    <n v="1"/>
    <n v="1"/>
    <n v="1"/>
    <n v="1"/>
    <n v="1"/>
    <n v="1"/>
    <n v="1"/>
    <n v="1"/>
    <n v="1"/>
    <n v="1"/>
    <n v="1"/>
    <n v="1"/>
    <n v="1"/>
    <n v="0"/>
    <n v="0"/>
    <n v="1"/>
    <n v="1"/>
    <n v="0"/>
    <n v="0"/>
    <n v="1"/>
    <n v="1"/>
    <n v="1"/>
    <n v="1"/>
    <n v="1"/>
    <n v="1"/>
    <n v="1"/>
    <n v="1"/>
    <n v="1"/>
    <n v="1"/>
    <n v="0.15"/>
    <n v="0.15"/>
    <n v="0.15"/>
    <n v="0.15"/>
    <n v="0.3"/>
    <n v="0.3"/>
    <n v="0"/>
    <n v="0.3"/>
    <n v="0"/>
    <n v="0.3"/>
    <n v="0.3"/>
    <n v="0.3"/>
    <n v="0.3"/>
    <n v="0.3"/>
    <n v="0"/>
    <n v="0"/>
    <n v="0.44999999999999996"/>
    <n v="1"/>
    <n v="1"/>
    <n v="1"/>
    <n v="1"/>
    <n v="1"/>
    <n v="1"/>
    <n v="1"/>
    <n v="1"/>
    <n v="1"/>
    <n v="1"/>
    <n v="1"/>
    <n v="1"/>
    <n v="1"/>
    <n v="1"/>
    <n v="1"/>
    <n v="1"/>
    <n v="1"/>
    <n v="1"/>
    <n v="1"/>
    <n v="1"/>
    <n v="1"/>
    <n v="1"/>
    <n v="1"/>
    <n v="1"/>
    <n v="1"/>
    <n v="1"/>
    <n v="1"/>
    <n v="1"/>
    <n v="0"/>
    <n v="0"/>
    <n v="0"/>
    <n v="0"/>
    <n v="0"/>
    <n v="1"/>
    <n v="1"/>
    <n v="0"/>
    <n v="0"/>
    <n v="0"/>
    <n v="1"/>
    <n v="1"/>
    <n v="1"/>
    <n v="1"/>
    <n v="1"/>
    <n v="1"/>
    <n v="1"/>
    <n v="1"/>
    <n v="0"/>
    <n v="1"/>
    <n v="1"/>
    <n v="1"/>
    <n v="1"/>
    <n v="1"/>
    <n v="1"/>
    <n v="1"/>
    <n v="1"/>
    <n v="4.4999999999999998E-2"/>
    <n v="0"/>
    <n v="0"/>
    <n v="0.3"/>
    <n v="0.34499999999999997"/>
    <n v="1"/>
    <n v="1"/>
    <s v=""/>
    <s v=""/>
    <s v=""/>
    <m/>
    <m/>
    <s v="¿El agente se comunica con claridad y estructura? "/>
    <s v=""/>
    <s v=""/>
    <s v=""/>
    <s v=""/>
    <s v=""/>
    <s v="¿El agente gestiona bien el tiempo de la interacción? "/>
    <e v="#REF!"/>
    <s v=""/>
    <s v=""/>
    <s v=""/>
    <s v=""/>
    <s v=""/>
    <s v=""/>
    <s v=""/>
    <s v=""/>
    <s v=""/>
    <s v=""/>
    <s v=""/>
    <s v=""/>
    <s v=""/>
    <s v=""/>
    <s v=""/>
    <s v=""/>
    <s v=""/>
    <s v=""/>
    <s v=""/>
    <s v=""/>
    <s v=""/>
    <e v="#REF!"/>
    <e v="#REF!"/>
    <s v="¿El agente ofrece adecuadamente un producto adicional? "/>
    <s v="¿El agente realiza venta cruzada cuando corresponde? "/>
    <s v=""/>
    <s v=""/>
    <s v="¿El agente realiza seguimiento adecuado al caso o solicitud? "/>
    <s v="¿El agente maneja correctamente las objeciones del cliente? "/>
    <s v=""/>
    <s v=""/>
    <s v=""/>
    <s v=""/>
    <s v=""/>
    <s v=""/>
    <s v=""/>
    <s v=""/>
    <s v=""/>
    <s v="Kevin Ameth Torres Banda Outbound jun-26"/>
    <n v="2"/>
    <n v="0"/>
    <n v="1"/>
    <n v="397"/>
    <n v="0"/>
    <x v="1"/>
    <m/>
    <m/>
    <m/>
    <m/>
    <x v="1"/>
  </r>
  <r>
    <x v="56"/>
    <n v="67211081"/>
    <d v="2026-06-22T00:00:00"/>
    <x v="0"/>
    <x v="0"/>
    <x v="0"/>
    <s v="Shanyda Botello"/>
    <x v="5"/>
    <s v="Critica"/>
    <s v="Si"/>
    <s v="Si"/>
    <s v="Si"/>
    <s v="Si"/>
    <s v="Si"/>
    <s v="Si"/>
    <s v="Si"/>
    <s v="Si"/>
    <s v="Si"/>
    <s v="Si"/>
    <s v="Si"/>
    <s v="Si"/>
    <s v="Si"/>
    <s v="Si"/>
    <s v="Si"/>
    <s v="No"/>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0"/>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0"/>
    <n v="1"/>
    <n v="1"/>
    <n v="1"/>
    <n v="1"/>
    <n v="0"/>
    <n v="1"/>
    <n v="1"/>
    <n v="1"/>
    <n v="1"/>
    <n v="1"/>
    <n v="1"/>
    <n v="1"/>
    <n v="1"/>
    <n v="0"/>
    <n v="1"/>
    <n v="1"/>
    <n v="1"/>
    <n v="1"/>
    <n v="1"/>
    <n v="1"/>
    <n v="1"/>
    <n v="1"/>
    <n v="0.1"/>
    <n v="0"/>
    <n v="0"/>
    <n v="0.3"/>
    <n v="0.4"/>
    <n v="1"/>
    <n v="1"/>
    <s v=""/>
    <s v=""/>
    <s v=""/>
    <m/>
    <m/>
    <s v=""/>
    <s v=""/>
    <s v=""/>
    <s v=""/>
    <s v=""/>
    <s v=""/>
    <s v=""/>
    <e v="#REF!"/>
    <s v=""/>
    <s v=""/>
    <s v=""/>
    <s v="¿El agente explica el ciclo de facturación adecuadamente? "/>
    <s v=""/>
    <s v=""/>
    <s v=""/>
    <s v=""/>
    <s v=""/>
    <s v=""/>
    <s v=""/>
    <s v=""/>
    <s v=""/>
    <s v=""/>
    <s v=""/>
    <s v=""/>
    <s v=""/>
    <s v=""/>
    <s v=""/>
    <s v=""/>
    <s v=""/>
    <e v="#REF!"/>
    <e v="#REF!"/>
    <s v=""/>
    <s v="¿El agente realiza venta cruzada cuando corresponde? "/>
    <s v=""/>
    <s v=""/>
    <s v=""/>
    <s v=""/>
    <s v=""/>
    <s v=""/>
    <s v=""/>
    <s v=""/>
    <s v=""/>
    <s v=""/>
    <s v=""/>
    <s v=""/>
    <s v=""/>
    <s v="Dianitzia Michelle de Leon Mojica Outbound jun-26"/>
    <n v="1"/>
    <n v="1"/>
    <n v="1"/>
    <n v="397"/>
    <n v="0"/>
    <x v="1"/>
    <m/>
    <m/>
    <m/>
    <m/>
    <x v="1"/>
  </r>
  <r>
    <x v="1"/>
    <n v="67364059"/>
    <d v="2026-06-22T00:00:00"/>
    <x v="0"/>
    <x v="0"/>
    <x v="0"/>
    <s v="Shanyda Botello"/>
    <x v="5"/>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ejandra Jusseth Nuñez Outbound jun-26"/>
    <n v="1"/>
    <n v="1"/>
    <s v=""/>
    <s v=""/>
    <n v="0"/>
    <x v="1"/>
    <m/>
    <m/>
    <m/>
    <m/>
    <x v="1"/>
  </r>
  <r>
    <x v="57"/>
    <n v="69544102"/>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Ruby Yirelis Arauz Rodriguez Outbound jun-26"/>
    <n v="1"/>
    <n v="1"/>
    <n v="1"/>
    <n v="397"/>
    <n v="0"/>
    <x v="1"/>
    <m/>
    <m/>
    <m/>
    <m/>
    <x v="1"/>
  </r>
  <r>
    <x v="55"/>
    <n v="65096304"/>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Emily Nicolle Trejos Alvarado Outbound jun-26"/>
    <n v="1"/>
    <n v="1"/>
    <n v="1"/>
    <n v="397"/>
    <n v="0"/>
    <x v="1"/>
    <m/>
    <m/>
    <m/>
    <m/>
    <x v="1"/>
  </r>
  <r>
    <x v="2"/>
    <n v="67326519"/>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Marielvis del Carmen Sibaja Murillo Outbound jun-26"/>
    <n v="1"/>
    <n v="1"/>
    <n v="1"/>
    <n v="397"/>
    <n v="0"/>
    <x v="1"/>
    <m/>
    <m/>
    <m/>
    <m/>
    <x v="1"/>
  </r>
  <r>
    <x v="5"/>
    <n v="67984514"/>
    <d v="2026-06-22T00:00:00"/>
    <x v="0"/>
    <x v="0"/>
    <x v="0"/>
    <s v="Shanyda Botello"/>
    <x v="5"/>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Eloisa Itzel Ojo Moreno Outbound jun-26"/>
    <n v="1"/>
    <n v="1"/>
    <s v=""/>
    <s v=""/>
    <n v="0"/>
    <x v="1"/>
    <m/>
    <m/>
    <m/>
    <m/>
    <x v="1"/>
  </r>
  <r>
    <x v="58"/>
    <n v="68782751"/>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Lee Omar Dean Valenzuela Outbound jun-26"/>
    <n v="1"/>
    <n v="1"/>
    <n v="1"/>
    <n v="397"/>
    <n v="0"/>
    <x v="1"/>
    <m/>
    <m/>
    <m/>
    <m/>
    <x v="1"/>
  </r>
  <r>
    <x v="7"/>
    <n v="66552046"/>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adelay Del Carmen Castillo Wilson Outbound jun-26"/>
    <n v="1"/>
    <n v="1"/>
    <n v="1"/>
    <n v="397"/>
    <n v="0"/>
    <x v="1"/>
    <m/>
    <m/>
    <m/>
    <m/>
    <x v="1"/>
  </r>
  <r>
    <x v="8"/>
    <n v="67671863"/>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Nairobi Paulete Samaniel De Planes Outbound jun-26"/>
    <n v="1"/>
    <n v="1"/>
    <n v="1"/>
    <n v="397"/>
    <n v="0"/>
    <x v="1"/>
    <m/>
    <m/>
    <m/>
    <m/>
    <x v="1"/>
  </r>
  <r>
    <x v="9"/>
    <n v="63289012"/>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Hazel Daniela Bermudez Outbound jun-26"/>
    <n v="1"/>
    <n v="1"/>
    <n v="1"/>
    <n v="397"/>
    <n v="0"/>
    <x v="1"/>
    <m/>
    <m/>
    <m/>
    <m/>
    <x v="1"/>
  </r>
  <r>
    <x v="63"/>
    <n v="68855570"/>
    <d v="2026-06-22T00:00:00"/>
    <x v="0"/>
    <x v="0"/>
    <x v="0"/>
    <s v="Shanyda Botello"/>
    <x v="5"/>
    <s v="Critica"/>
    <s v="Si"/>
    <s v="Si"/>
    <s v="Si"/>
    <s v="Si"/>
    <s v="Si"/>
    <s v="Si"/>
    <s v="Si"/>
    <s v="Si"/>
    <s v="Si"/>
    <s v="Si"/>
    <s v="Si"/>
    <s v="Si"/>
    <s v="Si"/>
    <s v="Si"/>
    <s v="Si"/>
    <s v="No"/>
    <s v="Si"/>
    <s v="Si"/>
    <s v="Si"/>
    <s v="No"/>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0"/>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0"/>
    <n v="1"/>
    <n v="0"/>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El agente detalla correctamente los tiempos operativos? "/>
    <s v=""/>
    <s v=""/>
    <s v=""/>
    <s v=""/>
    <s v=""/>
    <s v=""/>
    <s v=""/>
    <s v=""/>
    <s v=""/>
    <s v=""/>
    <s v=""/>
    <s v=""/>
    <s v=""/>
    <e v="#REF!"/>
    <e v="#REF!"/>
    <s v=""/>
    <s v=""/>
    <s v=""/>
    <s v=""/>
    <s v=""/>
    <s v=""/>
    <s v=""/>
    <s v=""/>
    <s v=""/>
    <s v=""/>
    <s v=""/>
    <s v=""/>
    <s v=""/>
    <s v=""/>
    <s v=""/>
    <s v="Luis Rafael González Reyna Outbound jun-26"/>
    <n v="1"/>
    <n v="1"/>
    <n v="1"/>
    <n v="397"/>
    <n v="0"/>
    <x v="1"/>
    <m/>
    <m/>
    <m/>
    <m/>
    <x v="1"/>
  </r>
  <r>
    <x v="64"/>
    <n v="68072658"/>
    <d v="2026-06-22T00:00:00"/>
    <x v="0"/>
    <x v="0"/>
    <x v="0"/>
    <s v="Shanyda Botello"/>
    <x v="5"/>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Rolando Kevin Bryan Ruiz Outbound jun-26"/>
    <n v="1"/>
    <n v="1"/>
    <s v=""/>
    <s v=""/>
    <n v="0"/>
    <x v="1"/>
    <m/>
    <m/>
    <m/>
    <m/>
    <x v="1"/>
  </r>
  <r>
    <x v="10"/>
    <n v="69628603"/>
    <d v="2026-06-22T00:00:00"/>
    <x v="0"/>
    <x v="0"/>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Jesus Henriquez Grant Parks Outbound jun-26"/>
    <n v="1"/>
    <n v="1"/>
    <n v="1"/>
    <n v="397"/>
    <n v="0"/>
    <x v="1"/>
    <m/>
    <m/>
    <m/>
    <m/>
    <x v="1"/>
  </r>
  <r>
    <x v="12"/>
    <n v="68720054"/>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Jose Luis Reyes Pitti Outbound jun-26"/>
    <n v="1"/>
    <n v="1"/>
    <n v="1"/>
    <n v="397"/>
    <n v="0"/>
    <x v="1"/>
    <m/>
    <m/>
    <m/>
    <m/>
    <x v="1"/>
  </r>
  <r>
    <x v="59"/>
    <n v="6715120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Rafael Alejandro Jordan Garrido Outbound jun-26"/>
    <n v="1"/>
    <n v="1"/>
    <n v="1"/>
    <n v="397"/>
    <n v="0"/>
    <x v="1"/>
    <m/>
    <m/>
    <m/>
    <m/>
    <x v="1"/>
  </r>
  <r>
    <x v="60"/>
    <n v="63376402"/>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Luis Abdiel Aguilar Pinillo Outbound jun-26"/>
    <n v="1"/>
    <n v="1"/>
    <n v="1"/>
    <n v="397"/>
    <n v="0"/>
    <x v="1"/>
    <m/>
    <m/>
    <m/>
    <m/>
    <x v="1"/>
  </r>
  <r>
    <x v="15"/>
    <n v="65156220"/>
    <d v="2026-06-22T00:00:00"/>
    <x v="0"/>
    <x v="1"/>
    <x v="0"/>
    <s v="Shanyda Botello"/>
    <x v="5"/>
    <s v="Critica"/>
    <s v="Si"/>
    <s v="Si"/>
    <s v="Si"/>
    <s v="Si"/>
    <s v="No"/>
    <s v="Si"/>
    <s v="Si"/>
    <s v="No"/>
    <s v="Si"/>
    <s v="Si"/>
    <s v="Si"/>
    <s v="Si"/>
    <s v="Si"/>
    <s v="Si"/>
    <s v="Si"/>
    <s v="Si"/>
    <s v="No"/>
    <s v="Si"/>
    <s v="Si"/>
    <s v="Si"/>
    <s v="Si"/>
    <s v="Si"/>
    <s v="Si"/>
    <s v="Si"/>
    <s v="Si"/>
    <s v="Si"/>
    <s v="Si"/>
    <s v="No"/>
    <s v="Si"/>
    <s v="Si"/>
    <s v="Si"/>
    <s v="Si"/>
    <s v="Si"/>
    <s v="SI"/>
    <s v="Si"/>
    <s v="Si"/>
    <s v="Si"/>
    <s v="Si"/>
    <s v="Si"/>
    <s v="No"/>
    <s v="Si"/>
    <s v="Si"/>
    <s v="Si"/>
    <s v="Si"/>
    <s v="Si"/>
    <s v="Si"/>
    <s v="Si"/>
    <s v="Si"/>
    <s v="Si"/>
    <m/>
    <s v="Critica"/>
    <m/>
    <m/>
    <n v="1"/>
    <n v="1"/>
    <n v="1"/>
    <n v="1"/>
    <n v="0"/>
    <n v="1"/>
    <n v="1"/>
    <n v="0"/>
    <n v="1"/>
    <n v="1"/>
    <n v="1"/>
    <n v="1"/>
    <n v="1"/>
    <n v="1"/>
    <n v="1"/>
    <n v="1"/>
    <n v="0"/>
    <n v="1"/>
    <n v="1"/>
    <n v="1"/>
    <n v="1"/>
    <n v="1"/>
    <n v="1"/>
    <n v="1"/>
    <n v="1"/>
    <n v="1"/>
    <n v="0"/>
    <n v="1"/>
    <n v="1"/>
    <n v="1"/>
    <n v="1"/>
    <n v="1"/>
    <n v="1"/>
    <n v="1"/>
    <n v="1"/>
    <n v="1"/>
    <n v="1"/>
    <n v="1"/>
    <n v="0"/>
    <n v="1"/>
    <n v="1"/>
    <n v="1"/>
    <n v="1"/>
    <n v="1"/>
    <n v="1"/>
    <n v="1"/>
    <n v="1"/>
    <n v="1"/>
    <n v="1"/>
    <n v="0.15"/>
    <n v="0.15"/>
    <n v="0.15"/>
    <n v="0.15"/>
    <n v="0.3"/>
    <n v="0"/>
    <n v="0.3"/>
    <n v="0.3"/>
    <n v="0"/>
    <n v="0"/>
    <n v="0.3"/>
    <n v="0.3"/>
    <n v="0.3"/>
    <n v="0"/>
    <n v="0.25"/>
    <n v="0.25"/>
    <n v="0.4"/>
    <n v="1"/>
    <n v="1"/>
    <n v="1"/>
    <n v="1"/>
    <n v="1"/>
    <n v="0"/>
    <n v="1"/>
    <n v="0"/>
    <n v="1"/>
    <n v="1"/>
    <n v="1"/>
    <n v="1"/>
    <n v="1"/>
    <n v="1"/>
    <n v="1"/>
    <n v="1"/>
    <n v="1"/>
    <n v="1"/>
    <n v="1"/>
    <n v="1"/>
    <n v="1"/>
    <n v="0"/>
    <n v="0"/>
    <n v="1"/>
    <n v="1"/>
    <n v="1"/>
    <n v="1"/>
    <n v="1"/>
    <n v="1"/>
    <n v="1"/>
    <n v="0"/>
    <n v="1"/>
    <n v="1"/>
    <n v="1"/>
    <n v="1"/>
    <n v="1"/>
    <n v="0"/>
    <n v="0"/>
    <n v="1"/>
    <n v="1"/>
    <n v="1"/>
    <n v="1"/>
    <n v="1"/>
    <n v="1"/>
    <n v="1"/>
    <n v="1"/>
    <n v="0"/>
    <n v="1"/>
    <n v="1"/>
    <n v="1"/>
    <n v="1"/>
    <n v="1"/>
    <n v="1"/>
    <n v="1"/>
    <n v="1"/>
    <n v="4.0000000000000008E-2"/>
    <n v="0"/>
    <n v="0"/>
    <n v="0.3"/>
    <n v="0.33999999999999997"/>
    <n v="1"/>
    <n v="1"/>
    <s v=""/>
    <s v=""/>
    <s v=""/>
    <m/>
    <m/>
    <s v=""/>
    <s v=""/>
    <s v="¿El agente adapta su comunicación al cliente? "/>
    <s v=""/>
    <s v=""/>
    <s v=""/>
    <s v=""/>
    <e v="#REF!"/>
    <s v=""/>
    <s v=""/>
    <s v=""/>
    <s v=""/>
    <s v="¿El agente presenta correctamente los beneficios del producto? "/>
    <s v=""/>
    <s v=""/>
    <s v=""/>
    <s v=""/>
    <s v=""/>
    <s v=""/>
    <s v=""/>
    <s v=""/>
    <s v=""/>
    <s v=""/>
    <s v="¿El agente utiliza un lenguaje adecuado y profesional? "/>
    <s v=""/>
    <s v=""/>
    <s v=""/>
    <s v=""/>
    <s v=""/>
    <e v="#REF!"/>
    <e v="#REF!"/>
    <s v=""/>
    <s v=""/>
    <s v=""/>
    <s v=""/>
    <s v=""/>
    <s v="¿El agente maneja correctamente las objeciones del cliente? "/>
    <s v=""/>
    <s v=""/>
    <s v=""/>
    <s v=""/>
    <s v=""/>
    <s v=""/>
    <s v=""/>
    <s v=""/>
    <s v=""/>
    <s v="Viviana Sarria Jimenez Outbound jun-26"/>
    <n v="1"/>
    <n v="1"/>
    <n v="1"/>
    <n v="397"/>
    <n v="0"/>
    <x v="1"/>
    <m/>
    <m/>
    <m/>
    <m/>
    <x v="1"/>
  </r>
  <r>
    <x v="17"/>
    <n v="67147703"/>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Eleuterio Guevara Garcia Outbound jun-26"/>
    <n v="1"/>
    <n v="1"/>
    <n v="1"/>
    <n v="397"/>
    <n v="0"/>
    <x v="1"/>
    <m/>
    <m/>
    <m/>
    <m/>
    <x v="1"/>
  </r>
  <r>
    <x v="18"/>
    <n v="6594190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m/>
    <s v="Critica"/>
    <m/>
    <m/>
    <n v="1"/>
    <n v="1"/>
    <n v="1"/>
    <n v="1"/>
    <n v="1"/>
    <n v="1"/>
    <n v="1"/>
    <n v="1"/>
    <n v="1"/>
    <n v="1"/>
    <n v="1"/>
    <n v="1"/>
    <n v="1"/>
    <n v="1"/>
    <n v="1"/>
    <n v="1"/>
    <n v="1"/>
    <n v="1"/>
    <n v="1"/>
    <n v="1"/>
    <n v="1"/>
    <n v="1"/>
    <n v="1"/>
    <n v="1"/>
    <n v="1"/>
    <n v="1"/>
    <n v="1"/>
    <n v="1"/>
    <n v="1"/>
    <n v="1"/>
    <n v="1"/>
    <n v="1"/>
    <n v="1"/>
    <n v="1"/>
    <n v="1"/>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
    <s v=""/>
    <s v=""/>
    <s v=""/>
    <s v=""/>
    <s v=""/>
    <s v=""/>
    <s v=""/>
    <s v=""/>
    <s v=""/>
    <s v="Joswer Lisandro Acosta Arias Outbound jun-26"/>
    <n v="1"/>
    <n v="1"/>
    <n v="1"/>
    <n v="397"/>
    <n v="0"/>
    <x v="1"/>
    <m/>
    <m/>
    <m/>
    <m/>
    <x v="1"/>
  </r>
  <r>
    <x v="14"/>
    <n v="6905176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Rose Mary Cedeño Stikel Outbound jun-26"/>
    <n v="1"/>
    <n v="1"/>
    <n v="1"/>
    <n v="397"/>
    <n v="0"/>
    <x v="1"/>
    <m/>
    <m/>
    <m/>
    <m/>
    <x v="1"/>
  </r>
  <r>
    <x v="20"/>
    <n v="66835102"/>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Roberto Antonio Valdiviezo Batista Outbound jun-26"/>
    <n v="1"/>
    <n v="1"/>
    <n v="1"/>
    <n v="397"/>
    <n v="0"/>
    <x v="1"/>
    <m/>
    <m/>
    <m/>
    <m/>
    <x v="1"/>
  </r>
  <r>
    <x v="21"/>
    <n v="68741100"/>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No"/>
    <s v="Si"/>
    <m/>
    <s v="Critica"/>
    <m/>
    <m/>
    <n v="1"/>
    <n v="1"/>
    <n v="1"/>
    <n v="1"/>
    <n v="1"/>
    <n v="1"/>
    <n v="1"/>
    <n v="1"/>
    <n v="1"/>
    <n v="1"/>
    <n v="1"/>
    <n v="1"/>
    <n v="1"/>
    <n v="1"/>
    <n v="1"/>
    <n v="1"/>
    <n v="1"/>
    <n v="1"/>
    <n v="1"/>
    <n v="1"/>
    <n v="1"/>
    <n v="1"/>
    <n v="1"/>
    <n v="1"/>
    <n v="1"/>
    <n v="1"/>
    <n v="1"/>
    <n v="1"/>
    <n v="1"/>
    <n v="1"/>
    <n v="1"/>
    <n v="1"/>
    <n v="1"/>
    <n v="1"/>
    <n v="1"/>
    <n v="1"/>
    <n v="1"/>
    <n v="1"/>
    <n v="1"/>
    <n v="1"/>
    <n v="1"/>
    <n v="1"/>
    <n v="1"/>
    <n v="1"/>
    <n v="1"/>
    <n v="1"/>
    <n v="0"/>
    <n v="0"/>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0"/>
    <n v="0"/>
    <n v="1"/>
    <n v="1"/>
    <n v="0"/>
    <n v="0.1"/>
    <n v="0.3"/>
    <n v="0.3"/>
    <n v="0"/>
    <n v="0.7"/>
    <n v="1"/>
    <n v="1"/>
    <s v=""/>
    <s v=""/>
    <s v=""/>
    <m/>
    <m/>
    <s v=""/>
    <s v=""/>
    <s v=""/>
    <s v=""/>
    <s v=""/>
    <s v=""/>
    <s v=""/>
    <e v="#REF!"/>
    <s v=""/>
    <s v=""/>
    <s v=""/>
    <s v=""/>
    <s v=""/>
    <s v=""/>
    <s v=""/>
    <s v=""/>
    <s v=""/>
    <s v=""/>
    <s v=""/>
    <s v=""/>
    <s v=""/>
    <s v=""/>
    <s v=""/>
    <s v=""/>
    <s v=""/>
    <s v=""/>
    <s v=""/>
    <s v=""/>
    <s v=""/>
    <e v="#REF!"/>
    <e v="#REF!"/>
    <s v=""/>
    <s v=""/>
    <s v=""/>
    <s v=""/>
    <s v=""/>
    <s v=""/>
    <s v=""/>
    <s v=""/>
    <s v=""/>
    <s v=""/>
    <s v=""/>
    <s v=""/>
    <s v=""/>
    <s v="¿El agente mantiene conducta ética durante la interacción? "/>
    <s v=""/>
    <s v="Abdiel Josafat Espinosa Outbound jun-26"/>
    <n v="1"/>
    <n v="1"/>
    <n v="1"/>
    <n v="397"/>
    <n v="0"/>
    <x v="1"/>
    <m/>
    <m/>
    <m/>
    <m/>
    <x v="1"/>
  </r>
  <r>
    <x v="22"/>
    <n v="65029157"/>
    <d v="2026-06-22T00:00:00"/>
    <x v="0"/>
    <x v="1"/>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ustavo De Jesús Carrión Peréz Outbound jun-26"/>
    <n v="1"/>
    <n v="1"/>
    <n v="1"/>
    <n v="397"/>
    <n v="0"/>
    <x v="1"/>
    <m/>
    <m/>
    <m/>
    <m/>
    <x v="1"/>
  </r>
  <r>
    <x v="23"/>
    <n v="6914185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Josue Armando Vasquez Jimenez Outbound jun-26"/>
    <n v="1"/>
    <n v="1"/>
    <n v="1"/>
    <n v="397"/>
    <n v="0"/>
    <x v="1"/>
    <m/>
    <m/>
    <m/>
    <m/>
    <x v="1"/>
  </r>
  <r>
    <x v="24"/>
    <n v="6301877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Cristhyan Josue Vega Rivera Outbound jun-26"/>
    <n v="1"/>
    <n v="1"/>
    <n v="1"/>
    <n v="397"/>
    <n v="0"/>
    <x v="1"/>
    <m/>
    <m/>
    <m/>
    <m/>
    <x v="1"/>
  </r>
  <r>
    <x v="25"/>
    <n v="62312706"/>
    <d v="2026-06-22T00:00:00"/>
    <x v="1"/>
    <x v="2"/>
    <x v="0"/>
    <s v="Shanyda Botello"/>
    <x v="5"/>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Nazario Nadyir Rengifo Molinar Outbound jun-26"/>
    <n v="1"/>
    <n v="1"/>
    <n v="1"/>
    <n v="397"/>
    <n v="0"/>
    <x v="1"/>
    <m/>
    <m/>
    <m/>
    <m/>
    <x v="1"/>
  </r>
  <r>
    <x v="26"/>
    <n v="67068450"/>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Valentina Ruiz Ochoa Outbound jun-26"/>
    <n v="1"/>
    <n v="1"/>
    <n v="1"/>
    <n v="397"/>
    <n v="0"/>
    <x v="1"/>
    <m/>
    <m/>
    <m/>
    <m/>
    <x v="1"/>
  </r>
  <r>
    <x v="27"/>
    <n v="67473732"/>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Yahaira Yorlenes Vega Castañedas Outbound jun-26"/>
    <n v="1"/>
    <n v="1"/>
    <n v="1"/>
    <n v="397"/>
    <n v="0"/>
    <x v="1"/>
    <m/>
    <m/>
    <m/>
    <m/>
    <x v="1"/>
  </r>
  <r>
    <x v="28"/>
    <n v="63441332"/>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Gladis Peralta Mendoza Outbound jun-26"/>
    <n v="1"/>
    <n v="1"/>
    <n v="1"/>
    <n v="397"/>
    <n v="0"/>
    <x v="1"/>
    <m/>
    <m/>
    <m/>
    <m/>
    <x v="1"/>
  </r>
  <r>
    <x v="29"/>
    <n v="6998489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Ediany Yatzury Simons Delgado Outbound jun-26"/>
    <n v="1"/>
    <n v="1"/>
    <n v="1"/>
    <n v="397"/>
    <n v="0"/>
    <x v="1"/>
    <m/>
    <m/>
    <m/>
    <m/>
    <x v="1"/>
  </r>
  <r>
    <x v="31"/>
    <n v="68795869"/>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s v="Si"/>
    <s v="Si"/>
    <m/>
    <s v="Critica"/>
    <m/>
    <m/>
    <n v="1"/>
    <n v="1"/>
    <n v="1"/>
    <n v="1"/>
    <n v="1"/>
    <n v="1"/>
    <n v="1"/>
    <n v="1"/>
    <n v="1"/>
    <n v="1"/>
    <n v="1"/>
    <n v="1"/>
    <n v="1"/>
    <n v="1"/>
    <n v="1"/>
    <n v="1"/>
    <n v="1"/>
    <n v="1"/>
    <n v="1"/>
    <n v="1"/>
    <n v="1"/>
    <n v="1"/>
    <n v="1"/>
    <n v="1"/>
    <n v="1"/>
    <n v="1"/>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
    <s v=""/>
    <s v=""/>
    <s v=""/>
    <s v=""/>
    <s v=""/>
    <s v=""/>
    <s v=""/>
    <s v="Ariadna Yisel Vasquez De Garcia Outbound jun-26"/>
    <n v="1"/>
    <n v="1"/>
    <n v="1"/>
    <n v="397"/>
    <n v="0"/>
    <x v="1"/>
    <m/>
    <m/>
    <m/>
    <m/>
    <x v="1"/>
  </r>
  <r>
    <x v="32"/>
    <n v="60279515"/>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Lerys Ariana Barrios Chacon Outbound jun-26"/>
    <n v="1"/>
    <n v="1"/>
    <n v="1"/>
    <n v="397"/>
    <n v="0"/>
    <x v="1"/>
    <m/>
    <m/>
    <m/>
    <m/>
    <x v="1"/>
  </r>
  <r>
    <x v="54"/>
    <n v="63234004"/>
    <d v="2026-06-22T00:00:00"/>
    <x v="1"/>
    <x v="2"/>
    <x v="0"/>
    <s v="Shanyda Botello"/>
    <x v="5"/>
    <s v="Critica"/>
    <s v="Si"/>
    <s v="Si"/>
    <s v="Si"/>
    <s v="Si"/>
    <s v="Si"/>
    <s v="Si"/>
    <s v="Si"/>
    <s v="Si"/>
    <s v="Si"/>
    <s v="Si"/>
    <s v="Si"/>
    <s v="Si"/>
    <s v="Si"/>
    <s v="Si"/>
    <s v="Si"/>
    <s v="Si"/>
    <s v="Si"/>
    <s v="Si"/>
    <s v="Si"/>
    <s v="Si"/>
    <s v="Si"/>
    <s v="Si"/>
    <s v="Si"/>
    <s v="Si"/>
    <s v="Si"/>
    <s v="Si"/>
    <s v="Si"/>
    <s v="Si"/>
    <s v="Si"/>
    <s v="Si"/>
    <s v="Si"/>
    <s v="Si"/>
    <s v="Si"/>
    <s v="SI"/>
    <s v="No"/>
    <s v="Si"/>
    <s v="Si"/>
    <s v="Si"/>
    <s v="No"/>
    <s v="No"/>
    <s v="Si"/>
    <s v="Si"/>
    <s v="Si"/>
    <s v="Si"/>
    <s v="Si"/>
    <s v="Si"/>
    <s v="Si"/>
    <s v="Si"/>
    <s v="Si"/>
    <m/>
    <s v="Critica"/>
    <m/>
    <m/>
    <n v="1"/>
    <n v="1"/>
    <n v="1"/>
    <n v="1"/>
    <n v="1"/>
    <n v="1"/>
    <n v="1"/>
    <n v="1"/>
    <n v="1"/>
    <n v="1"/>
    <n v="1"/>
    <n v="1"/>
    <n v="1"/>
    <n v="1"/>
    <n v="1"/>
    <n v="1"/>
    <n v="1"/>
    <n v="1"/>
    <n v="1"/>
    <n v="1"/>
    <n v="1"/>
    <n v="1"/>
    <n v="1"/>
    <n v="1"/>
    <n v="1"/>
    <n v="1"/>
    <n v="1"/>
    <n v="1"/>
    <n v="1"/>
    <n v="1"/>
    <n v="1"/>
    <n v="1"/>
    <n v="1"/>
    <n v="0"/>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0"/>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El agente realiza seguimiento adecuado al caso o solicitud? "/>
    <s v="¿El agente maneja correctamente las objeciones del cliente? "/>
    <s v=""/>
    <s v=""/>
    <s v=""/>
    <s v=""/>
    <s v=""/>
    <s v=""/>
    <s v=""/>
    <s v=""/>
    <s v=""/>
    <s v="Antonio Rivera Ayarza Outbound jun-26"/>
    <n v="1"/>
    <n v="1"/>
    <n v="1"/>
    <n v="397"/>
    <n v="0"/>
    <x v="1"/>
    <m/>
    <m/>
    <m/>
    <m/>
    <x v="1"/>
  </r>
  <r>
    <x v="33"/>
    <n v="63262336"/>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s v="Si"/>
    <m/>
    <s v="Critica"/>
    <m/>
    <m/>
    <n v="1"/>
    <n v="1"/>
    <n v="1"/>
    <n v="1"/>
    <n v="1"/>
    <n v="1"/>
    <n v="1"/>
    <n v="1"/>
    <n v="1"/>
    <n v="1"/>
    <n v="1"/>
    <n v="1"/>
    <n v="1"/>
    <n v="1"/>
    <n v="1"/>
    <n v="1"/>
    <n v="1"/>
    <n v="1"/>
    <n v="1"/>
    <n v="1"/>
    <n v="1"/>
    <n v="1"/>
    <n v="1"/>
    <n v="1"/>
    <n v="1"/>
    <n v="1"/>
    <n v="1"/>
    <n v="1"/>
    <n v="1"/>
    <n v="1"/>
    <n v="1"/>
    <n v="1"/>
    <n v="1"/>
    <n v="1"/>
    <n v="0"/>
    <n v="1"/>
    <n v="1"/>
    <n v="0"/>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0"/>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El agente realiza seguimiento adecuado al caso o solicitud? "/>
    <s v=""/>
    <s v=""/>
    <s v=""/>
    <s v=""/>
    <s v=""/>
    <s v=""/>
    <s v=""/>
    <s v=""/>
    <s v=""/>
    <s v=""/>
    <s v="Ashley Shaday Sanchez de Gracia Outbound jun-26"/>
    <n v="1"/>
    <n v="1"/>
    <n v="1"/>
    <n v="397"/>
    <n v="0"/>
    <x v="1"/>
    <m/>
    <m/>
    <m/>
    <m/>
    <x v="1"/>
  </r>
  <r>
    <x v="34"/>
    <n v="67769475"/>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Yhilary Frheily Santamaria Acosta Outbound jun-26"/>
    <n v="2"/>
    <n v="0"/>
    <n v="1"/>
    <n v="397"/>
    <n v="0"/>
    <x v="1"/>
    <m/>
    <m/>
    <m/>
    <m/>
    <x v="1"/>
  </r>
  <r>
    <x v="35"/>
    <n v="66614182"/>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marilis de los Milagros Ramos Sinclair Outbound jun-26"/>
    <n v="1"/>
    <n v="1"/>
    <n v="1"/>
    <n v="397"/>
    <n v="0"/>
    <x v="1"/>
    <m/>
    <m/>
    <m/>
    <m/>
    <x v="1"/>
  </r>
  <r>
    <x v="36"/>
    <n v="62360662"/>
    <d v="2026-06-22T00:00:00"/>
    <x v="1"/>
    <x v="2"/>
    <x v="0"/>
    <s v="Shanyda Botello"/>
    <x v="5"/>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Yeimy Yareth Caicedo Quintero Outbound jun-26"/>
    <n v="1"/>
    <n v="1"/>
    <n v="1"/>
    <n v="397"/>
    <n v="0"/>
    <x v="1"/>
    <m/>
    <m/>
    <m/>
    <m/>
    <x v="1"/>
  </r>
  <r>
    <x v="37"/>
    <n v="67533073"/>
    <d v="2026-06-22T00:00:00"/>
    <x v="1"/>
    <x v="2"/>
    <x v="0"/>
    <s v="Shanyda Botello"/>
    <x v="5"/>
    <s v="Critica"/>
    <s v="Si"/>
    <s v="Si"/>
    <s v="Si"/>
    <s v="Si"/>
    <s v="Si"/>
    <s v="Si"/>
    <s v="Si"/>
    <s v="Si"/>
    <s v="Si"/>
    <s v="Si"/>
    <s v="Si"/>
    <s v="Si"/>
    <s v="Si"/>
    <s v="Si"/>
    <s v="Si"/>
    <s v="Si"/>
    <s v="No"/>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0"/>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El agente utiliza un lenguaje adecuado y profesional? "/>
    <s v=""/>
    <s v=""/>
    <s v=""/>
    <s v=""/>
    <s v=""/>
    <e v="#REF!"/>
    <e v="#REF!"/>
    <s v=""/>
    <s v=""/>
    <s v=""/>
    <s v=""/>
    <s v=""/>
    <s v=""/>
    <s v=""/>
    <s v=""/>
    <s v=""/>
    <s v=""/>
    <s v=""/>
    <s v=""/>
    <s v=""/>
    <s v=""/>
    <s v=""/>
    <s v="Emily Lisseth Forero Rivera Outbound jun-26"/>
    <n v="1"/>
    <n v="1"/>
    <n v="1"/>
    <n v="397"/>
    <n v="0"/>
    <x v="1"/>
    <m/>
    <m/>
    <m/>
    <m/>
    <x v="1"/>
  </r>
  <r>
    <x v="38"/>
    <n v="65537833"/>
    <d v="2026-06-22T00:00:00"/>
    <x v="1"/>
    <x v="2"/>
    <x v="0"/>
    <s v="Shanyda Botello"/>
    <x v="5"/>
    <s v="Critica"/>
    <s v="Si"/>
    <s v="Si"/>
    <s v="Si"/>
    <s v="Si"/>
    <s v="Si"/>
    <s v="Si"/>
    <s v="Si"/>
    <s v="Si"/>
    <s v="Si"/>
    <s v="Si"/>
    <s v="Si"/>
    <s v="Si"/>
    <s v="Si"/>
    <s v="Si"/>
    <s v="Si"/>
    <s v="Si"/>
    <s v="No"/>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0"/>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El agente utiliza un lenguaje adecuado y profesional? "/>
    <s v=""/>
    <s v=""/>
    <s v=""/>
    <s v=""/>
    <s v=""/>
    <e v="#REF!"/>
    <e v="#REF!"/>
    <s v=""/>
    <s v=""/>
    <s v=""/>
    <s v=""/>
    <s v=""/>
    <s v=""/>
    <s v=""/>
    <s v=""/>
    <s v=""/>
    <s v=""/>
    <s v=""/>
    <s v=""/>
    <s v=""/>
    <s v=""/>
    <s v=""/>
    <s v="Yatzari Del Carmen Pimentel Rodriguez Outbound jun-26"/>
    <n v="1"/>
    <n v="1"/>
    <n v="1"/>
    <n v="397"/>
    <n v="0"/>
    <x v="1"/>
    <m/>
    <m/>
    <m/>
    <m/>
    <x v="1"/>
  </r>
  <r>
    <x v="61"/>
    <n v="64855581"/>
    <d v="2026-06-22T00:00:00"/>
    <x v="1"/>
    <x v="2"/>
    <x v="0"/>
    <s v="Shanyda Botello"/>
    <x v="5"/>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Roderick Dario Tack Urriola Outbound jun-26"/>
    <n v="1"/>
    <n v="1"/>
    <n v="1"/>
    <n v="397"/>
    <n v="0"/>
    <x v="1"/>
    <m/>
    <m/>
    <m/>
    <m/>
    <x v="1"/>
  </r>
  <r>
    <x v="65"/>
    <n v="65085408"/>
    <d v="2026-06-22T00:00:00"/>
    <x v="1"/>
    <x v="2"/>
    <x v="0"/>
    <s v="Shanyda Botello"/>
    <x v="5"/>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Modeisa Itzel Rivas Cisneros Outbound jun-26"/>
    <n v="1"/>
    <n v="1"/>
    <n v="1"/>
    <n v="397"/>
    <n v="0"/>
    <x v="1"/>
    <m/>
    <m/>
    <m/>
    <m/>
    <x v="1"/>
  </r>
  <r>
    <x v="62"/>
    <n v="64389231"/>
    <d v="2026-06-22T00:00:00"/>
    <x v="1"/>
    <x v="2"/>
    <x v="0"/>
    <s v="Shanyda Botello"/>
    <x v="5"/>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Roberto Palacios Outbound jun-26"/>
    <n v="1"/>
    <n v="1"/>
    <n v="1"/>
    <n v="397"/>
    <n v="0"/>
    <x v="1"/>
    <m/>
    <m/>
    <m/>
    <m/>
    <x v="1"/>
  </r>
  <r>
    <x v="39"/>
    <n v="67467151"/>
    <d v="2026-06-22T00:00:00"/>
    <x v="1"/>
    <x v="3"/>
    <x v="0"/>
    <s v="Shanyda Botello"/>
    <x v="5"/>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Yadira Isabel Fajardo Gil Outbound jun-26"/>
    <n v="1"/>
    <n v="1"/>
    <n v="1"/>
    <n v="397"/>
    <n v="0"/>
    <x v="1"/>
    <m/>
    <m/>
    <m/>
    <m/>
    <x v="1"/>
  </r>
  <r>
    <x v="40"/>
    <n v="67820521"/>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Jonathan Leonel McClean Marin Outbound jun-26"/>
    <n v="1"/>
    <n v="1"/>
    <n v="1"/>
    <n v="397"/>
    <n v="0"/>
    <x v="1"/>
    <m/>
    <m/>
    <m/>
    <m/>
    <x v="1"/>
  </r>
  <r>
    <x v="41"/>
    <n v="66628009"/>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m/>
    <s v="Critica"/>
    <m/>
    <m/>
    <n v="1"/>
    <n v="1"/>
    <n v="1"/>
    <n v="1"/>
    <n v="1"/>
    <n v="1"/>
    <n v="1"/>
    <n v="1"/>
    <n v="1"/>
    <n v="1"/>
    <n v="1"/>
    <n v="1"/>
    <n v="1"/>
    <n v="1"/>
    <n v="1"/>
    <n v="1"/>
    <n v="1"/>
    <n v="1"/>
    <n v="1"/>
    <n v="1"/>
    <n v="1"/>
    <n v="1"/>
    <n v="1"/>
    <n v="1"/>
    <n v="1"/>
    <n v="1"/>
    <n v="1"/>
    <n v="1"/>
    <n v="1"/>
    <n v="1"/>
    <n v="1"/>
    <n v="1"/>
    <n v="1"/>
    <n v="1"/>
    <n v="1"/>
    <n v="0"/>
    <n v="1"/>
    <n v="1"/>
    <n v="1"/>
    <n v="1"/>
    <n v="1"/>
    <n v="0"/>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0"/>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El agente gestiona la recepción de documentos por WhatsApp o correo? "/>
    <s v=""/>
    <s v=""/>
    <s v=""/>
    <s v=""/>
    <s v=""/>
    <s v=""/>
    <s v="Vanessa Del Carmen Guevara Outbound jun-26"/>
    <n v="1"/>
    <n v="1"/>
    <n v="1"/>
    <n v="397"/>
    <n v="0"/>
    <x v="1"/>
    <m/>
    <m/>
    <m/>
    <m/>
    <x v="1"/>
  </r>
  <r>
    <x v="42"/>
    <n v="66589226"/>
    <d v="2026-06-22T00:00:00"/>
    <x v="1"/>
    <x v="3"/>
    <x v="0"/>
    <s v="Shanyda Botello"/>
    <x v="5"/>
    <s v="Critica"/>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s v="Si"/>
    <s v="Si"/>
    <m/>
    <s v="Critica"/>
    <m/>
    <m/>
    <n v="1"/>
    <n v="1"/>
    <n v="1"/>
    <n v="1"/>
    <n v="1"/>
    <n v="1"/>
    <n v="1"/>
    <n v="1"/>
    <n v="1"/>
    <n v="1"/>
    <n v="1"/>
    <n v="1"/>
    <n v="1"/>
    <n v="1"/>
    <n v="1"/>
    <n v="1"/>
    <n v="1"/>
    <n v="1"/>
    <n v="1"/>
    <n v="1"/>
    <n v="1"/>
    <n v="1"/>
    <n v="1"/>
    <n v="1"/>
    <n v="1"/>
    <n v="1"/>
    <n v="1"/>
    <n v="1"/>
    <n v="1"/>
    <n v="1"/>
    <n v="1"/>
    <n v="1"/>
    <n v="1"/>
    <n v="0"/>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
    <s v=""/>
    <s v=""/>
    <s v="¿El agente maneja correctamente las objeciones del cliente? "/>
    <s v=""/>
    <s v=""/>
    <s v=""/>
    <s v=""/>
    <s v=""/>
    <s v=""/>
    <s v=""/>
    <s v=""/>
    <s v=""/>
    <s v="Geraldine Isela Ovalles Pinto Outbound jun-26"/>
    <n v="1"/>
    <n v="1"/>
    <n v="1"/>
    <n v="397"/>
    <n v="0"/>
    <x v="1"/>
    <m/>
    <m/>
    <m/>
    <m/>
    <x v="1"/>
  </r>
  <r>
    <x v="43"/>
    <n v="66520492"/>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Si"/>
    <s v="Si"/>
    <s v="Si"/>
    <s v="No"/>
    <s v="No"/>
    <s v="Si"/>
    <s v="Si"/>
    <s v="Si"/>
    <s v="Si"/>
    <s v="Si"/>
    <s v="Si"/>
    <s v="Si"/>
    <s v="Si"/>
    <s v="Si"/>
    <m/>
    <s v="Critica"/>
    <m/>
    <m/>
    <n v="1"/>
    <n v="1"/>
    <n v="1"/>
    <n v="1"/>
    <n v="1"/>
    <n v="1"/>
    <n v="1"/>
    <n v="1"/>
    <n v="1"/>
    <n v="1"/>
    <n v="1"/>
    <n v="1"/>
    <n v="1"/>
    <n v="1"/>
    <n v="1"/>
    <n v="1"/>
    <n v="1"/>
    <n v="1"/>
    <n v="1"/>
    <n v="1"/>
    <n v="1"/>
    <n v="1"/>
    <n v="1"/>
    <n v="1"/>
    <n v="1"/>
    <n v="1"/>
    <n v="1"/>
    <n v="1"/>
    <n v="1"/>
    <n v="1"/>
    <n v="1"/>
    <n v="1"/>
    <n v="1"/>
    <n v="1"/>
    <n v="1"/>
    <n v="1"/>
    <n v="1"/>
    <n v="0"/>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0"/>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
    <s v=""/>
    <s v="¿El agente realiza seguimiento adecuado al caso o solicitud? "/>
    <s v="¿El agente maneja correctamente las objeciones del cliente? "/>
    <s v=""/>
    <s v=""/>
    <s v=""/>
    <s v=""/>
    <s v=""/>
    <s v=""/>
    <s v=""/>
    <s v=""/>
    <s v=""/>
    <s v="Milen Dayanis Julio De La Cruz Outbound jun-26"/>
    <n v="1"/>
    <n v="1"/>
    <n v="1"/>
    <n v="397"/>
    <n v="0"/>
    <x v="1"/>
    <m/>
    <m/>
    <m/>
    <m/>
    <x v="1"/>
  </r>
  <r>
    <x v="44"/>
    <n v="66763537"/>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bdiel Alberto Vanega Simpson Outbound jun-26"/>
    <n v="1"/>
    <n v="1"/>
    <n v="1"/>
    <n v="397"/>
    <n v="0"/>
    <x v="1"/>
    <m/>
    <m/>
    <m/>
    <m/>
    <x v="1"/>
  </r>
  <r>
    <x v="45"/>
    <n v="67842729"/>
    <d v="2026-06-22T00:00:00"/>
    <x v="1"/>
    <x v="3"/>
    <x v="0"/>
    <s v="Shanyda Botello"/>
    <x v="5"/>
    <s v="Critica"/>
    <s v="Si"/>
    <s v="Si"/>
    <s v="No"/>
    <s v="Si"/>
    <s v="Si"/>
    <s v="Si"/>
    <s v="Si"/>
    <s v="Si"/>
    <s v="Si"/>
    <s v="Si"/>
    <s v="Si"/>
    <s v="Si"/>
    <s v="Si"/>
    <s v="No"/>
    <s v="Si"/>
    <s v="Si"/>
    <s v="Si"/>
    <s v="Si"/>
    <s v="No"/>
    <s v="Si"/>
    <s v="Si"/>
    <s v="Si"/>
    <s v="Si"/>
    <s v="Si"/>
    <s v="Si"/>
    <s v="Si"/>
    <s v="Si"/>
    <s v="Si"/>
    <s v="Si"/>
    <s v="Si"/>
    <s v="Si"/>
    <s v="Si"/>
    <s v="Si"/>
    <s v="SI"/>
    <s v="Si"/>
    <s v="No"/>
    <s v="Si"/>
    <s v="Si"/>
    <s v="Si"/>
    <s v="Si"/>
    <s v="Si"/>
    <s v="Si"/>
    <s v="Si"/>
    <s v="Si"/>
    <s v="Si"/>
    <s v="Si"/>
    <s v="Si"/>
    <s v="Si"/>
    <s v="Si"/>
    <m/>
    <s v="Critica"/>
    <m/>
    <m/>
    <n v="1"/>
    <n v="1"/>
    <n v="0"/>
    <n v="1"/>
    <n v="1"/>
    <n v="1"/>
    <n v="1"/>
    <n v="1"/>
    <n v="1"/>
    <n v="1"/>
    <n v="1"/>
    <n v="1"/>
    <n v="1"/>
    <n v="0"/>
    <n v="1"/>
    <n v="1"/>
    <n v="1"/>
    <n v="1"/>
    <n v="0"/>
    <n v="1"/>
    <n v="1"/>
    <n v="1"/>
    <n v="1"/>
    <n v="1"/>
    <n v="1"/>
    <n v="1"/>
    <n v="1"/>
    <n v="1"/>
    <n v="1"/>
    <n v="1"/>
    <n v="1"/>
    <n v="1"/>
    <n v="1"/>
    <n v="1"/>
    <n v="0"/>
    <n v="1"/>
    <n v="1"/>
    <n v="1"/>
    <n v="1"/>
    <n v="1"/>
    <n v="1"/>
    <n v="1"/>
    <n v="1"/>
    <n v="1"/>
    <n v="1"/>
    <n v="1"/>
    <n v="1"/>
    <n v="1"/>
    <n v="1"/>
    <n v="0.15"/>
    <n v="0.15"/>
    <n v="0"/>
    <n v="0"/>
    <n v="0.3"/>
    <n v="0.3"/>
    <n v="0.3"/>
    <n v="0.3"/>
    <n v="0.3"/>
    <n v="0.3"/>
    <n v="0.3"/>
    <n v="0.3"/>
    <n v="0.3"/>
    <n v="0.3"/>
    <n v="0.25"/>
    <n v="0.25"/>
    <n v="0.85"/>
    <n v="1"/>
    <n v="0"/>
    <n v="1"/>
    <n v="1"/>
    <n v="0"/>
    <n v="1"/>
    <n v="1"/>
    <n v="1"/>
    <n v="0"/>
    <n v="1"/>
    <n v="1"/>
    <n v="0"/>
    <n v="1"/>
    <n v="1"/>
    <n v="1"/>
    <n v="1"/>
    <n v="1"/>
    <n v="1"/>
    <n v="1"/>
    <n v="1"/>
    <n v="1"/>
    <n v="1"/>
    <n v="1"/>
    <n v="1"/>
    <n v="1"/>
    <n v="1"/>
    <n v="1"/>
    <n v="1"/>
    <n v="1"/>
    <n v="1"/>
    <n v="0"/>
    <n v="1"/>
    <n v="0"/>
    <n v="1"/>
    <n v="1"/>
    <n v="1"/>
    <n v="1"/>
    <n v="0"/>
    <n v="1"/>
    <n v="1"/>
    <n v="1"/>
    <n v="1"/>
    <n v="1"/>
    <n v="1"/>
    <n v="1"/>
    <n v="1"/>
    <n v="0"/>
    <n v="1"/>
    <n v="1"/>
    <n v="1"/>
    <n v="1"/>
    <n v="1"/>
    <n v="1"/>
    <n v="1"/>
    <n v="1"/>
    <n v="8.5000000000000006E-2"/>
    <n v="0"/>
    <n v="0"/>
    <n v="0.3"/>
    <n v="0.38500000000000001"/>
    <n v="1"/>
    <n v="1"/>
    <s v=""/>
    <s v=""/>
    <s v="¿El agente cumple con la identificación formal y profesional? "/>
    <m/>
    <m/>
    <s v=""/>
    <s v=""/>
    <s v=""/>
    <s v=""/>
    <s v=""/>
    <s v=""/>
    <s v=""/>
    <e v="#REF!"/>
    <s v=""/>
    <s v="¿El agente comunica claramente el precio mensual más impuestos? "/>
    <s v=""/>
    <s v=""/>
    <s v=""/>
    <s v=""/>
    <s v="¿El agente realiza un resumen comercial adecuado? "/>
    <s v=""/>
    <s v=""/>
    <s v=""/>
    <s v=""/>
    <s v=""/>
    <s v=""/>
    <s v=""/>
    <s v=""/>
    <s v=""/>
    <s v=""/>
    <s v=""/>
    <s v=""/>
    <s v=""/>
    <s v=""/>
    <e v="#REF!"/>
    <e v="#REF!"/>
    <s v=""/>
    <s v="¿El agente realiza venta cruzada cuando corresponde? "/>
    <s v=""/>
    <s v=""/>
    <s v=""/>
    <s v=""/>
    <s v=""/>
    <s v=""/>
    <s v=""/>
    <s v=""/>
    <s v=""/>
    <s v=""/>
    <s v=""/>
    <s v=""/>
    <s v=""/>
    <s v="Yosuany Milagros Muñoz Apolayo Outbound jun-26"/>
    <n v="1"/>
    <n v="1"/>
    <n v="1"/>
    <n v="397"/>
    <n v="0"/>
    <x v="1"/>
    <m/>
    <m/>
    <m/>
    <m/>
    <x v="1"/>
  </r>
  <r>
    <x v="47"/>
    <n v="68623916"/>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Valeri Michell Ambulo Rook Outbound jun-26"/>
    <n v="1"/>
    <n v="1"/>
    <n v="1"/>
    <n v="397"/>
    <n v="0"/>
    <x v="1"/>
    <m/>
    <m/>
    <m/>
    <m/>
    <x v="1"/>
  </r>
  <r>
    <x v="48"/>
    <n v="69880299"/>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Frank Joseph Castillo Morales Outbound jun-26"/>
    <n v="1"/>
    <n v="1"/>
    <n v="1"/>
    <n v="397"/>
    <n v="0"/>
    <x v="1"/>
    <m/>
    <m/>
    <m/>
    <m/>
    <x v="1"/>
  </r>
  <r>
    <x v="66"/>
    <n v="69873045"/>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Monica Carolina Perez Guardado Outbound jun-26"/>
    <n v="1"/>
    <n v="1"/>
    <n v="1"/>
    <n v="397"/>
    <n v="0"/>
    <x v="1"/>
    <m/>
    <m/>
    <m/>
    <m/>
    <x v="1"/>
  </r>
  <r>
    <x v="67"/>
    <n v="68564700"/>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Kevin Ameth Torres Banda Outbound jun-26"/>
    <n v="1"/>
    <n v="1"/>
    <n v="1"/>
    <n v="397"/>
    <n v="0"/>
    <x v="1"/>
    <m/>
    <m/>
    <m/>
    <m/>
    <x v="1"/>
  </r>
  <r>
    <x v="68"/>
    <n v="64538287"/>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bdiel Antonio Melendez Peguero Outbound jun-26"/>
    <n v="1"/>
    <n v="1"/>
    <n v="1"/>
    <n v="397"/>
    <n v="0"/>
    <x v="1"/>
    <m/>
    <m/>
    <m/>
    <m/>
    <x v="1"/>
  </r>
  <r>
    <x v="49"/>
    <n v="62070987"/>
    <d v="2026-06-22T00:00:00"/>
    <x v="1"/>
    <x v="3"/>
    <x v="0"/>
    <s v="Shanyda Botello"/>
    <x v="5"/>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Sanneth Lyeette Soberon Guzman Outbound jun-26"/>
    <n v="1"/>
    <n v="1"/>
    <n v="1"/>
    <n v="397"/>
    <n v="0"/>
    <x v="1"/>
    <m/>
    <m/>
    <m/>
    <m/>
    <x v="1"/>
  </r>
  <r>
    <x v="52"/>
    <n v="65275318"/>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m/>
    <s v="Critica"/>
    <m/>
    <m/>
    <n v="1"/>
    <n v="1"/>
    <n v="1"/>
    <n v="1"/>
    <n v="1"/>
    <n v="1"/>
    <n v="1"/>
    <n v="1"/>
    <n v="1"/>
    <n v="1"/>
    <n v="1"/>
    <n v="1"/>
    <n v="1"/>
    <n v="1"/>
    <n v="1"/>
    <n v="1"/>
    <n v="1"/>
    <n v="1"/>
    <n v="1"/>
    <n v="1"/>
    <n v="1"/>
    <n v="1"/>
    <n v="1"/>
    <n v="1"/>
    <n v="1"/>
    <n v="1"/>
    <n v="1"/>
    <n v="1"/>
    <n v="1"/>
    <n v="1"/>
    <n v="1"/>
    <n v="1"/>
    <n v="1"/>
    <n v="1"/>
    <n v="0"/>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
    <s v=""/>
    <s v=""/>
    <s v=""/>
    <s v=""/>
    <s v=""/>
    <s v=""/>
    <s v=""/>
    <s v="Emanuel Yusiel Velez Delgado Outbound jun-26"/>
    <n v="1"/>
    <n v="1"/>
    <n v="1"/>
    <n v="397"/>
    <n v="0"/>
    <x v="1"/>
    <m/>
    <m/>
    <m/>
    <m/>
    <x v="1"/>
  </r>
  <r>
    <x v="50"/>
    <n v="62301089"/>
    <d v="2026-06-22T00:00:00"/>
    <x v="1"/>
    <x v="3"/>
    <x v="0"/>
    <s v="Shanyda Botello"/>
    <x v="5"/>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Ronaldo Jahir Rivera Madrid Outbound jun-26"/>
    <n v="1"/>
    <n v="1"/>
    <n v="1"/>
    <n v="397"/>
    <n v="0"/>
    <x v="1"/>
    <m/>
    <m/>
    <m/>
    <m/>
    <x v="1"/>
  </r>
  <r>
    <x v="34"/>
    <n v="66368286"/>
    <d v="2026-06-15T00:00:00"/>
    <x v="1"/>
    <x v="2"/>
    <x v="0"/>
    <s v="Shanyda Botello"/>
    <x v="4"/>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hilary Frheily Santamaria Acosta Outbound jun-26"/>
    <n v="1"/>
    <n v="1"/>
    <n v="1"/>
    <n v="397"/>
    <n v="0"/>
    <x v="1"/>
    <m/>
    <m/>
    <m/>
    <m/>
    <x v="1"/>
  </r>
  <r>
    <x v="51"/>
    <n v="66044175"/>
    <d v="2026-06-22T00:00:00"/>
    <x v="1"/>
    <x v="3"/>
    <x v="0"/>
    <s v="Shanyda Botello"/>
    <x v="4"/>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ma Rosa Delgado Garcia Outbound jun-26"/>
    <n v="1"/>
    <n v="1"/>
    <n v="1"/>
    <n v="397"/>
    <n v="0"/>
    <x v="1"/>
    <m/>
    <m/>
    <m/>
    <m/>
    <x v="1"/>
  </r>
  <r>
    <x v="1"/>
    <n v="65055591"/>
    <d v="2026-07-06T00:00:00"/>
    <x v="0"/>
    <x v="0"/>
    <x v="0"/>
    <s v="Shanyda Botello"/>
    <x v="6"/>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ejandra Jusseth Nuñez Outbound jul-26"/>
    <n v="1"/>
    <n v="1"/>
    <s v=""/>
    <s v=""/>
    <n v="0"/>
    <x v="2"/>
    <m/>
    <m/>
    <m/>
    <m/>
    <x v="1"/>
  </r>
  <r>
    <x v="57"/>
    <n v="67015394"/>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Ruby Yirelis Arauz Rodriguez Outbound jul-26"/>
    <n v="1"/>
    <n v="1"/>
    <n v="1"/>
    <n v="397"/>
    <n v="0"/>
    <x v="2"/>
    <m/>
    <m/>
    <m/>
    <m/>
    <x v="1"/>
  </r>
  <r>
    <x v="55"/>
    <n v="63729240"/>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No"/>
    <s v="Si"/>
    <s v="Si"/>
    <s v="Si"/>
    <s v="Si"/>
    <s v="Si"/>
    <s v="Si"/>
    <s v="Si"/>
    <m/>
    <s v="Critica"/>
    <m/>
    <m/>
    <n v="1"/>
    <n v="1"/>
    <n v="1"/>
    <n v="1"/>
    <n v="1"/>
    <n v="1"/>
    <n v="1"/>
    <n v="1"/>
    <n v="1"/>
    <n v="1"/>
    <n v="1"/>
    <n v="1"/>
    <n v="1"/>
    <n v="1"/>
    <n v="1"/>
    <n v="1"/>
    <n v="1"/>
    <n v="1"/>
    <n v="1"/>
    <n v="1"/>
    <n v="1"/>
    <n v="1"/>
    <n v="1"/>
    <n v="1"/>
    <n v="1"/>
    <n v="1"/>
    <n v="1"/>
    <n v="1"/>
    <n v="1"/>
    <n v="1"/>
    <n v="1"/>
    <n v="1"/>
    <n v="1"/>
    <n v="1"/>
    <n v="0"/>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El agente solicita coordenadas cuando es necesario? "/>
    <s v=""/>
    <s v=""/>
    <s v=""/>
    <s v=""/>
    <s v=""/>
    <s v=""/>
    <s v=""/>
    <s v="Emily Nicolle Trejos Alvarado Outbound jul-26"/>
    <n v="1"/>
    <n v="1"/>
    <n v="1"/>
    <n v="397"/>
    <n v="0"/>
    <x v="2"/>
    <m/>
    <m/>
    <m/>
    <m/>
    <x v="1"/>
  </r>
  <r>
    <x v="2"/>
    <n v="67519090"/>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Marielvis del Carmen Sibaja Murillo Outbound jul-26"/>
    <n v="1"/>
    <n v="1"/>
    <n v="1"/>
    <n v="397"/>
    <n v="0"/>
    <x v="2"/>
    <m/>
    <m/>
    <m/>
    <m/>
    <x v="1"/>
  </r>
  <r>
    <x v="5"/>
    <n v="66962558"/>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Eloisa Itzel Ojo Moreno Outbound jul-26"/>
    <n v="1"/>
    <n v="1"/>
    <n v="1"/>
    <n v="397"/>
    <n v="0"/>
    <x v="2"/>
    <m/>
    <m/>
    <m/>
    <m/>
    <x v="1"/>
  </r>
  <r>
    <x v="58"/>
    <n v="66949119"/>
    <d v="2026-07-06T00:00:00"/>
    <x v="0"/>
    <x v="0"/>
    <x v="0"/>
    <s v="Shanyda Botello"/>
    <x v="6"/>
    <s v="Critica"/>
    <s v="Si"/>
    <s v="Si"/>
    <s v="Si"/>
    <s v="Si"/>
    <s v="Si"/>
    <s v="Si"/>
    <s v="Si"/>
    <s v="Si"/>
    <s v="Si"/>
    <s v="Si"/>
    <s v="Si"/>
    <s v="Si"/>
    <s v="No"/>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0"/>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0"/>
    <n v="1"/>
    <n v="1"/>
    <n v="1"/>
    <n v="0"/>
    <n v="1"/>
    <n v="1"/>
    <n v="1"/>
    <n v="1"/>
    <n v="1"/>
    <n v="1"/>
    <n v="1"/>
    <n v="1"/>
    <n v="1"/>
    <n v="1"/>
    <n v="1"/>
    <n v="1"/>
    <n v="1"/>
    <n v="1"/>
    <n v="1"/>
    <n v="1"/>
    <n v="1"/>
    <n v="1"/>
    <n v="1"/>
    <n v="1"/>
    <n v="1"/>
    <n v="1"/>
    <n v="1"/>
    <n v="1"/>
    <n v="1"/>
    <n v="0"/>
    <n v="1"/>
    <n v="0"/>
    <n v="1"/>
    <n v="1"/>
    <n v="1"/>
    <n v="1"/>
    <n v="0"/>
    <n v="1"/>
    <n v="1"/>
    <n v="0"/>
    <n v="1"/>
    <n v="1"/>
    <n v="0"/>
    <n v="1"/>
    <n v="1"/>
    <n v="0"/>
    <n v="1"/>
    <n v="1"/>
    <n v="1"/>
    <n v="1"/>
    <n v="1"/>
    <n v="1"/>
    <n v="1"/>
    <n v="1"/>
    <n v="0.1"/>
    <n v="0"/>
    <n v="0"/>
    <n v="0.3"/>
    <n v="0.4"/>
    <n v="1"/>
    <n v="1"/>
    <s v=""/>
    <s v=""/>
    <s v=""/>
    <m/>
    <m/>
    <s v=""/>
    <s v=""/>
    <s v=""/>
    <s v=""/>
    <s v=""/>
    <s v=""/>
    <s v=""/>
    <e v="#REF!"/>
    <s v="¿El agente informa correctamente sobre los centros de pago? "/>
    <s v=""/>
    <s v=""/>
    <s v=""/>
    <s v=""/>
    <s v=""/>
    <s v=""/>
    <s v=""/>
    <s v=""/>
    <s v=""/>
    <s v=""/>
    <s v=""/>
    <s v=""/>
    <s v=""/>
    <s v=""/>
    <s v=""/>
    <s v=""/>
    <s v=""/>
    <s v=""/>
    <s v=""/>
    <s v=""/>
    <e v="#REF!"/>
    <e v="#REF!"/>
    <s v=""/>
    <s v="¿El agente realiza venta cruzada cuando corresponde? "/>
    <s v=""/>
    <s v=""/>
    <s v=""/>
    <s v=""/>
    <s v=""/>
    <s v="¿El agente solicita coordenadas cuando es necesario? "/>
    <s v=""/>
    <s v=""/>
    <s v=""/>
    <s v=""/>
    <s v=""/>
    <s v=""/>
    <s v=""/>
    <s v="Lee Omar Dean Valenzuela Outbound jul-26"/>
    <n v="1"/>
    <n v="1"/>
    <n v="1"/>
    <n v="397"/>
    <n v="0"/>
    <x v="2"/>
    <m/>
    <m/>
    <m/>
    <m/>
    <x v="1"/>
  </r>
  <r>
    <x v="7"/>
    <n v="66866696"/>
    <d v="2026-07-06T00:00:00"/>
    <x v="0"/>
    <x v="0"/>
    <x v="0"/>
    <s v="Shanyda Botello"/>
    <x v="6"/>
    <s v="Critica"/>
    <s v="Si"/>
    <s v="Si"/>
    <s v="Si"/>
    <s v="Si"/>
    <s v="Si"/>
    <s v="Si"/>
    <s v="Si"/>
    <s v="Si"/>
    <s v="Si"/>
    <s v="Si"/>
    <s v="Si"/>
    <s v="Si"/>
    <s v="No"/>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0"/>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0"/>
    <n v="1"/>
    <n v="1"/>
    <n v="1"/>
    <n v="0"/>
    <n v="1"/>
    <n v="1"/>
    <n v="1"/>
    <n v="1"/>
    <n v="1"/>
    <n v="1"/>
    <n v="1"/>
    <n v="1"/>
    <n v="1"/>
    <n v="1"/>
    <n v="1"/>
    <n v="1"/>
    <n v="1"/>
    <n v="1"/>
    <n v="1"/>
    <n v="1"/>
    <n v="1"/>
    <n v="1"/>
    <n v="1"/>
    <n v="1"/>
    <n v="1"/>
    <n v="1"/>
    <n v="1"/>
    <n v="1"/>
    <n v="1"/>
    <n v="0"/>
    <n v="1"/>
    <n v="1"/>
    <n v="1"/>
    <n v="1"/>
    <n v="1"/>
    <n v="1"/>
    <n v="1"/>
    <n v="1"/>
    <n v="1"/>
    <n v="0"/>
    <n v="1"/>
    <n v="1"/>
    <n v="0"/>
    <n v="1"/>
    <n v="1"/>
    <n v="0"/>
    <n v="1"/>
    <n v="1"/>
    <n v="1"/>
    <n v="1"/>
    <n v="1"/>
    <n v="1"/>
    <n v="1"/>
    <n v="1"/>
    <n v="0.1"/>
    <n v="0"/>
    <n v="0"/>
    <n v="0.3"/>
    <n v="0.4"/>
    <n v="1"/>
    <n v="1"/>
    <s v=""/>
    <s v=""/>
    <s v=""/>
    <m/>
    <m/>
    <s v=""/>
    <s v=""/>
    <s v=""/>
    <s v=""/>
    <s v=""/>
    <s v=""/>
    <s v=""/>
    <e v="#REF!"/>
    <s v="¿El agente informa correctamente sobre los centros de pago? "/>
    <s v=""/>
    <s v=""/>
    <s v=""/>
    <s v=""/>
    <s v=""/>
    <s v=""/>
    <s v=""/>
    <s v=""/>
    <s v=""/>
    <s v=""/>
    <s v=""/>
    <s v=""/>
    <s v=""/>
    <s v=""/>
    <s v=""/>
    <s v=""/>
    <s v=""/>
    <s v=""/>
    <s v=""/>
    <s v=""/>
    <e v="#REF!"/>
    <e v="#REF!"/>
    <s v=""/>
    <s v=""/>
    <s v=""/>
    <s v=""/>
    <s v=""/>
    <s v=""/>
    <s v=""/>
    <s v="¿El agente solicita coordenadas cuando es necesario? "/>
    <s v=""/>
    <s v=""/>
    <s v=""/>
    <s v=""/>
    <s v=""/>
    <s v=""/>
    <s v=""/>
    <s v="Madelay Del Carmen Castillo Wilson Outbound jul-26"/>
    <n v="1"/>
    <n v="1"/>
    <n v="1"/>
    <n v="397"/>
    <n v="0"/>
    <x v="2"/>
    <m/>
    <m/>
    <m/>
    <m/>
    <x v="1"/>
  </r>
  <r>
    <x v="8"/>
    <n v="65408077"/>
    <d v="2026-07-06T00:00:00"/>
    <x v="0"/>
    <x v="0"/>
    <x v="0"/>
    <s v="Shanyda Botello"/>
    <x v="6"/>
    <s v="Critica"/>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0"/>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0"/>
    <n v="0"/>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El agente explica el ciclo de facturación adecuadamente? "/>
    <s v=""/>
    <s v=""/>
    <s v=""/>
    <s v=""/>
    <s v=""/>
    <s v=""/>
    <s v=""/>
    <s v=""/>
    <s v=""/>
    <s v=""/>
    <s v=""/>
    <s v=""/>
    <s v=""/>
    <s v=""/>
    <s v=""/>
    <s v=""/>
    <s v=""/>
    <e v="#REF!"/>
    <e v="#REF!"/>
    <s v=""/>
    <s v=""/>
    <s v=""/>
    <s v=""/>
    <s v=""/>
    <s v=""/>
    <s v=""/>
    <s v=""/>
    <s v=""/>
    <s v=""/>
    <s v=""/>
    <s v=""/>
    <s v=""/>
    <s v=""/>
    <s v=""/>
    <s v="Nairobi Paulete Samaniel De Planes Outbound jul-26"/>
    <n v="1"/>
    <n v="1"/>
    <n v="1"/>
    <n v="397"/>
    <n v="0"/>
    <x v="2"/>
    <m/>
    <m/>
    <m/>
    <m/>
    <x v="1"/>
  </r>
  <r>
    <x v="9"/>
    <n v="67513855"/>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Hazel Daniela Bermudez Outbound jul-26"/>
    <n v="1"/>
    <n v="1"/>
    <n v="1"/>
    <n v="397"/>
    <n v="0"/>
    <x v="2"/>
    <m/>
    <m/>
    <m/>
    <m/>
    <x v="1"/>
  </r>
  <r>
    <x v="63"/>
    <n v="63139984"/>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1"/>
    <s v=""/>
    <s v=""/>
    <s v=""/>
    <m/>
    <m/>
    <s v=""/>
    <s v=""/>
    <s v=""/>
    <s v=""/>
    <s v=""/>
    <s v=""/>
    <s v=""/>
    <e v="#REF!"/>
    <s v=""/>
    <s v=""/>
    <s v=""/>
    <s v=""/>
    <s v=""/>
    <s v=""/>
    <s v=""/>
    <s v=""/>
    <s v=""/>
    <s v=""/>
    <s v=""/>
    <s v=""/>
    <s v=""/>
    <s v=""/>
    <s v=""/>
    <s v=""/>
    <s v=""/>
    <s v=""/>
    <s v=""/>
    <s v=""/>
    <s v=""/>
    <e v="#REF!"/>
    <e v="#REF!"/>
    <s v=""/>
    <s v=""/>
    <s v=""/>
    <s v=""/>
    <s v=""/>
    <s v=""/>
    <s v=""/>
    <s v=""/>
    <s v=""/>
    <s v=""/>
    <s v=""/>
    <s v=""/>
    <s v=""/>
    <s v=""/>
    <s v=""/>
    <s v="Luis Rafael González Reyna Outbound jul-26"/>
    <n v="1"/>
    <n v="1"/>
    <n v="1"/>
    <n v="397"/>
    <n v="0"/>
    <x v="2"/>
    <m/>
    <m/>
    <m/>
    <m/>
    <x v="1"/>
  </r>
  <r>
    <x v="64"/>
    <n v="67456489"/>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Rolando Kevin Bryan Ruiz Outbound jul-26"/>
    <n v="1"/>
    <n v="1"/>
    <n v="1"/>
    <n v="397"/>
    <n v="0"/>
    <x v="2"/>
    <m/>
    <m/>
    <m/>
    <m/>
    <x v="1"/>
  </r>
  <r>
    <x v="10"/>
    <n v="69211968"/>
    <d v="2026-07-06T00:00:00"/>
    <x v="0"/>
    <x v="0"/>
    <x v="0"/>
    <s v="Shanyda Botello"/>
    <x v="6"/>
    <s v="Critica"/>
    <s v="Si"/>
    <s v="Si"/>
    <s v="Si"/>
    <s v="Si"/>
    <s v="Si"/>
    <s v="Si"/>
    <s v="Si"/>
    <s v="Si"/>
    <s v="Si"/>
    <s v="Si"/>
    <s v="Si"/>
    <s v="Si"/>
    <s v="Si"/>
    <s v="Si"/>
    <s v="Si"/>
    <s v="Si"/>
    <s v="Si"/>
    <s v="Si"/>
    <s v="Si"/>
    <s v="Si"/>
    <s v="Si"/>
    <s v="Si"/>
    <s v="Si"/>
    <s v="Si"/>
    <s v="Si"/>
    <s v="Si"/>
    <s v="Si"/>
    <s v="Si"/>
    <s v="Si"/>
    <s v="Si"/>
    <s v="Si"/>
    <s v="Si"/>
    <s v="No"/>
    <s v="SI"/>
    <s v="Si"/>
    <s v="Si"/>
    <s v="Si"/>
    <s v="Si"/>
    <s v="Si"/>
    <s v="Si"/>
    <s v="Si"/>
    <s v="Si"/>
    <s v="Si"/>
    <s v="Si"/>
    <s v="Si"/>
    <s v="Si"/>
    <s v="Si"/>
    <s v="Si"/>
    <s v="Si"/>
    <m/>
    <s v="Critica"/>
    <m/>
    <m/>
    <n v="1"/>
    <n v="1"/>
    <n v="1"/>
    <n v="1"/>
    <n v="1"/>
    <n v="1"/>
    <n v="1"/>
    <n v="1"/>
    <n v="1"/>
    <n v="1"/>
    <n v="1"/>
    <n v="1"/>
    <n v="1"/>
    <n v="1"/>
    <n v="1"/>
    <n v="1"/>
    <n v="1"/>
    <n v="1"/>
    <n v="1"/>
    <n v="1"/>
    <n v="1"/>
    <n v="1"/>
    <n v="1"/>
    <n v="1"/>
    <n v="1"/>
    <n v="1"/>
    <n v="1"/>
    <n v="1"/>
    <n v="1"/>
    <n v="1"/>
    <n v="1"/>
    <n v="0"/>
    <n v="0"/>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0"/>
    <n v="0"/>
    <n v="1"/>
    <n v="0"/>
    <n v="0"/>
    <n v="1"/>
    <n v="1"/>
    <n v="1"/>
    <n v="1"/>
    <n v="1"/>
    <n v="1"/>
    <n v="1"/>
    <n v="1"/>
    <n v="1"/>
    <n v="1"/>
    <n v="1"/>
    <n v="1"/>
    <n v="1"/>
    <n v="1"/>
    <n v="1"/>
    <n v="1"/>
    <n v="1"/>
    <n v="1"/>
    <n v="1"/>
    <n v="1"/>
    <n v="1"/>
    <n v="1"/>
    <n v="1"/>
    <n v="1"/>
    <n v="0.1"/>
    <n v="0"/>
    <n v="0.3"/>
    <n v="0.3"/>
    <n v="0.7"/>
    <n v="1"/>
    <n v="1"/>
    <s v=""/>
    <s v=""/>
    <s v=""/>
    <m/>
    <m/>
    <s v=""/>
    <s v=""/>
    <s v=""/>
    <s v=""/>
    <s v=""/>
    <s v=""/>
    <s v=""/>
    <e v="#REF!"/>
    <s v=""/>
    <s v=""/>
    <s v=""/>
    <s v=""/>
    <s v=""/>
    <s v=""/>
    <s v=""/>
    <s v=""/>
    <s v=""/>
    <s v=""/>
    <s v=""/>
    <s v=""/>
    <s v=""/>
    <s v=""/>
    <s v=""/>
    <s v=""/>
    <s v=""/>
    <s v=""/>
    <s v=""/>
    <s v=""/>
    <s v="¿El agente aplica las políticas comerciales de forma correcta? "/>
    <e v="#REF!"/>
    <e v="#REF!"/>
    <s v=""/>
    <s v=""/>
    <s v=""/>
    <s v=""/>
    <s v=""/>
    <s v=""/>
    <s v=""/>
    <s v=""/>
    <s v=""/>
    <s v=""/>
    <s v=""/>
    <s v=""/>
    <s v=""/>
    <s v=""/>
    <s v=""/>
    <s v="Jesus Henriquez Grant Parks Outbound jul-26"/>
    <n v="1"/>
    <n v="1"/>
    <n v="1"/>
    <n v="397"/>
    <n v="0"/>
    <x v="2"/>
    <m/>
    <m/>
    <m/>
    <m/>
    <x v="1"/>
  </r>
  <r>
    <x v="12"/>
    <n v="69198776"/>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Jose Luis Reyes Pitti Outbound jul-26"/>
    <n v="1"/>
    <n v="1"/>
    <n v="1"/>
    <n v="397"/>
    <n v="0"/>
    <x v="2"/>
    <m/>
    <m/>
    <m/>
    <m/>
    <x v="1"/>
  </r>
  <r>
    <x v="13"/>
    <n v="66624506"/>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Erika Yaritza White Smith Outbound jul-26"/>
    <n v="1"/>
    <n v="1"/>
    <n v="1"/>
    <n v="397"/>
    <n v="0"/>
    <x v="2"/>
    <m/>
    <m/>
    <m/>
    <m/>
    <x v="1"/>
  </r>
  <r>
    <x v="59"/>
    <n v="67923224"/>
    <d v="2026-07-06T00:00:00"/>
    <x v="0"/>
    <x v="1"/>
    <x v="0"/>
    <s v="Shanyda Botello"/>
    <x v="6"/>
    <s v="Critica"/>
    <s v="Si"/>
    <s v="Si"/>
    <s v="Si"/>
    <s v="Si"/>
    <s v="Si"/>
    <s v="Si"/>
    <s v="Si"/>
    <s v="Si"/>
    <s v="Si"/>
    <s v="Si"/>
    <s v="Si"/>
    <s v="Si"/>
    <s v="Si"/>
    <s v="Si"/>
    <s v="Si"/>
    <s v="Si"/>
    <s v="Si"/>
    <s v="Si"/>
    <s v="Si"/>
    <s v="Si"/>
    <s v="Si"/>
    <s v="Si"/>
    <s v="Si"/>
    <s v="Si"/>
    <s v="Si"/>
    <s v="Si"/>
    <s v="Si"/>
    <s v="No"/>
    <s v="Si"/>
    <s v="Si"/>
    <s v="Si"/>
    <s v="Si"/>
    <s v="Si"/>
    <s v="SI"/>
    <s v="Si"/>
    <s v="Si"/>
    <s v="Si"/>
    <s v="Si"/>
    <s v="Si"/>
    <s v="Si"/>
    <s v="Si"/>
    <s v="Si"/>
    <s v="Si"/>
    <s v="Si"/>
    <s v="Si"/>
    <s v="Si"/>
    <s v="Si"/>
    <s v="Si"/>
    <s v="Si"/>
    <m/>
    <s v="Critica"/>
    <m/>
    <m/>
    <n v="1"/>
    <n v="1"/>
    <n v="1"/>
    <n v="1"/>
    <n v="1"/>
    <n v="1"/>
    <n v="1"/>
    <n v="1"/>
    <n v="1"/>
    <n v="1"/>
    <n v="1"/>
    <n v="1"/>
    <n v="1"/>
    <n v="1"/>
    <n v="1"/>
    <n v="1"/>
    <n v="1"/>
    <n v="1"/>
    <n v="1"/>
    <n v="1"/>
    <n v="1"/>
    <n v="1"/>
    <n v="1"/>
    <n v="1"/>
    <n v="1"/>
    <n v="1"/>
    <n v="0"/>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0"/>
    <n v="0"/>
    <n v="1"/>
    <n v="1"/>
    <n v="1"/>
    <n v="1"/>
    <n v="1"/>
    <n v="1"/>
    <n v="1"/>
    <n v="0"/>
    <n v="1"/>
    <n v="1"/>
    <n v="1"/>
    <n v="1"/>
    <n v="1"/>
    <n v="1"/>
    <n v="1"/>
    <n v="1"/>
    <n v="1"/>
    <n v="1"/>
    <n v="1"/>
    <n v="1"/>
    <n v="1"/>
    <n v="1"/>
    <n v="1"/>
    <n v="1"/>
    <n v="1"/>
    <n v="1"/>
    <n v="1"/>
    <n v="1"/>
    <n v="1"/>
    <n v="1"/>
    <n v="1"/>
    <n v="1"/>
    <n v="0.1"/>
    <n v="0"/>
    <n v="0.3"/>
    <n v="0.3"/>
    <n v="0.7"/>
    <n v="1"/>
    <n v="1"/>
    <s v=""/>
    <s v=""/>
    <s v=""/>
    <m/>
    <m/>
    <s v=""/>
    <s v=""/>
    <s v=""/>
    <s v=""/>
    <s v=""/>
    <s v=""/>
    <s v=""/>
    <e v="#REF!"/>
    <s v=""/>
    <s v=""/>
    <s v=""/>
    <s v=""/>
    <s v=""/>
    <s v=""/>
    <s v=""/>
    <s v=""/>
    <s v=""/>
    <s v=""/>
    <s v=""/>
    <s v=""/>
    <s v=""/>
    <s v=""/>
    <s v=""/>
    <s v="¿El agente utiliza un lenguaje adecuado y profesional? "/>
    <s v=""/>
    <s v=""/>
    <s v=""/>
    <s v=""/>
    <s v=""/>
    <e v="#REF!"/>
    <e v="#REF!"/>
    <s v=""/>
    <s v=""/>
    <s v=""/>
    <s v=""/>
    <s v=""/>
    <s v=""/>
    <s v=""/>
    <s v=""/>
    <s v=""/>
    <s v=""/>
    <s v=""/>
    <s v=""/>
    <s v=""/>
    <s v=""/>
    <s v=""/>
    <s v="Rafael Alejandro Jordan Garrido Outbound jul-26"/>
    <n v="1"/>
    <n v="1"/>
    <n v="1"/>
    <n v="397"/>
    <n v="0"/>
    <x v="2"/>
    <m/>
    <m/>
    <m/>
    <m/>
    <x v="1"/>
  </r>
  <r>
    <x v="60"/>
    <n v="65062218"/>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Luis Abdiel Aguilar Pinillo Outbound jul-26"/>
    <n v="1"/>
    <n v="1"/>
    <n v="1"/>
    <n v="397"/>
    <n v="0"/>
    <x v="2"/>
    <m/>
    <m/>
    <m/>
    <m/>
    <x v="1"/>
  </r>
  <r>
    <x v="14"/>
    <n v="62507836"/>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Rose Mary Cedeño Stikel Outbound jul-26"/>
    <n v="1"/>
    <n v="1"/>
    <n v="1"/>
    <n v="397"/>
    <n v="0"/>
    <x v="2"/>
    <m/>
    <m/>
    <m/>
    <m/>
    <x v="1"/>
  </r>
  <r>
    <x v="15"/>
    <n v="68893110"/>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Viviana Sarria Jimenez Outbound jul-26"/>
    <n v="1"/>
    <n v="1"/>
    <n v="1"/>
    <n v="397"/>
    <n v="0"/>
    <x v="2"/>
    <m/>
    <m/>
    <m/>
    <m/>
    <x v="1"/>
  </r>
  <r>
    <x v="18"/>
    <n v="63313004"/>
    <d v="2026-07-06T00:00:00"/>
    <x v="0"/>
    <x v="1"/>
    <x v="0"/>
    <s v="Shanyda Botello"/>
    <x v="6"/>
    <s v="Critica"/>
    <s v="Si"/>
    <s v="Si"/>
    <s v="Si"/>
    <s v="Si"/>
    <s v="Si"/>
    <s v="Si"/>
    <s v="Si"/>
    <s v="Si"/>
    <s v="Si"/>
    <s v="Si"/>
    <s v="Si"/>
    <s v="Si"/>
    <s v="Si"/>
    <s v="Si"/>
    <s v="Si"/>
    <s v="Si"/>
    <s v="No"/>
    <s v="Si"/>
    <s v="Si"/>
    <s v="Si"/>
    <s v="Si"/>
    <s v="Si"/>
    <s v="Si"/>
    <s v="Si"/>
    <s v="Si"/>
    <s v="Si"/>
    <s v="Si"/>
    <s v="Si"/>
    <s v="Si"/>
    <s v="Si"/>
    <s v="Si"/>
    <s v="Si"/>
    <s v="Si"/>
    <s v="SI"/>
    <s v="Si"/>
    <s v="Si"/>
    <s v="Si"/>
    <s v="Si"/>
    <s v="Si"/>
    <s v="Si"/>
    <s v="Si"/>
    <s v="Si"/>
    <s v="Si"/>
    <s v="Si"/>
    <s v="Si"/>
    <s v="Si"/>
    <s v="Si"/>
    <s v="Si"/>
    <s v="Si"/>
    <m/>
    <s v="Critica"/>
    <m/>
    <m/>
    <n v="1"/>
    <n v="1"/>
    <n v="1"/>
    <n v="1"/>
    <n v="1"/>
    <n v="1"/>
    <n v="1"/>
    <n v="1"/>
    <n v="1"/>
    <n v="1"/>
    <n v="1"/>
    <n v="1"/>
    <n v="1"/>
    <n v="1"/>
    <n v="1"/>
    <n v="1"/>
    <n v="0"/>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0"/>
    <n v="1"/>
    <n v="0"/>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
    <s v=""/>
    <s v=""/>
    <s v="¿El agente presenta correctamente los beneficios del producto? "/>
    <s v=""/>
    <s v=""/>
    <s v=""/>
    <s v=""/>
    <s v=""/>
    <s v=""/>
    <s v=""/>
    <s v=""/>
    <s v=""/>
    <s v=""/>
    <s v=""/>
    <s v=""/>
    <s v=""/>
    <s v=""/>
    <s v=""/>
    <s v=""/>
    <e v="#REF!"/>
    <e v="#REF!"/>
    <s v=""/>
    <s v=""/>
    <s v=""/>
    <s v=""/>
    <s v=""/>
    <s v=""/>
    <s v=""/>
    <s v=""/>
    <s v=""/>
    <s v=""/>
    <s v=""/>
    <s v=""/>
    <s v=""/>
    <s v=""/>
    <s v=""/>
    <s v="Joswer Lisandro Acosta Arias Outbound jul-26"/>
    <n v="1"/>
    <n v="1"/>
    <n v="1"/>
    <n v="397"/>
    <n v="0"/>
    <x v="2"/>
    <m/>
    <m/>
    <m/>
    <m/>
    <x v="1"/>
  </r>
  <r>
    <x v="40"/>
    <n v="65821927"/>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Jonathan Leonel McClean Marin Outbound jul-26"/>
    <n v="1"/>
    <n v="1"/>
    <n v="1"/>
    <n v="397"/>
    <n v="0"/>
    <x v="2"/>
    <m/>
    <m/>
    <m/>
    <m/>
    <x v="1"/>
  </r>
  <r>
    <x v="20"/>
    <n v="67994281"/>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Roberto Antonio Valdiviezo Batista Outbound jul-26"/>
    <n v="1"/>
    <n v="1"/>
    <n v="1"/>
    <n v="397"/>
    <n v="0"/>
    <x v="2"/>
    <m/>
    <m/>
    <m/>
    <m/>
    <x v="1"/>
  </r>
  <r>
    <x v="21"/>
    <n v="68846323"/>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bdiel Josafat Espinosa Outbound jul-26"/>
    <n v="1"/>
    <n v="1"/>
    <n v="1"/>
    <n v="397"/>
    <n v="0"/>
    <x v="2"/>
    <m/>
    <m/>
    <m/>
    <m/>
    <x v="1"/>
  </r>
  <r>
    <x v="22"/>
    <n v="69896015"/>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ustavo De Jesús Carrión Peréz Outbound jul-26"/>
    <n v="1"/>
    <n v="1"/>
    <n v="1"/>
    <n v="397"/>
    <n v="0"/>
    <x v="2"/>
    <m/>
    <m/>
    <m/>
    <m/>
    <x v="1"/>
  </r>
  <r>
    <x v="23"/>
    <n v="66710469"/>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Josue Armando Vasquez Jimenez Outbound jul-26"/>
    <n v="1"/>
    <n v="1"/>
    <n v="1"/>
    <n v="397"/>
    <n v="0"/>
    <x v="2"/>
    <m/>
    <m/>
    <m/>
    <m/>
    <x v="1"/>
  </r>
  <r>
    <x v="24"/>
    <n v="66738630"/>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Cristhyan Josue Vega Rivera Outbound jul-26"/>
    <n v="1"/>
    <n v="1"/>
    <n v="1"/>
    <n v="397"/>
    <n v="0"/>
    <x v="2"/>
    <m/>
    <m/>
    <m/>
    <m/>
    <x v="1"/>
  </r>
  <r>
    <x v="25"/>
    <n v="67722530"/>
    <d v="2026-07-06T00:00:00"/>
    <x v="1"/>
    <x v="2"/>
    <x v="0"/>
    <s v="Shanyda Botello"/>
    <x v="6"/>
    <s v="Critica"/>
    <s v="Si"/>
    <s v="Si"/>
    <s v="Si"/>
    <s v="Si"/>
    <s v="Si"/>
    <s v="Si"/>
    <s v="Si"/>
    <s v="Si"/>
    <s v="No"/>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0"/>
    <n v="1"/>
    <n v="1"/>
    <n v="1"/>
    <n v="1"/>
    <n v="1"/>
    <n v="1"/>
    <n v="1"/>
    <n v="1"/>
    <n v="1"/>
    <n v="1"/>
    <n v="1"/>
    <n v="1"/>
    <n v="1"/>
    <n v="1"/>
    <n v="1"/>
    <n v="1"/>
    <n v="1"/>
    <n v="1"/>
    <n v="1"/>
    <n v="1"/>
    <n v="1"/>
    <n v="1"/>
    <n v="1"/>
    <n v="1"/>
    <n v="1"/>
    <n v="1"/>
    <n v="0"/>
    <n v="1"/>
    <n v="1"/>
    <n v="1"/>
    <n v="1"/>
    <n v="1"/>
    <n v="1"/>
    <n v="1"/>
    <n v="1"/>
    <n v="1"/>
    <n v="1"/>
    <n v="1"/>
    <n v="1"/>
    <n v="1"/>
    <n v="0.15"/>
    <n v="0.15"/>
    <n v="0.15"/>
    <n v="0.15"/>
    <n v="0.3"/>
    <n v="0.3"/>
    <n v="0.3"/>
    <n v="0.3"/>
    <n v="0.3"/>
    <n v="0.3"/>
    <n v="0"/>
    <n v="0.3"/>
    <n v="0.3"/>
    <n v="0"/>
    <n v="0.25"/>
    <n v="0.25"/>
    <n v="0.7"/>
    <n v="1"/>
    <n v="1"/>
    <n v="1"/>
    <n v="1"/>
    <n v="1"/>
    <n v="1"/>
    <n v="1"/>
    <n v="1"/>
    <n v="1"/>
    <n v="1"/>
    <n v="1"/>
    <n v="1"/>
    <n v="1"/>
    <n v="1"/>
    <n v="1"/>
    <n v="1"/>
    <n v="1"/>
    <n v="1"/>
    <n v="1"/>
    <n v="1"/>
    <n v="1"/>
    <n v="1"/>
    <n v="1"/>
    <n v="1"/>
    <n v="1"/>
    <n v="1"/>
    <n v="1"/>
    <n v="1"/>
    <n v="1"/>
    <n v="1"/>
    <n v="1"/>
    <n v="1"/>
    <n v="1"/>
    <n v="0"/>
    <n v="1"/>
    <n v="1"/>
    <n v="1"/>
    <n v="0"/>
    <n v="1"/>
    <n v="1"/>
    <n v="1"/>
    <n v="1"/>
    <n v="1"/>
    <n v="1"/>
    <n v="1"/>
    <n v="1"/>
    <n v="0"/>
    <n v="1"/>
    <n v="1"/>
    <n v="1"/>
    <n v="1"/>
    <n v="1"/>
    <n v="1"/>
    <n v="1"/>
    <n v="1"/>
    <n v="6.9999999999999993E-2"/>
    <n v="0.3"/>
    <n v="0"/>
    <n v="0.3"/>
    <n v="0.66999999999999993"/>
    <n v="1"/>
    <n v="1"/>
    <s v=""/>
    <s v=""/>
    <s v=""/>
    <m/>
    <m/>
    <s v=""/>
    <s v=""/>
    <s v=""/>
    <s v="¿El agente muestra entusiasmo genuino? "/>
    <s v=""/>
    <s v=""/>
    <s v=""/>
    <e v="#REF!"/>
    <s v=""/>
    <s v=""/>
    <s v=""/>
    <s v=""/>
    <s v=""/>
    <s v=""/>
    <s v=""/>
    <s v=""/>
    <s v=""/>
    <s v=""/>
    <s v=""/>
    <s v=""/>
    <s v=""/>
    <s v=""/>
    <s v=""/>
    <s v=""/>
    <s v=""/>
    <s v=""/>
    <s v=""/>
    <s v=""/>
    <s v=""/>
    <e v="#REF!"/>
    <e v="#REF!"/>
    <s v=""/>
    <s v=""/>
    <s v="¿El agente indaga o sondea adecuadamente las necesidades del cliente? "/>
    <s v=""/>
    <s v=""/>
    <s v=""/>
    <s v=""/>
    <s v=""/>
    <s v=""/>
    <s v=""/>
    <s v=""/>
    <s v=""/>
    <s v=""/>
    <s v=""/>
    <s v=""/>
    <s v="Nazario Nadyir Rengifo Molinar Outbound jul-26"/>
    <n v="1"/>
    <n v="1"/>
    <n v="1"/>
    <n v="397"/>
    <n v="0"/>
    <x v="2"/>
    <m/>
    <m/>
    <m/>
    <m/>
    <x v="1"/>
  </r>
  <r>
    <x v="26"/>
    <n v="67940378"/>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Valentina Ruiz Ochoa Outbound jul-26"/>
    <n v="1"/>
    <n v="1"/>
    <n v="1"/>
    <n v="397"/>
    <n v="0"/>
    <x v="2"/>
    <m/>
    <m/>
    <m/>
    <m/>
    <x v="1"/>
  </r>
  <r>
    <x v="27"/>
    <n v="69614827"/>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Yahaira Yorlenes Vega Castañedas Outbound jul-26"/>
    <n v="1"/>
    <n v="1"/>
    <n v="1"/>
    <n v="397"/>
    <n v="0"/>
    <x v="2"/>
    <m/>
    <m/>
    <m/>
    <m/>
    <x v="1"/>
  </r>
  <r>
    <x v="28"/>
    <n v="65017756"/>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No"/>
    <s v="Si"/>
    <s v="Si"/>
    <s v="No"/>
    <s v="Si"/>
    <s v="No"/>
    <s v="Si"/>
    <s v="Si"/>
    <s v="Si"/>
    <s v="Si"/>
    <s v="Si"/>
    <s v="Si"/>
    <s v="Si"/>
    <m/>
    <s v="Critica"/>
    <m/>
    <m/>
    <n v="1"/>
    <n v="1"/>
    <n v="1"/>
    <n v="1"/>
    <n v="1"/>
    <n v="1"/>
    <n v="1"/>
    <n v="1"/>
    <n v="1"/>
    <n v="1"/>
    <n v="1"/>
    <n v="1"/>
    <n v="1"/>
    <n v="1"/>
    <n v="1"/>
    <n v="1"/>
    <n v="1"/>
    <n v="1"/>
    <n v="1"/>
    <n v="1"/>
    <n v="1"/>
    <n v="1"/>
    <n v="1"/>
    <n v="1"/>
    <n v="1"/>
    <n v="1"/>
    <n v="1"/>
    <n v="1"/>
    <n v="1"/>
    <n v="1"/>
    <n v="1"/>
    <n v="1"/>
    <n v="1"/>
    <n v="1"/>
    <n v="0"/>
    <n v="0"/>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El agente solicita coordenadas cuando es necesario? "/>
    <s v=""/>
    <s v=""/>
    <s v=""/>
    <s v=""/>
    <s v=""/>
    <s v=""/>
    <s v=""/>
    <s v="Gladis Peralta Mendoza Outbound jul-26"/>
    <n v="1"/>
    <n v="1"/>
    <n v="1"/>
    <n v="397"/>
    <n v="0"/>
    <x v="2"/>
    <m/>
    <m/>
    <m/>
    <m/>
    <x v="1"/>
  </r>
  <r>
    <x v="29"/>
    <n v="66779628"/>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Ediany Yatzury Simons Delgado Outbound jul-26"/>
    <n v="1"/>
    <n v="1"/>
    <n v="1"/>
    <n v="397"/>
    <n v="0"/>
    <x v="2"/>
    <m/>
    <m/>
    <m/>
    <m/>
    <x v="1"/>
  </r>
  <r>
    <x v="31"/>
    <n v="62433387"/>
    <d v="2026-07-06T00:00:00"/>
    <x v="1"/>
    <x v="2"/>
    <x v="0"/>
    <s v="Shanyda Botello"/>
    <x v="6"/>
    <s v="Critica"/>
    <s v="No"/>
    <s v="Si"/>
    <s v="Si"/>
    <s v="No"/>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0"/>
    <n v="1"/>
    <n v="1"/>
    <n v="0"/>
    <n v="1"/>
    <n v="1"/>
    <n v="1"/>
    <n v="1"/>
    <n v="1"/>
    <n v="1"/>
    <n v="1"/>
    <n v="1"/>
    <n v="1"/>
    <n v="1"/>
    <n v="1"/>
    <n v="1"/>
    <n v="1"/>
    <n v="1"/>
    <n v="1"/>
    <n v="1"/>
    <n v="1"/>
    <n v="1"/>
    <n v="1"/>
    <n v="1"/>
    <n v="1"/>
    <n v="1"/>
    <n v="1"/>
    <n v="1"/>
    <n v="1"/>
    <n v="1"/>
    <n v="1"/>
    <n v="1"/>
    <n v="1"/>
    <n v="1"/>
    <n v="1"/>
    <n v="0"/>
    <n v="1"/>
    <n v="1"/>
    <n v="1"/>
    <n v="1"/>
    <n v="1"/>
    <n v="1"/>
    <n v="1"/>
    <n v="1"/>
    <n v="1"/>
    <n v="1"/>
    <n v="1"/>
    <n v="1"/>
    <n v="1"/>
    <n v="0"/>
    <n v="0.15"/>
    <n v="0.15"/>
    <n v="0"/>
    <n v="0"/>
    <n v="0.3"/>
    <n v="0.3"/>
    <n v="0.3"/>
    <n v="0"/>
    <n v="0.3"/>
    <n v="0.3"/>
    <n v="0.3"/>
    <n v="0.3"/>
    <n v="0.3"/>
    <n v="0.25"/>
    <n v="0.25"/>
    <n v="0.55000000000000004"/>
    <n v="1"/>
    <n v="1"/>
    <n v="1"/>
    <n v="1"/>
    <n v="1"/>
    <n v="1"/>
    <n v="1"/>
    <n v="1"/>
    <n v="1"/>
    <n v="1"/>
    <n v="1"/>
    <n v="1"/>
    <n v="1"/>
    <n v="1"/>
    <n v="1"/>
    <n v="1"/>
    <n v="1"/>
    <n v="1"/>
    <n v="1"/>
    <n v="1"/>
    <n v="1"/>
    <n v="1"/>
    <n v="1"/>
    <n v="1"/>
    <n v="1"/>
    <n v="1"/>
    <n v="1"/>
    <n v="1"/>
    <n v="1"/>
    <n v="1"/>
    <n v="1"/>
    <n v="1"/>
    <n v="1"/>
    <n v="0"/>
    <n v="1"/>
    <n v="1"/>
    <n v="1"/>
    <n v="0"/>
    <n v="1"/>
    <n v="1"/>
    <n v="1"/>
    <n v="1"/>
    <n v="1"/>
    <n v="1"/>
    <n v="1"/>
    <n v="1"/>
    <n v="0"/>
    <n v="1"/>
    <n v="1"/>
    <n v="1"/>
    <n v="1"/>
    <n v="1"/>
    <n v="1"/>
    <n v="1"/>
    <n v="1"/>
    <n v="5.5000000000000007E-2"/>
    <n v="0.3"/>
    <n v="0"/>
    <n v="0.3"/>
    <n v="0.65500000000000003"/>
    <n v="1"/>
    <n v="1"/>
    <s v="¿El agente realiza despedida corporativa? "/>
    <s v=""/>
    <s v=""/>
    <m/>
    <m/>
    <s v=""/>
    <s v=""/>
    <s v=""/>
    <s v=""/>
    <s v=""/>
    <s v=""/>
    <s v=""/>
    <e v="#REF!"/>
    <s v=""/>
    <s v=""/>
    <s v=""/>
    <s v=""/>
    <s v=""/>
    <s v=""/>
    <s v=""/>
    <s v=""/>
    <s v=""/>
    <s v=""/>
    <s v=""/>
    <s v=""/>
    <s v=""/>
    <s v=""/>
    <s v=""/>
    <s v=""/>
    <s v=""/>
    <s v=""/>
    <s v=""/>
    <s v=""/>
    <s v=""/>
    <e v="#REF!"/>
    <e v="#REF!"/>
    <s v=""/>
    <s v=""/>
    <s v="¿El agente indaga o sondea adecuadamente las necesidades del cliente? "/>
    <s v=""/>
    <s v=""/>
    <s v=""/>
    <s v=""/>
    <s v=""/>
    <s v=""/>
    <s v=""/>
    <s v=""/>
    <s v=""/>
    <s v=""/>
    <s v=""/>
    <s v=""/>
    <s v="Ariadna Yisel Vasquez De Garcia Outbound jul-26"/>
    <n v="1"/>
    <n v="1"/>
    <n v="1"/>
    <n v="397"/>
    <n v="0"/>
    <x v="2"/>
    <m/>
    <m/>
    <m/>
    <m/>
    <x v="1"/>
  </r>
  <r>
    <x v="32"/>
    <n v="67447869"/>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Lerys Ariana Barrios Chacon Outbound jul-26"/>
    <n v="1"/>
    <n v="1"/>
    <n v="1"/>
    <n v="397"/>
    <n v="0"/>
    <x v="2"/>
    <m/>
    <m/>
    <m/>
    <m/>
    <x v="1"/>
  </r>
  <r>
    <x v="54"/>
    <n v="68854937"/>
    <d v="2026-07-06T00:00:00"/>
    <x v="1"/>
    <x v="2"/>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Antonio Rivera Ayarza Outbound jul-26"/>
    <n v="1"/>
    <n v="1"/>
    <n v="1"/>
    <n v="397"/>
    <n v="0"/>
    <x v="2"/>
    <m/>
    <m/>
    <m/>
    <m/>
    <x v="1"/>
  </r>
  <r>
    <x v="33"/>
    <n v="69230613"/>
    <d v="2026-07-06T00:00:00"/>
    <x v="1"/>
    <x v="2"/>
    <x v="0"/>
    <s v="Shanyda Botello"/>
    <x v="6"/>
    <s v="Critica"/>
    <s v="Si"/>
    <s v="Si"/>
    <s v="Si"/>
    <s v="Si"/>
    <s v="Si"/>
    <s v="Si"/>
    <s v="Si"/>
    <s v="Si"/>
    <s v="Si"/>
    <s v="Si"/>
    <s v="Si"/>
    <s v="No"/>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0"/>
    <n v="1"/>
    <n v="1"/>
    <n v="1"/>
    <n v="1"/>
    <n v="1"/>
    <n v="1"/>
    <n v="1"/>
    <n v="1"/>
    <n v="1"/>
    <n v="1"/>
    <n v="1"/>
    <n v="1"/>
    <n v="1"/>
    <n v="1"/>
    <n v="1"/>
    <n v="1"/>
    <n v="1"/>
    <n v="1"/>
    <n v="1"/>
    <n v="1"/>
    <n v="1"/>
    <n v="1"/>
    <n v="1"/>
    <n v="1"/>
    <n v="1"/>
    <n v="1"/>
    <n v="1"/>
    <n v="1"/>
    <n v="0"/>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1"/>
    <n v="1"/>
    <n v="1"/>
    <n v="1"/>
    <n v="0"/>
    <n v="1"/>
    <n v="1"/>
    <n v="0"/>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
    <s v=""/>
    <s v=""/>
    <s v=""/>
    <s v=""/>
    <s v=""/>
    <s v="¿El agente solicita coordenadas cuando es necesario? "/>
    <s v=""/>
    <s v=""/>
    <s v=""/>
    <s v=""/>
    <s v=""/>
    <s v=""/>
    <s v=""/>
    <s v="Ashley Shaday Sanchez de Gracia Outbound jul-26"/>
    <n v="1"/>
    <n v="1"/>
    <n v="1"/>
    <n v="397"/>
    <n v="0"/>
    <x v="2"/>
    <m/>
    <m/>
    <m/>
    <m/>
    <x v="1"/>
  </r>
  <r>
    <x v="34"/>
    <n v="63709420"/>
    <d v="2026-07-06T00:00:00"/>
    <x v="1"/>
    <x v="2"/>
    <x v="0"/>
    <s v="Shanyda Botello"/>
    <x v="6"/>
    <s v="Critica"/>
    <s v="Si"/>
    <s v="Si"/>
    <s v="Si"/>
    <s v="Si"/>
    <s v="Si"/>
    <s v="Si"/>
    <s v="Si"/>
    <s v="Si"/>
    <s v="Si"/>
    <s v="Si"/>
    <s v="Si"/>
    <s v="No"/>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0"/>
    <n v="1"/>
    <n v="1"/>
    <n v="1"/>
    <n v="1"/>
    <n v="1"/>
    <n v="1"/>
    <n v="1"/>
    <n v="1"/>
    <n v="1"/>
    <n v="1"/>
    <n v="1"/>
    <n v="1"/>
    <n v="1"/>
    <n v="1"/>
    <n v="1"/>
    <n v="1"/>
    <n v="1"/>
    <n v="1"/>
    <n v="1"/>
    <n v="1"/>
    <n v="1"/>
    <n v="1"/>
    <n v="0"/>
    <n v="1"/>
    <n v="1"/>
    <n v="1"/>
    <n v="1"/>
    <n v="1"/>
    <n v="0"/>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0"/>
    <n v="1"/>
    <n v="1"/>
    <n v="1"/>
    <n v="1"/>
    <n v="0"/>
    <n v="1"/>
    <n v="1"/>
    <n v="0"/>
    <n v="1"/>
    <n v="1"/>
    <n v="0"/>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
    <s v=""/>
    <s v=""/>
    <e v="#REF!"/>
    <e v="#REF!"/>
    <s v=""/>
    <s v="¿El agente realiza venta cruzada cuando corresponde? "/>
    <s v=""/>
    <s v=""/>
    <s v=""/>
    <s v=""/>
    <s v=""/>
    <s v="¿El agente solicita coordenadas cuando es necesario? "/>
    <s v=""/>
    <s v=""/>
    <s v=""/>
    <s v=""/>
    <s v=""/>
    <s v=""/>
    <s v=""/>
    <s v="Yhilary Frheily Santamaria Acosta Outbound jul-26"/>
    <n v="1"/>
    <n v="1"/>
    <n v="1"/>
    <n v="397"/>
    <n v="0"/>
    <x v="2"/>
    <m/>
    <m/>
    <m/>
    <m/>
    <x v="1"/>
  </r>
  <r>
    <x v="35"/>
    <n v="66738056"/>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Amarilis de los Milagros Ramos Sinclair Outbound jul-26"/>
    <n v="1"/>
    <n v="1"/>
    <n v="1"/>
    <n v="397"/>
    <n v="0"/>
    <x v="2"/>
    <m/>
    <m/>
    <m/>
    <m/>
    <x v="1"/>
  </r>
  <r>
    <x v="36"/>
    <n v="65249763"/>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Yeimy Yareth Caicedo Quintero Outbound jul-26"/>
    <n v="1"/>
    <n v="1"/>
    <n v="1"/>
    <n v="397"/>
    <n v="0"/>
    <x v="2"/>
    <m/>
    <m/>
    <m/>
    <m/>
    <x v="1"/>
  </r>
  <r>
    <x v="37"/>
    <n v="66967010"/>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Emily Lisseth Forero Rivera Outbound jul-26"/>
    <n v="1"/>
    <n v="1"/>
    <n v="1"/>
    <n v="397"/>
    <n v="0"/>
    <x v="2"/>
    <m/>
    <m/>
    <m/>
    <m/>
    <x v="1"/>
  </r>
  <r>
    <x v="38"/>
    <n v="68360861"/>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Yatzari Del Carmen Pimentel Rodriguez Outbound jul-26"/>
    <n v="1"/>
    <n v="1"/>
    <n v="1"/>
    <n v="397"/>
    <n v="0"/>
    <x v="2"/>
    <m/>
    <m/>
    <m/>
    <m/>
    <x v="1"/>
  </r>
  <r>
    <x v="61"/>
    <n v="69456511"/>
    <d v="2026-07-06T00:00:00"/>
    <x v="1"/>
    <x v="2"/>
    <x v="0"/>
    <s v="Shanyda Botello"/>
    <x v="6"/>
    <s v="Critica"/>
    <s v="Si"/>
    <s v="Si"/>
    <s v="Si"/>
    <s v="Si"/>
    <s v="Si"/>
    <s v="Si"/>
    <s v="Si"/>
    <s v="Si"/>
    <s v="Si"/>
    <s v="Si"/>
    <s v="Si"/>
    <s v="Si"/>
    <s v="Si"/>
    <s v="Si"/>
    <s v="Si"/>
    <s v="Si"/>
    <s v="Si"/>
    <s v="Si"/>
    <s v="Si"/>
    <s v="Si"/>
    <s v="Si"/>
    <s v="Si"/>
    <s v="Si"/>
    <s v="Si"/>
    <s v="Si"/>
    <s v="Si"/>
    <s v="Si"/>
    <s v="Si"/>
    <s v="Si"/>
    <s v="Si"/>
    <s v="Si"/>
    <s v="Si"/>
    <s v="Si"/>
    <s v="SI"/>
    <s v="No"/>
    <s v="No"/>
    <s v="Si"/>
    <s v="Si"/>
    <s v="Si"/>
    <s v="No"/>
    <s v="Si"/>
    <s v="Si"/>
    <s v="Si"/>
    <s v="Si"/>
    <s v="Si"/>
    <s v="Si"/>
    <s v="Si"/>
    <s v="Si"/>
    <s v="Si"/>
    <m/>
    <s v="Critica"/>
    <m/>
    <m/>
    <n v="1"/>
    <n v="1"/>
    <n v="1"/>
    <n v="1"/>
    <n v="1"/>
    <n v="1"/>
    <n v="1"/>
    <n v="1"/>
    <n v="1"/>
    <n v="1"/>
    <n v="1"/>
    <n v="1"/>
    <n v="1"/>
    <n v="1"/>
    <n v="1"/>
    <n v="1"/>
    <n v="1"/>
    <n v="1"/>
    <n v="1"/>
    <n v="1"/>
    <n v="1"/>
    <n v="1"/>
    <n v="1"/>
    <n v="1"/>
    <n v="1"/>
    <n v="1"/>
    <n v="1"/>
    <n v="1"/>
    <n v="1"/>
    <n v="1"/>
    <n v="1"/>
    <n v="1"/>
    <n v="1"/>
    <n v="0"/>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0"/>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El agente maneja correctamente las objeciones del cliente? "/>
    <s v=""/>
    <s v=""/>
    <s v=""/>
    <s v=""/>
    <s v=""/>
    <s v=""/>
    <s v=""/>
    <s v=""/>
    <s v=""/>
    <s v="Roderick Dario Tack Urriola Outbound jul-26"/>
    <n v="1"/>
    <n v="1"/>
    <n v="1"/>
    <n v="397"/>
    <n v="0"/>
    <x v="2"/>
    <m/>
    <m/>
    <m/>
    <m/>
    <x v="1"/>
  </r>
  <r>
    <x v="62"/>
    <n v="63112539"/>
    <d v="2026-07-06T00:00:00"/>
    <x v="1"/>
    <x v="2"/>
    <x v="0"/>
    <s v="Shanyda Botello"/>
    <x v="6"/>
    <s v="Critica"/>
    <s v="Si"/>
    <s v="Si"/>
    <s v="Si"/>
    <s v="Si"/>
    <s v="Si"/>
    <s v="Si"/>
    <s v="Si"/>
    <s v="Si"/>
    <s v="Si"/>
    <s v="Si"/>
    <s v="Si"/>
    <s v="Si"/>
    <s v="Si"/>
    <s v="Si"/>
    <s v="Si"/>
    <s v="Si"/>
    <s v="Si"/>
    <s v="Si"/>
    <s v="Si"/>
    <s v="Si"/>
    <s v="Si"/>
    <s v="Si"/>
    <s v="Si"/>
    <s v="Si"/>
    <s v="Si"/>
    <s v="Si"/>
    <s v="No"/>
    <s v="Si"/>
    <s v="Si"/>
    <s v="Si"/>
    <s v="Si"/>
    <s v="Si"/>
    <s v="Si"/>
    <s v="SI"/>
    <s v="Si"/>
    <s v="Si"/>
    <s v="Si"/>
    <s v="Si"/>
    <s v="Si"/>
    <s v="No"/>
    <s v="Si"/>
    <s v="Si"/>
    <s v="Si"/>
    <s v="Si"/>
    <s v="Si"/>
    <s v="Si"/>
    <s v="Si"/>
    <s v="Si"/>
    <s v="Si"/>
    <m/>
    <s v="Critica"/>
    <m/>
    <m/>
    <n v="1"/>
    <n v="1"/>
    <n v="1"/>
    <n v="1"/>
    <n v="1"/>
    <n v="1"/>
    <n v="1"/>
    <n v="1"/>
    <n v="1"/>
    <n v="1"/>
    <n v="1"/>
    <n v="1"/>
    <n v="1"/>
    <n v="1"/>
    <n v="1"/>
    <n v="1"/>
    <n v="1"/>
    <n v="1"/>
    <n v="1"/>
    <n v="1"/>
    <n v="1"/>
    <n v="1"/>
    <n v="1"/>
    <n v="1"/>
    <n v="1"/>
    <n v="0"/>
    <n v="1"/>
    <n v="1"/>
    <n v="1"/>
    <n v="1"/>
    <n v="1"/>
    <n v="1"/>
    <n v="1"/>
    <n v="1"/>
    <n v="1"/>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0"/>
    <n v="1"/>
    <n v="0"/>
    <n v="1"/>
    <n v="1"/>
    <n v="1"/>
    <n v="1"/>
    <n v="1"/>
    <n v="1"/>
    <n v="1"/>
    <n v="0"/>
    <n v="1"/>
    <n v="1"/>
    <n v="1"/>
    <n v="1"/>
    <n v="1"/>
    <n v="0"/>
    <n v="0"/>
    <n v="1"/>
    <n v="1"/>
    <n v="1"/>
    <n v="1"/>
    <n v="1"/>
    <n v="1"/>
    <n v="1"/>
    <n v="1"/>
    <n v="0"/>
    <n v="1"/>
    <n v="1"/>
    <n v="1"/>
    <n v="1"/>
    <n v="1"/>
    <n v="1"/>
    <n v="1"/>
    <n v="1"/>
    <n v="0.1"/>
    <n v="0"/>
    <n v="0"/>
    <n v="0.3"/>
    <n v="0.4"/>
    <n v="1"/>
    <n v="1"/>
    <s v=""/>
    <s v=""/>
    <s v=""/>
    <m/>
    <m/>
    <s v=""/>
    <s v=""/>
    <s v=""/>
    <s v=""/>
    <s v=""/>
    <s v=""/>
    <s v=""/>
    <e v="#REF!"/>
    <s v=""/>
    <s v=""/>
    <s v=""/>
    <s v=""/>
    <s v=""/>
    <s v=""/>
    <s v=""/>
    <s v=""/>
    <s v=""/>
    <s v=""/>
    <s v=""/>
    <s v=""/>
    <s v=""/>
    <s v=""/>
    <s v="¿El agente mantiene respeto y cordialidad en toda la interacción? "/>
    <s v=""/>
    <s v=""/>
    <s v=""/>
    <s v=""/>
    <s v=""/>
    <s v=""/>
    <e v="#REF!"/>
    <e v="#REF!"/>
    <s v=""/>
    <s v=""/>
    <s v=""/>
    <s v=""/>
    <s v=""/>
    <s v="¿El agente maneja correctamente las objeciones del cliente? "/>
    <s v=""/>
    <s v=""/>
    <s v=""/>
    <s v=""/>
    <s v=""/>
    <s v=""/>
    <s v=""/>
    <s v=""/>
    <s v=""/>
    <s v="Roberto Palacios Outbound jul-26"/>
    <n v="1"/>
    <n v="1"/>
    <n v="1"/>
    <n v="397"/>
    <n v="0"/>
    <x v="2"/>
    <m/>
    <m/>
    <m/>
    <m/>
    <x v="1"/>
  </r>
  <r>
    <x v="65"/>
    <n v="68448934"/>
    <d v="2026-07-06T00:00:00"/>
    <x v="1"/>
    <x v="2"/>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Modeisa Itzel Rivas Cisneros Outbound jul-26"/>
    <n v="1"/>
    <n v="1"/>
    <n v="1"/>
    <n v="397"/>
    <n v="0"/>
    <x v="2"/>
    <m/>
    <m/>
    <m/>
    <m/>
    <x v="1"/>
  </r>
  <r>
    <x v="39"/>
    <n v="6512755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No"/>
    <s v="Si"/>
    <s v="Si"/>
    <s v="Si"/>
    <s v="Si"/>
    <s v="Si"/>
    <s v="Si"/>
    <s v="Si"/>
    <m/>
    <s v="Critica"/>
    <m/>
    <m/>
    <n v="1"/>
    <n v="1"/>
    <n v="1"/>
    <n v="1"/>
    <n v="1"/>
    <n v="1"/>
    <n v="1"/>
    <n v="1"/>
    <n v="1"/>
    <n v="1"/>
    <n v="1"/>
    <n v="1"/>
    <n v="1"/>
    <n v="1"/>
    <n v="1"/>
    <n v="1"/>
    <n v="1"/>
    <n v="1"/>
    <n v="1"/>
    <n v="1"/>
    <n v="1"/>
    <n v="1"/>
    <n v="1"/>
    <n v="1"/>
    <n v="1"/>
    <n v="1"/>
    <n v="1"/>
    <n v="1"/>
    <n v="1"/>
    <n v="1"/>
    <n v="1"/>
    <n v="1"/>
    <n v="1"/>
    <n v="1"/>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El agente solicita coordenadas cuando es necesario? "/>
    <s v=""/>
    <s v=""/>
    <s v=""/>
    <s v=""/>
    <s v=""/>
    <s v=""/>
    <s v=""/>
    <s v="Yadira Isabel Fajardo Gil Outbound jul-26"/>
    <n v="1"/>
    <n v="1"/>
    <n v="1"/>
    <n v="397"/>
    <n v="0"/>
    <x v="2"/>
    <m/>
    <m/>
    <m/>
    <m/>
    <x v="1"/>
  </r>
  <r>
    <x v="41"/>
    <n v="66803483"/>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Si"/>
    <s v="No"/>
    <s v="Si"/>
    <s v="Si"/>
    <s v="Si"/>
    <s v="Si"/>
    <s v="Si"/>
    <s v="Si"/>
    <s v="Si"/>
    <s v="Si"/>
    <s v="Si"/>
    <s v="Si"/>
    <s v="Si"/>
    <s v="Si"/>
    <m/>
    <s v="Critica"/>
    <m/>
    <m/>
    <n v="1"/>
    <n v="1"/>
    <n v="1"/>
    <n v="1"/>
    <n v="1"/>
    <n v="1"/>
    <n v="1"/>
    <n v="1"/>
    <n v="1"/>
    <n v="1"/>
    <n v="1"/>
    <n v="1"/>
    <n v="1"/>
    <n v="1"/>
    <n v="1"/>
    <n v="1"/>
    <n v="1"/>
    <n v="1"/>
    <n v="1"/>
    <n v="1"/>
    <n v="1"/>
    <n v="1"/>
    <n v="1"/>
    <n v="1"/>
    <n v="1"/>
    <n v="1"/>
    <n v="1"/>
    <n v="1"/>
    <n v="1"/>
    <n v="1"/>
    <n v="1"/>
    <n v="1"/>
    <n v="1"/>
    <n v="0"/>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1"/>
    <n v="0"/>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
    <s v="¿El agente indaga o sondea adecuadamente las necesidades del cliente? "/>
    <s v=""/>
    <s v=""/>
    <s v=""/>
    <s v=""/>
    <s v=""/>
    <s v=""/>
    <s v=""/>
    <s v=""/>
    <s v=""/>
    <s v=""/>
    <s v=""/>
    <s v=""/>
    <s v="Vanessa Del Carmen Guevara Outbound jul-26"/>
    <n v="1"/>
    <n v="1"/>
    <n v="1"/>
    <n v="397"/>
    <n v="0"/>
    <x v="2"/>
    <m/>
    <m/>
    <m/>
    <m/>
    <x v="1"/>
  </r>
  <r>
    <x v="43"/>
    <n v="61513090"/>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No"/>
    <s v="Si"/>
    <s v="Si"/>
    <s v="No"/>
    <s v="Si"/>
    <s v="Si"/>
    <s v="Si"/>
    <s v="Si"/>
    <s v="Si"/>
    <s v="Si"/>
    <s v="Si"/>
    <s v="Si"/>
    <s v="Si"/>
    <m/>
    <s v="Critica"/>
    <m/>
    <m/>
    <n v="1"/>
    <n v="1"/>
    <n v="1"/>
    <n v="1"/>
    <n v="1"/>
    <n v="1"/>
    <n v="1"/>
    <n v="1"/>
    <n v="1"/>
    <n v="1"/>
    <n v="1"/>
    <n v="1"/>
    <n v="1"/>
    <n v="1"/>
    <n v="1"/>
    <n v="1"/>
    <n v="1"/>
    <n v="1"/>
    <n v="1"/>
    <n v="1"/>
    <n v="1"/>
    <n v="1"/>
    <n v="1"/>
    <n v="1"/>
    <n v="1"/>
    <n v="1"/>
    <n v="1"/>
    <n v="1"/>
    <n v="1"/>
    <n v="1"/>
    <n v="1"/>
    <n v="1"/>
    <n v="1"/>
    <n v="1"/>
    <n v="0"/>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El agente maneja correctamente las objeciones del cliente? "/>
    <s v=""/>
    <s v=""/>
    <s v=""/>
    <s v=""/>
    <s v=""/>
    <s v=""/>
    <s v=""/>
    <s v=""/>
    <s v=""/>
    <s v="Milen Dayanis Julio De La Cruz Outbound jul-26"/>
    <n v="1"/>
    <n v="1"/>
    <n v="1"/>
    <n v="397"/>
    <n v="0"/>
    <x v="2"/>
    <m/>
    <m/>
    <m/>
    <m/>
    <x v="1"/>
  </r>
  <r>
    <x v="44"/>
    <n v="65642826"/>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Si"/>
    <s v="No"/>
    <s v="Si"/>
    <s v="Si"/>
    <s v="No"/>
    <s v="Si"/>
    <s v="No"/>
    <s v="Si"/>
    <s v="Si"/>
    <s v="Si"/>
    <s v="Si"/>
    <s v="Si"/>
    <s v="Si"/>
    <s v="Si"/>
    <m/>
    <s v="Critica"/>
    <m/>
    <m/>
    <n v="1"/>
    <n v="1"/>
    <n v="1"/>
    <n v="1"/>
    <n v="1"/>
    <n v="1"/>
    <n v="1"/>
    <n v="1"/>
    <n v="1"/>
    <n v="1"/>
    <n v="1"/>
    <n v="1"/>
    <n v="1"/>
    <n v="1"/>
    <n v="1"/>
    <n v="1"/>
    <n v="1"/>
    <n v="1"/>
    <n v="1"/>
    <n v="1"/>
    <n v="1"/>
    <n v="1"/>
    <n v="1"/>
    <n v="1"/>
    <n v="1"/>
    <n v="1"/>
    <n v="1"/>
    <n v="1"/>
    <n v="1"/>
    <n v="1"/>
    <n v="1"/>
    <n v="1"/>
    <n v="1"/>
    <n v="1"/>
    <n v="1"/>
    <n v="0"/>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El agente solicita coordenadas cuando es necesario? "/>
    <s v=""/>
    <s v=""/>
    <s v=""/>
    <s v=""/>
    <s v=""/>
    <s v=""/>
    <s v=""/>
    <s v="Abdiel Alberto Vanega Simpson Outbound jul-26"/>
    <n v="1"/>
    <n v="1"/>
    <n v="1"/>
    <n v="397"/>
    <n v="0"/>
    <x v="2"/>
    <m/>
    <m/>
    <m/>
    <m/>
    <x v="1"/>
  </r>
  <r>
    <x v="45"/>
    <n v="6664728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Si"/>
    <s v="No"/>
    <s v="Si"/>
    <s v="Si"/>
    <s v="No"/>
    <s v="Si"/>
    <s v="Si"/>
    <s v="Si"/>
    <s v="Si"/>
    <s v="Si"/>
    <s v="Si"/>
    <s v="Si"/>
    <s v="Si"/>
    <s v="Si"/>
    <m/>
    <s v="Critica"/>
    <m/>
    <m/>
    <n v="1"/>
    <n v="1"/>
    <n v="1"/>
    <n v="1"/>
    <n v="1"/>
    <n v="1"/>
    <n v="1"/>
    <n v="1"/>
    <n v="1"/>
    <n v="1"/>
    <n v="1"/>
    <n v="1"/>
    <n v="1"/>
    <n v="1"/>
    <n v="1"/>
    <n v="1"/>
    <n v="1"/>
    <n v="1"/>
    <n v="1"/>
    <n v="1"/>
    <n v="1"/>
    <n v="1"/>
    <n v="1"/>
    <n v="1"/>
    <n v="1"/>
    <n v="1"/>
    <n v="1"/>
    <n v="1"/>
    <n v="1"/>
    <n v="1"/>
    <n v="1"/>
    <n v="1"/>
    <n v="1"/>
    <n v="1"/>
    <n v="1"/>
    <n v="0"/>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El agente maneja correctamente las objeciones del cliente? "/>
    <s v=""/>
    <s v=""/>
    <s v=""/>
    <s v=""/>
    <s v=""/>
    <s v=""/>
    <s v=""/>
    <s v=""/>
    <s v=""/>
    <s v="Yosuany Milagros Muñoz Apolayo Outbound jul-26"/>
    <n v="1"/>
    <n v="1"/>
    <n v="1"/>
    <n v="397"/>
    <n v="0"/>
    <x v="2"/>
    <m/>
    <m/>
    <m/>
    <m/>
    <x v="1"/>
  </r>
  <r>
    <x v="46"/>
    <n v="6319005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Aleshka Sachell Ambulo Prado Outbound jul-26"/>
    <n v="1"/>
    <n v="1"/>
    <n v="1"/>
    <n v="397"/>
    <n v="0"/>
    <x v="2"/>
    <m/>
    <m/>
    <m/>
    <m/>
    <x v="1"/>
  </r>
  <r>
    <x v="47"/>
    <n v="67972339"/>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No"/>
    <s v="Si"/>
    <s v="Si"/>
    <s v="Si"/>
    <s v="Si"/>
    <s v="Si"/>
    <s v="Si"/>
    <s v="Si"/>
    <m/>
    <s v="Critica"/>
    <m/>
    <m/>
    <n v="1"/>
    <n v="1"/>
    <n v="1"/>
    <n v="1"/>
    <n v="1"/>
    <n v="1"/>
    <n v="1"/>
    <n v="1"/>
    <n v="1"/>
    <n v="1"/>
    <n v="1"/>
    <n v="1"/>
    <n v="1"/>
    <n v="1"/>
    <n v="1"/>
    <n v="1"/>
    <n v="1"/>
    <n v="1"/>
    <n v="1"/>
    <n v="1"/>
    <n v="1"/>
    <n v="1"/>
    <n v="1"/>
    <n v="1"/>
    <n v="1"/>
    <n v="1"/>
    <n v="1"/>
    <n v="1"/>
    <n v="1"/>
    <n v="1"/>
    <n v="1"/>
    <n v="1"/>
    <n v="1"/>
    <n v="0"/>
    <n v="0"/>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0"/>
    <n v="1"/>
    <n v="1"/>
    <n v="0"/>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El agente solicita coordenadas cuando es necesario? "/>
    <s v=""/>
    <s v=""/>
    <s v=""/>
    <s v=""/>
    <s v=""/>
    <s v=""/>
    <s v=""/>
    <s v="Valeri Michell Ambulo Rook Outbound jul-26"/>
    <n v="1"/>
    <n v="1"/>
    <n v="1"/>
    <n v="397"/>
    <n v="0"/>
    <x v="2"/>
    <m/>
    <m/>
    <m/>
    <m/>
    <x v="1"/>
  </r>
  <r>
    <x v="48"/>
    <n v="62522969"/>
    <d v="2026-07-06T00:00:00"/>
    <x v="1"/>
    <x v="3"/>
    <x v="0"/>
    <s v="Shanyda Botello"/>
    <x v="6"/>
    <s v="Critica"/>
    <s v="Si"/>
    <s v="Si"/>
    <s v="No"/>
    <s v="Si"/>
    <s v="Si"/>
    <s v="Si"/>
    <s v="Si"/>
    <s v="Si"/>
    <s v="Si"/>
    <s v="Si"/>
    <s v="Si"/>
    <s v="Si"/>
    <s v="Si"/>
    <s v="Si"/>
    <s v="Si"/>
    <s v="Si"/>
    <s v="Si"/>
    <s v="Si"/>
    <s v="Si"/>
    <s v="No"/>
    <s v="Si"/>
    <s v="Si"/>
    <s v="Si"/>
    <s v="Si"/>
    <s v="Si"/>
    <s v="Si"/>
    <s v="Si"/>
    <s v="Si"/>
    <s v="Si"/>
    <s v="Si"/>
    <s v="Si"/>
    <s v="Si"/>
    <s v="Si"/>
    <s v="SI"/>
    <s v="No"/>
    <s v="No"/>
    <s v="Si"/>
    <s v="Si"/>
    <s v="Si"/>
    <s v="Si"/>
    <s v="Si"/>
    <s v="No"/>
    <s v="Si"/>
    <s v="Si"/>
    <s v="Si"/>
    <s v="Si"/>
    <s v="Si"/>
    <s v="Si"/>
    <s v="Si"/>
    <m/>
    <s v="Critica"/>
    <m/>
    <m/>
    <n v="1"/>
    <n v="1"/>
    <n v="0"/>
    <n v="1"/>
    <n v="1"/>
    <n v="1"/>
    <n v="1"/>
    <n v="1"/>
    <n v="1"/>
    <n v="1"/>
    <n v="1"/>
    <n v="1"/>
    <n v="1"/>
    <n v="1"/>
    <n v="1"/>
    <n v="1"/>
    <n v="1"/>
    <n v="1"/>
    <n v="1"/>
    <n v="0"/>
    <n v="1"/>
    <n v="1"/>
    <n v="1"/>
    <n v="1"/>
    <n v="1"/>
    <n v="1"/>
    <n v="1"/>
    <n v="1"/>
    <n v="1"/>
    <n v="1"/>
    <n v="1"/>
    <n v="1"/>
    <n v="1"/>
    <n v="0"/>
    <n v="0"/>
    <n v="1"/>
    <n v="1"/>
    <n v="1"/>
    <n v="1"/>
    <n v="1"/>
    <n v="0"/>
    <n v="1"/>
    <n v="1"/>
    <n v="1"/>
    <n v="1"/>
    <n v="1"/>
    <n v="1"/>
    <n v="1"/>
    <n v="1"/>
    <n v="0.15"/>
    <n v="0.15"/>
    <n v="0"/>
    <n v="0"/>
    <n v="0.3"/>
    <n v="0.3"/>
    <n v="0.3"/>
    <n v="0.3"/>
    <n v="0.3"/>
    <n v="0.3"/>
    <n v="0.3"/>
    <n v="0.3"/>
    <n v="0.3"/>
    <n v="0.3"/>
    <n v="0.25"/>
    <n v="0.25"/>
    <n v="0.85"/>
    <n v="1"/>
    <n v="1"/>
    <n v="1"/>
    <n v="1"/>
    <n v="1"/>
    <n v="1"/>
    <n v="1"/>
    <n v="1"/>
    <n v="1"/>
    <n v="0"/>
    <n v="1"/>
    <n v="0"/>
    <n v="1"/>
    <n v="1"/>
    <n v="1"/>
    <n v="1"/>
    <n v="1"/>
    <n v="1"/>
    <n v="1"/>
    <n v="1"/>
    <n v="1"/>
    <n v="1"/>
    <n v="1"/>
    <n v="1"/>
    <n v="1"/>
    <n v="1"/>
    <n v="1"/>
    <n v="1"/>
    <n v="0"/>
    <n v="0"/>
    <n v="0"/>
    <n v="0"/>
    <n v="0"/>
    <n v="1"/>
    <n v="1"/>
    <n v="1"/>
    <n v="1"/>
    <n v="0"/>
    <n v="1"/>
    <n v="1"/>
    <n v="0"/>
    <n v="1"/>
    <n v="1"/>
    <n v="0"/>
    <n v="1"/>
    <n v="1"/>
    <n v="0"/>
    <n v="1"/>
    <n v="1"/>
    <n v="1"/>
    <n v="1"/>
    <n v="1"/>
    <n v="1"/>
    <n v="1"/>
    <n v="1"/>
    <n v="8.5000000000000006E-2"/>
    <n v="0"/>
    <n v="0"/>
    <n v="0.3"/>
    <n v="0.38500000000000001"/>
    <n v="1"/>
    <n v="1"/>
    <s v=""/>
    <s v=""/>
    <s v="¿El agente cumple con la identificación formal y profesional? "/>
    <m/>
    <m/>
    <s v=""/>
    <s v=""/>
    <s v=""/>
    <s v=""/>
    <s v=""/>
    <s v=""/>
    <s v=""/>
    <e v="#REF!"/>
    <s v=""/>
    <s v=""/>
    <s v=""/>
    <s v=""/>
    <s v=""/>
    <s v=""/>
    <s v=""/>
    <s v="¿El agente detalla correctamente los tiempos operativos? "/>
    <s v=""/>
    <s v=""/>
    <s v=""/>
    <s v=""/>
    <s v=""/>
    <s v=""/>
    <s v=""/>
    <s v=""/>
    <s v=""/>
    <s v=""/>
    <s v=""/>
    <s v=""/>
    <s v=""/>
    <e v="#REF!"/>
    <e v="#REF!"/>
    <s v="¿El agente ofrece adecuadamente un producto adicional? "/>
    <s v="¿El agente realiza venta cruzada cuando corresponde? "/>
    <s v=""/>
    <s v=""/>
    <s v=""/>
    <s v=""/>
    <s v=""/>
    <s v="¿El agente solicita coordenadas cuando es necesario? "/>
    <s v=""/>
    <s v=""/>
    <s v=""/>
    <s v=""/>
    <s v=""/>
    <s v=""/>
    <s v=""/>
    <s v="Frank Joseph Castillo Morales Outbound jul-26"/>
    <n v="1"/>
    <n v="1"/>
    <n v="1"/>
    <n v="397"/>
    <n v="0"/>
    <x v="2"/>
    <m/>
    <m/>
    <m/>
    <m/>
    <x v="1"/>
  </r>
  <r>
    <x v="49"/>
    <n v="65101478"/>
    <d v="2026-07-06T00:00:00"/>
    <x v="1"/>
    <x v="3"/>
    <x v="0"/>
    <s v="Shanyda Botello"/>
    <x v="6"/>
    <s v="Critica"/>
    <s v="Si"/>
    <s v="Si"/>
    <s v="Si"/>
    <s v="Si"/>
    <s v="Si"/>
    <s v="Si"/>
    <s v="Si"/>
    <s v="Si"/>
    <s v="Si"/>
    <s v="Si"/>
    <s v="Si"/>
    <s v="Si"/>
    <s v="Si"/>
    <s v="Si"/>
    <s v="Si"/>
    <s v="Si"/>
    <s v="Si"/>
    <s v="Si"/>
    <s v="Si"/>
    <s v="No"/>
    <s v="Si"/>
    <s v="Si"/>
    <s v="Si"/>
    <s v="Si"/>
    <s v="Si"/>
    <s v="Si"/>
    <s v="Si"/>
    <s v="Si"/>
    <s v="Si"/>
    <s v="Si"/>
    <s v="Si"/>
    <s v="Si"/>
    <s v="Si"/>
    <s v="SI"/>
    <s v="No"/>
    <s v="No"/>
    <s v="No"/>
    <s v="Si"/>
    <s v="Si"/>
    <s v="No"/>
    <s v="Si"/>
    <s v="No"/>
    <s v="Si"/>
    <s v="Si"/>
    <s v="Si"/>
    <s v="Si"/>
    <s v="Si"/>
    <s v="Si"/>
    <s v="Si"/>
    <m/>
    <s v="Critica"/>
    <m/>
    <m/>
    <n v="1"/>
    <n v="1"/>
    <n v="1"/>
    <n v="1"/>
    <n v="1"/>
    <n v="1"/>
    <n v="1"/>
    <n v="1"/>
    <n v="1"/>
    <n v="1"/>
    <n v="1"/>
    <n v="1"/>
    <n v="1"/>
    <n v="1"/>
    <n v="1"/>
    <n v="1"/>
    <n v="1"/>
    <n v="1"/>
    <n v="1"/>
    <n v="0"/>
    <n v="1"/>
    <n v="1"/>
    <n v="1"/>
    <n v="1"/>
    <n v="1"/>
    <n v="1"/>
    <n v="1"/>
    <n v="1"/>
    <n v="1"/>
    <n v="1"/>
    <n v="1"/>
    <n v="1"/>
    <n v="1"/>
    <n v="0"/>
    <n v="0"/>
    <n v="0"/>
    <n v="1"/>
    <n v="1"/>
    <n v="0"/>
    <n v="1"/>
    <n v="0"/>
    <n v="1"/>
    <n v="1"/>
    <n v="1"/>
    <n v="1"/>
    <n v="1"/>
    <n v="1"/>
    <n v="1"/>
    <n v="1"/>
    <n v="0.15"/>
    <n v="0.15"/>
    <n v="0.15"/>
    <n v="0.15"/>
    <n v="0.3"/>
    <n v="0.3"/>
    <n v="0.3"/>
    <n v="0.3"/>
    <n v="0.3"/>
    <n v="0.3"/>
    <n v="0.3"/>
    <n v="0.3"/>
    <n v="0.3"/>
    <n v="0.3"/>
    <n v="0.25"/>
    <n v="0.25"/>
    <n v="1"/>
    <n v="1"/>
    <n v="1"/>
    <n v="1"/>
    <n v="1"/>
    <n v="1"/>
    <n v="1"/>
    <n v="1"/>
    <n v="1"/>
    <n v="1"/>
    <n v="0"/>
    <n v="1"/>
    <n v="0"/>
    <n v="1"/>
    <n v="1"/>
    <n v="1"/>
    <n v="1"/>
    <n v="1"/>
    <n v="1"/>
    <n v="1"/>
    <n v="1"/>
    <n v="1"/>
    <n v="1"/>
    <n v="1"/>
    <n v="1"/>
    <n v="1"/>
    <n v="1"/>
    <n v="1"/>
    <n v="1"/>
    <n v="0"/>
    <n v="0"/>
    <n v="0"/>
    <n v="0"/>
    <n v="0"/>
    <n v="0"/>
    <n v="1"/>
    <n v="1"/>
    <n v="0"/>
    <n v="0"/>
    <n v="1"/>
    <n v="1"/>
    <n v="0"/>
    <n v="1"/>
    <n v="1"/>
    <n v="0"/>
    <n v="1"/>
    <n v="1"/>
    <n v="0"/>
    <n v="1"/>
    <n v="1"/>
    <n v="1"/>
    <n v="1"/>
    <n v="1"/>
    <n v="1"/>
    <n v="1"/>
    <n v="1"/>
    <n v="0.1"/>
    <n v="0"/>
    <n v="0"/>
    <n v="0.3"/>
    <n v="0.4"/>
    <n v="1"/>
    <n v="1"/>
    <s v=""/>
    <s v=""/>
    <s v=""/>
    <m/>
    <m/>
    <s v=""/>
    <s v=""/>
    <s v=""/>
    <s v=""/>
    <s v=""/>
    <s v=""/>
    <s v=""/>
    <e v="#REF!"/>
    <s v=""/>
    <s v=""/>
    <s v=""/>
    <s v=""/>
    <s v=""/>
    <s v=""/>
    <s v=""/>
    <s v="¿El agente detalla correctamente los tiempos operativos? "/>
    <s v=""/>
    <s v=""/>
    <s v=""/>
    <s v=""/>
    <s v=""/>
    <s v=""/>
    <s v=""/>
    <s v=""/>
    <s v=""/>
    <s v=""/>
    <s v=""/>
    <s v=""/>
    <s v=""/>
    <e v="#REF!"/>
    <e v="#REF!"/>
    <s v="¿El agente ofrece adecuadamente un producto adicional? "/>
    <s v="¿El agente realiza venta cruzada cuando corresponde? "/>
    <s v="¿El agente indaga o sondea adecuadamente las necesidades del cliente? "/>
    <s v=""/>
    <s v=""/>
    <s v="¿El agente maneja correctamente las objeciones del cliente? "/>
    <s v=""/>
    <s v="¿El agente solicita coordenadas cuando es necesario? "/>
    <s v=""/>
    <s v=""/>
    <s v=""/>
    <s v=""/>
    <s v=""/>
    <s v=""/>
    <s v=""/>
    <s v="Sanneth Lyeette Soberon Guzman Outbound jul-26"/>
    <n v="1"/>
    <n v="1"/>
    <n v="1"/>
    <n v="397"/>
    <n v="0"/>
    <x v="2"/>
    <m/>
    <m/>
    <m/>
    <m/>
    <x v="1"/>
  </r>
  <r>
    <x v="52"/>
    <n v="66741771"/>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No"/>
    <s v="Si"/>
    <s v="Si"/>
    <s v="Si"/>
    <s v="Si"/>
    <s v="No"/>
    <s v="Si"/>
    <s v="Si"/>
    <s v="Si"/>
    <s v="Si"/>
    <s v="Si"/>
    <s v="Si"/>
    <s v="Si"/>
    <m/>
    <s v="Critica"/>
    <m/>
    <m/>
    <n v="1"/>
    <n v="1"/>
    <n v="1"/>
    <n v="1"/>
    <n v="1"/>
    <n v="1"/>
    <n v="1"/>
    <n v="1"/>
    <n v="1"/>
    <n v="1"/>
    <n v="1"/>
    <n v="1"/>
    <n v="1"/>
    <n v="1"/>
    <n v="1"/>
    <n v="1"/>
    <n v="1"/>
    <n v="1"/>
    <n v="1"/>
    <n v="1"/>
    <n v="1"/>
    <n v="1"/>
    <n v="1"/>
    <n v="1"/>
    <n v="1"/>
    <n v="1"/>
    <n v="1"/>
    <n v="1"/>
    <n v="1"/>
    <n v="1"/>
    <n v="1"/>
    <n v="1"/>
    <n v="1"/>
    <n v="1"/>
    <n v="0"/>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El agente solicita coordenadas cuando es necesario? "/>
    <s v=""/>
    <s v=""/>
    <s v=""/>
    <s v=""/>
    <s v=""/>
    <s v=""/>
    <s v=""/>
    <s v="Emanuel Yusiel Velez Delgado Outbound jul-26"/>
    <n v="1"/>
    <n v="1"/>
    <n v="1"/>
    <n v="397"/>
    <n v="0"/>
    <x v="2"/>
    <m/>
    <m/>
    <m/>
    <m/>
    <x v="1"/>
  </r>
  <r>
    <x v="50"/>
    <n v="61331240"/>
    <d v="2026-07-06T00:00:00"/>
    <x v="1"/>
    <x v="3"/>
    <x v="0"/>
    <s v="Shanyda Botello"/>
    <x v="6"/>
    <s v="Critica"/>
    <s v="Si"/>
    <s v="Si"/>
    <s v="Si"/>
    <s v="Si"/>
    <s v="Si"/>
    <s v="Si"/>
    <s v="Si"/>
    <s v="Si"/>
    <s v="Si"/>
    <s v="Si"/>
    <s v="Si"/>
    <s v="Si"/>
    <s v="Si"/>
    <s v="Si"/>
    <s v="Si"/>
    <s v="Si"/>
    <s v="Si"/>
    <s v="Si"/>
    <s v="Si"/>
    <s v="Si"/>
    <s v="Si"/>
    <s v="Si"/>
    <s v="Si"/>
    <s v="Si"/>
    <s v="Si"/>
    <s v="Si"/>
    <s v="Si"/>
    <s v="Si"/>
    <s v="Si"/>
    <s v="Si"/>
    <s v="Si"/>
    <s v="Si"/>
    <s v="Si"/>
    <s v="SI"/>
    <s v="Si"/>
    <s v="No"/>
    <s v="No"/>
    <s v="Si"/>
    <s v="Si"/>
    <s v="Si"/>
    <s v="Si"/>
    <s v="No"/>
    <s v="Si"/>
    <s v="Si"/>
    <s v="Si"/>
    <s v="Si"/>
    <s v="Si"/>
    <s v="Si"/>
    <s v="Si"/>
    <m/>
    <s v="Critica"/>
    <m/>
    <m/>
    <n v="1"/>
    <n v="1"/>
    <n v="1"/>
    <n v="1"/>
    <n v="1"/>
    <n v="1"/>
    <n v="1"/>
    <n v="1"/>
    <n v="1"/>
    <n v="1"/>
    <n v="1"/>
    <n v="1"/>
    <n v="1"/>
    <n v="1"/>
    <n v="1"/>
    <n v="1"/>
    <n v="1"/>
    <n v="1"/>
    <n v="1"/>
    <n v="1"/>
    <n v="1"/>
    <n v="1"/>
    <n v="1"/>
    <n v="1"/>
    <n v="1"/>
    <n v="1"/>
    <n v="1"/>
    <n v="1"/>
    <n v="1"/>
    <n v="1"/>
    <n v="1"/>
    <n v="1"/>
    <n v="1"/>
    <n v="1"/>
    <n v="0"/>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El agente indaga o sondea adecuadamente las necesidades del cliente? "/>
    <s v=""/>
    <s v=""/>
    <s v=""/>
    <s v=""/>
    <s v="¿El agente solicita coordenadas cuando es necesario? "/>
    <s v=""/>
    <s v=""/>
    <s v=""/>
    <s v=""/>
    <s v=""/>
    <s v=""/>
    <s v=""/>
    <s v="Ronaldo Jahir Rivera Madrid Outbound jul-26"/>
    <n v="1"/>
    <n v="1"/>
    <n v="1"/>
    <n v="397"/>
    <n v="0"/>
    <x v="2"/>
    <m/>
    <m/>
    <m/>
    <m/>
    <x v="1"/>
  </r>
  <r>
    <x v="51"/>
    <n v="66858404"/>
    <d v="2026-07-06T00:00:00"/>
    <x v="1"/>
    <x v="3"/>
    <x v="0"/>
    <s v="Shanyda Botello"/>
    <x v="6"/>
    <s v="No Critica"/>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s v="Si"/>
    <m/>
    <s v="No Critica"/>
    <m/>
    <m/>
    <n v="1"/>
    <n v="1"/>
    <n v="1"/>
    <n v="1"/>
    <n v="1"/>
    <n v="1"/>
    <n v="1"/>
    <n v="1"/>
    <n v="1"/>
    <n v="1"/>
    <n v="1"/>
    <n v="1"/>
    <n v="1"/>
    <n v="1"/>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1"/>
    <n v="1"/>
    <n v="1"/>
    <n v="1"/>
    <n v="1"/>
    <n v="1"/>
    <n v="1"/>
    <n v="1"/>
    <n v="1"/>
    <n v="1"/>
    <n v="1"/>
    <n v="1"/>
    <n v="1"/>
    <n v="1"/>
    <n v="1"/>
    <n v="0.1"/>
    <n v="0.3"/>
    <n v="0.3"/>
    <n v="0.3"/>
    <n v="1"/>
    <n v="1"/>
    <n v="0"/>
    <s v=""/>
    <s v=""/>
    <s v=""/>
    <m/>
    <m/>
    <s v=""/>
    <s v=""/>
    <s v=""/>
    <s v=""/>
    <s v=""/>
    <s v=""/>
    <s v=""/>
    <e v="#REF!"/>
    <s v=""/>
    <s v=""/>
    <s v=""/>
    <s v=""/>
    <s v=""/>
    <s v=""/>
    <s v=""/>
    <s v=""/>
    <s v=""/>
    <s v=""/>
    <s v=""/>
    <s v=""/>
    <s v=""/>
    <s v=""/>
    <s v=""/>
    <s v=""/>
    <s v=""/>
    <s v=""/>
    <s v=""/>
    <s v=""/>
    <s v=""/>
    <e v="#REF!"/>
    <e v="#REF!"/>
    <s v=""/>
    <s v=""/>
    <s v=""/>
    <s v=""/>
    <s v=""/>
    <s v=""/>
    <s v=""/>
    <s v=""/>
    <s v=""/>
    <s v=""/>
    <s v=""/>
    <s v=""/>
    <s v=""/>
    <s v=""/>
    <s v=""/>
    <s v="Alma Rosa Delgado Garcia Outbound jul-26"/>
    <n v="1"/>
    <n v="1"/>
    <s v=""/>
    <s v=""/>
    <n v="0"/>
    <x v="2"/>
    <m/>
    <m/>
    <m/>
    <m/>
    <x v="1"/>
  </r>
  <r>
    <x v="67"/>
    <n v="67570753"/>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Kevin Ameth Torres Banda Outbound jul-26"/>
    <n v="1"/>
    <n v="1"/>
    <n v="1"/>
    <n v="397"/>
    <n v="0"/>
    <x v="2"/>
    <m/>
    <m/>
    <m/>
    <m/>
    <x v="1"/>
  </r>
  <r>
    <x v="68"/>
    <n v="68297163"/>
    <d v="2026-07-06T00:00:00"/>
    <x v="1"/>
    <x v="3"/>
    <x v="0"/>
    <s v="Shanyda Botello"/>
    <x v="6"/>
    <s v="Critica"/>
    <s v="Si"/>
    <s v="Si"/>
    <s v="Si"/>
    <s v="Si"/>
    <s v="Si"/>
    <s v="Si"/>
    <s v="Si"/>
    <s v="Si"/>
    <s v="Si"/>
    <s v="Si"/>
    <s v="Si"/>
    <s v="Si"/>
    <s v="Si"/>
    <s v="Si"/>
    <s v="Si"/>
    <s v="Si"/>
    <s v="Si"/>
    <s v="Si"/>
    <s v="Si"/>
    <s v="Si"/>
    <s v="Si"/>
    <s v="Si"/>
    <s v="Si"/>
    <s v="Si"/>
    <s v="Si"/>
    <s v="Si"/>
    <s v="Si"/>
    <s v="Si"/>
    <s v="Si"/>
    <s v="Si"/>
    <s v="Si"/>
    <s v="Si"/>
    <s v="Si"/>
    <s v="SI"/>
    <s v="No"/>
    <s v="No"/>
    <s v="Si"/>
    <s v="Si"/>
    <s v="Si"/>
    <s v="Si"/>
    <s v="Si"/>
    <s v="Si"/>
    <s v="Si"/>
    <s v="Si"/>
    <s v="Si"/>
    <s v="Si"/>
    <s v="Si"/>
    <s v="Si"/>
    <s v="Si"/>
    <m/>
    <s v="Critica"/>
    <m/>
    <m/>
    <n v="1"/>
    <n v="1"/>
    <n v="1"/>
    <n v="1"/>
    <n v="1"/>
    <n v="1"/>
    <n v="1"/>
    <n v="1"/>
    <n v="1"/>
    <n v="1"/>
    <n v="1"/>
    <n v="1"/>
    <n v="1"/>
    <n v="1"/>
    <n v="1"/>
    <n v="1"/>
    <n v="1"/>
    <n v="1"/>
    <n v="1"/>
    <n v="1"/>
    <n v="1"/>
    <n v="1"/>
    <n v="1"/>
    <n v="1"/>
    <n v="1"/>
    <n v="1"/>
    <n v="1"/>
    <n v="1"/>
    <n v="1"/>
    <n v="1"/>
    <n v="1"/>
    <n v="1"/>
    <n v="1"/>
    <n v="0"/>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0"/>
    <n v="0"/>
    <n v="0"/>
    <n v="0"/>
    <n v="0"/>
    <n v="1"/>
    <n v="1"/>
    <n v="1"/>
    <n v="1"/>
    <n v="0"/>
    <n v="1"/>
    <n v="1"/>
    <n v="1"/>
    <n v="1"/>
    <n v="1"/>
    <n v="1"/>
    <n v="1"/>
    <n v="1"/>
    <n v="0"/>
    <n v="1"/>
    <n v="1"/>
    <n v="1"/>
    <n v="1"/>
    <n v="1"/>
    <n v="1"/>
    <n v="1"/>
    <n v="1"/>
    <n v="0.1"/>
    <n v="0"/>
    <n v="0"/>
    <n v="0.3"/>
    <n v="0.4"/>
    <n v="1"/>
    <n v="1"/>
    <s v=""/>
    <s v=""/>
    <s v=""/>
    <m/>
    <m/>
    <s v=""/>
    <s v=""/>
    <s v=""/>
    <s v=""/>
    <s v=""/>
    <s v=""/>
    <s v=""/>
    <e v="#REF!"/>
    <s v=""/>
    <s v=""/>
    <s v=""/>
    <s v=""/>
    <s v=""/>
    <s v=""/>
    <s v=""/>
    <s v=""/>
    <s v=""/>
    <s v=""/>
    <s v=""/>
    <s v=""/>
    <s v=""/>
    <s v=""/>
    <s v=""/>
    <s v=""/>
    <s v=""/>
    <s v=""/>
    <s v=""/>
    <s v=""/>
    <s v=""/>
    <e v="#REF!"/>
    <e v="#REF!"/>
    <s v="¿El agente ofrece adecuadamente un producto adicional? "/>
    <s v="¿El agente realiza venta cruzada cuando corresponde? "/>
    <s v=""/>
    <s v=""/>
    <s v=""/>
    <s v=""/>
    <s v=""/>
    <s v=""/>
    <s v=""/>
    <s v=""/>
    <s v=""/>
    <s v=""/>
    <s v=""/>
    <s v=""/>
    <s v=""/>
    <s v="Abdiel Antonio Melendez Peguero Outbound jul-26"/>
    <n v="1"/>
    <n v="1"/>
    <n v="1"/>
    <n v="397"/>
    <n v="0"/>
    <x v="2"/>
    <m/>
    <m/>
    <m/>
    <m/>
    <x v="1"/>
  </r>
  <r>
    <x v="69"/>
    <n v="66557310"/>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Max Heurtematte   Outbound jul-26"/>
    <n v="1"/>
    <n v="1"/>
    <n v="1"/>
    <n v="397"/>
    <n v="0"/>
    <x v="2"/>
    <m/>
    <m/>
    <m/>
    <m/>
    <x v="2"/>
  </r>
  <r>
    <x v="70"/>
    <n v="65940195"/>
    <d v="2026-07-06T00:00:00"/>
    <x v="0"/>
    <x v="0"/>
    <x v="0"/>
    <s v="Shanyda Botello"/>
    <x v="6"/>
    <s v="Critica"/>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s v="Si"/>
    <m/>
    <s v="Critica"/>
    <m/>
    <m/>
    <n v="1"/>
    <n v="1"/>
    <n v="1"/>
    <n v="1"/>
    <n v="1"/>
    <n v="1"/>
    <n v="1"/>
    <n v="1"/>
    <n v="1"/>
    <n v="1"/>
    <n v="1"/>
    <n v="1"/>
    <n v="1"/>
    <n v="1"/>
    <n v="1"/>
    <n v="1"/>
    <n v="1"/>
    <n v="1"/>
    <n v="1"/>
    <n v="1"/>
    <n v="1"/>
    <n v="1"/>
    <n v="1"/>
    <n v="1"/>
    <n v="1"/>
    <n v="1"/>
    <n v="1"/>
    <n v="1"/>
    <n v="1"/>
    <n v="1"/>
    <n v="1"/>
    <n v="1"/>
    <n v="1"/>
    <n v="1"/>
    <n v="0"/>
    <n v="1"/>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
    <s v=""/>
    <s v=""/>
    <s v=""/>
    <s v=""/>
    <s v=""/>
    <s v=""/>
    <s v=""/>
    <s v=""/>
    <s v=""/>
    <s v="Gina Batista Outbound jul-26"/>
    <n v="1"/>
    <n v="1"/>
    <n v="1"/>
    <n v="397"/>
    <n v="0"/>
    <x v="2"/>
    <m/>
    <m/>
    <m/>
    <m/>
    <x v="2"/>
  </r>
  <r>
    <x v="71"/>
    <n v="66688016"/>
    <d v="2026-07-06T00:00:00"/>
    <x v="0"/>
    <x v="0"/>
    <x v="0"/>
    <s v="Shanyda Botello"/>
    <x v="6"/>
    <s v="Critica"/>
    <s v="Si"/>
    <s v="Si"/>
    <s v="Si"/>
    <s v="Si"/>
    <s v="Si"/>
    <s v="Si"/>
    <s v="Si"/>
    <s v="Si"/>
    <s v="Si"/>
    <s v="Si"/>
    <s v="Si"/>
    <s v="No"/>
    <s v="Si"/>
    <s v="Si"/>
    <s v="Si"/>
    <s v="Si"/>
    <s v="Si"/>
    <s v="No"/>
    <s v="Si"/>
    <s v="Si"/>
    <s v="Si"/>
    <s v="Si"/>
    <s v="Si"/>
    <s v="Si"/>
    <s v="Si"/>
    <s v="Si"/>
    <s v="Si"/>
    <s v="Si"/>
    <s v="Si"/>
    <s v="Si"/>
    <s v="Si"/>
    <s v="Si"/>
    <s v="Si"/>
    <s v="SI"/>
    <s v="Si"/>
    <s v="No"/>
    <s v="Si"/>
    <s v="Si"/>
    <s v="Si"/>
    <s v="Si"/>
    <s v="Si"/>
    <s v="Si"/>
    <s v="Si"/>
    <s v="Si"/>
    <s v="Si"/>
    <s v="Si"/>
    <s v="Si"/>
    <s v="Si"/>
    <s v="Si"/>
    <m/>
    <s v="Critica"/>
    <m/>
    <m/>
    <n v="1"/>
    <n v="1"/>
    <n v="1"/>
    <n v="1"/>
    <n v="1"/>
    <n v="1"/>
    <n v="1"/>
    <n v="1"/>
    <n v="1"/>
    <n v="1"/>
    <n v="1"/>
    <n v="0"/>
    <n v="1"/>
    <n v="1"/>
    <n v="1"/>
    <n v="1"/>
    <n v="1"/>
    <n v="0"/>
    <n v="1"/>
    <n v="1"/>
    <n v="1"/>
    <n v="1"/>
    <n v="1"/>
    <n v="1"/>
    <n v="1"/>
    <n v="1"/>
    <n v="1"/>
    <n v="1"/>
    <n v="1"/>
    <n v="1"/>
    <n v="1"/>
    <n v="1"/>
    <n v="1"/>
    <n v="1"/>
    <n v="0"/>
    <n v="1"/>
    <n v="1"/>
    <n v="1"/>
    <n v="1"/>
    <n v="1"/>
    <n v="1"/>
    <n v="1"/>
    <n v="1"/>
    <n v="1"/>
    <n v="1"/>
    <n v="1"/>
    <n v="1"/>
    <n v="1"/>
    <n v="1"/>
    <n v="0.15"/>
    <n v="0.15"/>
    <n v="0.15"/>
    <n v="0.15"/>
    <n v="0.3"/>
    <n v="0.3"/>
    <n v="0.3"/>
    <n v="0.3"/>
    <n v="0.3"/>
    <n v="0.3"/>
    <n v="0.3"/>
    <n v="0.3"/>
    <n v="0.3"/>
    <n v="0.3"/>
    <n v="0"/>
    <n v="0"/>
    <n v="0.75"/>
    <n v="1"/>
    <n v="1"/>
    <n v="1"/>
    <n v="1"/>
    <n v="1"/>
    <n v="1"/>
    <n v="0"/>
    <n v="0"/>
    <n v="1"/>
    <n v="1"/>
    <n v="1"/>
    <n v="1"/>
    <n v="1"/>
    <n v="1"/>
    <n v="1"/>
    <n v="1"/>
    <n v="1"/>
    <n v="1"/>
    <n v="1"/>
    <n v="1"/>
    <n v="1"/>
    <n v="1"/>
    <n v="1"/>
    <n v="1"/>
    <n v="1"/>
    <n v="1"/>
    <n v="1"/>
    <n v="1"/>
    <n v="1"/>
    <n v="1"/>
    <n v="0"/>
    <n v="1"/>
    <n v="0"/>
    <n v="1"/>
    <n v="1"/>
    <n v="1"/>
    <n v="1"/>
    <n v="0"/>
    <n v="1"/>
    <n v="1"/>
    <n v="1"/>
    <n v="1"/>
    <n v="1"/>
    <n v="1"/>
    <n v="1"/>
    <n v="1"/>
    <n v="0"/>
    <n v="1"/>
    <n v="1"/>
    <n v="1"/>
    <n v="1"/>
    <n v="1"/>
    <n v="1"/>
    <n v="1"/>
    <n v="1"/>
    <n v="7.5000000000000011E-2"/>
    <n v="0"/>
    <n v="0"/>
    <n v="0.3"/>
    <n v="0.375"/>
    <n v="1"/>
    <n v="1"/>
    <s v=""/>
    <s v=""/>
    <s v=""/>
    <m/>
    <m/>
    <s v=""/>
    <s v=""/>
    <s v=""/>
    <s v=""/>
    <s v=""/>
    <s v=""/>
    <s v="¿El agente gestiona bien el tiempo de la interacción? "/>
    <e v="#REF!"/>
    <s v=""/>
    <s v=""/>
    <s v=""/>
    <s v=""/>
    <s v=""/>
    <s v="¿El agente comunica beneficios emocionales al cliente? "/>
    <s v=""/>
    <s v=""/>
    <s v=""/>
    <s v=""/>
    <s v=""/>
    <s v=""/>
    <s v=""/>
    <s v=""/>
    <s v=""/>
    <s v=""/>
    <s v=""/>
    <s v=""/>
    <s v=""/>
    <s v=""/>
    <s v=""/>
    <e v="#REF!"/>
    <e v="#REF!"/>
    <s v=""/>
    <s v="¿El agente realiza venta cruzada cuando corresponde? "/>
    <s v=""/>
    <s v=""/>
    <s v=""/>
    <s v=""/>
    <s v=""/>
    <s v=""/>
    <s v=""/>
    <s v=""/>
    <s v=""/>
    <s v=""/>
    <s v=""/>
    <s v=""/>
    <s v=""/>
    <s v="Evelyn Torres Outbound jul-26"/>
    <n v="1"/>
    <n v="1"/>
    <n v="1"/>
    <n v="397"/>
    <n v="0"/>
    <x v="2"/>
    <m/>
    <m/>
    <m/>
    <m/>
    <x v="2"/>
  </r>
  <r>
    <x v="72"/>
    <n v="65489527"/>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David Gonzalez Outbound jul-26"/>
    <n v="1"/>
    <n v="1"/>
    <n v="1"/>
    <n v="397"/>
    <n v="0"/>
    <x v="2"/>
    <m/>
    <m/>
    <m/>
    <m/>
    <x v="2"/>
  </r>
  <r>
    <x v="73"/>
    <n v="64335321"/>
    <d v="2026-07-06T00:00:00"/>
    <x v="0"/>
    <x v="1"/>
    <x v="0"/>
    <s v="Shanyda Botello"/>
    <x v="6"/>
    <s v="Critica"/>
    <s v="Si"/>
    <s v="Si"/>
    <s v="Si"/>
    <s v="Si"/>
    <s v="Si"/>
    <s v="Si"/>
    <s v="Si"/>
    <s v="Si"/>
    <s v="Si"/>
    <s v="Si"/>
    <s v="Si"/>
    <s v="Si"/>
    <s v="Si"/>
    <s v="Si"/>
    <s v="Si"/>
    <s v="Si"/>
    <s v="Si"/>
    <s v="Si"/>
    <s v="Si"/>
    <s v="Si"/>
    <s v="Si"/>
    <s v="Si"/>
    <s v="Si"/>
    <s v="Si"/>
    <s v="Si"/>
    <s v="Si"/>
    <s v="Si"/>
    <s v="Si"/>
    <s v="Si"/>
    <s v="Si"/>
    <s v="Si"/>
    <s v="Si"/>
    <s v="Si"/>
    <s v="SI"/>
    <s v="Si"/>
    <s v="Si"/>
    <s v="Si"/>
    <s v="Si"/>
    <s v="Si"/>
    <s v="Si"/>
    <s v="Si"/>
    <s v="No"/>
    <s v="Si"/>
    <s v="Si"/>
    <s v="Si"/>
    <s v="Si"/>
    <s v="Si"/>
    <s v="Si"/>
    <s v="Si"/>
    <m/>
    <s v="Critica"/>
    <m/>
    <m/>
    <n v="1"/>
    <n v="1"/>
    <n v="1"/>
    <n v="1"/>
    <n v="1"/>
    <n v="1"/>
    <n v="1"/>
    <n v="1"/>
    <n v="1"/>
    <n v="1"/>
    <n v="1"/>
    <n v="1"/>
    <n v="1"/>
    <n v="1"/>
    <n v="1"/>
    <n v="1"/>
    <n v="1"/>
    <n v="1"/>
    <n v="1"/>
    <n v="1"/>
    <n v="1"/>
    <n v="1"/>
    <n v="1"/>
    <n v="1"/>
    <n v="1"/>
    <n v="1"/>
    <n v="1"/>
    <n v="1"/>
    <n v="1"/>
    <n v="1"/>
    <n v="1"/>
    <n v="1"/>
    <n v="1"/>
    <n v="1"/>
    <n v="1"/>
    <n v="1"/>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1"/>
    <n v="1"/>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
    <s v=""/>
    <s v="¿El agente solicita coordenadas cuando es necesario? "/>
    <s v=""/>
    <s v=""/>
    <s v=""/>
    <s v=""/>
    <s v=""/>
    <s v=""/>
    <s v=""/>
    <s v="Astrid Carolina Camaño Outbound jul-26"/>
    <n v="1"/>
    <n v="1"/>
    <n v="1"/>
    <n v="397"/>
    <n v="0"/>
    <x v="2"/>
    <m/>
    <m/>
    <m/>
    <m/>
    <x v="2"/>
  </r>
  <r>
    <x v="74"/>
    <n v="64287709"/>
    <d v="2026-07-06T00:00:00"/>
    <x v="0"/>
    <x v="1"/>
    <x v="0"/>
    <s v="Shanyda Botello"/>
    <x v="6"/>
    <s v="Critica"/>
    <s v="Si"/>
    <s v="Si"/>
    <s v="Si"/>
    <s v="Si"/>
    <s v="Si"/>
    <s v="Si"/>
    <s v="Si"/>
    <s v="Si"/>
    <s v="Si"/>
    <s v="Si"/>
    <s v="Si"/>
    <s v="No"/>
    <s v="Si"/>
    <s v="Si"/>
    <s v="Si"/>
    <s v="Si"/>
    <s v="Si"/>
    <s v="Si"/>
    <s v="Si"/>
    <s v="Si"/>
    <s v="Si"/>
    <s v="Si"/>
    <s v="Si"/>
    <s v="Si"/>
    <s v="Si"/>
    <s v="Si"/>
    <s v="Si"/>
    <s v="Si"/>
    <s v="Si"/>
    <s v="Si"/>
    <s v="No"/>
    <s v="Si"/>
    <s v="Si"/>
    <s v="SI"/>
    <s v="Si"/>
    <s v="Si"/>
    <s v="Si"/>
    <s v="Si"/>
    <s v="Si"/>
    <s v="Si"/>
    <s v="Si"/>
    <s v="No"/>
    <s v="Si"/>
    <s v="Si"/>
    <s v="Si"/>
    <s v="Si"/>
    <s v="Si"/>
    <s v="Si"/>
    <s v="Si"/>
    <m/>
    <s v="Critica"/>
    <m/>
    <m/>
    <n v="1"/>
    <n v="1"/>
    <n v="1"/>
    <n v="1"/>
    <n v="1"/>
    <n v="1"/>
    <n v="1"/>
    <n v="1"/>
    <n v="1"/>
    <n v="1"/>
    <n v="1"/>
    <n v="0"/>
    <n v="1"/>
    <n v="1"/>
    <n v="1"/>
    <n v="1"/>
    <n v="1"/>
    <n v="1"/>
    <n v="1"/>
    <n v="1"/>
    <n v="1"/>
    <n v="1"/>
    <n v="1"/>
    <n v="1"/>
    <n v="1"/>
    <n v="1"/>
    <n v="1"/>
    <n v="1"/>
    <n v="1"/>
    <n v="0"/>
    <n v="1"/>
    <n v="1"/>
    <n v="1"/>
    <n v="1"/>
    <n v="1"/>
    <n v="1"/>
    <n v="1"/>
    <n v="1"/>
    <n v="1"/>
    <n v="1"/>
    <n v="0"/>
    <n v="1"/>
    <n v="1"/>
    <n v="1"/>
    <n v="1"/>
    <n v="1"/>
    <n v="1"/>
    <n v="1"/>
    <n v="1"/>
    <n v="0.15"/>
    <n v="0.15"/>
    <n v="0.15"/>
    <n v="0.15"/>
    <n v="0.3"/>
    <n v="0.3"/>
    <n v="0.3"/>
    <n v="0.3"/>
    <n v="0.3"/>
    <n v="0.3"/>
    <n v="0.3"/>
    <n v="0.3"/>
    <n v="0.3"/>
    <n v="0.3"/>
    <n v="0"/>
    <n v="0"/>
    <n v="0.75"/>
    <n v="1"/>
    <n v="1"/>
    <n v="1"/>
    <n v="1"/>
    <n v="1"/>
    <n v="1"/>
    <n v="1"/>
    <n v="1"/>
    <n v="1"/>
    <n v="1"/>
    <n v="1"/>
    <n v="1"/>
    <n v="1"/>
    <n v="1"/>
    <n v="1"/>
    <n v="1"/>
    <n v="1"/>
    <n v="1"/>
    <n v="1"/>
    <n v="1"/>
    <n v="1"/>
    <n v="1"/>
    <n v="1"/>
    <n v="1"/>
    <n v="1"/>
    <n v="1"/>
    <n v="1"/>
    <n v="1"/>
    <n v="1"/>
    <n v="1"/>
    <n v="1"/>
    <n v="1"/>
    <n v="1"/>
    <n v="1"/>
    <n v="1"/>
    <n v="1"/>
    <n v="1"/>
    <n v="1"/>
    <n v="1"/>
    <n v="1"/>
    <n v="0"/>
    <n v="1"/>
    <n v="1"/>
    <n v="0"/>
    <n v="1"/>
    <n v="1"/>
    <n v="0"/>
    <n v="1"/>
    <n v="1"/>
    <n v="1"/>
    <n v="1"/>
    <n v="1"/>
    <n v="1"/>
    <n v="1"/>
    <n v="1"/>
    <n v="7.5000000000000011E-2"/>
    <n v="0.3"/>
    <n v="0"/>
    <n v="0.3"/>
    <n v="0.67500000000000004"/>
    <n v="1"/>
    <n v="1"/>
    <s v=""/>
    <s v=""/>
    <s v=""/>
    <m/>
    <m/>
    <s v=""/>
    <s v=""/>
    <s v=""/>
    <s v=""/>
    <s v=""/>
    <s v=""/>
    <s v="¿El agente gestiona bien el tiempo de la interacción? "/>
    <e v="#REF!"/>
    <s v=""/>
    <s v=""/>
    <s v=""/>
    <s v=""/>
    <s v=""/>
    <s v=""/>
    <s v=""/>
    <s v=""/>
    <s v=""/>
    <s v=""/>
    <s v=""/>
    <s v=""/>
    <s v=""/>
    <s v=""/>
    <s v=""/>
    <s v=""/>
    <s v=""/>
    <s v=""/>
    <s v="¿El agente identifica cuentas malas cuando corresponde? "/>
    <s v=""/>
    <s v=""/>
    <e v="#REF!"/>
    <e v="#REF!"/>
    <s v=""/>
    <s v=""/>
    <s v=""/>
    <s v=""/>
    <s v=""/>
    <s v=""/>
    <s v=""/>
    <s v="¿El agente solicita coordenadas cuando es necesario? "/>
    <s v=""/>
    <s v=""/>
    <s v=""/>
    <s v=""/>
    <s v=""/>
    <s v=""/>
    <s v=""/>
    <s v="Yaelin Bethancourt Outbound jul-26"/>
    <n v="1"/>
    <n v="1"/>
    <n v="1"/>
    <n v="397"/>
    <n v="0"/>
    <x v="2"/>
    <m/>
    <m/>
    <m/>
    <m/>
    <x v="3"/>
  </r>
  <r>
    <x v="42"/>
    <n v="68296873"/>
    <d v="2026-07-06T00:00:00"/>
    <x v="0"/>
    <x v="3"/>
    <x v="0"/>
    <s v="Shanyda Botello"/>
    <x v="6"/>
    <s v="Critica"/>
    <s v="Si"/>
    <s v="Si"/>
    <s v="Si"/>
    <s v="Si"/>
    <s v="Si"/>
    <s v="Si"/>
    <s v="Si"/>
    <s v="Si"/>
    <s v="Si"/>
    <s v="Si"/>
    <s v="Si"/>
    <s v="Si"/>
    <s v="Si"/>
    <s v="Si"/>
    <s v="Si"/>
    <s v="Si"/>
    <s v="Si"/>
    <s v="Si"/>
    <s v="Si"/>
    <s v="Si"/>
    <s v="Si"/>
    <s v="Si"/>
    <s v="Si"/>
    <s v="Si"/>
    <s v="Si"/>
    <s v="Si"/>
    <s v="Si"/>
    <s v="Si"/>
    <s v="Si"/>
    <s v="Si"/>
    <s v="Si"/>
    <s v="Si"/>
    <s v="Si"/>
    <s v="SI"/>
    <s v="Si"/>
    <s v="Si"/>
    <s v="No"/>
    <s v="Si"/>
    <s v="Si"/>
    <s v="Si"/>
    <s v="Si"/>
    <s v="Si"/>
    <s v="Si"/>
    <s v="Si"/>
    <s v="Si"/>
    <s v="Si"/>
    <s v="Si"/>
    <s v="Si"/>
    <s v="Si"/>
    <m/>
    <s v="Critica"/>
    <m/>
    <m/>
    <n v="1"/>
    <n v="1"/>
    <n v="1"/>
    <n v="1"/>
    <n v="1"/>
    <n v="1"/>
    <n v="1"/>
    <n v="1"/>
    <n v="1"/>
    <n v="1"/>
    <n v="1"/>
    <n v="1"/>
    <n v="1"/>
    <n v="1"/>
    <n v="1"/>
    <n v="1"/>
    <n v="1"/>
    <n v="1"/>
    <n v="1"/>
    <n v="1"/>
    <n v="1"/>
    <n v="1"/>
    <n v="1"/>
    <n v="1"/>
    <n v="1"/>
    <n v="1"/>
    <n v="1"/>
    <n v="1"/>
    <n v="1"/>
    <n v="1"/>
    <n v="1"/>
    <n v="1"/>
    <n v="1"/>
    <n v="1"/>
    <n v="1"/>
    <n v="0"/>
    <n v="1"/>
    <n v="1"/>
    <n v="1"/>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
    <s v=""/>
    <s v=""/>
    <s v=""/>
    <s v=""/>
    <s v=""/>
    <s v=""/>
    <s v=""/>
    <s v="Geraldine Isela Ovalles Pinto Outbound jul-26"/>
    <n v="1"/>
    <n v="1"/>
    <n v="1"/>
    <n v="397"/>
    <n v="0"/>
    <x v="2"/>
    <m/>
    <m/>
    <m/>
    <m/>
    <x v="1"/>
  </r>
  <r>
    <x v="75"/>
    <n v="61954341"/>
    <d v="2026-07-06T00:00:00"/>
    <x v="1"/>
    <x v="4"/>
    <x v="0"/>
    <s v="Shanyda Botello"/>
    <x v="6"/>
    <s v="Critica"/>
    <s v="Si"/>
    <s v="Si"/>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m/>
    <s v="Critica"/>
    <m/>
    <m/>
    <n v="1"/>
    <n v="1"/>
    <n v="1"/>
    <n v="1"/>
    <n v="1"/>
    <n v="1"/>
    <n v="1"/>
    <n v="1"/>
    <n v="1"/>
    <n v="1"/>
    <n v="1"/>
    <n v="1"/>
    <n v="1"/>
    <n v="1"/>
    <n v="1"/>
    <n v="1"/>
    <n v="1"/>
    <n v="1"/>
    <n v="1"/>
    <n v="1"/>
    <n v="1"/>
    <n v="1"/>
    <n v="1"/>
    <n v="1"/>
    <n v="1"/>
    <n v="1"/>
    <n v="1"/>
    <n v="1"/>
    <n v="1"/>
    <n v="1"/>
    <n v="1"/>
    <n v="1"/>
    <n v="1"/>
    <n v="1"/>
    <n v="1"/>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El agente solicita coordenadas cuando es necesario? "/>
    <s v=""/>
    <s v=""/>
    <s v=""/>
    <s v=""/>
    <s v=""/>
    <s v=""/>
    <s v=""/>
    <s v="Isaynis Danieth Castillo de Leon Outbound jul-26"/>
    <n v="1"/>
    <n v="1"/>
    <n v="1"/>
    <n v="397"/>
    <n v="0"/>
    <x v="2"/>
    <m/>
    <m/>
    <m/>
    <m/>
    <x v="2"/>
  </r>
  <r>
    <x v="76"/>
    <n v="69552535"/>
    <d v="2026-07-06T00:00:00"/>
    <x v="1"/>
    <x v="4"/>
    <x v="0"/>
    <s v="Shanyda Botello"/>
    <x v="6"/>
    <s v="Critica"/>
    <s v="Si"/>
    <s v="Si"/>
    <s v="Si"/>
    <s v="Si"/>
    <s v="Si"/>
    <s v="Si"/>
    <s v="Si"/>
    <s v="Si"/>
    <s v="Si"/>
    <s v="Si"/>
    <s v="Si"/>
    <s v="Si"/>
    <s v="Si"/>
    <s v="Si"/>
    <s v="Si"/>
    <s v="Si"/>
    <s v="Si"/>
    <s v="Si"/>
    <s v="Si"/>
    <s v="Si"/>
    <s v="Si"/>
    <s v="Si"/>
    <s v="Si"/>
    <s v="Si"/>
    <s v="Si"/>
    <s v="Si"/>
    <s v="Si"/>
    <s v="Si"/>
    <s v="Si"/>
    <s v="Si"/>
    <s v="Si"/>
    <s v="Si"/>
    <s v="Si"/>
    <s v="SI"/>
    <s v="Si"/>
    <s v="Si"/>
    <s v="No"/>
    <s v="Si"/>
    <s v="Si"/>
    <s v="Si"/>
    <s v="Si"/>
    <s v="No"/>
    <s v="Si"/>
    <s v="Si"/>
    <s v="Si"/>
    <s v="Si"/>
    <s v="Si"/>
    <s v="Si"/>
    <s v="Si"/>
    <m/>
    <s v="Critica"/>
    <m/>
    <m/>
    <n v="1"/>
    <n v="1"/>
    <n v="1"/>
    <n v="1"/>
    <n v="1"/>
    <n v="1"/>
    <n v="1"/>
    <n v="1"/>
    <n v="1"/>
    <n v="1"/>
    <n v="1"/>
    <n v="1"/>
    <n v="1"/>
    <n v="1"/>
    <n v="1"/>
    <n v="1"/>
    <n v="1"/>
    <n v="1"/>
    <n v="1"/>
    <n v="1"/>
    <n v="1"/>
    <n v="1"/>
    <n v="1"/>
    <n v="1"/>
    <n v="1"/>
    <n v="1"/>
    <n v="1"/>
    <n v="1"/>
    <n v="1"/>
    <n v="1"/>
    <n v="1"/>
    <n v="1"/>
    <n v="1"/>
    <n v="1"/>
    <n v="1"/>
    <n v="0"/>
    <n v="1"/>
    <n v="1"/>
    <n v="1"/>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0"/>
    <n v="1"/>
    <n v="1"/>
    <n v="1"/>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El agente indaga o sondea adecuadamente las necesidades del cliente? "/>
    <s v=""/>
    <s v=""/>
    <s v=""/>
    <s v=""/>
    <s v="¿El agente solicita coordenadas cuando es necesario? "/>
    <s v=""/>
    <s v=""/>
    <s v=""/>
    <s v=""/>
    <s v=""/>
    <s v=""/>
    <s v=""/>
    <s v="Marilyn del Carmen Chen Navarro Outbound jul-26"/>
    <n v="1"/>
    <n v="1"/>
    <n v="1"/>
    <n v="397"/>
    <n v="0"/>
    <x v="2"/>
    <m/>
    <m/>
    <m/>
    <m/>
    <x v="2"/>
  </r>
  <r>
    <x v="77"/>
    <n v="60075123"/>
    <d v="2026-07-06T00:00:00"/>
    <x v="1"/>
    <x v="4"/>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No"/>
    <s v="Si"/>
    <s v="Si"/>
    <s v="Si"/>
    <s v="Si"/>
    <s v="Si"/>
    <s v="Si"/>
    <s v="Si"/>
    <m/>
    <s v="Critica"/>
    <m/>
    <m/>
    <n v="1"/>
    <n v="1"/>
    <n v="1"/>
    <n v="1"/>
    <n v="1"/>
    <n v="1"/>
    <n v="1"/>
    <n v="1"/>
    <n v="1"/>
    <n v="1"/>
    <n v="1"/>
    <n v="1"/>
    <n v="1"/>
    <n v="1"/>
    <n v="1"/>
    <n v="1"/>
    <n v="1"/>
    <n v="1"/>
    <n v="1"/>
    <n v="1"/>
    <n v="1"/>
    <n v="1"/>
    <n v="1"/>
    <n v="1"/>
    <n v="1"/>
    <n v="1"/>
    <n v="1"/>
    <n v="1"/>
    <n v="1"/>
    <n v="1"/>
    <n v="1"/>
    <n v="1"/>
    <n v="1"/>
    <n v="1"/>
    <n v="0"/>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El agente solicita coordenadas cuando es necesario? "/>
    <s v=""/>
    <s v=""/>
    <s v=""/>
    <s v=""/>
    <s v=""/>
    <s v=""/>
    <s v=""/>
    <s v="Josseline Itzel Grau Escudero Outbound jul-26"/>
    <n v="1"/>
    <n v="1"/>
    <n v="1"/>
    <n v="397"/>
    <n v="0"/>
    <x v="2"/>
    <m/>
    <m/>
    <m/>
    <m/>
    <x v="2"/>
  </r>
  <r>
    <x v="78"/>
    <n v="68022917"/>
    <d v="2026-07-27T00:00:00"/>
    <x v="1"/>
    <x v="4"/>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No"/>
    <s v="Si"/>
    <s v="Si"/>
    <s v="Si"/>
    <s v="Si"/>
    <s v="Si"/>
    <s v="Si"/>
    <s v="Si"/>
    <m/>
    <s v="Critica"/>
    <m/>
    <m/>
    <n v="1"/>
    <n v="1"/>
    <n v="1"/>
    <n v="1"/>
    <n v="1"/>
    <n v="1"/>
    <n v="1"/>
    <n v="1"/>
    <n v="1"/>
    <n v="1"/>
    <n v="1"/>
    <n v="1"/>
    <n v="1"/>
    <n v="1"/>
    <n v="1"/>
    <n v="1"/>
    <n v="1"/>
    <n v="1"/>
    <n v="1"/>
    <n v="1"/>
    <n v="1"/>
    <n v="1"/>
    <n v="1"/>
    <n v="1"/>
    <n v="1"/>
    <n v="1"/>
    <n v="1"/>
    <n v="1"/>
    <n v="1"/>
    <n v="1"/>
    <n v="1"/>
    <n v="1"/>
    <n v="1"/>
    <n v="1"/>
    <n v="0"/>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El agente solicita coordenadas cuando es necesario? "/>
    <s v=""/>
    <s v=""/>
    <s v=""/>
    <s v=""/>
    <s v=""/>
    <s v=""/>
    <s v=""/>
    <s v="Ashley Estefany Lee Nuñez Outbound jul-26"/>
    <n v="1"/>
    <n v="1"/>
    <n v="1"/>
    <n v="397"/>
    <n v="0"/>
    <x v="2"/>
    <m/>
    <m/>
    <m/>
    <m/>
    <x v="2"/>
  </r>
  <r>
    <x v="79"/>
    <n v="63358944"/>
    <d v="2026-07-27T00:00:00"/>
    <x v="1"/>
    <x v="4"/>
    <x v="0"/>
    <s v="Shanyda Botello"/>
    <x v="6"/>
    <s v="Critica"/>
    <s v="Si"/>
    <s v="Si"/>
    <s v="Si"/>
    <s v="Si"/>
    <s v="Si"/>
    <s v="Si"/>
    <s v="Si"/>
    <s v="Si"/>
    <s v="Si"/>
    <s v="Si"/>
    <s v="Si"/>
    <s v="Si"/>
    <s v="Si"/>
    <s v="Si"/>
    <s v="Si"/>
    <s v="Si"/>
    <s v="Si"/>
    <s v="Si"/>
    <s v="Si"/>
    <s v="Si"/>
    <s v="Si"/>
    <s v="Si"/>
    <s v="Si"/>
    <s v="Si"/>
    <s v="Si"/>
    <s v="Si"/>
    <s v="Si"/>
    <s v="Si"/>
    <s v="Si"/>
    <s v="Si"/>
    <s v="Si"/>
    <s v="Si"/>
    <s v="Si"/>
    <s v="SI"/>
    <s v="Si"/>
    <s v="Si"/>
    <s v="Si"/>
    <s v="Si"/>
    <s v="Si"/>
    <s v="No"/>
    <s v="Si"/>
    <s v="No"/>
    <s v="Si"/>
    <s v="Si"/>
    <s v="Si"/>
    <s v="Si"/>
    <s v="Si"/>
    <s v="Si"/>
    <s v="Si"/>
    <m/>
    <s v="Critica"/>
    <m/>
    <m/>
    <n v="1"/>
    <n v="1"/>
    <n v="1"/>
    <n v="1"/>
    <n v="1"/>
    <n v="1"/>
    <n v="1"/>
    <n v="1"/>
    <n v="1"/>
    <n v="1"/>
    <n v="1"/>
    <n v="1"/>
    <n v="1"/>
    <n v="1"/>
    <n v="1"/>
    <n v="1"/>
    <n v="1"/>
    <n v="1"/>
    <n v="1"/>
    <n v="1"/>
    <n v="1"/>
    <n v="1"/>
    <n v="1"/>
    <n v="1"/>
    <n v="1"/>
    <n v="1"/>
    <n v="1"/>
    <n v="1"/>
    <n v="1"/>
    <n v="1"/>
    <n v="1"/>
    <n v="1"/>
    <n v="1"/>
    <n v="1"/>
    <n v="1"/>
    <n v="1"/>
    <n v="1"/>
    <n v="1"/>
    <n v="0"/>
    <n v="1"/>
    <n v="0"/>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1"/>
    <n v="1"/>
    <n v="1"/>
    <n v="1"/>
    <n v="0"/>
    <n v="0"/>
    <n v="1"/>
    <n v="1"/>
    <n v="0"/>
    <n v="1"/>
    <n v="1"/>
    <n v="0"/>
    <n v="1"/>
    <n v="1"/>
    <n v="0"/>
    <n v="1"/>
    <n v="1"/>
    <n v="1"/>
    <n v="1"/>
    <n v="1"/>
    <n v="1"/>
    <n v="1"/>
    <n v="1"/>
    <n v="0.1"/>
    <n v="0.3"/>
    <n v="0"/>
    <n v="0.3"/>
    <n v="0.7"/>
    <n v="1"/>
    <n v="1"/>
    <s v=""/>
    <s v=""/>
    <s v=""/>
    <m/>
    <m/>
    <s v=""/>
    <s v=""/>
    <s v=""/>
    <s v=""/>
    <s v=""/>
    <s v=""/>
    <s v=""/>
    <e v="#REF!"/>
    <s v=""/>
    <s v=""/>
    <s v=""/>
    <s v=""/>
    <s v=""/>
    <s v=""/>
    <s v=""/>
    <s v=""/>
    <s v=""/>
    <s v=""/>
    <s v=""/>
    <s v=""/>
    <s v=""/>
    <s v=""/>
    <s v=""/>
    <s v=""/>
    <s v=""/>
    <s v=""/>
    <s v=""/>
    <s v=""/>
    <s v=""/>
    <e v="#REF!"/>
    <e v="#REF!"/>
    <s v=""/>
    <s v=""/>
    <s v=""/>
    <s v=""/>
    <s v=""/>
    <s v="¿El agente maneja correctamente las objeciones del cliente? "/>
    <s v=""/>
    <s v="¿El agente solicita coordenadas cuando es necesario? "/>
    <s v=""/>
    <s v=""/>
    <s v=""/>
    <s v=""/>
    <s v=""/>
    <s v=""/>
    <s v=""/>
    <s v="Alisson del Carmen Grau Perez Outbound jul-26"/>
    <n v="1"/>
    <n v="1"/>
    <n v="1"/>
    <n v="397"/>
    <n v="0"/>
    <x v="2"/>
    <m/>
    <m/>
    <m/>
    <m/>
    <x v="2"/>
  </r>
  <r>
    <x v="80"/>
    <n v="67509427"/>
    <d v="2026-07-27T00:00:00"/>
    <x v="1"/>
    <x v="4"/>
    <x v="0"/>
    <s v="Shanyda Botello"/>
    <x v="6"/>
    <s v="Critica"/>
    <s v="Si"/>
    <s v="Si"/>
    <s v="Si"/>
    <s v="Si"/>
    <s v="Si"/>
    <s v="Si"/>
    <s v="Si"/>
    <s v="Si"/>
    <s v="Si"/>
    <s v="Si"/>
    <s v="Si"/>
    <s v="Si"/>
    <s v="Si"/>
    <s v="No"/>
    <s v="Si"/>
    <s v="Si"/>
    <s v="Si"/>
    <s v="Si"/>
    <s v="Si"/>
    <s v="Si"/>
    <s v="Si"/>
    <s v="Si"/>
    <s v="Si"/>
    <s v="Si"/>
    <s v="Si"/>
    <s v="Si"/>
    <s v="Si"/>
    <s v="Si"/>
    <s v="Si"/>
    <s v="Si"/>
    <s v="Si"/>
    <s v="Si"/>
    <s v="Si"/>
    <s v="SI"/>
    <s v="Si"/>
    <s v="Si"/>
    <s v="Si"/>
    <s v="Si"/>
    <s v="Si"/>
    <s v="Si"/>
    <s v="Si"/>
    <s v="Si"/>
    <s v="Si"/>
    <s v="Si"/>
    <s v="Si"/>
    <s v="Si"/>
    <s v="Si"/>
    <s v="Si"/>
    <s v="Si"/>
    <m/>
    <s v="Critica"/>
    <m/>
    <m/>
    <n v="1"/>
    <n v="1"/>
    <n v="1"/>
    <n v="1"/>
    <n v="1"/>
    <n v="1"/>
    <n v="1"/>
    <n v="1"/>
    <n v="1"/>
    <n v="1"/>
    <n v="1"/>
    <n v="1"/>
    <n v="1"/>
    <n v="0"/>
    <n v="1"/>
    <n v="1"/>
    <n v="1"/>
    <n v="1"/>
    <n v="1"/>
    <n v="1"/>
    <n v="1"/>
    <n v="1"/>
    <n v="1"/>
    <n v="1"/>
    <n v="1"/>
    <n v="1"/>
    <n v="1"/>
    <n v="1"/>
    <n v="1"/>
    <n v="1"/>
    <n v="1"/>
    <n v="1"/>
    <n v="1"/>
    <n v="1"/>
    <n v="1"/>
    <n v="1"/>
    <n v="1"/>
    <n v="1"/>
    <n v="1"/>
    <n v="1"/>
    <n v="1"/>
    <n v="1"/>
    <n v="1"/>
    <n v="1"/>
    <n v="1"/>
    <n v="1"/>
    <n v="1"/>
    <n v="1"/>
    <n v="1"/>
    <n v="0.15"/>
    <n v="0.15"/>
    <n v="0.15"/>
    <n v="0.15"/>
    <n v="0.3"/>
    <n v="0.3"/>
    <n v="0.3"/>
    <n v="0.3"/>
    <n v="0.3"/>
    <n v="0.3"/>
    <n v="0.3"/>
    <n v="0.3"/>
    <n v="0.3"/>
    <n v="0.3"/>
    <n v="0.25"/>
    <n v="0.25"/>
    <n v="1"/>
    <n v="1"/>
    <n v="0"/>
    <n v="1"/>
    <n v="1"/>
    <n v="0"/>
    <n v="1"/>
    <n v="1"/>
    <n v="1"/>
    <n v="1"/>
    <n v="1"/>
    <n v="1"/>
    <n v="1"/>
    <n v="1"/>
    <n v="1"/>
    <n v="1"/>
    <n v="1"/>
    <n v="1"/>
    <n v="1"/>
    <n v="1"/>
    <n v="1"/>
    <n v="1"/>
    <n v="1"/>
    <n v="1"/>
    <n v="1"/>
    <n v="1"/>
    <n v="1"/>
    <n v="1"/>
    <n v="1"/>
    <n v="1"/>
    <n v="1"/>
    <n v="0"/>
    <n v="1"/>
    <n v="1"/>
    <n v="1"/>
    <n v="1"/>
    <n v="1"/>
    <n v="1"/>
    <n v="1"/>
    <n v="1"/>
    <n v="1"/>
    <n v="1"/>
    <n v="1"/>
    <n v="1"/>
    <n v="1"/>
    <n v="1"/>
    <n v="1"/>
    <n v="1"/>
    <n v="1"/>
    <n v="1"/>
    <n v="1"/>
    <n v="1"/>
    <n v="1"/>
    <n v="1"/>
    <n v="1"/>
    <n v="1"/>
    <n v="0.1"/>
    <n v="0"/>
    <n v="0.3"/>
    <n v="0.3"/>
    <n v="0.7"/>
    <n v="1"/>
    <n v="1"/>
    <s v=""/>
    <s v=""/>
    <s v=""/>
    <m/>
    <m/>
    <s v=""/>
    <s v=""/>
    <s v=""/>
    <s v=""/>
    <s v=""/>
    <s v=""/>
    <s v=""/>
    <e v="#REF!"/>
    <s v=""/>
    <s v="¿El agente comunica claramente el precio mensual más impuestos? "/>
    <s v=""/>
    <s v=""/>
    <s v=""/>
    <s v=""/>
    <s v=""/>
    <s v=""/>
    <s v=""/>
    <s v=""/>
    <s v=""/>
    <s v=""/>
    <s v=""/>
    <s v=""/>
    <s v=""/>
    <s v=""/>
    <s v=""/>
    <s v=""/>
    <s v=""/>
    <s v=""/>
    <s v=""/>
    <e v="#REF!"/>
    <e v="#REF!"/>
    <s v=""/>
    <s v=""/>
    <s v=""/>
    <s v=""/>
    <s v=""/>
    <s v=""/>
    <s v=""/>
    <s v=""/>
    <s v=""/>
    <s v=""/>
    <s v=""/>
    <s v=""/>
    <s v=""/>
    <s v=""/>
    <s v=""/>
    <s v="Zachy Zulay Hernandez Camargo Outbound jul-26"/>
    <n v="1"/>
    <n v="1"/>
    <n v="1"/>
    <n v="397"/>
    <n v="0"/>
    <x v="2"/>
    <m/>
    <m/>
    <m/>
    <m/>
    <x v="2"/>
  </r>
  <r>
    <x v="81"/>
    <n v="60056282"/>
    <d v="2026-07-27T00:00:00"/>
    <x v="1"/>
    <x v="4"/>
    <x v="0"/>
    <s v="Shanyda Botello"/>
    <x v="6"/>
    <s v="Critica"/>
    <s v="Si"/>
    <s v="Si"/>
    <s v="Si"/>
    <s v="Si"/>
    <s v="Si"/>
    <s v="Si"/>
    <s v="Si"/>
    <s v="Si"/>
    <s v="Si"/>
    <s v="Si"/>
    <s v="Si"/>
    <s v="Si"/>
    <s v="Si"/>
    <s v="Si"/>
    <s v="Si"/>
    <s v="Si"/>
    <s v="Si"/>
    <s v="Si"/>
    <s v="Si"/>
    <s v="Si"/>
    <s v="Si"/>
    <s v="Si"/>
    <s v="Si"/>
    <s v="Si"/>
    <s v="Si"/>
    <s v="Si"/>
    <s v="Si"/>
    <s v="Si"/>
    <s v="Si"/>
    <s v="Si"/>
    <s v="Si"/>
    <s v="Si"/>
    <s v="Si"/>
    <s v="SI"/>
    <s v="Si"/>
    <s v="No"/>
    <s v="Si"/>
    <s v="Si"/>
    <s v="Si"/>
    <s v="No"/>
    <s v="Si"/>
    <s v="Si"/>
    <s v="Si"/>
    <s v="Si"/>
    <s v="Si"/>
    <s v="Si"/>
    <s v="Si"/>
    <s v="Si"/>
    <s v="Si"/>
    <m/>
    <s v="Critica"/>
    <m/>
    <m/>
    <n v="1"/>
    <n v="1"/>
    <n v="1"/>
    <n v="1"/>
    <n v="1"/>
    <n v="1"/>
    <n v="1"/>
    <n v="1"/>
    <n v="1"/>
    <n v="1"/>
    <n v="1"/>
    <n v="1"/>
    <n v="1"/>
    <n v="1"/>
    <n v="1"/>
    <n v="1"/>
    <n v="1"/>
    <n v="1"/>
    <n v="1"/>
    <n v="1"/>
    <n v="1"/>
    <n v="1"/>
    <n v="1"/>
    <n v="1"/>
    <n v="1"/>
    <n v="1"/>
    <n v="1"/>
    <n v="1"/>
    <n v="1"/>
    <n v="1"/>
    <n v="1"/>
    <n v="1"/>
    <n v="1"/>
    <n v="1"/>
    <n v="0"/>
    <n v="1"/>
    <n v="1"/>
    <n v="1"/>
    <n v="0"/>
    <n v="1"/>
    <n v="1"/>
    <n v="1"/>
    <n v="1"/>
    <n v="1"/>
    <n v="1"/>
    <n v="1"/>
    <n v="1"/>
    <n v="1"/>
    <n v="1"/>
    <n v="0.15"/>
    <n v="0.15"/>
    <n v="0.15"/>
    <n v="0.15"/>
    <n v="0.3"/>
    <n v="0.3"/>
    <n v="0.3"/>
    <n v="0.3"/>
    <n v="0.3"/>
    <n v="0.3"/>
    <n v="0.3"/>
    <n v="0.3"/>
    <n v="0.3"/>
    <n v="0.3"/>
    <n v="0.25"/>
    <n v="0.25"/>
    <n v="1"/>
    <n v="1"/>
    <n v="1"/>
    <n v="1"/>
    <n v="1"/>
    <n v="1"/>
    <n v="1"/>
    <n v="1"/>
    <n v="1"/>
    <n v="1"/>
    <n v="1"/>
    <n v="1"/>
    <n v="1"/>
    <n v="1"/>
    <n v="1"/>
    <n v="1"/>
    <n v="1"/>
    <n v="1"/>
    <n v="1"/>
    <n v="1"/>
    <n v="1"/>
    <n v="1"/>
    <n v="1"/>
    <n v="1"/>
    <n v="1"/>
    <n v="1"/>
    <n v="1"/>
    <n v="1"/>
    <n v="1"/>
    <n v="1"/>
    <n v="1"/>
    <n v="1"/>
    <n v="1"/>
    <n v="0"/>
    <n v="1"/>
    <n v="1"/>
    <n v="1"/>
    <n v="0"/>
    <n v="0"/>
    <n v="1"/>
    <n v="1"/>
    <n v="1"/>
    <n v="1"/>
    <n v="1"/>
    <n v="1"/>
    <n v="1"/>
    <n v="1"/>
    <n v="0"/>
    <n v="1"/>
    <n v="1"/>
    <n v="1"/>
    <n v="1"/>
    <n v="1"/>
    <n v="1"/>
    <n v="1"/>
    <n v="1"/>
    <n v="0.1"/>
    <n v="0.3"/>
    <n v="0"/>
    <n v="0.3"/>
    <n v="0.7"/>
    <n v="1"/>
    <n v="1"/>
    <s v=""/>
    <s v=""/>
    <s v=""/>
    <m/>
    <m/>
    <s v=""/>
    <s v=""/>
    <s v=""/>
    <s v=""/>
    <s v=""/>
    <s v=""/>
    <s v=""/>
    <e v="#REF!"/>
    <s v=""/>
    <s v=""/>
    <s v=""/>
    <s v=""/>
    <s v=""/>
    <s v=""/>
    <s v=""/>
    <s v=""/>
    <s v=""/>
    <s v=""/>
    <s v=""/>
    <s v=""/>
    <s v=""/>
    <s v=""/>
    <s v=""/>
    <s v=""/>
    <s v=""/>
    <s v=""/>
    <s v=""/>
    <s v=""/>
    <s v=""/>
    <e v="#REF!"/>
    <e v="#REF!"/>
    <s v=""/>
    <s v="¿El agente realiza venta cruzada cuando corresponde? "/>
    <s v=""/>
    <s v=""/>
    <s v=""/>
    <s v="¿El agente maneja correctamente las objeciones del cliente? "/>
    <s v=""/>
    <s v=""/>
    <s v=""/>
    <s v=""/>
    <s v=""/>
    <s v=""/>
    <s v=""/>
    <s v=""/>
    <s v=""/>
    <s v="Genesis Nicole Caicedo Moreno Outbound jul-26"/>
    <n v="1"/>
    <n v="1"/>
    <n v="1"/>
    <n v="397"/>
    <n v="0"/>
    <x v="2"/>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1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rowHeaderCaption="Proceso">
  <location ref="B13:G17" firstHeaderRow="0" firstDataRow="1" firstDataCol="1"/>
  <pivotFields count="326">
    <pivotField showAll="0"/>
    <pivotField showAll="0"/>
    <pivotField numFmtId="14" showAll="0"/>
    <pivotField showAll="0"/>
    <pivotField multipleItemSelectionAllowed="1" showAll="0">
      <items count="28">
        <item m="1" x="11"/>
        <item m="1" x="16"/>
        <item m="1" x="19"/>
        <item m="1" x="22"/>
        <item m="1" x="15"/>
        <item m="1" x="9"/>
        <item m="1" x="23"/>
        <item m="1" x="7"/>
        <item m="1" x="17"/>
        <item m="1" x="13"/>
        <item m="1" x="25"/>
        <item sd="0" m="1" x="18"/>
        <item sd="0" m="1" x="6"/>
        <item m="1" x="12"/>
        <item m="1" x="14"/>
        <item m="1" x="8"/>
        <item m="1" x="21"/>
        <item m="1" x="26"/>
        <item m="1" x="10"/>
        <item m="1" x="20"/>
        <item m="1" x="24"/>
        <item x="3"/>
        <item x="2"/>
        <item x="1"/>
        <item x="0"/>
        <item m="1" x="5"/>
        <item x="4"/>
        <item t="default"/>
      </items>
    </pivotField>
    <pivotField showAll="0" defaultSubtotal="0">
      <items count="2">
        <item x="0"/>
        <item m="1" x="1"/>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axis="axisRow" showAll="0" defaultSubtotal="0">
      <items count="15">
        <item m="1" x="8"/>
        <item m="1" x="9"/>
        <item m="1" x="12"/>
        <item m="1" x="13"/>
        <item m="1" x="14"/>
        <item m="1" x="11"/>
        <item m="1" x="10"/>
        <item m="1" x="3"/>
        <item m="1" x="6"/>
        <item x="0"/>
        <item x="1"/>
        <item m="1" x="7"/>
        <item m="1" x="5"/>
        <item m="1" x="4"/>
        <item x="2"/>
      </items>
    </pivotField>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47"/>
  </rowFields>
  <rowItems count="4">
    <i>
      <x v="9"/>
    </i>
    <i>
      <x v="10"/>
    </i>
    <i>
      <x v="14"/>
    </i>
    <i t="grand">
      <x/>
    </i>
  </rowItems>
  <colFields count="1">
    <field x="-2"/>
  </colFields>
  <colItems count="5">
    <i>
      <x/>
    </i>
    <i i="1">
      <x v="1"/>
    </i>
    <i i="2">
      <x v="2"/>
    </i>
    <i i="3">
      <x v="3"/>
    </i>
    <i i="4">
      <x v="4"/>
    </i>
  </colItems>
  <dataFields count="5">
    <dataField name="PENC" fld="127" subtotal="average" baseField="0" baseItem="0" numFmtId="9"/>
    <dataField name=" PECUF" fld="158" subtotal="average" baseField="74" baseItem="0" numFmtId="10"/>
    <dataField name=" PECNE" fld="174" subtotal="average" baseField="253" baseItem="0" numFmtId="9"/>
    <dataField name=" PECCUM" fld="182" subtotal="average" baseField="74" baseItem="0" numFmtId="10"/>
    <dataField name="Score calidad " fld="187" subtotal="average" baseField="37" baseItem="0" numFmtId="164"/>
  </dataFields>
  <formats count="71">
    <format dxfId="1895">
      <pivotArea outline="0" collapsedLevelsAreSubtotals="1" fieldPosition="0">
        <references count="1">
          <reference field="4294967294" count="1" selected="0">
            <x v="1"/>
          </reference>
        </references>
      </pivotArea>
    </format>
    <format dxfId="1894">
      <pivotArea outline="0" collapsedLevelsAreSubtotals="1" fieldPosition="0">
        <references count="1">
          <reference field="4294967294" count="1" selected="0">
            <x v="1"/>
          </reference>
        </references>
      </pivotArea>
    </format>
    <format dxfId="1893">
      <pivotArea outline="0" collapsedLevelsAreSubtotals="1" fieldPosition="0">
        <references count="1">
          <reference field="4294967294" count="1" selected="0">
            <x v="1"/>
          </reference>
        </references>
      </pivotArea>
    </format>
    <format dxfId="1892">
      <pivotArea outline="0" collapsedLevelsAreSubtotals="1" fieldPosition="0">
        <references count="1">
          <reference field="4294967294" count="1" selected="0">
            <x v="1"/>
          </reference>
        </references>
      </pivotArea>
    </format>
    <format dxfId="1891">
      <pivotArea outline="0" collapsedLevelsAreSubtotals="1" fieldPosition="0">
        <references count="1">
          <reference field="4294967294" count="1" selected="0">
            <x v="1"/>
          </reference>
        </references>
      </pivotArea>
    </format>
    <format dxfId="1890">
      <pivotArea outline="0" collapsedLevelsAreSubtotals="1" fieldPosition="0">
        <references count="1">
          <reference field="4294967294" count="1" selected="0">
            <x v="1"/>
          </reference>
        </references>
      </pivotArea>
    </format>
    <format dxfId="1889">
      <pivotArea outline="0" collapsedLevelsAreSubtotals="1" fieldPosition="0">
        <references count="1">
          <reference field="4294967294" count="1" selected="0">
            <x v="1"/>
          </reference>
        </references>
      </pivotArea>
    </format>
    <format dxfId="1888">
      <pivotArea outline="0" collapsedLevelsAreSubtotals="1" fieldPosition="0">
        <references count="1">
          <reference field="4294967294" count="1" selected="0">
            <x v="1"/>
          </reference>
        </references>
      </pivotArea>
    </format>
    <format dxfId="1887">
      <pivotArea outline="0" collapsedLevelsAreSubtotals="1" fieldPosition="0">
        <references count="1">
          <reference field="4294967294" count="1" selected="0">
            <x v="3"/>
          </reference>
        </references>
      </pivotArea>
    </format>
    <format dxfId="1886">
      <pivotArea outline="0" collapsedLevelsAreSubtotals="1" fieldPosition="0">
        <references count="1">
          <reference field="4294967294" count="1" selected="0">
            <x v="3"/>
          </reference>
        </references>
      </pivotArea>
    </format>
    <format dxfId="1885">
      <pivotArea outline="0" collapsedLevelsAreSubtotals="1" fieldPosition="0">
        <references count="1">
          <reference field="4294967294" count="1" selected="0">
            <x v="3"/>
          </reference>
        </references>
      </pivotArea>
    </format>
    <format dxfId="1884">
      <pivotArea outline="0" collapsedLevelsAreSubtotals="1" fieldPosition="0">
        <references count="1">
          <reference field="4294967294" count="1" selected="0">
            <x v="3"/>
          </reference>
        </references>
      </pivotArea>
    </format>
    <format dxfId="1883">
      <pivotArea outline="0" collapsedLevelsAreSubtotals="1" fieldPosition="0">
        <references count="1">
          <reference field="4294967294" count="1" selected="0">
            <x v="3"/>
          </reference>
        </references>
      </pivotArea>
    </format>
    <format dxfId="1882">
      <pivotArea outline="0" collapsedLevelsAreSubtotals="1" fieldPosition="0">
        <references count="1">
          <reference field="4294967294" count="1" selected="0">
            <x v="3"/>
          </reference>
        </references>
      </pivotArea>
    </format>
    <format dxfId="1881">
      <pivotArea field="5" type="button" dataOnly="0" labelOnly="1" outline="0"/>
    </format>
    <format dxfId="1880">
      <pivotArea dataOnly="0" labelOnly="1" outline="0" fieldPosition="0">
        <references count="1">
          <reference field="4294967294" count="2">
            <x v="1"/>
            <x v="3"/>
          </reference>
        </references>
      </pivotArea>
    </format>
    <format dxfId="1879">
      <pivotArea field="5" type="button" dataOnly="0" labelOnly="1" outline="0"/>
    </format>
    <format dxfId="1878">
      <pivotArea dataOnly="0" labelOnly="1" outline="0" fieldPosition="0">
        <references count="1">
          <reference field="4294967294" count="2">
            <x v="1"/>
            <x v="3"/>
          </reference>
        </references>
      </pivotArea>
    </format>
    <format dxfId="1877">
      <pivotArea dataOnly="0" labelOnly="1" grandRow="1" outline="0" fieldPosition="0"/>
    </format>
    <format dxfId="1876">
      <pivotArea dataOnly="0" labelOnly="1" grandRow="1" outline="0" fieldPosition="0"/>
    </format>
    <format dxfId="1875">
      <pivotArea outline="0" collapsedLevelsAreSubtotals="1" fieldPosition="0"/>
    </format>
    <format dxfId="1874">
      <pivotArea dataOnly="0" labelOnly="1" grandRow="1" outline="0" fieldPosition="0"/>
    </format>
    <format dxfId="1873">
      <pivotArea type="all" dataOnly="0" outline="0" fieldPosition="0"/>
    </format>
    <format dxfId="1872">
      <pivotArea outline="0" collapsedLevelsAreSubtotals="1" fieldPosition="0"/>
    </format>
    <format dxfId="1871">
      <pivotArea field="5" type="button" dataOnly="0" labelOnly="1" outline="0"/>
    </format>
    <format dxfId="1870">
      <pivotArea dataOnly="0" labelOnly="1" grandRow="1" outline="0" fieldPosition="0"/>
    </format>
    <format dxfId="1869">
      <pivotArea dataOnly="0" labelOnly="1" outline="0" fieldPosition="0">
        <references count="1">
          <reference field="4294967294" count="2">
            <x v="1"/>
            <x v="3"/>
          </reference>
        </references>
      </pivotArea>
    </format>
    <format dxfId="1868">
      <pivotArea grandRow="1" outline="0" collapsedLevelsAreSubtotals="1" fieldPosition="0"/>
    </format>
    <format dxfId="1867">
      <pivotArea type="all" dataOnly="0" outline="0" fieldPosition="0"/>
    </format>
    <format dxfId="1866">
      <pivotArea outline="0" collapsedLevelsAreSubtotals="1" fieldPosition="0"/>
    </format>
    <format dxfId="1865">
      <pivotArea field="5" type="button" dataOnly="0" labelOnly="1" outline="0"/>
    </format>
    <format dxfId="1864">
      <pivotArea dataOnly="0" labelOnly="1" grandRow="1" outline="0" fieldPosition="0"/>
    </format>
    <format dxfId="1863">
      <pivotArea dataOnly="0" labelOnly="1" outline="0" fieldPosition="0">
        <references count="1">
          <reference field="4294967294" count="2">
            <x v="1"/>
            <x v="3"/>
          </reference>
        </references>
      </pivotArea>
    </format>
    <format dxfId="1862">
      <pivotArea dataOnly="0" labelOnly="1" grandRow="1" outline="0" fieldPosition="0"/>
    </format>
    <format dxfId="1861">
      <pivotArea grandRow="1" outline="0" collapsedLevelsAreSubtotals="1" fieldPosition="0"/>
    </format>
    <format dxfId="1860">
      <pivotArea dataOnly="0" labelOnly="1" grandRow="1" outline="0" fieldPosition="0"/>
    </format>
    <format dxfId="1859">
      <pivotArea grandRow="1" outline="0" collapsedLevelsAreSubtotals="1" fieldPosition="0"/>
    </format>
    <format dxfId="1858">
      <pivotArea dataOnly="0" labelOnly="1" grandRow="1" outline="0" fieldPosition="0"/>
    </format>
    <format dxfId="1857">
      <pivotArea outline="0" collapsedLevelsAreSubtotals="1" fieldPosition="0">
        <references count="1">
          <reference field="4294967294" count="2" selected="0">
            <x v="1"/>
            <x v="3"/>
          </reference>
        </references>
      </pivotArea>
    </format>
    <format dxfId="1856">
      <pivotArea dataOnly="0" labelOnly="1" outline="0" fieldPosition="0">
        <references count="1">
          <reference field="4294967294" count="2">
            <x v="1"/>
            <x v="3"/>
          </reference>
        </references>
      </pivotArea>
    </format>
    <format dxfId="1855">
      <pivotArea dataOnly="0" labelOnly="1" outline="0" fieldPosition="0">
        <references count="1">
          <reference field="4294967294" count="2">
            <x v="1"/>
            <x v="3"/>
          </reference>
        </references>
      </pivotArea>
    </format>
    <format dxfId="1854">
      <pivotArea field="5" grandRow="1" outline="0" collapsedLevelsAreSubtotals="1">
        <references count="1">
          <reference field="4294967294" count="1" selected="0">
            <x v="1"/>
          </reference>
        </references>
      </pivotArea>
    </format>
    <format dxfId="1853">
      <pivotArea field="5" grandRow="1" outline="0" collapsedLevelsAreSubtotals="1">
        <references count="1">
          <reference field="4294967294" count="1" selected="0">
            <x v="3"/>
          </reference>
        </references>
      </pivotArea>
    </format>
    <format dxfId="1852">
      <pivotArea dataOnly="0" labelOnly="1" outline="0" fieldPosition="0">
        <references count="1">
          <reference field="4294967294" count="1">
            <x v="4"/>
          </reference>
        </references>
      </pivotArea>
    </format>
    <format dxfId="1851">
      <pivotArea field="5" grandRow="1" outline="0" collapsedLevelsAreSubtotals="1">
        <references count="1">
          <reference field="4294967294" count="3" selected="0">
            <x v="1"/>
            <x v="3"/>
            <x v="4"/>
          </reference>
        </references>
      </pivotArea>
    </format>
    <format dxfId="1850">
      <pivotArea field="5" grandRow="1" outline="0" collapsedLevelsAreSubtotals="1">
        <references count="1">
          <reference field="4294967294" count="3" selected="0">
            <x v="1"/>
            <x v="3"/>
            <x v="4"/>
          </reference>
        </references>
      </pivotArea>
    </format>
    <format dxfId="1849">
      <pivotArea field="5" grandRow="1" outline="0" collapsedLevelsAreSubtotals="1">
        <references count="1">
          <reference field="4294967294" count="3" selected="0">
            <x v="1"/>
            <x v="3"/>
            <x v="4"/>
          </reference>
        </references>
      </pivotArea>
    </format>
    <format dxfId="1848">
      <pivotArea field="5" grandRow="1" outline="0" collapsedLevelsAreSubtotals="1">
        <references count="1">
          <reference field="4294967294" count="3" selected="0">
            <x v="1"/>
            <x v="3"/>
            <x v="4"/>
          </reference>
        </references>
      </pivotArea>
    </format>
    <format dxfId="1847">
      <pivotArea field="4" type="button" dataOnly="0" labelOnly="1" outline="0"/>
    </format>
    <format dxfId="1846">
      <pivotArea field="4" grandRow="1" outline="0" collapsedLevelsAreSubtotals="1">
        <references count="1">
          <reference field="4294967294" count="2" selected="0">
            <x v="3"/>
            <x v="4"/>
          </reference>
        </references>
      </pivotArea>
    </format>
    <format dxfId="1845">
      <pivotArea field="4" grandRow="1" outline="0" collapsedLevelsAreSubtotals="1">
        <references count="1">
          <reference field="4294967294" count="3" selected="0">
            <x v="1"/>
            <x v="3"/>
            <x v="4"/>
          </reference>
        </references>
      </pivotArea>
    </format>
    <format dxfId="1844">
      <pivotArea field="4" grandRow="1" outline="0" collapsedLevelsAreSubtotals="1">
        <references count="1">
          <reference field="4294967294" count="3" selected="0">
            <x v="1"/>
            <x v="3"/>
            <x v="4"/>
          </reference>
        </references>
      </pivotArea>
    </format>
    <format dxfId="1843">
      <pivotArea outline="0" collapsedLevelsAreSubtotals="1" fieldPosition="0">
        <references count="1">
          <reference field="4294967294" count="2" selected="0">
            <x v="1"/>
            <x v="3"/>
          </reference>
        </references>
      </pivotArea>
    </format>
    <format dxfId="1842">
      <pivotArea dataOnly="0" labelOnly="1" outline="0" fieldPosition="0">
        <references count="1">
          <reference field="4294967294" count="2">
            <x v="1"/>
            <x v="3"/>
          </reference>
        </references>
      </pivotArea>
    </format>
    <format dxfId="1841">
      <pivotArea outline="0" collapsedLevelsAreSubtotals="1" fieldPosition="0">
        <references count="1">
          <reference field="4294967294" count="1" selected="0">
            <x v="4"/>
          </reference>
        </references>
      </pivotArea>
    </format>
    <format dxfId="1840">
      <pivotArea dataOnly="0" labelOnly="1" outline="0" fieldPosition="0">
        <references count="1">
          <reference field="4294967294" count="1">
            <x v="4"/>
          </reference>
        </references>
      </pivotArea>
    </format>
    <format dxfId="1839">
      <pivotArea type="all" dataOnly="0" outline="0" fieldPosition="0"/>
    </format>
    <format dxfId="1838">
      <pivotArea outline="0" collapsedLevelsAreSubtotals="1" fieldPosition="0"/>
    </format>
    <format dxfId="1837">
      <pivotArea field="4" type="button" dataOnly="0" labelOnly="1" outline="0"/>
    </format>
    <format dxfId="1836">
      <pivotArea dataOnly="0" labelOnly="1" grandRow="1" outline="0" fieldPosition="0"/>
    </format>
    <format dxfId="1835">
      <pivotArea dataOnly="0" labelOnly="1" outline="0" fieldPosition="0">
        <references count="1">
          <reference field="4294967294" count="3">
            <x v="1"/>
            <x v="3"/>
            <x v="4"/>
          </reference>
        </references>
      </pivotArea>
    </format>
    <format dxfId="1834">
      <pivotArea outline="0" collapsedLevelsAreSubtotals="1" fieldPosition="0">
        <references count="1">
          <reference field="4294967294" count="1" selected="0">
            <x v="0"/>
          </reference>
        </references>
      </pivotArea>
    </format>
    <format dxfId="1833">
      <pivotArea field="4" grandRow="1" outline="0" collapsedLevelsAreSubtotals="1">
        <references count="1">
          <reference field="4294967294" count="4" selected="0">
            <x v="0"/>
            <x v="1"/>
            <x v="3"/>
            <x v="4"/>
          </reference>
        </references>
      </pivotArea>
    </format>
    <format dxfId="1832">
      <pivotArea field="4" grandRow="1" outline="0" collapsedLevelsAreSubtotals="1">
        <references count="1">
          <reference field="4294967294" count="4" selected="0">
            <x v="0"/>
            <x v="1"/>
            <x v="3"/>
            <x v="4"/>
          </reference>
        </references>
      </pivotArea>
    </format>
    <format dxfId="1831">
      <pivotArea field="4" grandRow="1" outline="0" collapsedLevelsAreSubtotals="1">
        <references count="1">
          <reference field="4294967294" count="4" selected="0">
            <x v="0"/>
            <x v="1"/>
            <x v="3"/>
            <x v="4"/>
          </reference>
        </references>
      </pivotArea>
    </format>
    <format dxfId="1830">
      <pivotArea dataOnly="0" labelOnly="1" outline="0" fieldPosition="0">
        <references count="1">
          <reference field="4294967294" count="1">
            <x v="0"/>
          </reference>
        </references>
      </pivotArea>
    </format>
    <format dxfId="1829">
      <pivotArea outline="0" collapsedLevelsAreSubtotals="1" fieldPosition="0">
        <references count="1">
          <reference field="4294967294" count="1" selected="0">
            <x v="4"/>
          </reference>
        </references>
      </pivotArea>
    </format>
    <format dxfId="1828">
      <pivotArea outline="0" collapsedLevelsAreSubtotals="1" fieldPosition="0">
        <references count="1">
          <reference field="4294967294" count="1" selected="0">
            <x v="2"/>
          </reference>
        </references>
      </pivotArea>
    </format>
    <format dxfId="1827">
      <pivotArea dataOnly="0" labelOnly="1" outline="0" fieldPosition="0">
        <references count="1">
          <reference field="4294967294" count="1">
            <x v="2"/>
          </reference>
        </references>
      </pivotArea>
    </format>
    <format dxfId="1826">
      <pivotArea outline="0" collapsedLevelsAreSubtotals="1" fieldPosition="0">
        <references count="1">
          <reference field="4294967294" count="1" selected="0">
            <x v="0"/>
          </reference>
        </references>
      </pivotArea>
    </format>
    <format dxfId="1825">
      <pivotArea dataOnly="0" labelOnly="1" outline="0" fieldPosition="0">
        <references count="1">
          <reference field="4294967294" count="1">
            <x v="0"/>
          </reference>
        </references>
      </pivotArea>
    </format>
  </formats>
  <conditionalFormats count="1">
    <conditionalFormat priority="2">
      <pivotAreas count="1">
        <pivotArea type="data" outline="0" collapsedLevelsAreSubtotals="1" fieldPosition="0">
          <references count="1">
            <reference field="4294967294" count="3" selected="0">
              <x v="0"/>
              <x v="1"/>
              <x v="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1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rowHeaderCaption="Proceso">
  <location ref="A3:H7" firstHeaderRow="0" firstDataRow="1" firstDataCol="1"/>
  <pivotFields count="326">
    <pivotField showAll="0"/>
    <pivotField showAll="0"/>
    <pivotField numFmtId="14" showAll="0"/>
    <pivotField showAll="0"/>
    <pivotField multipleItemSelectionAllowed="1" showAll="0">
      <items count="28">
        <item m="1" x="11"/>
        <item m="1" x="16"/>
        <item m="1" x="19"/>
        <item m="1" x="22"/>
        <item m="1" x="15"/>
        <item m="1" x="9"/>
        <item m="1" x="23"/>
        <item m="1" x="7"/>
        <item m="1" x="17"/>
        <item m="1" x="13"/>
        <item m="1" x="25"/>
        <item sd="0" m="1" x="18"/>
        <item sd="0" m="1" x="6"/>
        <item m="1" x="12"/>
        <item m="1" x="14"/>
        <item m="1" x="8"/>
        <item m="1" x="21"/>
        <item m="1" x="26"/>
        <item m="1" x="10"/>
        <item m="1" x="20"/>
        <item m="1" x="24"/>
        <item x="3"/>
        <item x="2"/>
        <item x="1"/>
        <item x="0"/>
        <item m="1" x="5"/>
        <item x="4"/>
        <item t="default"/>
      </items>
    </pivotField>
    <pivotField showAll="0" defaultSubtotal="0">
      <items count="2">
        <item x="0"/>
        <item m="1" x="1"/>
      </items>
    </pivotField>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showAll="0"/>
    <pivotField showAll="0"/>
    <pivotField showAll="0"/>
    <pivotField axis="axisRow" showAll="0" defaultSubtotal="0">
      <items count="15">
        <item m="1" x="8"/>
        <item m="1" x="9"/>
        <item m="1" x="12"/>
        <item m="1" x="13"/>
        <item m="1" x="14"/>
        <item m="1" x="11"/>
        <item m="1" x="10"/>
        <item m="1" x="3"/>
        <item m="1" x="6"/>
        <item x="0"/>
        <item x="1"/>
        <item m="1" x="7"/>
        <item m="1" x="5"/>
        <item m="1" x="4"/>
        <item x="2"/>
      </items>
    </pivotField>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47"/>
  </rowFields>
  <rowItems count="4">
    <i>
      <x v="9"/>
    </i>
    <i>
      <x v="10"/>
    </i>
    <i>
      <x v="14"/>
    </i>
    <i t="grand">
      <x/>
    </i>
  </rowItems>
  <colFields count="1">
    <field x="-2"/>
  </colFields>
  <colItems count="7">
    <i>
      <x/>
    </i>
    <i i="1">
      <x v="1"/>
    </i>
    <i i="2">
      <x v="2"/>
    </i>
    <i i="3">
      <x v="3"/>
    </i>
    <i i="4">
      <x v="4"/>
    </i>
    <i i="5">
      <x v="5"/>
    </i>
    <i i="6">
      <x v="6"/>
    </i>
  </colItems>
  <dataFields count="7">
    <dataField name="Count of agent count" fld="242" subtotal="count" baseField="247" baseItem="9"/>
    <dataField name="Sum of agent unico" fld="243" baseField="0" baseItem="0"/>
    <dataField name="PENC" fld="127" subtotal="average" baseField="0" baseItem="0" numFmtId="9"/>
    <dataField name=" PECUF" fld="158" subtotal="average" baseField="74" baseItem="0" numFmtId="10"/>
    <dataField name=" PECNE" fld="174" subtotal="average" baseField="253" baseItem="0" numFmtId="9"/>
    <dataField name=" PECCUM" fld="182" subtotal="average" baseField="74" baseItem="0" numFmtId="10"/>
    <dataField name="Score calidad " fld="187" subtotal="average" baseField="37" baseItem="0" numFmtId="164"/>
  </dataFields>
  <formats count="71">
    <format dxfId="1966">
      <pivotArea outline="0" collapsedLevelsAreSubtotals="1" fieldPosition="0">
        <references count="1">
          <reference field="4294967294" count="1" selected="0">
            <x v="3"/>
          </reference>
        </references>
      </pivotArea>
    </format>
    <format dxfId="1965">
      <pivotArea outline="0" collapsedLevelsAreSubtotals="1" fieldPosition="0">
        <references count="1">
          <reference field="4294967294" count="1" selected="0">
            <x v="3"/>
          </reference>
        </references>
      </pivotArea>
    </format>
    <format dxfId="1964">
      <pivotArea outline="0" collapsedLevelsAreSubtotals="1" fieldPosition="0">
        <references count="1">
          <reference field="4294967294" count="1" selected="0">
            <x v="3"/>
          </reference>
        </references>
      </pivotArea>
    </format>
    <format dxfId="1963">
      <pivotArea outline="0" collapsedLevelsAreSubtotals="1" fieldPosition="0">
        <references count="1">
          <reference field="4294967294" count="1" selected="0">
            <x v="3"/>
          </reference>
        </references>
      </pivotArea>
    </format>
    <format dxfId="1962">
      <pivotArea outline="0" collapsedLevelsAreSubtotals="1" fieldPosition="0">
        <references count="1">
          <reference field="4294967294" count="1" selected="0">
            <x v="3"/>
          </reference>
        </references>
      </pivotArea>
    </format>
    <format dxfId="1961">
      <pivotArea outline="0" collapsedLevelsAreSubtotals="1" fieldPosition="0">
        <references count="1">
          <reference field="4294967294" count="1" selected="0">
            <x v="3"/>
          </reference>
        </references>
      </pivotArea>
    </format>
    <format dxfId="1960">
      <pivotArea outline="0" collapsedLevelsAreSubtotals="1" fieldPosition="0">
        <references count="1">
          <reference field="4294967294" count="1" selected="0">
            <x v="3"/>
          </reference>
        </references>
      </pivotArea>
    </format>
    <format dxfId="1959">
      <pivotArea outline="0" collapsedLevelsAreSubtotals="1" fieldPosition="0">
        <references count="1">
          <reference field="4294967294" count="1" selected="0">
            <x v="3"/>
          </reference>
        </references>
      </pivotArea>
    </format>
    <format dxfId="1958">
      <pivotArea outline="0" collapsedLevelsAreSubtotals="1" fieldPosition="0">
        <references count="1">
          <reference field="4294967294" count="1" selected="0">
            <x v="5"/>
          </reference>
        </references>
      </pivotArea>
    </format>
    <format dxfId="1957">
      <pivotArea outline="0" collapsedLevelsAreSubtotals="1" fieldPosition="0">
        <references count="1">
          <reference field="4294967294" count="1" selected="0">
            <x v="5"/>
          </reference>
        </references>
      </pivotArea>
    </format>
    <format dxfId="1956">
      <pivotArea outline="0" collapsedLevelsAreSubtotals="1" fieldPosition="0">
        <references count="1">
          <reference field="4294967294" count="1" selected="0">
            <x v="5"/>
          </reference>
        </references>
      </pivotArea>
    </format>
    <format dxfId="1955">
      <pivotArea outline="0" collapsedLevelsAreSubtotals="1" fieldPosition="0">
        <references count="1">
          <reference field="4294967294" count="1" selected="0">
            <x v="5"/>
          </reference>
        </references>
      </pivotArea>
    </format>
    <format dxfId="1954">
      <pivotArea outline="0" collapsedLevelsAreSubtotals="1" fieldPosition="0">
        <references count="1">
          <reference field="4294967294" count="1" selected="0">
            <x v="5"/>
          </reference>
        </references>
      </pivotArea>
    </format>
    <format dxfId="1953">
      <pivotArea outline="0" collapsedLevelsAreSubtotals="1" fieldPosition="0">
        <references count="1">
          <reference field="4294967294" count="1" selected="0">
            <x v="5"/>
          </reference>
        </references>
      </pivotArea>
    </format>
    <format dxfId="1952">
      <pivotArea field="5" type="button" dataOnly="0" labelOnly="1" outline="0"/>
    </format>
    <format dxfId="1951">
      <pivotArea dataOnly="0" labelOnly="1" outline="0" fieldPosition="0">
        <references count="1">
          <reference field="4294967294" count="2">
            <x v="3"/>
            <x v="5"/>
          </reference>
        </references>
      </pivotArea>
    </format>
    <format dxfId="1950">
      <pivotArea field="5" type="button" dataOnly="0" labelOnly="1" outline="0"/>
    </format>
    <format dxfId="1949">
      <pivotArea dataOnly="0" labelOnly="1" outline="0" fieldPosition="0">
        <references count="1">
          <reference field="4294967294" count="2">
            <x v="3"/>
            <x v="5"/>
          </reference>
        </references>
      </pivotArea>
    </format>
    <format dxfId="1948">
      <pivotArea dataOnly="0" labelOnly="1" grandRow="1" outline="0" fieldPosition="0"/>
    </format>
    <format dxfId="1947">
      <pivotArea dataOnly="0" labelOnly="1" grandRow="1" outline="0" fieldPosition="0"/>
    </format>
    <format dxfId="1946">
      <pivotArea outline="0" collapsedLevelsAreSubtotals="1" fieldPosition="0"/>
    </format>
    <format dxfId="1945">
      <pivotArea dataOnly="0" labelOnly="1" grandRow="1" outline="0" fieldPosition="0"/>
    </format>
    <format dxfId="1944">
      <pivotArea type="all" dataOnly="0" outline="0" fieldPosition="0"/>
    </format>
    <format dxfId="1943">
      <pivotArea outline="0" collapsedLevelsAreSubtotals="1" fieldPosition="0"/>
    </format>
    <format dxfId="1942">
      <pivotArea field="5" type="button" dataOnly="0" labelOnly="1" outline="0"/>
    </format>
    <format dxfId="1941">
      <pivotArea dataOnly="0" labelOnly="1" grandRow="1" outline="0" fieldPosition="0"/>
    </format>
    <format dxfId="1940">
      <pivotArea dataOnly="0" labelOnly="1" outline="0" fieldPosition="0">
        <references count="1">
          <reference field="4294967294" count="2">
            <x v="3"/>
            <x v="5"/>
          </reference>
        </references>
      </pivotArea>
    </format>
    <format dxfId="1939">
      <pivotArea grandRow="1" outline="0" collapsedLevelsAreSubtotals="1" fieldPosition="0"/>
    </format>
    <format dxfId="1938">
      <pivotArea type="all" dataOnly="0" outline="0" fieldPosition="0"/>
    </format>
    <format dxfId="1937">
      <pivotArea outline="0" collapsedLevelsAreSubtotals="1" fieldPosition="0"/>
    </format>
    <format dxfId="1936">
      <pivotArea field="5" type="button" dataOnly="0" labelOnly="1" outline="0"/>
    </format>
    <format dxfId="1935">
      <pivotArea dataOnly="0" labelOnly="1" grandRow="1" outline="0" fieldPosition="0"/>
    </format>
    <format dxfId="1934">
      <pivotArea dataOnly="0" labelOnly="1" outline="0" fieldPosition="0">
        <references count="1">
          <reference field="4294967294" count="2">
            <x v="3"/>
            <x v="5"/>
          </reference>
        </references>
      </pivotArea>
    </format>
    <format dxfId="1933">
      <pivotArea dataOnly="0" labelOnly="1" grandRow="1" outline="0" fieldPosition="0"/>
    </format>
    <format dxfId="1932">
      <pivotArea grandRow="1" outline="0" collapsedLevelsAreSubtotals="1" fieldPosition="0"/>
    </format>
    <format dxfId="1931">
      <pivotArea dataOnly="0" labelOnly="1" grandRow="1" outline="0" fieldPosition="0"/>
    </format>
    <format dxfId="1930">
      <pivotArea grandRow="1" outline="0" collapsedLevelsAreSubtotals="1" fieldPosition="0"/>
    </format>
    <format dxfId="1929">
      <pivotArea dataOnly="0" labelOnly="1" grandRow="1" outline="0" fieldPosition="0"/>
    </format>
    <format dxfId="1928">
      <pivotArea outline="0" collapsedLevelsAreSubtotals="1" fieldPosition="0">
        <references count="1">
          <reference field="4294967294" count="2" selected="0">
            <x v="3"/>
            <x v="5"/>
          </reference>
        </references>
      </pivotArea>
    </format>
    <format dxfId="1927">
      <pivotArea dataOnly="0" labelOnly="1" outline="0" fieldPosition="0">
        <references count="1">
          <reference field="4294967294" count="2">
            <x v="3"/>
            <x v="5"/>
          </reference>
        </references>
      </pivotArea>
    </format>
    <format dxfId="1926">
      <pivotArea dataOnly="0" labelOnly="1" outline="0" fieldPosition="0">
        <references count="1">
          <reference field="4294967294" count="2">
            <x v="3"/>
            <x v="5"/>
          </reference>
        </references>
      </pivotArea>
    </format>
    <format dxfId="1925">
      <pivotArea field="5" grandRow="1" outline="0" collapsedLevelsAreSubtotals="1">
        <references count="1">
          <reference field="4294967294" count="1" selected="0">
            <x v="3"/>
          </reference>
        </references>
      </pivotArea>
    </format>
    <format dxfId="1924">
      <pivotArea field="5" grandRow="1" outline="0" collapsedLevelsAreSubtotals="1">
        <references count="1">
          <reference field="4294967294" count="1" selected="0">
            <x v="5"/>
          </reference>
        </references>
      </pivotArea>
    </format>
    <format dxfId="1923">
      <pivotArea dataOnly="0" labelOnly="1" outline="0" fieldPosition="0">
        <references count="1">
          <reference field="4294967294" count="1">
            <x v="6"/>
          </reference>
        </references>
      </pivotArea>
    </format>
    <format dxfId="1922">
      <pivotArea field="5" grandRow="1" outline="0" collapsedLevelsAreSubtotals="1">
        <references count="1">
          <reference field="4294967294" count="3" selected="0">
            <x v="3"/>
            <x v="5"/>
            <x v="6"/>
          </reference>
        </references>
      </pivotArea>
    </format>
    <format dxfId="1921">
      <pivotArea field="5" grandRow="1" outline="0" collapsedLevelsAreSubtotals="1">
        <references count="1">
          <reference field="4294967294" count="3" selected="0">
            <x v="3"/>
            <x v="5"/>
            <x v="6"/>
          </reference>
        </references>
      </pivotArea>
    </format>
    <format dxfId="1920">
      <pivotArea field="5" grandRow="1" outline="0" collapsedLevelsAreSubtotals="1">
        <references count="1">
          <reference field="4294967294" count="3" selected="0">
            <x v="3"/>
            <x v="5"/>
            <x v="6"/>
          </reference>
        </references>
      </pivotArea>
    </format>
    <format dxfId="1919">
      <pivotArea field="5" grandRow="1" outline="0" collapsedLevelsAreSubtotals="1">
        <references count="1">
          <reference field="4294967294" count="3" selected="0">
            <x v="3"/>
            <x v="5"/>
            <x v="6"/>
          </reference>
        </references>
      </pivotArea>
    </format>
    <format dxfId="1918">
      <pivotArea field="4" type="button" dataOnly="0" labelOnly="1" outline="0"/>
    </format>
    <format dxfId="1917">
      <pivotArea field="4" grandRow="1" outline="0" collapsedLevelsAreSubtotals="1">
        <references count="1">
          <reference field="4294967294" count="2" selected="0">
            <x v="5"/>
            <x v="6"/>
          </reference>
        </references>
      </pivotArea>
    </format>
    <format dxfId="1916">
      <pivotArea field="4" grandRow="1" outline="0" collapsedLevelsAreSubtotals="1">
        <references count="1">
          <reference field="4294967294" count="3" selected="0">
            <x v="3"/>
            <x v="5"/>
            <x v="6"/>
          </reference>
        </references>
      </pivotArea>
    </format>
    <format dxfId="1915">
      <pivotArea field="4" grandRow="1" outline="0" collapsedLevelsAreSubtotals="1">
        <references count="1">
          <reference field="4294967294" count="3" selected="0">
            <x v="3"/>
            <x v="5"/>
            <x v="6"/>
          </reference>
        </references>
      </pivotArea>
    </format>
    <format dxfId="1914">
      <pivotArea outline="0" collapsedLevelsAreSubtotals="1" fieldPosition="0">
        <references count="1">
          <reference field="4294967294" count="2" selected="0">
            <x v="3"/>
            <x v="5"/>
          </reference>
        </references>
      </pivotArea>
    </format>
    <format dxfId="1913">
      <pivotArea dataOnly="0" labelOnly="1" outline="0" fieldPosition="0">
        <references count="1">
          <reference field="4294967294" count="2">
            <x v="3"/>
            <x v="5"/>
          </reference>
        </references>
      </pivotArea>
    </format>
    <format dxfId="1912">
      <pivotArea outline="0" collapsedLevelsAreSubtotals="1" fieldPosition="0">
        <references count="1">
          <reference field="4294967294" count="1" selected="0">
            <x v="6"/>
          </reference>
        </references>
      </pivotArea>
    </format>
    <format dxfId="1911">
      <pivotArea dataOnly="0" labelOnly="1" outline="0" fieldPosition="0">
        <references count="1">
          <reference field="4294967294" count="1">
            <x v="6"/>
          </reference>
        </references>
      </pivotArea>
    </format>
    <format dxfId="1910">
      <pivotArea type="all" dataOnly="0" outline="0" fieldPosition="0"/>
    </format>
    <format dxfId="1909">
      <pivotArea outline="0" collapsedLevelsAreSubtotals="1" fieldPosition="0"/>
    </format>
    <format dxfId="1908">
      <pivotArea field="4" type="button" dataOnly="0" labelOnly="1" outline="0"/>
    </format>
    <format dxfId="1907">
      <pivotArea dataOnly="0" labelOnly="1" grandRow="1" outline="0" fieldPosition="0"/>
    </format>
    <format dxfId="1906">
      <pivotArea dataOnly="0" labelOnly="1" outline="0" fieldPosition="0">
        <references count="1">
          <reference field="4294967294" count="3">
            <x v="3"/>
            <x v="5"/>
            <x v="6"/>
          </reference>
        </references>
      </pivotArea>
    </format>
    <format dxfId="1905">
      <pivotArea outline="0" collapsedLevelsAreSubtotals="1" fieldPosition="0">
        <references count="1">
          <reference field="4294967294" count="1" selected="0">
            <x v="2"/>
          </reference>
        </references>
      </pivotArea>
    </format>
    <format dxfId="1904">
      <pivotArea field="4" grandRow="1" outline="0" collapsedLevelsAreSubtotals="1">
        <references count="1">
          <reference field="4294967294" count="4" selected="0">
            <x v="2"/>
            <x v="3"/>
            <x v="5"/>
            <x v="6"/>
          </reference>
        </references>
      </pivotArea>
    </format>
    <format dxfId="1903">
      <pivotArea field="4" grandRow="1" outline="0" collapsedLevelsAreSubtotals="1">
        <references count="1">
          <reference field="4294967294" count="4" selected="0">
            <x v="2"/>
            <x v="3"/>
            <x v="5"/>
            <x v="6"/>
          </reference>
        </references>
      </pivotArea>
    </format>
    <format dxfId="1902">
      <pivotArea field="4" grandRow="1" outline="0" collapsedLevelsAreSubtotals="1">
        <references count="1">
          <reference field="4294967294" count="4" selected="0">
            <x v="2"/>
            <x v="3"/>
            <x v="5"/>
            <x v="6"/>
          </reference>
        </references>
      </pivotArea>
    </format>
    <format dxfId="1901">
      <pivotArea dataOnly="0" labelOnly="1" outline="0" fieldPosition="0">
        <references count="1">
          <reference field="4294967294" count="1">
            <x v="2"/>
          </reference>
        </references>
      </pivotArea>
    </format>
    <format dxfId="1900">
      <pivotArea outline="0" collapsedLevelsAreSubtotals="1" fieldPosition="0">
        <references count="1">
          <reference field="4294967294" count="1" selected="0">
            <x v="6"/>
          </reference>
        </references>
      </pivotArea>
    </format>
    <format dxfId="1899">
      <pivotArea outline="0" collapsedLevelsAreSubtotals="1" fieldPosition="0">
        <references count="1">
          <reference field="4294967294" count="1" selected="0">
            <x v="4"/>
          </reference>
        </references>
      </pivotArea>
    </format>
    <format dxfId="1898">
      <pivotArea dataOnly="0" labelOnly="1" outline="0" fieldPosition="0">
        <references count="1">
          <reference field="4294967294" count="1">
            <x v="4"/>
          </reference>
        </references>
      </pivotArea>
    </format>
    <format dxfId="1897">
      <pivotArea outline="0" collapsedLevelsAreSubtotals="1" fieldPosition="0">
        <references count="1">
          <reference field="4294967294" count="1" selected="0">
            <x v="1"/>
          </reference>
        </references>
      </pivotArea>
    </format>
    <format dxfId="1896">
      <pivotArea dataOnly="0" labelOnly="1" outline="0" fieldPosition="0">
        <references count="1">
          <reference field="4294967294" count="1">
            <x v="1"/>
          </reference>
        </references>
      </pivotArea>
    </format>
  </formats>
  <conditionalFormats count="1">
    <conditionalFormat priority="3">
      <pivotAreas count="1">
        <pivotArea type="data" outline="0" collapsedLevelsAreSubtotals="1" fieldPosition="0">
          <references count="1">
            <reference field="4294967294" count="3" selected="0">
              <x v="2"/>
              <x v="3"/>
              <x v="5"/>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roceso" cacheId="11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rowHeaderCaption="Campaña">
  <location ref="B15:J18" firstHeaderRow="0" firstDataRow="1" firstDataCol="1"/>
  <pivotFields count="326">
    <pivotField showAll="0"/>
    <pivotField showAll="0"/>
    <pivotField numFmtId="14" showAll="0"/>
    <pivotField axis="axisRow" showAll="0">
      <items count="3">
        <item x="0"/>
        <item x="1"/>
        <item t="default"/>
      </items>
    </pivotField>
    <pivotField multipleItemSelectionAllowed="1" showAll="0" defaultSubtotal="0">
      <items count="27">
        <item m="1" x="8"/>
        <item m="1" x="12"/>
        <item m="1" x="24"/>
        <item m="1" x="22"/>
        <item m="1" x="16"/>
        <item x="2"/>
        <item m="1" x="20"/>
        <item m="1" x="21"/>
        <item m="1" x="23"/>
        <item m="1" x="17"/>
        <item m="1" x="14"/>
        <item m="1" x="26"/>
        <item x="1"/>
        <item m="1" x="9"/>
        <item m="1" x="11"/>
        <item m="1" x="5"/>
        <item x="3"/>
        <item m="1" x="19"/>
        <item x="0"/>
        <item m="1" x="15"/>
        <item x="4"/>
        <item m="1" x="6"/>
        <item m="1" x="25"/>
        <item m="1" x="10"/>
        <item m="1" x="13"/>
        <item m="1" x="18"/>
        <item m="1" x="7"/>
      </items>
    </pivotField>
    <pivotField showAll="0" defaultSubtotal="0">
      <items count="2">
        <item x="0"/>
        <item m="1" x="1"/>
      </items>
    </pivotField>
    <pivotField showAll="0"/>
    <pivotField showAll="0">
      <items count="9">
        <item h="1" x="0"/>
        <item h="1" x="1"/>
        <item h="1" x="2"/>
        <item h="1" x="3"/>
        <item h="1" x="4"/>
        <item h="1" x="5"/>
        <item x="6"/>
        <item h="1" m="1" x="7"/>
        <item t="default"/>
      </items>
    </pivotField>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ataField="1" showAll="0" defaultSubtotal="0"/>
    <pivotField showAll="0"/>
    <pivotField showAll="0"/>
    <pivotField showAll="0"/>
    <pivotField showAll="0" defaultSubtotal="0">
      <items count="15">
        <item h="1" m="1" x="8"/>
        <item h="1" m="1" x="6"/>
        <item h="1" m="1" x="14"/>
        <item h="1" m="1" x="9"/>
        <item h="1" m="1" x="11"/>
        <item x="2"/>
        <item h="1" m="1" x="4"/>
        <item h="1" x="1"/>
        <item h="1" m="1" x="5"/>
        <item h="1" m="1" x="12"/>
        <item h="1" m="1" x="13"/>
        <item h="1" x="0"/>
        <item h="1" m="1" x="7"/>
        <item h="1" m="1" x="10"/>
        <item h="1" m="1" x="3"/>
      </items>
    </pivotField>
    <pivotField showAll="0" defaultSubtotal="0"/>
    <pivotField showAll="0" defaultSubtotal="0"/>
    <pivotField showAll="0" defaultSubtotal="0"/>
    <pivotField showAll="0" defaultSubtotal="0"/>
    <pivotField showAll="0" defaultSubtotal="0">
      <items count="4">
        <item x="0"/>
        <item x="1"/>
        <item x="3"/>
        <item x="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3">
    <i>
      <x/>
    </i>
    <i>
      <x v="1"/>
    </i>
    <i t="grand">
      <x/>
    </i>
  </rowItems>
  <colFields count="1">
    <field x="-2"/>
  </colFields>
  <colItems count="8">
    <i>
      <x/>
    </i>
    <i i="1">
      <x v="1"/>
    </i>
    <i i="2">
      <x v="2"/>
    </i>
    <i i="3">
      <x v="3"/>
    </i>
    <i i="4">
      <x v="4"/>
    </i>
    <i i="5">
      <x v="5"/>
    </i>
    <i i="6">
      <x v="6"/>
    </i>
    <i i="7">
      <x v="7"/>
    </i>
  </colItems>
  <dataFields count="8">
    <dataField name="Agente Mon." fld="243" baseField="0" baseItem="0"/>
    <dataField name="M. Critica" fld="189" baseField="0" baseItem="0"/>
    <dataField name=" % M. Criticas" fld="320" baseField="0" baseItem="0"/>
    <dataField name="PENC" fld="127" subtotal="average" baseField="7" baseItem="0" numFmtId="164"/>
    <dataField name=" PECUF" fld="158" subtotal="average" baseField="74" baseItem="0" numFmtId="164"/>
    <dataField name=" PECNE" fld="174" subtotal="average" baseField="7" baseItem="0" numFmtId="10"/>
    <dataField name=" PECCUM" fld="182" subtotal="average" baseField="74" baseItem="0" numFmtId="164"/>
    <dataField name="Score calidad " fld="187" subtotal="average" baseField="37" baseItem="0" numFmtId="10"/>
  </dataFields>
  <formats count="58">
    <format dxfId="1820">
      <pivotArea outline="0" collapsedLevelsAreSubtotals="1" fieldPosition="0">
        <references count="1">
          <reference field="4294967294" count="1" selected="0">
            <x v="4"/>
          </reference>
        </references>
      </pivotArea>
    </format>
    <format dxfId="1819">
      <pivotArea outline="0" collapsedLevelsAreSubtotals="1" fieldPosition="0">
        <references count="1">
          <reference field="4294967294" count="1" selected="0">
            <x v="4"/>
          </reference>
        </references>
      </pivotArea>
    </format>
    <format dxfId="1818">
      <pivotArea outline="0" collapsedLevelsAreSubtotals="1" fieldPosition="0">
        <references count="1">
          <reference field="4294967294" count="1" selected="0">
            <x v="4"/>
          </reference>
        </references>
      </pivotArea>
    </format>
    <format dxfId="1817">
      <pivotArea outline="0" collapsedLevelsAreSubtotals="1" fieldPosition="0">
        <references count="1">
          <reference field="4294967294" count="1" selected="0">
            <x v="4"/>
          </reference>
        </references>
      </pivotArea>
    </format>
    <format dxfId="1816">
      <pivotArea outline="0" collapsedLevelsAreSubtotals="1" fieldPosition="0">
        <references count="1">
          <reference field="4294967294" count="1" selected="0">
            <x v="4"/>
          </reference>
        </references>
      </pivotArea>
    </format>
    <format dxfId="1815">
      <pivotArea outline="0" collapsedLevelsAreSubtotals="1" fieldPosition="0">
        <references count="1">
          <reference field="4294967294" count="1" selected="0">
            <x v="4"/>
          </reference>
        </references>
      </pivotArea>
    </format>
    <format dxfId="1814">
      <pivotArea outline="0" collapsedLevelsAreSubtotals="1" fieldPosition="0">
        <references count="1">
          <reference field="4294967294" count="1" selected="0">
            <x v="4"/>
          </reference>
        </references>
      </pivotArea>
    </format>
    <format dxfId="1813">
      <pivotArea outline="0" collapsedLevelsAreSubtotals="1" fieldPosition="0">
        <references count="1">
          <reference field="4294967294" count="1" selected="0">
            <x v="4"/>
          </reference>
        </references>
      </pivotArea>
    </format>
    <format dxfId="1812">
      <pivotArea outline="0" collapsedLevelsAreSubtotals="1" fieldPosition="0">
        <references count="1">
          <reference field="4294967294" count="1" selected="0">
            <x v="6"/>
          </reference>
        </references>
      </pivotArea>
    </format>
    <format dxfId="1811">
      <pivotArea outline="0" collapsedLevelsAreSubtotals="1" fieldPosition="0">
        <references count="1">
          <reference field="4294967294" count="1" selected="0">
            <x v="6"/>
          </reference>
        </references>
      </pivotArea>
    </format>
    <format dxfId="1810">
      <pivotArea outline="0" collapsedLevelsAreSubtotals="1" fieldPosition="0">
        <references count="1">
          <reference field="4294967294" count="1" selected="0">
            <x v="6"/>
          </reference>
        </references>
      </pivotArea>
    </format>
    <format dxfId="1809">
      <pivotArea outline="0" collapsedLevelsAreSubtotals="1" fieldPosition="0">
        <references count="1">
          <reference field="4294967294" count="1" selected="0">
            <x v="6"/>
          </reference>
        </references>
      </pivotArea>
    </format>
    <format dxfId="1808">
      <pivotArea outline="0" collapsedLevelsAreSubtotals="1" fieldPosition="0">
        <references count="1">
          <reference field="4294967294" count="1" selected="0">
            <x v="6"/>
          </reference>
        </references>
      </pivotArea>
    </format>
    <format dxfId="1807">
      <pivotArea outline="0" collapsedLevelsAreSubtotals="1" fieldPosition="0">
        <references count="1">
          <reference field="4294967294" count="1" selected="0">
            <x v="6"/>
          </reference>
        </references>
      </pivotArea>
    </format>
    <format dxfId="1806">
      <pivotArea dataOnly="0" labelOnly="1" outline="0" fieldPosition="0">
        <references count="1">
          <reference field="4294967294" count="2">
            <x v="4"/>
            <x v="6"/>
          </reference>
        </references>
      </pivotArea>
    </format>
    <format dxfId="1805">
      <pivotArea dataOnly="0" labelOnly="1" outline="0" fieldPosition="0">
        <references count="1">
          <reference field="4294967294" count="2">
            <x v="4"/>
            <x v="6"/>
          </reference>
        </references>
      </pivotArea>
    </format>
    <format dxfId="1804">
      <pivotArea dataOnly="0" labelOnly="1" grandRow="1" outline="0" fieldPosition="0"/>
    </format>
    <format dxfId="1803">
      <pivotArea dataOnly="0" labelOnly="1" grandRow="1" outline="0" fieldPosition="0"/>
    </format>
    <format dxfId="1802">
      <pivotArea outline="0" collapsedLevelsAreSubtotals="1" fieldPosition="0"/>
    </format>
    <format dxfId="1801">
      <pivotArea dataOnly="0" labelOnly="1" grandRow="1" outline="0" fieldPosition="0"/>
    </format>
    <format dxfId="1800">
      <pivotArea type="all" dataOnly="0" outline="0" fieldPosition="0"/>
    </format>
    <format dxfId="1799">
      <pivotArea outline="0" collapsedLevelsAreSubtotals="1" fieldPosition="0"/>
    </format>
    <format dxfId="1798">
      <pivotArea dataOnly="0" labelOnly="1" grandRow="1" outline="0" fieldPosition="0"/>
    </format>
    <format dxfId="1797">
      <pivotArea dataOnly="0" labelOnly="1" outline="0" fieldPosition="0">
        <references count="1">
          <reference field="4294967294" count="2">
            <x v="4"/>
            <x v="6"/>
          </reference>
        </references>
      </pivotArea>
    </format>
    <format dxfId="1796">
      <pivotArea grandRow="1" outline="0" collapsedLevelsAreSubtotals="1" fieldPosition="0"/>
    </format>
    <format dxfId="1795">
      <pivotArea type="all" dataOnly="0" outline="0" fieldPosition="0"/>
    </format>
    <format dxfId="1794">
      <pivotArea outline="0" collapsedLevelsAreSubtotals="1" fieldPosition="0"/>
    </format>
    <format dxfId="1793">
      <pivotArea dataOnly="0" labelOnly="1" grandRow="1" outline="0" fieldPosition="0"/>
    </format>
    <format dxfId="1792">
      <pivotArea dataOnly="0" labelOnly="1" outline="0" fieldPosition="0">
        <references count="1">
          <reference field="4294967294" count="2">
            <x v="4"/>
            <x v="6"/>
          </reference>
        </references>
      </pivotArea>
    </format>
    <format dxfId="1791">
      <pivotArea dataOnly="0" labelOnly="1" outline="0" fieldPosition="0">
        <references count="1">
          <reference field="4294967294" count="1">
            <x v="0"/>
          </reference>
        </references>
      </pivotArea>
    </format>
    <format dxfId="1790">
      <pivotArea dataOnly="0" labelOnly="1" grandRow="1" outline="0" fieldPosition="0"/>
    </format>
    <format dxfId="1789">
      <pivotArea outline="0" collapsedLevelsAreSubtotals="1" fieldPosition="0">
        <references count="1">
          <reference field="4294967294" count="1" selected="0">
            <x v="0"/>
          </reference>
        </references>
      </pivotArea>
    </format>
    <format dxfId="1788">
      <pivotArea grandRow="1" outline="0" collapsedLevelsAreSubtotals="1" fieldPosition="0"/>
    </format>
    <format dxfId="1787">
      <pivotArea dataOnly="0" labelOnly="1" grandRow="1" outline="0" fieldPosition="0"/>
    </format>
    <format dxfId="1786">
      <pivotArea grandRow="1" outline="0" collapsedLevelsAreSubtotals="1" fieldPosition="0"/>
    </format>
    <format dxfId="1785">
      <pivotArea dataOnly="0" labelOnly="1" grandRow="1" outline="0" fieldPosition="0"/>
    </format>
    <format dxfId="1784">
      <pivotArea outline="0" collapsedLevelsAreSubtotals="1" fieldPosition="0">
        <references count="1">
          <reference field="4294967294" count="2" selected="0">
            <x v="4"/>
            <x v="6"/>
          </reference>
        </references>
      </pivotArea>
    </format>
    <format dxfId="1783">
      <pivotArea dataOnly="0" labelOnly="1" outline="0" fieldPosition="0">
        <references count="1">
          <reference field="4294967294" count="2">
            <x v="4"/>
            <x v="6"/>
          </reference>
        </references>
      </pivotArea>
    </format>
    <format dxfId="1782">
      <pivotArea dataOnly="0" labelOnly="1" outline="0" fieldPosition="0">
        <references count="1">
          <reference field="4294967294" count="3">
            <x v="0"/>
            <x v="4"/>
            <x v="6"/>
          </reference>
        </references>
      </pivotArea>
    </format>
    <format dxfId="1781">
      <pivotArea dataOnly="0" labelOnly="1" outline="0" fieldPosition="0">
        <references count="1">
          <reference field="4294967294" count="1">
            <x v="7"/>
          </reference>
        </references>
      </pivotArea>
    </format>
    <format dxfId="1780">
      <pivotArea field="5" type="button" dataOnly="0" labelOnly="1" outline="0"/>
    </format>
    <format dxfId="1779">
      <pivotArea outline="0" collapsedLevelsAreSubtotals="1" fieldPosition="0">
        <references count="1">
          <reference field="4294967294" count="3" selected="0">
            <x v="4"/>
            <x v="6"/>
            <x v="7"/>
          </reference>
        </references>
      </pivotArea>
    </format>
    <format dxfId="1778">
      <pivotArea dataOnly="0" labelOnly="1" outline="0" fieldPosition="0">
        <references count="1">
          <reference field="4294967294" count="3">
            <x v="4"/>
            <x v="6"/>
            <x v="7"/>
          </reference>
        </references>
      </pivotArea>
    </format>
    <format dxfId="1777">
      <pivotArea outline="0" collapsedLevelsAreSubtotals="1" fieldPosition="0"/>
    </format>
    <format dxfId="1776">
      <pivotArea dataOnly="0" labelOnly="1" outline="0" fieldPosition="0">
        <references count="1">
          <reference field="4294967294" count="4">
            <x v="0"/>
            <x v="4"/>
            <x v="6"/>
            <x v="7"/>
          </reference>
        </references>
      </pivotArea>
    </format>
    <format dxfId="1775">
      <pivotArea field="5" grandRow="1" outline="0" collapsedLevelsAreSubtotals="1">
        <references count="1">
          <reference field="4294967294" count="3" selected="0">
            <x v="4"/>
            <x v="6"/>
            <x v="7"/>
          </reference>
        </references>
      </pivotArea>
    </format>
    <format dxfId="1774">
      <pivotArea dataOnly="0" labelOnly="1" outline="0" fieldPosition="0">
        <references count="1">
          <reference field="4294967294" count="1">
            <x v="3"/>
          </reference>
        </references>
      </pivotArea>
    </format>
    <format dxfId="1773">
      <pivotArea outline="0" collapsedLevelsAreSubtotals="1" fieldPosition="0">
        <references count="1">
          <reference field="4294967294" count="3" selected="0">
            <x v="3"/>
            <x v="4"/>
            <x v="6"/>
          </reference>
        </references>
      </pivotArea>
    </format>
    <format dxfId="1772">
      <pivotArea outline="0" collapsedLevelsAreSubtotals="1" fieldPosition="0">
        <references count="1">
          <reference field="4294967294" count="3" selected="0">
            <x v="3"/>
            <x v="4"/>
            <x v="6"/>
          </reference>
        </references>
      </pivotArea>
    </format>
    <format dxfId="1771">
      <pivotArea dataOnly="0" labelOnly="1" outline="0" fieldPosition="0">
        <references count="1">
          <reference field="4294967294" count="5">
            <x v="0"/>
            <x v="3"/>
            <x v="4"/>
            <x v="6"/>
            <x v="7"/>
          </reference>
        </references>
      </pivotArea>
    </format>
    <format dxfId="1770">
      <pivotArea outline="0" collapsedLevelsAreSubtotals="1" fieldPosition="0">
        <references count="1">
          <reference field="4294967294" count="1" selected="0">
            <x v="5"/>
          </reference>
        </references>
      </pivotArea>
    </format>
    <format dxfId="1769">
      <pivotArea dataOnly="0" labelOnly="1" outline="0" fieldPosition="0">
        <references count="1">
          <reference field="4294967294" count="1">
            <x v="5"/>
          </reference>
        </references>
      </pivotArea>
    </format>
    <format dxfId="1768">
      <pivotArea dataOnly="0" labelOnly="1" outline="0" fieldPosition="0">
        <references count="1">
          <reference field="4294967294" count="1">
            <x v="5"/>
          </reference>
        </references>
      </pivotArea>
    </format>
    <format dxfId="1767">
      <pivotArea dataOnly="0" labelOnly="1" outline="0" fieldPosition="0">
        <references count="1">
          <reference field="4294967294" count="1">
            <x v="1"/>
          </reference>
        </references>
      </pivotArea>
    </format>
    <format dxfId="1766">
      <pivotArea dataOnly="0" outline="0" fieldPosition="0">
        <references count="1">
          <reference field="4294967294" count="1">
            <x v="2"/>
          </reference>
        </references>
      </pivotArea>
    </format>
    <format dxfId="1765">
      <pivotArea dataOnly="0" labelOnly="1" outline="0" fieldPosition="0">
        <references count="1">
          <reference field="4294967294" count="1">
            <x v="2"/>
          </reference>
        </references>
      </pivotArea>
    </format>
    <format dxfId="1764">
      <pivotArea field="3" type="button" dataOnly="0" labelOnly="1" outline="0" axis="axisRow" fieldPosition="0"/>
    </format>
    <format dxfId="1763">
      <pivotArea dataOnly="0" labelOnly="1" fieldPosition="0">
        <references count="1">
          <reference field="3" count="0"/>
        </references>
      </pivotArea>
    </format>
  </formats>
  <conditionalFormats count="4">
    <conditionalFormat priority="1">
      <pivotAreas count="1">
        <pivotArea type="data" outline="0" collapsedLevelsAreSubtotals="1" fieldPosition="0">
          <references count="1">
            <reference field="4294967294" count="1" selected="0">
              <x v="7"/>
            </reference>
          </references>
        </pivotArea>
      </pivotAreas>
    </conditionalFormat>
    <conditionalFormat priority="2">
      <pivotAreas count="1">
        <pivotArea type="data" outline="0" collapsedLevelsAreSubtotals="1" fieldPosition="0">
          <references count="1">
            <reference field="4294967294" count="1" selected="0">
              <x v="7"/>
            </reference>
          </references>
        </pivotArea>
      </pivotAreas>
    </conditionalFormat>
    <conditionalFormat priority="3">
      <pivotAreas count="1">
        <pivotArea type="data" outline="0" collapsedLevelsAreSubtotals="1" fieldPosition="0">
          <references count="1">
            <reference field="4294967294" count="1" selected="0">
              <x v="7"/>
            </reference>
          </references>
        </pivotArea>
      </pivotAreas>
    </conditionalFormat>
    <conditionalFormat priority="4">
      <pivotAreas count="1">
        <pivotArea type="data" outline="0" collapsedLevelsAreSubtotals="1" fieldPosition="0">
          <references count="1">
            <reference field="4294967294" count="1" selected="0">
              <x v="7"/>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110" applyNumberFormats="0" applyBorderFormats="0" applyFontFormats="0" applyPatternFormats="0" applyAlignmentFormats="0" applyWidthHeightFormats="1" dataCaption="Valores" updatedVersion="7" minRefreshableVersion="3" useAutoFormatting="1" itemPrintTitles="1" createdVersion="6" indent="0" outline="1" outlineData="1" multipleFieldFilters="0" rowHeaderCaption="Proceso">
  <location ref="B14:J20" firstHeaderRow="0" firstDataRow="1" firstDataCol="1"/>
  <pivotFields count="326">
    <pivotField showAll="0"/>
    <pivotField showAll="0"/>
    <pivotField numFmtId="14" showAll="0"/>
    <pivotField showAll="0"/>
    <pivotField axis="axisRow" multipleItemSelectionAllowed="1" showAll="0">
      <items count="28">
        <item m="1" x="11"/>
        <item m="1" x="16"/>
        <item m="1" x="19"/>
        <item m="1" x="22"/>
        <item m="1" x="15"/>
        <item m="1" x="9"/>
        <item m="1" x="23"/>
        <item m="1" x="7"/>
        <item sd="0" m="1" x="17"/>
        <item sd="0" m="1" x="13"/>
        <item sd="0" m="1" x="25"/>
        <item sd="0" m="1" x="18"/>
        <item sd="0" m="1" x="6"/>
        <item sd="0" m="1" x="12"/>
        <item sd="0" m="1" x="14"/>
        <item sd="0" m="1" x="8"/>
        <item sd="0" m="1" x="21"/>
        <item sd="0" m="1" x="26"/>
        <item m="1" x="10"/>
        <item m="1" x="20"/>
        <item m="1" x="24"/>
        <item x="3"/>
        <item x="2"/>
        <item x="1"/>
        <item x="0"/>
        <item m="1" x="5"/>
        <item x="4"/>
        <item t="default"/>
      </items>
    </pivotField>
    <pivotField showAll="0" defaultSubtotal="0">
      <items count="2">
        <item x="0"/>
        <item m="1" x="1"/>
      </items>
    </pivotField>
    <pivotField showAll="0"/>
    <pivotField showAll="0">
      <items count="9">
        <item h="1" x="0"/>
        <item h="1" x="1"/>
        <item h="1" x="2"/>
        <item h="1" x="3"/>
        <item h="1" x="4"/>
        <item h="1" x="5"/>
        <item x="6"/>
        <item h="1" m="1" x="7"/>
        <item t="default"/>
      </items>
    </pivotField>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dataField="1"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dataField="1" numFmtId="10" showAll="0"/>
    <pivotField numFmtId="10" showAll="0"/>
    <pivotField numFmtId="10" showAll="0"/>
    <pivotField numFmtId="10" showAll="0"/>
    <pivotField numFmtId="10" showAll="0"/>
    <pivotField numFmtId="10" showAll="0"/>
    <pivotField numFmtId="10" showAll="0"/>
    <pivotField numFmtId="10" showAll="0"/>
    <pivotField dataField="1" showAll="0"/>
    <pivotField numFmtId="10" showAll="0"/>
    <pivotField numFmtId="164" showAll="0"/>
    <pivotField numFmtId="10" showAll="0" defaultSubtotal="0"/>
    <pivotField numFmtId="10" showAll="0"/>
    <pivotField dataField="1" numFmtId="10" showAll="0" defaultSubtotal="0"/>
    <pivotField numFmtI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dataField="1" showAll="0" defaultSubtotal="0"/>
    <pivotField showAll="0"/>
    <pivotField showAll="0"/>
    <pivotField showAll="0"/>
    <pivotField showAll="0" defaultSubtotal="0">
      <items count="15">
        <item h="1" m="1" x="8"/>
        <item h="1" m="1" x="6"/>
        <item h="1" m="1" x="14"/>
        <item h="1" m="1" x="9"/>
        <item h="1" m="1" x="11"/>
        <item x="2"/>
        <item h="1" m="1" x="4"/>
        <item h="1" x="1"/>
        <item h="1" m="1" x="5"/>
        <item h="1" m="1" x="12"/>
        <item h="1" m="1" x="13"/>
        <item h="1" x="0"/>
        <item h="1" m="1" x="7"/>
        <item h="1" m="1" x="10"/>
        <item h="1" m="1" x="3"/>
      </items>
    </pivotField>
    <pivotField showAll="0" defaultSubtotal="0"/>
    <pivotField showAll="0" defaultSubtotal="0"/>
    <pivotField showAll="0" defaultSubtotal="0"/>
    <pivotField showAll="0" defaultSubtotal="0"/>
    <pivotField showAll="0" defaultSubtotal="0">
      <items count="4">
        <item x="0"/>
        <item x="1"/>
        <item x="3"/>
        <item x="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6">
    <i>
      <x v="21"/>
    </i>
    <i>
      <x v="22"/>
    </i>
    <i>
      <x v="23"/>
    </i>
    <i>
      <x v="24"/>
    </i>
    <i>
      <x v="26"/>
    </i>
    <i t="grand">
      <x/>
    </i>
  </rowItems>
  <colFields count="1">
    <field x="-2"/>
  </colFields>
  <colItems count="8">
    <i>
      <x/>
    </i>
    <i i="1">
      <x v="1"/>
    </i>
    <i i="2">
      <x v="2"/>
    </i>
    <i i="3">
      <x v="3"/>
    </i>
    <i i="4">
      <x v="4"/>
    </i>
    <i i="5">
      <x v="5"/>
    </i>
    <i i="6">
      <x v="6"/>
    </i>
    <i i="7">
      <x v="7"/>
    </i>
  </colItems>
  <dataFields count="8">
    <dataField name="Agente Mon." fld="243" baseField="0" baseItem="0"/>
    <dataField name=" M. Critica" fld="189" baseField="0" baseItem="0"/>
    <dataField name=" % M. Criticas" fld="320" baseField="0" baseItem="0" numFmtId="10"/>
    <dataField name="PENC" fld="127" subtotal="average" baseField="0" baseItem="0" numFmtId="9"/>
    <dataField name=" PECUF" fld="158" subtotal="average" baseField="74" baseItem="0" numFmtId="10"/>
    <dataField name=" PECNE" fld="174" subtotal="average" baseField="5" baseItem="8" numFmtId="10"/>
    <dataField name=" PECCUM" fld="182" subtotal="average" baseField="74" baseItem="0" numFmtId="10"/>
    <dataField name="Score calidad " fld="187" subtotal="average" baseField="37" baseItem="0" numFmtId="164"/>
  </dataFields>
  <formats count="84">
    <format dxfId="1758">
      <pivotArea outline="0" collapsedLevelsAreSubtotals="1" fieldPosition="0">
        <references count="1">
          <reference field="4294967294" count="1" selected="0">
            <x v="4"/>
          </reference>
        </references>
      </pivotArea>
    </format>
    <format dxfId="1757">
      <pivotArea outline="0" collapsedLevelsAreSubtotals="1" fieldPosition="0">
        <references count="1">
          <reference field="4294967294" count="1" selected="0">
            <x v="4"/>
          </reference>
        </references>
      </pivotArea>
    </format>
    <format dxfId="1756">
      <pivotArea outline="0" collapsedLevelsAreSubtotals="1" fieldPosition="0">
        <references count="1">
          <reference field="4294967294" count="1" selected="0">
            <x v="4"/>
          </reference>
        </references>
      </pivotArea>
    </format>
    <format dxfId="1755">
      <pivotArea outline="0" collapsedLevelsAreSubtotals="1" fieldPosition="0">
        <references count="1">
          <reference field="4294967294" count="1" selected="0">
            <x v="4"/>
          </reference>
        </references>
      </pivotArea>
    </format>
    <format dxfId="1754">
      <pivotArea outline="0" collapsedLevelsAreSubtotals="1" fieldPosition="0">
        <references count="1">
          <reference field="4294967294" count="1" selected="0">
            <x v="4"/>
          </reference>
        </references>
      </pivotArea>
    </format>
    <format dxfId="1753">
      <pivotArea outline="0" collapsedLevelsAreSubtotals="1" fieldPosition="0">
        <references count="1">
          <reference field="4294967294" count="1" selected="0">
            <x v="4"/>
          </reference>
        </references>
      </pivotArea>
    </format>
    <format dxfId="1752">
      <pivotArea outline="0" collapsedLevelsAreSubtotals="1" fieldPosition="0">
        <references count="1">
          <reference field="4294967294" count="1" selected="0">
            <x v="4"/>
          </reference>
        </references>
      </pivotArea>
    </format>
    <format dxfId="1751">
      <pivotArea outline="0" collapsedLevelsAreSubtotals="1" fieldPosition="0">
        <references count="1">
          <reference field="4294967294" count="1" selected="0">
            <x v="4"/>
          </reference>
        </references>
      </pivotArea>
    </format>
    <format dxfId="1750">
      <pivotArea outline="0" collapsedLevelsAreSubtotals="1" fieldPosition="0">
        <references count="1">
          <reference field="4294967294" count="1" selected="0">
            <x v="6"/>
          </reference>
        </references>
      </pivotArea>
    </format>
    <format dxfId="1749">
      <pivotArea outline="0" collapsedLevelsAreSubtotals="1" fieldPosition="0">
        <references count="1">
          <reference field="4294967294" count="1" selected="0">
            <x v="6"/>
          </reference>
        </references>
      </pivotArea>
    </format>
    <format dxfId="1748">
      <pivotArea outline="0" collapsedLevelsAreSubtotals="1" fieldPosition="0">
        <references count="1">
          <reference field="4294967294" count="1" selected="0">
            <x v="6"/>
          </reference>
        </references>
      </pivotArea>
    </format>
    <format dxfId="1747">
      <pivotArea outline="0" collapsedLevelsAreSubtotals="1" fieldPosition="0">
        <references count="1">
          <reference field="4294967294" count="1" selected="0">
            <x v="6"/>
          </reference>
        </references>
      </pivotArea>
    </format>
    <format dxfId="1746">
      <pivotArea outline="0" collapsedLevelsAreSubtotals="1" fieldPosition="0">
        <references count="1">
          <reference field="4294967294" count="1" selected="0">
            <x v="6"/>
          </reference>
        </references>
      </pivotArea>
    </format>
    <format dxfId="1745">
      <pivotArea outline="0" collapsedLevelsAreSubtotals="1" fieldPosition="0">
        <references count="1">
          <reference field="4294967294" count="1" selected="0">
            <x v="6"/>
          </reference>
        </references>
      </pivotArea>
    </format>
    <format dxfId="1744">
      <pivotArea field="5" type="button" dataOnly="0" labelOnly="1" outline="0"/>
    </format>
    <format dxfId="1743">
      <pivotArea dataOnly="0" labelOnly="1" outline="0" fieldPosition="0">
        <references count="1">
          <reference field="4294967294" count="2">
            <x v="4"/>
            <x v="6"/>
          </reference>
        </references>
      </pivotArea>
    </format>
    <format dxfId="1742">
      <pivotArea field="5" type="button" dataOnly="0" labelOnly="1" outline="0"/>
    </format>
    <format dxfId="1741">
      <pivotArea dataOnly="0" labelOnly="1" outline="0" fieldPosition="0">
        <references count="1">
          <reference field="4294967294" count="2">
            <x v="4"/>
            <x v="6"/>
          </reference>
        </references>
      </pivotArea>
    </format>
    <format dxfId="1740">
      <pivotArea dataOnly="0" labelOnly="1" grandRow="1" outline="0" fieldPosition="0"/>
    </format>
    <format dxfId="1739">
      <pivotArea dataOnly="0" labelOnly="1" grandRow="1" outline="0" fieldPosition="0"/>
    </format>
    <format dxfId="1738">
      <pivotArea outline="0" collapsedLevelsAreSubtotals="1" fieldPosition="0"/>
    </format>
    <format dxfId="1737">
      <pivotArea dataOnly="0" labelOnly="1" grandRow="1" outline="0" fieldPosition="0"/>
    </format>
    <format dxfId="1736">
      <pivotArea type="all" dataOnly="0" outline="0" fieldPosition="0"/>
    </format>
    <format dxfId="1735">
      <pivotArea outline="0" collapsedLevelsAreSubtotals="1" fieldPosition="0"/>
    </format>
    <format dxfId="1734">
      <pivotArea field="5" type="button" dataOnly="0" labelOnly="1" outline="0"/>
    </format>
    <format dxfId="1733">
      <pivotArea dataOnly="0" labelOnly="1" grandRow="1" outline="0" fieldPosition="0"/>
    </format>
    <format dxfId="1732">
      <pivotArea dataOnly="0" labelOnly="1" outline="0" fieldPosition="0">
        <references count="1">
          <reference field="4294967294" count="2">
            <x v="4"/>
            <x v="6"/>
          </reference>
        </references>
      </pivotArea>
    </format>
    <format dxfId="1731">
      <pivotArea grandRow="1" outline="0" collapsedLevelsAreSubtotals="1" fieldPosition="0"/>
    </format>
    <format dxfId="1730">
      <pivotArea type="all" dataOnly="0" outline="0" fieldPosition="0"/>
    </format>
    <format dxfId="1729">
      <pivotArea outline="0" collapsedLevelsAreSubtotals="1" fieldPosition="0"/>
    </format>
    <format dxfId="1728">
      <pivotArea field="5" type="button" dataOnly="0" labelOnly="1" outline="0"/>
    </format>
    <format dxfId="1727">
      <pivotArea dataOnly="0" labelOnly="1" grandRow="1" outline="0" fieldPosition="0"/>
    </format>
    <format dxfId="1726">
      <pivotArea dataOnly="0" labelOnly="1" outline="0" fieldPosition="0">
        <references count="1">
          <reference field="4294967294" count="2">
            <x v="4"/>
            <x v="6"/>
          </reference>
        </references>
      </pivotArea>
    </format>
    <format dxfId="1725">
      <pivotArea dataOnly="0" labelOnly="1" outline="0" fieldPosition="0">
        <references count="1">
          <reference field="4294967294" count="1">
            <x v="0"/>
          </reference>
        </references>
      </pivotArea>
    </format>
    <format dxfId="1724">
      <pivotArea dataOnly="0" labelOnly="1" grandRow="1" outline="0" fieldPosition="0"/>
    </format>
    <format dxfId="1723">
      <pivotArea outline="0" collapsedLevelsAreSubtotals="1" fieldPosition="0">
        <references count="1">
          <reference field="4294967294" count="1" selected="0">
            <x v="0"/>
          </reference>
        </references>
      </pivotArea>
    </format>
    <format dxfId="1722">
      <pivotArea grandRow="1" outline="0" collapsedLevelsAreSubtotals="1" fieldPosition="0"/>
    </format>
    <format dxfId="1721">
      <pivotArea dataOnly="0" labelOnly="1" grandRow="1" outline="0" fieldPosition="0"/>
    </format>
    <format dxfId="1720">
      <pivotArea grandRow="1" outline="0" collapsedLevelsAreSubtotals="1" fieldPosition="0"/>
    </format>
    <format dxfId="1719">
      <pivotArea dataOnly="0" labelOnly="1" grandRow="1" outline="0" fieldPosition="0"/>
    </format>
    <format dxfId="1718">
      <pivotArea outline="0" collapsedLevelsAreSubtotals="1" fieldPosition="0">
        <references count="1">
          <reference field="4294967294" count="2" selected="0">
            <x v="4"/>
            <x v="6"/>
          </reference>
        </references>
      </pivotArea>
    </format>
    <format dxfId="1717">
      <pivotArea dataOnly="0" labelOnly="1" outline="0" fieldPosition="0">
        <references count="1">
          <reference field="4294967294" count="2">
            <x v="4"/>
            <x v="6"/>
          </reference>
        </references>
      </pivotArea>
    </format>
    <format dxfId="1716">
      <pivotArea dataOnly="0" labelOnly="1" outline="0" fieldPosition="0">
        <references count="1">
          <reference field="4294967294" count="3">
            <x v="0"/>
            <x v="4"/>
            <x v="6"/>
          </reference>
        </references>
      </pivotArea>
    </format>
    <format dxfId="1715">
      <pivotArea field="5" grandRow="1" outline="0" collapsedLevelsAreSubtotals="1">
        <references count="1">
          <reference field="4294967294" count="1" selected="0">
            <x v="4"/>
          </reference>
        </references>
      </pivotArea>
    </format>
    <format dxfId="1714">
      <pivotArea field="5" grandRow="1" outline="0" collapsedLevelsAreSubtotals="1">
        <references count="1">
          <reference field="4294967294" count="1" selected="0">
            <x v="6"/>
          </reference>
        </references>
      </pivotArea>
    </format>
    <format dxfId="1713">
      <pivotArea dataOnly="0" labelOnly="1" outline="0" fieldPosition="0">
        <references count="1">
          <reference field="4294967294" count="1">
            <x v="7"/>
          </reference>
        </references>
      </pivotArea>
    </format>
    <format dxfId="1712">
      <pivotArea field="5" grandRow="1" outline="0" collapsedLevelsAreSubtotals="1">
        <references count="1">
          <reference field="4294967294" count="3" selected="0">
            <x v="4"/>
            <x v="6"/>
            <x v="7"/>
          </reference>
        </references>
      </pivotArea>
    </format>
    <format dxfId="1711">
      <pivotArea field="5" grandRow="1" outline="0" collapsedLevelsAreSubtotals="1">
        <references count="1">
          <reference field="4294967294" count="3" selected="0">
            <x v="4"/>
            <x v="6"/>
            <x v="7"/>
          </reference>
        </references>
      </pivotArea>
    </format>
    <format dxfId="1710">
      <pivotArea field="5" grandRow="1" outline="0" collapsedLevelsAreSubtotals="1">
        <references count="1">
          <reference field="4294967294" count="3" selected="0">
            <x v="4"/>
            <x v="6"/>
            <x v="7"/>
          </reference>
        </references>
      </pivotArea>
    </format>
    <format dxfId="1709">
      <pivotArea field="5" grandRow="1" outline="0" collapsedLevelsAreSubtotals="1">
        <references count="1">
          <reference field="4294967294" count="3" selected="0">
            <x v="4"/>
            <x v="6"/>
            <x v="7"/>
          </reference>
        </references>
      </pivotArea>
    </format>
    <format dxfId="1708">
      <pivotArea field="4" type="button" dataOnly="0" labelOnly="1" outline="0" axis="axisRow" fieldPosition="0"/>
    </format>
    <format dxfId="1707">
      <pivotArea field="4" grandRow="1" outline="0" collapsedLevelsAreSubtotals="1" axis="axisRow" fieldPosition="0">
        <references count="1">
          <reference field="4294967294" count="2" selected="0">
            <x v="6"/>
            <x v="7"/>
          </reference>
        </references>
      </pivotArea>
    </format>
    <format dxfId="1706">
      <pivotArea field="4" grandRow="1" outline="0" collapsedLevelsAreSubtotals="1" axis="axisRow" fieldPosition="0">
        <references count="1">
          <reference field="4294967294" count="3" selected="0">
            <x v="4"/>
            <x v="6"/>
            <x v="7"/>
          </reference>
        </references>
      </pivotArea>
    </format>
    <format dxfId="1705">
      <pivotArea field="4" grandRow="1" outline="0" collapsedLevelsAreSubtotals="1" axis="axisRow" fieldPosition="0">
        <references count="1">
          <reference field="4294967294" count="3" selected="0">
            <x v="4"/>
            <x v="6"/>
            <x v="7"/>
          </reference>
        </references>
      </pivotArea>
    </format>
    <format dxfId="1704">
      <pivotArea outline="0" collapsedLevelsAreSubtotals="1" fieldPosition="0">
        <references count="1">
          <reference field="4294967294" count="2" selected="0">
            <x v="4"/>
            <x v="6"/>
          </reference>
        </references>
      </pivotArea>
    </format>
    <format dxfId="1703">
      <pivotArea dataOnly="0" labelOnly="1" outline="0" fieldPosition="0">
        <references count="1">
          <reference field="4294967294" count="2">
            <x v="4"/>
            <x v="6"/>
          </reference>
        </references>
      </pivotArea>
    </format>
    <format dxfId="1702">
      <pivotArea outline="0" collapsedLevelsAreSubtotals="1" fieldPosition="0">
        <references count="1">
          <reference field="4294967294" count="1" selected="0">
            <x v="7"/>
          </reference>
        </references>
      </pivotArea>
    </format>
    <format dxfId="1701">
      <pivotArea dataOnly="0" labelOnly="1" outline="0" fieldPosition="0">
        <references count="1">
          <reference field="4294967294" count="1">
            <x v="7"/>
          </reference>
        </references>
      </pivotArea>
    </format>
    <format dxfId="1700">
      <pivotArea type="all" dataOnly="0" outline="0" fieldPosition="0"/>
    </format>
    <format dxfId="1699">
      <pivotArea outline="0" collapsedLevelsAreSubtotals="1" fieldPosition="0"/>
    </format>
    <format dxfId="1698">
      <pivotArea field="4" type="button" dataOnly="0" labelOnly="1" outline="0" axis="axisRow" fieldPosition="0"/>
    </format>
    <format dxfId="1697">
      <pivotArea dataOnly="0" labelOnly="1" grandRow="1" outline="0" fieldPosition="0"/>
    </format>
    <format dxfId="1696">
      <pivotArea dataOnly="0" labelOnly="1" outline="0" fieldPosition="0">
        <references count="1">
          <reference field="4294967294" count="4">
            <x v="0"/>
            <x v="4"/>
            <x v="6"/>
            <x v="7"/>
          </reference>
        </references>
      </pivotArea>
    </format>
    <format dxfId="1695">
      <pivotArea outline="0" collapsedLevelsAreSubtotals="1" fieldPosition="0">
        <references count="1">
          <reference field="4294967294" count="1" selected="0">
            <x v="3"/>
          </reference>
        </references>
      </pivotArea>
    </format>
    <format dxfId="1694">
      <pivotArea field="4" grandRow="1" outline="0" collapsedLevelsAreSubtotals="1" axis="axisRow" fieldPosition="0">
        <references count="1">
          <reference field="4294967294" count="4" selected="0">
            <x v="3"/>
            <x v="4"/>
            <x v="6"/>
            <x v="7"/>
          </reference>
        </references>
      </pivotArea>
    </format>
    <format dxfId="1693">
      <pivotArea field="4" grandRow="1" outline="0" collapsedLevelsAreSubtotals="1" axis="axisRow" fieldPosition="0">
        <references count="1">
          <reference field="4294967294" count="4" selected="0">
            <x v="3"/>
            <x v="4"/>
            <x v="6"/>
            <x v="7"/>
          </reference>
        </references>
      </pivotArea>
    </format>
    <format dxfId="1692">
      <pivotArea field="4" grandRow="1" outline="0" collapsedLevelsAreSubtotals="1" axis="axisRow" fieldPosition="0">
        <references count="1">
          <reference field="4294967294" count="4" selected="0">
            <x v="3"/>
            <x v="4"/>
            <x v="6"/>
            <x v="7"/>
          </reference>
        </references>
      </pivotArea>
    </format>
    <format dxfId="1691">
      <pivotArea dataOnly="0" labelOnly="1" outline="0" fieldPosition="0">
        <references count="1">
          <reference field="4294967294" count="1">
            <x v="3"/>
          </reference>
        </references>
      </pivotArea>
    </format>
    <format dxfId="1690">
      <pivotArea outline="0" collapsedLevelsAreSubtotals="1" fieldPosition="0">
        <references count="1">
          <reference field="4294967294" count="1" selected="0">
            <x v="7"/>
          </reference>
        </references>
      </pivotArea>
    </format>
    <format dxfId="1689">
      <pivotArea field="4" type="button" dataOnly="0" labelOnly="1" outline="0" axis="axisRow" fieldPosition="0"/>
    </format>
    <format dxfId="1688">
      <pivotArea dataOnly="0" labelOnly="1" outline="0" fieldPosition="0">
        <references count="1">
          <reference field="4294967294" count="5">
            <x v="0"/>
            <x v="3"/>
            <x v="4"/>
            <x v="6"/>
            <x v="7"/>
          </reference>
        </references>
      </pivotArea>
    </format>
    <format dxfId="1687">
      <pivotArea dataOnly="0" outline="0" fieldPosition="0">
        <references count="1">
          <reference field="4294967294" count="1">
            <x v="5"/>
          </reference>
        </references>
      </pivotArea>
    </format>
    <format dxfId="1686">
      <pivotArea dataOnly="0" labelOnly="1" outline="0" fieldPosition="0">
        <references count="1">
          <reference field="4294967294" count="1">
            <x v="5"/>
          </reference>
        </references>
      </pivotArea>
    </format>
    <format dxfId="1685">
      <pivotArea outline="0" collapsedLevelsAreSubtotals="1" fieldPosition="0">
        <references count="1">
          <reference field="4294967294" count="1" selected="0">
            <x v="5"/>
          </reference>
        </references>
      </pivotArea>
    </format>
    <format dxfId="1684">
      <pivotArea dataOnly="0" labelOnly="1" outline="0" fieldPosition="0">
        <references count="1">
          <reference field="4294967294" count="1">
            <x v="5"/>
          </reference>
        </references>
      </pivotArea>
    </format>
    <format dxfId="1683">
      <pivotArea dataOnly="0" labelOnly="1" outline="0" fieldPosition="0">
        <references count="1">
          <reference field="4294967294" count="1">
            <x v="1"/>
          </reference>
        </references>
      </pivotArea>
    </format>
    <format dxfId="1682">
      <pivotArea outline="0" collapsedLevelsAreSubtotals="1" fieldPosition="0">
        <references count="1">
          <reference field="4294967294" count="1" selected="0">
            <x v="2"/>
          </reference>
        </references>
      </pivotArea>
    </format>
    <format dxfId="1681">
      <pivotArea dataOnly="0" labelOnly="1" outline="0" fieldPosition="0">
        <references count="1">
          <reference field="4294967294" count="1">
            <x v="2"/>
          </reference>
        </references>
      </pivotArea>
    </format>
    <format dxfId="1680">
      <pivotArea type="all" dataOnly="0" outline="0" fieldPosition="0"/>
    </format>
    <format dxfId="1679">
      <pivotArea outline="0" collapsedLevelsAreSubtotals="1" fieldPosition="0"/>
    </format>
    <format dxfId="1678">
      <pivotArea field="4" type="button" dataOnly="0" labelOnly="1" outline="0" axis="axisRow" fieldPosition="0"/>
    </format>
    <format dxfId="1677">
      <pivotArea dataOnly="0" labelOnly="1" fieldPosition="0">
        <references count="1">
          <reference field="4" count="0"/>
        </references>
      </pivotArea>
    </format>
    <format dxfId="1676">
      <pivotArea dataOnly="0" labelOnly="1" grandRow="1" outline="0" fieldPosition="0"/>
    </format>
    <format dxfId="1675">
      <pivotArea dataOnly="0" labelOnly="1" outline="0" fieldPosition="0">
        <references count="1">
          <reference field="4294967294" count="8">
            <x v="0"/>
            <x v="1"/>
            <x v="2"/>
            <x v="3"/>
            <x v="4"/>
            <x v="5"/>
            <x v="6"/>
            <x v="7"/>
          </reference>
        </references>
      </pivotArea>
    </format>
  </formats>
  <conditionalFormats count="4">
    <conditionalFormat priority="1">
      <pivotAreas count="1">
        <pivotArea type="data" outline="0" collapsedLevelsAreSubtotals="1" fieldPosition="0">
          <references count="1">
            <reference field="4294967294" count="1" selected="0">
              <x v="7"/>
            </reference>
          </references>
        </pivotArea>
      </pivotAreas>
    </conditionalFormat>
    <conditionalFormat priority="2">
      <pivotAreas count="1">
        <pivotArea type="data" outline="0" collapsedLevelsAreSubtotals="1" fieldPosition="0">
          <references count="1">
            <reference field="4294967294" count="1" selected="0">
              <x v="7"/>
            </reference>
          </references>
        </pivotArea>
      </pivotAreas>
    </conditionalFormat>
    <conditionalFormat priority="3">
      <pivotAreas count="1">
        <pivotArea type="data" outline="0" collapsedLevelsAreSubtotals="1" fieldPosition="0">
          <references count="1">
            <reference field="4294967294" count="1" selected="0">
              <x v="7"/>
            </reference>
          </references>
        </pivotArea>
      </pivotAreas>
    </conditionalFormat>
    <conditionalFormat priority="4">
      <pivotAreas count="1">
        <pivotArea type="data" outline="0" collapsedLevelsAreSubtotals="1" fieldPosition="0">
          <references count="1">
            <reference field="4294967294" count="1" selected="0">
              <x v="7"/>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Dinámica3" cacheId="110" dataOnRows="1" applyNumberFormats="0" applyBorderFormats="0" applyFontFormats="0" applyPatternFormats="0" applyAlignmentFormats="0" applyWidthHeightFormats="1" dataCaption="Semana" updatedVersion="7" minRefreshableVersion="3" useAutoFormatting="1" itemPrintTitles="1" createdVersion="6" indent="0" outline="1" outlineData="1" multipleFieldFilters="0" colHeaderCaption="   ">
  <location ref="B14:D81" firstHeaderRow="1" firstDataRow="2" firstDataCol="1"/>
  <pivotFields count="326">
    <pivotField showAll="0"/>
    <pivotField showAll="0"/>
    <pivotField numFmtId="14" showAll="0"/>
    <pivotField showAll="0"/>
    <pivotField showAll="0">
      <items count="28">
        <item m="1" x="11"/>
        <item m="1" x="16"/>
        <item m="1" x="19"/>
        <item m="1" x="22"/>
        <item m="1" x="15"/>
        <item m="1" x="9"/>
        <item m="1" x="23"/>
        <item m="1" x="7"/>
        <item m="1" x="17"/>
        <item m="1" x="13"/>
        <item m="1" x="25"/>
        <item m="1" x="18"/>
        <item m="1" x="6"/>
        <item m="1" x="12"/>
        <item m="1" x="14"/>
        <item m="1" x="8"/>
        <item m="1" x="21"/>
        <item m="1" x="26"/>
        <item m="1" x="10"/>
        <item m="1" x="20"/>
        <item m="1" x="24"/>
        <item x="3"/>
        <item x="2"/>
        <item x="1"/>
        <item x="0"/>
        <item m="1" x="5"/>
        <item x="4"/>
        <item t="default"/>
      </items>
    </pivotField>
    <pivotField showAll="0"/>
    <pivotField showAll="0"/>
    <pivotField name="Semana2" axis="axisCol" showAll="0">
      <items count="9">
        <item x="0"/>
        <item x="1"/>
        <item x="2"/>
        <item x="3"/>
        <item x="4"/>
        <item x="5"/>
        <item x="6"/>
        <item m="1" x="7"/>
        <item t="default"/>
      </items>
    </pivotField>
    <pivotField showAll="0"/>
    <pivotField name="¿El agente realiza despedida corporativa? 2" showAll="0"/>
    <pivotField name="¿El agente personaliza la interacción? 2" showAll="0"/>
    <pivotField name="¿El agente cumple con la identificación formal y profesional? 2" showAll="0"/>
    <pivotField name="¿El agente demuestra escucha activa durante la gestión? 2" showAll="0"/>
    <pivotField name="¿El agente evita interrumpir al cliente? 2" showAll="0"/>
    <pivotField name="¿El agente se comunica con claridad y estructura? 2" showAll="0"/>
    <pivotField name="¿El agente parafrasea para confirmar entendimiento? 2" showAll="0"/>
    <pivotField name="¿El agente adapta su comunicación al cliente? 2" showAll="0"/>
    <pivotField name="¿El agente muestra entusiasmo genuino? 2" showAll="0"/>
    <pivotField name="¿El agente transmite confianza durante la llamada? 2" showAll="0"/>
    <pivotField name="¿El agente utiliza el plural corporativo correctamente? 2" showAll="0"/>
    <pivotField name="¿El agente gestiona bien el tiempo de la interacción? 2" showAll="0"/>
    <pivotField name="¿El agente informa correctamente sobre los centros de pago? 2" showAll="0"/>
    <pivotField name="¿El agente comunica claramente el precio mensual más impuestos? 2" showAll="0"/>
    <pivotField name="¿El agente informa sobre cargos adicionales relacionados? 2" showAll="0"/>
    <pivotField name="¿El agente explica el ciclo de facturación adecuadamente? 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name="¿El agente realiza despedida corporativa? 2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10" showAll="0"/>
    <pivotField dataField="1" numFmtId="10" showAll="0"/>
    <pivotField dataField="1" numFmtId="10" showAll="0"/>
    <pivotField dataField="1" numFmtId="10" showAll="0" defaultSubtotal="0"/>
    <pivotField dataField="1" numFmtId="10" showAll="0"/>
    <pivotField dataField="1" numFmtId="10" showAll="0"/>
    <pivotField dataField="1" numFmtId="10" showAll="0"/>
    <pivotField dataField="1" numFmtId="10" showAll="0"/>
    <pivotField dataField="1" numFmtId="10" showAll="0" defaultSubtotal="0"/>
    <pivotField dataField="1" numFmtId="10" showAll="0"/>
    <pivotField dataField="1" numFmtId="10" showAll="0"/>
    <pivotField dataField="1" numFmtId="10" showAll="0"/>
    <pivotField dataField="1" numFmtId="10" showAll="0"/>
    <pivotField dataField="1" numFmtId="10" showAll="0" defaultSubtotal="0"/>
    <pivotField dataField="1" numFmtId="10" showAll="0"/>
    <pivotField dataField="1" numFmtId="10" showAll="0" defaultSubtotal="0"/>
    <pivotField dataField="1" numFmtId="10" showAll="0" defaultSubtota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numFmtId="10" showAll="0"/>
    <pivotField dataField="1" numFmtId="10" showAll="0"/>
    <pivotField numFmtId="10" showAll="0"/>
    <pivotField numFmtId="10" showAll="0"/>
    <pivotField numFmtId="10" showAll="0"/>
    <pivotField dataField="1" numFmtId="10" showAll="0"/>
    <pivotField dataField="1" numFmtId="10" showAll="0"/>
    <pivotField dataField="1" numFmtId="10" showAll="0"/>
    <pivotField dataField="1" numFmtId="10" showAll="0"/>
    <pivotField numFmtId="10" showAll="0"/>
    <pivotField numFmtId="10" showAll="0"/>
    <pivotField numFmtId="10" showAll="0"/>
    <pivotField numFmtId="10" showAll="0"/>
    <pivotField numFmtId="10" showAll="0"/>
    <pivotField numFmtId="10" showAll="0"/>
    <pivotField dataField="1" numFmtId="10" showAll="0"/>
    <pivotField dataField="1"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dataField="1" numFmtId="10" showAll="0"/>
    <pivotField numFmtId="10" showAll="0"/>
    <pivotField dataField="1" numFmtId="10" showAll="0"/>
    <pivotField dataField="1" showAll="0"/>
    <pivotField numFmtId="10" showAll="0"/>
    <pivotField numFmtId="164" showAll="0"/>
    <pivotField numFmtId="10" showAll="0" defaultSubtotal="0"/>
    <pivotField numFmtId="10" showAll="0"/>
    <pivotField numFmtId="10" showAll="0" defaultSubtotal="0"/>
    <pivotField numFmtI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6">
        <item h="1" m="1" x="8"/>
        <item h="1" m="1" x="6"/>
        <item h="1" m="1" x="14"/>
        <item h="1" m="1" x="9"/>
        <item h="1" m="1" x="11"/>
        <item x="2"/>
        <item h="1" m="1" x="4"/>
        <item h="1" x="1"/>
        <item h="1" m="1" x="5"/>
        <item h="1" m="1" x="12"/>
        <item h="1" m="1" x="13"/>
        <item h="1" x="0"/>
        <item h="1" m="1" x="7"/>
        <item h="1" m="1" x="10"/>
        <item h="1" m="1" x="3"/>
        <item t="default"/>
      </items>
    </pivotField>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6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i i="36">
      <x v="36"/>
    </i>
    <i i="37">
      <x v="37"/>
    </i>
    <i i="38">
      <x v="38"/>
    </i>
    <i i="39">
      <x v="39"/>
    </i>
    <i i="40">
      <x v="40"/>
    </i>
    <i i="41">
      <x v="41"/>
    </i>
    <i i="42">
      <x v="42"/>
    </i>
    <i i="43">
      <x v="43"/>
    </i>
    <i i="44">
      <x v="44"/>
    </i>
    <i i="45">
      <x v="45"/>
    </i>
    <i i="46">
      <x v="46"/>
    </i>
    <i i="47">
      <x v="47"/>
    </i>
    <i i="48">
      <x v="48"/>
    </i>
    <i i="49">
      <x v="49"/>
    </i>
    <i i="50">
      <x v="50"/>
    </i>
    <i i="51">
      <x v="51"/>
    </i>
    <i i="52">
      <x v="52"/>
    </i>
    <i i="53">
      <x v="53"/>
    </i>
    <i i="54">
      <x v="54"/>
    </i>
    <i i="55">
      <x v="55"/>
    </i>
    <i i="56">
      <x v="56"/>
    </i>
    <i i="57">
      <x v="57"/>
    </i>
    <i i="58">
      <x v="58"/>
    </i>
    <i i="59">
      <x v="59"/>
    </i>
    <i i="60">
      <x v="60"/>
    </i>
    <i i="61">
      <x v="61"/>
    </i>
    <i i="62">
      <x v="62"/>
    </i>
    <i i="63">
      <x v="63"/>
    </i>
    <i i="64">
      <x v="64"/>
    </i>
    <i i="65">
      <x v="65"/>
    </i>
  </rowItems>
  <colFields count="1">
    <field x="7"/>
  </colFields>
  <colItems count="2">
    <i>
      <x v="6"/>
    </i>
    <i t="grand">
      <x/>
    </i>
  </colItems>
  <dataFields count="66">
    <dataField name="Precisión Error No Crítico " fld="127" subtotal="average" baseField="0" baseItem="3"/>
    <dataField name="Apertura y cierre corporativo Score " fld="114" subtotal="average" baseField="0" baseItem="3"/>
    <dataField name="¿El agente realiza despedida corporativa? " fld="113" subtotal="average" baseField="0" baseItem="3"/>
    <dataField name="¿El agente personaliza la interacción? " fld="112" subtotal="average" baseField="0" baseItem="3"/>
    <dataField name="¿El agente cumple con la identificación formal y profesional? " fld="111" subtotal="average" baseField="0" baseItem="3"/>
    <dataField name="Comunicación comercial Score " fld="119" subtotal="average" baseField="0" baseItem="3"/>
    <dataField name="¿El agente demuestra escucha activa durante la gestión? " fld="115" subtotal="average" baseField="0" baseItem="3"/>
    <dataField name="¿El agente evita interrumpir al cliente? " fld="116" subtotal="average" baseField="0" baseItem="3"/>
    <dataField name="¿El agente se comunica con claridad y estructura? " fld="117" subtotal="average" baseField="0" baseItem="3"/>
    <dataField name="¿El agente parafrasea para confirmar entendimiento? " fld="118" subtotal="average" baseField="0" baseItem="3"/>
    <dataField name="Inteligencia emocional en venta Score " fld="124" subtotal="average" baseField="0" baseItem="3"/>
    <dataField name="¿El agente muestra entusiasmo genuino? " fld="121" subtotal="average" baseField="0" baseItem="3"/>
    <dataField name="¿El agente adapta su comunicación al cliente? " fld="120" subtotal="average" baseField="0" baseItem="3"/>
    <dataField name="¿El agente transmite confianza durante la llamada? " fld="122" subtotal="average" baseField="0" baseItem="3"/>
    <dataField name="¿El agente utiliza el plural corporativo correctamente? " fld="123" subtotal="average" baseField="0" baseItem="3"/>
    <dataField name="Profesionalismo y control de la llamada Score " fld="126" subtotal="average" baseField="0" baseItem="3"/>
    <dataField name="¿El agente mantiene control de la conversación? " fld="125" subtotal="average" baseField="0" baseItem="3"/>
    <dataField name="Precisión Error Crítico Usuario Final " fld="158" subtotal="average" baseField="0" baseItem="3"/>
    <dataField name=" Facturación" fld="132" subtotal="average" baseField="0" baseItem="8"/>
    <dataField name="¿El agente informa correctamente sobre los centros de pago? " fld="128" subtotal="average" baseField="0" baseItem="3"/>
    <dataField name="¿El agente comunica claramente el precio mensual más impuestos? " fld="129" subtotal="average" baseField="0" baseItem="3"/>
    <dataField name="¿El agente informa sobre cargos adicionales relacionados? " fld="130" subtotal="average" baseField="0" baseItem="3"/>
    <dataField name="¿El agente explica el ciclo de facturación adecuadamente? " fld="131" subtotal="average" baseField="0" baseItem="3"/>
    <dataField name=" Presentación de valor del producto" fld="135" subtotal="average" baseField="0" baseItem="8"/>
    <dataField name="¿El agente presenta correctamente los beneficios del producto? " fld="133" subtotal="average" baseField="0" baseItem="3"/>
    <dataField name="¿El agente comunica beneficios emocionales al cliente? " fld="134" subtotal="average" baseField="0" baseItem="3"/>
    <dataField name=" Confirmación Operativa" fld="139" subtotal="average" baseField="0" baseItem="8"/>
    <dataField name="¿El agente realiza un resumen comercial adecuado? " fld="136" subtotal="average" baseField="0" baseItem="3"/>
    <dataField name="¿El agente detalla correctamente los tiempos operativos? " fld="137" subtotal="average" baseField="0" baseItem="0"/>
    <dataField name="¿El agente formaliza correctamente el acuerdo de venta? " fld="138" subtotal="average" baseField="0" baseItem="3"/>
    <dataField name=" Terminos y condiciones" fld="141" subtotal="average" baseField="0" baseItem="8"/>
    <dataField name="¿El agente explica los términos y condiciones del servicio? " fld="140" subtotal="average" baseField="0" baseItem="3"/>
    <dataField name=" Derivación erronea" fld="143" subtotal="average" baseField="0" baseItem="8"/>
    <dataField name=" ¿El agente identifica correctamente la solicitud del cliente? " fld="321" baseField="7" baseItem="3"/>
    <dataField name=" Activación errada" fld="147" subtotal="average" baseField="0" baseItem="8"/>
    <dataField name=" ¿El agente evita activar un servicio diferente al solicitado?" fld="322" baseField="7" baseItem="3"/>
    <dataField name="¿El agente utiliza correctamente la herramienta de activación?" fld="323" baseField="7" baseItem="3"/>
    <dataField name=" ¿El agente configura adecuadamente el producto contratado?" fld="324" baseField="7" baseItem="3"/>
    <dataField name=" Trato profesional" fld="150" subtotal="average" baseField="0" baseItem="8"/>
    <dataField name="¿El agente mantiene respeto y cordialidad en toda la interacción? " fld="148" subtotal="average" baseField="0" baseItem="3"/>
    <dataField name=" Politicas de activación" fld="157" subtotal="average" baseField="0" baseItem="8"/>
    <dataField name="¿El agente utiliza un lenguaje adecuado y profesional? " fld="149" subtotal="average" baseField="0" baseItem="3"/>
    <dataField name="Precision Error Critico Negocio" fld="174" subtotal="average" baseField="0" baseItem="8"/>
    <dataField name=" Identificación de oportunidad comercial" fld="165" subtotal="average" baseField="0" baseItem="8"/>
    <dataField name="¿El agente ofrece adecuadamente un producto adicional? " fld="159" subtotal="average" baseField="0" baseItem="3"/>
    <dataField name="¿El agente realiza venta cruzada cuando corresponde? " fld="160" subtotal="average" baseField="0" baseItem="0"/>
    <dataField name="¿El agente indaga o sondea adecuadamente las necesidades del cliente? " fld="161" subtotal="average" baseField="0" baseItem="3"/>
    <dataField name="¿El agente solicita y gestiona referidos cuando aplica?" fld="162" subtotal="average" baseField="0" baseItem="3"/>
    <dataField name="¿El agente realiza seguimiento adecuado al caso o solicitud? " fld="163" subtotal="average" baseField="0" baseItem="3"/>
    <dataField name="¿El agente maneja correctamente las objeciones del cliente? " fld="164" subtotal="average" baseField="0" baseItem="3"/>
    <dataField name=" Adherencia a la oferta" fld="167" subtotal="average" baseField="0" baseItem="8"/>
    <dataField name="¿El agente gestiona la oferta según la campaña vigente? " fld="166" subtotal="average" baseField="0" baseItem="3"/>
    <dataField name=" Utilización herramientas de apoyo" fld="171" subtotal="average" baseField="0" baseItem="8"/>
    <dataField name="¿El agente solicita coordenadas cuando es necesario? " fld="168" subtotal="average" baseField="0" baseItem="3"/>
    <dataField name="¿El agente gestiona la recepción de documentos por WhatsApp o correo? " fld="169" subtotal="average" baseField="0" baseItem="3"/>
    <dataField name="¿El agente maneja adecuadamente llamadas en conferencia? " fld="170" subtotal="average" baseField="0" baseItem="6"/>
    <dataField name=" Registro en CRM" fld="173" subtotal="average" baseField="0" baseItem="8"/>
    <dataField name="¿El agente registra correctamente todas las interacciones? " fld="172" subtotal="average" baseField="0" baseItem="3"/>
    <dataField name="Precisión Error Crítico Cumplimiento " fld="182" subtotal="average" baseField="0" baseItem="3"/>
    <dataField name=" Titularidad" fld="176" subtotal="average" baseField="0" baseItem="8"/>
    <dataField name="¿El agente confirma la titularidad del cliente adecuadamente? " fld="175" subtotal="average" baseField="0" baseItem="3"/>
    <dataField name=" Fraude" fld="179" subtotal="average" baseField="0" baseItem="8"/>
    <dataField name="¿El agente evita la omisión de alertas importantes? " fld="177" subtotal="average" baseField="0" baseItem="0"/>
    <dataField name="¿El agente mantiene conducta ética durante la interacción? " fld="178" subtotal="average" baseField="0" baseItem="6"/>
    <dataField name=" Protección de datos y privacidad" fld="181" subtotal="average" baseField="0" baseItem="8"/>
    <dataField name=" ¿El agente evita compartir información sensible?" fld="325" baseField="7" baseItem="3"/>
  </dataFields>
  <formats count="98">
    <format dxfId="1674">
      <pivotArea field="4" type="button" dataOnly="0" labelOnly="1" outline="0"/>
    </format>
    <format dxfId="1673">
      <pivotArea field="-2" type="button" dataOnly="0" labelOnly="1" outline="0" axis="axisRow" fieldPosition="0"/>
    </format>
    <format dxfId="1672">
      <pivotArea dataOnly="0" labelOnly="1" grandCol="1" outline="0" fieldPosition="0"/>
    </format>
    <format dxfId="1671">
      <pivotArea outline="0" collapsedLevelsAreSubtotals="1" fieldPosition="0"/>
    </format>
    <format dxfId="1670">
      <pivotArea type="topRight" dataOnly="0" labelOnly="1" outline="0" fieldPosition="0"/>
    </format>
    <format dxfId="1669">
      <pivotArea dataOnly="0" labelOnly="1" grandCol="1" outline="0" fieldPosition="0"/>
    </format>
    <format dxfId="1668">
      <pivotArea dataOnly="0" labelOnly="1" outline="0" fieldPosition="0">
        <references count="1">
          <reference field="4294967294" count="1">
            <x v="1"/>
          </reference>
        </references>
      </pivotArea>
    </format>
    <format dxfId="1667">
      <pivotArea dataOnly="0" labelOnly="1" outline="0" fieldPosition="0">
        <references count="1">
          <reference field="4294967294" count="1">
            <x v="0"/>
          </reference>
        </references>
      </pivotArea>
    </format>
    <format dxfId="1666">
      <pivotArea dataOnly="0" labelOnly="1" outline="0" fieldPosition="0">
        <references count="1">
          <reference field="4294967294" count="1">
            <x v="5"/>
          </reference>
        </references>
      </pivotArea>
    </format>
    <format dxfId="1665">
      <pivotArea dataOnly="0" labelOnly="1" outline="0" fieldPosition="0">
        <references count="1">
          <reference field="4294967294" count="1">
            <x v="10"/>
          </reference>
        </references>
      </pivotArea>
    </format>
    <format dxfId="1664">
      <pivotArea collapsedLevelsAreSubtotals="1" fieldPosition="0">
        <references count="1">
          <reference field="4294967294" count="2">
            <x v="0"/>
            <x v="1"/>
          </reference>
        </references>
      </pivotArea>
    </format>
    <format dxfId="1663">
      <pivotArea collapsedLevelsAreSubtotals="1" fieldPosition="0">
        <references count="1">
          <reference field="4294967294" count="1">
            <x v="5"/>
          </reference>
        </references>
      </pivotArea>
    </format>
    <format dxfId="1662">
      <pivotArea collapsedLevelsAreSubtotals="1" fieldPosition="0">
        <references count="1">
          <reference field="4294967294" count="1">
            <x v="10"/>
          </reference>
        </references>
      </pivotArea>
    </format>
    <format dxfId="1661">
      <pivotArea collapsedLevelsAreSubtotals="1" fieldPosition="0">
        <references count="1">
          <reference field="4294967294" count="1">
            <x v="15"/>
          </reference>
        </references>
      </pivotArea>
    </format>
    <format dxfId="1660">
      <pivotArea dataOnly="0" labelOnly="1" outline="0" fieldPosition="0">
        <references count="1">
          <reference field="4294967294" count="1">
            <x v="15"/>
          </reference>
        </references>
      </pivotArea>
    </format>
    <format dxfId="1659">
      <pivotArea dataOnly="0" labelOnly="1" outline="0" fieldPosition="0">
        <references count="1">
          <reference field="4294967294" count="3">
            <x v="2"/>
            <x v="3"/>
            <x v="4"/>
          </reference>
        </references>
      </pivotArea>
    </format>
    <format dxfId="1658">
      <pivotArea dataOnly="0" labelOnly="1" outline="0" fieldPosition="0">
        <references count="1">
          <reference field="4294967294" count="3">
            <x v="2"/>
            <x v="3"/>
            <x v="4"/>
          </reference>
        </references>
      </pivotArea>
    </format>
    <format dxfId="1657">
      <pivotArea dataOnly="0" labelOnly="1" outline="0" fieldPosition="0">
        <references count="1">
          <reference field="4294967294" count="1">
            <x v="1"/>
          </reference>
        </references>
      </pivotArea>
    </format>
    <format dxfId="1656">
      <pivotArea dataOnly="0" labelOnly="1" outline="0" fieldPosition="0">
        <references count="1">
          <reference field="4294967294" count="1">
            <x v="5"/>
          </reference>
        </references>
      </pivotArea>
    </format>
    <format dxfId="1655">
      <pivotArea dataOnly="0" labelOnly="1" outline="0" fieldPosition="0">
        <references count="1">
          <reference field="4294967294" count="1">
            <x v="10"/>
          </reference>
        </references>
      </pivotArea>
    </format>
    <format dxfId="1654">
      <pivotArea dataOnly="0" labelOnly="1" outline="0" fieldPosition="0">
        <references count="1">
          <reference field="4294967294" count="1">
            <x v="15"/>
          </reference>
        </references>
      </pivotArea>
    </format>
    <format dxfId="1653">
      <pivotArea dataOnly="0" labelOnly="1" outline="0" fieldPosition="0">
        <references count="1">
          <reference field="4294967294" count="1">
            <x v="1"/>
          </reference>
        </references>
      </pivotArea>
    </format>
    <format dxfId="1652">
      <pivotArea dataOnly="0" labelOnly="1" outline="0" fieldPosition="0">
        <references count="1">
          <reference field="4294967294" count="3">
            <x v="2"/>
            <x v="3"/>
            <x v="4"/>
          </reference>
        </references>
      </pivotArea>
    </format>
    <format dxfId="1651">
      <pivotArea dataOnly="0" labelOnly="1" outline="0" fieldPosition="0">
        <references count="1">
          <reference field="4294967294" count="1">
            <x v="5"/>
          </reference>
        </references>
      </pivotArea>
    </format>
    <format dxfId="1650">
      <pivotArea dataOnly="0" labelOnly="1" outline="0" fieldPosition="0">
        <references count="1">
          <reference field="4294967294" count="4">
            <x v="6"/>
            <x v="7"/>
            <x v="8"/>
            <x v="9"/>
          </reference>
        </references>
      </pivotArea>
    </format>
    <format dxfId="1649">
      <pivotArea dataOnly="0" labelOnly="1" outline="0" fieldPosition="0">
        <references count="1">
          <reference field="4294967294" count="1">
            <x v="10"/>
          </reference>
        </references>
      </pivotArea>
    </format>
    <format dxfId="1648">
      <pivotArea dataOnly="0" labelOnly="1" outline="0" fieldPosition="0">
        <references count="1">
          <reference field="4294967294" count="4">
            <x v="6"/>
            <x v="7"/>
            <x v="8"/>
            <x v="9"/>
          </reference>
        </references>
      </pivotArea>
    </format>
    <format dxfId="1647">
      <pivotArea dataOnly="0" labelOnly="1" outline="0" fieldPosition="0">
        <references count="1">
          <reference field="4294967294" count="3">
            <x v="2"/>
            <x v="3"/>
            <x v="4"/>
          </reference>
        </references>
      </pivotArea>
    </format>
    <format dxfId="1646">
      <pivotArea dataOnly="0" labelOnly="1" outline="0" fieldPosition="0">
        <references count="1">
          <reference field="4294967294" count="1">
            <x v="15"/>
          </reference>
        </references>
      </pivotArea>
    </format>
    <format dxfId="1645">
      <pivotArea dataOnly="0" labelOnly="1" outline="0" fieldPosition="0">
        <references count="1">
          <reference field="4294967294" count="1">
            <x v="0"/>
          </reference>
        </references>
      </pivotArea>
    </format>
    <format dxfId="1644">
      <pivotArea dataOnly="0" labelOnly="1" outline="0" fieldPosition="0">
        <references count="1">
          <reference field="4294967294" count="2">
            <x v="17"/>
            <x v="58"/>
          </reference>
        </references>
      </pivotArea>
    </format>
    <format dxfId="1643">
      <pivotArea dataOnly="0" labelOnly="1" outline="0" fieldPosition="0">
        <references count="1">
          <reference field="4294967294" count="15">
            <x v="1"/>
            <x v="2"/>
            <x v="3"/>
            <x v="4"/>
            <x v="5"/>
            <x v="6"/>
            <x v="7"/>
            <x v="8"/>
            <x v="9"/>
            <x v="10"/>
            <x v="11"/>
            <x v="12"/>
            <x v="13"/>
            <x v="14"/>
            <x v="15"/>
          </reference>
        </references>
      </pivotArea>
    </format>
    <format dxfId="1642">
      <pivotArea dataOnly="0" labelOnly="1" outline="0" fieldPosition="0">
        <references count="1">
          <reference field="4294967294" count="15">
            <x v="1"/>
            <x v="2"/>
            <x v="3"/>
            <x v="4"/>
            <x v="5"/>
            <x v="6"/>
            <x v="7"/>
            <x v="8"/>
            <x v="9"/>
            <x v="10"/>
            <x v="11"/>
            <x v="12"/>
            <x v="13"/>
            <x v="14"/>
            <x v="15"/>
          </reference>
        </references>
      </pivotArea>
    </format>
    <format dxfId="1641">
      <pivotArea dataOnly="0" labelOnly="1" outline="0" fieldPosition="0">
        <references count="1">
          <reference field="4294967294" count="15">
            <x v="1"/>
            <x v="2"/>
            <x v="3"/>
            <x v="4"/>
            <x v="5"/>
            <x v="6"/>
            <x v="7"/>
            <x v="8"/>
            <x v="9"/>
            <x v="10"/>
            <x v="11"/>
            <x v="12"/>
            <x v="13"/>
            <x v="14"/>
            <x v="15"/>
          </reference>
        </references>
      </pivotArea>
    </format>
    <format dxfId="1640">
      <pivotArea dataOnly="0" labelOnly="1" outline="0" fieldPosition="0">
        <references count="1">
          <reference field="4294967294" count="1">
            <x v="0"/>
          </reference>
        </references>
      </pivotArea>
    </format>
    <format dxfId="1639">
      <pivotArea dataOnly="0" labelOnly="1" outline="0" fieldPosition="0">
        <references count="1">
          <reference field="4294967294" count="1">
            <x v="0"/>
          </reference>
        </references>
      </pivotArea>
    </format>
    <format dxfId="1638">
      <pivotArea dataOnly="0" labelOnly="1" outline="0" fieldPosition="0">
        <references count="1">
          <reference field="4294967294" count="1">
            <x v="0"/>
          </reference>
        </references>
      </pivotArea>
    </format>
    <format dxfId="1637">
      <pivotArea dataOnly="0" labelOnly="1" outline="0" fieldPosition="0">
        <references count="1">
          <reference field="4294967294" count="16">
            <x v="0"/>
            <x v="1"/>
            <x v="2"/>
            <x v="3"/>
            <x v="4"/>
            <x v="5"/>
            <x v="6"/>
            <x v="7"/>
            <x v="8"/>
            <x v="9"/>
            <x v="10"/>
            <x v="11"/>
            <x v="12"/>
            <x v="13"/>
            <x v="14"/>
            <x v="15"/>
          </reference>
        </references>
      </pivotArea>
    </format>
    <format dxfId="1636">
      <pivotArea dataOnly="0" labelOnly="1" outline="0" fieldPosition="0">
        <references count="1">
          <reference field="4294967294" count="15">
            <x v="1"/>
            <x v="2"/>
            <x v="3"/>
            <x v="4"/>
            <x v="5"/>
            <x v="6"/>
            <x v="7"/>
            <x v="8"/>
            <x v="9"/>
            <x v="10"/>
            <x v="11"/>
            <x v="12"/>
            <x v="13"/>
            <x v="14"/>
            <x v="15"/>
          </reference>
        </references>
      </pivotArea>
    </format>
    <format dxfId="1635">
      <pivotArea type="origin" dataOnly="0" labelOnly="1" outline="0" fieldPosition="0"/>
    </format>
    <format dxfId="1634">
      <pivotArea type="topRight" dataOnly="0" labelOnly="1" outline="0" fieldPosition="0"/>
    </format>
    <format dxfId="1633">
      <pivotArea field="-2" type="button" dataOnly="0" labelOnly="1" outline="0" axis="axisRow" fieldPosition="0"/>
    </format>
    <format dxfId="1632">
      <pivotArea dataOnly="0" labelOnly="1" grandCol="1" outline="0" fieldPosition="0"/>
    </format>
    <format dxfId="1631">
      <pivotArea dataOnly="0" labelOnly="1" outline="0" fieldPosition="0">
        <references count="1">
          <reference field="4294967294" count="37">
            <x v="0"/>
            <x v="1"/>
            <x v="2"/>
            <x v="3"/>
            <x v="4"/>
            <x v="5"/>
            <x v="6"/>
            <x v="7"/>
            <x v="8"/>
            <x v="9"/>
            <x v="10"/>
            <x v="11"/>
            <x v="12"/>
            <x v="13"/>
            <x v="14"/>
            <x v="15"/>
            <x v="16"/>
            <x v="17"/>
            <x v="19"/>
            <x v="20"/>
            <x v="21"/>
            <x v="22"/>
            <x v="24"/>
            <x v="25"/>
            <x v="27"/>
            <x v="28"/>
            <x v="29"/>
            <x v="31"/>
            <x v="39"/>
            <x v="41"/>
            <x v="44"/>
            <x v="45"/>
            <x v="46"/>
            <x v="47"/>
            <x v="48"/>
            <x v="49"/>
            <x v="51"/>
          </reference>
        </references>
      </pivotArea>
    </format>
    <format dxfId="1630">
      <pivotArea dataOnly="0" outline="0" fieldPosition="0">
        <references count="1">
          <reference field="4294967294" count="1">
            <x v="18"/>
          </reference>
        </references>
      </pivotArea>
    </format>
    <format dxfId="1629">
      <pivotArea collapsedLevelsAreSubtotals="1" fieldPosition="0">
        <references count="1">
          <reference field="4294967294" count="1">
            <x v="23"/>
          </reference>
        </references>
      </pivotArea>
    </format>
    <format dxfId="1628">
      <pivotArea dataOnly="0" labelOnly="1" outline="0" fieldPosition="0">
        <references count="1">
          <reference field="4294967294" count="1">
            <x v="23"/>
          </reference>
        </references>
      </pivotArea>
    </format>
    <format dxfId="1627">
      <pivotArea collapsedLevelsAreSubtotals="1" fieldPosition="0">
        <references count="1">
          <reference field="4294967294" count="1">
            <x v="26"/>
          </reference>
        </references>
      </pivotArea>
    </format>
    <format dxfId="1626">
      <pivotArea dataOnly="0" labelOnly="1" outline="0" fieldPosition="0">
        <references count="1">
          <reference field="4294967294" count="1">
            <x v="26"/>
          </reference>
        </references>
      </pivotArea>
    </format>
    <format dxfId="1625">
      <pivotArea collapsedLevelsAreSubtotals="1" fieldPosition="0">
        <references count="1">
          <reference field="4294967294" count="1">
            <x v="30"/>
          </reference>
        </references>
      </pivotArea>
    </format>
    <format dxfId="1624">
      <pivotArea dataOnly="0" labelOnly="1" outline="0" fieldPosition="0">
        <references count="1">
          <reference field="4294967294" count="1">
            <x v="30"/>
          </reference>
        </references>
      </pivotArea>
    </format>
    <format dxfId="1623">
      <pivotArea collapsedLevelsAreSubtotals="1" fieldPosition="0">
        <references count="1">
          <reference field="4294967294" count="1">
            <x v="32"/>
          </reference>
        </references>
      </pivotArea>
    </format>
    <format dxfId="1622">
      <pivotArea dataOnly="0" labelOnly="1" outline="0" fieldPosition="0">
        <references count="1">
          <reference field="4294967294" count="1">
            <x v="32"/>
          </reference>
        </references>
      </pivotArea>
    </format>
    <format dxfId="1621">
      <pivotArea collapsedLevelsAreSubtotals="1" fieldPosition="0">
        <references count="1">
          <reference field="4294967294" count="1">
            <x v="34"/>
          </reference>
        </references>
      </pivotArea>
    </format>
    <format dxfId="1620">
      <pivotArea dataOnly="0" labelOnly="1" outline="0" fieldPosition="0">
        <references count="1">
          <reference field="4294967294" count="1">
            <x v="34"/>
          </reference>
        </references>
      </pivotArea>
    </format>
    <format dxfId="1619">
      <pivotArea collapsedLevelsAreSubtotals="1" fieldPosition="0">
        <references count="1">
          <reference field="4294967294" count="1">
            <x v="38"/>
          </reference>
        </references>
      </pivotArea>
    </format>
    <format dxfId="1618">
      <pivotArea dataOnly="0" labelOnly="1" outline="0" fieldPosition="0">
        <references count="1">
          <reference field="4294967294" count="1">
            <x v="38"/>
          </reference>
        </references>
      </pivotArea>
    </format>
    <format dxfId="1617">
      <pivotArea collapsedLevelsAreSubtotals="1" fieldPosition="0">
        <references count="1">
          <reference field="4294967294" count="1">
            <x v="40"/>
          </reference>
        </references>
      </pivotArea>
    </format>
    <format dxfId="1616">
      <pivotArea dataOnly="0" labelOnly="1" outline="0" fieldPosition="0">
        <references count="1">
          <reference field="4294967294" count="1">
            <x v="40"/>
          </reference>
        </references>
      </pivotArea>
    </format>
    <format dxfId="1615">
      <pivotArea collapsedLevelsAreSubtotals="1" fieldPosition="0">
        <references count="1">
          <reference field="4294967294" count="1">
            <x v="42"/>
          </reference>
        </references>
      </pivotArea>
    </format>
    <format dxfId="1614">
      <pivotArea dataOnly="0" labelOnly="1" outline="0" fieldPosition="0">
        <references count="1">
          <reference field="4294967294" count="1">
            <x v="42"/>
          </reference>
        </references>
      </pivotArea>
    </format>
    <format dxfId="1613">
      <pivotArea collapsedLevelsAreSubtotals="1" fieldPosition="0">
        <references count="1">
          <reference field="4294967294" count="1">
            <x v="43"/>
          </reference>
        </references>
      </pivotArea>
    </format>
    <format dxfId="1612">
      <pivotArea dataOnly="0" labelOnly="1" outline="0" fieldPosition="0">
        <references count="1">
          <reference field="4294967294" count="1">
            <x v="43"/>
          </reference>
        </references>
      </pivotArea>
    </format>
    <format dxfId="1611">
      <pivotArea collapsedLevelsAreSubtotals="1" fieldPosition="0">
        <references count="1">
          <reference field="4294967294" count="1">
            <x v="50"/>
          </reference>
        </references>
      </pivotArea>
    </format>
    <format dxfId="1610">
      <pivotArea dataOnly="0" labelOnly="1" outline="0" fieldPosition="0">
        <references count="1">
          <reference field="4294967294" count="1">
            <x v="50"/>
          </reference>
        </references>
      </pivotArea>
    </format>
    <format dxfId="1609">
      <pivotArea collapsedLevelsAreSubtotals="1" fieldPosition="0">
        <references count="1">
          <reference field="4294967294" count="1">
            <x v="52"/>
          </reference>
        </references>
      </pivotArea>
    </format>
    <format dxfId="1608">
      <pivotArea dataOnly="0" labelOnly="1" outline="0" fieldPosition="0">
        <references count="1">
          <reference field="4294967294" count="1">
            <x v="52"/>
          </reference>
        </references>
      </pivotArea>
    </format>
    <format dxfId="1607">
      <pivotArea collapsedLevelsAreSubtotals="1" fieldPosition="0">
        <references count="1">
          <reference field="4294967294" count="1">
            <x v="56"/>
          </reference>
        </references>
      </pivotArea>
    </format>
    <format dxfId="1606">
      <pivotArea dataOnly="0" labelOnly="1" outline="0" fieldPosition="0">
        <references count="1">
          <reference field="4294967294" count="1">
            <x v="56"/>
          </reference>
        </references>
      </pivotArea>
    </format>
    <format dxfId="1605">
      <pivotArea collapsedLevelsAreSubtotals="1" fieldPosition="0">
        <references count="1">
          <reference field="4294967294" count="1">
            <x v="59"/>
          </reference>
        </references>
      </pivotArea>
    </format>
    <format dxfId="1604">
      <pivotArea dataOnly="0" labelOnly="1" outline="0" fieldPosition="0">
        <references count="1">
          <reference field="4294967294" count="1">
            <x v="59"/>
          </reference>
        </references>
      </pivotArea>
    </format>
    <format dxfId="1603">
      <pivotArea collapsedLevelsAreSubtotals="1" fieldPosition="0">
        <references count="1">
          <reference field="4294967294" count="1">
            <x v="58"/>
          </reference>
        </references>
      </pivotArea>
    </format>
    <format dxfId="1602">
      <pivotArea dataOnly="0" labelOnly="1" outline="0" fieldPosition="0">
        <references count="1">
          <reference field="4294967294" count="1">
            <x v="58"/>
          </reference>
        </references>
      </pivotArea>
    </format>
    <format dxfId="1601">
      <pivotArea collapsedLevelsAreSubtotals="1" fieldPosition="0">
        <references count="1">
          <reference field="4294967294" count="1">
            <x v="61"/>
          </reference>
        </references>
      </pivotArea>
    </format>
    <format dxfId="1600">
      <pivotArea dataOnly="0" labelOnly="1" outline="0" fieldPosition="0">
        <references count="1">
          <reference field="4294967294" count="1">
            <x v="61"/>
          </reference>
        </references>
      </pivotArea>
    </format>
    <format dxfId="1599">
      <pivotArea collapsedLevelsAreSubtotals="1" fieldPosition="0">
        <references count="1">
          <reference field="4294967294" count="1">
            <x v="64"/>
          </reference>
        </references>
      </pivotArea>
    </format>
    <format dxfId="1598">
      <pivotArea dataOnly="0" labelOnly="1" outline="0" fieldPosition="0">
        <references count="1">
          <reference field="4294967294" count="1">
            <x v="64"/>
          </reference>
        </references>
      </pivotArea>
    </format>
    <format dxfId="1597">
      <pivotArea dataOnly="0" labelOnly="1" outline="0" fieldPosition="0">
        <references count="1">
          <reference field="4294967294" count="38">
            <x v="0"/>
            <x v="1"/>
            <x v="2"/>
            <x v="3"/>
            <x v="4"/>
            <x v="5"/>
            <x v="6"/>
            <x v="7"/>
            <x v="8"/>
            <x v="9"/>
            <x v="10"/>
            <x v="11"/>
            <x v="12"/>
            <x v="13"/>
            <x v="14"/>
            <x v="15"/>
            <x v="16"/>
            <x v="17"/>
            <x v="18"/>
            <x v="19"/>
            <x v="20"/>
            <x v="21"/>
            <x v="22"/>
            <x v="23"/>
            <x v="24"/>
            <x v="25"/>
            <x v="26"/>
            <x v="27"/>
            <x v="28"/>
            <x v="29"/>
            <x v="30"/>
            <x v="31"/>
            <x v="32"/>
            <x v="34"/>
            <x v="38"/>
            <x v="39"/>
            <x v="40"/>
            <x v="41"/>
          </reference>
        </references>
      </pivotArea>
    </format>
    <format dxfId="1596">
      <pivotArea dataOnly="0" labelOnly="1" outline="0" fieldPosition="0">
        <references count="1">
          <reference field="4294967294" count="23">
            <x v="42"/>
            <x v="43"/>
            <x v="44"/>
            <x v="45"/>
            <x v="46"/>
            <x v="47"/>
            <x v="48"/>
            <x v="49"/>
            <x v="50"/>
            <x v="51"/>
            <x v="52"/>
            <x v="53"/>
            <x v="54"/>
            <x v="55"/>
            <x v="56"/>
            <x v="57"/>
            <x v="58"/>
            <x v="59"/>
            <x v="60"/>
            <x v="61"/>
            <x v="62"/>
            <x v="63"/>
            <x v="64"/>
          </reference>
        </references>
      </pivotArea>
    </format>
    <format dxfId="1595">
      <pivotArea dataOnly="0" labelOnly="1" outline="0" fieldPosition="0">
        <references count="1">
          <reference field="4294967294" count="38">
            <x v="0"/>
            <x v="1"/>
            <x v="2"/>
            <x v="3"/>
            <x v="4"/>
            <x v="5"/>
            <x v="6"/>
            <x v="7"/>
            <x v="8"/>
            <x v="9"/>
            <x v="10"/>
            <x v="11"/>
            <x v="12"/>
            <x v="13"/>
            <x v="14"/>
            <x v="15"/>
            <x v="16"/>
            <x v="17"/>
            <x v="18"/>
            <x v="19"/>
            <x v="20"/>
            <x v="21"/>
            <x v="22"/>
            <x v="23"/>
            <x v="24"/>
            <x v="25"/>
            <x v="26"/>
            <x v="27"/>
            <x v="28"/>
            <x v="29"/>
            <x v="30"/>
            <x v="31"/>
            <x v="32"/>
            <x v="34"/>
            <x v="38"/>
            <x v="39"/>
            <x v="40"/>
            <x v="41"/>
          </reference>
        </references>
      </pivotArea>
    </format>
    <format dxfId="1594">
      <pivotArea dataOnly="0" labelOnly="1" outline="0" fieldPosition="0">
        <references count="1">
          <reference field="4294967294" count="23">
            <x v="42"/>
            <x v="43"/>
            <x v="44"/>
            <x v="45"/>
            <x v="46"/>
            <x v="47"/>
            <x v="48"/>
            <x v="49"/>
            <x v="50"/>
            <x v="51"/>
            <x v="52"/>
            <x v="53"/>
            <x v="54"/>
            <x v="55"/>
            <x v="56"/>
            <x v="57"/>
            <x v="58"/>
            <x v="59"/>
            <x v="60"/>
            <x v="61"/>
            <x v="62"/>
            <x v="63"/>
            <x v="64"/>
          </reference>
        </references>
      </pivotArea>
    </format>
    <format dxfId="1593">
      <pivotArea outline="0" collapsedLevelsAreSubtotals="1" fieldPosition="0"/>
    </format>
    <format dxfId="1592">
      <pivotArea dataOnly="0" labelOnly="1" outline="0" fieldPosition="0">
        <references count="1">
          <reference field="4294967294" count="38">
            <x v="0"/>
            <x v="1"/>
            <x v="2"/>
            <x v="3"/>
            <x v="4"/>
            <x v="5"/>
            <x v="6"/>
            <x v="7"/>
            <x v="8"/>
            <x v="9"/>
            <x v="10"/>
            <x v="11"/>
            <x v="12"/>
            <x v="13"/>
            <x v="14"/>
            <x v="15"/>
            <x v="16"/>
            <x v="17"/>
            <x v="18"/>
            <x v="19"/>
            <x v="20"/>
            <x v="21"/>
            <x v="22"/>
            <x v="23"/>
            <x v="24"/>
            <x v="25"/>
            <x v="26"/>
            <x v="27"/>
            <x v="28"/>
            <x v="29"/>
            <x v="30"/>
            <x v="31"/>
            <x v="32"/>
            <x v="34"/>
            <x v="38"/>
            <x v="39"/>
            <x v="40"/>
            <x v="41"/>
          </reference>
        </references>
      </pivotArea>
    </format>
    <format dxfId="1591">
      <pivotArea dataOnly="0" labelOnly="1" outline="0" fieldPosition="0">
        <references count="1">
          <reference field="4294967294" count="23">
            <x v="42"/>
            <x v="43"/>
            <x v="44"/>
            <x v="45"/>
            <x v="46"/>
            <x v="47"/>
            <x v="48"/>
            <x v="49"/>
            <x v="50"/>
            <x v="51"/>
            <x v="52"/>
            <x v="53"/>
            <x v="54"/>
            <x v="55"/>
            <x v="56"/>
            <x v="57"/>
            <x v="58"/>
            <x v="59"/>
            <x v="60"/>
            <x v="61"/>
            <x v="62"/>
            <x v="63"/>
            <x v="64"/>
          </reference>
        </references>
      </pivotArea>
    </format>
    <format dxfId="1590">
      <pivotArea dataOnly="0" labelOnly="1" outline="0" fieldPosition="0">
        <references count="1">
          <reference field="4294967294" count="1">
            <x v="0"/>
          </reference>
        </references>
      </pivotArea>
    </format>
    <format dxfId="1589">
      <pivotArea dataOnly="0" labelOnly="1" outline="0" fieldPosition="0">
        <references count="1">
          <reference field="4294967294" count="1">
            <x v="58"/>
          </reference>
        </references>
      </pivotArea>
    </format>
    <format dxfId="1588">
      <pivotArea dataOnly="0" labelOnly="1" outline="0" fieldPosition="0">
        <references count="1">
          <reference field="4294967294" count="1">
            <x v="42"/>
          </reference>
        </references>
      </pivotArea>
    </format>
    <format dxfId="1587">
      <pivotArea dataOnly="0" labelOnly="1" outline="0" fieldPosition="0">
        <references count="1">
          <reference field="4294967294" count="1">
            <x v="17"/>
          </reference>
        </references>
      </pivotArea>
    </format>
    <format dxfId="1586">
      <pivotArea dataOnly="0" labelOnly="1" outline="0" fieldPosition="0">
        <references count="1">
          <reference field="4294967294" count="1">
            <x v="0"/>
          </reference>
        </references>
      </pivotArea>
    </format>
    <format dxfId="1585">
      <pivotArea dataOnly="0" labelOnly="1" fieldPosition="0">
        <references count="1">
          <reference field="7" count="0"/>
        </references>
      </pivotArea>
    </format>
    <format dxfId="1584">
      <pivotArea field="7" type="button" dataOnly="0" labelOnly="1" outline="0" axis="axisCol" fieldPosition="0"/>
    </format>
    <format dxfId="1583">
      <pivotArea collapsedLevelsAreSubtotals="1" fieldPosition="0">
        <references count="1">
          <reference field="4294967294" count="1">
            <x v="33"/>
          </reference>
        </references>
      </pivotArea>
    </format>
    <format dxfId="1582">
      <pivotArea dataOnly="0" labelOnly="1" outline="0" fieldPosition="0">
        <references count="1">
          <reference field="4294967294" count="1">
            <x v="33"/>
          </reference>
        </references>
      </pivotArea>
    </format>
    <format dxfId="1581">
      <pivotArea dataOnly="0" outline="0" fieldPosition="0">
        <references count="1">
          <reference field="4294967294" count="2">
            <x v="32"/>
            <x v="33"/>
          </reference>
        </references>
      </pivotArea>
    </format>
    <format dxfId="1580">
      <pivotArea field="7" grandCol="1" collapsedLevelsAreSubtotals="1" axis="axisCol" fieldPosition="0">
        <references count="1">
          <reference field="4294967294" count="2">
            <x v="48"/>
            <x v="49"/>
          </reference>
        </references>
      </pivotArea>
    </format>
    <format dxfId="1579">
      <pivotArea field="7" grandCol="1" collapsedLevelsAreSubtotals="1" axis="axisCol" fieldPosition="0">
        <references count="1">
          <reference field="4294967294" count="1">
            <x v="45"/>
          </reference>
        </references>
      </pivotArea>
    </format>
    <format dxfId="1578">
      <pivotArea field="7" grandCol="1" collapsedLevelsAreSubtotals="1" axis="axisCol" fieldPosition="0">
        <references count="1">
          <reference field="4294967294" count="1">
            <x v="43"/>
          </reference>
        </references>
      </pivotArea>
    </format>
    <format dxfId="1577">
      <pivotArea field="7" grandCol="1" collapsedLevelsAreSubtotals="1" axis="axisCol" fieldPosition="0">
        <references count="1">
          <reference field="4294967294" count="7">
            <x v="43"/>
            <x v="44"/>
            <x v="45"/>
            <x v="46"/>
            <x v="47"/>
            <x v="48"/>
            <x v="49"/>
          </reference>
        </references>
      </pivotArea>
    </format>
  </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TablaDinámica4" cacheId="110" applyNumberFormats="0" applyBorderFormats="0" applyFontFormats="0" applyPatternFormats="0" applyAlignmentFormats="0" applyWidthHeightFormats="1" dataCaption="Valores" updatedVersion="7" minRefreshableVersion="3" useAutoFormatting="1" rowGrandTotals="0" colGrandTotals="0" itemPrintTitles="1" createdVersion="6" indent="0" compact="0" compactData="0" multipleFieldFilters="0" rowHeaderCaption="Agente">
  <location ref="B10:K80" firstHeaderRow="0" firstDataRow="1" firstDataCol="2"/>
  <pivotFields count="326">
    <pivotField axis="axisRow" compact="0" outline="0" showAll="0" defaultSubtotal="0">
      <items count="82">
        <item x="44"/>
        <item x="21"/>
        <item x="4"/>
        <item x="1"/>
        <item x="46"/>
        <item x="30"/>
        <item x="51"/>
        <item x="35"/>
        <item x="31"/>
        <item x="33"/>
        <item x="24"/>
        <item x="29"/>
        <item x="17"/>
        <item x="5"/>
        <item x="52"/>
        <item x="37"/>
        <item x="13"/>
        <item x="48"/>
        <item x="42"/>
        <item x="28"/>
        <item x="6"/>
        <item x="22"/>
        <item x="9"/>
        <item x="11"/>
        <item x="10"/>
        <item x="40"/>
        <item x="12"/>
        <item x="23"/>
        <item x="18"/>
        <item x="32"/>
        <item x="0"/>
        <item x="7"/>
        <item x="2"/>
        <item x="16"/>
        <item x="43"/>
        <item x="3"/>
        <item x="8"/>
        <item x="25"/>
        <item x="20"/>
        <item x="50"/>
        <item x="14"/>
        <item x="49"/>
        <item x="19"/>
        <item x="26"/>
        <item x="47"/>
        <item x="41"/>
        <item x="15"/>
        <item x="39"/>
        <item x="27"/>
        <item x="38"/>
        <item x="36"/>
        <item x="34"/>
        <item x="45"/>
        <item x="53"/>
        <item x="54"/>
        <item x="55"/>
        <item x="56"/>
        <item x="57"/>
        <item x="58"/>
        <item x="59"/>
        <item x="60"/>
        <item x="61"/>
        <item x="62"/>
        <item x="63"/>
        <item x="64"/>
        <item x="65"/>
        <item x="66"/>
        <item x="67"/>
        <item x="68"/>
        <item x="69"/>
        <item x="70"/>
        <item x="71"/>
        <item x="72"/>
        <item x="73"/>
        <item x="74"/>
        <item x="75"/>
        <item x="76"/>
        <item x="77"/>
        <item x="78"/>
        <item x="79"/>
        <item x="80"/>
        <item x="81"/>
      </items>
    </pivotField>
    <pivotField compact="0" outline="0" showAll="0" defaultSubtotal="0"/>
    <pivotField compact="0" numFmtId="14" outline="0" showAll="0" defaultSubtotal="0"/>
    <pivotField compact="0" outline="0" showAll="0" defaultSubtotal="0"/>
    <pivotField compact="0" outline="0" multipleItemSelectionAllowed="1" showAll="0" defaultSubtotal="0">
      <items count="27">
        <item m="1" x="8"/>
        <item m="1" x="12"/>
        <item m="1" x="24"/>
        <item m="1" x="22"/>
        <item m="1" x="16"/>
        <item x="2"/>
        <item m="1" x="20"/>
        <item m="1" x="21"/>
        <item m="1" x="23"/>
        <item m="1" x="17"/>
        <item m="1" x="14"/>
        <item m="1" x="26"/>
        <item x="1"/>
        <item m="1" x="9"/>
        <item m="1" x="11"/>
        <item m="1" x="5"/>
        <item x="3"/>
        <item m="1" x="19"/>
        <item x="0"/>
        <item m="1" x="15"/>
        <item x="4"/>
        <item m="1" x="6"/>
        <item m="1" x="25"/>
        <item m="1" x="10"/>
        <item m="1" x="13"/>
        <item m="1" x="18"/>
        <item m="1" x="7"/>
      </items>
    </pivotField>
    <pivotField compact="0" outline="0" showAll="0" defaultSubtotal="0"/>
    <pivotField compact="0" outline="0" showAll="0" defaultSubtotal="0"/>
    <pivotField compact="0" outline="0" showAll="0" defaultSubtotal="0">
      <items count="8">
        <item x="0"/>
        <item x="1"/>
        <item x="2"/>
        <item x="3"/>
        <item x="4"/>
        <item x="5"/>
        <item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dataField="1"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ubtotalTop="0" showAll="0" defaultSubtotal="0"/>
    <pivotField compact="0" numFmtId="10" outline="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ubtotalTop="0" showAll="0" defaultSubtotal="0"/>
    <pivotField compact="0" numFmtId="10" outline="0" showAll="0" defaultSubtotal="0"/>
    <pivotField dataField="1" compact="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dataField="1"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compact="0" numFmtId="10" outline="0" showAll="0" defaultSubtotal="0"/>
    <pivotField dataField="1" compact="0" outline="0" showAll="0" defaultSubtotal="0"/>
    <pivotField compact="0" numFmtId="10" outline="0" showAll="0" defaultSubtotal="0"/>
    <pivotField compact="0" numFmtId="164" outline="0" showAll="0" defaultSubtotal="0"/>
    <pivotField compact="0" numFmtId="10" outline="0" showAll="0" defaultSubtotal="0"/>
    <pivotField compact="0" numFmtId="10" outline="0" showAll="0" defaultSubtotal="0"/>
    <pivotField dataField="1" compact="0" numFmtId="10" outline="0" showAll="0" defaultSubtotal="0"/>
    <pivotField dataField="1" compact="0" numFmtId="1"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15">
        <item h="1" m="1" x="8"/>
        <item h="1" m="1" x="6"/>
        <item h="1" m="1" x="14"/>
        <item h="1" m="1" x="9"/>
        <item h="1" m="1" x="11"/>
        <item x="2"/>
        <item h="1" m="1" x="4"/>
        <item h="1" x="1"/>
        <item h="1" m="1" x="5"/>
        <item h="1" m="1" x="12"/>
        <item h="1" m="1" x="13"/>
        <item h="1" x="0"/>
        <item h="1" m="1" x="7"/>
        <item h="1" m="1" x="10"/>
        <item h="1" m="1" x="3"/>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1"/>
        <item x="0"/>
        <item x="2"/>
        <item x="3"/>
      </items>
    </pivotField>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 dataField="1" compact="0" outline="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 compact="0" outline="0" subtotalTop="0" dragToRow="0" dragToCol="0" dragToPage="0" showAll="0" defaultSubtotal="0"/>
  </pivotFields>
  <rowFields count="2">
    <field x="0"/>
    <field x="252"/>
  </rowFields>
  <rowItems count="70">
    <i>
      <x/>
      <x/>
    </i>
    <i>
      <x v="1"/>
      <x/>
    </i>
    <i>
      <x v="3"/>
      <x/>
    </i>
    <i>
      <x v="4"/>
      <x/>
    </i>
    <i>
      <x v="6"/>
      <x/>
    </i>
    <i>
      <x v="7"/>
      <x/>
    </i>
    <i>
      <x v="8"/>
      <x/>
    </i>
    <i>
      <x v="9"/>
      <x/>
    </i>
    <i>
      <x v="10"/>
      <x/>
    </i>
    <i>
      <x v="11"/>
      <x/>
    </i>
    <i>
      <x v="13"/>
      <x/>
    </i>
    <i>
      <x v="14"/>
      <x/>
    </i>
    <i>
      <x v="15"/>
      <x/>
    </i>
    <i>
      <x v="16"/>
      <x/>
    </i>
    <i>
      <x v="17"/>
      <x/>
    </i>
    <i>
      <x v="18"/>
      <x/>
    </i>
    <i>
      <x v="19"/>
      <x/>
    </i>
    <i>
      <x v="21"/>
      <x/>
    </i>
    <i>
      <x v="22"/>
      <x/>
    </i>
    <i>
      <x v="24"/>
      <x/>
    </i>
    <i>
      <x v="25"/>
      <x/>
    </i>
    <i>
      <x v="26"/>
      <x/>
    </i>
    <i>
      <x v="27"/>
      <x/>
    </i>
    <i>
      <x v="28"/>
      <x/>
    </i>
    <i>
      <x v="29"/>
      <x/>
    </i>
    <i>
      <x v="31"/>
      <x/>
    </i>
    <i>
      <x v="32"/>
      <x/>
    </i>
    <i>
      <x v="34"/>
      <x/>
    </i>
    <i>
      <x v="36"/>
      <x/>
    </i>
    <i>
      <x v="37"/>
      <x/>
    </i>
    <i>
      <x v="38"/>
      <x/>
    </i>
    <i>
      <x v="39"/>
      <x/>
    </i>
    <i>
      <x v="40"/>
      <x/>
    </i>
    <i>
      <x v="41"/>
      <x/>
    </i>
    <i>
      <x v="43"/>
      <x/>
    </i>
    <i>
      <x v="44"/>
      <x/>
    </i>
    <i>
      <x v="45"/>
      <x/>
    </i>
    <i>
      <x v="46"/>
      <x/>
    </i>
    <i>
      <x v="47"/>
      <x/>
    </i>
    <i>
      <x v="48"/>
      <x/>
    </i>
    <i>
      <x v="49"/>
      <x/>
    </i>
    <i>
      <x v="50"/>
      <x/>
    </i>
    <i>
      <x v="51"/>
      <x/>
    </i>
    <i>
      <x v="52"/>
      <x/>
    </i>
    <i>
      <x v="54"/>
      <x/>
    </i>
    <i>
      <x v="55"/>
      <x/>
    </i>
    <i>
      <x v="57"/>
      <x/>
    </i>
    <i>
      <x v="58"/>
      <x/>
    </i>
    <i>
      <x v="59"/>
      <x/>
    </i>
    <i>
      <x v="60"/>
      <x/>
    </i>
    <i>
      <x v="61"/>
      <x/>
    </i>
    <i>
      <x v="62"/>
      <x/>
    </i>
    <i>
      <x v="63"/>
      <x/>
    </i>
    <i>
      <x v="64"/>
      <x/>
    </i>
    <i>
      <x v="65"/>
      <x/>
    </i>
    <i>
      <x v="67"/>
      <x/>
    </i>
    <i>
      <x v="68"/>
      <x/>
    </i>
    <i>
      <x v="69"/>
      <x v="2"/>
    </i>
    <i>
      <x v="70"/>
      <x v="2"/>
    </i>
    <i>
      <x v="71"/>
      <x v="2"/>
    </i>
    <i>
      <x v="72"/>
      <x v="2"/>
    </i>
    <i>
      <x v="73"/>
      <x v="2"/>
    </i>
    <i>
      <x v="74"/>
      <x v="3"/>
    </i>
    <i>
      <x v="75"/>
      <x v="2"/>
    </i>
    <i>
      <x v="76"/>
      <x v="2"/>
    </i>
    <i>
      <x v="77"/>
      <x v="2"/>
    </i>
    <i>
      <x v="78"/>
      <x v="2"/>
    </i>
    <i>
      <x v="79"/>
      <x v="2"/>
    </i>
    <i>
      <x v="80"/>
      <x v="2"/>
    </i>
    <i>
      <x v="81"/>
      <x v="2"/>
    </i>
  </rowItems>
  <colFields count="1">
    <field x="-2"/>
  </colFields>
  <colItems count="8">
    <i>
      <x/>
    </i>
    <i i="1">
      <x v="1"/>
    </i>
    <i i="2">
      <x v="2"/>
    </i>
    <i i="3">
      <x v="3"/>
    </i>
    <i i="4">
      <x v="4"/>
    </i>
    <i i="5">
      <x v="5"/>
    </i>
    <i i="6">
      <x v="6"/>
    </i>
    <i i="7">
      <x v="7"/>
    </i>
  </colItems>
  <dataFields count="8">
    <dataField name=" Muestra" fld="188" baseField="0" baseItem="0"/>
    <dataField name="M. Critica" fld="189" baseField="0" baseItem="0"/>
    <dataField name="% M.Criticas" fld="320" baseField="0" baseItem="0" numFmtId="9"/>
    <dataField name="PENC " fld="127" subtotal="average" baseField="4" baseItem="13" numFmtId="10"/>
    <dataField name=" PECUF" fld="158" subtotal="average" baseField="74" baseItem="0" numFmtId="10"/>
    <dataField name=" PECNE" fld="174" subtotal="average" baseField="258" baseItem="1" numFmtId="10"/>
    <dataField name=" PECCUM" fld="182" subtotal="average" baseField="74" baseItem="0" numFmtId="10"/>
    <dataField name="SCORE" fld="187" subtotal="average" baseField="5" baseItem="0" numFmtId="164"/>
  </dataFields>
  <formats count="101">
    <format dxfId="1564">
      <pivotArea outline="0" collapsedLevelsAreSubtotals="1" fieldPosition="0">
        <references count="1">
          <reference field="4294967294" count="1" selected="0">
            <x v="4"/>
          </reference>
        </references>
      </pivotArea>
    </format>
    <format dxfId="1563">
      <pivotArea outline="0" collapsedLevelsAreSubtotals="1" fieldPosition="0">
        <references count="1">
          <reference field="4294967294" count="1" selected="0">
            <x v="4"/>
          </reference>
        </references>
      </pivotArea>
    </format>
    <format dxfId="1562">
      <pivotArea outline="0" collapsedLevelsAreSubtotals="1" fieldPosition="0">
        <references count="1">
          <reference field="4294967294" count="1" selected="0">
            <x v="4"/>
          </reference>
        </references>
      </pivotArea>
    </format>
    <format dxfId="1561">
      <pivotArea outline="0" collapsedLevelsAreSubtotals="1" fieldPosition="0">
        <references count="1">
          <reference field="4294967294" count="1" selected="0">
            <x v="4"/>
          </reference>
        </references>
      </pivotArea>
    </format>
    <format dxfId="1560">
      <pivotArea outline="0" collapsedLevelsAreSubtotals="1" fieldPosition="0">
        <references count="1">
          <reference field="4294967294" count="1" selected="0">
            <x v="4"/>
          </reference>
        </references>
      </pivotArea>
    </format>
    <format dxfId="1559">
      <pivotArea outline="0" collapsedLevelsAreSubtotals="1" fieldPosition="0">
        <references count="1">
          <reference field="4294967294" count="1" selected="0">
            <x v="4"/>
          </reference>
        </references>
      </pivotArea>
    </format>
    <format dxfId="1558">
      <pivotArea outline="0" collapsedLevelsAreSubtotals="1" fieldPosition="0">
        <references count="1">
          <reference field="4294967294" count="1" selected="0">
            <x v="4"/>
          </reference>
        </references>
      </pivotArea>
    </format>
    <format dxfId="1557">
      <pivotArea outline="0" collapsedLevelsAreSubtotals="1" fieldPosition="0">
        <references count="1">
          <reference field="4294967294" count="1" selected="0">
            <x v="4"/>
          </reference>
        </references>
      </pivotArea>
    </format>
    <format dxfId="1556">
      <pivotArea outline="0" collapsedLevelsAreSubtotals="1" fieldPosition="0">
        <references count="1">
          <reference field="4294967294" count="1" selected="0">
            <x v="6"/>
          </reference>
        </references>
      </pivotArea>
    </format>
    <format dxfId="1555">
      <pivotArea outline="0" collapsedLevelsAreSubtotals="1" fieldPosition="0">
        <references count="1">
          <reference field="4294967294" count="1" selected="0">
            <x v="6"/>
          </reference>
        </references>
      </pivotArea>
    </format>
    <format dxfId="1554">
      <pivotArea outline="0" collapsedLevelsAreSubtotals="1" fieldPosition="0">
        <references count="1">
          <reference field="4294967294" count="1" selected="0">
            <x v="6"/>
          </reference>
        </references>
      </pivotArea>
    </format>
    <format dxfId="1553">
      <pivotArea outline="0" collapsedLevelsAreSubtotals="1" fieldPosition="0">
        <references count="1">
          <reference field="4294967294" count="1" selected="0">
            <x v="6"/>
          </reference>
        </references>
      </pivotArea>
    </format>
    <format dxfId="1552">
      <pivotArea outline="0" collapsedLevelsAreSubtotals="1" fieldPosition="0">
        <references count="1">
          <reference field="4294967294" count="1" selected="0">
            <x v="6"/>
          </reference>
        </references>
      </pivotArea>
    </format>
    <format dxfId="1551">
      <pivotArea outline="0" collapsedLevelsAreSubtotals="1" fieldPosition="0">
        <references count="1">
          <reference field="4294967294" count="1" selected="0">
            <x v="6"/>
          </reference>
        </references>
      </pivotArea>
    </format>
    <format dxfId="1550">
      <pivotArea dataOnly="0" labelOnly="1" outline="0" fieldPosition="0">
        <references count="1">
          <reference field="4294967294" count="2">
            <x v="4"/>
            <x v="6"/>
          </reference>
        </references>
      </pivotArea>
    </format>
    <format dxfId="1549">
      <pivotArea dataOnly="0" labelOnly="1" outline="0" fieldPosition="0">
        <references count="1">
          <reference field="4294967294" count="2">
            <x v="4"/>
            <x v="6"/>
          </reference>
        </references>
      </pivotArea>
    </format>
    <format dxfId="1548">
      <pivotArea dataOnly="0" labelOnly="1" grandRow="1" outline="0" fieldPosition="0"/>
    </format>
    <format dxfId="1547">
      <pivotArea dataOnly="0" labelOnly="1" grandRow="1" outline="0" fieldPosition="0"/>
    </format>
    <format dxfId="1546">
      <pivotArea outline="0" collapsedLevelsAreSubtotals="1" fieldPosition="0"/>
    </format>
    <format dxfId="1545">
      <pivotArea dataOnly="0" labelOnly="1" grandRow="1" outline="0" fieldPosition="0"/>
    </format>
    <format dxfId="1544">
      <pivotArea grandRow="1" outline="0" collapsedLevelsAreSubtotals="1" fieldPosition="0"/>
    </format>
    <format dxfId="1543">
      <pivotArea dataOnly="0" labelOnly="1" outline="0" fieldPosition="0">
        <references count="1">
          <reference field="4294967294" count="2">
            <x v="4"/>
            <x v="6"/>
          </reference>
        </references>
      </pivotArea>
    </format>
    <format dxfId="1542">
      <pivotArea type="all" dataOnly="0" outline="0" fieldPosition="0"/>
    </format>
    <format dxfId="1541">
      <pivotArea outline="0" collapsedLevelsAreSubtotals="1" fieldPosition="0"/>
    </format>
    <format dxfId="1540">
      <pivotArea dataOnly="0" labelOnly="1" grandRow="1" outline="0" fieldPosition="0"/>
    </format>
    <format dxfId="1539">
      <pivotArea dataOnly="0" labelOnly="1" outline="0" fieldPosition="0">
        <references count="1">
          <reference field="4294967294" count="2">
            <x v="4"/>
            <x v="6"/>
          </reference>
        </references>
      </pivotArea>
    </format>
    <format dxfId="1538">
      <pivotArea type="all" dataOnly="0" outline="0" fieldPosition="0"/>
    </format>
    <format dxfId="1537">
      <pivotArea outline="0" collapsedLevelsAreSubtotals="1" fieldPosition="0"/>
    </format>
    <format dxfId="1536">
      <pivotArea dataOnly="0" labelOnly="1" grandRow="1" outline="0" fieldPosition="0"/>
    </format>
    <format dxfId="1535">
      <pivotArea dataOnly="0" labelOnly="1" outline="0" fieldPosition="0">
        <references count="1">
          <reference field="4294967294" count="2">
            <x v="4"/>
            <x v="6"/>
          </reference>
        </references>
      </pivotArea>
    </format>
    <format dxfId="1534">
      <pivotArea type="all" dataOnly="0" outline="0" fieldPosition="0"/>
    </format>
    <format dxfId="1533">
      <pivotArea outline="0" collapsedLevelsAreSubtotals="1" fieldPosition="0"/>
    </format>
    <format dxfId="1532">
      <pivotArea dataOnly="0" labelOnly="1" grandRow="1" outline="0" fieldPosition="0"/>
    </format>
    <format dxfId="1531">
      <pivotArea dataOnly="0" labelOnly="1" outline="0" fieldPosition="0">
        <references count="1">
          <reference field="4294967294" count="2">
            <x v="4"/>
            <x v="6"/>
          </reference>
        </references>
      </pivotArea>
    </format>
    <format dxfId="1530">
      <pivotArea outline="0" collapsedLevelsAreSubtotals="1" fieldPosition="0"/>
    </format>
    <format dxfId="1529">
      <pivotArea dataOnly="0" labelOnly="1" grandRow="1" outline="0" fieldPosition="0"/>
    </format>
    <format dxfId="1528">
      <pivotArea outline="0" collapsedLevelsAreSubtotals="1" fieldPosition="0"/>
    </format>
    <format dxfId="1527">
      <pivotArea dataOnly="0" labelOnly="1" grandRow="1" outline="0" fieldPosition="0"/>
    </format>
    <format dxfId="1526">
      <pivotArea outline="0" collapsedLevelsAreSubtotals="1" fieldPosition="0"/>
    </format>
    <format dxfId="1525">
      <pivotArea dataOnly="0" labelOnly="1" grandRow="1" outline="0" fieldPosition="0"/>
    </format>
    <format dxfId="1524">
      <pivotArea outline="0" collapsedLevelsAreSubtotals="1" fieldPosition="0"/>
    </format>
    <format dxfId="1523">
      <pivotArea dataOnly="0" labelOnly="1" grandRow="1" outline="0" fieldPosition="0"/>
    </format>
    <format dxfId="1522">
      <pivotArea outline="0" collapsedLevelsAreSubtotals="1" fieldPosition="0">
        <references count="1">
          <reference field="4294967294" count="1" selected="0">
            <x v="4"/>
          </reference>
        </references>
      </pivotArea>
    </format>
    <format dxfId="1521">
      <pivotArea dataOnly="0" labelOnly="1" grandRow="1" outline="0" fieldPosition="0"/>
    </format>
    <format dxfId="1520">
      <pivotArea outline="0" collapsedLevelsAreSubtotals="1" fieldPosition="0">
        <references count="1">
          <reference field="4294967294" count="1" selected="0">
            <x v="4"/>
          </reference>
        </references>
      </pivotArea>
    </format>
    <format dxfId="1519">
      <pivotArea dataOnly="0" labelOnly="1" grandRow="1" outline="0" fieldPosition="0"/>
    </format>
    <format dxfId="1518">
      <pivotArea outline="0" collapsedLevelsAreSubtotals="1" fieldPosition="0"/>
    </format>
    <format dxfId="1517">
      <pivotArea dataOnly="0" labelOnly="1" grandRow="1" outline="0" fieldPosition="0"/>
    </format>
    <format dxfId="1516">
      <pivotArea outline="0" collapsedLevelsAreSubtotals="1" fieldPosition="0"/>
    </format>
    <format dxfId="1515">
      <pivotArea dataOnly="0" labelOnly="1" grandRow="1" outline="0" fieldPosition="0"/>
    </format>
    <format dxfId="1514">
      <pivotArea outline="0" collapsedLevelsAreSubtotals="1" fieldPosition="0"/>
    </format>
    <format dxfId="1513">
      <pivotArea dataOnly="0" labelOnly="1" grandRow="1" outline="0" fieldPosition="0"/>
    </format>
    <format dxfId="1512">
      <pivotArea outline="0" collapsedLevelsAreSubtotals="1" fieldPosition="0"/>
    </format>
    <format dxfId="1511">
      <pivotArea dataOnly="0" labelOnly="1" grandRow="1" outline="0" fieldPosition="0"/>
    </format>
    <format dxfId="1510">
      <pivotArea outline="0" collapsedLevelsAreSubtotals="1" fieldPosition="0"/>
    </format>
    <format dxfId="1509">
      <pivotArea dataOnly="0" labelOnly="1" grandRow="1" outline="0" fieldPosition="0"/>
    </format>
    <format dxfId="1508">
      <pivotArea type="all" dataOnly="0" outline="0" fieldPosition="0"/>
    </format>
    <format dxfId="1507">
      <pivotArea outline="0" collapsedLevelsAreSubtotals="1" fieldPosition="0"/>
    </format>
    <format dxfId="1506">
      <pivotArea dataOnly="0" labelOnly="1" grandRow="1" outline="0" fieldPosition="0"/>
    </format>
    <format dxfId="1505">
      <pivotArea dataOnly="0" labelOnly="1" outline="0" fieldPosition="0">
        <references count="1">
          <reference field="4294967294" count="2">
            <x v="4"/>
            <x v="6"/>
          </reference>
        </references>
      </pivotArea>
    </format>
    <format dxfId="1504">
      <pivotArea dataOnly="0" labelOnly="1" outline="0" fieldPosition="0">
        <references count="1">
          <reference field="4294967294" count="2">
            <x v="4"/>
            <x v="6"/>
          </reference>
        </references>
      </pivotArea>
    </format>
    <format dxfId="1503">
      <pivotArea dataOnly="0" labelOnly="1" outline="0" fieldPosition="0">
        <references count="1">
          <reference field="4294967294" count="2">
            <x v="4"/>
            <x v="6"/>
          </reference>
        </references>
      </pivotArea>
    </format>
    <format dxfId="1502">
      <pivotArea dataOnly="0" labelOnly="1" outline="0" fieldPosition="0">
        <references count="1">
          <reference field="4294967294" count="2">
            <x v="4"/>
            <x v="6"/>
          </reference>
        </references>
      </pivotArea>
    </format>
    <format dxfId="1501">
      <pivotArea grandRow="1" outline="0" collapsedLevelsAreSubtotals="1" fieldPosition="0"/>
    </format>
    <format dxfId="1500">
      <pivotArea dataOnly="0" labelOnly="1" grandRow="1" outline="0" fieldPosition="0"/>
    </format>
    <format dxfId="1499">
      <pivotArea dataOnly="0" labelOnly="1" grandRow="1" outline="0" fieldPosition="0"/>
    </format>
    <format dxfId="1498">
      <pivotArea type="all" dataOnly="0" outline="0" fieldPosition="0"/>
    </format>
    <format dxfId="1497">
      <pivotArea outline="0" collapsedLevelsAreSubtotals="1" fieldPosition="0"/>
    </format>
    <format dxfId="1496">
      <pivotArea dataOnly="0" labelOnly="1" grandRow="1" outline="0" fieldPosition="0"/>
    </format>
    <format dxfId="1495">
      <pivotArea dataOnly="0" labelOnly="1" outline="0" fieldPosition="0">
        <references count="1">
          <reference field="4294967294" count="2">
            <x v="4"/>
            <x v="6"/>
          </reference>
        </references>
      </pivotArea>
    </format>
    <format dxfId="1494">
      <pivotArea type="all" dataOnly="0" outline="0" fieldPosition="0"/>
    </format>
    <format dxfId="1493">
      <pivotArea outline="0" collapsedLevelsAreSubtotals="1" fieldPosition="0"/>
    </format>
    <format dxfId="1492">
      <pivotArea dataOnly="0" labelOnly="1" grandRow="1" outline="0" fieldPosition="0"/>
    </format>
    <format dxfId="1491">
      <pivotArea dataOnly="0" labelOnly="1" outline="0" fieldPosition="0">
        <references count="1">
          <reference field="4294967294" count="2">
            <x v="4"/>
            <x v="6"/>
          </reference>
        </references>
      </pivotArea>
    </format>
    <format dxfId="1490">
      <pivotArea outline="0" collapsedLevelsAreSubtotals="1" fieldPosition="0"/>
    </format>
    <format dxfId="1489">
      <pivotArea dataOnly="0" labelOnly="1" grandRow="1" outline="0" offset="IV256" fieldPosition="0"/>
    </format>
    <format dxfId="1488">
      <pivotArea dataOnly="0" labelOnly="1" outline="0" fieldPosition="0">
        <references count="1">
          <reference field="4294967294" count="2">
            <x v="4"/>
            <x v="6"/>
          </reference>
        </references>
      </pivotArea>
    </format>
    <format dxfId="1487">
      <pivotArea dataOnly="0" labelOnly="1" outline="0" fieldPosition="0">
        <references count="1">
          <reference field="4294967294" count="2">
            <x v="4"/>
            <x v="6"/>
          </reference>
        </references>
      </pivotArea>
    </format>
    <format dxfId="1486">
      <pivotArea field="4" grandRow="1" outline="0">
        <references count="1">
          <reference field="4294967294" count="2" selected="0">
            <x v="4"/>
            <x v="6"/>
          </reference>
        </references>
      </pivotArea>
    </format>
    <format dxfId="1485">
      <pivotArea outline="0" fieldPosition="0">
        <references count="1">
          <reference field="4294967294" count="2" selected="0">
            <x v="4"/>
            <x v="6"/>
          </reference>
        </references>
      </pivotArea>
    </format>
    <format dxfId="1484">
      <pivotArea outline="0" fieldPosition="0">
        <references count="1">
          <reference field="4294967294" count="2" selected="0">
            <x v="4"/>
            <x v="6"/>
          </reference>
        </references>
      </pivotArea>
    </format>
    <format dxfId="1483">
      <pivotArea outline="0" fieldPosition="0">
        <references count="1">
          <reference field="4294967294" count="1" selected="0">
            <x v="3"/>
          </reference>
        </references>
      </pivotArea>
    </format>
    <format dxfId="1482">
      <pivotArea dataOnly="0" labelOnly="1" outline="0" fieldPosition="0">
        <references count="1">
          <reference field="4294967294" count="1">
            <x v="3"/>
          </reference>
        </references>
      </pivotArea>
    </format>
    <format dxfId="1481">
      <pivotArea outline="0" fieldPosition="0">
        <references count="1">
          <reference field="4294967294" count="1" selected="0">
            <x v="3"/>
          </reference>
        </references>
      </pivotArea>
    </format>
    <format dxfId="1480">
      <pivotArea outline="0" fieldPosition="0">
        <references count="1">
          <reference field="4294967294" count="1" selected="0">
            <x v="3"/>
          </reference>
        </references>
      </pivotArea>
    </format>
    <format dxfId="1479">
      <pivotArea outline="0" fieldPosition="0">
        <references count="1">
          <reference field="4294967294" count="1" selected="0">
            <x v="7"/>
          </reference>
        </references>
      </pivotArea>
    </format>
    <format dxfId="1478">
      <pivotArea outline="0" fieldPosition="0">
        <references count="1">
          <reference field="4294967294" count="1" selected="0">
            <x v="7"/>
          </reference>
        </references>
      </pivotArea>
    </format>
    <format dxfId="1477">
      <pivotArea outline="0" fieldPosition="0">
        <references count="1">
          <reference field="4294967294" count="1" selected="0">
            <x v="7"/>
          </reference>
        </references>
      </pivotArea>
    </format>
    <format dxfId="1476">
      <pivotArea type="all" dataOnly="0" outline="0" fieldPosition="0"/>
    </format>
    <format dxfId="1475">
      <pivotArea outline="0" collapsedLevelsAreSubtotals="1" fieldPosition="0"/>
    </format>
    <format dxfId="1474">
      <pivotArea field="252" type="button" dataOnly="0" labelOnly="1" outline="0" axis="axisRow" fieldPosition="1"/>
    </format>
    <format dxfId="1473">
      <pivotArea dataOnly="0" labelOnly="1" grandRow="1" outline="0" fieldPosition="0"/>
    </format>
    <format dxfId="1472">
      <pivotArea dataOnly="0" labelOnly="1" outline="0" fieldPosition="0">
        <references count="1">
          <reference field="4294967294" count="4">
            <x v="3"/>
            <x v="4"/>
            <x v="6"/>
            <x v="7"/>
          </reference>
        </references>
      </pivotArea>
    </format>
    <format dxfId="1471">
      <pivotArea outline="0" fieldPosition="0">
        <references count="1">
          <reference field="4294967294" count="1" selected="0">
            <x v="1"/>
          </reference>
        </references>
      </pivotArea>
    </format>
    <format dxfId="1470">
      <pivotArea outline="0" fieldPosition="0">
        <references count="1">
          <reference field="4294967294" count="1" selected="0">
            <x v="2"/>
          </reference>
        </references>
      </pivotArea>
    </format>
    <format dxfId="1469">
      <pivotArea outline="0" fieldPosition="0">
        <references count="1">
          <reference field="4294967294" count="1" selected="0">
            <x v="2"/>
          </reference>
        </references>
      </pivotArea>
    </format>
    <format dxfId="1468">
      <pivotArea outline="0" collapsedLevelsAreSubtotals="1" fieldPosition="0"/>
    </format>
    <format dxfId="1467">
      <pivotArea field="252" type="button" dataOnly="0" labelOnly="1" outline="0" axis="axisRow" fieldPosition="1"/>
    </format>
    <format dxfId="1466">
      <pivotArea dataOnly="0" labelOnly="1" outline="0" fieldPosition="0">
        <references count="1">
          <reference field="4294967294" count="6">
            <x v="1"/>
            <x v="2"/>
            <x v="3"/>
            <x v="4"/>
            <x v="6"/>
            <x v="7"/>
          </reference>
        </references>
      </pivotArea>
    </format>
    <format dxfId="1465">
      <pivotArea outline="0" fieldPosition="0">
        <references count="1">
          <reference field="4294967294" count="1" selected="0">
            <x v="5"/>
          </reference>
        </references>
      </pivotArea>
    </format>
    <format dxfId="1464">
      <pivotArea dataOnly="0" labelOnly="1" outline="0" fieldPosition="0">
        <references count="1">
          <reference field="4294967294" count="1">
            <x v="5"/>
          </reference>
        </references>
      </pivotArea>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esumen Agente" cacheId="110" dataOnRows="1" applyNumberFormats="0" applyBorderFormats="0" applyFontFormats="0" applyPatternFormats="0" applyAlignmentFormats="0" applyWidthHeightFormats="1" dataCaption="Agente unico" updatedVersion="7" minRefreshableVersion="3" useAutoFormatting="1" itemPrintTitles="1" createdVersion="6" indent="0" outline="1" outlineData="1" multipleFieldFilters="0">
  <location ref="O10:P12" firstHeaderRow="1" firstDataRow="1" firstDataCol="1"/>
  <pivotFields count="326">
    <pivotField showAll="0"/>
    <pivotField showAll="0"/>
    <pivotField numFmtId="14" showAll="0"/>
    <pivotField showAll="0"/>
    <pivotField showAll="0">
      <items count="28">
        <item m="1" x="8"/>
        <item m="1" x="12"/>
        <item m="1" x="24"/>
        <item m="1" x="22"/>
        <item m="1" x="16"/>
        <item x="2"/>
        <item m="1" x="20"/>
        <item m="1" x="21"/>
        <item m="1" x="23"/>
        <item m="1" x="17"/>
        <item m="1" x="14"/>
        <item m="1" x="26"/>
        <item x="1"/>
        <item m="1" x="9"/>
        <item m="1" x="11"/>
        <item m="1" x="5"/>
        <item x="3"/>
        <item m="1" x="19"/>
        <item x="0"/>
        <item m="1" x="15"/>
        <item x="4"/>
        <item m="1" x="6"/>
        <item m="1" x="25"/>
        <item m="1" x="10"/>
        <item m="1" x="13"/>
        <item m="1" x="18"/>
        <item m="1" x="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pivotField numFmtId="10" showAll="0"/>
    <pivotField numFmtId="10" showAll="0"/>
    <pivotField numFmtId="10" showAll="0" defaultSubtotal="0"/>
    <pivotField numFmtId="10" showAll="0"/>
    <pivotField numFmtId="10" showAll="0" defaultSubtotal="0"/>
    <pivotField numFmtId="10" showAll="0" defaultSubtota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numFmtId="10" showAll="0"/>
    <pivotField showAll="0"/>
    <pivotField numFmtId="10" showAll="0"/>
    <pivotField numFmtId="164" showAll="0"/>
    <pivotField numFmtId="10" showAll="0" defaultSubtotal="0"/>
    <pivotField numFmtId="10" showAll="0"/>
    <pivotField numFmtId="10" showAll="0" defaultSubtotal="0"/>
    <pivotField numFmtI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defaultSubtotal="0">
      <items count="15">
        <item h="1" m="1" x="8"/>
        <item h="1" m="1" x="6"/>
        <item h="1" m="1" x="14"/>
        <item h="1" m="1" x="9"/>
        <item h="1" m="1" x="11"/>
        <item x="2"/>
        <item h="1" m="1" x="4"/>
        <item h="1" x="1"/>
        <item h="1" m="1" x="5"/>
        <item h="1" m="1" x="12"/>
        <item h="1" m="1" x="13"/>
        <item h="1" x="0"/>
        <item h="1" m="1" x="7"/>
        <item h="1" m="1" x="10"/>
        <item h="1" m="1" x="3"/>
      </items>
    </pivotField>
    <pivotField showAll="0" defaultSubtotal="0"/>
    <pivotField showAll="0" defaultSubtotal="0"/>
    <pivotField showAll="0" defaultSubtotal="0"/>
    <pivotField showAll="0" defaultSubtotal="0"/>
    <pivotField showAll="0" defaultSubtotal="0">
      <items count="4">
        <item x="0"/>
        <item x="1"/>
        <item x="3"/>
        <item x="2"/>
      </items>
    </pivotField>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2">
    <i>
      <x/>
    </i>
    <i i="1">
      <x v="1"/>
    </i>
  </rowItems>
  <colItems count="1">
    <i/>
  </colItems>
  <dataFields count="2">
    <dataField name="Agent único" fld="243" baseField="0" baseItem="1"/>
    <dataField name="Muestra Critica " fld="189" baseField="0" baseItem="0"/>
  </dataFields>
  <formats count="5">
    <format dxfId="1569">
      <pivotArea type="all" dataOnly="0" outline="0" fieldPosition="0"/>
    </format>
    <format dxfId="1568">
      <pivotArea outline="0" collapsedLevelsAreSubtotals="1" fieldPosition="0"/>
    </format>
    <format dxfId="1567">
      <pivotArea outline="0" collapsedLevelsAreSubtotals="1" fieldPosition="0"/>
    </format>
    <format dxfId="1566">
      <pivotArea field="-2" type="button" dataOnly="0" labelOnly="1" outline="0" axis="axisRow" fieldPosition="0"/>
    </format>
    <format dxfId="1565">
      <pivotArea dataOnly="0" labelOnly="1" grandCol="1" outline="0" axis="axisCol" fieldPosition="0"/>
    </format>
  </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upervisor" xr10:uid="{00000000-0013-0000-FFFF-FFFF01000000}" sourceName="Supervisor">
  <pivotTables>
    <pivotTable tabId="23" name="TablaDinámica3"/>
    <pivotTable tabId="29" name="TablaDinámica4"/>
    <pivotTable tabId="31" name="TablaDinámica1"/>
    <pivotTable tabId="27" name="proceso"/>
    <pivotTable tabId="29" name="Resumen Agente"/>
  </pivotTables>
  <data>
    <tabular pivotCacheId="2142520812">
      <items count="27">
        <i x="2" s="1"/>
        <i x="1" s="1"/>
        <i x="3" s="1"/>
        <i x="0" s="1"/>
        <i x="4" s="1"/>
        <i x="8" s="1" nd="1"/>
        <i x="12" s="1" nd="1"/>
        <i x="24" s="1" nd="1"/>
        <i x="22" s="1" nd="1"/>
        <i x="16" s="1" nd="1"/>
        <i x="20" s="1" nd="1"/>
        <i x="21" s="1" nd="1"/>
        <i x="23" s="1" nd="1"/>
        <i x="17" s="1" nd="1"/>
        <i x="14" s="1" nd="1"/>
        <i x="26" s="1" nd="1"/>
        <i x="9" s="1" nd="1"/>
        <i x="11" s="1" nd="1"/>
        <i x="5" s="1" nd="1"/>
        <i x="19" s="1" nd="1"/>
        <i x="15" s="1" nd="1"/>
        <i x="6" s="1" nd="1"/>
        <i x="25" s="1" nd="1"/>
        <i x="10" s="1" nd="1"/>
        <i x="13" s="1" nd="1"/>
        <i x="18" s="1" nd="1"/>
        <i x="7"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ntigüedad" xr10:uid="{00000000-0013-0000-FFFF-FFFF05000000}" sourceName="Antigüedad">
  <pivotTables>
    <pivotTable tabId="29" name="TablaDinámica4"/>
    <pivotTable tabId="29" name="Resumen Agente"/>
  </pivotTables>
  <data>
    <tabular pivotCacheId="2142520812">
      <items count="4">
        <i x="1" s="1"/>
        <i x="3" s="1"/>
        <i x="2" s="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 xr10:uid="{00000000-0013-0000-FFFF-FFFF06000000}" sourceName="mes">
  <pivotTables>
    <pivotTable tabId="23" name="TablaDinámica3"/>
    <pivotTable tabId="29" name="TablaDinámica4"/>
    <pivotTable tabId="27" name="proceso"/>
    <pivotTable tabId="31" name="TablaDinámica1"/>
    <pivotTable tabId="29" name="Resumen Agente"/>
  </pivotTables>
  <data>
    <tabular pivotCacheId="2142520812">
      <items count="15">
        <i x="2" s="1"/>
        <i x="1"/>
        <i x="0"/>
        <i x="8" nd="1"/>
        <i x="6" nd="1"/>
        <i x="14" nd="1"/>
        <i x="9" nd="1"/>
        <i x="11" nd="1"/>
        <i x="4" nd="1"/>
        <i x="5" nd="1"/>
        <i x="12" nd="1"/>
        <i x="13" nd="1"/>
        <i x="7" nd="1"/>
        <i x="10" nd="1"/>
        <i x="3"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1" xr10:uid="{00000000-0013-0000-FFFF-FFFF07000000}" sourceName="mes">
  <pivotTables>
    <pivotTable tabId="36" name="TablaDinámica1"/>
  </pivotTables>
  <data>
    <tabular pivotCacheId="2142520812">
      <items count="15">
        <i x="2" s="1"/>
        <i x="1" s="1"/>
        <i x="0" s="1"/>
        <i x="8" s="1" nd="1"/>
        <i x="6" s="1" nd="1"/>
        <i x="14" s="1" nd="1"/>
        <i x="9" s="1" nd="1"/>
        <i x="11" s="1" nd="1"/>
        <i x="4" s="1" nd="1"/>
        <i x="5" s="1" nd="1"/>
        <i x="12" s="1" nd="1"/>
        <i x="13" s="1" nd="1"/>
        <i x="7" s="1" nd="1"/>
        <i x="10" s="1" nd="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ntigüedad1" xr10:uid="{EF33767A-0069-4F62-89E0-CBBDB043D5FE}" sourceName="Antigüedad">
  <pivotTables>
    <pivotTable tabId="31" name="TablaDinámica1"/>
  </pivotTables>
  <data>
    <tabular pivotCacheId="2142520812">
      <items count="4">
        <i x="1" s="1"/>
        <i x="3" s="1"/>
        <i x="2" s="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ntigüedad2" xr10:uid="{4A2C5C29-8F38-4A78-966C-EE9DDE2020E3}" sourceName="Antigüedad">
  <pivotTables>
    <pivotTable tabId="27" name="proceso"/>
  </pivotTables>
  <data>
    <tabular pivotCacheId="2142520812">
      <items count="4">
        <i x="1" s="1"/>
        <i x="3" s="1"/>
        <i x="2" s="1"/>
        <i x="0"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 xr10:uid="{B71EF27C-9E5E-4644-9844-593CDD6B7C4D}" sourceName="Semana">
  <pivotTables>
    <pivotTable tabId="23" name="TablaDinámica3"/>
  </pivotTables>
  <data>
    <tabular pivotCacheId="2142520812">
      <items count="8">
        <i x="6" s="1"/>
        <i x="0" s="1" nd="1"/>
        <i x="1" s="1" nd="1"/>
        <i x="2" s="1" nd="1"/>
        <i x="3" s="1" nd="1"/>
        <i x="4" s="1" nd="1"/>
        <i x="5"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1" xr10:uid="{8E331A30-6852-411B-BB77-368D01D097EE}" sourceName="Semana">
  <pivotTables>
    <pivotTable tabId="27" name="proceso"/>
  </pivotTables>
  <data>
    <tabular pivotCacheId="2142520812">
      <items count="8">
        <i x="6" s="1"/>
        <i x="0" nd="1"/>
        <i x="1" nd="1"/>
        <i x="2" nd="1"/>
        <i x="3" nd="1"/>
        <i x="4" nd="1"/>
        <i x="5" nd="1"/>
        <i x="7"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2" xr10:uid="{CBE93B43-2018-41D3-B7E1-8D8A662F79F5}" sourceName="Semana">
  <pivotTables>
    <pivotTable tabId="31" name="TablaDinámica1"/>
  </pivotTables>
  <data>
    <tabular pivotCacheId="2142520812">
      <items count="8">
        <i x="6" s="1"/>
        <i x="0" nd="1"/>
        <i x="1" nd="1"/>
        <i x="2" nd="1"/>
        <i x="3" nd="1"/>
        <i x="4" nd="1"/>
        <i x="5" nd="1"/>
        <i x="7"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mana3" xr10:uid="{FAA9FD74-A8F0-4CE0-90E4-1513F458947D}" sourceName="Semana">
  <pivotTables>
    <pivotTable tabId="29" name="TablaDinámica4"/>
  </pivotTables>
  <data>
    <tabular pivotCacheId="2142520812">
      <items count="8">
        <i x="6" s="1"/>
        <i x="0" s="1" nd="1"/>
        <i x="1" s="1" nd="1"/>
        <i x="2" s="1" nd="1"/>
        <i x="3" s="1" nd="1"/>
        <i x="4" s="1" nd="1"/>
        <i x="5"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s 4" xr10:uid="{00000000-0014-0000-FFFF-FFFF13000000}" cache="SegmentaciónDeDatos_mes1" caption="mes" columnCount="3" style="SlicerStyleDark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3" xr10:uid="{00000000-0014-0000-FFFF-FFFF01000000}" cache="SegmentaciónDeDatos_Supervisor" caption="Supervisor" style="SlicerStyleDark3" rowHeight="241300"/>
  <slicer name="mes 2" xr10:uid="{00000000-0014-0000-FFFF-FFFF04000000}" cache="SegmentaciónDeDatos_mes" caption="mes" style="SlicerStyleDark3" rowHeight="241300"/>
  <slicer name="Antigüedad 2" xr10:uid="{F22F932F-8781-474E-BCD6-428E2E3DB156}" cache="SegmentaciónDeDatos_Antigüedad2" caption="Antigüedad" style="SlicerStyleDark3" rowHeight="241300"/>
  <slicer name="Semana" xr10:uid="{B2D05ADA-CF59-42B0-B8D9-D1C9C0040BCF}" cache="Slicer_Semana1" caption="Semana" style="SlicerStyleOther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2" xr10:uid="{00000000-0014-0000-FFFF-FFFF05000000}" cache="SegmentaciónDeDatos_Supervisor" caption="Supervisor" startItem="1" style="SlicerStyleDark3" rowHeight="241300"/>
  <slicer name="mes 3" xr10:uid="{00000000-0014-0000-FFFF-FFFF08000000}" cache="SegmentaciónDeDatos_mes" caption="mes" style="SlicerStyleDark3" rowHeight="241300"/>
  <slicer name="Antigüedad 1" xr10:uid="{4F42F90A-EE73-449F-8D17-CB3C7E7F09D8}" cache="SegmentaciónDeDatos_Antigüedad1" caption="Antigüedad" style="SlicerStyleOther1" rowHeight="241300"/>
  <slicer name="Semana 1" xr10:uid="{0460A379-4B0B-433D-8FDC-DCACA27D29AE}" cache="Slicer_Semana2" caption="Semana" style="SlicerStyleDark3"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xr10:uid="{00000000-0014-0000-FFFF-FFFF0E000000}" cache="SegmentaciónDeDatos_Supervisor" caption="Supervisor" style="SlicerStyleDark3" rowHeight="241300"/>
  <slicer name="mes" xr10:uid="{00000000-0014-0000-FFFF-FFFF12000000}" cache="SegmentaciónDeDatos_mes" caption="mes" style="SlicerStyleDark3" rowHeight="241300"/>
  <slicer name="Semana2" xr10:uid="{EA26F9A6-A2AC-4108-8BF8-48996C1C561C}" cache="Slicer_Semana" caption="Semana2" style="SlicerStyleDark3"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pervisor 1" xr10:uid="{00000000-0014-0000-FFFF-FFFF09000000}" cache="SegmentaciónDeDatos_Supervisor" caption="Supervisor" style="SlicerStyleDark3" rowHeight="241300"/>
  <slicer name="Antigüedad" xr10:uid="{00000000-0014-0000-FFFF-FFFF0C000000}" cache="SegmentaciónDeDatos_Antigüedad" caption="Antigüedad" style="SlicerStyleDark3" rowHeight="241300"/>
  <slicer name="mes 1" xr10:uid="{00000000-0014-0000-FFFF-FFFF0D000000}" cache="SegmentaciónDeDatos_mes" caption="mes" style="SlicerStyleDark3" rowHeight="241300"/>
  <slicer name="Semana 2" xr10:uid="{43838E09-BC79-4B18-B776-2B352CDDFF5B}" cache="Slicer_Semana3" caption="Semana" style="SlicerStyleDark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8DC3BBC-42EF-4A49-AC4F-F6B228E27A37}" name="Tabla1" displayName="Tabla1" ref="A1:E84" totalsRowShown="0" headerRowDxfId="2227" tableBorderDxfId="2226">
  <autoFilter ref="A1:E84" xr:uid="{78DC3BBC-42EF-4A49-AC4F-F6B228E27A37}"/>
  <tableColumns count="5">
    <tableColumn id="1" xr3:uid="{1939DF57-6A38-4CAA-9B46-CF26BA854D56}" name="Supervisor" dataDxfId="2225"/>
    <tableColumn id="2" xr3:uid="{477A3BE9-9E3E-4391-8353-B4C476D48A36}" name="Nombre" dataDxfId="2224"/>
    <tableColumn id="3" xr3:uid="{9FE7BFD6-E8D3-4342-8A49-44A1DDB8F911}" name="Fecha de Ingreso"/>
    <tableColumn id="4" xr3:uid="{0A1732B7-C3BE-46EF-8F5B-BD8F0D502B24}" name="Campaña" dataDxfId="2223"/>
    <tableColumn id="5" xr3:uid="{49984F84-C8D0-4988-B5C3-72645E15AE2B}" name="Antigüedad" dataDxfId="2222">
      <calculatedColumnFormula>IF(TODAY()-C2&lt;=30,"1 a 30 dias",IF(TODAY()-C2&lt;=60,"31 a 60 dias","&gt; 60 dias"))</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Data" displayName="Data" ref="A3:IS420" totalsRowShown="0" headerRowDxfId="2220" dataDxfId="2219" tableBorderDxfId="2218">
  <autoFilter ref="A3:IS420" xr:uid="{00000000-0009-0000-0100-000003000000}"/>
  <sortState xmlns:xlrd2="http://schemas.microsoft.com/office/spreadsheetml/2017/richdata2" ref="A25:IS256">
    <sortCondition ref="C3:C257"/>
  </sortState>
  <tableColumns count="253">
    <tableColumn id="1" xr3:uid="{00000000-0010-0000-0000-000001000000}" name="Nombre del Agente:" dataDxfId="2217"/>
    <tableColumn id="2" xr3:uid="{00000000-0010-0000-0000-000002000000}" name="ID Transacción:" dataDxfId="2216"/>
    <tableColumn id="3" xr3:uid="{00000000-0010-0000-0000-000003000000}" name="Fecha:" dataDxfId="2215"/>
    <tableColumn id="4" xr3:uid="{00000000-0010-0000-0000-000004000000}" name="Campaña:" dataDxfId="2214"/>
    <tableColumn id="5" xr3:uid="{00000000-0010-0000-0000-000005000000}" name="Supervisor" dataDxfId="2213"/>
    <tableColumn id="6" xr3:uid="{00000000-0010-0000-0000-000006000000}" name="Proceso" dataDxfId="2212"/>
    <tableColumn id="7" xr3:uid="{00000000-0010-0000-0000-000007000000}" name="Auditor" dataDxfId="2211"/>
    <tableColumn id="8" xr3:uid="{00000000-0010-0000-0000-000008000000}" name="Semana" dataDxfId="2210"/>
    <tableColumn id="9" xr3:uid="{00000000-0010-0000-0000-000009000000}" name="Tipo de Muestra" dataDxfId="2209"/>
    <tableColumn id="10" xr3:uid="{00000000-0010-0000-0000-00000A000000}" name="¿El agente realiza despedida corporativa? " dataDxfId="2208"/>
    <tableColumn id="11" xr3:uid="{00000000-0010-0000-0000-00000B000000}" name="¿El agente personaliza la interacción? " dataDxfId="2207"/>
    <tableColumn id="12" xr3:uid="{00000000-0010-0000-0000-00000C000000}" name="¿El agente cumple con la identificación formal y profesional? " dataDxfId="2206"/>
    <tableColumn id="13" xr3:uid="{00000000-0010-0000-0000-00000D000000}" name="¿El agente demuestra escucha activa durante la gestión? " dataDxfId="2205"/>
    <tableColumn id="14" xr3:uid="{00000000-0010-0000-0000-00000E000000}" name="¿El agente evita interrumpir al cliente? " dataDxfId="2204"/>
    <tableColumn id="15" xr3:uid="{00000000-0010-0000-0000-00000F000000}" name="¿El agente se comunica con claridad y estructura? " dataDxfId="2203"/>
    <tableColumn id="16" xr3:uid="{00000000-0010-0000-0000-000010000000}" name="¿El agente parafrasea para confirmar entendimiento? " dataDxfId="2202"/>
    <tableColumn id="17" xr3:uid="{00000000-0010-0000-0000-000011000000}" name="¿El agente adapta su comunicación al cliente? " dataDxfId="2201"/>
    <tableColumn id="18" xr3:uid="{00000000-0010-0000-0000-000012000000}" name="¿El agente muestra entusiasmo genuino? " dataDxfId="2200"/>
    <tableColumn id="19" xr3:uid="{00000000-0010-0000-0000-000013000000}" name="¿El agente transmite confianza durante la llamada? " dataDxfId="2199"/>
    <tableColumn id="20" xr3:uid="{00000000-0010-0000-0000-000014000000}" name="¿El agente utiliza el plural corporativo correctamente? " dataDxfId="2198"/>
    <tableColumn id="190" xr3:uid="{00000000-0010-0000-0000-0000BE000000}" name="¿El agente gestiona bien el tiempo de la interacción? " dataDxfId="2197"/>
    <tableColumn id="21" xr3:uid="{00000000-0010-0000-0000-000015000000}" name="¿El agente informa correctamente sobre los centros de pago? " dataDxfId="2196"/>
    <tableColumn id="22" xr3:uid="{00000000-0010-0000-0000-000016000000}" name="¿El agente comunica claramente el precio mensual más impuestos? " dataDxfId="2195"/>
    <tableColumn id="23" xr3:uid="{00000000-0010-0000-0000-000017000000}" name="¿El agente informa sobre cargos adicionales relacionados? " dataDxfId="2194"/>
    <tableColumn id="24" xr3:uid="{00000000-0010-0000-0000-000018000000}" name="¿El agente explica el ciclo de facturación adecuadamente? " dataDxfId="2193"/>
    <tableColumn id="25" xr3:uid="{00000000-0010-0000-0000-000019000000}" name="¿El agente presenta correctamente los beneficios del producto? " dataDxfId="2192"/>
    <tableColumn id="26" xr3:uid="{00000000-0010-0000-0000-00001A000000}" name="¿El agente comunica beneficios emocionales al cliente? " dataDxfId="2191"/>
    <tableColumn id="27" xr3:uid="{00000000-0010-0000-0000-00001B000000}" name="¿El agente realiza un resumen comercial adecuado? " dataDxfId="2190"/>
    <tableColumn id="28" xr3:uid="{00000000-0010-0000-0000-00001C000000}" name="¿El agente detalla correctamente los tiempos operativos? " dataDxfId="2189"/>
    <tableColumn id="199" xr3:uid="{00000000-0010-0000-0000-0000C7000000}" name="¿El agente explica los términos y condiciones del servicio? " dataDxfId="2188"/>
    <tableColumn id="200" xr3:uid="{00000000-0010-0000-0000-0000C8000000}" name="¿El agente explica los términos y condiciones del servicio?" dataDxfId="2187"/>
    <tableColumn id="197" xr3:uid="{00000000-0010-0000-0000-0000C5000000}" name="¿El agente identifica correctamente la solicitud del cliente? " dataDxfId="2186"/>
    <tableColumn id="198" xr3:uid="{00000000-0010-0000-0000-0000C6000000}" name="¿El agente evita activar un servicio diferente al solicitado? 3" dataDxfId="2185"/>
    <tableColumn id="195" xr3:uid="{00000000-0010-0000-0000-0000C3000000}" name="¿El agente utiliza correctamente la herramienta de activación? " dataDxfId="2184"/>
    <tableColumn id="196" xr3:uid="{00000000-0010-0000-0000-0000C4000000}" name="¿El agente configura adecuadamente el producto contratado? " dataDxfId="2183"/>
    <tableColumn id="193" xr3:uid="{00000000-0010-0000-0000-0000C1000000}" name="¿El agente mantiene respeto y cordialidad en toda la interacción? " dataDxfId="2182"/>
    <tableColumn id="194" xr3:uid="{00000000-0010-0000-0000-0000C2000000}" name="¿El agente utiliza un lenguaje adecuado y profesional? " dataDxfId="2181"/>
    <tableColumn id="203" xr3:uid="{00000000-0010-0000-0000-0000CB000000}" name="¿El agente solicita la documentación requerida? " dataDxfId="2180"/>
    <tableColumn id="204" xr3:uid="{00000000-0010-0000-0000-0000CC000000}" name="¿El agente adjunta correctamente la documentación al sistema? " dataDxfId="2179"/>
    <tableColumn id="205" xr3:uid="{00000000-0010-0000-0000-0000CD000000}" name="¿El agente identifica cuentas malas cuando corresponde? " dataDxfId="2178"/>
    <tableColumn id="201" xr3:uid="{00000000-0010-0000-0000-0000C9000000}" name="¿El agente realiza la verificación APC según procedimiento? " dataDxfId="2177"/>
    <tableColumn id="202" xr3:uid="{00000000-0010-0000-0000-0000CA000000}" name="¿El agente aplica las políticas comerciales de forma correcta? " dataDxfId="2176"/>
    <tableColumn id="73" xr3:uid="{3A316BDC-9080-4E55-B3A5-07B7FC2D1263}" name="¿El agente agenda citas o gestiones cuando es necesario? "/>
    <tableColumn id="29" xr3:uid="{00000000-0010-0000-0000-00001D000000}" name="¿El agente ofrece adecuadamente un producto adicional? " dataDxfId="2175"/>
    <tableColumn id="30" xr3:uid="{00000000-0010-0000-0000-00001E000000}" name="¿El agente realiza venta cruzada cuando corresponde? " dataDxfId="2174"/>
    <tableColumn id="31" xr3:uid="{00000000-0010-0000-0000-00001F000000}" name="¿El agente indaga o sondea adecuadamente las necesidades del cliente? " dataDxfId="2173"/>
    <tableColumn id="32" xr3:uid="{00000000-0010-0000-0000-000020000000}" name="¿El agente solicita y gestiona referidos cuando aplica?" dataDxfId="2172"/>
    <tableColumn id="33" xr3:uid="{00000000-0010-0000-0000-000021000000}" name="¿El agente realiza seguimiento adecuado al caso o solicitud? " dataDxfId="2171"/>
    <tableColumn id="34" xr3:uid="{00000000-0010-0000-0000-000022000000}" name="¿El agente maneja correctamente las objeciones del cliente? " dataDxfId="2170"/>
    <tableColumn id="35" xr3:uid="{00000000-0010-0000-0000-000023000000}" name="¿El agente gestiona la oferta según la campaña vigente? " dataDxfId="2169"/>
    <tableColumn id="36" xr3:uid="{00000000-0010-0000-0000-000024000000}" name="¿El agente solicita coordenadas cuando es necesario? " dataDxfId="2168"/>
    <tableColumn id="37" xr3:uid="{00000000-0010-0000-0000-000025000000}" name="¿El agente gestiona la recepción de documentos por WhatsApp o correo? " dataDxfId="2167"/>
    <tableColumn id="38" xr3:uid="{00000000-0010-0000-0000-000026000000}" name="¿El agente maneja adecuadamente llamadas en conferencia? " dataDxfId="2166"/>
    <tableColumn id="39" xr3:uid="{00000000-0010-0000-0000-000027000000}" name="¿El agente registra correctamente todas las interacciones? " dataDxfId="2165"/>
    <tableColumn id="40" xr3:uid="{00000000-0010-0000-0000-000028000000}" name="¿El agente confirma la titularidad del cliente adecuadamente? " dataDxfId="2164"/>
    <tableColumn id="41" xr3:uid="{00000000-0010-0000-0000-000029000000}" name="¿El agente evita la omisión de alertas importantes? " dataDxfId="2163"/>
    <tableColumn id="42" xr3:uid="{00000000-0010-0000-0000-00002A000000}" name="¿El agente mantiene conducta ética durante la interacción? " dataDxfId="2162"/>
    <tableColumn id="43" xr3:uid="{00000000-0010-0000-0000-00002B000000}" name="¿El agente evita compartir información sensible? " dataDxfId="2161"/>
    <tableColumn id="48" xr3:uid="{00000000-0010-0000-0000-000030000000}" name="Observaciones" dataDxfId="2160"/>
    <tableColumn id="49" xr3:uid="{00000000-0010-0000-0000-000031000000}" name="Resultado auditoria" dataDxfId="2159">
      <calculatedColumnFormula>Data[[#This Row],[Tipo de Muestra]]</calculatedColumnFormula>
    </tableColumn>
    <tableColumn id="206" xr3:uid="{00000000-0010-0000-0000-0000CE000000}" name="Acepta Oferta" dataDxfId="2158"/>
    <tableColumn id="46" xr3:uid="{00000000-0010-0000-0000-00002E000000}" name="Motivo de no aceptacion" dataDxfId="2157"/>
    <tableColumn id="212" xr3:uid="{00000000-0010-0000-0000-0000D4000000}" name="¿El agente realiza despedida corporativa? 2" dataDxfId="2156">
      <calculatedColumnFormula>IF(OR(J4="Si",J4="N/A"),1,0)</calculatedColumnFormula>
    </tableColumn>
    <tableColumn id="213" xr3:uid="{00000000-0010-0000-0000-0000D5000000}" name="¿El agente personaliza la interacción? 3" dataDxfId="2155">
      <calculatedColumnFormula>IF(OR(K4="Si",K4="N/A"),1,0)</calculatedColumnFormula>
    </tableColumn>
    <tableColumn id="214" xr3:uid="{00000000-0010-0000-0000-0000D6000000}" name="¿El agente cumple con la identificación formal y profesional? 4" dataDxfId="2154">
      <calculatedColumnFormula>IF(OR(L4="Si",L4="N/A"),1,0)</calculatedColumnFormula>
    </tableColumn>
    <tableColumn id="215" xr3:uid="{00000000-0010-0000-0000-0000D7000000}" name="¿El agente demuestra escucha activa durante la gestión? 5" dataDxfId="2153">
      <calculatedColumnFormula>IF(OR(M4="Si",M4="N/A"),1,0)</calculatedColumnFormula>
    </tableColumn>
    <tableColumn id="216" xr3:uid="{00000000-0010-0000-0000-0000D8000000}" name="¿El agente evita interrumpir al cliente? 6" dataDxfId="2152">
      <calculatedColumnFormula>IF(OR(N4="Si",N4="N/A"),1,0)</calculatedColumnFormula>
    </tableColumn>
    <tableColumn id="217" xr3:uid="{00000000-0010-0000-0000-0000D9000000}" name="¿El agente se comunica con claridad y estructura? 7" dataDxfId="2151">
      <calculatedColumnFormula>IF(OR(O4="Si",O4="N/A"),1,0)</calculatedColumnFormula>
    </tableColumn>
    <tableColumn id="218" xr3:uid="{00000000-0010-0000-0000-0000DA000000}" name="¿El agente parafrasea para confirmar entendimiento? 8" dataDxfId="2150">
      <calculatedColumnFormula>IF(OR(P4="Si",P4="N/A"),1,0)</calculatedColumnFormula>
    </tableColumn>
    <tableColumn id="219" xr3:uid="{00000000-0010-0000-0000-0000DB000000}" name="¿El agente adapta su comunicación al cliente? 9" dataDxfId="2149">
      <calculatedColumnFormula>IF(OR(Q4="Si",Q4="N/A"),1,0)</calculatedColumnFormula>
    </tableColumn>
    <tableColumn id="220" xr3:uid="{00000000-0010-0000-0000-0000DC000000}" name="¿El agente muestra entusiasmo genuino? 10" dataDxfId="2148">
      <calculatedColumnFormula>IF(OR(R4="Si",R4="N/A"),1,0)</calculatedColumnFormula>
    </tableColumn>
    <tableColumn id="221" xr3:uid="{00000000-0010-0000-0000-0000DD000000}" name="¿El agente transmite confianza durante la llamada? 11" dataDxfId="2147">
      <calculatedColumnFormula>IF(OR(S4="Si",S4="N/A"),1,0)</calculatedColumnFormula>
    </tableColumn>
    <tableColumn id="222" xr3:uid="{00000000-0010-0000-0000-0000DE000000}" name="¿El agente utiliza el plural corporativo correctamente? 12" dataDxfId="2146">
      <calculatedColumnFormula>IF(OR(T4="Si",T4="N/A"),1,0)</calculatedColumnFormula>
    </tableColumn>
    <tableColumn id="223" xr3:uid="{00000000-0010-0000-0000-0000DF000000}" name="¿El agente gestiona bien el tiempo de la interacción? 13" dataDxfId="2145">
      <calculatedColumnFormula>IF(OR(U4="Si",U4="N/A"),1,0)</calculatedColumnFormula>
    </tableColumn>
    <tableColumn id="51" xr3:uid="{00000000-0010-0000-0000-000033000000}" name="¿El agente informa correctamente sobre los centros de pago? 14" dataDxfId="2144">
      <calculatedColumnFormula>IF(OR(V4="Si",V4="N/A"),1,0)</calculatedColumnFormula>
    </tableColumn>
    <tableColumn id="52" xr3:uid="{00000000-0010-0000-0000-000034000000}" name="¿El agente comunica claramente el precio mensual más impuestos? 15" dataDxfId="2143">
      <calculatedColumnFormula>IF(OR(W4="Si",W4="N/A"),1,0)</calculatedColumnFormula>
    </tableColumn>
    <tableColumn id="53" xr3:uid="{00000000-0010-0000-0000-000035000000}" name="¿El agente informa sobre cargos adicionales relacionados? 16" dataDxfId="2142">
      <calculatedColumnFormula>IF(OR(X4="Si",X4="N/A"),1,0)</calculatedColumnFormula>
    </tableColumn>
    <tableColumn id="54" xr3:uid="{00000000-0010-0000-0000-000036000000}" name="¿El agente explica el ciclo de facturación adecuadamente? 17" dataDxfId="2141">
      <calculatedColumnFormula>IF(OR(Y4="Si",Y4="N/A"),1,0)</calculatedColumnFormula>
    </tableColumn>
    <tableColumn id="55" xr3:uid="{00000000-0010-0000-0000-000037000000}" name="¿El agente presenta correctamente los beneficios del producto? 18" dataDxfId="2140">
      <calculatedColumnFormula>IF(OR(Z4="Si",Z4="N/A"),1,0)</calculatedColumnFormula>
    </tableColumn>
    <tableColumn id="56" xr3:uid="{00000000-0010-0000-0000-000038000000}" name="¿El agente comunica beneficios emocionales al cliente? 19" dataDxfId="2139">
      <calculatedColumnFormula>IF(OR(AA4="Si",AA4="N/A"),1,0)</calculatedColumnFormula>
    </tableColumn>
    <tableColumn id="57" xr3:uid="{00000000-0010-0000-0000-000039000000}" name="¿El agente realiza un resumen comercial adecuado? 20" dataDxfId="2138">
      <calculatedColumnFormula>IF(OR(AB4="Si",AB4="N/A"),1,0)</calculatedColumnFormula>
    </tableColumn>
    <tableColumn id="58" xr3:uid="{00000000-0010-0000-0000-00003A000000}" name="¿El agente detalla correctamente los tiempos operativos? 21" dataDxfId="2137">
      <calculatedColumnFormula>IF(OR(AC4="Si",AC4="N/A"),1,0)</calculatedColumnFormula>
    </tableColumn>
    <tableColumn id="60" xr3:uid="{00000000-0010-0000-0000-00003C000000}" name="¿El agente explica los términos y condiciones del servicio? 22" dataDxfId="2136">
      <calculatedColumnFormula>IF(OR(AD4="Si",AD4="N/A"),1,0)</calculatedColumnFormula>
    </tableColumn>
    <tableColumn id="61" xr3:uid="{00000000-0010-0000-0000-00003D000000}" name="¿El agente explica los términos y condiciones del servicio?23" dataDxfId="2135">
      <calculatedColumnFormula>IF(OR(AF4="Si",AF4="N/A"),1,0)</calculatedColumnFormula>
    </tableColumn>
    <tableColumn id="62" xr3:uid="{00000000-0010-0000-0000-00003E000000}" name="¿El agente identifica correctamente la solicitud del cliente? 24" dataDxfId="2134">
      <calculatedColumnFormula>IF(OR(AG4="Si",AG4="N/A"),1,0)</calculatedColumnFormula>
    </tableColumn>
    <tableColumn id="63" xr3:uid="{00000000-0010-0000-0000-00003F000000}" name="¿El agente evita activar un servicio diferente al solicitado? 325" dataDxfId="2133">
      <calculatedColumnFormula>IF(OR(AH4="Si",AH4="N/A"),1,0)</calculatedColumnFormula>
    </tableColumn>
    <tableColumn id="64" xr3:uid="{00000000-0010-0000-0000-000040000000}" name="¿El agente utiliza correctamente la herramienta de activación? 26" dataDxfId="2132">
      <calculatedColumnFormula>IF(OR(AI4="Si",AI4="N/A"),1,0)</calculatedColumnFormula>
    </tableColumn>
    <tableColumn id="65" xr3:uid="{00000000-0010-0000-0000-000041000000}" name="¿El agente configura adecuadamente el producto contratado? 27" dataDxfId="2131">
      <calculatedColumnFormula>IF(OR(AJ4="Si",AJ4="N/A"),1,0)</calculatedColumnFormula>
    </tableColumn>
    <tableColumn id="66" xr3:uid="{00000000-0010-0000-0000-000042000000}" name="¿El agente mantiene respeto y cordialidad en toda la interacción? 28" dataDxfId="2130">
      <calculatedColumnFormula>IF(OR(AK4="Si",AK4="N/A"),1,0)</calculatedColumnFormula>
    </tableColumn>
    <tableColumn id="67" xr3:uid="{00000000-0010-0000-0000-000043000000}" name="¿El agente utiliza un lenguaje adecuado y profesional? 29" dataDxfId="2129">
      <calculatedColumnFormula>IF(OR(AL4="Si",AL4="N/A"),1,0)</calculatedColumnFormula>
    </tableColumn>
    <tableColumn id="68" xr3:uid="{00000000-0010-0000-0000-000044000000}" name="¿El agente solicita la documentación requerida? 30" dataDxfId="2128">
      <calculatedColumnFormula>IF(OR(AM4="Si",AM4="N/A"),1,0)</calculatedColumnFormula>
    </tableColumn>
    <tableColumn id="69" xr3:uid="{00000000-0010-0000-0000-000045000000}" name="¿El agente adjunta correctamente la documentación al sistema? 31" dataDxfId="2127">
      <calculatedColumnFormula>IF(OR(AN4="Si",AN4="N/A"),1,0)</calculatedColumnFormula>
    </tableColumn>
    <tableColumn id="70" xr3:uid="{00000000-0010-0000-0000-000046000000}" name="¿El agente identifica cuentas malas cuando corresponde? 32" dataDxfId="2126">
      <calculatedColumnFormula>IF(OR(AO4="Si",AO4="N/A"),1,0)</calculatedColumnFormula>
    </tableColumn>
    <tableColumn id="71" xr3:uid="{00000000-0010-0000-0000-000047000000}" name="¿El agente realiza la verificación APC según procedimiento? 33" dataDxfId="2125">
      <calculatedColumnFormula>IF(OR(AP4="Si",AP4="N/A"),1,0)</calculatedColumnFormula>
    </tableColumn>
    <tableColumn id="72" xr3:uid="{00000000-0010-0000-0000-000048000000}" name="¿El agente aplica las políticas comerciales de forma correcta? 34" dataDxfId="2124">
      <calculatedColumnFormula>IF(OR(AP4="Si",AP4="N/A"),1,0)</calculatedColumnFormula>
    </tableColumn>
    <tableColumn id="74" xr3:uid="{00000000-0010-0000-0000-00004A000000}" name="¿El agente agenda citas o gestiones cuando es necesario? 35" dataDxfId="2123">
      <calculatedColumnFormula>IF(OR(AR4="Si",AR4="N/A"),1,0)</calculatedColumnFormula>
    </tableColumn>
    <tableColumn id="75" xr3:uid="{00000000-0010-0000-0000-00004B000000}" name="¿El agente ofrece adecuadamente un producto adicional? 36" dataDxfId="2122">
      <calculatedColumnFormula>IF(OR(AS4="Si",AS4="N/A"),1,0)</calculatedColumnFormula>
    </tableColumn>
    <tableColumn id="76" xr3:uid="{00000000-0010-0000-0000-00004C000000}" name="¿El agente realiza venta cruzada cuando corresponde? 37" dataDxfId="2121">
      <calculatedColumnFormula>IF(OR(AT4="Si",AT4="N/A"),1,0)</calculatedColumnFormula>
    </tableColumn>
    <tableColumn id="77" xr3:uid="{00000000-0010-0000-0000-00004D000000}" name="¿El agente indaga o sondea adecuadamente las necesidades del cliente? 38" dataDxfId="2120">
      <calculatedColumnFormula>IF(OR(AU4="Si",AU4="N/A"),1,0)</calculatedColumnFormula>
    </tableColumn>
    <tableColumn id="78" xr3:uid="{00000000-0010-0000-0000-00004E000000}" name="¿El agente solicita y gestiona referidos cuando aplica?39" dataDxfId="2119">
      <calculatedColumnFormula>IF(OR(AV4="Si",AV4="N/A"),1,0)</calculatedColumnFormula>
    </tableColumn>
    <tableColumn id="79" xr3:uid="{00000000-0010-0000-0000-00004F000000}" name="¿El agente realiza seguimiento adecuado al caso o solicitud? 40" dataDxfId="2118">
      <calculatedColumnFormula>IF(OR(AW4="Si",AW4="N/A"),1,0)</calculatedColumnFormula>
    </tableColumn>
    <tableColumn id="80" xr3:uid="{00000000-0010-0000-0000-000050000000}" name="¿El agente maneja correctamente las objeciones del cliente? 41" dataDxfId="2117">
      <calculatedColumnFormula>IF(OR(AX4="Si",AX4="N/A"),1,0)</calculatedColumnFormula>
    </tableColumn>
    <tableColumn id="81" xr3:uid="{00000000-0010-0000-0000-000051000000}" name="¿El agente gestiona la oferta según la campaña vigente? 42" dataDxfId="2116">
      <calculatedColumnFormula>IF(OR(AY4="Si",AY4="N/A"),1,0)</calculatedColumnFormula>
    </tableColumn>
    <tableColumn id="82" xr3:uid="{00000000-0010-0000-0000-000052000000}" name="¿El agente solicita coordenadas cuando es necesario? 43" dataDxfId="2115">
      <calculatedColumnFormula>IF(OR(AZ4="Si",AZ4="N/A"),1,0)</calculatedColumnFormula>
    </tableColumn>
    <tableColumn id="83" xr3:uid="{00000000-0010-0000-0000-000053000000}" name="¿El agente gestiona la recepción de documentos por WhatsApp o correo? 44" dataDxfId="2114">
      <calculatedColumnFormula>IF(OR(BA4="Si",BA4="N/A"),1,0)</calculatedColumnFormula>
    </tableColumn>
    <tableColumn id="84" xr3:uid="{00000000-0010-0000-0000-000054000000}" name="¿El agente maneja adecuadamente llamadas en conferencia? 45" dataDxfId="2113">
      <calculatedColumnFormula>IF(OR(BB4="Si",BB4="N/A"),1,0)</calculatedColumnFormula>
    </tableColumn>
    <tableColumn id="85" xr3:uid="{00000000-0010-0000-0000-000055000000}" name="¿El agente registra correctamente todas las interacciones? 46" dataDxfId="2112">
      <calculatedColumnFormula>IF(OR(BC4="Si",BC4="N/A"),1,0)</calculatedColumnFormula>
    </tableColumn>
    <tableColumn id="86" xr3:uid="{00000000-0010-0000-0000-000056000000}" name="¿El agente confirma la titularidad del cliente adecuadamente? 47" dataDxfId="2111">
      <calculatedColumnFormula>IF(OR(BD4="Si",BD4="N/A"),1,0)</calculatedColumnFormula>
    </tableColumn>
    <tableColumn id="87" xr3:uid="{00000000-0010-0000-0000-000057000000}" name="¿El agente evita la omisión de alertas importantes? 48" dataDxfId="2110">
      <calculatedColumnFormula>IF(OR(BE4="Si",BE4="N/A"),1,0)</calculatedColumnFormula>
    </tableColumn>
    <tableColumn id="88" xr3:uid="{00000000-0010-0000-0000-000058000000}" name="¿El agente mantiene conducta ética durante la interacción? 49" dataDxfId="2109">
      <calculatedColumnFormula>IF(OR(BE4="Si",BE4="N/A"),1,0)</calculatedColumnFormula>
    </tableColumn>
    <tableColumn id="111" xr3:uid="{9FC7BCF4-E556-4016-B70C-B5253E77451C}" name="¿El agente evita compartir información sensible? 50">
      <calculatedColumnFormula>IF(OR(BF4="Si",BF4="N/A"),1,0)</calculatedColumnFormula>
    </tableColumn>
    <tableColumn id="237" xr3:uid="{00000000-0010-0000-0000-0000ED000000}" name="¿El agente cumple con la identificación formal y profesional?3" dataDxfId="2108">
      <calculatedColumnFormula>IF((J4="No"),0,$DH$2)</calculatedColumnFormula>
    </tableColumn>
    <tableColumn id="233" xr3:uid="{00000000-0010-0000-0000-0000E9000000}" name="¿El agente personaliza la interacción?4" dataDxfId="2107">
      <calculatedColumnFormula>IF((K4="No"),0,$DH$2)</calculatedColumnFormula>
    </tableColumn>
    <tableColumn id="234" xr3:uid="{00000000-0010-0000-0000-0000EA000000}" name="¿El agente realiza despedida corporativa?5" dataDxfId="2106">
      <calculatedColumnFormula>IF((L4="No"),0,$DH$2)</calculatedColumnFormula>
    </tableColumn>
    <tableColumn id="235" xr3:uid="{00000000-0010-0000-0000-0000EB000000}" name="Apertura y cierre corporativo Score" dataDxfId="2105">
      <calculatedColumnFormula>IF(MIN(DH4:DJ4)=0,0,15%)</calculatedColumnFormula>
    </tableColumn>
    <tableColumn id="236" xr3:uid="{00000000-0010-0000-0000-0000EC000000}" name="¿El agente demuestra escucha activa durante la gestión?6" dataDxfId="2104">
      <calculatedColumnFormula>IF((M4="No"),0,$DL$2)</calculatedColumnFormula>
    </tableColumn>
    <tableColumn id="229" xr3:uid="{00000000-0010-0000-0000-0000E5000000}" name="¿El agente evita interrumpir al cliente?7" dataDxfId="2103">
      <calculatedColumnFormula>IF((N4="No"),0,$DL$2)</calculatedColumnFormula>
    </tableColumn>
    <tableColumn id="230" xr3:uid="{00000000-0010-0000-0000-0000E6000000}" name="¿El agente se comunica con claridad y estructura?8" dataDxfId="2102">
      <calculatedColumnFormula>IF((O4="No"),0,$DL$2)</calculatedColumnFormula>
    </tableColumn>
    <tableColumn id="231" xr3:uid="{00000000-0010-0000-0000-0000E7000000}" name="¿El agente parafrasea para confirmar entendimiento?9" dataDxfId="2101">
      <calculatedColumnFormula>IF((P4="No"),0,$DL$2)</calculatedColumnFormula>
    </tableColumn>
    <tableColumn id="232" xr3:uid="{00000000-0010-0000-0000-0000E8000000}" name="Comunicación comercial Score" dataDxfId="2100">
      <calculatedColumnFormula>IF(MIN(Data[[#This Row],[¿El agente demuestra escucha activa durante la gestión?6]:[¿El agente parafrasea para confirmar entendimiento?9]])=0,0,30%)</calculatedColumnFormula>
    </tableColumn>
    <tableColumn id="227" xr3:uid="{00000000-0010-0000-0000-0000E3000000}" name="¿El agente adapta su comunicación al cliente?11" dataDxfId="2099">
      <calculatedColumnFormula>IF((Q4="No"),0,$DQ$2)</calculatedColumnFormula>
    </tableColumn>
    <tableColumn id="228" xr3:uid="{00000000-0010-0000-0000-0000E4000000}" name="¿El agente muestra entusiasmo genuino?12" dataDxfId="2098">
      <calculatedColumnFormula>IF((R4="No"),0,$DQ$2)</calculatedColumnFormula>
    </tableColumn>
    <tableColumn id="226" xr3:uid="{00000000-0010-0000-0000-0000E2000000}" name="¿El agente transmite confianza durante la llamada?13" dataDxfId="2097">
      <calculatedColumnFormula>IF((S4="No"),0,$DQ$2)</calculatedColumnFormula>
    </tableColumn>
    <tableColumn id="239" xr3:uid="{00000000-0010-0000-0000-0000EF000000}" name="¿El agente utiliza el plural corporativo correctamente?14" dataDxfId="2096">
      <calculatedColumnFormula>IF((T4="No"),0,$DQ$2)</calculatedColumnFormula>
    </tableColumn>
    <tableColumn id="240" xr3:uid="{00000000-0010-0000-0000-0000F0000000}" name="Inteligencia emocional en venta Score" dataDxfId="2095">
      <calculatedColumnFormula>IF(MIN(Data[[#This Row],[¿El agente adapta su comunicación al cliente?11]:[¿El agente utiliza el plural corporativo correctamente?14]])=0,0,30%)</calculatedColumnFormula>
    </tableColumn>
    <tableColumn id="238" xr3:uid="{00000000-0010-0000-0000-0000EE000000}" name="¿El agente mantiene control de la conversación?16" dataDxfId="2094">
      <calculatedColumnFormula>IF((U4="No"),0,$DV$2)</calculatedColumnFormula>
    </tableColumn>
    <tableColumn id="225" xr3:uid="{00000000-0010-0000-0000-0000E1000000}" name="Profesionalismo y control de la llamada Score" dataDxfId="2093">
      <calculatedColumnFormula>IF(MIN(DV4)=0,0,25%)</calculatedColumnFormula>
    </tableColumn>
    <tableColumn id="89" xr3:uid="{00000000-0010-0000-0000-000059000000}" name="SCORE PENC" dataDxfId="2092">
      <calculatedColumnFormula>IF(SUM(DK4,DP4,DU4,DW4)&gt;335%,100%,SUM(DK4,DP4,DU4,DW4)/100%)</calculatedColumnFormula>
    </tableColumn>
    <tableColumn id="90" xr3:uid="{00000000-0010-0000-0000-00005A000000}" name="¿El agente informa correctamente sobre los centros de pago?19" dataDxfId="2091">
      <calculatedColumnFormula>IF((V4="No"),0,$DY$2)</calculatedColumnFormula>
    </tableColumn>
    <tableColumn id="91" xr3:uid="{00000000-0010-0000-0000-00005B000000}" name="¿El agente comunica claramente el precio mensual más impuestos?20" dataDxfId="2090">
      <calculatedColumnFormula>IF((W4="No"),0,$DY$2)</calculatedColumnFormula>
    </tableColumn>
    <tableColumn id="92" xr3:uid="{00000000-0010-0000-0000-00005C000000}" name="¿El agente informa sobre cargos adicionales relacionados?21" dataDxfId="2089">
      <calculatedColumnFormula>IF((Y4="No"),0,$DY$2)</calculatedColumnFormula>
    </tableColumn>
    <tableColumn id="93" xr3:uid="{00000000-0010-0000-0000-00005D000000}" name="¿El agente explica el ciclo de facturación adecuadamente?22" dataDxfId="2088">
      <calculatedColumnFormula>IF((Y4="No"),0,$DY$2)</calculatedColumnFormula>
    </tableColumn>
    <tableColumn id="259" xr3:uid="{C39BF257-2C8D-4200-9EF9-F6CFA571A211}" name="Facturación" dataDxfId="2087">
      <calculatedColumnFormula>IF(SUM(DY4:EB4)=400%,100%,0%)</calculatedColumnFormula>
    </tableColumn>
    <tableColumn id="94" xr3:uid="{00000000-0010-0000-0000-00005E000000}" name="¿El agente presenta correctamente los beneficios del producto?23" dataDxfId="2086">
      <calculatedColumnFormula>IF((Z4="No"),0,$DY$2)</calculatedColumnFormula>
    </tableColumn>
    <tableColumn id="95" xr3:uid="{00000000-0010-0000-0000-00005F000000}" name="¿El agente comunica beneficios emocionales al cliente?24" dataDxfId="2085">
      <calculatedColumnFormula>IF((AA4="No"),0,$DY$2)</calculatedColumnFormula>
    </tableColumn>
    <tableColumn id="211" xr3:uid="{1FE6262F-D249-4ECE-A6FF-614ABB20927D}" name="Presentación de valor del producto2" dataDxfId="2084">
      <calculatedColumnFormula>IF(SUM(Data[[#This Row],[¿El agente presenta correctamente los beneficios del producto?23]:[¿El agente comunica beneficios emocionales al cliente?24]])=200%,100%,0%)</calculatedColumnFormula>
    </tableColumn>
    <tableColumn id="96" xr3:uid="{00000000-0010-0000-0000-000060000000}" name="¿El agente realiza un resumen comercial adecuado?25" dataDxfId="2083">
      <calculatedColumnFormula>IF((AB4="No"),0,$DY$2)</calculatedColumnFormula>
    </tableColumn>
    <tableColumn id="97" xr3:uid="{00000000-0010-0000-0000-000061000000}" name="¿El agente detalla correctamente los tiempos operativos?26" dataDxfId="2082">
      <calculatedColumnFormula>IF((AC4="No"),0,$DY$2)</calculatedColumnFormula>
    </tableColumn>
    <tableColumn id="98" xr3:uid="{00000000-0010-0000-0000-000062000000}" name="¿El agente formaliza correctamente el acuerdo de venta?27" dataDxfId="2081">
      <calculatedColumnFormula>IF((AD4="No"),0,$DY$2)</calculatedColumnFormula>
    </tableColumn>
    <tableColumn id="210" xr3:uid="{7C35C3E3-4944-47F3-A597-CF1A3F6E4F74}" name="Confirmación Operativa 2" dataDxfId="2080">
      <calculatedColumnFormula>IF(SUM(EG4:EI4)=300%,100%,0%)</calculatedColumnFormula>
    </tableColumn>
    <tableColumn id="99" xr3:uid="{00000000-0010-0000-0000-000063000000}" name="¿El agente explica los términos y condiciones del servicio?28" dataDxfId="2079">
      <calculatedColumnFormula>IF((AE4="No"),0,$DY$2)</calculatedColumnFormula>
    </tableColumn>
    <tableColumn id="209" xr3:uid="{29ABDD58-E612-469F-AF19-1E7185662988}" name="Terminos y condiciones2" dataDxfId="2078">
      <calculatedColumnFormula>+Data[[#This Row],[¿El agente explica los términos y condiciones del servicio?28]]</calculatedColumnFormula>
    </tableColumn>
    <tableColumn id="100" xr3:uid="{00000000-0010-0000-0000-000064000000}" name="¿El agente identifica correctamente la solicitud del cliente? 2" dataDxfId="2077">
      <calculatedColumnFormula>IF((AF4="No"),0,$DY$2)</calculatedColumnFormula>
    </tableColumn>
    <tableColumn id="208" xr3:uid="{4A522839-561B-4FAB-8F44-06B07B05A459}" name="Derivación erronea" dataDxfId="2076">
      <calculatedColumnFormula>+Data[[#This Row],[¿El agente identifica correctamente la solicitud del cliente? 2]]</calculatedColumnFormula>
    </tableColumn>
    <tableColumn id="101" xr3:uid="{00000000-0010-0000-0000-000065000000}" name="¿El agente evita activar un servicio diferente al solicitado? 2" dataDxfId="2075">
      <calculatedColumnFormula>IF((AG4="No"),0,$DY$2)</calculatedColumnFormula>
    </tableColumn>
    <tableColumn id="102" xr3:uid="{00000000-0010-0000-0000-000066000000}" name="¿El agente utiliza correctamente la herramienta de activación? 2" dataDxfId="2074">
      <calculatedColumnFormula>IF((AH4="No"),0,$DY$2)</calculatedColumnFormula>
    </tableColumn>
    <tableColumn id="103" xr3:uid="{00000000-0010-0000-0000-000067000000}" name="¿El agente configura adecuadamente el producto contratado? 2" dataDxfId="2073">
      <calculatedColumnFormula>IF((AI4="No"),0,$DY$2)</calculatedColumnFormula>
    </tableColumn>
    <tableColumn id="207" xr3:uid="{66C208E5-8FCF-4AD0-B8CC-15CD0724DFF4}" name="Activación errada2" dataDxfId="2072">
      <calculatedColumnFormula>IF(SUM(EO4:EQ4)=300%,100%,0%)</calculatedColumnFormula>
    </tableColumn>
    <tableColumn id="104" xr3:uid="{00000000-0010-0000-0000-000068000000}" name="¿El agente mantiene respeto y cordialidad en toda la interacción?33" dataDxfId="2071">
      <calculatedColumnFormula>IF((AJ4="No"),0,$DY$2)</calculatedColumnFormula>
    </tableColumn>
    <tableColumn id="105" xr3:uid="{00000000-0010-0000-0000-000069000000}" name="¿El agente utiliza un lenguaje adecuado y profesional?34" dataDxfId="2070">
      <calculatedColumnFormula>IF((AK4="No"),0,$DY$2)</calculatedColumnFormula>
    </tableColumn>
    <tableColumn id="188" xr3:uid="{9F4761E2-37CD-4280-A37A-0F2A73167E20}" name="Trato profesional2" dataDxfId="2069">
      <calculatedColumnFormula>IF(SUM(ES4:ET4)=200%,100%,0%)</calculatedColumnFormula>
    </tableColumn>
    <tableColumn id="106" xr3:uid="{00000000-0010-0000-0000-00006A000000}" name="¿El agente solicita la documentación requerida? 2" dataDxfId="2068">
      <calculatedColumnFormula>IF((AL4="No"),0,$DY$2)</calculatedColumnFormula>
    </tableColumn>
    <tableColumn id="107" xr3:uid="{00000000-0010-0000-0000-00006B000000}" name="¿El agente adjunta correctamente la documentación al sistema? 3" dataDxfId="2067">
      <calculatedColumnFormula>IF((AM4="No"),0,$DY$2)</calculatedColumnFormula>
    </tableColumn>
    <tableColumn id="108" xr3:uid="{00000000-0010-0000-0000-00006C000000}" name="¿El agente identifica cuentas malas cuando corresponde? 4" dataDxfId="2066">
      <calculatedColumnFormula>IF((AO4="No"),0,$DY$2)</calculatedColumnFormula>
    </tableColumn>
    <tableColumn id="109" xr3:uid="{00000000-0010-0000-0000-00006D000000}" name="¿El agente realiza la verificación APC según procedimiento? 5" dataDxfId="2065">
      <calculatedColumnFormula>IF((AP4="No"),0,$DY$2)</calculatedColumnFormula>
    </tableColumn>
    <tableColumn id="110" xr3:uid="{00000000-0010-0000-0000-00006E000000}" name="¿El agente aplica las políticas comerciales de forma correcta? 6" dataDxfId="2064">
      <calculatedColumnFormula>IF((AP4="No"),0,$DY$2)</calculatedColumnFormula>
    </tableColumn>
    <tableColumn id="112" xr3:uid="{00000000-0010-0000-0000-000070000000}" name="¿El agente agenda citas o gestiones cuando es necesario? 7" dataDxfId="2063">
      <calculatedColumnFormula>IF((AR4="No"),0,$DY$2)</calculatedColumnFormula>
    </tableColumn>
    <tableColumn id="187" xr3:uid="{03F06710-AB6E-4E7B-898E-1034B7D34C54}" name="Politicas de activación" dataDxfId="2062">
      <calculatedColumnFormula>IF(SUM(EV4:FA4)=600%,100%,0%)</calculatedColumnFormula>
    </tableColumn>
    <tableColumn id="113" xr3:uid="{00000000-0010-0000-0000-000071000000}" name="PECUF" dataDxfId="2061">
      <calculatedColumnFormula>IF(SUM(EC4,EF4,EL4,EJ4,EN4,ER4,EU4,FB4)=800%,100%,0%)</calculatedColumnFormula>
    </tableColumn>
    <tableColumn id="114" xr3:uid="{00000000-0010-0000-0000-000072000000}" name="¿El agente ofrece adecuadamente un producto adicional?42" dataDxfId="2060">
      <calculatedColumnFormula>IF((AR4="No"),0,$DY$2)</calculatedColumnFormula>
    </tableColumn>
    <tableColumn id="115" xr3:uid="{00000000-0010-0000-0000-000073000000}" name="¿El agente realiza venta cruzada cuando corresponde?43" dataDxfId="2059">
      <calculatedColumnFormula>IF((AS4="No"),0,$DY$2)</calculatedColumnFormula>
    </tableColumn>
    <tableColumn id="116" xr3:uid="{00000000-0010-0000-0000-000074000000}" name="¿El agente indaga o sondea adecuadamente las necesidades del cliente?44" dataDxfId="2058">
      <calculatedColumnFormula>IF((AT4="No"),0,$DY$2)</calculatedColumnFormula>
    </tableColumn>
    <tableColumn id="117" xr3:uid="{00000000-0010-0000-0000-000075000000}" name="El agente solicita y gestiona referidos cuando aplica?45" dataDxfId="2057">
      <calculatedColumnFormula>IF((AU4="No"),0,$DY$2)</calculatedColumnFormula>
    </tableColumn>
    <tableColumn id="118" xr3:uid="{00000000-0010-0000-0000-000076000000}" name="¿El agente realiza seguimiento adecuado al caso o solicitud?46" dataDxfId="2056">
      <calculatedColumnFormula>IF((AV4="No"),0,$DY$2)</calculatedColumnFormula>
    </tableColumn>
    <tableColumn id="119" xr3:uid="{00000000-0010-0000-0000-000077000000}" name="¿El agente maneja correctamente las objeciones del cliente?47" dataDxfId="2055">
      <calculatedColumnFormula>IF((AW4="No"),0,$DY$2)</calculatedColumnFormula>
    </tableColumn>
    <tableColumn id="174" xr3:uid="{B2961817-A738-4118-B02F-514BDEFC0DBE}" name="Identificación de oportunidad comercial" dataDxfId="2054">
      <calculatedColumnFormula>IF(SUM(FD4:FI4)=600%,100%,)</calculatedColumnFormula>
    </tableColumn>
    <tableColumn id="120" xr3:uid="{00000000-0010-0000-0000-000078000000}" name="¿El agente gestiona la oferta según la campaña vigente?48" dataDxfId="2053">
      <calculatedColumnFormula>IF((AX4="No"),0,$DY$2)</calculatedColumnFormula>
    </tableColumn>
    <tableColumn id="173" xr3:uid="{A2FB240E-D7AB-4386-A343-492571B78196}" name="Adherencia a la oferta2" dataDxfId="2052">
      <calculatedColumnFormula>+Data[[#This Row],[¿El agente gestiona la oferta según la campaña vigente?48]]</calculatedColumnFormula>
    </tableColumn>
    <tableColumn id="121" xr3:uid="{00000000-0010-0000-0000-000079000000}" name="¿El agente solicita coordenadas cuando es necesario?49" dataDxfId="2051">
      <calculatedColumnFormula>IF((AY4="No"),0,$DY$2)</calculatedColumnFormula>
    </tableColumn>
    <tableColumn id="122" xr3:uid="{00000000-0010-0000-0000-00007A000000}" name="¿El agente gestiona la recepción de documentos por WhatsApp o correo?50" dataDxfId="2050">
      <calculatedColumnFormula>IF((AZ4="No"),0,$DY$2)</calculatedColumnFormula>
    </tableColumn>
    <tableColumn id="123" xr3:uid="{00000000-0010-0000-0000-00007B000000}" name="¿El agente maneja adecuadamente llamadas en conferencia?51" dataDxfId="2049">
      <calculatedColumnFormula>IF((BA4="No"),0,$DY$2)</calculatedColumnFormula>
    </tableColumn>
    <tableColumn id="172" xr3:uid="{B7D621A4-D39E-40CE-9460-23B2ED737E98}" name="Utilización herramientas de apoyo2" dataDxfId="2048">
      <calculatedColumnFormula>IF(SUM(FM4:FO4)=300%,100%,)</calculatedColumnFormula>
    </tableColumn>
    <tableColumn id="124" xr3:uid="{00000000-0010-0000-0000-00007C000000}" name="¿El agente registra correctamente todas las interacciones?52" dataDxfId="2047">
      <calculatedColumnFormula>IF((BB4="No"),0,$DY$2)</calculatedColumnFormula>
    </tableColumn>
    <tableColumn id="171" xr3:uid="{1B56A213-5DF4-48D5-A3A1-D0A7A3253804}" name="Registro en CRM2" dataDxfId="2046">
      <calculatedColumnFormula>+Data[[#This Row],[¿El agente registra correctamente todas las interacciones?52]]</calculatedColumnFormula>
    </tableColumn>
    <tableColumn id="125" xr3:uid="{00000000-0010-0000-0000-00007D000000}" name="PECNE2" dataDxfId="2045">
      <calculatedColumnFormula>IF(SUM(FJ4,FL4,FP4,FR4)=400%,100%,0)</calculatedColumnFormula>
    </tableColumn>
    <tableColumn id="126" xr3:uid="{00000000-0010-0000-0000-00007E000000}" name="¿El agente confirma la titularidad del cliente adecuadamente?53" dataDxfId="2044">
      <calculatedColumnFormula>IF((BC4="No"),0,$DY$2)</calculatedColumnFormula>
    </tableColumn>
    <tableColumn id="45" xr3:uid="{8A4FA358-66B0-4F08-9C82-39FADFBC42F7}" name="Titularidad" dataDxfId="2043">
      <calculatedColumnFormula>+Data[[#This Row],[¿El agente confirma la titularidad del cliente adecuadamente?53]]</calculatedColumnFormula>
    </tableColumn>
    <tableColumn id="127" xr3:uid="{00000000-0010-0000-0000-00007F000000}" name="¿El agente evita la omisión de alertas importantes?54" dataDxfId="2042">
      <calculatedColumnFormula>IF((BD4="No"),0,$DY$2)</calculatedColumnFormula>
    </tableColumn>
    <tableColumn id="128" xr3:uid="{00000000-0010-0000-0000-000080000000}" name="¿El agente mantiene conducta ética durante la interacción?55" dataDxfId="2041">
      <calculatedColumnFormula>IF((BE4="No"),0,$DY$2)</calculatedColumnFormula>
    </tableColumn>
    <tableColumn id="47" xr3:uid="{C0B65C71-1374-4523-8F5D-8A0A36F09EAC}" name="Fraude" dataDxfId="2040">
      <calculatedColumnFormula>IF(SUM(FV4:FW4)=200%,100%,)</calculatedColumnFormula>
    </tableColumn>
    <tableColumn id="129" xr3:uid="{00000000-0010-0000-0000-000081000000}" name="¿El agente evita compartir información sensible?56" dataDxfId="2039">
      <calculatedColumnFormula>IF((BF4="No"),0,$DY$2)</calculatedColumnFormula>
    </tableColumn>
    <tableColumn id="50" xr3:uid="{D8B72AE7-DCD9-438D-8F6D-86E8C4CCF740}" name="Protección de datos y privacidad" dataDxfId="2038">
      <calculatedColumnFormula>+Data[[#This Row],[¿El agente evita compartir información sensible?56]]</calculatedColumnFormula>
    </tableColumn>
    <tableColumn id="130" xr3:uid="{00000000-0010-0000-0000-000082000000}" name="PECCUM" dataDxfId="2037">
      <calculatedColumnFormula>IF(SUM(FU4,FX4,FZ4)=300%,100%,)</calculatedColumnFormula>
    </tableColumn>
    <tableColumn id="131" xr3:uid="{00000000-0010-0000-0000-000083000000}" name="PESO PENC" dataDxfId="2036">
      <calculatedColumnFormula>$GB$2*DX4</calculatedColumnFormula>
    </tableColumn>
    <tableColumn id="132" xr3:uid="{00000000-0010-0000-0000-000084000000}" name="PESO PECUF" dataDxfId="2035">
      <calculatedColumnFormula>$GC$2*FC4</calculatedColumnFormula>
    </tableColumn>
    <tableColumn id="133" xr3:uid="{00000000-0010-0000-0000-000085000000}" name="PESO PECNE" dataDxfId="2034">
      <calculatedColumnFormula>$GD$2*FS4</calculatedColumnFormula>
    </tableColumn>
    <tableColumn id="134" xr3:uid="{00000000-0010-0000-0000-000086000000}" name="PESO PECCUM" dataDxfId="2033">
      <calculatedColumnFormula>$GE$2*GA4</calculatedColumnFormula>
    </tableColumn>
    <tableColumn id="135" xr3:uid="{00000000-0010-0000-0000-000087000000}" name="SCORE CALIDAD" dataDxfId="2032">
      <calculatedColumnFormula>SUM(GB4:GE4)</calculatedColumnFormula>
    </tableColumn>
    <tableColumn id="186" xr3:uid="{00000000-0010-0000-0000-0000BA000000}" name="Muestra" dataDxfId="2031">
      <calculatedColumnFormula>1</calculatedColumnFormula>
    </tableColumn>
    <tableColumn id="136" xr3:uid="{00000000-0010-0000-0000-000088000000}" name="Muestra Critica" dataDxfId="2030">
      <calculatedColumnFormula>IF((BH4="Critica"),1,0)</calculatedColumnFormula>
    </tableColumn>
    <tableColumn id="248" xr3:uid="{00000000-0010-0000-0000-0000F8000000}" name="¿El agente cumple con la identificación formal y profesional?4" dataDxfId="2029">
      <calculatedColumnFormula>IF(J4="No",J$3,"")</calculatedColumnFormula>
    </tableColumn>
    <tableColumn id="249" xr3:uid="{00000000-0010-0000-0000-0000F9000000}" name="¿El agente personaliza la interacción?5" dataDxfId="2028">
      <calculatedColumnFormula>IF(K4="No",K$3,"")</calculatedColumnFormula>
    </tableColumn>
    <tableColumn id="250" xr3:uid="{00000000-0010-0000-0000-0000FA000000}" name="¿El agente realiza despedida corporativa?6" dataDxfId="2027">
      <calculatedColumnFormula>IF(L4="No",L$3,"")</calculatedColumnFormula>
    </tableColumn>
    <tableColumn id="251" xr3:uid="{00000000-0010-0000-0000-0000FB000000}" name="¿El agente demuestra escucha activa durante la gestión?7" dataDxfId="2026"/>
    <tableColumn id="252" xr3:uid="{00000000-0010-0000-0000-0000FC000000}" name="¿El agente evita interrumpir al cliente?8" dataDxfId="2025"/>
    <tableColumn id="253" xr3:uid="{00000000-0010-0000-0000-0000FD000000}" name="¿El agente se comunica con claridad y estructura?9" dataDxfId="2024">
      <calculatedColumnFormula>IF(O4="No",O$3,"")</calculatedColumnFormula>
    </tableColumn>
    <tableColumn id="242" xr3:uid="{00000000-0010-0000-0000-0000F2000000}" name="¿El agente parafrasea para confirmar entendimiento?10" dataDxfId="2023">
      <calculatedColumnFormula>IF(P4="No",P$3,"")</calculatedColumnFormula>
    </tableColumn>
    <tableColumn id="254" xr3:uid="{00000000-0010-0000-0000-0000FE000000}" name="¿El agente adapta su comunicación al cliente?12" dataDxfId="2022">
      <calculatedColumnFormula>IF(Q4="No",Q$3,"")</calculatedColumnFormula>
    </tableColumn>
    <tableColumn id="255" xr3:uid="{00000000-0010-0000-0000-0000FF000000}" name="¿El agente muestra entusiasmo genuino?13" dataDxfId="2021">
      <calculatedColumnFormula>IF(R4="No",R$3,"")</calculatedColumnFormula>
    </tableColumn>
    <tableColumn id="256" xr3:uid="{00000000-0010-0000-0000-000000010000}" name="¿El agente transmite confianza durante la llamada?14" dataDxfId="2020">
      <calculatedColumnFormula>IF(S4="No",S$3,"")</calculatedColumnFormula>
    </tableColumn>
    <tableColumn id="257" xr3:uid="{00000000-0010-0000-0000-000001010000}" name="¿El agente utiliza el plural corporativo correctamente?15" dataDxfId="2019">
      <calculatedColumnFormula>IF(T4="No",T$3,"")</calculatedColumnFormula>
    </tableColumn>
    <tableColumn id="258" xr3:uid="{00000000-0010-0000-0000-000002010000}" name="¿El agente mantiene control de la conversación?17" dataDxfId="2018">
      <calculatedColumnFormula>IF(U4="No",U$3,"")</calculatedColumnFormula>
    </tableColumn>
    <tableColumn id="243" xr3:uid="{00000000-0010-0000-0000-0000F3000000}" name="¿El agente gestiona bien el tiempo de la interacción?18" dataDxfId="2017">
      <calculatedColumnFormula>IF(#REF!="No",#REF!,"")</calculatedColumnFormula>
    </tableColumn>
    <tableColumn id="244" xr3:uid="{00000000-0010-0000-0000-0000F4000000}" name="¿El agente informa correctamente sobre los centros de pago?20" dataDxfId="2016">
      <calculatedColumnFormula>IF(V4="No",V$3,"")</calculatedColumnFormula>
    </tableColumn>
    <tableColumn id="245" xr3:uid="{00000000-0010-0000-0000-0000F5000000}" name="¿El agente comunica claramente el precio mensual más impuestos?21" dataDxfId="2015">
      <calculatedColumnFormula>IF(W4="No",W$3,"")</calculatedColumnFormula>
    </tableColumn>
    <tableColumn id="246" xr3:uid="{00000000-0010-0000-0000-0000F6000000}" name="¿El agente informa sobre cargos adicionales relacionados?22" dataDxfId="2014">
      <calculatedColumnFormula>IF(X4="No",X$3,"")</calculatedColumnFormula>
    </tableColumn>
    <tableColumn id="247" xr3:uid="{00000000-0010-0000-0000-0000F7000000}" name="¿El agente explica el ciclo de facturación adecuadamente?23" dataDxfId="2013">
      <calculatedColumnFormula>IF(Y4="No",Y$3,"")</calculatedColumnFormula>
    </tableColumn>
    <tableColumn id="137" xr3:uid="{00000000-0010-0000-0000-000089000000}" name="¿El agente presenta correctamente los beneficios del producto?24" dataDxfId="2012">
      <calculatedColumnFormula>IF(Z4="No",Z$3,"")</calculatedColumnFormula>
    </tableColumn>
    <tableColumn id="138" xr3:uid="{00000000-0010-0000-0000-00008A000000}" name="¿El agente comunica beneficios emocionales al cliente?25" dataDxfId="2011">
      <calculatedColumnFormula>IF(AA4="No",AA$3,"")</calculatedColumnFormula>
    </tableColumn>
    <tableColumn id="139" xr3:uid="{00000000-0010-0000-0000-00008B000000}" name="¿El agente realiza un resumen comercial adecuado?26" dataDxfId="2010">
      <calculatedColumnFormula>IF(AB4="No",AB$3,"")</calculatedColumnFormula>
    </tableColumn>
    <tableColumn id="140" xr3:uid="{00000000-0010-0000-0000-00008C000000}" name="¿El agente detalla correctamente los tiempos operativos?27" dataDxfId="2009">
      <calculatedColumnFormula>IF(AC4="No",AC$3,"")</calculatedColumnFormula>
    </tableColumn>
    <tableColumn id="141" xr3:uid="{00000000-0010-0000-0000-00008D000000}" name="¿El agente formaliza correctamente el acuerdo de venta?28" dataDxfId="2008">
      <calculatedColumnFormula>IF(AD4="No",AD$3,"")</calculatedColumnFormula>
    </tableColumn>
    <tableColumn id="142" xr3:uid="{00000000-0010-0000-0000-00008E000000}" name="¿El agente explica los términos y condiciones del servicio?29" dataDxfId="2007">
      <calculatedColumnFormula>IF(AE4="No",AE$3,"")</calculatedColumnFormula>
    </tableColumn>
    <tableColumn id="143" xr3:uid="{00000000-0010-0000-0000-00008F000000}" name="¿El agente identifica correctamente la solicitud del cliente?30" dataDxfId="2006">
      <calculatedColumnFormula>IF(AF4="No",AF$3,"")</calculatedColumnFormula>
    </tableColumn>
    <tableColumn id="144" xr3:uid="{00000000-0010-0000-0000-000090000000}" name="¿El agente evita activar un servicio diferente al solicitado?31" dataDxfId="2005">
      <calculatedColumnFormula>IF(AG4="No",AG$3,"")</calculatedColumnFormula>
    </tableColumn>
    <tableColumn id="145" xr3:uid="{00000000-0010-0000-0000-000091000000}" name="¿El agente utiliza correctamente la herramienta de activación?32" dataDxfId="2004">
      <calculatedColumnFormula>IF(AH4="No",AH$3,"")</calculatedColumnFormula>
    </tableColumn>
    <tableColumn id="146" xr3:uid="{00000000-0010-0000-0000-000092000000}" name="¿El agente configura adecuadamente el producto contratado?33" dataDxfId="2003">
      <calculatedColumnFormula>IF(AI4="No",AI$3,"")</calculatedColumnFormula>
    </tableColumn>
    <tableColumn id="147" xr3:uid="{00000000-0010-0000-0000-000093000000}" name="¿El agente mantiene respeto y cordialidad en toda la interacción?34" dataDxfId="2002">
      <calculatedColumnFormula>IF(AJ4="No",AJ$3,"")</calculatedColumnFormula>
    </tableColumn>
    <tableColumn id="148" xr3:uid="{00000000-0010-0000-0000-000094000000}" name="¿El agente utiliza un lenguaje adecuado y profesional?35" dataDxfId="2001">
      <calculatedColumnFormula>IF(AK4="No",AK$3,"")</calculatedColumnFormula>
    </tableColumn>
    <tableColumn id="149" xr3:uid="{00000000-0010-0000-0000-000095000000}" name="¿El agente verifica correctamente la cobertura?36" dataDxfId="2000">
      <calculatedColumnFormula>IF(AL4="No",AL$3,"")</calculatedColumnFormula>
    </tableColumn>
    <tableColumn id="150" xr3:uid="{00000000-0010-0000-0000-000096000000}" name="¿El agente solicita la documentación requerida?37" dataDxfId="1999">
      <calculatedColumnFormula>IF(AM4="No",AM$3,"")</calculatedColumnFormula>
    </tableColumn>
    <tableColumn id="151" xr3:uid="{00000000-0010-0000-0000-000097000000}" name="¿El agente adjunta correctamente la documentación al sistema?38" dataDxfId="1998">
      <calculatedColumnFormula>IF(AN4="No",AN$3,"")</calculatedColumnFormula>
    </tableColumn>
    <tableColumn id="152" xr3:uid="{00000000-0010-0000-0000-000098000000}" name="¿El agente identifica cuentas malas cuando corresponde?39" dataDxfId="1997">
      <calculatedColumnFormula>IF(AO4="No",AO$3,"")</calculatedColumnFormula>
    </tableColumn>
    <tableColumn id="153" xr3:uid="{00000000-0010-0000-0000-000099000000}" name="¿El agente realiza la verificación APC según procedimiento?40" dataDxfId="1996">
      <calculatedColumnFormula>IF(AP4="No",AP$3,"")</calculatedColumnFormula>
    </tableColumn>
    <tableColumn id="154" xr3:uid="{00000000-0010-0000-0000-00009A000000}" name="¿El agente aplica las políticas comerciales de forma correcta?41" dataDxfId="1995">
      <calculatedColumnFormula>IF(#REF!="No",#REF!,"")</calculatedColumnFormula>
    </tableColumn>
    <tableColumn id="155" xr3:uid="{00000000-0010-0000-0000-00009B000000}" name="¿El agente agenda citas o gestiones cuando es necesario?42" dataDxfId="1994">
      <calculatedColumnFormula>IF(#REF!="No",#REF!,"")</calculatedColumnFormula>
    </tableColumn>
    <tableColumn id="156" xr3:uid="{00000000-0010-0000-0000-00009C000000}" name="¿El agente ofrece adecuadamente un producto adicional?43" dataDxfId="1993">
      <calculatedColumnFormula>IF(AR4="No",AR$3,"")</calculatedColumnFormula>
    </tableColumn>
    <tableColumn id="157" xr3:uid="{00000000-0010-0000-0000-00009D000000}" name="¿El agente realiza venta cruzada cuando corresponde?44" dataDxfId="1992">
      <calculatedColumnFormula>IF(AS4="No",AS$3,"")</calculatedColumnFormula>
    </tableColumn>
    <tableColumn id="158" xr3:uid="{00000000-0010-0000-0000-00009E000000}" name="¿El agente indaga o sondea adecuadamente las necesidades del cliente?45" dataDxfId="1991">
      <calculatedColumnFormula>IF(AT4="No",AT$3,"")</calculatedColumnFormula>
    </tableColumn>
    <tableColumn id="159" xr3:uid="{00000000-0010-0000-0000-00009F000000}" name="El agente solicita y gestiona referidos cuando aplica?46" dataDxfId="1990">
      <calculatedColumnFormula>IF(AU4="No",AU$3,"")</calculatedColumnFormula>
    </tableColumn>
    <tableColumn id="160" xr3:uid="{00000000-0010-0000-0000-0000A0000000}" name="¿El agente realiza seguimiento adecuado al caso o solicitud?47" dataDxfId="1989">
      <calculatedColumnFormula>IF(AV4="No",AV$3,"")</calculatedColumnFormula>
    </tableColumn>
    <tableColumn id="161" xr3:uid="{00000000-0010-0000-0000-0000A1000000}" name="¿El agente maneja correctamente las objeciones del cliente?48" dataDxfId="1988">
      <calculatedColumnFormula>IF(AW4="No",AW$3,"")</calculatedColumnFormula>
    </tableColumn>
    <tableColumn id="162" xr3:uid="{00000000-0010-0000-0000-0000A2000000}" name="¿El agente gestiona la oferta según la campaña vigente?49" dataDxfId="1987">
      <calculatedColumnFormula>IF(AX4="No",AX$3,"")</calculatedColumnFormula>
    </tableColumn>
    <tableColumn id="163" xr3:uid="{00000000-0010-0000-0000-0000A3000000}" name="¿El agente solicita coordenadas cuando es necesario?50" dataDxfId="1986">
      <calculatedColumnFormula>IF(AY4="No",AY$3,"")</calculatedColumnFormula>
    </tableColumn>
    <tableColumn id="164" xr3:uid="{00000000-0010-0000-0000-0000A4000000}" name="¿El agente gestiona la recepción de documentos por WhatsApp o correo?51" dataDxfId="1985">
      <calculatedColumnFormula>IF(AZ4="No",AZ$3,"")</calculatedColumnFormula>
    </tableColumn>
    <tableColumn id="165" xr3:uid="{00000000-0010-0000-0000-0000A5000000}" name="¿El agente maneja adecuadamente llamadas en conferencia?52" dataDxfId="1984">
      <calculatedColumnFormula>IF(BA4="No",BA$3,"")</calculatedColumnFormula>
    </tableColumn>
    <tableColumn id="166" xr3:uid="{00000000-0010-0000-0000-0000A6000000}" name="¿El agente registra correctamente todas las interacciones?53" dataDxfId="1983">
      <calculatedColumnFormula>IF(BB4="No",BB$3,"")</calculatedColumnFormula>
    </tableColumn>
    <tableColumn id="167" xr3:uid="{00000000-0010-0000-0000-0000A7000000}" name="¿El agente confirma la titularidad del cliente adecuadamente?54" dataDxfId="1982">
      <calculatedColumnFormula>IF(BC4="No",BC$3,"")</calculatedColumnFormula>
    </tableColumn>
    <tableColumn id="168" xr3:uid="{00000000-0010-0000-0000-0000A8000000}" name="¿El agente evita la omisión de alertas importantes?55" dataDxfId="1981">
      <calculatedColumnFormula>IF(BD4="No",BD$3,"")</calculatedColumnFormula>
    </tableColumn>
    <tableColumn id="169" xr3:uid="{00000000-0010-0000-0000-0000A9000000}" name="¿El agente mantiene conducta ética durante la interacción?56" dataDxfId="1980">
      <calculatedColumnFormula>IF(BE4="No",BE$3,"")</calculatedColumnFormula>
    </tableColumn>
    <tableColumn id="170" xr3:uid="{00000000-0010-0000-0000-0000AA000000}" name="¿El agente evita compartir información sensible?57" dataDxfId="1979">
      <calculatedColumnFormula>IF(BF4="No",BF$3,"")</calculatedColumnFormula>
    </tableColumn>
    <tableColumn id="175" xr3:uid="{00000000-0010-0000-0000-0000AF000000}" name="agent key" dataDxfId="1978">
      <calculatedColumnFormula>A4&amp;" "&amp;F4&amp;" "&amp;Data[[#This Row],[mes]]</calculatedColumnFormula>
    </tableColumn>
    <tableColumn id="176" xr3:uid="{00000000-0010-0000-0000-0000B0000000}" name="agent count" dataDxfId="1977">
      <calculatedColumnFormula>COUNTIF($IH3:$IH420,IH4)</calculatedColumnFormula>
    </tableColumn>
    <tableColumn id="177" xr3:uid="{00000000-0010-0000-0000-0000B1000000}" name="agent unico" dataDxfId="1976">
      <calculatedColumnFormula>IF(II4=1,1,0)</calculatedColumnFormula>
    </tableColumn>
    <tableColumn id="178" xr3:uid="{00000000-0010-0000-0000-0000B2000000}" name="agente critico  key" dataDxfId="1975">
      <calculatedColumnFormula>IF(Data[[#This Row],[Muestra Critica]]&gt;0,Data[[#This Row],[Muestra Critica]],"")</calculatedColumnFormula>
    </tableColumn>
    <tableColumn id="179" xr3:uid="{00000000-0010-0000-0000-0000B3000000}" name="agent critico count" dataDxfId="1974">
      <calculatedColumnFormula>IF(IK4="","",COUNTIF($IK$3:$IK420,IK4))</calculatedColumnFormula>
    </tableColumn>
    <tableColumn id="180" xr3:uid="{00000000-0010-0000-0000-0000B4000000}" name="agent critico unico" dataDxfId="1973">
      <calculatedColumnFormula>IF(IL4=1,1,0)</calculatedColumnFormula>
    </tableColumn>
    <tableColumn id="181" xr3:uid="{00000000-0010-0000-0000-0000B5000000}" name="mes" dataDxfId="1972">
      <calculatedColumnFormula>TEXT(C4,"mmm-yy")</calculatedColumnFormula>
    </tableColumn>
    <tableColumn id="182" xr3:uid="{00000000-0010-0000-0000-0000B6000000}" name=" Precisión Error No Crítico" dataDxfId="1971"/>
    <tableColumn id="183" xr3:uid="{00000000-0010-0000-0000-0000B7000000}" name=" Precisión Error Crítico Usuario Final" dataDxfId="1970"/>
    <tableColumn id="184" xr3:uid="{00000000-0010-0000-0000-0000B8000000}" name=" Precisión Error Crítico Negocio" dataDxfId="1969"/>
    <tableColumn id="185" xr3:uid="{00000000-0010-0000-0000-0000B9000000}" name=" Precisión Error Crítico Cumplimiento" dataDxfId="1968"/>
    <tableColumn id="44" xr3:uid="{00000000-0010-0000-0000-00002C000000}" name="Antigüedad" dataDxfId="1967">
      <calculatedColumnFormula>IFERROR(_xlfn.XLOOKUP(A:A,HC!B:B,HC!E:E,,0),0)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3.xml"/><Relationship Id="rId4" Type="http://schemas.microsoft.com/office/2007/relationships/slicer" Target="../slicers/slicer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4.xml"/><Relationship Id="rId4" Type="http://schemas.microsoft.com/office/2007/relationships/slicer" Target="../slicers/slicer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5.xml"/><Relationship Id="rId4" Type="http://schemas.microsoft.com/office/2007/relationships/slicer" Target="../slicers/slicer4.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07/relationships/slicer" Target="../slicers/slicer5.xml"/><Relationship Id="rId4"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1"/>
  <dimension ref="A1:T86"/>
  <sheetViews>
    <sheetView topLeftCell="A31" workbookViewId="0">
      <selection activeCell="J46" sqref="J46"/>
    </sheetView>
  </sheetViews>
  <sheetFormatPr baseColWidth="10" defaultColWidth="10.81640625" defaultRowHeight="16" customHeight="1"/>
  <cols>
    <col min="1" max="1" width="15.1796875" customWidth="1"/>
    <col min="2" max="2" width="40.54296875" customWidth="1"/>
    <col min="3" max="3" width="17" style="44" customWidth="1"/>
    <col min="5" max="5" width="15.1796875" bestFit="1" customWidth="1"/>
    <col min="13" max="13" width="40.453125" customWidth="1"/>
    <col min="14" max="14" width="29.54296875" bestFit="1" customWidth="1"/>
    <col min="15" max="15" width="28.54296875" bestFit="1" customWidth="1"/>
    <col min="16" max="16" width="34.1796875" bestFit="1" customWidth="1"/>
    <col min="18" max="18" width="19.54296875" customWidth="1"/>
  </cols>
  <sheetData>
    <row r="1" spans="1:20" ht="16" customHeight="1" thickBot="1">
      <c r="A1" s="124" t="s">
        <v>9</v>
      </c>
      <c r="B1" s="116" t="s">
        <v>233</v>
      </c>
      <c r="C1" s="43" t="s">
        <v>430</v>
      </c>
      <c r="D1" s="88" t="s">
        <v>361</v>
      </c>
      <c r="E1" s="43" t="s">
        <v>234</v>
      </c>
      <c r="H1" s="113" t="s">
        <v>260</v>
      </c>
      <c r="L1" s="131" t="s">
        <v>542</v>
      </c>
      <c r="M1" s="131" t="s">
        <v>434</v>
      </c>
      <c r="N1" s="132" t="s">
        <v>432</v>
      </c>
      <c r="O1" s="123" t="s">
        <v>431</v>
      </c>
      <c r="P1" s="124" t="s">
        <v>433</v>
      </c>
      <c r="Q1" s="130"/>
      <c r="R1" s="141" t="s">
        <v>435</v>
      </c>
      <c r="S1" s="129"/>
      <c r="T1" s="141" t="s">
        <v>438</v>
      </c>
    </row>
    <row r="2" spans="1:20" ht="16" customHeight="1">
      <c r="A2" s="125" t="s">
        <v>431</v>
      </c>
      <c r="B2" s="117" t="s">
        <v>348</v>
      </c>
      <c r="C2" s="86">
        <v>45720</v>
      </c>
      <c r="D2" s="81" t="s">
        <v>32</v>
      </c>
      <c r="E2" t="str">
        <f t="shared" ref="E2:E31" ca="1" si="0">IF(TODAY()-C2&lt;=30,"1 a 30 dias",IF(TODAY()-C2&lt;=60,"31 a 60 dias","&gt; 60 dias"))</f>
        <v>&gt; 60 dias</v>
      </c>
      <c r="H2" s="50">
        <f>+COUNTA(B2:B84)</f>
        <v>81</v>
      </c>
      <c r="L2" s="131"/>
      <c r="M2" s="133" t="s">
        <v>330</v>
      </c>
      <c r="N2" s="128" t="s">
        <v>321</v>
      </c>
      <c r="O2" t="s">
        <v>348</v>
      </c>
      <c r="P2" s="134" t="s">
        <v>298</v>
      </c>
      <c r="R2" t="s">
        <v>436</v>
      </c>
      <c r="T2" t="e">
        <f>+WEEKNUM(1,_xleta.MONTH)</f>
        <v>#VALUE!</v>
      </c>
    </row>
    <row r="3" spans="1:20" ht="16" customHeight="1">
      <c r="A3" s="125" t="s">
        <v>431</v>
      </c>
      <c r="B3" s="117" t="s">
        <v>360</v>
      </c>
      <c r="C3" s="86">
        <v>46135</v>
      </c>
      <c r="D3" s="81" t="s">
        <v>32</v>
      </c>
      <c r="E3" t="str">
        <f t="shared" ca="1" si="0"/>
        <v>&gt; 60 dias</v>
      </c>
      <c r="M3" s="135" t="s">
        <v>336</v>
      </c>
      <c r="N3" s="120" t="s">
        <v>309</v>
      </c>
      <c r="O3" t="s">
        <v>360</v>
      </c>
      <c r="P3" s="134" t="s">
        <v>291</v>
      </c>
      <c r="R3" t="s">
        <v>437</v>
      </c>
    </row>
    <row r="4" spans="1:20" ht="16" customHeight="1">
      <c r="A4" s="125" t="s">
        <v>432</v>
      </c>
      <c r="B4" s="118" t="s">
        <v>321</v>
      </c>
      <c r="C4" s="86">
        <v>46076</v>
      </c>
      <c r="D4" s="81" t="s">
        <v>32</v>
      </c>
      <c r="E4" t="str">
        <f t="shared" ca="1" si="0"/>
        <v>&gt; 60 dias</v>
      </c>
      <c r="M4" s="133" t="s">
        <v>333</v>
      </c>
      <c r="N4" s="127" t="s">
        <v>317</v>
      </c>
      <c r="O4" t="s">
        <v>350</v>
      </c>
      <c r="P4" s="134" t="s">
        <v>290</v>
      </c>
    </row>
    <row r="5" spans="1:20" ht="16" customHeight="1">
      <c r="A5" s="125" t="s">
        <v>433</v>
      </c>
      <c r="B5" s="117" t="s">
        <v>291</v>
      </c>
      <c r="C5" s="85">
        <v>46078</v>
      </c>
      <c r="D5" s="84" t="s">
        <v>32</v>
      </c>
      <c r="E5" t="str">
        <f t="shared" ca="1" si="0"/>
        <v>&gt; 60 dias</v>
      </c>
      <c r="M5" s="133" t="s">
        <v>331</v>
      </c>
      <c r="N5" s="127" t="s">
        <v>311</v>
      </c>
      <c r="O5" t="s">
        <v>352</v>
      </c>
      <c r="P5" s="134" t="s">
        <v>299</v>
      </c>
    </row>
    <row r="6" spans="1:20" ht="16" customHeight="1">
      <c r="A6" s="125" t="s">
        <v>431</v>
      </c>
      <c r="B6" s="117" t="s">
        <v>350</v>
      </c>
      <c r="C6" s="86">
        <v>45478</v>
      </c>
      <c r="D6" s="81" t="s">
        <v>32</v>
      </c>
      <c r="E6" t="str">
        <f t="shared" ca="1" si="0"/>
        <v>&gt; 60 dias</v>
      </c>
      <c r="M6" s="133" t="s">
        <v>334</v>
      </c>
      <c r="N6" s="127" t="s">
        <v>322</v>
      </c>
      <c r="O6" t="s">
        <v>356</v>
      </c>
      <c r="P6" s="134" t="s">
        <v>295</v>
      </c>
    </row>
    <row r="7" spans="1:20" ht="16" customHeight="1">
      <c r="A7" s="125" t="s">
        <v>434</v>
      </c>
      <c r="B7" s="117" t="s">
        <v>330</v>
      </c>
      <c r="C7" s="87">
        <v>45949</v>
      </c>
      <c r="D7" s="81" t="s">
        <v>32</v>
      </c>
      <c r="E7" t="str">
        <f t="shared" ca="1" si="0"/>
        <v>&gt; 60 dias</v>
      </c>
      <c r="M7" s="133" t="s">
        <v>324</v>
      </c>
      <c r="N7" s="127" t="s">
        <v>308</v>
      </c>
      <c r="O7" t="s">
        <v>354</v>
      </c>
      <c r="P7" s="134" t="s">
        <v>300</v>
      </c>
    </row>
    <row r="8" spans="1:20" ht="16" customHeight="1">
      <c r="A8" s="125" t="s">
        <v>431</v>
      </c>
      <c r="B8" s="117" t="s">
        <v>352</v>
      </c>
      <c r="C8" s="86">
        <v>45720</v>
      </c>
      <c r="D8" s="81" t="s">
        <v>32</v>
      </c>
      <c r="E8" t="str">
        <f t="shared" ca="1" si="0"/>
        <v>&gt; 60 dias</v>
      </c>
      <c r="M8" s="133" t="s">
        <v>329</v>
      </c>
      <c r="N8" s="127" t="s">
        <v>310</v>
      </c>
      <c r="O8" t="s">
        <v>346</v>
      </c>
      <c r="P8" s="134" t="s">
        <v>293</v>
      </c>
    </row>
    <row r="9" spans="1:20" ht="16" customHeight="1">
      <c r="A9" s="125" t="s">
        <v>434</v>
      </c>
      <c r="B9" s="119" t="s">
        <v>336</v>
      </c>
      <c r="C9" s="85">
        <v>46092</v>
      </c>
      <c r="D9" s="82" t="s">
        <v>32</v>
      </c>
      <c r="E9" t="str">
        <f t="shared" ca="1" si="0"/>
        <v>&gt; 60 dias</v>
      </c>
      <c r="M9" s="136" t="s">
        <v>338</v>
      </c>
      <c r="N9" s="127" t="s">
        <v>318</v>
      </c>
      <c r="O9" t="s">
        <v>344</v>
      </c>
      <c r="P9" s="134" t="s">
        <v>303</v>
      </c>
    </row>
    <row r="10" spans="1:20" ht="16" customHeight="1">
      <c r="A10" s="125" t="s">
        <v>434</v>
      </c>
      <c r="B10" s="117" t="s">
        <v>333</v>
      </c>
      <c r="C10" s="86">
        <v>45998</v>
      </c>
      <c r="D10" s="81" t="s">
        <v>32</v>
      </c>
      <c r="E10" t="str">
        <f t="shared" ca="1" si="0"/>
        <v>&gt; 60 dias</v>
      </c>
      <c r="M10" s="133" t="s">
        <v>323</v>
      </c>
      <c r="N10" s="127" t="s">
        <v>316</v>
      </c>
      <c r="O10" t="s">
        <v>347</v>
      </c>
      <c r="P10" s="134" t="s">
        <v>292</v>
      </c>
    </row>
    <row r="11" spans="1:20" ht="16" customHeight="1">
      <c r="A11" s="125" t="s">
        <v>434</v>
      </c>
      <c r="B11" s="117" t="s">
        <v>331</v>
      </c>
      <c r="C11" s="87">
        <v>45735</v>
      </c>
      <c r="D11" s="81" t="s">
        <v>32</v>
      </c>
      <c r="E11" t="str">
        <f t="shared" ca="1" si="0"/>
        <v>&gt; 60 dias</v>
      </c>
      <c r="M11" s="133" t="s">
        <v>332</v>
      </c>
      <c r="N11" s="127" t="s">
        <v>312</v>
      </c>
      <c r="O11" t="s">
        <v>358</v>
      </c>
      <c r="P11" s="134" t="s">
        <v>306</v>
      </c>
    </row>
    <row r="12" spans="1:20" ht="16" customHeight="1">
      <c r="A12" s="125" t="s">
        <v>434</v>
      </c>
      <c r="B12" s="117" t="s">
        <v>334</v>
      </c>
      <c r="C12" s="87">
        <v>45841</v>
      </c>
      <c r="D12" s="81" t="s">
        <v>32</v>
      </c>
      <c r="E12" t="str">
        <f t="shared" ca="1" si="0"/>
        <v>&gt; 60 dias</v>
      </c>
      <c r="M12" s="133" t="s">
        <v>340</v>
      </c>
      <c r="N12" s="128" t="s">
        <v>320</v>
      </c>
      <c r="O12" t="s">
        <v>357</v>
      </c>
      <c r="P12" s="137" t="s">
        <v>289</v>
      </c>
    </row>
    <row r="13" spans="1:20" ht="16" customHeight="1">
      <c r="A13" s="125" t="s">
        <v>434</v>
      </c>
      <c r="B13" s="117" t="s">
        <v>324</v>
      </c>
      <c r="C13" s="86">
        <v>45866</v>
      </c>
      <c r="D13" s="81" t="s">
        <v>32</v>
      </c>
      <c r="E13" t="str">
        <f t="shared" ca="1" si="0"/>
        <v>&gt; 60 dias</v>
      </c>
      <c r="M13" s="133" t="s">
        <v>325</v>
      </c>
      <c r="N13" s="127" t="s">
        <v>314</v>
      </c>
      <c r="O13" t="s">
        <v>355</v>
      </c>
      <c r="P13" s="134" t="s">
        <v>305</v>
      </c>
    </row>
    <row r="14" spans="1:20" ht="16" customHeight="1">
      <c r="A14" s="125" t="s">
        <v>433</v>
      </c>
      <c r="B14" s="117" t="s">
        <v>290</v>
      </c>
      <c r="C14" s="83">
        <v>45812</v>
      </c>
      <c r="D14" s="82" t="s">
        <v>32</v>
      </c>
      <c r="E14" t="str">
        <f t="shared" ca="1" si="0"/>
        <v>&gt; 60 dias</v>
      </c>
      <c r="M14" s="138" t="s">
        <v>342</v>
      </c>
      <c r="N14" s="127" t="s">
        <v>319</v>
      </c>
      <c r="O14" t="s">
        <v>353</v>
      </c>
      <c r="P14" s="134" t="s">
        <v>301</v>
      </c>
    </row>
    <row r="15" spans="1:20" ht="16" customHeight="1">
      <c r="A15" s="125" t="s">
        <v>434</v>
      </c>
      <c r="B15" s="117" t="s">
        <v>329</v>
      </c>
      <c r="C15" s="87">
        <v>45674</v>
      </c>
      <c r="D15" s="81" t="s">
        <v>32</v>
      </c>
      <c r="E15" t="str">
        <f t="shared" ca="1" si="0"/>
        <v>&gt; 60 dias</v>
      </c>
      <c r="M15" s="138" t="s">
        <v>341</v>
      </c>
      <c r="N15" s="127" t="s">
        <v>315</v>
      </c>
      <c r="O15" t="s">
        <v>345</v>
      </c>
      <c r="P15" s="134" t="s">
        <v>296</v>
      </c>
    </row>
    <row r="16" spans="1:20" ht="16" customHeight="1">
      <c r="A16" s="125" t="s">
        <v>432</v>
      </c>
      <c r="B16" s="117" t="s">
        <v>317</v>
      </c>
      <c r="C16" s="86">
        <v>46044</v>
      </c>
      <c r="D16" s="81" t="s">
        <v>32</v>
      </c>
      <c r="E16" t="str">
        <f t="shared" ca="1" si="0"/>
        <v>&gt; 60 dias</v>
      </c>
      <c r="M16" s="133" t="s">
        <v>326</v>
      </c>
      <c r="O16" t="s">
        <v>343</v>
      </c>
      <c r="P16" s="134" t="s">
        <v>297</v>
      </c>
    </row>
    <row r="17" spans="1:16" ht="16" customHeight="1">
      <c r="A17" s="125" t="s">
        <v>433</v>
      </c>
      <c r="B17" s="117" t="s">
        <v>299</v>
      </c>
      <c r="C17" s="85">
        <v>46072</v>
      </c>
      <c r="D17" s="84" t="s">
        <v>32</v>
      </c>
      <c r="E17" t="str">
        <f t="shared" ca="1" si="0"/>
        <v>&gt; 60 dias</v>
      </c>
      <c r="M17" s="133" t="s">
        <v>327</v>
      </c>
      <c r="O17" t="s">
        <v>349</v>
      </c>
      <c r="P17" s="134" t="s">
        <v>302</v>
      </c>
    </row>
    <row r="18" spans="1:16" ht="16" customHeight="1">
      <c r="A18" s="125" t="s">
        <v>431</v>
      </c>
      <c r="B18" s="118" t="s">
        <v>356</v>
      </c>
      <c r="C18" s="86">
        <v>46092</v>
      </c>
      <c r="D18" s="81" t="s">
        <v>32</v>
      </c>
      <c r="E18" t="str">
        <f t="shared" ca="1" si="0"/>
        <v>&gt; 60 dias</v>
      </c>
      <c r="M18" s="136" t="s">
        <v>339</v>
      </c>
      <c r="O18" t="s">
        <v>351</v>
      </c>
      <c r="P18" s="134" t="s">
        <v>304</v>
      </c>
    </row>
    <row r="19" spans="1:16" ht="16" customHeight="1">
      <c r="A19" s="125" t="s">
        <v>434</v>
      </c>
      <c r="B19" s="121" t="s">
        <v>338</v>
      </c>
      <c r="C19" s="85">
        <v>46092</v>
      </c>
      <c r="D19" s="82" t="s">
        <v>32</v>
      </c>
      <c r="E19" t="str">
        <f t="shared" ca="1" si="0"/>
        <v>&gt; 60 dias</v>
      </c>
      <c r="M19" s="136" t="s">
        <v>337</v>
      </c>
      <c r="P19" s="134" t="s">
        <v>294</v>
      </c>
    </row>
    <row r="20" spans="1:16" ht="16" customHeight="1" thickBot="1">
      <c r="A20" s="125" t="s">
        <v>433</v>
      </c>
      <c r="B20" s="117" t="s">
        <v>295</v>
      </c>
      <c r="C20" s="85">
        <v>46147</v>
      </c>
      <c r="D20" s="84" t="s">
        <v>32</v>
      </c>
      <c r="E20" t="str">
        <f t="shared" ca="1" si="0"/>
        <v>&gt; 60 dias</v>
      </c>
      <c r="M20" s="139" t="s">
        <v>335</v>
      </c>
      <c r="N20" s="140"/>
      <c r="O20" s="140"/>
      <c r="P20" s="126"/>
    </row>
    <row r="21" spans="1:16" ht="16" customHeight="1">
      <c r="A21" s="125" t="s">
        <v>432</v>
      </c>
      <c r="B21" s="117" t="s">
        <v>311</v>
      </c>
      <c r="C21" s="86">
        <v>45842</v>
      </c>
      <c r="D21" s="81" t="s">
        <v>32</v>
      </c>
      <c r="E21" t="str">
        <f t="shared" ca="1" si="0"/>
        <v>&gt; 60 dias</v>
      </c>
    </row>
    <row r="22" spans="1:16" ht="16" customHeight="1">
      <c r="A22" s="125" t="s">
        <v>431</v>
      </c>
      <c r="B22" s="117" t="s">
        <v>354</v>
      </c>
      <c r="C22" s="86">
        <v>45845</v>
      </c>
      <c r="D22" s="81" t="s">
        <v>32</v>
      </c>
      <c r="E22" t="str">
        <f t="shared" ca="1" si="0"/>
        <v>&gt; 60 dias</v>
      </c>
    </row>
    <row r="23" spans="1:16" ht="16" customHeight="1">
      <c r="A23" s="125" t="s">
        <v>431</v>
      </c>
      <c r="B23" s="117" t="s">
        <v>346</v>
      </c>
      <c r="C23" s="86">
        <v>45841</v>
      </c>
      <c r="D23" s="81" t="s">
        <v>32</v>
      </c>
      <c r="E23" t="str">
        <f t="shared" ca="1" si="0"/>
        <v>&gt; 60 dias</v>
      </c>
    </row>
    <row r="24" spans="1:16" ht="16" customHeight="1">
      <c r="A24" s="125" t="s">
        <v>434</v>
      </c>
      <c r="B24" s="117" t="s">
        <v>328</v>
      </c>
      <c r="C24" s="86">
        <v>45523</v>
      </c>
      <c r="D24" s="81" t="s">
        <v>32</v>
      </c>
      <c r="E24" t="str">
        <f t="shared" ca="1" si="0"/>
        <v>&gt; 60 dias</v>
      </c>
    </row>
    <row r="25" spans="1:16" ht="16" customHeight="1">
      <c r="A25" s="125" t="s">
        <v>433</v>
      </c>
      <c r="B25" s="117" t="s">
        <v>300</v>
      </c>
      <c r="C25" s="85">
        <v>46078</v>
      </c>
      <c r="D25" s="84" t="s">
        <v>32</v>
      </c>
      <c r="E25" t="str">
        <f t="shared" ca="1" si="0"/>
        <v>&gt; 60 dias</v>
      </c>
    </row>
    <row r="26" spans="1:16" ht="16" customHeight="1">
      <c r="A26" s="125" t="s">
        <v>433</v>
      </c>
      <c r="B26" s="117" t="s">
        <v>293</v>
      </c>
      <c r="C26" s="85">
        <v>46144</v>
      </c>
      <c r="D26" s="84" t="s">
        <v>32</v>
      </c>
      <c r="E26" t="str">
        <f t="shared" ca="1" si="0"/>
        <v>&gt; 60 dias</v>
      </c>
    </row>
    <row r="27" spans="1:16" ht="16" customHeight="1">
      <c r="A27" s="125" t="s">
        <v>432</v>
      </c>
      <c r="B27" s="117" t="s">
        <v>322</v>
      </c>
      <c r="C27" s="85">
        <v>45548</v>
      </c>
      <c r="D27" s="81" t="s">
        <v>32</v>
      </c>
      <c r="E27" t="str">
        <f t="shared" ca="1" si="0"/>
        <v>&gt; 60 dias</v>
      </c>
    </row>
    <row r="28" spans="1:16" ht="16" customHeight="1">
      <c r="A28" s="125" t="s">
        <v>433</v>
      </c>
      <c r="B28" s="117" t="s">
        <v>303</v>
      </c>
      <c r="C28" s="85">
        <v>46105</v>
      </c>
      <c r="D28" s="84" t="s">
        <v>32</v>
      </c>
      <c r="E28" t="str">
        <f t="shared" ca="1" si="0"/>
        <v>&gt; 60 dias</v>
      </c>
    </row>
    <row r="29" spans="1:16" ht="16" customHeight="1">
      <c r="A29" s="125" t="s">
        <v>432</v>
      </c>
      <c r="B29" s="117" t="s">
        <v>308</v>
      </c>
      <c r="C29" s="86">
        <v>45957</v>
      </c>
      <c r="D29" s="81" t="s">
        <v>32</v>
      </c>
      <c r="E29" t="str">
        <f t="shared" ca="1" si="0"/>
        <v>&gt; 60 dias</v>
      </c>
    </row>
    <row r="30" spans="1:16" ht="16" customHeight="1">
      <c r="A30" s="125" t="s">
        <v>433</v>
      </c>
      <c r="B30" s="117" t="s">
        <v>307</v>
      </c>
      <c r="C30" s="85">
        <v>46105</v>
      </c>
      <c r="D30" s="84" t="s">
        <v>32</v>
      </c>
      <c r="E30" t="str">
        <f t="shared" ca="1" si="0"/>
        <v>&gt; 60 dias</v>
      </c>
    </row>
    <row r="31" spans="1:16" ht="16" customHeight="1">
      <c r="A31" s="125" t="s">
        <v>431</v>
      </c>
      <c r="B31" s="117" t="s">
        <v>344</v>
      </c>
      <c r="C31" s="86">
        <v>45666</v>
      </c>
      <c r="D31" s="81" t="s">
        <v>32</v>
      </c>
      <c r="E31" t="str">
        <f t="shared" ca="1" si="0"/>
        <v>&gt; 60 dias</v>
      </c>
    </row>
    <row r="32" spans="1:16" ht="16" customHeight="1">
      <c r="A32" s="125" t="s">
        <v>433</v>
      </c>
      <c r="B32" s="117" t="s">
        <v>292</v>
      </c>
      <c r="C32" s="85">
        <v>46143</v>
      </c>
      <c r="D32" s="84" t="s">
        <v>32</v>
      </c>
      <c r="E32" t="str">
        <f t="shared" ref="E32:E59" ca="1" si="1">IF(TODAY()-C32&lt;=30,"1 a 30 dias",IF(TODAY()-C32&lt;=60,"31 a 60 dias","&gt; 60 dias"))</f>
        <v>&gt; 60 dias</v>
      </c>
    </row>
    <row r="33" spans="1:5" ht="16" customHeight="1">
      <c r="A33" s="125" t="s">
        <v>432</v>
      </c>
      <c r="B33" s="117" t="s">
        <v>310</v>
      </c>
      <c r="C33" s="86">
        <v>45419</v>
      </c>
      <c r="D33" s="81" t="s">
        <v>32</v>
      </c>
      <c r="E33" t="str">
        <f t="shared" ca="1" si="1"/>
        <v>&gt; 60 dias</v>
      </c>
    </row>
    <row r="34" spans="1:5" ht="16" customHeight="1">
      <c r="A34" s="125" t="s">
        <v>434</v>
      </c>
      <c r="B34" s="117" t="s">
        <v>323</v>
      </c>
      <c r="C34" s="86">
        <v>46079</v>
      </c>
      <c r="D34" s="81" t="s">
        <v>32</v>
      </c>
      <c r="E34" t="str">
        <f t="shared" ca="1" si="1"/>
        <v>&gt; 60 dias</v>
      </c>
    </row>
    <row r="35" spans="1:5" ht="16" customHeight="1">
      <c r="A35" s="125" t="s">
        <v>432</v>
      </c>
      <c r="B35" s="117" t="s">
        <v>318</v>
      </c>
      <c r="C35" s="86">
        <v>46044</v>
      </c>
      <c r="D35" s="81" t="s">
        <v>32</v>
      </c>
      <c r="E35" t="str">
        <f t="shared" ca="1" si="1"/>
        <v>&gt; 60 dias</v>
      </c>
    </row>
    <row r="36" spans="1:5" ht="16" customHeight="1">
      <c r="A36" s="125" t="s">
        <v>431</v>
      </c>
      <c r="B36" s="117" t="s">
        <v>359</v>
      </c>
      <c r="C36" s="86">
        <v>46135</v>
      </c>
      <c r="D36" s="81" t="s">
        <v>32</v>
      </c>
      <c r="E36" t="str">
        <f t="shared" ca="1" si="1"/>
        <v>&gt; 60 dias</v>
      </c>
    </row>
    <row r="37" spans="1:5" ht="16" customHeight="1">
      <c r="A37" s="125" t="s">
        <v>433</v>
      </c>
      <c r="B37" s="117" t="s">
        <v>306</v>
      </c>
      <c r="C37" s="86">
        <v>45943</v>
      </c>
      <c r="D37" s="81" t="s">
        <v>32</v>
      </c>
      <c r="E37" t="str">
        <f t="shared" ca="1" si="1"/>
        <v>&gt; 60 dias</v>
      </c>
    </row>
    <row r="38" spans="1:5" ht="16" customHeight="1">
      <c r="A38" s="125" t="s">
        <v>434</v>
      </c>
      <c r="B38" s="117" t="s">
        <v>332</v>
      </c>
      <c r="C38" s="87">
        <v>45792</v>
      </c>
      <c r="D38" s="81" t="s">
        <v>32</v>
      </c>
      <c r="E38" t="str">
        <f t="shared" ca="1" si="1"/>
        <v>&gt; 60 dias</v>
      </c>
    </row>
    <row r="39" spans="1:5" ht="16" customHeight="1">
      <c r="A39" s="125" t="s">
        <v>432</v>
      </c>
      <c r="B39" s="117" t="s">
        <v>313</v>
      </c>
      <c r="C39" s="85">
        <v>46146</v>
      </c>
      <c r="D39" s="81" t="s">
        <v>32</v>
      </c>
      <c r="E39" t="str">
        <f t="shared" ca="1" si="1"/>
        <v>&gt; 60 dias</v>
      </c>
    </row>
    <row r="40" spans="1:5" ht="16" customHeight="1">
      <c r="A40" s="125" t="s">
        <v>433</v>
      </c>
      <c r="B40" s="117" t="s">
        <v>305</v>
      </c>
      <c r="C40" s="86">
        <v>45548</v>
      </c>
      <c r="D40" s="81" t="s">
        <v>32</v>
      </c>
      <c r="E40" t="str">
        <f t="shared" ca="1" si="1"/>
        <v>&gt; 60 dias</v>
      </c>
    </row>
    <row r="41" spans="1:5" ht="16" customHeight="1">
      <c r="A41" s="125" t="s">
        <v>433</v>
      </c>
      <c r="B41" s="117" t="s">
        <v>301</v>
      </c>
      <c r="C41" s="85">
        <v>46078</v>
      </c>
      <c r="D41" s="84" t="s">
        <v>32</v>
      </c>
      <c r="E41" t="str">
        <f t="shared" ca="1" si="1"/>
        <v>&gt; 60 dias</v>
      </c>
    </row>
    <row r="42" spans="1:5" ht="16" customHeight="1">
      <c r="A42" s="125" t="s">
        <v>433</v>
      </c>
      <c r="B42" s="117" t="s">
        <v>296</v>
      </c>
      <c r="C42" s="85">
        <v>46078</v>
      </c>
      <c r="D42" s="84" t="s">
        <v>32</v>
      </c>
      <c r="E42" t="str">
        <f t="shared" ca="1" si="1"/>
        <v>&gt; 60 dias</v>
      </c>
    </row>
    <row r="43" spans="1:5" ht="16" customHeight="1">
      <c r="A43" s="125" t="s">
        <v>431</v>
      </c>
      <c r="B43" s="117" t="s">
        <v>347</v>
      </c>
      <c r="C43" s="86">
        <v>46054</v>
      </c>
      <c r="D43" s="81" t="s">
        <v>32</v>
      </c>
      <c r="E43" t="str">
        <f t="shared" ca="1" si="1"/>
        <v>&gt; 60 dias</v>
      </c>
    </row>
    <row r="44" spans="1:5" ht="16" customHeight="1">
      <c r="A44" s="125" t="s">
        <v>434</v>
      </c>
      <c r="B44" s="117" t="s">
        <v>340</v>
      </c>
      <c r="C44" s="86">
        <v>46127</v>
      </c>
      <c r="D44" s="81" t="s">
        <v>32</v>
      </c>
      <c r="E44" t="str">
        <f t="shared" ca="1" si="1"/>
        <v>&gt; 60 dias</v>
      </c>
    </row>
    <row r="45" spans="1:5" ht="16" customHeight="1">
      <c r="A45" s="125" t="s">
        <v>431</v>
      </c>
      <c r="B45" s="117" t="s">
        <v>358</v>
      </c>
      <c r="C45" s="86">
        <v>46135</v>
      </c>
      <c r="D45" s="81" t="s">
        <v>32</v>
      </c>
      <c r="E45" t="str">
        <f t="shared" ca="1" si="1"/>
        <v>&gt; 60 dias</v>
      </c>
    </row>
    <row r="46" spans="1:5" ht="16" customHeight="1">
      <c r="A46" s="125" t="s">
        <v>433</v>
      </c>
      <c r="B46" s="117" t="s">
        <v>302</v>
      </c>
      <c r="C46" s="85">
        <v>46105</v>
      </c>
      <c r="D46" s="84" t="s">
        <v>32</v>
      </c>
      <c r="E46" t="str">
        <f t="shared" ca="1" si="1"/>
        <v>&gt; 60 dias</v>
      </c>
    </row>
    <row r="47" spans="1:5" ht="16" customHeight="1">
      <c r="A47" s="125" t="s">
        <v>434</v>
      </c>
      <c r="B47" s="117" t="s">
        <v>325</v>
      </c>
      <c r="C47" s="86">
        <v>46044</v>
      </c>
      <c r="D47" s="81" t="s">
        <v>32</v>
      </c>
      <c r="E47" t="str">
        <f t="shared" ca="1" si="1"/>
        <v>&gt; 60 dias</v>
      </c>
    </row>
    <row r="48" spans="1:5" ht="16" customHeight="1">
      <c r="A48" s="125" t="s">
        <v>432</v>
      </c>
      <c r="B48" s="117" t="s">
        <v>312</v>
      </c>
      <c r="C48" s="85">
        <v>46146</v>
      </c>
      <c r="D48" s="81" t="s">
        <v>32</v>
      </c>
      <c r="E48" t="str">
        <f t="shared" ca="1" si="1"/>
        <v>&gt; 60 dias</v>
      </c>
    </row>
    <row r="49" spans="1:5" ht="16" customHeight="1">
      <c r="A49" s="125" t="s">
        <v>432</v>
      </c>
      <c r="B49" s="118" t="s">
        <v>320</v>
      </c>
      <c r="C49" s="86">
        <v>46076</v>
      </c>
      <c r="D49" s="81" t="s">
        <v>32</v>
      </c>
      <c r="E49" t="str">
        <f t="shared" ca="1" si="1"/>
        <v>&gt; 60 dias</v>
      </c>
    </row>
    <row r="50" spans="1:5" ht="16" customHeight="1">
      <c r="A50" s="125" t="s">
        <v>434</v>
      </c>
      <c r="B50" s="122" t="s">
        <v>342</v>
      </c>
      <c r="C50" s="112">
        <v>46135</v>
      </c>
      <c r="D50" s="80" t="s">
        <v>32</v>
      </c>
      <c r="E50" t="str">
        <f t="shared" ca="1" si="1"/>
        <v>&gt; 60 dias</v>
      </c>
    </row>
    <row r="51" spans="1:5" ht="16" customHeight="1">
      <c r="A51" s="125" t="s">
        <v>434</v>
      </c>
      <c r="B51" s="122" t="s">
        <v>341</v>
      </c>
      <c r="C51" s="112">
        <v>46135</v>
      </c>
      <c r="D51" s="80" t="s">
        <v>32</v>
      </c>
      <c r="E51" t="str">
        <f t="shared" ca="1" si="1"/>
        <v>&gt; 60 dias</v>
      </c>
    </row>
    <row r="52" spans="1:5" ht="16" customHeight="1">
      <c r="A52" s="125" t="s">
        <v>433</v>
      </c>
      <c r="B52" s="117" t="s">
        <v>304</v>
      </c>
      <c r="C52" s="86">
        <v>45762</v>
      </c>
      <c r="D52" s="81" t="s">
        <v>32</v>
      </c>
      <c r="E52" t="str">
        <f t="shared" ca="1" si="1"/>
        <v>&gt; 60 dias</v>
      </c>
    </row>
    <row r="53" spans="1:5" ht="16" customHeight="1">
      <c r="A53" s="125" t="s">
        <v>431</v>
      </c>
      <c r="B53" s="117" t="s">
        <v>357</v>
      </c>
      <c r="C53" s="86">
        <v>45606</v>
      </c>
      <c r="D53" s="81" t="s">
        <v>32</v>
      </c>
      <c r="E53" t="str">
        <f t="shared" ca="1" si="1"/>
        <v>&gt; 60 dias</v>
      </c>
    </row>
    <row r="54" spans="1:5" ht="16" customHeight="1">
      <c r="A54" s="125" t="s">
        <v>432</v>
      </c>
      <c r="B54" s="117" t="s">
        <v>314</v>
      </c>
      <c r="C54" s="86">
        <v>45754</v>
      </c>
      <c r="D54" s="81" t="s">
        <v>32</v>
      </c>
      <c r="E54" t="str">
        <f t="shared" ca="1" si="1"/>
        <v>&gt; 60 dias</v>
      </c>
    </row>
    <row r="55" spans="1:5" ht="16" customHeight="1">
      <c r="A55" s="125" t="s">
        <v>433</v>
      </c>
      <c r="B55" s="117" t="s">
        <v>294</v>
      </c>
      <c r="C55" s="85">
        <v>46146</v>
      </c>
      <c r="D55" s="84" t="s">
        <v>32</v>
      </c>
      <c r="E55" t="str">
        <f t="shared" ca="1" si="1"/>
        <v>&gt; 60 dias</v>
      </c>
    </row>
    <row r="56" spans="1:5" ht="16" customHeight="1">
      <c r="A56" s="125" t="s">
        <v>431</v>
      </c>
      <c r="B56" s="117" t="s">
        <v>355</v>
      </c>
      <c r="C56" s="86">
        <v>46092</v>
      </c>
      <c r="D56" s="81" t="s">
        <v>32</v>
      </c>
      <c r="E56" t="str">
        <f t="shared" ca="1" si="1"/>
        <v>&gt; 60 dias</v>
      </c>
    </row>
    <row r="57" spans="1:5" ht="16" customHeight="1">
      <c r="A57" s="125" t="s">
        <v>434</v>
      </c>
      <c r="B57" s="117" t="s">
        <v>326</v>
      </c>
      <c r="C57" s="86">
        <v>45528</v>
      </c>
      <c r="D57" s="81" t="s">
        <v>32</v>
      </c>
      <c r="E57" t="str">
        <f t="shared" ca="1" si="1"/>
        <v>&gt; 60 dias</v>
      </c>
    </row>
    <row r="58" spans="1:5" ht="16" customHeight="1">
      <c r="A58" s="125" t="s">
        <v>431</v>
      </c>
      <c r="B58" s="117" t="s">
        <v>353</v>
      </c>
      <c r="C58" s="86">
        <v>45315</v>
      </c>
      <c r="D58" s="81" t="s">
        <v>32</v>
      </c>
      <c r="E58" t="str">
        <f t="shared" ca="1" si="1"/>
        <v>&gt; 60 dias</v>
      </c>
    </row>
    <row r="59" spans="1:5" ht="16" customHeight="1">
      <c r="A59" s="125" t="s">
        <v>431</v>
      </c>
      <c r="B59" s="117" t="s">
        <v>345</v>
      </c>
      <c r="C59" s="86">
        <v>45385</v>
      </c>
      <c r="D59" s="81" t="s">
        <v>32</v>
      </c>
      <c r="E59" t="str">
        <f t="shared" ca="1" si="1"/>
        <v>&gt; 60 dias</v>
      </c>
    </row>
    <row r="60" spans="1:5" ht="16" customHeight="1">
      <c r="A60" s="125" t="s">
        <v>432</v>
      </c>
      <c r="B60" s="117" t="s">
        <v>315</v>
      </c>
      <c r="C60" s="87">
        <v>45747</v>
      </c>
      <c r="D60" s="81" t="s">
        <v>32</v>
      </c>
      <c r="E60" t="str">
        <f t="shared" ref="E60:E66" ca="1" si="2">IF(TODAY()-C60&lt;=30,"1 a 30 dias",IF(TODAY()-C60&lt;=60,"31 a 60 dias","&gt; 60 dias"))</f>
        <v>&gt; 60 dias</v>
      </c>
    </row>
    <row r="61" spans="1:5" ht="16" customHeight="1">
      <c r="A61" s="125" t="s">
        <v>431</v>
      </c>
      <c r="B61" s="117" t="s">
        <v>343</v>
      </c>
      <c r="C61" s="86">
        <v>45908</v>
      </c>
      <c r="D61" s="81" t="s">
        <v>32</v>
      </c>
      <c r="E61" t="str">
        <f t="shared" ca="1" si="2"/>
        <v>&gt; 60 dias</v>
      </c>
    </row>
    <row r="62" spans="1:5" ht="16" customHeight="1">
      <c r="A62" s="125" t="s">
        <v>434</v>
      </c>
      <c r="B62" s="117" t="s">
        <v>327</v>
      </c>
      <c r="C62" s="87">
        <v>45949</v>
      </c>
      <c r="D62" s="81" t="s">
        <v>32</v>
      </c>
      <c r="E62" t="str">
        <f t="shared" ca="1" si="2"/>
        <v>&gt; 60 dias</v>
      </c>
    </row>
    <row r="63" spans="1:5" ht="16" customHeight="1">
      <c r="A63" s="125" t="s">
        <v>434</v>
      </c>
      <c r="B63" s="121" t="s">
        <v>339</v>
      </c>
      <c r="C63" s="85">
        <v>46092</v>
      </c>
      <c r="D63" s="82" t="s">
        <v>32</v>
      </c>
      <c r="E63" t="str">
        <f t="shared" ca="1" si="2"/>
        <v>&gt; 60 dias</v>
      </c>
    </row>
    <row r="64" spans="1:5" ht="16" customHeight="1">
      <c r="A64" s="125" t="s">
        <v>434</v>
      </c>
      <c r="B64" s="121" t="s">
        <v>337</v>
      </c>
      <c r="C64" s="85">
        <v>46092</v>
      </c>
      <c r="D64" s="82" t="s">
        <v>32</v>
      </c>
      <c r="E64" t="str">
        <f t="shared" ca="1" si="2"/>
        <v>&gt; 60 dias</v>
      </c>
    </row>
    <row r="65" spans="1:5" ht="16" customHeight="1">
      <c r="A65" s="125" t="s">
        <v>434</v>
      </c>
      <c r="B65" s="117" t="s">
        <v>335</v>
      </c>
      <c r="C65" s="87">
        <v>45888</v>
      </c>
      <c r="D65" s="81" t="s">
        <v>32</v>
      </c>
      <c r="E65" t="str">
        <f t="shared" ca="1" si="2"/>
        <v>&gt; 60 dias</v>
      </c>
    </row>
    <row r="66" spans="1:5" ht="21.65" customHeight="1">
      <c r="A66" s="125" t="s">
        <v>431</v>
      </c>
      <c r="B66" s="117" t="s">
        <v>349</v>
      </c>
      <c r="C66" s="86">
        <v>45450</v>
      </c>
      <c r="D66" s="81" t="s">
        <v>32</v>
      </c>
      <c r="E66" t="str">
        <f t="shared" ca="1" si="2"/>
        <v>&gt; 60 dias</v>
      </c>
    </row>
    <row r="67" spans="1:5" ht="16" customHeight="1">
      <c r="A67" s="125"/>
      <c r="B67" s="117" t="s">
        <v>534</v>
      </c>
      <c r="C67" s="86">
        <v>46188</v>
      </c>
      <c r="D67" s="261"/>
      <c r="E67" t="str">
        <f ca="1">IF(TODAY()-C67&lt;=30,"1 a 30 dias",IF(TODAY()-C67&lt;=60,"31 a 60 dias","&gt; 60 dias"))</f>
        <v>31 a 60 dias</v>
      </c>
    </row>
    <row r="68" spans="1:5" ht="16" customHeight="1">
      <c r="A68" s="125"/>
      <c r="B68" s="117" t="s">
        <v>535</v>
      </c>
      <c r="C68" s="86">
        <v>46188</v>
      </c>
      <c r="D68" s="263"/>
      <c r="E68" t="str">
        <f t="shared" ref="E68:E82" ca="1" si="3">IF(TODAY()-C68&lt;=30,"1 a 30 dias",IF(TODAY()-C68&lt;=60,"31 a 60 dias","&gt; 60 dias"))</f>
        <v>31 a 60 dias</v>
      </c>
    </row>
    <row r="69" spans="1:5" ht="16" customHeight="1">
      <c r="A69" s="125"/>
      <c r="B69" s="118" t="s">
        <v>536</v>
      </c>
      <c r="C69" s="86">
        <v>46188</v>
      </c>
      <c r="D69" s="263"/>
      <c r="E69" t="str">
        <f t="shared" ca="1" si="3"/>
        <v>31 a 60 dias</v>
      </c>
    </row>
    <row r="70" spans="1:5" ht="16" customHeight="1">
      <c r="A70" s="125"/>
      <c r="B70" s="117" t="s">
        <v>537</v>
      </c>
      <c r="C70" s="86">
        <v>46188</v>
      </c>
      <c r="D70" s="263"/>
      <c r="E70" t="str">
        <f t="shared" ca="1" si="3"/>
        <v>31 a 60 dias</v>
      </c>
    </row>
    <row r="71" spans="1:5" ht="16" customHeight="1">
      <c r="A71" s="125"/>
      <c r="B71" s="117" t="s">
        <v>538</v>
      </c>
      <c r="C71" s="86">
        <v>46188</v>
      </c>
      <c r="D71" s="263"/>
      <c r="E71" t="str">
        <f t="shared" ca="1" si="3"/>
        <v>31 a 60 dias</v>
      </c>
    </row>
    <row r="72" spans="1:5" ht="16" customHeight="1">
      <c r="A72" s="125"/>
      <c r="B72" s="117" t="s">
        <v>539</v>
      </c>
      <c r="C72" s="86">
        <v>46188</v>
      </c>
      <c r="D72" s="263"/>
      <c r="E72" t="str">
        <f t="shared" ca="1" si="3"/>
        <v>31 a 60 dias</v>
      </c>
    </row>
    <row r="73" spans="1:5" ht="16" customHeight="1">
      <c r="A73" s="125"/>
      <c r="B73" s="117" t="s">
        <v>540</v>
      </c>
      <c r="C73" s="86">
        <v>46188</v>
      </c>
      <c r="D73" s="263"/>
      <c r="E73" t="str">
        <f t="shared" ca="1" si="3"/>
        <v>31 a 60 dias</v>
      </c>
    </row>
    <row r="74" spans="1:5" ht="16" customHeight="1">
      <c r="A74" s="125"/>
      <c r="B74" s="117" t="s">
        <v>541</v>
      </c>
      <c r="C74" s="86">
        <v>46218</v>
      </c>
      <c r="D74" s="263"/>
      <c r="E74" t="str">
        <f t="shared" ca="1" si="3"/>
        <v>1 a 30 dias</v>
      </c>
    </row>
    <row r="75" spans="1:5" ht="16" customHeight="1">
      <c r="A75" s="125"/>
      <c r="B75" s="304" t="s">
        <v>543</v>
      </c>
      <c r="C75" s="86">
        <v>46189</v>
      </c>
      <c r="D75" s="300"/>
      <c r="E75" t="str">
        <f t="shared" ca="1" si="3"/>
        <v>31 a 60 dias</v>
      </c>
    </row>
    <row r="76" spans="1:5" ht="16" customHeight="1">
      <c r="A76" s="125"/>
      <c r="B76" s="305" t="s">
        <v>544</v>
      </c>
      <c r="C76" s="86">
        <v>46190</v>
      </c>
      <c r="D76" s="300"/>
      <c r="E76" t="str">
        <f t="shared" ca="1" si="3"/>
        <v>31 a 60 dias</v>
      </c>
    </row>
    <row r="77" spans="1:5" ht="16" customHeight="1">
      <c r="A77" s="125"/>
      <c r="B77" s="305" t="s">
        <v>545</v>
      </c>
      <c r="C77" s="86">
        <v>46191</v>
      </c>
      <c r="D77" s="300"/>
      <c r="E77" t="str">
        <f t="shared" ca="1" si="3"/>
        <v>31 a 60 dias</v>
      </c>
    </row>
    <row r="78" spans="1:5" ht="16" customHeight="1">
      <c r="A78" s="125"/>
      <c r="B78" s="306" t="s">
        <v>546</v>
      </c>
      <c r="C78" s="86">
        <v>46192</v>
      </c>
      <c r="D78" s="300"/>
      <c r="E78" t="str">
        <f t="shared" ca="1" si="3"/>
        <v>31 a 60 dias</v>
      </c>
    </row>
    <row r="79" spans="1:5" ht="16" customHeight="1">
      <c r="A79" s="125"/>
      <c r="B79" s="305" t="s">
        <v>547</v>
      </c>
      <c r="C79" s="86">
        <v>46193</v>
      </c>
      <c r="D79" s="300"/>
      <c r="E79" t="str">
        <f t="shared" ca="1" si="3"/>
        <v>31 a 60 dias</v>
      </c>
    </row>
    <row r="80" spans="1:5" ht="16" customHeight="1">
      <c r="A80" s="125"/>
      <c r="B80" s="305" t="s">
        <v>548</v>
      </c>
      <c r="C80" s="86">
        <v>46194</v>
      </c>
      <c r="D80" s="300"/>
      <c r="E80" t="str">
        <f t="shared" ca="1" si="3"/>
        <v>31 a 60 dias</v>
      </c>
    </row>
    <row r="81" spans="1:5" ht="16" customHeight="1">
      <c r="A81" s="125"/>
      <c r="B81" s="307" t="s">
        <v>549</v>
      </c>
      <c r="C81" s="86">
        <v>46195</v>
      </c>
      <c r="D81" s="300"/>
      <c r="E81" t="str">
        <f t="shared" ca="1" si="3"/>
        <v>31 a 60 dias</v>
      </c>
    </row>
    <row r="82" spans="1:5" ht="16" customHeight="1">
      <c r="A82" s="125"/>
      <c r="B82" s="307" t="s">
        <v>550</v>
      </c>
      <c r="C82" s="86">
        <v>46196</v>
      </c>
      <c r="D82" s="300"/>
      <c r="E82" t="str">
        <f t="shared" ca="1" si="3"/>
        <v>31 a 60 dias</v>
      </c>
    </row>
    <row r="83" spans="1:5" ht="16" customHeight="1">
      <c r="A83" s="125"/>
      <c r="B83" s="299"/>
      <c r="C83" s="86"/>
      <c r="D83" s="300"/>
      <c r="E83" s="303"/>
    </row>
    <row r="84" spans="1:5" ht="16" customHeight="1">
      <c r="A84" s="125"/>
      <c r="B84" s="301"/>
      <c r="C84" s="86"/>
      <c r="D84" s="302"/>
      <c r="E84" s="303"/>
    </row>
    <row r="85" spans="1:5" ht="16" customHeight="1">
      <c r="C85"/>
    </row>
    <row r="86" spans="1:5" ht="16" customHeight="1">
      <c r="C86"/>
    </row>
  </sheetData>
  <conditionalFormatting sqref="B87:B1048576 B1:B66">
    <cfRule type="duplicateValues" dxfId="2241" priority="15"/>
  </conditionalFormatting>
  <conditionalFormatting sqref="A1">
    <cfRule type="duplicateValues" dxfId="2240" priority="14"/>
  </conditionalFormatting>
  <conditionalFormatting sqref="L1:N1">
    <cfRule type="duplicateValues" dxfId="2239" priority="13"/>
  </conditionalFormatting>
  <conditionalFormatting sqref="P1">
    <cfRule type="duplicateValues" dxfId="2238" priority="11"/>
  </conditionalFormatting>
  <conditionalFormatting sqref="O1">
    <cfRule type="duplicateValues" dxfId="2237" priority="10"/>
  </conditionalFormatting>
  <conditionalFormatting sqref="R1">
    <cfRule type="duplicateValues" dxfId="2236" priority="9"/>
  </conditionalFormatting>
  <conditionalFormatting sqref="Q1">
    <cfRule type="duplicateValues" dxfId="2235" priority="8"/>
  </conditionalFormatting>
  <conditionalFormatting sqref="T1">
    <cfRule type="duplicateValues" dxfId="2234" priority="7"/>
  </conditionalFormatting>
  <conditionalFormatting sqref="S1">
    <cfRule type="duplicateValues" dxfId="2233" priority="6"/>
  </conditionalFormatting>
  <conditionalFormatting sqref="M2:M20">
    <cfRule type="duplicateValues" dxfId="2232" priority="22"/>
  </conditionalFormatting>
  <conditionalFormatting sqref="N2:N15">
    <cfRule type="duplicateValues" dxfId="2231" priority="24"/>
  </conditionalFormatting>
  <conditionalFormatting sqref="P2:P19">
    <cfRule type="duplicateValues" dxfId="2230" priority="26"/>
  </conditionalFormatting>
  <conditionalFormatting sqref="B67:B74">
    <cfRule type="duplicateValues" dxfId="2229" priority="2"/>
  </conditionalFormatting>
  <conditionalFormatting sqref="L2">
    <cfRule type="duplicateValues" dxfId="2228" priority="1"/>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28989-F32F-405A-8D30-D806777C990C}">
  <sheetPr codeName="Hoja1"/>
  <dimension ref="A1:N67"/>
  <sheetViews>
    <sheetView zoomScale="93" zoomScaleNormal="93" workbookViewId="0">
      <selection activeCell="D30" sqref="D30"/>
    </sheetView>
  </sheetViews>
  <sheetFormatPr baseColWidth="10" defaultColWidth="11.453125" defaultRowHeight="14.5"/>
  <cols>
    <col min="1" max="1" width="18" bestFit="1" customWidth="1"/>
    <col min="2" max="2" width="37" bestFit="1" customWidth="1"/>
    <col min="3" max="3" width="52" customWidth="1"/>
    <col min="4" max="4" width="14.453125" style="50" customWidth="1"/>
    <col min="5" max="5" width="16.81640625" bestFit="1" customWidth="1"/>
    <col min="6" max="6" width="9.54296875" customWidth="1"/>
    <col min="7" max="7" width="13.81640625" bestFit="1" customWidth="1"/>
    <col min="8" max="8" width="13.81640625" customWidth="1"/>
    <col min="9" max="9" width="13.81640625" hidden="1" customWidth="1"/>
    <col min="11" max="11" width="22.1796875" style="77" customWidth="1"/>
    <col min="14" max="14" width="0" hidden="1" customWidth="1"/>
    <col min="15" max="15" width="10" customWidth="1"/>
  </cols>
  <sheetData>
    <row r="1" spans="1:11">
      <c r="A1" s="353" t="s">
        <v>362</v>
      </c>
      <c r="B1" s="353"/>
      <c r="C1" s="353"/>
      <c r="D1" s="353"/>
      <c r="E1" s="353"/>
      <c r="F1" s="353"/>
      <c r="G1" s="353"/>
      <c r="H1" s="353"/>
      <c r="I1" s="353"/>
      <c r="J1" s="353"/>
      <c r="K1" s="353"/>
    </row>
    <row r="2" spans="1:11">
      <c r="A2" s="353" t="s">
        <v>363</v>
      </c>
      <c r="B2" s="353"/>
      <c r="C2" s="353"/>
      <c r="D2" s="353"/>
      <c r="E2" s="353"/>
      <c r="F2" s="353"/>
      <c r="G2" s="353"/>
      <c r="H2" s="353"/>
      <c r="I2" s="353"/>
      <c r="J2" s="353"/>
      <c r="K2" s="353"/>
    </row>
    <row r="3" spans="1:11">
      <c r="A3" s="353" t="s">
        <v>364</v>
      </c>
      <c r="B3" s="353"/>
      <c r="C3" s="353"/>
      <c r="D3" s="353"/>
      <c r="E3" s="353"/>
      <c r="F3" s="353"/>
      <c r="G3" s="353"/>
      <c r="H3" s="353"/>
      <c r="I3" s="353"/>
      <c r="J3" s="353"/>
      <c r="K3" s="353"/>
    </row>
    <row r="4" spans="1:11" ht="15" thickBot="1"/>
    <row r="5" spans="1:11">
      <c r="A5" s="354" t="s">
        <v>365</v>
      </c>
      <c r="B5" s="354"/>
      <c r="F5" s="355" t="s">
        <v>366</v>
      </c>
      <c r="G5" s="356"/>
      <c r="K5" s="56"/>
    </row>
    <row r="6" spans="1:11" ht="15.5">
      <c r="A6" s="222" t="s">
        <v>367</v>
      </c>
      <c r="B6" s="1" t="s">
        <v>550</v>
      </c>
      <c r="F6" s="198" t="s">
        <v>368</v>
      </c>
      <c r="G6" s="199">
        <f>+SUM(H17:H67)</f>
        <v>0.7</v>
      </c>
      <c r="I6" s="195"/>
      <c r="K6" s="196"/>
    </row>
    <row r="7" spans="1:11" ht="15.75" customHeight="1">
      <c r="A7" s="222" t="s">
        <v>369</v>
      </c>
      <c r="B7" s="308">
        <v>60056282</v>
      </c>
      <c r="C7" s="297"/>
      <c r="D7" s="297"/>
      <c r="F7" s="200" t="s">
        <v>232</v>
      </c>
      <c r="G7" s="201">
        <f>+H17</f>
        <v>0.1</v>
      </c>
      <c r="I7" s="195"/>
      <c r="K7" s="196"/>
    </row>
    <row r="8" spans="1:11" ht="15.75" customHeight="1">
      <c r="A8" s="222" t="s">
        <v>370</v>
      </c>
      <c r="B8" s="262">
        <f ca="1">TODAY()</f>
        <v>46230</v>
      </c>
      <c r="F8" s="202" t="s">
        <v>12</v>
      </c>
      <c r="G8" s="201">
        <f>+H29</f>
        <v>0.3</v>
      </c>
      <c r="I8" s="195"/>
      <c r="K8" s="196"/>
    </row>
    <row r="9" spans="1:11" ht="15.75" customHeight="1">
      <c r="A9" s="222" t="s">
        <v>371</v>
      </c>
      <c r="B9" s="1" t="s">
        <v>449</v>
      </c>
      <c r="F9" s="202" t="s">
        <v>372</v>
      </c>
      <c r="G9" s="201">
        <f>+H51</f>
        <v>0</v>
      </c>
      <c r="I9" s="195"/>
      <c r="K9" s="196"/>
    </row>
    <row r="10" spans="1:11" ht="15" thickBot="1">
      <c r="A10" s="222" t="s">
        <v>9</v>
      </c>
      <c r="B10" s="1" t="s">
        <v>542</v>
      </c>
      <c r="F10" s="203" t="s">
        <v>13</v>
      </c>
      <c r="G10" s="204">
        <f>+H64</f>
        <v>0.3</v>
      </c>
      <c r="I10" s="195"/>
      <c r="K10" s="196"/>
    </row>
    <row r="11" spans="1:11">
      <c r="A11" s="222" t="s">
        <v>2</v>
      </c>
      <c r="B11" s="1" t="s">
        <v>32</v>
      </c>
      <c r="F11" s="115"/>
      <c r="G11" s="114"/>
      <c r="I11" s="195"/>
      <c r="K11" s="196"/>
    </row>
    <row r="12" spans="1:11">
      <c r="A12" s="222" t="s">
        <v>10</v>
      </c>
      <c r="B12" s="1" t="s">
        <v>436</v>
      </c>
      <c r="D12" s="142"/>
      <c r="F12" s="115"/>
      <c r="G12" s="114"/>
      <c r="I12" s="195"/>
      <c r="K12" s="196"/>
    </row>
    <row r="13" spans="1:11">
      <c r="A13" s="222" t="s">
        <v>7</v>
      </c>
      <c r="B13" s="1" t="str">
        <f ca="1">IFERROR("Semana "&amp;WEEKNUM(B8),"")</f>
        <v>Semana 31</v>
      </c>
      <c r="F13" s="115"/>
      <c r="G13" s="114"/>
      <c r="I13" s="195"/>
      <c r="K13" s="196"/>
    </row>
    <row r="14" spans="1:11">
      <c r="A14" s="222" t="s">
        <v>445</v>
      </c>
      <c r="B14" s="1" t="str">
        <f>IF($G$6&lt;=90%,"Critica","No Critica")</f>
        <v>Critica</v>
      </c>
      <c r="F14" s="115"/>
      <c r="G14" s="114"/>
      <c r="I14" s="195"/>
      <c r="K14" s="197"/>
    </row>
    <row r="15" spans="1:11" ht="15.75" customHeight="1" thickBot="1"/>
    <row r="16" spans="1:11" ht="27.75" customHeight="1" thickBot="1">
      <c r="A16" s="91" t="s">
        <v>373</v>
      </c>
      <c r="B16" s="92" t="s">
        <v>439</v>
      </c>
      <c r="C16" s="93" t="s">
        <v>375</v>
      </c>
      <c r="D16" s="94" t="s">
        <v>376</v>
      </c>
      <c r="E16" s="95" t="s">
        <v>377</v>
      </c>
      <c r="F16" s="96" t="s">
        <v>378</v>
      </c>
      <c r="G16" s="97" t="s">
        <v>288</v>
      </c>
      <c r="H16" s="95" t="s">
        <v>379</v>
      </c>
      <c r="I16" s="98" t="s">
        <v>380</v>
      </c>
      <c r="J16" s="99" t="s">
        <v>381</v>
      </c>
    </row>
    <row r="17" spans="1:14" ht="18" customHeight="1">
      <c r="A17" s="357" t="s">
        <v>232</v>
      </c>
      <c r="B17" s="332" t="s">
        <v>35</v>
      </c>
      <c r="C17" s="101" t="s">
        <v>382</v>
      </c>
      <c r="D17" s="102" t="s">
        <v>33</v>
      </c>
      <c r="E17" s="337">
        <f>+SUM(I17:I19)</f>
        <v>0.15000000000000002</v>
      </c>
      <c r="F17" s="359">
        <f>+SUM(E17:E28)</f>
        <v>1</v>
      </c>
      <c r="G17" s="360">
        <v>0.1</v>
      </c>
      <c r="H17" s="335">
        <f>+F17*1/G17/100</f>
        <v>0.1</v>
      </c>
      <c r="I17" s="212">
        <f>+IF(D17="No",0,K17*1)</f>
        <v>0.05</v>
      </c>
      <c r="J17" s="336">
        <v>0.15</v>
      </c>
      <c r="K17" s="103">
        <v>0.05</v>
      </c>
    </row>
    <row r="18" spans="1:14" ht="18" customHeight="1">
      <c r="A18" s="357"/>
      <c r="B18" s="334"/>
      <c r="C18" s="1" t="s">
        <v>383</v>
      </c>
      <c r="D18" s="13" t="s">
        <v>33</v>
      </c>
      <c r="E18" s="338"/>
      <c r="F18" s="348"/>
      <c r="G18" s="319"/>
      <c r="H18" s="335"/>
      <c r="I18" s="212">
        <f>+IF(D18="No",0,K18*1)</f>
        <v>0.05</v>
      </c>
      <c r="J18" s="336"/>
      <c r="K18" s="103">
        <v>0.05</v>
      </c>
    </row>
    <row r="19" spans="1:14" ht="18" customHeight="1" thickBot="1">
      <c r="A19" s="357"/>
      <c r="B19" s="333"/>
      <c r="C19" s="106" t="s">
        <v>384</v>
      </c>
      <c r="D19" s="107" t="s">
        <v>33</v>
      </c>
      <c r="E19" s="339"/>
      <c r="F19" s="348"/>
      <c r="G19" s="319"/>
      <c r="H19" s="335"/>
      <c r="I19" s="212">
        <f>+IF(D19="No",0,K19*1)</f>
        <v>0.05</v>
      </c>
      <c r="J19" s="336"/>
      <c r="K19" s="103">
        <v>0.05</v>
      </c>
    </row>
    <row r="20" spans="1:14" ht="18" customHeight="1">
      <c r="A20" s="357"/>
      <c r="B20" s="332" t="s">
        <v>36</v>
      </c>
      <c r="C20" s="101" t="s">
        <v>385</v>
      </c>
      <c r="D20" s="102" t="s">
        <v>33</v>
      </c>
      <c r="E20" s="337">
        <f>+SUM(I20:I23)</f>
        <v>0.3</v>
      </c>
      <c r="F20" s="348"/>
      <c r="G20" s="319"/>
      <c r="H20" s="335"/>
      <c r="I20" s="212">
        <f>+IF(D20="No",0,K20*1)</f>
        <v>7.4999999999999997E-2</v>
      </c>
      <c r="J20" s="336">
        <v>0.3</v>
      </c>
      <c r="K20" s="108">
        <v>7.4999999999999997E-2</v>
      </c>
    </row>
    <row r="21" spans="1:14" ht="18" customHeight="1">
      <c r="A21" s="357"/>
      <c r="B21" s="334"/>
      <c r="C21" s="1" t="s">
        <v>386</v>
      </c>
      <c r="D21" s="13" t="s">
        <v>33</v>
      </c>
      <c r="E21" s="338"/>
      <c r="F21" s="348"/>
      <c r="G21" s="319"/>
      <c r="H21" s="335"/>
      <c r="I21" s="212">
        <f t="shared" ref="I21:I27" si="0">+IF(D21="No",0,K21*1)</f>
        <v>7.4999999999999997E-2</v>
      </c>
      <c r="J21" s="336"/>
      <c r="K21" s="108">
        <v>7.4999999999999997E-2</v>
      </c>
      <c r="N21">
        <f>30/4</f>
        <v>7.5</v>
      </c>
    </row>
    <row r="22" spans="1:14" ht="18" customHeight="1">
      <c r="A22" s="357"/>
      <c r="B22" s="334"/>
      <c r="C22" s="1" t="s">
        <v>387</v>
      </c>
      <c r="D22" s="13" t="s">
        <v>33</v>
      </c>
      <c r="E22" s="338"/>
      <c r="F22" s="348"/>
      <c r="G22" s="319"/>
      <c r="H22" s="335"/>
      <c r="I22" s="212">
        <f t="shared" si="0"/>
        <v>7.4999999999999997E-2</v>
      </c>
      <c r="J22" s="336"/>
      <c r="K22" s="108">
        <v>7.4999999999999997E-2</v>
      </c>
    </row>
    <row r="23" spans="1:14" ht="18" customHeight="1" thickBot="1">
      <c r="A23" s="357"/>
      <c r="B23" s="333"/>
      <c r="C23" s="106" t="s">
        <v>388</v>
      </c>
      <c r="D23" s="107" t="s">
        <v>33</v>
      </c>
      <c r="E23" s="339"/>
      <c r="F23" s="348"/>
      <c r="G23" s="319"/>
      <c r="H23" s="335"/>
      <c r="I23" s="212">
        <f t="shared" si="0"/>
        <v>7.4999999999999997E-2</v>
      </c>
      <c r="J23" s="336"/>
      <c r="K23" s="108">
        <v>7.4999999999999997E-2</v>
      </c>
      <c r="N23">
        <f>25/2</f>
        <v>12.5</v>
      </c>
    </row>
    <row r="24" spans="1:14" ht="18" customHeight="1">
      <c r="A24" s="357"/>
      <c r="B24" s="332" t="s">
        <v>37</v>
      </c>
      <c r="C24" s="101" t="s">
        <v>389</v>
      </c>
      <c r="D24" s="102" t="s">
        <v>33</v>
      </c>
      <c r="E24" s="337">
        <f>+SUM(I24:I27)</f>
        <v>0.3</v>
      </c>
      <c r="F24" s="348"/>
      <c r="G24" s="319"/>
      <c r="H24" s="335"/>
      <c r="I24" s="212">
        <f t="shared" si="0"/>
        <v>7.4999999999999997E-2</v>
      </c>
      <c r="J24" s="336">
        <v>0.3</v>
      </c>
      <c r="K24" s="108">
        <v>7.4999999999999997E-2</v>
      </c>
    </row>
    <row r="25" spans="1:14" ht="18" customHeight="1">
      <c r="A25" s="357"/>
      <c r="B25" s="334"/>
      <c r="C25" s="1" t="s">
        <v>390</v>
      </c>
      <c r="D25" s="13" t="s">
        <v>33</v>
      </c>
      <c r="E25" s="338"/>
      <c r="F25" s="348"/>
      <c r="G25" s="319"/>
      <c r="H25" s="335"/>
      <c r="I25" s="212">
        <f t="shared" si="0"/>
        <v>7.4999999999999997E-2</v>
      </c>
      <c r="J25" s="336"/>
      <c r="K25" s="108">
        <v>7.4999999999999997E-2</v>
      </c>
    </row>
    <row r="26" spans="1:14" ht="18" customHeight="1">
      <c r="A26" s="357"/>
      <c r="B26" s="334"/>
      <c r="C26" s="1" t="s">
        <v>391</v>
      </c>
      <c r="D26" s="13" t="s">
        <v>33</v>
      </c>
      <c r="E26" s="338"/>
      <c r="F26" s="348"/>
      <c r="G26" s="319"/>
      <c r="H26" s="335"/>
      <c r="I26" s="212">
        <f t="shared" si="0"/>
        <v>7.4999999999999997E-2</v>
      </c>
      <c r="J26" s="336"/>
      <c r="K26" s="108">
        <v>7.4999999999999997E-2</v>
      </c>
    </row>
    <row r="27" spans="1:14" ht="18" customHeight="1" thickBot="1">
      <c r="A27" s="357"/>
      <c r="B27" s="333"/>
      <c r="C27" s="106" t="s">
        <v>392</v>
      </c>
      <c r="D27" s="107" t="s">
        <v>33</v>
      </c>
      <c r="E27" s="339"/>
      <c r="F27" s="348"/>
      <c r="G27" s="319"/>
      <c r="H27" s="335"/>
      <c r="I27" s="212">
        <f t="shared" si="0"/>
        <v>7.4999999999999997E-2</v>
      </c>
      <c r="J27" s="336"/>
      <c r="K27" s="108">
        <v>7.4999999999999997E-2</v>
      </c>
    </row>
    <row r="28" spans="1:14" ht="18" customHeight="1" thickBot="1">
      <c r="A28" s="358"/>
      <c r="B28" s="105" t="s">
        <v>442</v>
      </c>
      <c r="C28" s="106" t="s">
        <v>393</v>
      </c>
      <c r="D28" s="107" t="s">
        <v>33</v>
      </c>
      <c r="E28" s="213">
        <v>0.25</v>
      </c>
      <c r="F28" s="348"/>
      <c r="G28" s="330"/>
      <c r="H28" s="335"/>
      <c r="I28" s="212">
        <f>+IF(D28="No",0,K28*1)</f>
        <v>0.25</v>
      </c>
      <c r="J28" s="214">
        <v>0.25</v>
      </c>
      <c r="K28" s="108">
        <v>0.25</v>
      </c>
    </row>
    <row r="29" spans="1:14" ht="18" customHeight="1" thickBot="1">
      <c r="A29" s="341" t="s">
        <v>12</v>
      </c>
      <c r="B29" s="332" t="s">
        <v>39</v>
      </c>
      <c r="C29" s="101" t="s">
        <v>394</v>
      </c>
      <c r="D29" s="102" t="s">
        <v>33</v>
      </c>
      <c r="E29" s="344">
        <f>+IF(COUNTIF(D29:D50,"No")&gt;E329,0,1)</f>
        <v>1</v>
      </c>
      <c r="F29" s="347">
        <f>+SUM(E29:E50)</f>
        <v>1</v>
      </c>
      <c r="G29" s="351">
        <v>0.3</v>
      </c>
      <c r="H29" s="328">
        <f>+IF(F29&lt;&gt;1,0,0.3)</f>
        <v>0.3</v>
      </c>
      <c r="I29" s="215"/>
      <c r="J29" s="330">
        <v>1</v>
      </c>
    </row>
    <row r="30" spans="1:14" ht="18" customHeight="1" thickBot="1">
      <c r="A30" s="342"/>
      <c r="B30" s="334"/>
      <c r="C30" s="1" t="s">
        <v>395</v>
      </c>
      <c r="D30" s="102" t="s">
        <v>33</v>
      </c>
      <c r="E30" s="345"/>
      <c r="F30" s="348"/>
      <c r="G30" s="310"/>
      <c r="H30" s="329"/>
      <c r="I30" s="215"/>
      <c r="J30" s="316"/>
    </row>
    <row r="31" spans="1:14" ht="18" customHeight="1" thickBot="1">
      <c r="A31" s="342"/>
      <c r="B31" s="334"/>
      <c r="C31" s="1" t="s">
        <v>396</v>
      </c>
      <c r="D31" s="102" t="s">
        <v>33</v>
      </c>
      <c r="E31" s="345"/>
      <c r="F31" s="348"/>
      <c r="G31" s="310"/>
      <c r="H31" s="329"/>
      <c r="I31" s="215"/>
      <c r="J31" s="316"/>
    </row>
    <row r="32" spans="1:14" ht="18" customHeight="1" thickBot="1">
      <c r="A32" s="342"/>
      <c r="B32" s="333"/>
      <c r="C32" s="106" t="s">
        <v>397</v>
      </c>
      <c r="D32" s="102" t="s">
        <v>33</v>
      </c>
      <c r="E32" s="345"/>
      <c r="F32" s="348"/>
      <c r="G32" s="310"/>
      <c r="H32" s="329"/>
      <c r="I32" s="215"/>
      <c r="J32" s="316"/>
    </row>
    <row r="33" spans="1:10" ht="18" customHeight="1" thickBot="1">
      <c r="A33" s="342"/>
      <c r="B33" s="332" t="s">
        <v>40</v>
      </c>
      <c r="C33" s="101" t="s">
        <v>398</v>
      </c>
      <c r="D33" s="102" t="s">
        <v>33</v>
      </c>
      <c r="E33" s="345"/>
      <c r="F33" s="348"/>
      <c r="G33" s="310"/>
      <c r="H33" s="329"/>
      <c r="I33" s="215"/>
      <c r="J33" s="316"/>
    </row>
    <row r="34" spans="1:10" ht="18" customHeight="1" thickBot="1">
      <c r="A34" s="342"/>
      <c r="B34" s="333"/>
      <c r="C34" s="106" t="s">
        <v>399</v>
      </c>
      <c r="D34" s="102" t="s">
        <v>33</v>
      </c>
      <c r="E34" s="345"/>
      <c r="F34" s="348"/>
      <c r="G34" s="310"/>
      <c r="H34" s="329"/>
      <c r="I34" s="215"/>
      <c r="J34" s="316"/>
    </row>
    <row r="35" spans="1:10" ht="18" customHeight="1" thickBot="1">
      <c r="A35" s="342"/>
      <c r="B35" s="332" t="s">
        <v>41</v>
      </c>
      <c r="C35" s="101" t="s">
        <v>400</v>
      </c>
      <c r="D35" s="102" t="s">
        <v>33</v>
      </c>
      <c r="E35" s="345"/>
      <c r="F35" s="348"/>
      <c r="G35" s="310"/>
      <c r="H35" s="329"/>
      <c r="I35" s="215"/>
      <c r="J35" s="316"/>
    </row>
    <row r="36" spans="1:10" ht="18" customHeight="1" thickBot="1">
      <c r="A36" s="342"/>
      <c r="B36" s="334"/>
      <c r="C36" s="1" t="s">
        <v>401</v>
      </c>
      <c r="D36" s="102" t="s">
        <v>33</v>
      </c>
      <c r="E36" s="345"/>
      <c r="F36" s="348"/>
      <c r="G36" s="310"/>
      <c r="H36" s="329"/>
      <c r="I36" s="215"/>
      <c r="J36" s="316"/>
    </row>
    <row r="37" spans="1:10" ht="18" customHeight="1" thickBot="1">
      <c r="A37" s="342"/>
      <c r="B37" s="100" t="s">
        <v>42</v>
      </c>
      <c r="C37" s="101" t="s">
        <v>402</v>
      </c>
      <c r="D37" s="102" t="s">
        <v>33</v>
      </c>
      <c r="E37" s="345"/>
      <c r="F37" s="348"/>
      <c r="G37" s="310"/>
      <c r="H37" s="329"/>
      <c r="I37" s="215"/>
      <c r="J37" s="316"/>
    </row>
    <row r="38" spans="1:10" ht="18" customHeight="1" thickBot="1">
      <c r="A38" s="342"/>
      <c r="B38" s="104" t="s">
        <v>43</v>
      </c>
      <c r="C38" s="1" t="s">
        <v>403</v>
      </c>
      <c r="D38" s="102" t="s">
        <v>33</v>
      </c>
      <c r="E38" s="345"/>
      <c r="F38" s="348"/>
      <c r="G38" s="310"/>
      <c r="H38" s="329"/>
      <c r="I38" s="215"/>
      <c r="J38" s="316"/>
    </row>
    <row r="39" spans="1:10" ht="18" customHeight="1" thickBot="1">
      <c r="A39" s="342"/>
      <c r="B39" s="334" t="s">
        <v>44</v>
      </c>
      <c r="C39" s="1" t="s">
        <v>404</v>
      </c>
      <c r="D39" s="102" t="s">
        <v>33</v>
      </c>
      <c r="E39" s="345"/>
      <c r="F39" s="348"/>
      <c r="G39" s="310"/>
      <c r="H39" s="329"/>
      <c r="I39" s="215"/>
      <c r="J39" s="316"/>
    </row>
    <row r="40" spans="1:10" ht="18" customHeight="1" thickBot="1">
      <c r="A40" s="342"/>
      <c r="B40" s="334"/>
      <c r="C40" s="1" t="s">
        <v>405</v>
      </c>
      <c r="D40" s="102" t="s">
        <v>33</v>
      </c>
      <c r="E40" s="345"/>
      <c r="F40" s="348"/>
      <c r="G40" s="310"/>
      <c r="H40" s="329"/>
      <c r="I40" s="215"/>
      <c r="J40" s="316"/>
    </row>
    <row r="41" spans="1:10" ht="18" customHeight="1" thickBot="1">
      <c r="A41" s="342"/>
      <c r="B41" s="334"/>
      <c r="C41" s="167" t="s">
        <v>443</v>
      </c>
      <c r="D41" s="102" t="s">
        <v>33</v>
      </c>
      <c r="E41" s="345"/>
      <c r="F41" s="348"/>
      <c r="G41" s="310"/>
      <c r="H41" s="329"/>
      <c r="I41" s="215"/>
      <c r="J41" s="316"/>
    </row>
    <row r="42" spans="1:10" ht="18" customHeight="1" thickBot="1">
      <c r="A42" s="342"/>
      <c r="B42" s="334" t="s">
        <v>406</v>
      </c>
      <c r="C42" s="1" t="s">
        <v>407</v>
      </c>
      <c r="D42" s="102" t="s">
        <v>33</v>
      </c>
      <c r="E42" s="345"/>
      <c r="F42" s="348"/>
      <c r="G42" s="310"/>
      <c r="H42" s="329"/>
      <c r="I42" s="215"/>
      <c r="J42" s="316"/>
    </row>
    <row r="43" spans="1:10" ht="18" customHeight="1" thickBot="1">
      <c r="A43" s="342"/>
      <c r="B43" s="333"/>
      <c r="C43" s="106" t="s">
        <v>408</v>
      </c>
      <c r="D43" s="102" t="s">
        <v>33</v>
      </c>
      <c r="E43" s="345"/>
      <c r="F43" s="348"/>
      <c r="G43" s="310"/>
      <c r="H43" s="329"/>
      <c r="I43" s="215"/>
      <c r="J43" s="316"/>
    </row>
    <row r="44" spans="1:10" ht="18" customHeight="1" thickBot="1">
      <c r="A44" s="342"/>
      <c r="B44" s="332" t="s">
        <v>46</v>
      </c>
      <c r="C44" s="101" t="s">
        <v>409</v>
      </c>
      <c r="D44" s="102" t="s">
        <v>33</v>
      </c>
      <c r="E44" s="345"/>
      <c r="F44" s="348"/>
      <c r="G44" s="310"/>
      <c r="H44" s="329"/>
      <c r="I44" s="215"/>
      <c r="J44" s="316"/>
    </row>
    <row r="45" spans="1:10" ht="18" customHeight="1" thickBot="1">
      <c r="A45" s="342"/>
      <c r="B45" s="334"/>
      <c r="C45" s="1" t="s">
        <v>410</v>
      </c>
      <c r="D45" s="102" t="s">
        <v>33</v>
      </c>
      <c r="E45" s="345"/>
      <c r="F45" s="348"/>
      <c r="G45" s="310"/>
      <c r="H45" s="329"/>
      <c r="I45" s="215"/>
      <c r="J45" s="316"/>
    </row>
    <row r="46" spans="1:10" ht="18" customHeight="1" thickBot="1">
      <c r="A46" s="342"/>
      <c r="B46" s="334"/>
      <c r="C46" s="1" t="s">
        <v>411</v>
      </c>
      <c r="D46" s="102" t="s">
        <v>33</v>
      </c>
      <c r="E46" s="345"/>
      <c r="F46" s="348"/>
      <c r="G46" s="310"/>
      <c r="H46" s="329"/>
      <c r="I46" s="215"/>
      <c r="J46" s="316"/>
    </row>
    <row r="47" spans="1:10" ht="18" customHeight="1" thickBot="1">
      <c r="A47" s="342"/>
      <c r="B47" s="334"/>
      <c r="C47" s="1" t="s">
        <v>412</v>
      </c>
      <c r="D47" s="102" t="s">
        <v>33</v>
      </c>
      <c r="E47" s="345"/>
      <c r="F47" s="348"/>
      <c r="G47" s="310"/>
      <c r="H47" s="329"/>
      <c r="I47" s="215"/>
      <c r="J47" s="316"/>
    </row>
    <row r="48" spans="1:10" ht="18" customHeight="1" thickBot="1">
      <c r="A48" s="342"/>
      <c r="B48" s="334"/>
      <c r="C48" s="1" t="s">
        <v>413</v>
      </c>
      <c r="D48" s="102" t="s">
        <v>33</v>
      </c>
      <c r="E48" s="345"/>
      <c r="F48" s="348"/>
      <c r="G48" s="310"/>
      <c r="H48" s="329"/>
      <c r="I48" s="215"/>
      <c r="J48" s="316"/>
    </row>
    <row r="49" spans="1:10" ht="18" customHeight="1" thickBot="1">
      <c r="A49" s="342"/>
      <c r="B49" s="340"/>
      <c r="C49" s="106" t="s">
        <v>414</v>
      </c>
      <c r="D49" s="102" t="s">
        <v>33</v>
      </c>
      <c r="E49" s="345"/>
      <c r="F49" s="349"/>
      <c r="G49" s="352"/>
      <c r="H49" s="329"/>
      <c r="I49" s="215"/>
      <c r="J49" s="331"/>
    </row>
    <row r="50" spans="1:10" ht="18" customHeight="1" thickBot="1">
      <c r="A50" s="343"/>
      <c r="B50" s="333"/>
      <c r="C50" s="167" t="s">
        <v>444</v>
      </c>
      <c r="D50" s="102" t="s">
        <v>33</v>
      </c>
      <c r="E50" s="346"/>
      <c r="F50" s="350"/>
      <c r="G50" s="311"/>
      <c r="H50" s="329"/>
      <c r="I50" s="215"/>
      <c r="J50" s="317"/>
    </row>
    <row r="51" spans="1:10" ht="18" customHeight="1" thickBot="1">
      <c r="A51" s="321" t="s">
        <v>372</v>
      </c>
      <c r="B51" s="324" t="s">
        <v>47</v>
      </c>
      <c r="C51" s="101" t="s">
        <v>415</v>
      </c>
      <c r="D51" s="102" t="s">
        <v>33</v>
      </c>
      <c r="E51" s="318">
        <f>+IF(COUNTIF(D51:D63,"No")&gt;E329,0,1)</f>
        <v>0</v>
      </c>
      <c r="F51" s="315">
        <f>+E51</f>
        <v>0</v>
      </c>
      <c r="G51" s="315">
        <v>0.3</v>
      </c>
      <c r="H51" s="315">
        <f>+IF(E51&lt;&gt;1,0,0.3)</f>
        <v>0</v>
      </c>
      <c r="I51" s="216"/>
      <c r="J51" s="315">
        <v>1</v>
      </c>
    </row>
    <row r="52" spans="1:10" ht="18" customHeight="1" thickBot="1">
      <c r="A52" s="322"/>
      <c r="B52" s="314"/>
      <c r="C52" s="1" t="s">
        <v>416</v>
      </c>
      <c r="D52" s="102" t="s">
        <v>34</v>
      </c>
      <c r="E52" s="319"/>
      <c r="F52" s="316"/>
      <c r="G52" s="316"/>
      <c r="H52" s="316"/>
      <c r="I52" s="217"/>
      <c r="J52" s="316"/>
    </row>
    <row r="53" spans="1:10" ht="18" customHeight="1" thickBot="1">
      <c r="A53" s="322"/>
      <c r="B53" s="314"/>
      <c r="C53" s="1" t="s">
        <v>417</v>
      </c>
      <c r="D53" s="102" t="s">
        <v>33</v>
      </c>
      <c r="E53" s="319"/>
      <c r="F53" s="316"/>
      <c r="G53" s="316"/>
      <c r="H53" s="316"/>
      <c r="I53" s="217"/>
      <c r="J53" s="316"/>
    </row>
    <row r="54" spans="1:10" ht="18" customHeight="1" thickBot="1">
      <c r="A54" s="322"/>
      <c r="B54" s="314"/>
      <c r="C54" s="1" t="s">
        <v>418</v>
      </c>
      <c r="D54" s="102" t="s">
        <v>33</v>
      </c>
      <c r="E54" s="319"/>
      <c r="F54" s="316"/>
      <c r="G54" s="316"/>
      <c r="H54" s="316"/>
      <c r="I54" s="217"/>
      <c r="J54" s="316"/>
    </row>
    <row r="55" spans="1:10" ht="18" customHeight="1" thickBot="1">
      <c r="A55" s="322"/>
      <c r="B55" s="314"/>
      <c r="C55" s="1" t="s">
        <v>528</v>
      </c>
      <c r="D55" s="102" t="s">
        <v>33</v>
      </c>
      <c r="E55" s="319"/>
      <c r="F55" s="316"/>
      <c r="G55" s="316"/>
      <c r="H55" s="316"/>
      <c r="I55" s="217"/>
      <c r="J55" s="316"/>
    </row>
    <row r="56" spans="1:10" ht="23.5" customHeight="1" thickBot="1">
      <c r="A56" s="322"/>
      <c r="B56" s="314"/>
      <c r="C56" s="1" t="s">
        <v>419</v>
      </c>
      <c r="D56" s="102" t="s">
        <v>34</v>
      </c>
      <c r="E56" s="319"/>
      <c r="F56" s="316"/>
      <c r="G56" s="316"/>
      <c r="H56" s="316"/>
      <c r="I56" s="217"/>
      <c r="J56" s="316"/>
    </row>
    <row r="57" spans="1:10" ht="23.5" customHeight="1" thickBot="1">
      <c r="A57" s="322"/>
      <c r="B57" s="314"/>
      <c r="C57" s="1" t="s">
        <v>528</v>
      </c>
      <c r="D57" s="102" t="s">
        <v>33</v>
      </c>
      <c r="E57" s="319"/>
      <c r="F57" s="316"/>
      <c r="G57" s="316"/>
      <c r="H57" s="316"/>
      <c r="I57" s="217"/>
      <c r="J57" s="316"/>
    </row>
    <row r="58" spans="1:10" ht="26.5" customHeight="1" thickBot="1">
      <c r="A58" s="322"/>
      <c r="B58" s="314"/>
      <c r="C58" s="1" t="s">
        <v>420</v>
      </c>
      <c r="D58" s="102" t="s">
        <v>33</v>
      </c>
      <c r="E58" s="319"/>
      <c r="F58" s="316"/>
      <c r="G58" s="316"/>
      <c r="H58" s="316"/>
      <c r="I58" s="217"/>
      <c r="J58" s="316"/>
    </row>
    <row r="59" spans="1:10" ht="24" customHeight="1" thickBot="1">
      <c r="A59" s="322"/>
      <c r="B59" s="110" t="s">
        <v>48</v>
      </c>
      <c r="C59" s="1" t="s">
        <v>421</v>
      </c>
      <c r="D59" s="102" t="s">
        <v>33</v>
      </c>
      <c r="E59" s="319"/>
      <c r="F59" s="316"/>
      <c r="G59" s="316"/>
      <c r="H59" s="316"/>
      <c r="I59" s="217"/>
      <c r="J59" s="316"/>
    </row>
    <row r="60" spans="1:10" ht="18" customHeight="1" thickBot="1">
      <c r="A60" s="322"/>
      <c r="B60" s="314" t="s">
        <v>49</v>
      </c>
      <c r="C60" s="1" t="s">
        <v>422</v>
      </c>
      <c r="D60" s="102" t="s">
        <v>33</v>
      </c>
      <c r="E60" s="319"/>
      <c r="F60" s="316"/>
      <c r="G60" s="316"/>
      <c r="H60" s="316"/>
      <c r="I60" s="217"/>
      <c r="J60" s="316"/>
    </row>
    <row r="61" spans="1:10" ht="18" customHeight="1" thickBot="1">
      <c r="A61" s="322"/>
      <c r="B61" s="314"/>
      <c r="C61" s="1" t="s">
        <v>423</v>
      </c>
      <c r="D61" s="102" t="s">
        <v>33</v>
      </c>
      <c r="E61" s="319"/>
      <c r="F61" s="316"/>
      <c r="G61" s="316"/>
      <c r="H61" s="316"/>
      <c r="I61" s="217"/>
      <c r="J61" s="316"/>
    </row>
    <row r="62" spans="1:10" ht="18" customHeight="1" thickBot="1">
      <c r="A62" s="322"/>
      <c r="B62" s="314"/>
      <c r="C62" s="1" t="s">
        <v>424</v>
      </c>
      <c r="D62" s="102" t="s">
        <v>33</v>
      </c>
      <c r="E62" s="319"/>
      <c r="F62" s="316"/>
      <c r="G62" s="316"/>
      <c r="H62" s="316"/>
      <c r="I62" s="217"/>
      <c r="J62" s="316"/>
    </row>
    <row r="63" spans="1:10" ht="18" customHeight="1" thickBot="1">
      <c r="A63" s="323"/>
      <c r="B63" s="111" t="s">
        <v>50</v>
      </c>
      <c r="C63" s="106" t="s">
        <v>425</v>
      </c>
      <c r="D63" s="102" t="s">
        <v>33</v>
      </c>
      <c r="E63" s="320"/>
      <c r="F63" s="317"/>
      <c r="G63" s="317"/>
      <c r="H63" s="317"/>
      <c r="I63" s="218"/>
      <c r="J63" s="317"/>
    </row>
    <row r="64" spans="1:10" ht="18" customHeight="1" thickBot="1">
      <c r="A64" s="325" t="s">
        <v>13</v>
      </c>
      <c r="B64" s="109" t="s">
        <v>51</v>
      </c>
      <c r="C64" s="101" t="s">
        <v>426</v>
      </c>
      <c r="D64" s="102" t="s">
        <v>33</v>
      </c>
      <c r="E64" s="318">
        <f>+IF(COUNTIF(D64:D67,"No")&gt;E329,0,1)</f>
        <v>1</v>
      </c>
      <c r="F64" s="315">
        <f>+E64</f>
        <v>1</v>
      </c>
      <c r="G64" s="309">
        <v>0.3</v>
      </c>
      <c r="H64" s="309">
        <f>+IF(F64&lt;&gt;1,0,0.3)</f>
        <v>0.3</v>
      </c>
      <c r="I64" s="219"/>
      <c r="J64" s="309">
        <v>1</v>
      </c>
    </row>
    <row r="65" spans="1:10" ht="18" customHeight="1" thickBot="1">
      <c r="A65" s="326"/>
      <c r="B65" s="314" t="s">
        <v>52</v>
      </c>
      <c r="C65" s="1" t="s">
        <v>427</v>
      </c>
      <c r="D65" s="102" t="s">
        <v>33</v>
      </c>
      <c r="E65" s="319"/>
      <c r="F65" s="316"/>
      <c r="G65" s="310"/>
      <c r="H65" s="312"/>
      <c r="I65" s="220"/>
      <c r="J65" s="310"/>
    </row>
    <row r="66" spans="1:10" ht="18" customHeight="1" thickBot="1">
      <c r="A66" s="326"/>
      <c r="B66" s="314"/>
      <c r="C66" s="1" t="s">
        <v>428</v>
      </c>
      <c r="D66" s="102" t="s">
        <v>33</v>
      </c>
      <c r="E66" s="319"/>
      <c r="F66" s="316"/>
      <c r="G66" s="310"/>
      <c r="H66" s="312"/>
      <c r="I66" s="220"/>
      <c r="J66" s="310"/>
    </row>
    <row r="67" spans="1:10" ht="18" customHeight="1" thickBot="1">
      <c r="A67" s="327"/>
      <c r="B67" s="111" t="s">
        <v>53</v>
      </c>
      <c r="C67" s="106" t="s">
        <v>429</v>
      </c>
      <c r="D67" s="102" t="s">
        <v>33</v>
      </c>
      <c r="E67" s="320"/>
      <c r="F67" s="317"/>
      <c r="G67" s="311"/>
      <c r="H67" s="313"/>
      <c r="I67" s="221"/>
      <c r="J67" s="311"/>
    </row>
  </sheetData>
  <mergeCells count="45">
    <mergeCell ref="A17:A28"/>
    <mergeCell ref="B17:B19"/>
    <mergeCell ref="E17:E19"/>
    <mergeCell ref="F17:F28"/>
    <mergeCell ref="G17:G28"/>
    <mergeCell ref="A1:K1"/>
    <mergeCell ref="A2:K2"/>
    <mergeCell ref="A3:K3"/>
    <mergeCell ref="A5:B5"/>
    <mergeCell ref="F5:G5"/>
    <mergeCell ref="A29:A50"/>
    <mergeCell ref="B29:B32"/>
    <mergeCell ref="E29:E50"/>
    <mergeCell ref="F29:F50"/>
    <mergeCell ref="G29:G50"/>
    <mergeCell ref="H29:H50"/>
    <mergeCell ref="J29:J50"/>
    <mergeCell ref="B33:B34"/>
    <mergeCell ref="B35:B36"/>
    <mergeCell ref="H17:H28"/>
    <mergeCell ref="J17:J19"/>
    <mergeCell ref="B20:B23"/>
    <mergeCell ref="E20:E23"/>
    <mergeCell ref="J20:J23"/>
    <mergeCell ref="B24:B27"/>
    <mergeCell ref="B39:B41"/>
    <mergeCell ref="B42:B43"/>
    <mergeCell ref="B44:B50"/>
    <mergeCell ref="E24:E27"/>
    <mergeCell ref="J24:J27"/>
    <mergeCell ref="A51:A63"/>
    <mergeCell ref="B51:B58"/>
    <mergeCell ref="A64:A67"/>
    <mergeCell ref="E64:E67"/>
    <mergeCell ref="F64:F67"/>
    <mergeCell ref="G64:G67"/>
    <mergeCell ref="H64:H67"/>
    <mergeCell ref="J64:J67"/>
    <mergeCell ref="B65:B66"/>
    <mergeCell ref="F51:F63"/>
    <mergeCell ref="G51:G63"/>
    <mergeCell ref="H51:H63"/>
    <mergeCell ref="J51:J63"/>
    <mergeCell ref="B60:B62"/>
    <mergeCell ref="E51:E63"/>
  </mergeCells>
  <phoneticPr fontId="36" type="noConversion"/>
  <dataValidations count="3">
    <dataValidation type="list" allowBlank="1" showInputMessage="1" showErrorMessage="1" sqref="B9" xr:uid="{85E71778-64A6-448C-80BA-306AD949CDBB}">
      <formula1>"Pre2Pos,Renovacion"</formula1>
    </dataValidation>
    <dataValidation type="list" allowBlank="1" showInputMessage="1" showErrorMessage="1" sqref="B11" xr:uid="{82A43A33-617D-4337-89E6-68ABBC650AA8}">
      <formula1>"Outbound"</formula1>
    </dataValidation>
    <dataValidation type="list" allowBlank="1" showInputMessage="1" showErrorMessage="1" sqref="D17:D67" xr:uid="{182DF857-6646-4F49-8EC5-0CDCC9679D29}">
      <formula1>"Si,No,N/A"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DF33D97-E5E4-4841-AE38-6418CE228160}">
          <x14:formula1>
            <xm:f>HC!$L$1:$P$1</xm:f>
          </x14:formula1>
          <xm:sqref>B10</xm:sqref>
        </x14:dataValidation>
        <x14:dataValidation type="list" allowBlank="1" showInputMessage="1" showErrorMessage="1" xr:uid="{89DFCBAC-A525-4B59-AB85-B6F3022046DB}">
          <x14:formula1>
            <xm:f>HC!$R$2:$R$3</xm:f>
          </x14:formula1>
          <xm:sqref>B12</xm:sqref>
        </x14:dataValidation>
        <x14:dataValidation type="list" allowBlank="1" showInputMessage="1" showErrorMessage="1" xr:uid="{6C6BEECF-1F29-4A53-8C61-C826A4810036}">
          <x14:formula1>
            <xm:f>HC!$B$2:$B$82</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dimension ref="A1:IS458"/>
  <sheetViews>
    <sheetView topLeftCell="A395" zoomScale="65" zoomScaleNormal="65" workbookViewId="0">
      <selection activeCell="J418" sqref="J418"/>
    </sheetView>
  </sheetViews>
  <sheetFormatPr baseColWidth="10" defaultColWidth="10.81640625" defaultRowHeight="14.5"/>
  <cols>
    <col min="1" max="1" width="45.453125" customWidth="1"/>
    <col min="2" max="2" width="14.54296875" bestFit="1" customWidth="1"/>
    <col min="3" max="3" width="16.453125" customWidth="1"/>
    <col min="4" max="4" width="16.81640625" customWidth="1"/>
    <col min="5" max="5" width="24.81640625" customWidth="1"/>
    <col min="6" max="6" width="20.453125" customWidth="1"/>
    <col min="7" max="7" width="17.453125" customWidth="1"/>
    <col min="8" max="8" width="18.54296875" customWidth="1"/>
    <col min="9" max="9" width="18.1796875" style="50" customWidth="1"/>
    <col min="10" max="10" width="67.54296875" bestFit="1" customWidth="1"/>
    <col min="11" max="11" width="46.81640625" customWidth="1"/>
    <col min="12" max="12" width="34.453125" customWidth="1"/>
    <col min="13" max="13" width="71" bestFit="1" customWidth="1"/>
    <col min="14" max="14" width="33.1796875" customWidth="1"/>
    <col min="15" max="19" width="46.81640625" customWidth="1"/>
    <col min="20" max="21" width="43.81640625" customWidth="1"/>
    <col min="22" max="45" width="46.81640625" customWidth="1"/>
    <col min="46" max="46" width="42.1796875" customWidth="1"/>
    <col min="47" max="58" width="46.81640625" customWidth="1"/>
    <col min="59" max="59" width="15" customWidth="1"/>
    <col min="60" max="60" width="17.81640625" customWidth="1"/>
    <col min="61" max="74" width="19.1796875" customWidth="1"/>
    <col min="75" max="76" width="46.81640625" customWidth="1"/>
    <col min="77" max="77" width="35.453125" customWidth="1"/>
    <col min="78" max="78" width="46.81640625" customWidth="1"/>
    <col min="79" max="79" width="34.1796875" customWidth="1"/>
    <col min="80" max="83" width="46.81640625" customWidth="1"/>
    <col min="84" max="84" width="44.81640625" customWidth="1"/>
    <col min="85" max="94" width="46.81640625" customWidth="1"/>
    <col min="95" max="95" width="43.1796875" customWidth="1"/>
    <col min="96" max="127" width="46.81640625" customWidth="1"/>
    <col min="128" max="129" width="46.81640625" style="7" customWidth="1"/>
    <col min="130" max="130" width="35.453125" style="7" customWidth="1"/>
    <col min="131" max="131" width="46.81640625" style="7" customWidth="1"/>
    <col min="132" max="133" width="34.1796875" style="7" customWidth="1"/>
    <col min="134" max="140" width="46.81640625" style="7" customWidth="1"/>
    <col min="141" max="142" width="44.81640625" style="7" customWidth="1"/>
    <col min="143" max="144" width="10.81640625" style="7"/>
    <col min="145" max="154" width="46.81640625" style="7" customWidth="1"/>
    <col min="155" max="155" width="10.81640625" style="7"/>
    <col min="156" max="156" width="46.81640625" style="7" customWidth="1"/>
    <col min="157" max="158" width="43.1796875" style="7" customWidth="1"/>
    <col min="159" max="170" width="46.81640625" style="7" customWidth="1"/>
    <col min="171" max="172" width="10.81640625" style="7"/>
    <col min="173" max="182" width="46.81640625" style="7" customWidth="1"/>
    <col min="184" max="184" width="12.1796875" customWidth="1"/>
    <col min="185" max="185" width="13" customWidth="1"/>
    <col min="186" max="186" width="13.1796875" customWidth="1"/>
    <col min="187" max="187" width="14.81640625" customWidth="1"/>
    <col min="188" max="188" width="16.1796875" customWidth="1"/>
    <col min="189" max="190" width="16.1796875" style="21" customWidth="1"/>
    <col min="191" max="207" width="16.1796875" style="21" hidden="1" customWidth="1"/>
    <col min="208" max="209" width="46.81640625" hidden="1" customWidth="1"/>
    <col min="210" max="210" width="35.453125" hidden="1" customWidth="1"/>
    <col min="211" max="211" width="46.81640625" hidden="1" customWidth="1"/>
    <col min="212" max="212" width="34.1796875" hidden="1" customWidth="1"/>
    <col min="213" max="217" width="46.81640625" hidden="1" customWidth="1"/>
    <col min="218" max="218" width="44.81640625" hidden="1" customWidth="1"/>
    <col min="219" max="228" width="46.81640625" hidden="1" customWidth="1"/>
    <col min="229" max="229" width="43.1796875" hidden="1" customWidth="1"/>
    <col min="230" max="241" width="46.81640625" hidden="1" customWidth="1"/>
    <col min="242" max="242" width="53.1796875" customWidth="1"/>
    <col min="243" max="243" width="12.81640625" customWidth="1"/>
    <col min="244" max="244" width="12.54296875" customWidth="1"/>
    <col min="245" max="245" width="44.81640625" customWidth="1"/>
    <col min="246" max="246" width="28.54296875" customWidth="1"/>
    <col min="247" max="247" width="18.1796875" customWidth="1"/>
    <col min="252" max="252" width="13.1796875" customWidth="1"/>
    <col min="253" max="253" width="15.453125" customWidth="1"/>
  </cols>
  <sheetData>
    <row r="1" spans="1:253">
      <c r="J1" s="366" t="s">
        <v>35</v>
      </c>
      <c r="K1" s="366"/>
      <c r="L1" s="366"/>
      <c r="M1" s="365" t="s">
        <v>36</v>
      </c>
      <c r="N1" s="365"/>
      <c r="O1" s="365"/>
      <c r="P1" s="365"/>
      <c r="Q1" s="366" t="s">
        <v>37</v>
      </c>
      <c r="R1" s="366"/>
      <c r="S1" s="366"/>
      <c r="T1" s="366"/>
      <c r="U1" s="89" t="s">
        <v>38</v>
      </c>
      <c r="V1" s="364" t="s">
        <v>39</v>
      </c>
      <c r="W1" s="364"/>
      <c r="X1" s="364"/>
      <c r="Y1" s="364"/>
      <c r="Z1" s="363" t="s">
        <v>40</v>
      </c>
      <c r="AA1" s="363"/>
      <c r="AB1" s="364" t="s">
        <v>41</v>
      </c>
      <c r="AC1" s="364"/>
      <c r="AD1" s="364"/>
      <c r="AE1" s="14" t="s">
        <v>42</v>
      </c>
      <c r="AF1" s="15" t="s">
        <v>43</v>
      </c>
      <c r="AG1" s="363" t="s">
        <v>44</v>
      </c>
      <c r="AH1" s="363"/>
      <c r="AI1" s="363"/>
      <c r="AJ1" s="364" t="s">
        <v>45</v>
      </c>
      <c r="AK1" s="364"/>
      <c r="AL1" s="363" t="s">
        <v>46</v>
      </c>
      <c r="AM1" s="363"/>
      <c r="AN1" s="363"/>
      <c r="AO1" s="363"/>
      <c r="AP1" s="363"/>
      <c r="AQ1" s="238"/>
      <c r="AR1" s="361" t="s">
        <v>47</v>
      </c>
      <c r="AS1" s="361"/>
      <c r="AT1" s="361"/>
      <c r="AU1" s="361"/>
      <c r="AV1" s="361"/>
      <c r="AW1" s="361"/>
      <c r="AX1" s="16" t="s">
        <v>48</v>
      </c>
      <c r="AY1" s="361" t="s">
        <v>49</v>
      </c>
      <c r="AZ1" s="361"/>
      <c r="BA1" s="361"/>
      <c r="BB1" s="17" t="s">
        <v>50</v>
      </c>
      <c r="BC1" s="18" t="s">
        <v>51</v>
      </c>
      <c r="BD1" s="362" t="s">
        <v>52</v>
      </c>
      <c r="BE1" s="362"/>
      <c r="BF1" s="19" t="s">
        <v>53</v>
      </c>
      <c r="DX1" s="20"/>
      <c r="DY1" s="20"/>
      <c r="DZ1" s="20"/>
      <c r="EA1" s="20"/>
      <c r="EB1" s="20"/>
      <c r="EC1" s="20"/>
    </row>
    <row r="2" spans="1:253" ht="15" thickBot="1">
      <c r="J2" s="367">
        <v>0.15</v>
      </c>
      <c r="K2" s="366"/>
      <c r="L2" s="366"/>
      <c r="M2" s="368">
        <v>0.3</v>
      </c>
      <c r="N2" s="365"/>
      <c r="O2" s="365"/>
      <c r="P2" s="365"/>
      <c r="Q2" s="367">
        <v>0.3</v>
      </c>
      <c r="R2" s="367"/>
      <c r="S2" s="367"/>
      <c r="T2" s="367"/>
      <c r="U2" s="90">
        <v>0.25</v>
      </c>
      <c r="V2" s="364"/>
      <c r="W2" s="364"/>
      <c r="X2" s="364"/>
      <c r="Y2" s="364"/>
      <c r="Z2" s="363"/>
      <c r="AA2" s="363"/>
      <c r="AB2" s="364"/>
      <c r="AC2" s="364"/>
      <c r="AD2" s="364"/>
      <c r="AE2" s="14"/>
      <c r="AF2" s="22"/>
      <c r="AG2" s="363"/>
      <c r="AH2" s="363"/>
      <c r="AI2" s="363"/>
      <c r="AJ2" s="364"/>
      <c r="AK2" s="364"/>
      <c r="AL2" s="363"/>
      <c r="AM2" s="363"/>
      <c r="AN2" s="363"/>
      <c r="AO2" s="363"/>
      <c r="AP2" s="363"/>
      <c r="AQ2" s="238"/>
      <c r="AR2" s="361"/>
      <c r="AS2" s="361"/>
      <c r="AT2" s="361"/>
      <c r="AU2" s="361"/>
      <c r="AV2" s="361"/>
      <c r="AW2" s="361"/>
      <c r="AX2" s="17"/>
      <c r="AY2" s="361"/>
      <c r="AZ2" s="361"/>
      <c r="BA2" s="361"/>
      <c r="BB2" s="17"/>
      <c r="BC2" s="19"/>
      <c r="BD2" s="23"/>
      <c r="BE2" s="23"/>
      <c r="BF2" s="19"/>
      <c r="DH2" s="7">
        <v>0.15</v>
      </c>
      <c r="DK2" s="7"/>
      <c r="DL2" s="24">
        <v>0.3</v>
      </c>
      <c r="DQ2" s="24">
        <v>0.3</v>
      </c>
      <c r="DV2" s="24">
        <v>0.25</v>
      </c>
      <c r="DX2"/>
      <c r="DY2" s="24">
        <v>1</v>
      </c>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B2" s="24">
        <v>0.1</v>
      </c>
      <c r="GC2" s="24">
        <v>0.3</v>
      </c>
      <c r="GD2" s="24">
        <v>0.3</v>
      </c>
      <c r="GE2" s="24">
        <v>0.3</v>
      </c>
    </row>
    <row r="3" spans="1:253" ht="16" thickBot="1">
      <c r="A3" s="191" t="s">
        <v>367</v>
      </c>
      <c r="B3" s="191" t="s">
        <v>369</v>
      </c>
      <c r="C3" s="192" t="s">
        <v>370</v>
      </c>
      <c r="D3" s="191" t="s">
        <v>371</v>
      </c>
      <c r="E3" s="191" t="s">
        <v>9</v>
      </c>
      <c r="F3" s="191" t="s">
        <v>2</v>
      </c>
      <c r="G3" s="193" t="s">
        <v>10</v>
      </c>
      <c r="H3" s="194" t="s">
        <v>7</v>
      </c>
      <c r="I3" s="193" t="s">
        <v>445</v>
      </c>
      <c r="J3" s="176" t="s">
        <v>176</v>
      </c>
      <c r="K3" s="177" t="s">
        <v>177</v>
      </c>
      <c r="L3" s="178" t="s">
        <v>178</v>
      </c>
      <c r="M3" s="176" t="s">
        <v>180</v>
      </c>
      <c r="N3" s="177" t="s">
        <v>181</v>
      </c>
      <c r="O3" s="177" t="s">
        <v>182</v>
      </c>
      <c r="P3" s="178" t="s">
        <v>183</v>
      </c>
      <c r="Q3" s="176" t="s">
        <v>185</v>
      </c>
      <c r="R3" s="177" t="s">
        <v>186</v>
      </c>
      <c r="S3" s="177" t="s">
        <v>187</v>
      </c>
      <c r="T3" s="178" t="s">
        <v>188</v>
      </c>
      <c r="U3" s="178" t="s">
        <v>191</v>
      </c>
      <c r="V3" s="183" t="s">
        <v>192</v>
      </c>
      <c r="W3" s="184" t="s">
        <v>193</v>
      </c>
      <c r="X3" s="184" t="s">
        <v>194</v>
      </c>
      <c r="Y3" s="185" t="s">
        <v>195</v>
      </c>
      <c r="Z3" s="183" t="s">
        <v>196</v>
      </c>
      <c r="AA3" s="185" t="s">
        <v>197</v>
      </c>
      <c r="AB3" s="183" t="s">
        <v>198</v>
      </c>
      <c r="AC3" s="184" t="s">
        <v>199</v>
      </c>
      <c r="AD3" s="186" t="s">
        <v>201</v>
      </c>
      <c r="AE3" s="186" t="s">
        <v>458</v>
      </c>
      <c r="AF3" s="183" t="s">
        <v>202</v>
      </c>
      <c r="AG3" s="183" t="s">
        <v>462</v>
      </c>
      <c r="AH3" s="184" t="s">
        <v>204</v>
      </c>
      <c r="AI3" s="185" t="s">
        <v>205</v>
      </c>
      <c r="AJ3" s="186" t="s">
        <v>206</v>
      </c>
      <c r="AK3" s="183" t="s">
        <v>207</v>
      </c>
      <c r="AL3" s="184" t="s">
        <v>209</v>
      </c>
      <c r="AM3" s="184" t="s">
        <v>210</v>
      </c>
      <c r="AN3" s="184" t="s">
        <v>211</v>
      </c>
      <c r="AO3" s="184" t="s">
        <v>212</v>
      </c>
      <c r="AP3" s="184" t="s">
        <v>213</v>
      </c>
      <c r="AQ3" s="184" t="s">
        <v>214</v>
      </c>
      <c r="AR3" s="149" t="s">
        <v>215</v>
      </c>
      <c r="AS3" s="151" t="s">
        <v>216</v>
      </c>
      <c r="AT3" s="151" t="s">
        <v>217</v>
      </c>
      <c r="AU3" s="151" t="s">
        <v>218</v>
      </c>
      <c r="AV3" s="151" t="s">
        <v>219</v>
      </c>
      <c r="AW3" s="150" t="s">
        <v>220</v>
      </c>
      <c r="AX3" s="153" t="s">
        <v>221</v>
      </c>
      <c r="AY3" s="149" t="s">
        <v>222</v>
      </c>
      <c r="AZ3" s="151" t="s">
        <v>223</v>
      </c>
      <c r="BA3" s="150" t="s">
        <v>224</v>
      </c>
      <c r="BB3" s="153" t="s">
        <v>225</v>
      </c>
      <c r="BC3" s="179" t="s">
        <v>226</v>
      </c>
      <c r="BD3" s="180" t="s">
        <v>227</v>
      </c>
      <c r="BE3" s="181" t="s">
        <v>228</v>
      </c>
      <c r="BF3" s="182" t="s">
        <v>229</v>
      </c>
      <c r="BG3" s="29" t="s">
        <v>28</v>
      </c>
      <c r="BH3" s="29" t="s">
        <v>11</v>
      </c>
      <c r="BI3" s="29" t="s">
        <v>172</v>
      </c>
      <c r="BJ3" s="29" t="s">
        <v>249</v>
      </c>
      <c r="BK3" s="30" t="s">
        <v>465</v>
      </c>
      <c r="BL3" s="30" t="s">
        <v>466</v>
      </c>
      <c r="BM3" s="30" t="s">
        <v>467</v>
      </c>
      <c r="BN3" s="30" t="s">
        <v>468</v>
      </c>
      <c r="BO3" s="30" t="s">
        <v>469</v>
      </c>
      <c r="BP3" s="30" t="s">
        <v>470</v>
      </c>
      <c r="BQ3" s="30" t="s">
        <v>471</v>
      </c>
      <c r="BR3" s="30" t="s">
        <v>472</v>
      </c>
      <c r="BS3" s="30" t="s">
        <v>473</v>
      </c>
      <c r="BT3" s="30" t="s">
        <v>474</v>
      </c>
      <c r="BU3" s="30" t="s">
        <v>475</v>
      </c>
      <c r="BV3" s="30" t="s">
        <v>476</v>
      </c>
      <c r="BW3" s="22" t="s">
        <v>477</v>
      </c>
      <c r="BX3" s="22" t="s">
        <v>478</v>
      </c>
      <c r="BY3" s="22" t="s">
        <v>479</v>
      </c>
      <c r="BZ3" s="22" t="s">
        <v>480</v>
      </c>
      <c r="CA3" s="22" t="s">
        <v>481</v>
      </c>
      <c r="CB3" s="22" t="s">
        <v>482</v>
      </c>
      <c r="CC3" s="22" t="s">
        <v>483</v>
      </c>
      <c r="CD3" s="22" t="s">
        <v>484</v>
      </c>
      <c r="CE3" s="22" t="s">
        <v>485</v>
      </c>
      <c r="CF3" s="22" t="s">
        <v>486</v>
      </c>
      <c r="CG3" s="22" t="s">
        <v>487</v>
      </c>
      <c r="CH3" s="22" t="s">
        <v>488</v>
      </c>
      <c r="CI3" s="22" t="s">
        <v>489</v>
      </c>
      <c r="CJ3" s="22" t="s">
        <v>490</v>
      </c>
      <c r="CK3" s="22" t="s">
        <v>491</v>
      </c>
      <c r="CL3" s="253" t="s">
        <v>492</v>
      </c>
      <c r="CM3" s="253" t="s">
        <v>493</v>
      </c>
      <c r="CN3" s="253" t="s">
        <v>494</v>
      </c>
      <c r="CO3" s="253" t="s">
        <v>495</v>
      </c>
      <c r="CP3" s="253" t="s">
        <v>496</v>
      </c>
      <c r="CQ3" s="253" t="s">
        <v>497</v>
      </c>
      <c r="CR3" s="31" t="s">
        <v>498</v>
      </c>
      <c r="CS3" s="31" t="s">
        <v>499</v>
      </c>
      <c r="CT3" s="31" t="s">
        <v>500</v>
      </c>
      <c r="CU3" s="31" t="s">
        <v>501</v>
      </c>
      <c r="CV3" s="31" t="s">
        <v>502</v>
      </c>
      <c r="CW3" s="31" t="s">
        <v>503</v>
      </c>
      <c r="CX3" s="31" t="s">
        <v>504</v>
      </c>
      <c r="CY3" s="31" t="s">
        <v>505</v>
      </c>
      <c r="CZ3" s="31" t="s">
        <v>506</v>
      </c>
      <c r="DA3" s="31" t="s">
        <v>507</v>
      </c>
      <c r="DB3" s="31" t="s">
        <v>508</v>
      </c>
      <c r="DC3" s="32" t="s">
        <v>509</v>
      </c>
      <c r="DD3" s="32" t="s">
        <v>510</v>
      </c>
      <c r="DE3" s="32" t="s">
        <v>511</v>
      </c>
      <c r="DF3" s="32" t="s">
        <v>512</v>
      </c>
      <c r="DG3" s="32" t="s">
        <v>513</v>
      </c>
      <c r="DH3" s="33" t="s">
        <v>76</v>
      </c>
      <c r="DI3" s="34" t="s">
        <v>77</v>
      </c>
      <c r="DJ3" s="34" t="s">
        <v>78</v>
      </c>
      <c r="DK3" s="35" t="s">
        <v>168</v>
      </c>
      <c r="DL3" s="34" t="s">
        <v>79</v>
      </c>
      <c r="DM3" s="34" t="s">
        <v>80</v>
      </c>
      <c r="DN3" s="34" t="s">
        <v>81</v>
      </c>
      <c r="DO3" s="34" t="s">
        <v>82</v>
      </c>
      <c r="DP3" s="35" t="s">
        <v>169</v>
      </c>
      <c r="DQ3" s="34" t="s">
        <v>83</v>
      </c>
      <c r="DR3" s="34" t="s">
        <v>84</v>
      </c>
      <c r="DS3" s="34" t="s">
        <v>85</v>
      </c>
      <c r="DT3" s="34" t="s">
        <v>86</v>
      </c>
      <c r="DU3" s="36" t="s">
        <v>170</v>
      </c>
      <c r="DV3" s="34" t="s">
        <v>87</v>
      </c>
      <c r="DW3" s="37" t="s">
        <v>171</v>
      </c>
      <c r="DX3" s="37" t="s">
        <v>167</v>
      </c>
      <c r="DY3" s="22" t="s">
        <v>88</v>
      </c>
      <c r="DZ3" s="22" t="s">
        <v>89</v>
      </c>
      <c r="EA3" s="22" t="s">
        <v>90</v>
      </c>
      <c r="EB3" s="22" t="s">
        <v>91</v>
      </c>
      <c r="EC3" s="37" t="s">
        <v>39</v>
      </c>
      <c r="ED3" s="22" t="s">
        <v>92</v>
      </c>
      <c r="EE3" s="22" t="s">
        <v>93</v>
      </c>
      <c r="EF3" s="37" t="s">
        <v>259</v>
      </c>
      <c r="EG3" s="22" t="s">
        <v>94</v>
      </c>
      <c r="EH3" s="22" t="s">
        <v>95</v>
      </c>
      <c r="EI3" s="22" t="s">
        <v>96</v>
      </c>
      <c r="EJ3" s="37" t="s">
        <v>258</v>
      </c>
      <c r="EK3" s="22" t="s">
        <v>97</v>
      </c>
      <c r="EL3" s="37" t="s">
        <v>257</v>
      </c>
      <c r="EM3" s="22" t="s">
        <v>463</v>
      </c>
      <c r="EN3" s="37" t="s">
        <v>43</v>
      </c>
      <c r="EO3" s="22" t="s">
        <v>459</v>
      </c>
      <c r="EP3" s="22" t="s">
        <v>460</v>
      </c>
      <c r="EQ3" s="22" t="s">
        <v>461</v>
      </c>
      <c r="ER3" s="37" t="s">
        <v>256</v>
      </c>
      <c r="ES3" s="22" t="s">
        <v>98</v>
      </c>
      <c r="ET3" s="22" t="s">
        <v>99</v>
      </c>
      <c r="EU3" s="37" t="s">
        <v>255</v>
      </c>
      <c r="EV3" s="184" t="s">
        <v>514</v>
      </c>
      <c r="EW3" s="184" t="s">
        <v>515</v>
      </c>
      <c r="EX3" s="184" t="s">
        <v>516</v>
      </c>
      <c r="EY3" s="184" t="s">
        <v>517</v>
      </c>
      <c r="EZ3" s="184" t="s">
        <v>518</v>
      </c>
      <c r="FA3" s="184" t="s">
        <v>519</v>
      </c>
      <c r="FB3" s="37" t="s">
        <v>46</v>
      </c>
      <c r="FC3" s="37" t="s">
        <v>12</v>
      </c>
      <c r="FD3" s="31" t="s">
        <v>100</v>
      </c>
      <c r="FE3" s="31" t="s">
        <v>101</v>
      </c>
      <c r="FF3" s="31" t="s">
        <v>102</v>
      </c>
      <c r="FG3" s="31" t="s">
        <v>103</v>
      </c>
      <c r="FH3" s="31" t="s">
        <v>104</v>
      </c>
      <c r="FI3" s="31" t="s">
        <v>105</v>
      </c>
      <c r="FJ3" s="37" t="s">
        <v>47</v>
      </c>
      <c r="FK3" s="31" t="s">
        <v>106</v>
      </c>
      <c r="FL3" s="37" t="s">
        <v>254</v>
      </c>
      <c r="FM3" s="31" t="s">
        <v>107</v>
      </c>
      <c r="FN3" s="31" t="s">
        <v>108</v>
      </c>
      <c r="FO3" s="31" t="s">
        <v>109</v>
      </c>
      <c r="FP3" s="37" t="s">
        <v>253</v>
      </c>
      <c r="FQ3" s="31" t="s">
        <v>110</v>
      </c>
      <c r="FR3" s="37" t="s">
        <v>252</v>
      </c>
      <c r="FS3" s="37" t="s">
        <v>251</v>
      </c>
      <c r="FT3" s="32" t="s">
        <v>111</v>
      </c>
      <c r="FU3" s="37" t="s">
        <v>51</v>
      </c>
      <c r="FV3" s="32" t="s">
        <v>112</v>
      </c>
      <c r="FW3" s="32" t="s">
        <v>113</v>
      </c>
      <c r="FX3" s="37" t="s">
        <v>52</v>
      </c>
      <c r="FY3" s="32" t="s">
        <v>114</v>
      </c>
      <c r="FZ3" s="37" t="s">
        <v>53</v>
      </c>
      <c r="GA3" s="37" t="s">
        <v>13</v>
      </c>
      <c r="GB3" s="38" t="s">
        <v>29</v>
      </c>
      <c r="GC3" s="38" t="s">
        <v>30</v>
      </c>
      <c r="GD3" s="38" t="s">
        <v>14</v>
      </c>
      <c r="GE3" s="38" t="s">
        <v>31</v>
      </c>
      <c r="GF3" s="37" t="s">
        <v>15</v>
      </c>
      <c r="GG3" s="38" t="s">
        <v>16</v>
      </c>
      <c r="GH3" s="38" t="s">
        <v>115</v>
      </c>
      <c r="GI3" s="25" t="s">
        <v>116</v>
      </c>
      <c r="GJ3" s="25" t="s">
        <v>117</v>
      </c>
      <c r="GK3" s="25" t="s">
        <v>118</v>
      </c>
      <c r="GL3" s="25" t="s">
        <v>119</v>
      </c>
      <c r="GM3" s="25" t="s">
        <v>120</v>
      </c>
      <c r="GN3" s="25" t="s">
        <v>121</v>
      </c>
      <c r="GO3" s="25" t="s">
        <v>122</v>
      </c>
      <c r="GP3" s="25" t="s">
        <v>123</v>
      </c>
      <c r="GQ3" s="25" t="s">
        <v>124</v>
      </c>
      <c r="GR3" s="25" t="s">
        <v>125</v>
      </c>
      <c r="GS3" s="25" t="s">
        <v>126</v>
      </c>
      <c r="GT3" s="25" t="s">
        <v>127</v>
      </c>
      <c r="GU3" s="25" t="s">
        <v>128</v>
      </c>
      <c r="GV3" s="26" t="s">
        <v>129</v>
      </c>
      <c r="GW3" s="26" t="s">
        <v>130</v>
      </c>
      <c r="GX3" s="26" t="s">
        <v>131</v>
      </c>
      <c r="GY3" s="26" t="s">
        <v>132</v>
      </c>
      <c r="GZ3" s="26" t="s">
        <v>133</v>
      </c>
      <c r="HA3" s="26" t="s">
        <v>134</v>
      </c>
      <c r="HB3" s="26" t="s">
        <v>135</v>
      </c>
      <c r="HC3" s="26" t="s">
        <v>136</v>
      </c>
      <c r="HD3" s="26" t="s">
        <v>137</v>
      </c>
      <c r="HE3" s="26" t="s">
        <v>138</v>
      </c>
      <c r="HF3" s="26" t="s">
        <v>139</v>
      </c>
      <c r="HG3" s="26" t="s">
        <v>140</v>
      </c>
      <c r="HH3" s="26" t="s">
        <v>141</v>
      </c>
      <c r="HI3" s="26" t="s">
        <v>142</v>
      </c>
      <c r="HJ3" s="26" t="s">
        <v>143</v>
      </c>
      <c r="HK3" s="26" t="s">
        <v>144</v>
      </c>
      <c r="HL3" s="26" t="s">
        <v>145</v>
      </c>
      <c r="HM3" s="26" t="s">
        <v>146</v>
      </c>
      <c r="HN3" s="26" t="s">
        <v>147</v>
      </c>
      <c r="HO3" s="26" t="s">
        <v>148</v>
      </c>
      <c r="HP3" s="26" t="s">
        <v>149</v>
      </c>
      <c r="HQ3" s="26" t="s">
        <v>150</v>
      </c>
      <c r="HR3" s="26" t="s">
        <v>151</v>
      </c>
      <c r="HS3" s="27" t="s">
        <v>152</v>
      </c>
      <c r="HT3" s="27" t="s">
        <v>153</v>
      </c>
      <c r="HU3" s="27" t="s">
        <v>154</v>
      </c>
      <c r="HV3" s="27" t="s">
        <v>155</v>
      </c>
      <c r="HW3" s="27" t="s">
        <v>156</v>
      </c>
      <c r="HX3" s="27" t="s">
        <v>157</v>
      </c>
      <c r="HY3" s="27" t="s">
        <v>158</v>
      </c>
      <c r="HZ3" s="27" t="s">
        <v>159</v>
      </c>
      <c r="IA3" s="27" t="s">
        <v>160</v>
      </c>
      <c r="IB3" s="27" t="s">
        <v>161</v>
      </c>
      <c r="IC3" s="27" t="s">
        <v>162</v>
      </c>
      <c r="ID3" s="28" t="s">
        <v>163</v>
      </c>
      <c r="IE3" s="28" t="s">
        <v>164</v>
      </c>
      <c r="IF3" s="28" t="s">
        <v>165</v>
      </c>
      <c r="IG3" s="28" t="s">
        <v>166</v>
      </c>
      <c r="IH3" s="39" t="s">
        <v>17</v>
      </c>
      <c r="II3" s="39" t="s">
        <v>18</v>
      </c>
      <c r="IJ3" s="39" t="s">
        <v>19</v>
      </c>
      <c r="IK3" s="40" t="s">
        <v>20</v>
      </c>
      <c r="IL3" s="40" t="s">
        <v>21</v>
      </c>
      <c r="IM3" s="40" t="s">
        <v>22</v>
      </c>
      <c r="IN3" s="41" t="s">
        <v>23</v>
      </c>
      <c r="IO3" s="42" t="s">
        <v>24</v>
      </c>
      <c r="IP3" s="42" t="s">
        <v>25</v>
      </c>
      <c r="IQ3" s="42" t="s">
        <v>26</v>
      </c>
      <c r="IR3" s="42" t="s">
        <v>27</v>
      </c>
      <c r="IS3" s="49" t="s">
        <v>234</v>
      </c>
    </row>
    <row r="4" spans="1:253" ht="15.5">
      <c r="A4" s="298" t="s">
        <v>289</v>
      </c>
      <c r="B4" s="205">
        <v>65374234</v>
      </c>
      <c r="C4" s="210">
        <v>46144</v>
      </c>
      <c r="D4" s="205" t="s">
        <v>441</v>
      </c>
      <c r="E4" s="205" t="s">
        <v>433</v>
      </c>
      <c r="F4" s="205" t="s">
        <v>32</v>
      </c>
      <c r="G4" s="205" t="s">
        <v>436</v>
      </c>
      <c r="H4" s="205" t="s">
        <v>452</v>
      </c>
      <c r="I4" s="206" t="s">
        <v>446</v>
      </c>
      <c r="J4" s="168" t="s">
        <v>33</v>
      </c>
      <c r="K4" s="168" t="s">
        <v>34</v>
      </c>
      <c r="L4" s="168" t="s">
        <v>33</v>
      </c>
      <c r="M4" s="168" t="s">
        <v>33</v>
      </c>
      <c r="N4" s="168" t="s">
        <v>33</v>
      </c>
      <c r="O4" s="168" t="s">
        <v>33</v>
      </c>
      <c r="P4" s="168" t="s">
        <v>33</v>
      </c>
      <c r="Q4" s="168" t="s">
        <v>33</v>
      </c>
      <c r="R4" s="168" t="s">
        <v>33</v>
      </c>
      <c r="S4" s="168" t="s">
        <v>33</v>
      </c>
      <c r="T4" s="168" t="s">
        <v>33</v>
      </c>
      <c r="U4" s="168" t="s">
        <v>33</v>
      </c>
      <c r="V4" s="169" t="s">
        <v>33</v>
      </c>
      <c r="W4" s="169" t="s">
        <v>33</v>
      </c>
      <c r="X4" s="169" t="s">
        <v>33</v>
      </c>
      <c r="Y4" s="169" t="s">
        <v>33</v>
      </c>
      <c r="Z4" s="169" t="s">
        <v>33</v>
      </c>
      <c r="AA4" s="169" t="s">
        <v>33</v>
      </c>
      <c r="AB4" s="169" t="s">
        <v>33</v>
      </c>
      <c r="AC4" s="169" t="s">
        <v>33</v>
      </c>
      <c r="AD4" s="169" t="s">
        <v>33</v>
      </c>
      <c r="AE4" s="169" t="s">
        <v>33</v>
      </c>
      <c r="AF4" s="169" t="s">
        <v>33</v>
      </c>
      <c r="AG4" s="169" t="s">
        <v>33</v>
      </c>
      <c r="AH4" s="169" t="s">
        <v>33</v>
      </c>
      <c r="AI4" s="169" t="s">
        <v>33</v>
      </c>
      <c r="AJ4" s="169" t="s">
        <v>33</v>
      </c>
      <c r="AK4" s="169" t="s">
        <v>33</v>
      </c>
      <c r="AL4" s="169" t="s">
        <v>33</v>
      </c>
      <c r="AM4" s="169" t="s">
        <v>33</v>
      </c>
      <c r="AN4" s="169" t="s">
        <v>33</v>
      </c>
      <c r="AO4" s="169" t="s">
        <v>33</v>
      </c>
      <c r="AP4" s="169" t="s">
        <v>33</v>
      </c>
      <c r="AQ4" s="169" t="s">
        <v>464</v>
      </c>
      <c r="AR4" s="169" t="s">
        <v>33</v>
      </c>
      <c r="AS4" s="169" t="s">
        <v>33</v>
      </c>
      <c r="AT4" s="169" t="s">
        <v>33</v>
      </c>
      <c r="AU4" s="169" t="s">
        <v>33</v>
      </c>
      <c r="AV4" s="169" t="s">
        <v>33</v>
      </c>
      <c r="AW4" s="169" t="s">
        <v>33</v>
      </c>
      <c r="AX4" s="169" t="s">
        <v>33</v>
      </c>
      <c r="AY4" s="169" t="s">
        <v>33</v>
      </c>
      <c r="AZ4" s="169" t="s">
        <v>33</v>
      </c>
      <c r="BA4" s="169" t="s">
        <v>33</v>
      </c>
      <c r="BB4" s="169" t="s">
        <v>33</v>
      </c>
      <c r="BC4" s="207" t="s">
        <v>33</v>
      </c>
      <c r="BD4" s="207" t="s">
        <v>33</v>
      </c>
      <c r="BE4" s="207" t="s">
        <v>33</v>
      </c>
      <c r="BF4" s="208" t="s">
        <v>33</v>
      </c>
      <c r="BG4" s="196"/>
      <c r="BH4" s="211" t="str">
        <f>Data[[#This Row],[Tipo de Muestra]]</f>
        <v>No Critica</v>
      </c>
      <c r="BI4" s="196"/>
      <c r="BJ4" s="196"/>
      <c r="BK4">
        <f t="shared" ref="BK4:BK67" si="0">IF(OR(J4="Si",J4="N/A"),1,0)</f>
        <v>1</v>
      </c>
      <c r="BL4">
        <f t="shared" ref="BL4:BL67" si="1">IF(OR(K4="Si",K4="N/A"),1,0)</f>
        <v>0</v>
      </c>
      <c r="BM4">
        <f t="shared" ref="BM4:DG15" si="2">IF(OR(L4="Si",L4="N/A"),1,0)</f>
        <v>1</v>
      </c>
      <c r="BN4">
        <f t="shared" si="2"/>
        <v>1</v>
      </c>
      <c r="BO4">
        <f t="shared" si="2"/>
        <v>1</v>
      </c>
      <c r="BP4">
        <f t="shared" si="2"/>
        <v>1</v>
      </c>
      <c r="BQ4">
        <f t="shared" si="2"/>
        <v>1</v>
      </c>
      <c r="BR4">
        <f t="shared" si="2"/>
        <v>1</v>
      </c>
      <c r="BS4">
        <f t="shared" si="2"/>
        <v>1</v>
      </c>
      <c r="BT4">
        <f t="shared" si="2"/>
        <v>1</v>
      </c>
      <c r="BU4">
        <f t="shared" si="2"/>
        <v>1</v>
      </c>
      <c r="BV4">
        <f t="shared" si="2"/>
        <v>1</v>
      </c>
      <c r="BW4">
        <f t="shared" si="2"/>
        <v>1</v>
      </c>
      <c r="BX4">
        <f t="shared" si="2"/>
        <v>1</v>
      </c>
      <c r="BY4">
        <f t="shared" si="2"/>
        <v>1</v>
      </c>
      <c r="BZ4">
        <f t="shared" si="2"/>
        <v>1</v>
      </c>
      <c r="CA4">
        <f t="shared" si="2"/>
        <v>1</v>
      </c>
      <c r="CB4">
        <f t="shared" si="2"/>
        <v>1</v>
      </c>
      <c r="CC4">
        <f t="shared" si="2"/>
        <v>1</v>
      </c>
      <c r="CD4">
        <f t="shared" si="2"/>
        <v>1</v>
      </c>
      <c r="CE4">
        <f t="shared" si="2"/>
        <v>1</v>
      </c>
      <c r="CF4">
        <f t="shared" si="2"/>
        <v>1</v>
      </c>
      <c r="CG4">
        <f t="shared" si="2"/>
        <v>1</v>
      </c>
      <c r="CH4">
        <f t="shared" si="2"/>
        <v>1</v>
      </c>
      <c r="CI4">
        <f t="shared" si="2"/>
        <v>1</v>
      </c>
      <c r="CJ4">
        <f t="shared" si="2"/>
        <v>1</v>
      </c>
      <c r="CK4">
        <f t="shared" si="2"/>
        <v>1</v>
      </c>
      <c r="CL4">
        <f t="shared" si="2"/>
        <v>1</v>
      </c>
      <c r="CM4">
        <f t="shared" si="2"/>
        <v>1</v>
      </c>
      <c r="CN4">
        <f t="shared" si="2"/>
        <v>1</v>
      </c>
      <c r="CO4">
        <f t="shared" si="2"/>
        <v>1</v>
      </c>
      <c r="CP4">
        <f t="shared" si="2"/>
        <v>1</v>
      </c>
      <c r="CQ4">
        <f t="shared" si="2"/>
        <v>1</v>
      </c>
      <c r="CR4">
        <f t="shared" si="2"/>
        <v>1</v>
      </c>
      <c r="CS4">
        <f t="shared" si="2"/>
        <v>1</v>
      </c>
      <c r="CT4">
        <f t="shared" si="2"/>
        <v>1</v>
      </c>
      <c r="CU4">
        <f t="shared" si="2"/>
        <v>1</v>
      </c>
      <c r="CV4">
        <f t="shared" si="2"/>
        <v>1</v>
      </c>
      <c r="CW4">
        <f t="shared" si="2"/>
        <v>1</v>
      </c>
      <c r="CX4">
        <f t="shared" si="2"/>
        <v>1</v>
      </c>
      <c r="CY4">
        <f t="shared" si="2"/>
        <v>1</v>
      </c>
      <c r="CZ4">
        <f t="shared" si="2"/>
        <v>1</v>
      </c>
      <c r="DA4">
        <f t="shared" si="2"/>
        <v>1</v>
      </c>
      <c r="DB4">
        <f t="shared" si="2"/>
        <v>1</v>
      </c>
      <c r="DC4">
        <f t="shared" si="2"/>
        <v>1</v>
      </c>
      <c r="DD4">
        <f t="shared" si="2"/>
        <v>1</v>
      </c>
      <c r="DE4">
        <f t="shared" si="2"/>
        <v>1</v>
      </c>
      <c r="DF4">
        <f t="shared" ref="DF4:DF67" si="3">IF(OR(BE4="Si",BE4="N/A"),1,0)</f>
        <v>1</v>
      </c>
      <c r="DG4">
        <f>IF(OR(BF4="Si",BF4="N/A"),1,0)</f>
        <v>1</v>
      </c>
      <c r="DH4" s="7">
        <f t="shared" ref="DH4:DH67" si="4">IF((J4="No"),0,$DH$2)</f>
        <v>0.15</v>
      </c>
      <c r="DI4" s="7">
        <f t="shared" ref="DI4:DI67" si="5">IF((K4="No"),0,$DH$2)</f>
        <v>0</v>
      </c>
      <c r="DJ4" s="7">
        <f t="shared" ref="DJ4:DJ67" si="6">IF((L4="No"),0,$DH$2)</f>
        <v>0.15</v>
      </c>
      <c r="DK4" s="7">
        <f>IF(MIN(DH4:DJ4)=0,0,15%)</f>
        <v>0</v>
      </c>
      <c r="DL4" s="7">
        <f t="shared" ref="DL4:DL67" si="7">IF((M4="No"),0,$DL$2)</f>
        <v>0.3</v>
      </c>
      <c r="DM4" s="7">
        <f t="shared" ref="DM4:DM67" si="8">IF((N4="No"),0,$DL$2)</f>
        <v>0.3</v>
      </c>
      <c r="DN4" s="7">
        <f t="shared" ref="DN4:DN67" si="9">IF((O4="No"),0,$DL$2)</f>
        <v>0.3</v>
      </c>
      <c r="DO4" s="7">
        <f t="shared" ref="DO4:DO67" si="10">IF((P4="No"),0,$DL$2)</f>
        <v>0.3</v>
      </c>
      <c r="DP4" s="7">
        <f>IF(MIN(Data[[#This Row],[¿El agente demuestra escucha activa durante la gestión?6]:[¿El agente parafrasea para confirmar entendimiento?9]])=0,0,30%)</f>
        <v>0.3</v>
      </c>
      <c r="DQ4" s="7">
        <f t="shared" ref="DQ4:DQ67" si="11">IF((Q4="No"),0,$DQ$2)</f>
        <v>0.3</v>
      </c>
      <c r="DR4" s="7">
        <f t="shared" ref="DR4:DR67" si="12">IF((R4="No"),0,$DQ$2)</f>
        <v>0.3</v>
      </c>
      <c r="DS4" s="7">
        <f t="shared" ref="DS4:DS67" si="13">IF((S4="No"),0,$DQ$2)</f>
        <v>0.3</v>
      </c>
      <c r="DT4" s="7">
        <f t="shared" ref="DT4:DT67" si="14">IF((T4="No"),0,$DQ$2)</f>
        <v>0.3</v>
      </c>
      <c r="DU4" s="7">
        <f>IF(MIN(Data[[#This Row],[¿El agente adapta su comunicación al cliente?11]:[¿El agente utiliza el plural corporativo correctamente?14]])=0,0,30%)</f>
        <v>0.3</v>
      </c>
      <c r="DV4" s="7">
        <f t="shared" ref="DV4:DV67" si="15">IF((U4="No"),0,$DV$2)</f>
        <v>0.25</v>
      </c>
      <c r="DW4" s="7">
        <f>IF(MIN(DV4)=0,0,25%)</f>
        <v>0.25</v>
      </c>
      <c r="DX4" s="7">
        <f>IF(SUM(DK4,DP4,DU4,DW4)&gt;335%,100%,SUM(DK4,DP4,DU4,DW4)/100%)</f>
        <v>0.85</v>
      </c>
      <c r="DY4" s="7">
        <f>IF((V4="No"),0,$DY$2)</f>
        <v>1</v>
      </c>
      <c r="DZ4" s="7">
        <f>IF((W4="No"),0,$DY$2)</f>
        <v>1</v>
      </c>
      <c r="EA4" s="7">
        <f>IF((X4="No"),0,$DY$2)</f>
        <v>1</v>
      </c>
      <c r="EB4" s="7">
        <f>IF((Y4="No"),0,$DY$2)</f>
        <v>1</v>
      </c>
      <c r="EC4" s="7">
        <f>IF(SUM(DY4:EB4)=400%,100%,0%)</f>
        <v>1</v>
      </c>
      <c r="ED4" s="7">
        <f t="shared" ref="ED4:ED67" si="16">IF((Z4="No"),0,$DY$2)</f>
        <v>1</v>
      </c>
      <c r="EE4" s="7">
        <f t="shared" ref="EE4:EE67" si="17">IF((AA4="No"),0,$DY$2)</f>
        <v>1</v>
      </c>
      <c r="EF4" s="7">
        <f>IF(SUM(Data[[#This Row],[¿El agente presenta correctamente los beneficios del producto?23]:[¿El agente comunica beneficios emocionales al cliente?24]])=200%,100%,0%)</f>
        <v>1</v>
      </c>
      <c r="EG4" s="7">
        <f t="shared" ref="EG4:EG67" si="18">IF((AB4="No"),0,$DY$2)</f>
        <v>1</v>
      </c>
      <c r="EH4" s="7">
        <f t="shared" ref="EH4:EH67" si="19">IF((AC4="No"),0,$DY$2)</f>
        <v>1</v>
      </c>
      <c r="EI4" s="7">
        <f t="shared" ref="EI4:EI67" si="20">IF((AD4="No"),0,$DY$2)</f>
        <v>1</v>
      </c>
      <c r="EJ4" s="7">
        <f>IF(SUM(EG4:EI4)=300%,100%,0%)</f>
        <v>1</v>
      </c>
      <c r="EK4" s="7">
        <f t="shared" ref="EK4:EK67" si="21">IF((AE4="No"),0,$DY$2)</f>
        <v>1</v>
      </c>
      <c r="EL4" s="7">
        <f>+Data[[#This Row],[¿El agente explica los términos y condiciones del servicio?28]]</f>
        <v>1</v>
      </c>
      <c r="EM4" s="7">
        <f t="shared" ref="EM4:EM67" si="22">IF((AF4="No"),0,$DY$2)</f>
        <v>1</v>
      </c>
      <c r="EN4" s="7">
        <f>+Data[[#This Row],[¿El agente identifica correctamente la solicitud del cliente? 2]]</f>
        <v>1</v>
      </c>
      <c r="EO4" s="7">
        <f t="shared" ref="EO4:EO67" si="23">IF((AG4="No"),0,$DY$2)</f>
        <v>1</v>
      </c>
      <c r="EP4" s="7">
        <f t="shared" ref="EP4:EP67" si="24">IF((AH4="No"),0,$DY$2)</f>
        <v>1</v>
      </c>
      <c r="EQ4" s="7">
        <f t="shared" ref="EQ4:EQ67" si="25">IF((AI4="No"),0,$DY$2)</f>
        <v>1</v>
      </c>
      <c r="ER4" s="7">
        <f>IF(SUM(EO4:EQ4)=300%,100%,0%)</f>
        <v>1</v>
      </c>
      <c r="ES4" s="7">
        <f t="shared" ref="ES4:ES67" si="26">IF((AJ4="No"),0,$DY$2)</f>
        <v>1</v>
      </c>
      <c r="ET4" s="7">
        <f t="shared" ref="ET4:ET67" si="27">IF((AK4="No"),0,$DY$2)</f>
        <v>1</v>
      </c>
      <c r="EU4" s="7">
        <f>IF(SUM(ES4:ET4)=200%,100%,0%)</f>
        <v>1</v>
      </c>
      <c r="EV4" s="7">
        <f t="shared" ref="EV4:EV67" si="28">IF((AL4="No"),0,$DY$2)</f>
        <v>1</v>
      </c>
      <c r="EW4" s="7">
        <f t="shared" ref="EW4:EW67" si="29">IF((AM4="No"),0,$DY$2)</f>
        <v>1</v>
      </c>
      <c r="EX4" s="7">
        <f t="shared" ref="EX4" si="30">IF((AN4="No"),0,$DY$2)</f>
        <v>1</v>
      </c>
      <c r="EY4" s="7">
        <f t="shared" ref="EY4" si="31">IF((AO4="No"),0,$DY$2)</f>
        <v>1</v>
      </c>
      <c r="EZ4" s="7">
        <f t="shared" ref="EZ4:EZ67" si="32">IF((AP4="No"),0,$DY$2)</f>
        <v>1</v>
      </c>
      <c r="FA4" s="7">
        <f t="shared" ref="FA4" si="33">IF((AQ4="No"),0,$DY$2)</f>
        <v>1</v>
      </c>
      <c r="FB4" s="7">
        <f>IF(SUM(EV4:FA4)=600%,100%,0%)</f>
        <v>1</v>
      </c>
      <c r="FC4" s="7">
        <f>IF(SUM(EC4,EF4,EL4,EJ4,EN4,ER4,EU4,FB4)=800%,100%,0%)</f>
        <v>1</v>
      </c>
      <c r="FD4" s="7">
        <f t="shared" ref="FD4:FD67" si="34">IF((AR4="No"),0,$DY$2)</f>
        <v>1</v>
      </c>
      <c r="FE4" s="7">
        <f t="shared" ref="FE4:FE67" si="35">IF((AS4="No"),0,$DY$2)</f>
        <v>1</v>
      </c>
      <c r="FF4" s="7">
        <f t="shared" ref="FF4:FF67" si="36">IF((AT4="No"),0,$DY$2)</f>
        <v>1</v>
      </c>
      <c r="FG4" s="7">
        <f t="shared" ref="FG4:FG67" si="37">IF((AU4="No"),0,$DY$2)</f>
        <v>1</v>
      </c>
      <c r="FH4" s="7">
        <f t="shared" ref="FH4:FH67" si="38">IF((AV4="No"),0,$DY$2)</f>
        <v>1</v>
      </c>
      <c r="FI4" s="7">
        <f t="shared" ref="FI4:FI67" si="39">IF((AW4="No"),0,$DY$2)</f>
        <v>1</v>
      </c>
      <c r="FJ4" s="7">
        <f>IF(SUM(FD4:FI4)=600%,100%,)</f>
        <v>1</v>
      </c>
      <c r="FK4" s="7">
        <f t="shared" ref="FK4:FK67" si="40">IF((AX4="No"),0,$DY$2)</f>
        <v>1</v>
      </c>
      <c r="FL4" s="7">
        <f>+Data[[#This Row],[¿El agente gestiona la oferta según la campaña vigente?48]]</f>
        <v>1</v>
      </c>
      <c r="FM4" s="7">
        <f t="shared" ref="FM4:FM67" si="41">IF((AY4="No"),0,$DY$2)</f>
        <v>1</v>
      </c>
      <c r="FN4" s="7">
        <f t="shared" ref="FN4:FN67" si="42">IF((AZ4="No"),0,$DY$2)</f>
        <v>1</v>
      </c>
      <c r="FO4" s="7">
        <f t="shared" ref="FO4:FO67" si="43">IF((BA4="No"),0,$DY$2)</f>
        <v>1</v>
      </c>
      <c r="FP4" s="7">
        <f>IF(SUM(FM4:FO4)=300%,100%,)</f>
        <v>1</v>
      </c>
      <c r="FQ4" s="7">
        <f t="shared" ref="FQ4:FQ67" si="44">IF((BB4="No"),0,$DY$2)</f>
        <v>1</v>
      </c>
      <c r="FR4" s="7">
        <f>+Data[[#This Row],[¿El agente registra correctamente todas las interacciones?52]]</f>
        <v>1</v>
      </c>
      <c r="FS4" s="7">
        <f>IF(SUM(FJ4,FL4,FP4,FR4)=400%,100%,0)</f>
        <v>1</v>
      </c>
      <c r="FT4" s="240">
        <f t="shared" ref="FT4:FT67" si="45">IF((BC4="No"),0,$DY$2)</f>
        <v>1</v>
      </c>
      <c r="FU4" s="7">
        <f>+Data[[#This Row],[¿El agente confirma la titularidad del cliente adecuadamente?53]]</f>
        <v>1</v>
      </c>
      <c r="FV4" s="240">
        <f t="shared" ref="FV4:FV67" si="46">IF((BD4="No"),0,$DY$2)</f>
        <v>1</v>
      </c>
      <c r="FW4" s="240">
        <f t="shared" ref="FW4:FW67" si="47">IF((BE4="No"),0,$DY$2)</f>
        <v>1</v>
      </c>
      <c r="FX4" s="7">
        <f t="shared" ref="FX4:FX17" si="48">IF(SUM(FV4:FW4)=200%,100%,)</f>
        <v>1</v>
      </c>
      <c r="FY4" s="240">
        <f t="shared" ref="FY4:FY67" si="49">IF((BF4="No"),0,$DY$2)</f>
        <v>1</v>
      </c>
      <c r="FZ4" s="7">
        <f>+Data[[#This Row],[¿El agente evita compartir información sensible?56]]</f>
        <v>1</v>
      </c>
      <c r="GA4" s="7">
        <f>IF(SUM(FU4,FX4,FZ4)=300%,100%,)</f>
        <v>1</v>
      </c>
      <c r="GB4" s="189">
        <f>$GB$2*DX4</f>
        <v>8.5000000000000006E-2</v>
      </c>
      <c r="GC4" s="189">
        <f>$GC$2*FC4</f>
        <v>0.3</v>
      </c>
      <c r="GD4" s="190">
        <f>$GD$2*FS4</f>
        <v>0.3</v>
      </c>
      <c r="GE4" s="190">
        <f>$GE$2*GA4</f>
        <v>0.3</v>
      </c>
      <c r="GF4" s="7">
        <f>SUM(GB4:GE4)</f>
        <v>0.9850000000000001</v>
      </c>
      <c r="GG4" s="187">
        <f>1</f>
        <v>1</v>
      </c>
      <c r="GH4" s="187">
        <f t="shared" ref="GH4:GH67" si="50">IF((BH4="Critica"),1,0)</f>
        <v>0</v>
      </c>
      <c r="GI4" t="str">
        <f t="shared" ref="GI4:GI67" si="51">IF(J4="No",J$3,"")</f>
        <v/>
      </c>
      <c r="GJ4" t="str">
        <f t="shared" ref="GJ4:GJ67" si="52">IF(K4="No",K$3,"")</f>
        <v xml:space="preserve">¿El agente personaliza la interacción? </v>
      </c>
      <c r="GK4" t="str">
        <f t="shared" ref="GK4:GK67" si="53">IF(L4="No",L$3,"")</f>
        <v/>
      </c>
      <c r="GN4" t="str">
        <f t="shared" ref="GN4:GN67" si="54">IF(O4="No",O$3,"")</f>
        <v/>
      </c>
      <c r="GO4" t="str">
        <f t="shared" ref="GO4:GO67" si="55">IF(P4="No",P$3,"")</f>
        <v/>
      </c>
      <c r="GP4" t="str">
        <f t="shared" ref="GP4:GP67" si="56">IF(Q4="No",Q$3,"")</f>
        <v/>
      </c>
      <c r="GQ4" t="str">
        <f t="shared" ref="GQ4:GQ67" si="57">IF(R4="No",R$3,"")</f>
        <v/>
      </c>
      <c r="GR4" t="str">
        <f t="shared" ref="GR4:GR67" si="58">IF(S4="No",S$3,"")</f>
        <v/>
      </c>
      <c r="GS4" t="str">
        <f t="shared" ref="GS4:GS67" si="59">IF(T4="No",T$3,"")</f>
        <v/>
      </c>
      <c r="GT4" t="str">
        <f t="shared" ref="GT4:GT67" si="60">IF(U4="No",U$3,"")</f>
        <v/>
      </c>
      <c r="GU4" t="e">
        <f>IF(#REF!="No",#REF!,"")</f>
        <v>#REF!</v>
      </c>
      <c r="GV4" t="str">
        <f t="shared" ref="GV4:GV67" si="61">IF(V4="No",V$3,"")</f>
        <v/>
      </c>
      <c r="GW4" t="str">
        <f t="shared" ref="GW4:GW67" si="62">IF(W4="No",W$3,"")</f>
        <v/>
      </c>
      <c r="GX4" t="str">
        <f t="shared" ref="GX4:GX67" si="63">IF(X4="No",X$3,"")</f>
        <v/>
      </c>
      <c r="GY4" t="str">
        <f t="shared" ref="GY4:GY67" si="64">IF(Y4="No",Y$3,"")</f>
        <v/>
      </c>
      <c r="GZ4" t="str">
        <f t="shared" ref="GZ4:GZ67" si="65">IF(Z4="No",Z$3,"")</f>
        <v/>
      </c>
      <c r="HA4" t="str">
        <f t="shared" ref="HA4:HA67" si="66">IF(AA4="No",AA$3,"")</f>
        <v/>
      </c>
      <c r="HB4" t="str">
        <f t="shared" ref="HB4:HB67" si="67">IF(AB4="No",AB$3,"")</f>
        <v/>
      </c>
      <c r="HC4" t="str">
        <f t="shared" ref="HC4:HC67" si="68">IF(AC4="No",AC$3,"")</f>
        <v/>
      </c>
      <c r="HD4" t="str">
        <f t="shared" ref="HD4:HD67" si="69">IF(AD4="No",AD$3,"")</f>
        <v/>
      </c>
      <c r="HE4" t="str">
        <f t="shared" ref="HE4:HE67" si="70">IF(AE4="No",AE$3,"")</f>
        <v/>
      </c>
      <c r="HF4" t="str">
        <f t="shared" ref="HF4:HF67" si="71">IF(AF4="No",AF$3,"")</f>
        <v/>
      </c>
      <c r="HG4" t="str">
        <f t="shared" ref="HG4:HG67" si="72">IF(AG4="No",AG$3,"")</f>
        <v/>
      </c>
      <c r="HH4" t="str">
        <f t="shared" ref="HH4:HH67" si="73">IF(AH4="No",AH$3,"")</f>
        <v/>
      </c>
      <c r="HI4" t="str">
        <f t="shared" ref="HI4:HI67" si="74">IF(AI4="No",AI$3,"")</f>
        <v/>
      </c>
      <c r="HJ4" t="str">
        <f t="shared" ref="HJ4:HJ67" si="75">IF(AJ4="No",AJ$3,"")</f>
        <v/>
      </c>
      <c r="HK4" t="str">
        <f t="shared" ref="HK4:HK67" si="76">IF(AK4="No",AK$3,"")</f>
        <v/>
      </c>
      <c r="HL4" t="str">
        <f t="shared" ref="HL4:HL67" si="77">IF(AL4="No",AL$3,"")</f>
        <v/>
      </c>
      <c r="HM4" t="str">
        <f t="shared" ref="HM4:HM67" si="78">IF(AM4="No",AM$3,"")</f>
        <v/>
      </c>
      <c r="HN4" t="str">
        <f t="shared" ref="HN4:HN67" si="79">IF(AN4="No",AN$3,"")</f>
        <v/>
      </c>
      <c r="HO4" t="str">
        <f t="shared" ref="HO4:HO67" si="80">IF(AO4="No",AO$3,"")</f>
        <v/>
      </c>
      <c r="HP4" t="str">
        <f t="shared" ref="HP4:HP67" si="81">IF(AP4="No",AP$3,"")</f>
        <v/>
      </c>
      <c r="HQ4" t="e">
        <f>IF(#REF!="No",#REF!,"")</f>
        <v>#REF!</v>
      </c>
      <c r="HR4" t="e">
        <f>IF(#REF!="No",#REF!,"")</f>
        <v>#REF!</v>
      </c>
      <c r="HS4" t="str">
        <f t="shared" ref="HS4:HS67" si="82">IF(AR4="No",AR$3,"")</f>
        <v/>
      </c>
      <c r="HT4" t="str">
        <f t="shared" ref="HT4:HT67" si="83">IF(AS4="No",AS$3,"")</f>
        <v/>
      </c>
      <c r="HU4" t="str">
        <f t="shared" ref="HU4:HU67" si="84">IF(AT4="No",AT$3,"")</f>
        <v/>
      </c>
      <c r="HV4" t="str">
        <f t="shared" ref="HV4:HV67" si="85">IF(AU4="No",AU$3,"")</f>
        <v/>
      </c>
      <c r="HW4" t="str">
        <f t="shared" ref="HW4:HW67" si="86">IF(AV4="No",AV$3,"")</f>
        <v/>
      </c>
      <c r="HX4" t="str">
        <f t="shared" ref="HX4:HX67" si="87">IF(AW4="No",AW$3,"")</f>
        <v/>
      </c>
      <c r="HY4" t="str">
        <f t="shared" ref="HY4:HY67" si="88">IF(AX4="No",AX$3,"")</f>
        <v/>
      </c>
      <c r="HZ4" t="str">
        <f t="shared" ref="HZ4:HZ67" si="89">IF(AY4="No",AY$3,"")</f>
        <v/>
      </c>
      <c r="IA4" t="str">
        <f t="shared" ref="IA4:IA67" si="90">IF(AZ4="No",AZ$3,"")</f>
        <v/>
      </c>
      <c r="IB4" t="str">
        <f t="shared" ref="IB4:IB67" si="91">IF(BA4="No",BA$3,"")</f>
        <v/>
      </c>
      <c r="IC4" t="str">
        <f t="shared" ref="IC4:IC67" si="92">IF(BB4="No",BB$3,"")</f>
        <v/>
      </c>
      <c r="ID4" s="187" t="str">
        <f t="shared" ref="ID4:ID67" si="93">IF(BC4="No",BC$3,"")</f>
        <v/>
      </c>
      <c r="IE4" s="187" t="str">
        <f t="shared" ref="IE4:IE67" si="94">IF(BD4="No",BD$3,"")</f>
        <v/>
      </c>
      <c r="IF4" s="187" t="str">
        <f t="shared" ref="IF4:IF67" si="95">IF(BE4="No",BE$3,"")</f>
        <v/>
      </c>
      <c r="IG4" s="187" t="str">
        <f t="shared" ref="IG4:IG67" si="96">IF(BF4="No",BF$3,"")</f>
        <v/>
      </c>
      <c r="IH4" s="78" t="str">
        <f>A4&amp;" "&amp;F4&amp;" "&amp;Data[[#This Row],[mes]]</f>
        <v>Lizeth Palacios Rangel Outbound may-26</v>
      </c>
      <c r="II4">
        <f>COUNTIF($IH4:$IH420,IH4)</f>
        <v>3</v>
      </c>
      <c r="IJ4" s="78">
        <f t="shared" ref="IJ4:IJ24" si="97">IF(II4=1,1,0)</f>
        <v>0</v>
      </c>
      <c r="IK4" s="78" t="str">
        <f>IF(Data[[#This Row],[Muestra Critica]]&gt;0,Data[[#This Row],[Muestra Critica]],"")</f>
        <v/>
      </c>
      <c r="IL4" t="str">
        <f>IF(IK4="","",COUNTIF($IK$3:$IK420,IK4))</f>
        <v/>
      </c>
      <c r="IM4" s="209">
        <f t="shared" ref="IM4:IM24" si="98">IF(IL4=1,1,0)</f>
        <v>0</v>
      </c>
      <c r="IN4" s="188" t="str">
        <f t="shared" ref="IN4:IN67" si="99">TEXT(C4,"mmm-yy")</f>
        <v>may-26</v>
      </c>
      <c r="IO4" s="78"/>
      <c r="IP4" s="78"/>
      <c r="IQ4" s="78"/>
      <c r="IR4" s="78"/>
      <c r="IS4" s="78">
        <f>IFERROR(_xlfn.XLOOKUP(A:A,HC!B:B,HC!E:E,,0),0)</f>
        <v>0</v>
      </c>
    </row>
    <row r="5" spans="1:253" ht="15.5">
      <c r="A5" s="298" t="s">
        <v>291</v>
      </c>
      <c r="B5" s="205">
        <v>61657758</v>
      </c>
      <c r="C5" s="210">
        <v>46144</v>
      </c>
      <c r="D5" s="205" t="s">
        <v>441</v>
      </c>
      <c r="E5" s="205" t="s">
        <v>433</v>
      </c>
      <c r="F5" s="205" t="s">
        <v>32</v>
      </c>
      <c r="G5" s="205" t="s">
        <v>436</v>
      </c>
      <c r="H5" s="205" t="s">
        <v>452</v>
      </c>
      <c r="I5" s="206" t="s">
        <v>447</v>
      </c>
      <c r="J5" s="168" t="s">
        <v>33</v>
      </c>
      <c r="K5" s="168" t="s">
        <v>33</v>
      </c>
      <c r="L5" s="168" t="s">
        <v>33</v>
      </c>
      <c r="M5" s="168" t="s">
        <v>33</v>
      </c>
      <c r="N5" s="168" t="s">
        <v>33</v>
      </c>
      <c r="O5" s="168" t="s">
        <v>33</v>
      </c>
      <c r="P5" s="168" t="s">
        <v>33</v>
      </c>
      <c r="Q5" s="168" t="s">
        <v>33</v>
      </c>
      <c r="R5" s="168" t="s">
        <v>33</v>
      </c>
      <c r="S5" s="168" t="s">
        <v>33</v>
      </c>
      <c r="T5" s="168" t="s">
        <v>33</v>
      </c>
      <c r="U5" s="168" t="s">
        <v>33</v>
      </c>
      <c r="V5" s="169" t="s">
        <v>33</v>
      </c>
      <c r="W5" s="169" t="s">
        <v>33</v>
      </c>
      <c r="X5" s="169" t="s">
        <v>33</v>
      </c>
      <c r="Y5" s="169" t="s">
        <v>33</v>
      </c>
      <c r="Z5" s="169" t="s">
        <v>33</v>
      </c>
      <c r="AA5" s="169" t="s">
        <v>33</v>
      </c>
      <c r="AB5" s="169" t="s">
        <v>33</v>
      </c>
      <c r="AC5" s="169" t="s">
        <v>33</v>
      </c>
      <c r="AD5" s="169" t="s">
        <v>33</v>
      </c>
      <c r="AE5" s="169" t="s">
        <v>33</v>
      </c>
      <c r="AF5" s="169" t="s">
        <v>33</v>
      </c>
      <c r="AG5" s="169" t="s">
        <v>33</v>
      </c>
      <c r="AH5" s="169" t="s">
        <v>33</v>
      </c>
      <c r="AI5" s="169" t="s">
        <v>33</v>
      </c>
      <c r="AJ5" s="169" t="s">
        <v>33</v>
      </c>
      <c r="AK5" s="169" t="s">
        <v>33</v>
      </c>
      <c r="AL5" s="169" t="s">
        <v>33</v>
      </c>
      <c r="AM5" s="169" t="s">
        <v>33</v>
      </c>
      <c r="AN5" s="169" t="s">
        <v>33</v>
      </c>
      <c r="AO5" s="169" t="s">
        <v>33</v>
      </c>
      <c r="AP5" s="169" t="s">
        <v>33</v>
      </c>
      <c r="AQ5" s="169" t="s">
        <v>464</v>
      </c>
      <c r="AR5" s="169" t="s">
        <v>33</v>
      </c>
      <c r="AS5" s="169" t="s">
        <v>34</v>
      </c>
      <c r="AT5" s="169" t="s">
        <v>33</v>
      </c>
      <c r="AU5" s="169" t="s">
        <v>33</v>
      </c>
      <c r="AV5" s="169" t="s">
        <v>33</v>
      </c>
      <c r="AW5" s="169" t="s">
        <v>33</v>
      </c>
      <c r="AX5" s="169" t="s">
        <v>33</v>
      </c>
      <c r="AY5" s="169" t="s">
        <v>33</v>
      </c>
      <c r="AZ5" s="169" t="s">
        <v>33</v>
      </c>
      <c r="BA5" s="169" t="s">
        <v>33</v>
      </c>
      <c r="BB5" s="169" t="s">
        <v>33</v>
      </c>
      <c r="BC5" s="207" t="s">
        <v>33</v>
      </c>
      <c r="BD5" s="207" t="s">
        <v>33</v>
      </c>
      <c r="BE5" s="207" t="s">
        <v>33</v>
      </c>
      <c r="BF5" s="208" t="s">
        <v>33</v>
      </c>
      <c r="BG5" s="196"/>
      <c r="BH5" s="211" t="str">
        <f>Data[[#This Row],[Tipo de Muestra]]</f>
        <v>Critica</v>
      </c>
      <c r="BI5" s="196"/>
      <c r="BJ5" s="196"/>
      <c r="BK5">
        <f t="shared" si="0"/>
        <v>1</v>
      </c>
      <c r="BL5">
        <f t="shared" si="1"/>
        <v>1</v>
      </c>
      <c r="BM5">
        <f t="shared" ref="BM5" si="100">IF(OR(L5="Si",L5="N/A"),1,0)</f>
        <v>1</v>
      </c>
      <c r="BN5">
        <f t="shared" si="2"/>
        <v>1</v>
      </c>
      <c r="BO5">
        <f t="shared" si="2"/>
        <v>1</v>
      </c>
      <c r="BP5">
        <f t="shared" si="2"/>
        <v>1</v>
      </c>
      <c r="BQ5">
        <f t="shared" si="2"/>
        <v>1</v>
      </c>
      <c r="BR5">
        <f t="shared" si="2"/>
        <v>1</v>
      </c>
      <c r="BS5">
        <f t="shared" si="2"/>
        <v>1</v>
      </c>
      <c r="BT5">
        <f t="shared" si="2"/>
        <v>1</v>
      </c>
      <c r="BU5">
        <f t="shared" si="2"/>
        <v>1</v>
      </c>
      <c r="BV5">
        <f t="shared" si="2"/>
        <v>1</v>
      </c>
      <c r="BW5">
        <f t="shared" si="2"/>
        <v>1</v>
      </c>
      <c r="BX5">
        <f t="shared" si="2"/>
        <v>1</v>
      </c>
      <c r="BY5">
        <f t="shared" si="2"/>
        <v>1</v>
      </c>
      <c r="BZ5">
        <f t="shared" si="2"/>
        <v>1</v>
      </c>
      <c r="CA5">
        <f t="shared" si="2"/>
        <v>1</v>
      </c>
      <c r="CB5">
        <f t="shared" si="2"/>
        <v>1</v>
      </c>
      <c r="CC5">
        <f t="shared" si="2"/>
        <v>1</v>
      </c>
      <c r="CD5">
        <f t="shared" si="2"/>
        <v>1</v>
      </c>
      <c r="CE5">
        <f t="shared" si="2"/>
        <v>1</v>
      </c>
      <c r="CF5">
        <f t="shared" ref="CF5:CF68" si="101">IF(OR(AF5="Si",AF5="N/A"),1,0)</f>
        <v>1</v>
      </c>
      <c r="CG5">
        <f t="shared" ref="CG5:CG68" si="102">IF(OR(AG5="Si",AG5="N/A"),1,0)</f>
        <v>1</v>
      </c>
      <c r="CH5">
        <f t="shared" ref="CH5:CH68" si="103">IF(OR(AH5="Si",AH5="N/A"),1,0)</f>
        <v>1</v>
      </c>
      <c r="CI5">
        <f t="shared" ref="CI5:CI68" si="104">IF(OR(AI5="Si",AI5="N/A"),1,0)</f>
        <v>1</v>
      </c>
      <c r="CJ5">
        <f t="shared" ref="CJ5:CJ68" si="105">IF(OR(AJ5="Si",AJ5="N/A"),1,0)</f>
        <v>1</v>
      </c>
      <c r="CK5">
        <f t="shared" ref="CK5:CK68" si="106">IF(OR(AK5="Si",AK5="N/A"),1,0)</f>
        <v>1</v>
      </c>
      <c r="CL5">
        <f t="shared" ref="CL5:CL68" si="107">IF(OR(AL5="Si",AL5="N/A"),1,0)</f>
        <v>1</v>
      </c>
      <c r="CM5">
        <f t="shared" ref="CM5:CM68" si="108">IF(OR(AM5="Si",AM5="N/A"),1,0)</f>
        <v>1</v>
      </c>
      <c r="CN5">
        <f t="shared" ref="CN5:CN68" si="109">IF(OR(AN5="Si",AN5="N/A"),1,0)</f>
        <v>1</v>
      </c>
      <c r="CO5">
        <f t="shared" ref="CO5:CO68" si="110">IF(OR(AO5="Si",AO5="N/A"),1,0)</f>
        <v>1</v>
      </c>
      <c r="CP5">
        <f t="shared" ref="CP5:CP68" si="111">IF(OR(AP5="Si",AP5="N/A"),1,0)</f>
        <v>1</v>
      </c>
      <c r="CQ5">
        <f t="shared" ref="CQ5:CQ68" si="112">IF(OR(AP5="Si",AP5="N/A"),1,0)</f>
        <v>1</v>
      </c>
      <c r="CR5">
        <f t="shared" ref="CR5:CR68" si="113">IF(OR(AR5="Si",AR5="N/A"),1,0)</f>
        <v>1</v>
      </c>
      <c r="CS5">
        <f t="shared" ref="CS5:CS68" si="114">IF(OR(AS5="Si",AS5="N/A"),1,0)</f>
        <v>0</v>
      </c>
      <c r="CT5">
        <f t="shared" ref="CT5:CT68" si="115">IF(OR(AT5="Si",AT5="N/A"),1,0)</f>
        <v>1</v>
      </c>
      <c r="CU5">
        <f t="shared" ref="CU5:CU68" si="116">IF(OR(AU5="Si",AU5="N/A"),1,0)</f>
        <v>1</v>
      </c>
      <c r="CV5">
        <f t="shared" ref="CV5:CV68" si="117">IF(OR(AV5="Si",AV5="N/A"),1,0)</f>
        <v>1</v>
      </c>
      <c r="CW5">
        <f t="shared" ref="CW5:CW68" si="118">IF(OR(AW5="Si",AW5="N/A"),1,0)</f>
        <v>1</v>
      </c>
      <c r="CX5">
        <f t="shared" ref="CX5:CX68" si="119">IF(OR(AX5="Si",AX5="N/A"),1,0)</f>
        <v>1</v>
      </c>
      <c r="CY5">
        <f t="shared" ref="CY5:CY68" si="120">IF(OR(AY5="Si",AY5="N/A"),1,0)</f>
        <v>1</v>
      </c>
      <c r="CZ5">
        <f t="shared" ref="CZ5:CZ68" si="121">IF(OR(AZ5="Si",AZ5="N/A"),1,0)</f>
        <v>1</v>
      </c>
      <c r="DA5">
        <f t="shared" ref="DA5:DA68" si="122">IF(OR(BA5="Si",BA5="N/A"),1,0)</f>
        <v>1</v>
      </c>
      <c r="DB5">
        <f t="shared" ref="DB5:DB68" si="123">IF(OR(BB5="Si",BB5="N/A"),1,0)</f>
        <v>1</v>
      </c>
      <c r="DC5" s="187">
        <f t="shared" ref="DC5:DC68" si="124">IF(OR(BC5="Si",BC5="N/A"),1,0)</f>
        <v>1</v>
      </c>
      <c r="DD5" s="187">
        <f t="shared" ref="DD5:DD68" si="125">IF(OR(BD5="Si",BD5="N/A"),1,0)</f>
        <v>1</v>
      </c>
      <c r="DE5" s="187">
        <f t="shared" ref="DE5:DE68" si="126">IF(OR(BE5="Si",BE5="N/A"),1,0)</f>
        <v>1</v>
      </c>
      <c r="DF5" s="187">
        <f t="shared" si="3"/>
        <v>1</v>
      </c>
      <c r="DG5">
        <f t="shared" si="2"/>
        <v>1</v>
      </c>
      <c r="DH5" s="7">
        <f t="shared" si="4"/>
        <v>0.15</v>
      </c>
      <c r="DI5" s="7">
        <f t="shared" si="5"/>
        <v>0.15</v>
      </c>
      <c r="DJ5" s="7">
        <f t="shared" si="6"/>
        <v>0.15</v>
      </c>
      <c r="DK5" s="7">
        <f t="shared" ref="DK5:DK17" si="127">IF(MIN(DH5:DJ5)=0,0,15%)</f>
        <v>0.15</v>
      </c>
      <c r="DL5" s="7">
        <f t="shared" si="7"/>
        <v>0.3</v>
      </c>
      <c r="DM5" s="7">
        <f t="shared" si="8"/>
        <v>0.3</v>
      </c>
      <c r="DN5" s="7">
        <f t="shared" si="9"/>
        <v>0.3</v>
      </c>
      <c r="DO5" s="7">
        <f t="shared" si="10"/>
        <v>0.3</v>
      </c>
      <c r="DP5" s="7">
        <f>IF(MIN(Data[[#This Row],[¿El agente demuestra escucha activa durante la gestión?6]:[¿El agente parafrasea para confirmar entendimiento?9]])=0,0,30%)</f>
        <v>0.3</v>
      </c>
      <c r="DQ5" s="7">
        <f t="shared" si="11"/>
        <v>0.3</v>
      </c>
      <c r="DR5" s="7">
        <f t="shared" si="12"/>
        <v>0.3</v>
      </c>
      <c r="DS5" s="7">
        <f t="shared" si="13"/>
        <v>0.3</v>
      </c>
      <c r="DT5" s="7">
        <f t="shared" si="14"/>
        <v>0.3</v>
      </c>
      <c r="DU5" s="7">
        <f>IF(MIN(Data[[#This Row],[¿El agente adapta su comunicación al cliente?11]:[¿El agente utiliza el plural corporativo correctamente?14]])=0,0,30%)</f>
        <v>0.3</v>
      </c>
      <c r="DV5" s="7">
        <f t="shared" si="15"/>
        <v>0.25</v>
      </c>
      <c r="DW5" s="7">
        <f>IF(MIN(DV5)=0,0,25%)</f>
        <v>0.25</v>
      </c>
      <c r="DX5" s="7">
        <f t="shared" ref="DX5:DX24" si="128">IF(SUM(DK5,DP5,DU5,DW5)&gt;335%,100%,SUM(DK5,DP5,DU5,DW5)/100%)</f>
        <v>1</v>
      </c>
      <c r="DY5" s="7">
        <f t="shared" ref="DY5:DY68" si="129">IF((V5="No"),0,$DY$2)</f>
        <v>1</v>
      </c>
      <c r="DZ5" s="7">
        <f t="shared" ref="DZ5:DZ68" si="130">IF((W5="No"),0,$DY$2)</f>
        <v>1</v>
      </c>
      <c r="EA5" s="7">
        <f t="shared" ref="EA5:EA68" si="131">IF((Y5="No"),0,$DY$2)</f>
        <v>1</v>
      </c>
      <c r="EB5" s="7">
        <f t="shared" ref="EB5:EB68" si="132">IF((Y5="No"),0,$DY$2)</f>
        <v>1</v>
      </c>
      <c r="EC5" s="7">
        <f t="shared" ref="EC5:EC17" si="133">IF(SUM(DY5:EB5)=400%,100%,0%)</f>
        <v>1</v>
      </c>
      <c r="ED5" s="7">
        <f t="shared" si="16"/>
        <v>1</v>
      </c>
      <c r="EE5" s="7">
        <f t="shared" si="17"/>
        <v>1</v>
      </c>
      <c r="EF5" s="7">
        <f>IF(SUM(Data[[#This Row],[¿El agente presenta correctamente los beneficios del producto?23]:[¿El agente comunica beneficios emocionales al cliente?24]])=200%,100%,0%)</f>
        <v>1</v>
      </c>
      <c r="EG5" s="7">
        <f t="shared" si="18"/>
        <v>1</v>
      </c>
      <c r="EH5" s="7">
        <f t="shared" si="19"/>
        <v>1</v>
      </c>
      <c r="EI5" s="7">
        <f t="shared" si="20"/>
        <v>1</v>
      </c>
      <c r="EJ5" s="7">
        <f>IF(SUM(EG5:EI5)=300%,100%,0%)</f>
        <v>1</v>
      </c>
      <c r="EK5" s="7">
        <f t="shared" si="21"/>
        <v>1</v>
      </c>
      <c r="EL5" s="7">
        <f>+Data[[#This Row],[¿El agente explica los términos y condiciones del servicio?28]]</f>
        <v>1</v>
      </c>
      <c r="EM5" s="7">
        <f t="shared" si="22"/>
        <v>1</v>
      </c>
      <c r="EN5" s="7">
        <f>+Data[[#This Row],[¿El agente identifica correctamente la solicitud del cliente? 2]]</f>
        <v>1</v>
      </c>
      <c r="EO5" s="7">
        <f t="shared" si="23"/>
        <v>1</v>
      </c>
      <c r="EP5" s="7">
        <f t="shared" si="24"/>
        <v>1</v>
      </c>
      <c r="EQ5" s="7">
        <f t="shared" si="25"/>
        <v>1</v>
      </c>
      <c r="ER5" s="7">
        <f t="shared" ref="ER5:ER17" si="134">IF(SUM(EO5:EQ5)=300%,100%,0%)</f>
        <v>1</v>
      </c>
      <c r="ES5" s="7">
        <f t="shared" si="26"/>
        <v>1</v>
      </c>
      <c r="ET5" s="7">
        <f t="shared" si="27"/>
        <v>1</v>
      </c>
      <c r="EU5" s="7">
        <f>IF(SUM(ES5:ET5)=200%,100%,0%)</f>
        <v>1</v>
      </c>
      <c r="EV5" s="7">
        <f t="shared" si="28"/>
        <v>1</v>
      </c>
      <c r="EW5" s="7">
        <f t="shared" si="29"/>
        <v>1</v>
      </c>
      <c r="EX5" s="7">
        <f t="shared" ref="EX5:EX68" si="135">IF((AO5="No"),0,$DY$2)</f>
        <v>1</v>
      </c>
      <c r="EY5" s="7">
        <f t="shared" ref="EY5:EY68" si="136">IF((AP5="No"),0,$DY$2)</f>
        <v>1</v>
      </c>
      <c r="EZ5" s="7">
        <f t="shared" si="32"/>
        <v>1</v>
      </c>
      <c r="FA5" s="7">
        <f t="shared" ref="FA5:FA68" si="137">IF((AR5="No"),0,$DY$2)</f>
        <v>1</v>
      </c>
      <c r="FB5" s="7">
        <f>IF(SUM(EV5:FA5)=600%,100%,0%)</f>
        <v>1</v>
      </c>
      <c r="FC5" s="7">
        <f t="shared" ref="FC5:FC24" si="138">IF(SUM(EC5,EF5,EL5,EJ5,EN5,ER5,EU5,FB5)=800%,100%,0%)</f>
        <v>1</v>
      </c>
      <c r="FD5" s="7">
        <f t="shared" si="34"/>
        <v>1</v>
      </c>
      <c r="FE5" s="7">
        <f t="shared" si="35"/>
        <v>0</v>
      </c>
      <c r="FF5" s="7">
        <f t="shared" si="36"/>
        <v>1</v>
      </c>
      <c r="FG5" s="7">
        <f t="shared" si="37"/>
        <v>1</v>
      </c>
      <c r="FH5" s="7">
        <f t="shared" si="38"/>
        <v>1</v>
      </c>
      <c r="FI5" s="7">
        <f t="shared" si="39"/>
        <v>1</v>
      </c>
      <c r="FJ5" s="7">
        <f>IF(SUM(FD5:FI5)=600%,100%,)</f>
        <v>0</v>
      </c>
      <c r="FK5" s="7">
        <f t="shared" si="40"/>
        <v>1</v>
      </c>
      <c r="FL5" s="7">
        <f>+Data[[#This Row],[¿El agente gestiona la oferta según la campaña vigente?48]]</f>
        <v>1</v>
      </c>
      <c r="FM5" s="7">
        <f t="shared" si="41"/>
        <v>1</v>
      </c>
      <c r="FN5" s="7">
        <f t="shared" si="42"/>
        <v>1</v>
      </c>
      <c r="FO5" s="7">
        <f t="shared" si="43"/>
        <v>1</v>
      </c>
      <c r="FP5" s="7">
        <f>IF(SUM(FM5:FO5)=300%,100%,)</f>
        <v>1</v>
      </c>
      <c r="FQ5" s="7">
        <f t="shared" si="44"/>
        <v>1</v>
      </c>
      <c r="FR5" s="7">
        <f>+Data[[#This Row],[¿El agente registra correctamente todas las interacciones?52]]</f>
        <v>1</v>
      </c>
      <c r="FS5" s="7">
        <f t="shared" ref="FS5:FS24" si="139">IF(SUM(FJ5,FL5,FP5,FR5)=400%,100%,0)</f>
        <v>0</v>
      </c>
      <c r="FT5" s="240">
        <f t="shared" si="45"/>
        <v>1</v>
      </c>
      <c r="FU5" s="7">
        <f>+Data[[#This Row],[¿El agente confirma la titularidad del cliente adecuadamente?53]]</f>
        <v>1</v>
      </c>
      <c r="FV5" s="240">
        <f t="shared" si="46"/>
        <v>1</v>
      </c>
      <c r="FW5" s="240">
        <f t="shared" si="47"/>
        <v>1</v>
      </c>
      <c r="FX5" s="7">
        <f t="shared" si="48"/>
        <v>1</v>
      </c>
      <c r="FY5" s="240">
        <f t="shared" si="49"/>
        <v>1</v>
      </c>
      <c r="FZ5" s="7">
        <f>+Data[[#This Row],[¿El agente evita compartir información sensible?56]]</f>
        <v>1</v>
      </c>
      <c r="GA5" s="7">
        <f>IF(SUM(FU5,FX5,FZ5)=300%,100%,)</f>
        <v>1</v>
      </c>
      <c r="GB5" s="189">
        <f t="shared" ref="GB5:GB24" si="140">$GB$2*DX5</f>
        <v>0.1</v>
      </c>
      <c r="GC5" s="189">
        <f t="shared" ref="GC5:GC24" si="141">$GC$2*FC5</f>
        <v>0.3</v>
      </c>
      <c r="GD5" s="190">
        <f t="shared" ref="GD5:GD24" si="142">$GD$2*FS5</f>
        <v>0</v>
      </c>
      <c r="GE5" s="190">
        <f t="shared" ref="GE5:GE24" si="143">$GE$2*GA5</f>
        <v>0.3</v>
      </c>
      <c r="GF5" s="7">
        <f t="shared" ref="GF5:GF17" si="144">SUM(GB5:GE5)</f>
        <v>0.7</v>
      </c>
      <c r="GG5" s="187">
        <f>1</f>
        <v>1</v>
      </c>
      <c r="GH5" s="187">
        <f t="shared" si="50"/>
        <v>1</v>
      </c>
      <c r="GI5" t="str">
        <f t="shared" si="51"/>
        <v/>
      </c>
      <c r="GJ5" t="str">
        <f t="shared" si="52"/>
        <v/>
      </c>
      <c r="GK5" t="str">
        <f t="shared" si="53"/>
        <v/>
      </c>
      <c r="GN5" t="str">
        <f t="shared" si="54"/>
        <v/>
      </c>
      <c r="GO5" t="str">
        <f t="shared" si="55"/>
        <v/>
      </c>
      <c r="GP5" t="str">
        <f t="shared" si="56"/>
        <v/>
      </c>
      <c r="GQ5" t="str">
        <f t="shared" si="57"/>
        <v/>
      </c>
      <c r="GR5" t="str">
        <f t="shared" si="58"/>
        <v/>
      </c>
      <c r="GS5" t="str">
        <f t="shared" si="59"/>
        <v/>
      </c>
      <c r="GT5" t="str">
        <f t="shared" si="60"/>
        <v/>
      </c>
      <c r="GU5" t="e">
        <f>IF(#REF!="No",#REF!,"")</f>
        <v>#REF!</v>
      </c>
      <c r="GV5" t="str">
        <f t="shared" si="61"/>
        <v/>
      </c>
      <c r="GW5" t="str">
        <f t="shared" si="62"/>
        <v/>
      </c>
      <c r="GX5" t="str">
        <f t="shared" si="63"/>
        <v/>
      </c>
      <c r="GY5" t="str">
        <f t="shared" si="64"/>
        <v/>
      </c>
      <c r="GZ5" t="str">
        <f t="shared" si="65"/>
        <v/>
      </c>
      <c r="HA5" t="str">
        <f t="shared" si="66"/>
        <v/>
      </c>
      <c r="HB5" t="str">
        <f t="shared" si="67"/>
        <v/>
      </c>
      <c r="HC5" t="str">
        <f t="shared" si="68"/>
        <v/>
      </c>
      <c r="HD5" t="str">
        <f t="shared" si="69"/>
        <v/>
      </c>
      <c r="HE5" t="str">
        <f t="shared" si="70"/>
        <v/>
      </c>
      <c r="HF5" t="str">
        <f t="shared" si="71"/>
        <v/>
      </c>
      <c r="HG5" t="str">
        <f t="shared" si="72"/>
        <v/>
      </c>
      <c r="HH5" t="str">
        <f t="shared" si="73"/>
        <v/>
      </c>
      <c r="HI5" t="str">
        <f t="shared" si="74"/>
        <v/>
      </c>
      <c r="HJ5" t="str">
        <f t="shared" si="75"/>
        <v/>
      </c>
      <c r="HK5" t="str">
        <f t="shared" si="76"/>
        <v/>
      </c>
      <c r="HL5" t="str">
        <f t="shared" si="77"/>
        <v/>
      </c>
      <c r="HM5" t="str">
        <f t="shared" si="78"/>
        <v/>
      </c>
      <c r="HN5" t="str">
        <f t="shared" si="79"/>
        <v/>
      </c>
      <c r="HO5" t="str">
        <f t="shared" si="80"/>
        <v/>
      </c>
      <c r="HP5" t="str">
        <f t="shared" si="81"/>
        <v/>
      </c>
      <c r="HQ5" t="e">
        <f>IF(#REF!="No",#REF!,"")</f>
        <v>#REF!</v>
      </c>
      <c r="HR5" t="e">
        <f>IF(#REF!="No",#REF!,"")</f>
        <v>#REF!</v>
      </c>
      <c r="HS5" t="str">
        <f t="shared" si="82"/>
        <v/>
      </c>
      <c r="HT5" t="str">
        <f t="shared" si="83"/>
        <v xml:space="preserve">¿El agente realiza venta cruzada cuando corresponde? </v>
      </c>
      <c r="HU5" t="str">
        <f t="shared" si="84"/>
        <v/>
      </c>
      <c r="HV5" t="str">
        <f t="shared" si="85"/>
        <v/>
      </c>
      <c r="HW5" t="str">
        <f t="shared" si="86"/>
        <v/>
      </c>
      <c r="HX5" t="str">
        <f t="shared" si="87"/>
        <v/>
      </c>
      <c r="HY5" t="str">
        <f t="shared" si="88"/>
        <v/>
      </c>
      <c r="HZ5" t="str">
        <f t="shared" si="89"/>
        <v/>
      </c>
      <c r="IA5" t="str">
        <f t="shared" si="90"/>
        <v/>
      </c>
      <c r="IB5" t="str">
        <f t="shared" si="91"/>
        <v/>
      </c>
      <c r="IC5" t="str">
        <f t="shared" si="92"/>
        <v/>
      </c>
      <c r="ID5" s="187" t="str">
        <f t="shared" si="93"/>
        <v/>
      </c>
      <c r="IE5" s="187" t="str">
        <f t="shared" si="94"/>
        <v/>
      </c>
      <c r="IF5" s="187" t="str">
        <f t="shared" si="95"/>
        <v/>
      </c>
      <c r="IG5" s="187" t="str">
        <f t="shared" si="96"/>
        <v/>
      </c>
      <c r="IH5" s="78" t="str">
        <f>A5&amp;" "&amp;F5&amp;" "&amp;Data[[#This Row],[mes]]</f>
        <v>Alejandra Jusseth Nuñez Outbound may-26</v>
      </c>
      <c r="II5">
        <f>COUNTIF($IH4:$IH278,IH5)</f>
        <v>3</v>
      </c>
      <c r="IJ5" s="78">
        <f t="shared" si="97"/>
        <v>0</v>
      </c>
      <c r="IK5" s="78">
        <f>IF(Data[[#This Row],[Muestra Critica]]&gt;0,Data[[#This Row],[Muestra Critica]],"")</f>
        <v>1</v>
      </c>
      <c r="IL5">
        <f>IF(IK5="","",COUNTIF($IK$3:$IK420,IK5))</f>
        <v>397</v>
      </c>
      <c r="IM5" s="209">
        <f t="shared" si="98"/>
        <v>0</v>
      </c>
      <c r="IN5" s="188" t="str">
        <f t="shared" si="99"/>
        <v>may-26</v>
      </c>
      <c r="IO5" s="78"/>
      <c r="IP5" s="78"/>
      <c r="IQ5" s="78"/>
      <c r="IR5" s="78"/>
      <c r="IS5" s="78" t="str">
        <f ca="1">IFERROR(_xlfn.XLOOKUP(A:A,HC!B:B,HC!E:E,,0),0)</f>
        <v>&gt; 60 dias</v>
      </c>
    </row>
    <row r="6" spans="1:253" ht="15.5">
      <c r="A6" s="298" t="s">
        <v>296</v>
      </c>
      <c r="B6" s="205">
        <v>66743406</v>
      </c>
      <c r="C6" s="210">
        <v>46144</v>
      </c>
      <c r="D6" s="205" t="s">
        <v>441</v>
      </c>
      <c r="E6" s="205" t="s">
        <v>433</v>
      </c>
      <c r="F6" s="205" t="s">
        <v>32</v>
      </c>
      <c r="G6" s="205" t="s">
        <v>436</v>
      </c>
      <c r="H6" s="205" t="s">
        <v>452</v>
      </c>
      <c r="I6" s="206" t="s">
        <v>447</v>
      </c>
      <c r="J6" s="168" t="s">
        <v>33</v>
      </c>
      <c r="K6" s="168" t="s">
        <v>33</v>
      </c>
      <c r="L6" s="168" t="s">
        <v>33</v>
      </c>
      <c r="M6" s="168" t="s">
        <v>33</v>
      </c>
      <c r="N6" s="168" t="s">
        <v>33</v>
      </c>
      <c r="O6" s="168" t="s">
        <v>33</v>
      </c>
      <c r="P6" s="168" t="s">
        <v>33</v>
      </c>
      <c r="Q6" s="168" t="s">
        <v>33</v>
      </c>
      <c r="R6" s="168" t="s">
        <v>33</v>
      </c>
      <c r="S6" s="168" t="s">
        <v>33</v>
      </c>
      <c r="T6" s="168" t="s">
        <v>33</v>
      </c>
      <c r="U6" s="168" t="s">
        <v>33</v>
      </c>
      <c r="V6" s="169" t="s">
        <v>33</v>
      </c>
      <c r="W6" s="169" t="s">
        <v>33</v>
      </c>
      <c r="X6" s="169" t="s">
        <v>33</v>
      </c>
      <c r="Y6" s="169" t="s">
        <v>33</v>
      </c>
      <c r="Z6" s="169" t="s">
        <v>33</v>
      </c>
      <c r="AA6" s="169" t="s">
        <v>33</v>
      </c>
      <c r="AB6" s="169" t="s">
        <v>33</v>
      </c>
      <c r="AC6" s="169" t="s">
        <v>33</v>
      </c>
      <c r="AD6" s="169" t="s">
        <v>33</v>
      </c>
      <c r="AE6" s="169" t="s">
        <v>33</v>
      </c>
      <c r="AF6" s="169" t="s">
        <v>33</v>
      </c>
      <c r="AG6" s="169" t="s">
        <v>33</v>
      </c>
      <c r="AH6" s="169" t="s">
        <v>33</v>
      </c>
      <c r="AI6" s="169" t="s">
        <v>33</v>
      </c>
      <c r="AJ6" s="169" t="s">
        <v>33</v>
      </c>
      <c r="AK6" s="169" t="s">
        <v>33</v>
      </c>
      <c r="AL6" s="169" t="s">
        <v>33</v>
      </c>
      <c r="AM6" s="169" t="s">
        <v>33</v>
      </c>
      <c r="AN6" s="169" t="s">
        <v>33</v>
      </c>
      <c r="AO6" s="169" t="s">
        <v>33</v>
      </c>
      <c r="AP6" s="169" t="s">
        <v>33</v>
      </c>
      <c r="AQ6" s="169" t="s">
        <v>464</v>
      </c>
      <c r="AR6" s="169" t="s">
        <v>33</v>
      </c>
      <c r="AS6" s="169" t="s">
        <v>34</v>
      </c>
      <c r="AT6" s="169" t="s">
        <v>33</v>
      </c>
      <c r="AU6" s="169" t="s">
        <v>33</v>
      </c>
      <c r="AV6" s="169" t="s">
        <v>33</v>
      </c>
      <c r="AW6" s="169" t="s">
        <v>33</v>
      </c>
      <c r="AX6" s="169" t="s">
        <v>33</v>
      </c>
      <c r="AY6" s="169" t="s">
        <v>33</v>
      </c>
      <c r="AZ6" s="169" t="s">
        <v>33</v>
      </c>
      <c r="BA6" s="169" t="s">
        <v>33</v>
      </c>
      <c r="BB6" s="169" t="s">
        <v>33</v>
      </c>
      <c r="BC6" s="207" t="s">
        <v>33</v>
      </c>
      <c r="BD6" s="207" t="s">
        <v>33</v>
      </c>
      <c r="BE6" s="207" t="s">
        <v>33</v>
      </c>
      <c r="BF6" s="208" t="s">
        <v>33</v>
      </c>
      <c r="BG6" s="196"/>
      <c r="BH6" s="211" t="str">
        <f>Data[[#This Row],[Tipo de Muestra]]</f>
        <v>Critica</v>
      </c>
      <c r="BI6" s="196"/>
      <c r="BJ6" s="196"/>
      <c r="BK6">
        <f t="shared" si="0"/>
        <v>1</v>
      </c>
      <c r="BL6">
        <f t="shared" si="1"/>
        <v>1</v>
      </c>
      <c r="BM6">
        <f t="shared" si="2"/>
        <v>1</v>
      </c>
      <c r="BN6">
        <f t="shared" si="2"/>
        <v>1</v>
      </c>
      <c r="BO6">
        <f t="shared" si="2"/>
        <v>1</v>
      </c>
      <c r="BP6">
        <f t="shared" si="2"/>
        <v>1</v>
      </c>
      <c r="BQ6">
        <f t="shared" si="2"/>
        <v>1</v>
      </c>
      <c r="BR6">
        <f t="shared" si="2"/>
        <v>1</v>
      </c>
      <c r="BS6">
        <f t="shared" si="2"/>
        <v>1</v>
      </c>
      <c r="BT6">
        <f t="shared" si="2"/>
        <v>1</v>
      </c>
      <c r="BU6">
        <f t="shared" si="2"/>
        <v>1</v>
      </c>
      <c r="BV6">
        <f t="shared" si="2"/>
        <v>1</v>
      </c>
      <c r="BW6">
        <f t="shared" si="2"/>
        <v>1</v>
      </c>
      <c r="BX6">
        <f t="shared" si="2"/>
        <v>1</v>
      </c>
      <c r="BY6">
        <f t="shared" si="2"/>
        <v>1</v>
      </c>
      <c r="BZ6">
        <f t="shared" si="2"/>
        <v>1</v>
      </c>
      <c r="CA6">
        <f t="shared" si="2"/>
        <v>1</v>
      </c>
      <c r="CB6">
        <f t="shared" si="2"/>
        <v>1</v>
      </c>
      <c r="CC6">
        <f t="shared" si="2"/>
        <v>1</v>
      </c>
      <c r="CD6">
        <f t="shared" si="2"/>
        <v>1</v>
      </c>
      <c r="CE6">
        <f t="shared" si="2"/>
        <v>1</v>
      </c>
      <c r="CF6">
        <f t="shared" si="101"/>
        <v>1</v>
      </c>
      <c r="CG6">
        <f t="shared" si="102"/>
        <v>1</v>
      </c>
      <c r="CH6">
        <f t="shared" si="103"/>
        <v>1</v>
      </c>
      <c r="CI6">
        <f t="shared" si="104"/>
        <v>1</v>
      </c>
      <c r="CJ6">
        <f t="shared" si="105"/>
        <v>1</v>
      </c>
      <c r="CK6">
        <f t="shared" si="106"/>
        <v>1</v>
      </c>
      <c r="CL6">
        <f t="shared" si="107"/>
        <v>1</v>
      </c>
      <c r="CM6">
        <f t="shared" si="108"/>
        <v>1</v>
      </c>
      <c r="CN6">
        <f t="shared" si="109"/>
        <v>1</v>
      </c>
      <c r="CO6">
        <f t="shared" si="110"/>
        <v>1</v>
      </c>
      <c r="CP6">
        <f t="shared" si="111"/>
        <v>1</v>
      </c>
      <c r="CQ6">
        <f t="shared" si="112"/>
        <v>1</v>
      </c>
      <c r="CR6">
        <f t="shared" si="113"/>
        <v>1</v>
      </c>
      <c r="CS6">
        <f t="shared" si="114"/>
        <v>0</v>
      </c>
      <c r="CT6">
        <f t="shared" si="115"/>
        <v>1</v>
      </c>
      <c r="CU6">
        <f t="shared" si="116"/>
        <v>1</v>
      </c>
      <c r="CV6">
        <f t="shared" si="117"/>
        <v>1</v>
      </c>
      <c r="CW6">
        <f t="shared" si="118"/>
        <v>1</v>
      </c>
      <c r="CX6">
        <f t="shared" si="119"/>
        <v>1</v>
      </c>
      <c r="CY6">
        <f t="shared" si="120"/>
        <v>1</v>
      </c>
      <c r="CZ6">
        <f t="shared" si="121"/>
        <v>1</v>
      </c>
      <c r="DA6">
        <f t="shared" si="122"/>
        <v>1</v>
      </c>
      <c r="DB6">
        <f t="shared" si="123"/>
        <v>1</v>
      </c>
      <c r="DC6" s="187">
        <f t="shared" si="124"/>
        <v>1</v>
      </c>
      <c r="DD6" s="187">
        <f t="shared" si="125"/>
        <v>1</v>
      </c>
      <c r="DE6" s="187">
        <f t="shared" si="126"/>
        <v>1</v>
      </c>
      <c r="DF6" s="187">
        <f t="shared" si="3"/>
        <v>1</v>
      </c>
      <c r="DG6">
        <f t="shared" si="2"/>
        <v>1</v>
      </c>
      <c r="DH6" s="7">
        <f t="shared" si="4"/>
        <v>0.15</v>
      </c>
      <c r="DI6" s="7">
        <f t="shared" si="5"/>
        <v>0.15</v>
      </c>
      <c r="DJ6" s="7">
        <f t="shared" si="6"/>
        <v>0.15</v>
      </c>
      <c r="DK6" s="7">
        <f t="shared" si="127"/>
        <v>0.15</v>
      </c>
      <c r="DL6" s="7">
        <f t="shared" si="7"/>
        <v>0.3</v>
      </c>
      <c r="DM6" s="7">
        <f t="shared" si="8"/>
        <v>0.3</v>
      </c>
      <c r="DN6" s="7">
        <f t="shared" si="9"/>
        <v>0.3</v>
      </c>
      <c r="DO6" s="7">
        <f t="shared" si="10"/>
        <v>0.3</v>
      </c>
      <c r="DP6" s="7">
        <f>IF(MIN(Data[[#This Row],[¿El agente demuestra escucha activa durante la gestión?6]:[¿El agente parafrasea para confirmar entendimiento?9]])=0,0,30%)</f>
        <v>0.3</v>
      </c>
      <c r="DQ6" s="7">
        <f t="shared" si="11"/>
        <v>0.3</v>
      </c>
      <c r="DR6" s="7">
        <f t="shared" si="12"/>
        <v>0.3</v>
      </c>
      <c r="DS6" s="7">
        <f t="shared" si="13"/>
        <v>0.3</v>
      </c>
      <c r="DT6" s="7">
        <f t="shared" si="14"/>
        <v>0.3</v>
      </c>
      <c r="DU6" s="7">
        <f>IF(MIN(Data[[#This Row],[¿El agente adapta su comunicación al cliente?11]:[¿El agente utiliza el plural corporativo correctamente?14]])=0,0,30%)</f>
        <v>0.3</v>
      </c>
      <c r="DV6" s="7">
        <f t="shared" si="15"/>
        <v>0.25</v>
      </c>
      <c r="DW6" s="7">
        <f t="shared" ref="DW6:DW17" si="145">IF(MIN(DV6)=0,0,25%)</f>
        <v>0.25</v>
      </c>
      <c r="DX6" s="7">
        <f t="shared" si="128"/>
        <v>1</v>
      </c>
      <c r="DY6" s="7">
        <f t="shared" si="129"/>
        <v>1</v>
      </c>
      <c r="DZ6" s="7">
        <f t="shared" si="130"/>
        <v>1</v>
      </c>
      <c r="EA6" s="7">
        <f t="shared" si="131"/>
        <v>1</v>
      </c>
      <c r="EB6" s="7">
        <f t="shared" si="132"/>
        <v>1</v>
      </c>
      <c r="EC6" s="7">
        <f t="shared" si="133"/>
        <v>1</v>
      </c>
      <c r="ED6" s="7">
        <f t="shared" si="16"/>
        <v>1</v>
      </c>
      <c r="EE6" s="7">
        <f t="shared" si="17"/>
        <v>1</v>
      </c>
      <c r="EF6" s="7">
        <f>IF(SUM(Data[[#This Row],[¿El agente presenta correctamente los beneficios del producto?23]:[¿El agente comunica beneficios emocionales al cliente?24]])=200%,100%,0%)</f>
        <v>1</v>
      </c>
      <c r="EG6" s="7">
        <f t="shared" si="18"/>
        <v>1</v>
      </c>
      <c r="EH6" s="7">
        <f t="shared" si="19"/>
        <v>1</v>
      </c>
      <c r="EI6" s="7">
        <f t="shared" si="20"/>
        <v>1</v>
      </c>
      <c r="EJ6" s="7">
        <f t="shared" ref="EJ6:EJ17" si="146">IF(SUM(EG6:EI6)=300%,100%,0%)</f>
        <v>1</v>
      </c>
      <c r="EK6" s="7">
        <f t="shared" si="21"/>
        <v>1</v>
      </c>
      <c r="EL6" s="7">
        <f>+Data[[#This Row],[¿El agente explica los términos y condiciones del servicio?28]]</f>
        <v>1</v>
      </c>
      <c r="EM6" s="7">
        <f t="shared" si="22"/>
        <v>1</v>
      </c>
      <c r="EN6" s="7">
        <f>+Data[[#This Row],[¿El agente identifica correctamente la solicitud del cliente? 2]]</f>
        <v>1</v>
      </c>
      <c r="EO6" s="7">
        <f t="shared" si="23"/>
        <v>1</v>
      </c>
      <c r="EP6" s="7">
        <f t="shared" si="24"/>
        <v>1</v>
      </c>
      <c r="EQ6" s="7">
        <f t="shared" si="25"/>
        <v>1</v>
      </c>
      <c r="ER6" s="7">
        <f t="shared" si="134"/>
        <v>1</v>
      </c>
      <c r="ES6" s="7">
        <f t="shared" si="26"/>
        <v>1</v>
      </c>
      <c r="ET6" s="7">
        <f t="shared" si="27"/>
        <v>1</v>
      </c>
      <c r="EU6" s="7">
        <f t="shared" ref="EU6:EU17" si="147">IF(SUM(ES6:ET6)=200%,100%,0%)</f>
        <v>1</v>
      </c>
      <c r="EV6" s="7">
        <f t="shared" si="28"/>
        <v>1</v>
      </c>
      <c r="EW6" s="7">
        <f t="shared" si="29"/>
        <v>1</v>
      </c>
      <c r="EX6" s="7">
        <f t="shared" si="135"/>
        <v>1</v>
      </c>
      <c r="EY6" s="7">
        <f t="shared" si="136"/>
        <v>1</v>
      </c>
      <c r="EZ6" s="7">
        <f t="shared" si="32"/>
        <v>1</v>
      </c>
      <c r="FA6" s="7">
        <f t="shared" si="137"/>
        <v>1</v>
      </c>
      <c r="FB6" s="7">
        <f>IF(SUM(EV6:FA6)=600%,100%,0%)</f>
        <v>1</v>
      </c>
      <c r="FC6" s="7">
        <f t="shared" si="138"/>
        <v>1</v>
      </c>
      <c r="FD6" s="7">
        <f t="shared" si="34"/>
        <v>1</v>
      </c>
      <c r="FE6" s="7">
        <f t="shared" si="35"/>
        <v>0</v>
      </c>
      <c r="FF6" s="7">
        <f t="shared" si="36"/>
        <v>1</v>
      </c>
      <c r="FG6" s="7">
        <f t="shared" si="37"/>
        <v>1</v>
      </c>
      <c r="FH6" s="7">
        <f t="shared" si="38"/>
        <v>1</v>
      </c>
      <c r="FI6" s="7">
        <f t="shared" si="39"/>
        <v>1</v>
      </c>
      <c r="FJ6" s="7">
        <f t="shared" ref="FJ6:FJ17" si="148">IF(SUM(FD6:FI6)=600%,100%,)</f>
        <v>0</v>
      </c>
      <c r="FK6" s="7">
        <f t="shared" si="40"/>
        <v>1</v>
      </c>
      <c r="FL6" s="7">
        <f>+Data[[#This Row],[¿El agente gestiona la oferta según la campaña vigente?48]]</f>
        <v>1</v>
      </c>
      <c r="FM6" s="7">
        <f t="shared" si="41"/>
        <v>1</v>
      </c>
      <c r="FN6" s="7">
        <f t="shared" si="42"/>
        <v>1</v>
      </c>
      <c r="FO6" s="7">
        <f t="shared" si="43"/>
        <v>1</v>
      </c>
      <c r="FP6" s="7">
        <f t="shared" ref="FP6:FP17" si="149">IF(SUM(FM6:FO6)=300%,100%,)</f>
        <v>1</v>
      </c>
      <c r="FQ6" s="7">
        <f t="shared" si="44"/>
        <v>1</v>
      </c>
      <c r="FR6" s="7">
        <f>+Data[[#This Row],[¿El agente registra correctamente todas las interacciones?52]]</f>
        <v>1</v>
      </c>
      <c r="FS6" s="7">
        <f t="shared" si="139"/>
        <v>0</v>
      </c>
      <c r="FT6" s="240">
        <f t="shared" si="45"/>
        <v>1</v>
      </c>
      <c r="FU6" s="7">
        <f>+Data[[#This Row],[¿El agente confirma la titularidad del cliente adecuadamente?53]]</f>
        <v>1</v>
      </c>
      <c r="FV6" s="240">
        <f t="shared" si="46"/>
        <v>1</v>
      </c>
      <c r="FW6" s="240">
        <f t="shared" si="47"/>
        <v>1</v>
      </c>
      <c r="FX6" s="7">
        <f t="shared" si="48"/>
        <v>1</v>
      </c>
      <c r="FY6" s="240">
        <f t="shared" si="49"/>
        <v>1</v>
      </c>
      <c r="FZ6" s="7">
        <f>+Data[[#This Row],[¿El agente evita compartir información sensible?56]]</f>
        <v>1</v>
      </c>
      <c r="GA6" s="7">
        <f t="shared" ref="GA6:GA24" si="150">IF(SUM(FU6,FX6,FZ6)=300%,100%,)</f>
        <v>1</v>
      </c>
      <c r="GB6" s="189">
        <f t="shared" si="140"/>
        <v>0.1</v>
      </c>
      <c r="GC6" s="189">
        <f t="shared" si="141"/>
        <v>0.3</v>
      </c>
      <c r="GD6" s="190">
        <f t="shared" si="142"/>
        <v>0</v>
      </c>
      <c r="GE6" s="190">
        <f t="shared" si="143"/>
        <v>0.3</v>
      </c>
      <c r="GF6" s="7">
        <f t="shared" si="144"/>
        <v>0.7</v>
      </c>
      <c r="GG6" s="187">
        <f>1</f>
        <v>1</v>
      </c>
      <c r="GH6" s="187">
        <f t="shared" si="50"/>
        <v>1</v>
      </c>
      <c r="GI6" t="str">
        <f t="shared" si="51"/>
        <v/>
      </c>
      <c r="GJ6" t="str">
        <f t="shared" si="52"/>
        <v/>
      </c>
      <c r="GK6" t="str">
        <f t="shared" si="53"/>
        <v/>
      </c>
      <c r="GN6" t="str">
        <f t="shared" si="54"/>
        <v/>
      </c>
      <c r="GO6" t="str">
        <f t="shared" si="55"/>
        <v/>
      </c>
      <c r="GP6" t="str">
        <f t="shared" si="56"/>
        <v/>
      </c>
      <c r="GQ6" t="str">
        <f t="shared" si="57"/>
        <v/>
      </c>
      <c r="GR6" t="str">
        <f t="shared" si="58"/>
        <v/>
      </c>
      <c r="GS6" t="str">
        <f t="shared" si="59"/>
        <v/>
      </c>
      <c r="GT6" t="str">
        <f t="shared" si="60"/>
        <v/>
      </c>
      <c r="GU6" t="e">
        <f>IF(#REF!="No",#REF!,"")</f>
        <v>#REF!</v>
      </c>
      <c r="GV6" t="str">
        <f t="shared" si="61"/>
        <v/>
      </c>
      <c r="GW6" t="str">
        <f t="shared" si="62"/>
        <v/>
      </c>
      <c r="GX6" t="str">
        <f t="shared" si="63"/>
        <v/>
      </c>
      <c r="GY6" t="str">
        <f t="shared" si="64"/>
        <v/>
      </c>
      <c r="GZ6" t="str">
        <f t="shared" si="65"/>
        <v/>
      </c>
      <c r="HA6" t="str">
        <f t="shared" si="66"/>
        <v/>
      </c>
      <c r="HB6" t="str">
        <f t="shared" si="67"/>
        <v/>
      </c>
      <c r="HC6" t="str">
        <f t="shared" si="68"/>
        <v/>
      </c>
      <c r="HD6" t="str">
        <f t="shared" si="69"/>
        <v/>
      </c>
      <c r="HE6" t="str">
        <f t="shared" si="70"/>
        <v/>
      </c>
      <c r="HF6" t="str">
        <f t="shared" si="71"/>
        <v/>
      </c>
      <c r="HG6" t="str">
        <f t="shared" si="72"/>
        <v/>
      </c>
      <c r="HH6" t="str">
        <f t="shared" si="73"/>
        <v/>
      </c>
      <c r="HI6" t="str">
        <f t="shared" si="74"/>
        <v/>
      </c>
      <c r="HJ6" t="str">
        <f t="shared" si="75"/>
        <v/>
      </c>
      <c r="HK6" t="str">
        <f t="shared" si="76"/>
        <v/>
      </c>
      <c r="HL6" t="str">
        <f t="shared" si="77"/>
        <v/>
      </c>
      <c r="HM6" t="str">
        <f t="shared" si="78"/>
        <v/>
      </c>
      <c r="HN6" t="str">
        <f t="shared" si="79"/>
        <v/>
      </c>
      <c r="HO6" t="str">
        <f t="shared" si="80"/>
        <v/>
      </c>
      <c r="HP6" t="str">
        <f t="shared" si="81"/>
        <v/>
      </c>
      <c r="HQ6" t="e">
        <f>IF(#REF!="No",#REF!,"")</f>
        <v>#REF!</v>
      </c>
      <c r="HR6" t="e">
        <f>IF(#REF!="No",#REF!,"")</f>
        <v>#REF!</v>
      </c>
      <c r="HS6" t="str">
        <f t="shared" si="82"/>
        <v/>
      </c>
      <c r="HT6" t="str">
        <f t="shared" si="83"/>
        <v xml:space="preserve">¿El agente realiza venta cruzada cuando corresponde? </v>
      </c>
      <c r="HU6" t="str">
        <f t="shared" si="84"/>
        <v/>
      </c>
      <c r="HV6" t="str">
        <f t="shared" si="85"/>
        <v/>
      </c>
      <c r="HW6" t="str">
        <f t="shared" si="86"/>
        <v/>
      </c>
      <c r="HX6" t="str">
        <f t="shared" si="87"/>
        <v/>
      </c>
      <c r="HY6" t="str">
        <f t="shared" si="88"/>
        <v/>
      </c>
      <c r="HZ6" t="str">
        <f t="shared" si="89"/>
        <v/>
      </c>
      <c r="IA6" t="str">
        <f t="shared" si="90"/>
        <v/>
      </c>
      <c r="IB6" t="str">
        <f t="shared" si="91"/>
        <v/>
      </c>
      <c r="IC6" t="str">
        <f t="shared" si="92"/>
        <v/>
      </c>
      <c r="ID6" s="187" t="str">
        <f t="shared" si="93"/>
        <v/>
      </c>
      <c r="IE6" s="187" t="str">
        <f t="shared" si="94"/>
        <v/>
      </c>
      <c r="IF6" s="187" t="str">
        <f t="shared" si="95"/>
        <v/>
      </c>
      <c r="IG6" s="187" t="str">
        <f t="shared" si="96"/>
        <v/>
      </c>
      <c r="IH6" s="78" t="str">
        <f>A6&amp;" "&amp;F6&amp;" "&amp;Data[[#This Row],[mes]]</f>
        <v>Marielvis del Carmen Sibaja Murillo Outbound may-26</v>
      </c>
      <c r="II6" s="78">
        <f>COUNTIF($IH5:$IH421,IH6)</f>
        <v>3</v>
      </c>
      <c r="IJ6" s="78">
        <f t="shared" si="97"/>
        <v>0</v>
      </c>
      <c r="IK6" s="78">
        <f>IF(Data[[#This Row],[Muestra Critica]]&gt;0,Data[[#This Row],[Muestra Critica]],"")</f>
        <v>1</v>
      </c>
      <c r="IL6" s="209">
        <f>IF(IK6="","",COUNTIF($IK$3:$IK421,IK6))</f>
        <v>397</v>
      </c>
      <c r="IM6" s="209">
        <f t="shared" si="98"/>
        <v>0</v>
      </c>
      <c r="IN6" s="188" t="str">
        <f t="shared" si="99"/>
        <v>may-26</v>
      </c>
      <c r="IO6" s="78"/>
      <c r="IP6" s="78"/>
      <c r="IQ6" s="78"/>
      <c r="IR6" s="78"/>
      <c r="IS6" s="78" t="str">
        <f ca="1">IFERROR(_xlfn.XLOOKUP(A:A,HC!B:B,HC!E:E,,0),0)</f>
        <v>&gt; 60 dias</v>
      </c>
    </row>
    <row r="7" spans="1:253" ht="15.5">
      <c r="A7" s="298" t="s">
        <v>297</v>
      </c>
      <c r="B7" s="205">
        <v>69442105</v>
      </c>
      <c r="C7" s="210">
        <v>46144</v>
      </c>
      <c r="D7" s="205" t="s">
        <v>441</v>
      </c>
      <c r="E7" s="205" t="s">
        <v>433</v>
      </c>
      <c r="F7" s="205" t="s">
        <v>32</v>
      </c>
      <c r="G7" s="205" t="s">
        <v>436</v>
      </c>
      <c r="H7" s="205" t="s">
        <v>452</v>
      </c>
      <c r="I7" s="206" t="s">
        <v>447</v>
      </c>
      <c r="J7" s="168" t="s">
        <v>33</v>
      </c>
      <c r="K7" s="168" t="s">
        <v>33</v>
      </c>
      <c r="L7" s="168" t="s">
        <v>33</v>
      </c>
      <c r="M7" s="168" t="s">
        <v>33</v>
      </c>
      <c r="N7" s="168" t="s">
        <v>33</v>
      </c>
      <c r="O7" s="168" t="s">
        <v>33</v>
      </c>
      <c r="P7" s="168" t="s">
        <v>33</v>
      </c>
      <c r="Q7" s="168" t="s">
        <v>33</v>
      </c>
      <c r="R7" s="168" t="s">
        <v>33</v>
      </c>
      <c r="S7" s="168" t="s">
        <v>33</v>
      </c>
      <c r="T7" s="168" t="s">
        <v>33</v>
      </c>
      <c r="U7" s="168" t="s">
        <v>33</v>
      </c>
      <c r="V7" s="169" t="s">
        <v>33</v>
      </c>
      <c r="W7" s="169" t="s">
        <v>33</v>
      </c>
      <c r="X7" s="169" t="s">
        <v>33</v>
      </c>
      <c r="Y7" s="169" t="s">
        <v>33</v>
      </c>
      <c r="Z7" s="169" t="s">
        <v>33</v>
      </c>
      <c r="AA7" s="169" t="s">
        <v>33</v>
      </c>
      <c r="AB7" s="169" t="s">
        <v>33</v>
      </c>
      <c r="AC7" s="169" t="s">
        <v>33</v>
      </c>
      <c r="AD7" s="169" t="s">
        <v>33</v>
      </c>
      <c r="AE7" s="169" t="s">
        <v>33</v>
      </c>
      <c r="AF7" s="169" t="s">
        <v>33</v>
      </c>
      <c r="AG7" s="169" t="s">
        <v>33</v>
      </c>
      <c r="AH7" s="169" t="s">
        <v>33</v>
      </c>
      <c r="AI7" s="169" t="s">
        <v>33</v>
      </c>
      <c r="AJ7" s="169" t="s">
        <v>33</v>
      </c>
      <c r="AK7" s="169" t="s">
        <v>33</v>
      </c>
      <c r="AL7" s="169" t="s">
        <v>33</v>
      </c>
      <c r="AM7" s="169" t="s">
        <v>33</v>
      </c>
      <c r="AN7" s="169" t="s">
        <v>34</v>
      </c>
      <c r="AO7" s="169" t="s">
        <v>33</v>
      </c>
      <c r="AP7" s="169" t="s">
        <v>33</v>
      </c>
      <c r="AQ7" s="169" t="s">
        <v>464</v>
      </c>
      <c r="AR7" s="169" t="s">
        <v>33</v>
      </c>
      <c r="AS7" s="169" t="s">
        <v>33</v>
      </c>
      <c r="AT7" s="169" t="s">
        <v>33</v>
      </c>
      <c r="AU7" s="169" t="s">
        <v>33</v>
      </c>
      <c r="AV7" s="169" t="s">
        <v>33</v>
      </c>
      <c r="AW7" s="169" t="s">
        <v>33</v>
      </c>
      <c r="AX7" s="169" t="s">
        <v>33</v>
      </c>
      <c r="AY7" s="169" t="s">
        <v>33</v>
      </c>
      <c r="AZ7" s="169" t="s">
        <v>33</v>
      </c>
      <c r="BA7" s="169" t="s">
        <v>33</v>
      </c>
      <c r="BB7" s="169" t="s">
        <v>33</v>
      </c>
      <c r="BC7" s="207" t="s">
        <v>33</v>
      </c>
      <c r="BD7" s="207" t="s">
        <v>33</v>
      </c>
      <c r="BE7" s="207" t="s">
        <v>33</v>
      </c>
      <c r="BF7" s="208" t="s">
        <v>33</v>
      </c>
      <c r="BG7" s="196"/>
      <c r="BH7" s="211" t="str">
        <f>Data[[#This Row],[Tipo de Muestra]]</f>
        <v>Critica</v>
      </c>
      <c r="BI7" s="196"/>
      <c r="BJ7" s="196"/>
      <c r="BK7">
        <f t="shared" si="0"/>
        <v>1</v>
      </c>
      <c r="BL7">
        <f t="shared" si="1"/>
        <v>1</v>
      </c>
      <c r="BM7">
        <f t="shared" si="2"/>
        <v>1</v>
      </c>
      <c r="BN7">
        <f t="shared" si="2"/>
        <v>1</v>
      </c>
      <c r="BO7">
        <f t="shared" si="2"/>
        <v>1</v>
      </c>
      <c r="BP7">
        <f t="shared" si="2"/>
        <v>1</v>
      </c>
      <c r="BQ7">
        <f t="shared" si="2"/>
        <v>1</v>
      </c>
      <c r="BR7">
        <f t="shared" si="2"/>
        <v>1</v>
      </c>
      <c r="BS7">
        <f t="shared" si="2"/>
        <v>1</v>
      </c>
      <c r="BT7">
        <f t="shared" si="2"/>
        <v>1</v>
      </c>
      <c r="BU7">
        <f t="shared" si="2"/>
        <v>1</v>
      </c>
      <c r="BV7">
        <f t="shared" si="2"/>
        <v>1</v>
      </c>
      <c r="BW7">
        <f t="shared" si="2"/>
        <v>1</v>
      </c>
      <c r="BX7">
        <f t="shared" si="2"/>
        <v>1</v>
      </c>
      <c r="BY7">
        <f t="shared" si="2"/>
        <v>1</v>
      </c>
      <c r="BZ7">
        <f t="shared" si="2"/>
        <v>1</v>
      </c>
      <c r="CA7">
        <f t="shared" si="2"/>
        <v>1</v>
      </c>
      <c r="CB7">
        <f t="shared" si="2"/>
        <v>1</v>
      </c>
      <c r="CC7">
        <f t="shared" si="2"/>
        <v>1</v>
      </c>
      <c r="CD7">
        <f t="shared" si="2"/>
        <v>1</v>
      </c>
      <c r="CE7">
        <f t="shared" si="2"/>
        <v>1</v>
      </c>
      <c r="CF7">
        <f t="shared" si="101"/>
        <v>1</v>
      </c>
      <c r="CG7">
        <f t="shared" si="102"/>
        <v>1</v>
      </c>
      <c r="CH7">
        <f t="shared" si="103"/>
        <v>1</v>
      </c>
      <c r="CI7">
        <f t="shared" si="104"/>
        <v>1</v>
      </c>
      <c r="CJ7">
        <f t="shared" si="105"/>
        <v>1</v>
      </c>
      <c r="CK7">
        <f t="shared" si="106"/>
        <v>1</v>
      </c>
      <c r="CL7">
        <f t="shared" si="107"/>
        <v>1</v>
      </c>
      <c r="CM7">
        <f t="shared" si="108"/>
        <v>1</v>
      </c>
      <c r="CN7">
        <f t="shared" si="109"/>
        <v>0</v>
      </c>
      <c r="CO7">
        <f t="shared" si="110"/>
        <v>1</v>
      </c>
      <c r="CP7">
        <f t="shared" si="111"/>
        <v>1</v>
      </c>
      <c r="CQ7">
        <f t="shared" si="112"/>
        <v>1</v>
      </c>
      <c r="CR7">
        <f t="shared" si="113"/>
        <v>1</v>
      </c>
      <c r="CS7">
        <f t="shared" si="114"/>
        <v>1</v>
      </c>
      <c r="CT7">
        <f t="shared" si="115"/>
        <v>1</v>
      </c>
      <c r="CU7">
        <f t="shared" si="116"/>
        <v>1</v>
      </c>
      <c r="CV7">
        <f t="shared" si="117"/>
        <v>1</v>
      </c>
      <c r="CW7">
        <f t="shared" si="118"/>
        <v>1</v>
      </c>
      <c r="CX7">
        <f t="shared" si="119"/>
        <v>1</v>
      </c>
      <c r="CY7">
        <f t="shared" si="120"/>
        <v>1</v>
      </c>
      <c r="CZ7">
        <f t="shared" si="121"/>
        <v>1</v>
      </c>
      <c r="DA7">
        <f t="shared" si="122"/>
        <v>1</v>
      </c>
      <c r="DB7">
        <f t="shared" si="123"/>
        <v>1</v>
      </c>
      <c r="DC7" s="187">
        <f t="shared" si="124"/>
        <v>1</v>
      </c>
      <c r="DD7" s="187">
        <f t="shared" si="125"/>
        <v>1</v>
      </c>
      <c r="DE7" s="187">
        <f t="shared" si="126"/>
        <v>1</v>
      </c>
      <c r="DF7" s="187">
        <f t="shared" si="3"/>
        <v>1</v>
      </c>
      <c r="DG7">
        <f t="shared" si="2"/>
        <v>1</v>
      </c>
      <c r="DH7" s="7">
        <f t="shared" si="4"/>
        <v>0.15</v>
      </c>
      <c r="DI7" s="7">
        <f t="shared" si="5"/>
        <v>0.15</v>
      </c>
      <c r="DJ7" s="7">
        <f t="shared" si="6"/>
        <v>0.15</v>
      </c>
      <c r="DK7" s="7">
        <f t="shared" si="127"/>
        <v>0.15</v>
      </c>
      <c r="DL7" s="7">
        <f t="shared" si="7"/>
        <v>0.3</v>
      </c>
      <c r="DM7" s="7">
        <f t="shared" si="8"/>
        <v>0.3</v>
      </c>
      <c r="DN7" s="7">
        <f t="shared" si="9"/>
        <v>0.3</v>
      </c>
      <c r="DO7" s="7">
        <f t="shared" si="10"/>
        <v>0.3</v>
      </c>
      <c r="DP7" s="7">
        <f>IF(MIN(Data[[#This Row],[¿El agente demuestra escucha activa durante la gestión?6]:[¿El agente parafrasea para confirmar entendimiento?9]])=0,0,30%)</f>
        <v>0.3</v>
      </c>
      <c r="DQ7" s="7">
        <f t="shared" si="11"/>
        <v>0.3</v>
      </c>
      <c r="DR7" s="7">
        <f t="shared" si="12"/>
        <v>0.3</v>
      </c>
      <c r="DS7" s="7">
        <f t="shared" si="13"/>
        <v>0.3</v>
      </c>
      <c r="DT7" s="7">
        <f t="shared" si="14"/>
        <v>0.3</v>
      </c>
      <c r="DU7" s="7">
        <f>IF(MIN(Data[[#This Row],[¿El agente adapta su comunicación al cliente?11]:[¿El agente utiliza el plural corporativo correctamente?14]])=0,0,30%)</f>
        <v>0.3</v>
      </c>
      <c r="DV7" s="7">
        <f t="shared" si="15"/>
        <v>0.25</v>
      </c>
      <c r="DW7" s="7">
        <f t="shared" si="145"/>
        <v>0.25</v>
      </c>
      <c r="DX7" s="7">
        <f t="shared" si="128"/>
        <v>1</v>
      </c>
      <c r="DY7" s="7">
        <f t="shared" si="129"/>
        <v>1</v>
      </c>
      <c r="DZ7" s="7">
        <f t="shared" si="130"/>
        <v>1</v>
      </c>
      <c r="EA7" s="7">
        <f t="shared" si="131"/>
        <v>1</v>
      </c>
      <c r="EB7" s="7">
        <f t="shared" si="132"/>
        <v>1</v>
      </c>
      <c r="EC7" s="7">
        <f t="shared" si="133"/>
        <v>1</v>
      </c>
      <c r="ED7" s="7">
        <f t="shared" si="16"/>
        <v>1</v>
      </c>
      <c r="EE7" s="7">
        <f t="shared" si="17"/>
        <v>1</v>
      </c>
      <c r="EF7" s="7">
        <f>IF(SUM(Data[[#This Row],[¿El agente presenta correctamente los beneficios del producto?23]:[¿El agente comunica beneficios emocionales al cliente?24]])=200%,100%,0%)</f>
        <v>1</v>
      </c>
      <c r="EG7" s="7">
        <f t="shared" si="18"/>
        <v>1</v>
      </c>
      <c r="EH7" s="7">
        <f t="shared" si="19"/>
        <v>1</v>
      </c>
      <c r="EI7" s="7">
        <f t="shared" si="20"/>
        <v>1</v>
      </c>
      <c r="EJ7" s="7">
        <f t="shared" si="146"/>
        <v>1</v>
      </c>
      <c r="EK7" s="7">
        <f t="shared" si="21"/>
        <v>1</v>
      </c>
      <c r="EL7" s="7">
        <f>+Data[[#This Row],[¿El agente explica los términos y condiciones del servicio?28]]</f>
        <v>1</v>
      </c>
      <c r="EM7" s="7">
        <f t="shared" si="22"/>
        <v>1</v>
      </c>
      <c r="EN7" s="7">
        <f>+Data[[#This Row],[¿El agente identifica correctamente la solicitud del cliente? 2]]</f>
        <v>1</v>
      </c>
      <c r="EO7" s="7">
        <f t="shared" si="23"/>
        <v>1</v>
      </c>
      <c r="EP7" s="7">
        <f t="shared" si="24"/>
        <v>1</v>
      </c>
      <c r="EQ7" s="7">
        <f t="shared" si="25"/>
        <v>1</v>
      </c>
      <c r="ER7" s="7">
        <f t="shared" si="134"/>
        <v>1</v>
      </c>
      <c r="ES7" s="7">
        <f t="shared" si="26"/>
        <v>1</v>
      </c>
      <c r="ET7" s="7">
        <f t="shared" si="27"/>
        <v>1</v>
      </c>
      <c r="EU7" s="7">
        <f t="shared" si="147"/>
        <v>1</v>
      </c>
      <c r="EV7" s="7">
        <f t="shared" si="28"/>
        <v>1</v>
      </c>
      <c r="EW7" s="7">
        <f t="shared" si="29"/>
        <v>1</v>
      </c>
      <c r="EX7" s="7">
        <f t="shared" si="135"/>
        <v>1</v>
      </c>
      <c r="EY7" s="7">
        <f t="shared" si="136"/>
        <v>1</v>
      </c>
      <c r="EZ7" s="7">
        <f t="shared" si="32"/>
        <v>1</v>
      </c>
      <c r="FA7" s="7">
        <f t="shared" si="137"/>
        <v>1</v>
      </c>
      <c r="FB7" s="7">
        <f>IF(SUM(EV7:FA7)=600%,100%,0%)</f>
        <v>1</v>
      </c>
      <c r="FC7" s="7">
        <f t="shared" si="138"/>
        <v>1</v>
      </c>
      <c r="FD7" s="7">
        <f t="shared" si="34"/>
        <v>1</v>
      </c>
      <c r="FE7" s="7">
        <f t="shared" si="35"/>
        <v>1</v>
      </c>
      <c r="FF7" s="7">
        <f t="shared" si="36"/>
        <v>1</v>
      </c>
      <c r="FG7" s="7">
        <f t="shared" si="37"/>
        <v>1</v>
      </c>
      <c r="FH7" s="7">
        <f t="shared" si="38"/>
        <v>1</v>
      </c>
      <c r="FI7" s="7">
        <f t="shared" si="39"/>
        <v>1</v>
      </c>
      <c r="FJ7" s="7">
        <f t="shared" si="148"/>
        <v>1</v>
      </c>
      <c r="FK7" s="7">
        <f t="shared" si="40"/>
        <v>1</v>
      </c>
      <c r="FL7" s="7">
        <f>+Data[[#This Row],[¿El agente gestiona la oferta según la campaña vigente?48]]</f>
        <v>1</v>
      </c>
      <c r="FM7" s="7">
        <f t="shared" si="41"/>
        <v>1</v>
      </c>
      <c r="FN7" s="7">
        <f t="shared" si="42"/>
        <v>1</v>
      </c>
      <c r="FO7" s="7">
        <f t="shared" si="43"/>
        <v>1</v>
      </c>
      <c r="FP7" s="7">
        <f t="shared" si="149"/>
        <v>1</v>
      </c>
      <c r="FQ7" s="7">
        <f t="shared" si="44"/>
        <v>1</v>
      </c>
      <c r="FR7" s="7">
        <f>+Data[[#This Row],[¿El agente registra correctamente todas las interacciones?52]]</f>
        <v>1</v>
      </c>
      <c r="FS7" s="7">
        <f t="shared" si="139"/>
        <v>1</v>
      </c>
      <c r="FT7" s="240">
        <f t="shared" si="45"/>
        <v>1</v>
      </c>
      <c r="FU7" s="7">
        <f>+Data[[#This Row],[¿El agente confirma la titularidad del cliente adecuadamente?53]]</f>
        <v>1</v>
      </c>
      <c r="FV7" s="240">
        <f t="shared" si="46"/>
        <v>1</v>
      </c>
      <c r="FW7" s="240">
        <f t="shared" si="47"/>
        <v>1</v>
      </c>
      <c r="FX7" s="7">
        <f t="shared" si="48"/>
        <v>1</v>
      </c>
      <c r="FY7" s="240">
        <f t="shared" si="49"/>
        <v>1</v>
      </c>
      <c r="FZ7" s="7">
        <f>+Data[[#This Row],[¿El agente evita compartir información sensible?56]]</f>
        <v>1</v>
      </c>
      <c r="GA7" s="7">
        <f t="shared" si="150"/>
        <v>1</v>
      </c>
      <c r="GB7" s="189">
        <f t="shared" si="140"/>
        <v>0.1</v>
      </c>
      <c r="GC7" s="189">
        <f t="shared" si="141"/>
        <v>0.3</v>
      </c>
      <c r="GD7" s="190">
        <f t="shared" si="142"/>
        <v>0.3</v>
      </c>
      <c r="GE7" s="190">
        <f t="shared" si="143"/>
        <v>0.3</v>
      </c>
      <c r="GF7" s="7">
        <f t="shared" si="144"/>
        <v>1</v>
      </c>
      <c r="GG7" s="187">
        <f>1</f>
        <v>1</v>
      </c>
      <c r="GH7" s="187">
        <f t="shared" si="50"/>
        <v>1</v>
      </c>
      <c r="GI7" t="str">
        <f t="shared" si="51"/>
        <v/>
      </c>
      <c r="GJ7" t="str">
        <f t="shared" si="52"/>
        <v/>
      </c>
      <c r="GK7" t="str">
        <f t="shared" si="53"/>
        <v/>
      </c>
      <c r="GN7" t="str">
        <f t="shared" si="54"/>
        <v/>
      </c>
      <c r="GO7" t="str">
        <f t="shared" si="55"/>
        <v/>
      </c>
      <c r="GP7" t="str">
        <f t="shared" si="56"/>
        <v/>
      </c>
      <c r="GQ7" t="str">
        <f t="shared" si="57"/>
        <v/>
      </c>
      <c r="GR7" t="str">
        <f t="shared" si="58"/>
        <v/>
      </c>
      <c r="GS7" t="str">
        <f t="shared" si="59"/>
        <v/>
      </c>
      <c r="GT7" t="str">
        <f t="shared" si="60"/>
        <v/>
      </c>
      <c r="GU7" t="e">
        <f>IF(#REF!="No",#REF!,"")</f>
        <v>#REF!</v>
      </c>
      <c r="GV7" t="str">
        <f t="shared" si="61"/>
        <v/>
      </c>
      <c r="GW7" t="str">
        <f t="shared" si="62"/>
        <v/>
      </c>
      <c r="GX7" t="str">
        <f t="shared" si="63"/>
        <v/>
      </c>
      <c r="GY7" t="str">
        <f t="shared" si="64"/>
        <v/>
      </c>
      <c r="GZ7" t="str">
        <f t="shared" si="65"/>
        <v/>
      </c>
      <c r="HA7" t="str">
        <f t="shared" si="66"/>
        <v/>
      </c>
      <c r="HB7" t="str">
        <f t="shared" si="67"/>
        <v/>
      </c>
      <c r="HC7" t="str">
        <f t="shared" si="68"/>
        <v/>
      </c>
      <c r="HD7" t="str">
        <f t="shared" si="69"/>
        <v/>
      </c>
      <c r="HE7" t="str">
        <f t="shared" si="70"/>
        <v/>
      </c>
      <c r="HF7" t="str">
        <f t="shared" si="71"/>
        <v/>
      </c>
      <c r="HG7" t="str">
        <f t="shared" si="72"/>
        <v/>
      </c>
      <c r="HH7" t="str">
        <f t="shared" si="73"/>
        <v/>
      </c>
      <c r="HI7" t="str">
        <f t="shared" si="74"/>
        <v/>
      </c>
      <c r="HJ7" t="str">
        <f t="shared" si="75"/>
        <v/>
      </c>
      <c r="HK7" t="str">
        <f t="shared" si="76"/>
        <v/>
      </c>
      <c r="HL7" t="str">
        <f t="shared" si="77"/>
        <v/>
      </c>
      <c r="HM7" t="str">
        <f t="shared" si="78"/>
        <v/>
      </c>
      <c r="HN7" t="str">
        <f t="shared" si="79"/>
        <v xml:space="preserve">¿El agente identifica cuentas malas cuando corresponde? </v>
      </c>
      <c r="HO7" t="str">
        <f t="shared" si="80"/>
        <v/>
      </c>
      <c r="HP7" t="str">
        <f t="shared" si="81"/>
        <v/>
      </c>
      <c r="HQ7" t="e">
        <f>IF(#REF!="No",#REF!,"")</f>
        <v>#REF!</v>
      </c>
      <c r="HR7" t="e">
        <f>IF(#REF!="No",#REF!,"")</f>
        <v>#REF!</v>
      </c>
      <c r="HS7" t="str">
        <f t="shared" si="82"/>
        <v/>
      </c>
      <c r="HT7" t="str">
        <f t="shared" si="83"/>
        <v/>
      </c>
      <c r="HU7" t="str">
        <f t="shared" si="84"/>
        <v/>
      </c>
      <c r="HV7" t="str">
        <f t="shared" si="85"/>
        <v/>
      </c>
      <c r="HW7" t="str">
        <f t="shared" si="86"/>
        <v/>
      </c>
      <c r="HX7" t="str">
        <f t="shared" si="87"/>
        <v/>
      </c>
      <c r="HY7" t="str">
        <f t="shared" si="88"/>
        <v/>
      </c>
      <c r="HZ7" t="str">
        <f t="shared" si="89"/>
        <v/>
      </c>
      <c r="IA7" t="str">
        <f t="shared" si="90"/>
        <v/>
      </c>
      <c r="IB7" t="str">
        <f t="shared" si="91"/>
        <v/>
      </c>
      <c r="IC7" t="str">
        <f t="shared" si="92"/>
        <v/>
      </c>
      <c r="ID7" s="187" t="str">
        <f t="shared" si="93"/>
        <v/>
      </c>
      <c r="IE7" s="187" t="str">
        <f t="shared" si="94"/>
        <v/>
      </c>
      <c r="IF7" s="187" t="str">
        <f t="shared" si="95"/>
        <v/>
      </c>
      <c r="IG7" s="187" t="str">
        <f t="shared" si="96"/>
        <v/>
      </c>
      <c r="IH7" s="78" t="str">
        <f>A7&amp;" "&amp;F7&amp;" "&amp;Data[[#This Row],[mes]]</f>
        <v>Mirna del Carmen Rodriguez Castañedas Outbound may-26</v>
      </c>
      <c r="II7" s="78">
        <f>COUNTIF($IH6:$IH422,IH7)</f>
        <v>3</v>
      </c>
      <c r="IJ7" s="78">
        <f t="shared" si="97"/>
        <v>0</v>
      </c>
      <c r="IK7" s="78">
        <f>IF(Data[[#This Row],[Muestra Critica]]&gt;0,Data[[#This Row],[Muestra Critica]],"")</f>
        <v>1</v>
      </c>
      <c r="IL7" s="209">
        <f>IF(IK7="","",COUNTIF($IK$3:$IK422,IK7))</f>
        <v>397</v>
      </c>
      <c r="IM7" s="209">
        <f t="shared" si="98"/>
        <v>0</v>
      </c>
      <c r="IN7" s="188" t="str">
        <f t="shared" si="99"/>
        <v>may-26</v>
      </c>
      <c r="IO7" s="78"/>
      <c r="IP7" s="78"/>
      <c r="IQ7" s="78"/>
      <c r="IR7" s="78"/>
      <c r="IS7" s="78">
        <f>IFERROR(_xlfn.XLOOKUP(A:A,HC!B:B,HC!E:E,,0),0)</f>
        <v>0</v>
      </c>
    </row>
    <row r="8" spans="1:253" ht="15.5">
      <c r="A8" s="298" t="s">
        <v>298</v>
      </c>
      <c r="B8" s="205">
        <v>67891914</v>
      </c>
      <c r="C8" s="210">
        <v>46144</v>
      </c>
      <c r="D8" s="205" t="s">
        <v>441</v>
      </c>
      <c r="E8" s="205" t="s">
        <v>433</v>
      </c>
      <c r="F8" s="205" t="s">
        <v>32</v>
      </c>
      <c r="G8" s="205" t="s">
        <v>436</v>
      </c>
      <c r="H8" s="205" t="s">
        <v>452</v>
      </c>
      <c r="I8" s="206" t="s">
        <v>447</v>
      </c>
      <c r="J8" s="168" t="s">
        <v>33</v>
      </c>
      <c r="K8" s="168" t="s">
        <v>33</v>
      </c>
      <c r="L8" s="168" t="s">
        <v>33</v>
      </c>
      <c r="M8" s="168" t="s">
        <v>33</v>
      </c>
      <c r="N8" s="168" t="s">
        <v>33</v>
      </c>
      <c r="O8" s="168" t="s">
        <v>33</v>
      </c>
      <c r="P8" s="168" t="s">
        <v>33</v>
      </c>
      <c r="Q8" s="168" t="s">
        <v>33</v>
      </c>
      <c r="R8" s="168" t="s">
        <v>33</v>
      </c>
      <c r="S8" s="168" t="s">
        <v>33</v>
      </c>
      <c r="T8" s="168" t="s">
        <v>33</v>
      </c>
      <c r="U8" s="168" t="s">
        <v>33</v>
      </c>
      <c r="V8" s="169" t="s">
        <v>33</v>
      </c>
      <c r="W8" s="169" t="s">
        <v>33</v>
      </c>
      <c r="X8" s="169" t="s">
        <v>33</v>
      </c>
      <c r="Y8" s="169" t="s">
        <v>33</v>
      </c>
      <c r="Z8" s="169" t="s">
        <v>33</v>
      </c>
      <c r="AA8" s="169" t="s">
        <v>33</v>
      </c>
      <c r="AB8" s="169" t="s">
        <v>33</v>
      </c>
      <c r="AC8" s="169" t="s">
        <v>33</v>
      </c>
      <c r="AD8" s="169" t="s">
        <v>33</v>
      </c>
      <c r="AE8" s="169" t="s">
        <v>33</v>
      </c>
      <c r="AF8" s="169" t="s">
        <v>33</v>
      </c>
      <c r="AG8" s="169" t="s">
        <v>33</v>
      </c>
      <c r="AH8" s="169" t="s">
        <v>33</v>
      </c>
      <c r="AI8" s="169" t="s">
        <v>33</v>
      </c>
      <c r="AJ8" s="169" t="s">
        <v>33</v>
      </c>
      <c r="AK8" s="169" t="s">
        <v>33</v>
      </c>
      <c r="AL8" s="169" t="s">
        <v>33</v>
      </c>
      <c r="AM8" s="169" t="s">
        <v>33</v>
      </c>
      <c r="AN8" s="169" t="s">
        <v>33</v>
      </c>
      <c r="AO8" s="169" t="s">
        <v>33</v>
      </c>
      <c r="AP8" s="169" t="s">
        <v>33</v>
      </c>
      <c r="AQ8" s="169" t="s">
        <v>464</v>
      </c>
      <c r="AR8" s="169" t="s">
        <v>33</v>
      </c>
      <c r="AS8" s="169" t="s">
        <v>33</v>
      </c>
      <c r="AT8" s="169" t="s">
        <v>33</v>
      </c>
      <c r="AU8" s="169" t="s">
        <v>33</v>
      </c>
      <c r="AV8" s="169" t="s">
        <v>33</v>
      </c>
      <c r="AW8" s="169" t="s">
        <v>34</v>
      </c>
      <c r="AX8" s="169" t="s">
        <v>33</v>
      </c>
      <c r="AY8" s="169" t="s">
        <v>33</v>
      </c>
      <c r="AZ8" s="169" t="s">
        <v>33</v>
      </c>
      <c r="BA8" s="169" t="s">
        <v>33</v>
      </c>
      <c r="BB8" s="169" t="s">
        <v>33</v>
      </c>
      <c r="BC8" s="207" t="s">
        <v>33</v>
      </c>
      <c r="BD8" s="207" t="s">
        <v>33</v>
      </c>
      <c r="BE8" s="207" t="s">
        <v>33</v>
      </c>
      <c r="BF8" s="208" t="s">
        <v>33</v>
      </c>
      <c r="BG8" s="196"/>
      <c r="BH8" s="211" t="str">
        <f>Data[[#This Row],[Tipo de Muestra]]</f>
        <v>Critica</v>
      </c>
      <c r="BI8" s="196"/>
      <c r="BJ8" s="196"/>
      <c r="BK8">
        <f t="shared" si="0"/>
        <v>1</v>
      </c>
      <c r="BL8">
        <f t="shared" si="1"/>
        <v>1</v>
      </c>
      <c r="BM8">
        <f t="shared" si="2"/>
        <v>1</v>
      </c>
      <c r="BN8">
        <f t="shared" si="2"/>
        <v>1</v>
      </c>
      <c r="BO8">
        <f t="shared" si="2"/>
        <v>1</v>
      </c>
      <c r="BP8">
        <f t="shared" si="2"/>
        <v>1</v>
      </c>
      <c r="BQ8">
        <f t="shared" si="2"/>
        <v>1</v>
      </c>
      <c r="BR8">
        <f t="shared" si="2"/>
        <v>1</v>
      </c>
      <c r="BS8">
        <f t="shared" si="2"/>
        <v>1</v>
      </c>
      <c r="BT8">
        <f t="shared" si="2"/>
        <v>1</v>
      </c>
      <c r="BU8">
        <f t="shared" si="2"/>
        <v>1</v>
      </c>
      <c r="BV8">
        <f t="shared" si="2"/>
        <v>1</v>
      </c>
      <c r="BW8">
        <f t="shared" si="2"/>
        <v>1</v>
      </c>
      <c r="BX8">
        <f t="shared" si="2"/>
        <v>1</v>
      </c>
      <c r="BY8">
        <f t="shared" si="2"/>
        <v>1</v>
      </c>
      <c r="BZ8">
        <f t="shared" si="2"/>
        <v>1</v>
      </c>
      <c r="CA8">
        <f t="shared" si="2"/>
        <v>1</v>
      </c>
      <c r="CB8">
        <f t="shared" si="2"/>
        <v>1</v>
      </c>
      <c r="CC8">
        <f t="shared" si="2"/>
        <v>1</v>
      </c>
      <c r="CD8">
        <f t="shared" si="2"/>
        <v>1</v>
      </c>
      <c r="CE8">
        <f t="shared" si="2"/>
        <v>1</v>
      </c>
      <c r="CF8">
        <f t="shared" si="101"/>
        <v>1</v>
      </c>
      <c r="CG8">
        <f t="shared" si="102"/>
        <v>1</v>
      </c>
      <c r="CH8">
        <f t="shared" si="103"/>
        <v>1</v>
      </c>
      <c r="CI8">
        <f t="shared" si="104"/>
        <v>1</v>
      </c>
      <c r="CJ8">
        <f t="shared" si="105"/>
        <v>1</v>
      </c>
      <c r="CK8">
        <f t="shared" si="106"/>
        <v>1</v>
      </c>
      <c r="CL8">
        <f t="shared" si="107"/>
        <v>1</v>
      </c>
      <c r="CM8">
        <f t="shared" si="108"/>
        <v>1</v>
      </c>
      <c r="CN8">
        <f t="shared" si="109"/>
        <v>1</v>
      </c>
      <c r="CO8">
        <f t="shared" si="110"/>
        <v>1</v>
      </c>
      <c r="CP8">
        <f t="shared" si="111"/>
        <v>1</v>
      </c>
      <c r="CQ8">
        <f t="shared" si="112"/>
        <v>1</v>
      </c>
      <c r="CR8">
        <f t="shared" si="113"/>
        <v>1</v>
      </c>
      <c r="CS8">
        <f t="shared" si="114"/>
        <v>1</v>
      </c>
      <c r="CT8">
        <f t="shared" si="115"/>
        <v>1</v>
      </c>
      <c r="CU8">
        <f t="shared" si="116"/>
        <v>1</v>
      </c>
      <c r="CV8">
        <f t="shared" si="117"/>
        <v>1</v>
      </c>
      <c r="CW8">
        <f t="shared" si="118"/>
        <v>0</v>
      </c>
      <c r="CX8">
        <f t="shared" si="119"/>
        <v>1</v>
      </c>
      <c r="CY8">
        <f t="shared" si="120"/>
        <v>1</v>
      </c>
      <c r="CZ8">
        <f t="shared" si="121"/>
        <v>1</v>
      </c>
      <c r="DA8">
        <f t="shared" si="122"/>
        <v>1</v>
      </c>
      <c r="DB8">
        <f t="shared" si="123"/>
        <v>1</v>
      </c>
      <c r="DC8" s="187">
        <f t="shared" si="124"/>
        <v>1</v>
      </c>
      <c r="DD8" s="187">
        <f t="shared" si="125"/>
        <v>1</v>
      </c>
      <c r="DE8" s="187">
        <f t="shared" si="126"/>
        <v>1</v>
      </c>
      <c r="DF8" s="187">
        <f t="shared" si="3"/>
        <v>1</v>
      </c>
      <c r="DG8">
        <f t="shared" si="2"/>
        <v>1</v>
      </c>
      <c r="DH8" s="7">
        <f t="shared" si="4"/>
        <v>0.15</v>
      </c>
      <c r="DI8" s="7">
        <f t="shared" si="5"/>
        <v>0.15</v>
      </c>
      <c r="DJ8" s="7">
        <f t="shared" si="6"/>
        <v>0.15</v>
      </c>
      <c r="DK8" s="7">
        <f t="shared" si="127"/>
        <v>0.15</v>
      </c>
      <c r="DL8" s="7">
        <f t="shared" si="7"/>
        <v>0.3</v>
      </c>
      <c r="DM8" s="7">
        <f t="shared" si="8"/>
        <v>0.3</v>
      </c>
      <c r="DN8" s="7">
        <f t="shared" si="9"/>
        <v>0.3</v>
      </c>
      <c r="DO8" s="7">
        <f t="shared" si="10"/>
        <v>0.3</v>
      </c>
      <c r="DP8" s="7">
        <f>IF(MIN(Data[[#This Row],[¿El agente demuestra escucha activa durante la gestión?6]:[¿El agente parafrasea para confirmar entendimiento?9]])=0,0,30%)</f>
        <v>0.3</v>
      </c>
      <c r="DQ8" s="7">
        <f t="shared" si="11"/>
        <v>0.3</v>
      </c>
      <c r="DR8" s="7">
        <f t="shared" si="12"/>
        <v>0.3</v>
      </c>
      <c r="DS8" s="7">
        <f t="shared" si="13"/>
        <v>0.3</v>
      </c>
      <c r="DT8" s="7">
        <f t="shared" si="14"/>
        <v>0.3</v>
      </c>
      <c r="DU8" s="7">
        <f>IF(MIN(Data[[#This Row],[¿El agente adapta su comunicación al cliente?11]:[¿El agente utiliza el plural corporativo correctamente?14]])=0,0,30%)</f>
        <v>0.3</v>
      </c>
      <c r="DV8" s="7">
        <f t="shared" si="15"/>
        <v>0.25</v>
      </c>
      <c r="DW8" s="7">
        <f t="shared" si="145"/>
        <v>0.25</v>
      </c>
      <c r="DX8" s="7">
        <f t="shared" si="128"/>
        <v>1</v>
      </c>
      <c r="DY8" s="7">
        <f t="shared" si="129"/>
        <v>1</v>
      </c>
      <c r="DZ8" s="7">
        <f t="shared" si="130"/>
        <v>1</v>
      </c>
      <c r="EA8" s="7">
        <f t="shared" si="131"/>
        <v>1</v>
      </c>
      <c r="EB8" s="7">
        <f t="shared" si="132"/>
        <v>1</v>
      </c>
      <c r="EC8" s="7">
        <f t="shared" si="133"/>
        <v>1</v>
      </c>
      <c r="ED8" s="7">
        <f t="shared" si="16"/>
        <v>1</v>
      </c>
      <c r="EE8" s="7">
        <f t="shared" si="17"/>
        <v>1</v>
      </c>
      <c r="EF8" s="7">
        <f>IF(SUM(Data[[#This Row],[¿El agente presenta correctamente los beneficios del producto?23]:[¿El agente comunica beneficios emocionales al cliente?24]])=200%,100%,0%)</f>
        <v>1</v>
      </c>
      <c r="EG8" s="7">
        <f t="shared" si="18"/>
        <v>1</v>
      </c>
      <c r="EH8" s="7">
        <f t="shared" si="19"/>
        <v>1</v>
      </c>
      <c r="EI8" s="7">
        <f t="shared" si="20"/>
        <v>1</v>
      </c>
      <c r="EJ8" s="7">
        <f t="shared" si="146"/>
        <v>1</v>
      </c>
      <c r="EK8" s="7">
        <f t="shared" si="21"/>
        <v>1</v>
      </c>
      <c r="EL8" s="7">
        <f>+Data[[#This Row],[¿El agente explica los términos y condiciones del servicio?28]]</f>
        <v>1</v>
      </c>
      <c r="EM8" s="7">
        <f t="shared" si="22"/>
        <v>1</v>
      </c>
      <c r="EN8" s="7">
        <f>+Data[[#This Row],[¿El agente identifica correctamente la solicitud del cliente? 2]]</f>
        <v>1</v>
      </c>
      <c r="EO8" s="7">
        <f t="shared" si="23"/>
        <v>1</v>
      </c>
      <c r="EP8" s="7">
        <f t="shared" si="24"/>
        <v>1</v>
      </c>
      <c r="EQ8" s="7">
        <f t="shared" si="25"/>
        <v>1</v>
      </c>
      <c r="ER8" s="7">
        <f t="shared" si="134"/>
        <v>1</v>
      </c>
      <c r="ES8" s="7">
        <f t="shared" si="26"/>
        <v>1</v>
      </c>
      <c r="ET8" s="7">
        <f t="shared" si="27"/>
        <v>1</v>
      </c>
      <c r="EU8" s="7">
        <f t="shared" si="147"/>
        <v>1</v>
      </c>
      <c r="EV8" s="7">
        <f t="shared" si="28"/>
        <v>1</v>
      </c>
      <c r="EW8" s="7">
        <f t="shared" si="29"/>
        <v>1</v>
      </c>
      <c r="EX8" s="7">
        <f t="shared" si="135"/>
        <v>1</v>
      </c>
      <c r="EY8" s="7">
        <f t="shared" si="136"/>
        <v>1</v>
      </c>
      <c r="EZ8" s="7">
        <f t="shared" si="32"/>
        <v>1</v>
      </c>
      <c r="FA8" s="7">
        <f t="shared" si="137"/>
        <v>1</v>
      </c>
      <c r="FB8" s="7">
        <f t="shared" ref="FB8:FB17" si="151">IF(SUM(EV8:FA8)=600%,100%,0%)</f>
        <v>1</v>
      </c>
      <c r="FC8" s="7">
        <f t="shared" si="138"/>
        <v>1</v>
      </c>
      <c r="FD8" s="7">
        <f t="shared" si="34"/>
        <v>1</v>
      </c>
      <c r="FE8" s="7">
        <f t="shared" si="35"/>
        <v>1</v>
      </c>
      <c r="FF8" s="7">
        <f t="shared" si="36"/>
        <v>1</v>
      </c>
      <c r="FG8" s="7">
        <f t="shared" si="37"/>
        <v>1</v>
      </c>
      <c r="FH8" s="7">
        <f t="shared" si="38"/>
        <v>1</v>
      </c>
      <c r="FI8" s="7">
        <f t="shared" si="39"/>
        <v>0</v>
      </c>
      <c r="FJ8" s="7">
        <f t="shared" si="148"/>
        <v>0</v>
      </c>
      <c r="FK8" s="7">
        <f t="shared" si="40"/>
        <v>1</v>
      </c>
      <c r="FL8" s="7">
        <f>+Data[[#This Row],[¿El agente gestiona la oferta según la campaña vigente?48]]</f>
        <v>1</v>
      </c>
      <c r="FM8" s="7">
        <f t="shared" si="41"/>
        <v>1</v>
      </c>
      <c r="FN8" s="7">
        <f t="shared" si="42"/>
        <v>1</v>
      </c>
      <c r="FO8" s="7">
        <f t="shared" si="43"/>
        <v>1</v>
      </c>
      <c r="FP8" s="7">
        <f t="shared" si="149"/>
        <v>1</v>
      </c>
      <c r="FQ8" s="7">
        <f t="shared" si="44"/>
        <v>1</v>
      </c>
      <c r="FR8" s="7">
        <f>+Data[[#This Row],[¿El agente registra correctamente todas las interacciones?52]]</f>
        <v>1</v>
      </c>
      <c r="FS8" s="7">
        <f>IF(SUM(FJ8,FL8,FP8,FR8)=400%,100%,0)</f>
        <v>0</v>
      </c>
      <c r="FT8" s="240">
        <f t="shared" si="45"/>
        <v>1</v>
      </c>
      <c r="FU8" s="7">
        <f>+Data[[#This Row],[¿El agente confirma la titularidad del cliente adecuadamente?53]]</f>
        <v>1</v>
      </c>
      <c r="FV8" s="240">
        <f t="shared" si="46"/>
        <v>1</v>
      </c>
      <c r="FW8" s="240">
        <f t="shared" si="47"/>
        <v>1</v>
      </c>
      <c r="FX8" s="7">
        <f t="shared" si="48"/>
        <v>1</v>
      </c>
      <c r="FY8" s="240">
        <f t="shared" si="49"/>
        <v>1</v>
      </c>
      <c r="FZ8" s="7">
        <f>+Data[[#This Row],[¿El agente evita compartir información sensible?56]]</f>
        <v>1</v>
      </c>
      <c r="GA8" s="7">
        <f t="shared" si="150"/>
        <v>1</v>
      </c>
      <c r="GB8" s="189">
        <f t="shared" si="140"/>
        <v>0.1</v>
      </c>
      <c r="GC8" s="189">
        <f t="shared" si="141"/>
        <v>0.3</v>
      </c>
      <c r="GD8" s="190">
        <f t="shared" si="142"/>
        <v>0</v>
      </c>
      <c r="GE8" s="190">
        <f t="shared" si="143"/>
        <v>0.3</v>
      </c>
      <c r="GF8" s="7">
        <f t="shared" si="144"/>
        <v>0.7</v>
      </c>
      <c r="GG8" s="187">
        <f>1</f>
        <v>1</v>
      </c>
      <c r="GH8" s="187">
        <f t="shared" si="50"/>
        <v>1</v>
      </c>
      <c r="GI8" t="str">
        <f t="shared" si="51"/>
        <v/>
      </c>
      <c r="GJ8" t="str">
        <f t="shared" si="52"/>
        <v/>
      </c>
      <c r="GK8" t="str">
        <f t="shared" si="53"/>
        <v/>
      </c>
      <c r="GN8" t="str">
        <f t="shared" si="54"/>
        <v/>
      </c>
      <c r="GO8" t="str">
        <f t="shared" si="55"/>
        <v/>
      </c>
      <c r="GP8" t="str">
        <f t="shared" si="56"/>
        <v/>
      </c>
      <c r="GQ8" t="str">
        <f t="shared" si="57"/>
        <v/>
      </c>
      <c r="GR8" t="str">
        <f t="shared" si="58"/>
        <v/>
      </c>
      <c r="GS8" t="str">
        <f t="shared" si="59"/>
        <v/>
      </c>
      <c r="GT8" t="str">
        <f t="shared" si="60"/>
        <v/>
      </c>
      <c r="GU8" t="e">
        <f>IF(#REF!="No",#REF!,"")</f>
        <v>#REF!</v>
      </c>
      <c r="GV8" t="str">
        <f t="shared" si="61"/>
        <v/>
      </c>
      <c r="GW8" t="str">
        <f t="shared" si="62"/>
        <v/>
      </c>
      <c r="GX8" t="str">
        <f t="shared" si="63"/>
        <v/>
      </c>
      <c r="GY8" t="str">
        <f t="shared" si="64"/>
        <v/>
      </c>
      <c r="GZ8" t="str">
        <f t="shared" si="65"/>
        <v/>
      </c>
      <c r="HA8" t="str">
        <f t="shared" si="66"/>
        <v/>
      </c>
      <c r="HB8" t="str">
        <f t="shared" si="67"/>
        <v/>
      </c>
      <c r="HC8" t="str">
        <f t="shared" si="68"/>
        <v/>
      </c>
      <c r="HD8" t="str">
        <f t="shared" si="69"/>
        <v/>
      </c>
      <c r="HE8" t="str">
        <f t="shared" si="70"/>
        <v/>
      </c>
      <c r="HF8" t="str">
        <f t="shared" si="71"/>
        <v/>
      </c>
      <c r="HG8" t="str">
        <f t="shared" si="72"/>
        <v/>
      </c>
      <c r="HH8" t="str">
        <f t="shared" si="73"/>
        <v/>
      </c>
      <c r="HI8" t="str">
        <f t="shared" si="74"/>
        <v/>
      </c>
      <c r="HJ8" t="str">
        <f t="shared" si="75"/>
        <v/>
      </c>
      <c r="HK8" t="str">
        <f t="shared" si="76"/>
        <v/>
      </c>
      <c r="HL8" t="str">
        <f t="shared" si="77"/>
        <v/>
      </c>
      <c r="HM8" t="str">
        <f t="shared" si="78"/>
        <v/>
      </c>
      <c r="HN8" t="str">
        <f t="shared" si="79"/>
        <v/>
      </c>
      <c r="HO8" t="str">
        <f t="shared" si="80"/>
        <v/>
      </c>
      <c r="HP8" t="str">
        <f t="shared" si="81"/>
        <v/>
      </c>
      <c r="HQ8" t="e">
        <f>IF(#REF!="No",#REF!,"")</f>
        <v>#REF!</v>
      </c>
      <c r="HR8" t="e">
        <f>IF(#REF!="No",#REF!,"")</f>
        <v>#REF!</v>
      </c>
      <c r="HS8" t="str">
        <f t="shared" si="82"/>
        <v/>
      </c>
      <c r="HT8" t="str">
        <f t="shared" si="83"/>
        <v/>
      </c>
      <c r="HU8" t="str">
        <f t="shared" si="84"/>
        <v/>
      </c>
      <c r="HV8" t="str">
        <f t="shared" si="85"/>
        <v/>
      </c>
      <c r="HW8" t="str">
        <f t="shared" si="86"/>
        <v/>
      </c>
      <c r="HX8" t="str">
        <f t="shared" si="87"/>
        <v xml:space="preserve">¿El agente maneja correctamente las objeciones del cliente? </v>
      </c>
      <c r="HY8" t="str">
        <f t="shared" si="88"/>
        <v/>
      </c>
      <c r="HZ8" t="str">
        <f t="shared" si="89"/>
        <v/>
      </c>
      <c r="IA8" t="str">
        <f t="shared" si="90"/>
        <v/>
      </c>
      <c r="IB8" t="str">
        <f t="shared" si="91"/>
        <v/>
      </c>
      <c r="IC8" t="str">
        <f t="shared" si="92"/>
        <v/>
      </c>
      <c r="ID8" s="187" t="str">
        <f t="shared" si="93"/>
        <v/>
      </c>
      <c r="IE8" s="187" t="str">
        <f t="shared" si="94"/>
        <v/>
      </c>
      <c r="IF8" s="187" t="str">
        <f t="shared" si="95"/>
        <v/>
      </c>
      <c r="IG8" s="187" t="str">
        <f t="shared" si="96"/>
        <v/>
      </c>
      <c r="IH8" s="78" t="str">
        <f>A8&amp;" "&amp;F8&amp;" "&amp;Data[[#This Row],[mes]]</f>
        <v>Ainette Ivette Balbuena Madrid Outbound may-26</v>
      </c>
      <c r="II8" s="78">
        <f>COUNTIF($IH7:$IH423,IH8)</f>
        <v>2</v>
      </c>
      <c r="IJ8" s="78">
        <f t="shared" si="97"/>
        <v>0</v>
      </c>
      <c r="IK8" s="78">
        <f>IF(Data[[#This Row],[Muestra Critica]]&gt;0,Data[[#This Row],[Muestra Critica]],"")</f>
        <v>1</v>
      </c>
      <c r="IL8" s="209">
        <f>IF(IK8="","",COUNTIF($IK$3:$IK423,IK8))</f>
        <v>397</v>
      </c>
      <c r="IM8" s="209">
        <f t="shared" si="98"/>
        <v>0</v>
      </c>
      <c r="IN8" s="188" t="str">
        <f t="shared" si="99"/>
        <v>may-26</v>
      </c>
      <c r="IO8" s="78"/>
      <c r="IP8" s="78"/>
      <c r="IQ8" s="78"/>
      <c r="IR8" s="78"/>
      <c r="IS8" s="78">
        <f>IFERROR(_xlfn.XLOOKUP(A:A,HC!B:B,HC!E:E,,0),0)</f>
        <v>0</v>
      </c>
    </row>
    <row r="9" spans="1:253" ht="15.5">
      <c r="A9" s="298" t="s">
        <v>299</v>
      </c>
      <c r="B9" s="205">
        <v>65920908</v>
      </c>
      <c r="C9" s="210">
        <v>46144</v>
      </c>
      <c r="D9" s="205" t="s">
        <v>441</v>
      </c>
      <c r="E9" s="205" t="s">
        <v>433</v>
      </c>
      <c r="F9" s="205" t="s">
        <v>32</v>
      </c>
      <c r="G9" s="205" t="s">
        <v>436</v>
      </c>
      <c r="H9" s="205" t="s">
        <v>452</v>
      </c>
      <c r="I9" s="206" t="s">
        <v>446</v>
      </c>
      <c r="J9" s="168" t="s">
        <v>33</v>
      </c>
      <c r="K9" s="168" t="s">
        <v>33</v>
      </c>
      <c r="L9" s="168" t="s">
        <v>33</v>
      </c>
      <c r="M9" s="168" t="s">
        <v>33</v>
      </c>
      <c r="N9" s="168" t="s">
        <v>33</v>
      </c>
      <c r="O9" s="168" t="s">
        <v>33</v>
      </c>
      <c r="P9" s="168" t="s">
        <v>33</v>
      </c>
      <c r="Q9" s="168" t="s">
        <v>33</v>
      </c>
      <c r="R9" s="168" t="s">
        <v>33</v>
      </c>
      <c r="S9" s="168" t="s">
        <v>33</v>
      </c>
      <c r="T9" s="168" t="s">
        <v>33</v>
      </c>
      <c r="U9" s="168" t="s">
        <v>33</v>
      </c>
      <c r="V9" s="169" t="s">
        <v>33</v>
      </c>
      <c r="W9" s="169" t="s">
        <v>33</v>
      </c>
      <c r="X9" s="169" t="s">
        <v>33</v>
      </c>
      <c r="Y9" s="169" t="s">
        <v>33</v>
      </c>
      <c r="Z9" s="169" t="s">
        <v>33</v>
      </c>
      <c r="AA9" s="169" t="s">
        <v>33</v>
      </c>
      <c r="AB9" s="169" t="s">
        <v>33</v>
      </c>
      <c r="AC9" s="169" t="s">
        <v>33</v>
      </c>
      <c r="AD9" s="169" t="s">
        <v>33</v>
      </c>
      <c r="AE9" s="169" t="s">
        <v>33</v>
      </c>
      <c r="AF9" s="169" t="s">
        <v>33</v>
      </c>
      <c r="AG9" s="169" t="s">
        <v>33</v>
      </c>
      <c r="AH9" s="169" t="s">
        <v>33</v>
      </c>
      <c r="AI9" s="169" t="s">
        <v>33</v>
      </c>
      <c r="AJ9" s="169" t="s">
        <v>33</v>
      </c>
      <c r="AK9" s="169" t="s">
        <v>33</v>
      </c>
      <c r="AL9" s="169" t="s">
        <v>33</v>
      </c>
      <c r="AM9" s="169" t="s">
        <v>33</v>
      </c>
      <c r="AN9" s="169" t="s">
        <v>33</v>
      </c>
      <c r="AO9" s="169" t="s">
        <v>33</v>
      </c>
      <c r="AP9" s="169" t="s">
        <v>33</v>
      </c>
      <c r="AQ9" s="169" t="s">
        <v>464</v>
      </c>
      <c r="AR9" s="169" t="s">
        <v>33</v>
      </c>
      <c r="AS9" s="169" t="s">
        <v>33</v>
      </c>
      <c r="AT9" s="169" t="s">
        <v>33</v>
      </c>
      <c r="AU9" s="169" t="s">
        <v>33</v>
      </c>
      <c r="AV9" s="169" t="s">
        <v>33</v>
      </c>
      <c r="AW9" s="169" t="s">
        <v>33</v>
      </c>
      <c r="AX9" s="169" t="s">
        <v>33</v>
      </c>
      <c r="AY9" s="169" t="s">
        <v>33</v>
      </c>
      <c r="AZ9" s="169" t="s">
        <v>33</v>
      </c>
      <c r="BA9" s="169" t="s">
        <v>33</v>
      </c>
      <c r="BB9" s="169" t="s">
        <v>33</v>
      </c>
      <c r="BC9" s="207" t="s">
        <v>33</v>
      </c>
      <c r="BD9" s="207" t="s">
        <v>33</v>
      </c>
      <c r="BE9" s="207" t="s">
        <v>33</v>
      </c>
      <c r="BF9" s="208" t="s">
        <v>33</v>
      </c>
      <c r="BG9" s="196"/>
      <c r="BH9" s="211" t="str">
        <f>Data[[#This Row],[Tipo de Muestra]]</f>
        <v>No Critica</v>
      </c>
      <c r="BI9" s="196"/>
      <c r="BJ9" s="196"/>
      <c r="BK9">
        <f t="shared" si="0"/>
        <v>1</v>
      </c>
      <c r="BL9">
        <f t="shared" si="1"/>
        <v>1</v>
      </c>
      <c r="BM9">
        <f t="shared" si="2"/>
        <v>1</v>
      </c>
      <c r="BN9">
        <f t="shared" si="2"/>
        <v>1</v>
      </c>
      <c r="BO9">
        <f t="shared" si="2"/>
        <v>1</v>
      </c>
      <c r="BP9">
        <f t="shared" si="2"/>
        <v>1</v>
      </c>
      <c r="BQ9">
        <f t="shared" si="2"/>
        <v>1</v>
      </c>
      <c r="BR9">
        <f t="shared" si="2"/>
        <v>1</v>
      </c>
      <c r="BS9">
        <f t="shared" si="2"/>
        <v>1</v>
      </c>
      <c r="BT9">
        <f t="shared" si="2"/>
        <v>1</v>
      </c>
      <c r="BU9">
        <f t="shared" si="2"/>
        <v>1</v>
      </c>
      <c r="BV9">
        <f t="shared" si="2"/>
        <v>1</v>
      </c>
      <c r="BW9">
        <f t="shared" si="2"/>
        <v>1</v>
      </c>
      <c r="BX9">
        <f t="shared" si="2"/>
        <v>1</v>
      </c>
      <c r="BY9">
        <f t="shared" si="2"/>
        <v>1</v>
      </c>
      <c r="BZ9">
        <f t="shared" si="2"/>
        <v>1</v>
      </c>
      <c r="CA9">
        <f t="shared" si="2"/>
        <v>1</v>
      </c>
      <c r="CB9">
        <f t="shared" si="2"/>
        <v>1</v>
      </c>
      <c r="CC9">
        <f t="shared" si="2"/>
        <v>1</v>
      </c>
      <c r="CD9">
        <f t="shared" si="2"/>
        <v>1</v>
      </c>
      <c r="CE9">
        <f t="shared" si="2"/>
        <v>1</v>
      </c>
      <c r="CF9">
        <f t="shared" si="101"/>
        <v>1</v>
      </c>
      <c r="CG9">
        <f t="shared" si="102"/>
        <v>1</v>
      </c>
      <c r="CH9">
        <f t="shared" si="103"/>
        <v>1</v>
      </c>
      <c r="CI9">
        <f t="shared" si="104"/>
        <v>1</v>
      </c>
      <c r="CJ9">
        <f t="shared" si="105"/>
        <v>1</v>
      </c>
      <c r="CK9">
        <f t="shared" si="106"/>
        <v>1</v>
      </c>
      <c r="CL9">
        <f t="shared" si="107"/>
        <v>1</v>
      </c>
      <c r="CM9">
        <f t="shared" si="108"/>
        <v>1</v>
      </c>
      <c r="CN9">
        <f t="shared" si="109"/>
        <v>1</v>
      </c>
      <c r="CO9">
        <f t="shared" si="110"/>
        <v>1</v>
      </c>
      <c r="CP9">
        <f t="shared" si="111"/>
        <v>1</v>
      </c>
      <c r="CQ9">
        <f t="shared" si="112"/>
        <v>1</v>
      </c>
      <c r="CR9">
        <f t="shared" si="113"/>
        <v>1</v>
      </c>
      <c r="CS9">
        <f t="shared" si="114"/>
        <v>1</v>
      </c>
      <c r="CT9">
        <f t="shared" si="115"/>
        <v>1</v>
      </c>
      <c r="CU9">
        <f t="shared" si="116"/>
        <v>1</v>
      </c>
      <c r="CV9">
        <f t="shared" si="117"/>
        <v>1</v>
      </c>
      <c r="CW9">
        <f t="shared" si="118"/>
        <v>1</v>
      </c>
      <c r="CX9">
        <f t="shared" si="119"/>
        <v>1</v>
      </c>
      <c r="CY9">
        <f t="shared" si="120"/>
        <v>1</v>
      </c>
      <c r="CZ9">
        <f t="shared" si="121"/>
        <v>1</v>
      </c>
      <c r="DA9">
        <f t="shared" si="122"/>
        <v>1</v>
      </c>
      <c r="DB9">
        <f t="shared" si="123"/>
        <v>1</v>
      </c>
      <c r="DC9" s="187">
        <f t="shared" si="124"/>
        <v>1</v>
      </c>
      <c r="DD9" s="187">
        <f t="shared" si="125"/>
        <v>1</v>
      </c>
      <c r="DE9" s="187">
        <f t="shared" si="126"/>
        <v>1</v>
      </c>
      <c r="DF9" s="187">
        <f t="shared" si="3"/>
        <v>1</v>
      </c>
      <c r="DG9">
        <f t="shared" si="2"/>
        <v>1</v>
      </c>
      <c r="DH9" s="7">
        <f t="shared" si="4"/>
        <v>0.15</v>
      </c>
      <c r="DI9" s="7">
        <f t="shared" si="5"/>
        <v>0.15</v>
      </c>
      <c r="DJ9" s="7">
        <f t="shared" si="6"/>
        <v>0.15</v>
      </c>
      <c r="DK9" s="7">
        <f t="shared" si="127"/>
        <v>0.15</v>
      </c>
      <c r="DL9" s="7">
        <f t="shared" si="7"/>
        <v>0.3</v>
      </c>
      <c r="DM9" s="7">
        <f t="shared" si="8"/>
        <v>0.3</v>
      </c>
      <c r="DN9" s="7">
        <f t="shared" si="9"/>
        <v>0.3</v>
      </c>
      <c r="DO9" s="7">
        <f t="shared" si="10"/>
        <v>0.3</v>
      </c>
      <c r="DP9" s="7">
        <f>IF(MIN(Data[[#This Row],[¿El agente demuestra escucha activa durante la gestión?6]:[¿El agente parafrasea para confirmar entendimiento?9]])=0,0,30%)</f>
        <v>0.3</v>
      </c>
      <c r="DQ9" s="7">
        <f t="shared" si="11"/>
        <v>0.3</v>
      </c>
      <c r="DR9" s="7">
        <f t="shared" si="12"/>
        <v>0.3</v>
      </c>
      <c r="DS9" s="7">
        <f t="shared" si="13"/>
        <v>0.3</v>
      </c>
      <c r="DT9" s="7">
        <f t="shared" si="14"/>
        <v>0.3</v>
      </c>
      <c r="DU9" s="7">
        <f>IF(MIN(Data[[#This Row],[¿El agente adapta su comunicación al cliente?11]:[¿El agente utiliza el plural corporativo correctamente?14]])=0,0,30%)</f>
        <v>0.3</v>
      </c>
      <c r="DV9" s="7">
        <f t="shared" si="15"/>
        <v>0.25</v>
      </c>
      <c r="DW9" s="7">
        <f t="shared" si="145"/>
        <v>0.25</v>
      </c>
      <c r="DX9" s="7">
        <f t="shared" si="128"/>
        <v>1</v>
      </c>
      <c r="DY9" s="7">
        <f t="shared" si="129"/>
        <v>1</v>
      </c>
      <c r="DZ9" s="7">
        <f t="shared" si="130"/>
        <v>1</v>
      </c>
      <c r="EA9" s="7">
        <f t="shared" si="131"/>
        <v>1</v>
      </c>
      <c r="EB9" s="7">
        <f t="shared" si="132"/>
        <v>1</v>
      </c>
      <c r="EC9" s="7">
        <f t="shared" si="133"/>
        <v>1</v>
      </c>
      <c r="ED9" s="7">
        <f t="shared" si="16"/>
        <v>1</v>
      </c>
      <c r="EE9" s="7">
        <f t="shared" si="17"/>
        <v>1</v>
      </c>
      <c r="EF9" s="7">
        <f>IF(SUM(Data[[#This Row],[¿El agente presenta correctamente los beneficios del producto?23]:[¿El agente comunica beneficios emocionales al cliente?24]])=200%,100%,0%)</f>
        <v>1</v>
      </c>
      <c r="EG9" s="7">
        <f t="shared" si="18"/>
        <v>1</v>
      </c>
      <c r="EH9" s="7">
        <f t="shared" si="19"/>
        <v>1</v>
      </c>
      <c r="EI9" s="7">
        <f t="shared" si="20"/>
        <v>1</v>
      </c>
      <c r="EJ9" s="7">
        <f t="shared" si="146"/>
        <v>1</v>
      </c>
      <c r="EK9" s="7">
        <f t="shared" si="21"/>
        <v>1</v>
      </c>
      <c r="EL9" s="7">
        <f>+Data[[#This Row],[¿El agente explica los términos y condiciones del servicio?28]]</f>
        <v>1</v>
      </c>
      <c r="EM9" s="7">
        <f t="shared" si="22"/>
        <v>1</v>
      </c>
      <c r="EN9" s="7">
        <f>+Data[[#This Row],[¿El agente identifica correctamente la solicitud del cliente? 2]]</f>
        <v>1</v>
      </c>
      <c r="EO9" s="7">
        <f t="shared" si="23"/>
        <v>1</v>
      </c>
      <c r="EP9" s="7">
        <f t="shared" si="24"/>
        <v>1</v>
      </c>
      <c r="EQ9" s="7">
        <f t="shared" si="25"/>
        <v>1</v>
      </c>
      <c r="ER9" s="7">
        <f t="shared" si="134"/>
        <v>1</v>
      </c>
      <c r="ES9" s="7">
        <f t="shared" si="26"/>
        <v>1</v>
      </c>
      <c r="ET9" s="7">
        <f t="shared" si="27"/>
        <v>1</v>
      </c>
      <c r="EU9" s="7">
        <f t="shared" si="147"/>
        <v>1</v>
      </c>
      <c r="EV9" s="7">
        <f t="shared" si="28"/>
        <v>1</v>
      </c>
      <c r="EW9" s="7">
        <f t="shared" si="29"/>
        <v>1</v>
      </c>
      <c r="EX9" s="7">
        <f t="shared" si="135"/>
        <v>1</v>
      </c>
      <c r="EY9" s="7">
        <f t="shared" si="136"/>
        <v>1</v>
      </c>
      <c r="EZ9" s="7">
        <f t="shared" si="32"/>
        <v>1</v>
      </c>
      <c r="FA9" s="7">
        <f t="shared" si="137"/>
        <v>1</v>
      </c>
      <c r="FB9" s="7">
        <f t="shared" si="151"/>
        <v>1</v>
      </c>
      <c r="FC9" s="7">
        <f t="shared" si="138"/>
        <v>1</v>
      </c>
      <c r="FD9" s="7">
        <f t="shared" si="34"/>
        <v>1</v>
      </c>
      <c r="FE9" s="7">
        <f t="shared" si="35"/>
        <v>1</v>
      </c>
      <c r="FF9" s="7">
        <f t="shared" si="36"/>
        <v>1</v>
      </c>
      <c r="FG9" s="7">
        <f t="shared" si="37"/>
        <v>1</v>
      </c>
      <c r="FH9" s="7">
        <f t="shared" si="38"/>
        <v>1</v>
      </c>
      <c r="FI9" s="7">
        <f t="shared" si="39"/>
        <v>1</v>
      </c>
      <c r="FJ9" s="7">
        <f t="shared" si="148"/>
        <v>1</v>
      </c>
      <c r="FK9" s="7">
        <f t="shared" si="40"/>
        <v>1</v>
      </c>
      <c r="FL9" s="7">
        <f>+Data[[#This Row],[¿El agente gestiona la oferta según la campaña vigente?48]]</f>
        <v>1</v>
      </c>
      <c r="FM9" s="7">
        <f t="shared" si="41"/>
        <v>1</v>
      </c>
      <c r="FN9" s="7">
        <f t="shared" si="42"/>
        <v>1</v>
      </c>
      <c r="FO9" s="7">
        <f t="shared" si="43"/>
        <v>1</v>
      </c>
      <c r="FP9" s="7">
        <f t="shared" si="149"/>
        <v>1</v>
      </c>
      <c r="FQ9" s="7">
        <f t="shared" si="44"/>
        <v>1</v>
      </c>
      <c r="FR9" s="7">
        <f>+Data[[#This Row],[¿El agente registra correctamente todas las interacciones?52]]</f>
        <v>1</v>
      </c>
      <c r="FS9" s="7">
        <f t="shared" si="139"/>
        <v>1</v>
      </c>
      <c r="FT9" s="240">
        <f t="shared" si="45"/>
        <v>1</v>
      </c>
      <c r="FU9" s="7">
        <f>+Data[[#This Row],[¿El agente confirma la titularidad del cliente adecuadamente?53]]</f>
        <v>1</v>
      </c>
      <c r="FV9" s="240">
        <f t="shared" si="46"/>
        <v>1</v>
      </c>
      <c r="FW9" s="240">
        <f t="shared" si="47"/>
        <v>1</v>
      </c>
      <c r="FX9" s="7">
        <f t="shared" si="48"/>
        <v>1</v>
      </c>
      <c r="FY9" s="240">
        <f t="shared" si="49"/>
        <v>1</v>
      </c>
      <c r="FZ9" s="7">
        <f>+Data[[#This Row],[¿El agente evita compartir información sensible?56]]</f>
        <v>1</v>
      </c>
      <c r="GA9" s="7">
        <f t="shared" si="150"/>
        <v>1</v>
      </c>
      <c r="GB9" s="189">
        <f t="shared" si="140"/>
        <v>0.1</v>
      </c>
      <c r="GC9" s="189">
        <f t="shared" si="141"/>
        <v>0.3</v>
      </c>
      <c r="GD9" s="190">
        <f t="shared" si="142"/>
        <v>0.3</v>
      </c>
      <c r="GE9" s="190">
        <f t="shared" si="143"/>
        <v>0.3</v>
      </c>
      <c r="GF9" s="7">
        <f t="shared" si="144"/>
        <v>1</v>
      </c>
      <c r="GG9" s="187">
        <f>1</f>
        <v>1</v>
      </c>
      <c r="GH9" s="187">
        <f t="shared" si="50"/>
        <v>0</v>
      </c>
      <c r="GI9" t="str">
        <f t="shared" si="51"/>
        <v/>
      </c>
      <c r="GJ9" t="str">
        <f t="shared" si="52"/>
        <v/>
      </c>
      <c r="GK9" t="str">
        <f t="shared" si="53"/>
        <v/>
      </c>
      <c r="GN9" t="str">
        <f t="shared" si="54"/>
        <v/>
      </c>
      <c r="GO9" t="str">
        <f t="shared" si="55"/>
        <v/>
      </c>
      <c r="GP9" t="str">
        <f t="shared" si="56"/>
        <v/>
      </c>
      <c r="GQ9" t="str">
        <f t="shared" si="57"/>
        <v/>
      </c>
      <c r="GR9" t="str">
        <f t="shared" si="58"/>
        <v/>
      </c>
      <c r="GS9" t="str">
        <f t="shared" si="59"/>
        <v/>
      </c>
      <c r="GT9" t="str">
        <f t="shared" si="60"/>
        <v/>
      </c>
      <c r="GU9" t="e">
        <f>IF(#REF!="No",#REF!,"")</f>
        <v>#REF!</v>
      </c>
      <c r="GV9" t="str">
        <f t="shared" si="61"/>
        <v/>
      </c>
      <c r="GW9" t="str">
        <f t="shared" si="62"/>
        <v/>
      </c>
      <c r="GX9" t="str">
        <f t="shared" si="63"/>
        <v/>
      </c>
      <c r="GY9" t="str">
        <f t="shared" si="64"/>
        <v/>
      </c>
      <c r="GZ9" t="str">
        <f t="shared" si="65"/>
        <v/>
      </c>
      <c r="HA9" t="str">
        <f t="shared" si="66"/>
        <v/>
      </c>
      <c r="HB9" t="str">
        <f t="shared" si="67"/>
        <v/>
      </c>
      <c r="HC9" t="str">
        <f t="shared" si="68"/>
        <v/>
      </c>
      <c r="HD9" t="str">
        <f t="shared" si="69"/>
        <v/>
      </c>
      <c r="HE9" t="str">
        <f t="shared" si="70"/>
        <v/>
      </c>
      <c r="HF9" t="str">
        <f t="shared" si="71"/>
        <v/>
      </c>
      <c r="HG9" t="str">
        <f t="shared" si="72"/>
        <v/>
      </c>
      <c r="HH9" t="str">
        <f t="shared" si="73"/>
        <v/>
      </c>
      <c r="HI9" t="str">
        <f t="shared" si="74"/>
        <v/>
      </c>
      <c r="HJ9" t="str">
        <f t="shared" si="75"/>
        <v/>
      </c>
      <c r="HK9" t="str">
        <f t="shared" si="76"/>
        <v/>
      </c>
      <c r="HL9" t="str">
        <f t="shared" si="77"/>
        <v/>
      </c>
      <c r="HM9" t="str">
        <f t="shared" si="78"/>
        <v/>
      </c>
      <c r="HN9" t="str">
        <f t="shared" si="79"/>
        <v/>
      </c>
      <c r="HO9" t="str">
        <f t="shared" si="80"/>
        <v/>
      </c>
      <c r="HP9" t="str">
        <f t="shared" si="81"/>
        <v/>
      </c>
      <c r="HQ9" t="e">
        <f>IF(#REF!="No",#REF!,"")</f>
        <v>#REF!</v>
      </c>
      <c r="HR9" t="e">
        <f>IF(#REF!="No",#REF!,"")</f>
        <v>#REF!</v>
      </c>
      <c r="HS9" t="str">
        <f t="shared" si="82"/>
        <v/>
      </c>
      <c r="HT9" t="str">
        <f t="shared" si="83"/>
        <v/>
      </c>
      <c r="HU9" t="str">
        <f t="shared" si="84"/>
        <v/>
      </c>
      <c r="HV9" t="str">
        <f t="shared" si="85"/>
        <v/>
      </c>
      <c r="HW9" t="str">
        <f t="shared" si="86"/>
        <v/>
      </c>
      <c r="HX9" t="str">
        <f t="shared" si="87"/>
        <v/>
      </c>
      <c r="HY9" t="str">
        <f t="shared" si="88"/>
        <v/>
      </c>
      <c r="HZ9" t="str">
        <f t="shared" si="89"/>
        <v/>
      </c>
      <c r="IA9" t="str">
        <f t="shared" si="90"/>
        <v/>
      </c>
      <c r="IB9" t="str">
        <f t="shared" si="91"/>
        <v/>
      </c>
      <c r="IC9" t="str">
        <f t="shared" si="92"/>
        <v/>
      </c>
      <c r="ID9" s="187" t="str">
        <f t="shared" si="93"/>
        <v/>
      </c>
      <c r="IE9" s="187" t="str">
        <f t="shared" si="94"/>
        <v/>
      </c>
      <c r="IF9" s="187" t="str">
        <f t="shared" si="95"/>
        <v/>
      </c>
      <c r="IG9" s="187" t="str">
        <f t="shared" si="96"/>
        <v/>
      </c>
      <c r="IH9" s="78" t="str">
        <f>A9&amp;" "&amp;F9&amp;" "&amp;Data[[#This Row],[mes]]</f>
        <v>Eloisa Itzel Ojo Moreno Outbound may-26</v>
      </c>
      <c r="II9" s="78">
        <f>COUNTIF($IH8:$IH424,IH9)</f>
        <v>3</v>
      </c>
      <c r="IJ9" s="78">
        <f t="shared" si="97"/>
        <v>0</v>
      </c>
      <c r="IK9" s="78" t="str">
        <f>IF(Data[[#This Row],[Muestra Critica]]&gt;0,Data[[#This Row],[Muestra Critica]],"")</f>
        <v/>
      </c>
      <c r="IL9" s="209" t="str">
        <f>IF(IK9="","",COUNTIF($IK$3:$IK424,IK9))</f>
        <v/>
      </c>
      <c r="IM9" s="209">
        <f t="shared" si="98"/>
        <v>0</v>
      </c>
      <c r="IN9" s="188" t="str">
        <f t="shared" si="99"/>
        <v>may-26</v>
      </c>
      <c r="IO9" s="78"/>
      <c r="IP9" s="78"/>
      <c r="IQ9" s="78"/>
      <c r="IR9" s="78"/>
      <c r="IS9" s="78" t="str">
        <f ca="1">IFERROR(_xlfn.XLOOKUP(A:A,HC!B:B,HC!E:E,,0),0)</f>
        <v>&gt; 60 dias</v>
      </c>
    </row>
    <row r="10" spans="1:253" ht="15.5">
      <c r="A10" s="298" t="s">
        <v>300</v>
      </c>
      <c r="B10" s="205">
        <v>65079807</v>
      </c>
      <c r="C10" s="210">
        <v>46144</v>
      </c>
      <c r="D10" s="205" t="s">
        <v>441</v>
      </c>
      <c r="E10" s="205" t="s">
        <v>433</v>
      </c>
      <c r="F10" s="205" t="s">
        <v>32</v>
      </c>
      <c r="G10" s="205" t="s">
        <v>436</v>
      </c>
      <c r="H10" s="205" t="s">
        <v>452</v>
      </c>
      <c r="I10" s="206" t="s">
        <v>447</v>
      </c>
      <c r="J10" s="168" t="s">
        <v>33</v>
      </c>
      <c r="K10" s="168" t="s">
        <v>33</v>
      </c>
      <c r="L10" s="168" t="s">
        <v>33</v>
      </c>
      <c r="M10" s="168" t="s">
        <v>33</v>
      </c>
      <c r="N10" s="168" t="s">
        <v>33</v>
      </c>
      <c r="O10" s="168" t="s">
        <v>33</v>
      </c>
      <c r="P10" s="168" t="s">
        <v>33</v>
      </c>
      <c r="Q10" s="168" t="s">
        <v>33</v>
      </c>
      <c r="R10" s="168" t="s">
        <v>33</v>
      </c>
      <c r="S10" s="168" t="s">
        <v>33</v>
      </c>
      <c r="T10" s="168" t="s">
        <v>33</v>
      </c>
      <c r="U10" s="168" t="s">
        <v>33</v>
      </c>
      <c r="V10" s="169" t="s">
        <v>33</v>
      </c>
      <c r="W10" s="169" t="s">
        <v>33</v>
      </c>
      <c r="X10" s="169" t="s">
        <v>33</v>
      </c>
      <c r="Y10" s="169" t="s">
        <v>34</v>
      </c>
      <c r="Z10" s="169" t="s">
        <v>33</v>
      </c>
      <c r="AA10" s="169" t="s">
        <v>33</v>
      </c>
      <c r="AB10" s="169" t="s">
        <v>33</v>
      </c>
      <c r="AC10" s="169" t="s">
        <v>33</v>
      </c>
      <c r="AD10" s="169" t="s">
        <v>33</v>
      </c>
      <c r="AE10" s="169" t="s">
        <v>33</v>
      </c>
      <c r="AF10" s="169" t="s">
        <v>33</v>
      </c>
      <c r="AG10" s="169" t="s">
        <v>33</v>
      </c>
      <c r="AH10" s="169" t="s">
        <v>33</v>
      </c>
      <c r="AI10" s="169" t="s">
        <v>33</v>
      </c>
      <c r="AJ10" s="169" t="s">
        <v>33</v>
      </c>
      <c r="AK10" s="169" t="s">
        <v>33</v>
      </c>
      <c r="AL10" s="169" t="s">
        <v>33</v>
      </c>
      <c r="AM10" s="169" t="s">
        <v>33</v>
      </c>
      <c r="AN10" s="169" t="s">
        <v>33</v>
      </c>
      <c r="AO10" s="169" t="s">
        <v>33</v>
      </c>
      <c r="AP10" s="169" t="s">
        <v>33</v>
      </c>
      <c r="AQ10" s="169" t="s">
        <v>464</v>
      </c>
      <c r="AR10" s="169" t="s">
        <v>33</v>
      </c>
      <c r="AS10" s="169" t="s">
        <v>34</v>
      </c>
      <c r="AT10" s="169" t="s">
        <v>33</v>
      </c>
      <c r="AU10" s="169" t="s">
        <v>33</v>
      </c>
      <c r="AV10" s="169" t="s">
        <v>33</v>
      </c>
      <c r="AW10" s="169" t="s">
        <v>33</v>
      </c>
      <c r="AX10" s="169" t="s">
        <v>33</v>
      </c>
      <c r="AY10" s="169" t="s">
        <v>33</v>
      </c>
      <c r="AZ10" s="169" t="s">
        <v>33</v>
      </c>
      <c r="BA10" s="169" t="s">
        <v>33</v>
      </c>
      <c r="BB10" s="169" t="s">
        <v>33</v>
      </c>
      <c r="BC10" s="207" t="s">
        <v>33</v>
      </c>
      <c r="BD10" s="207" t="s">
        <v>33</v>
      </c>
      <c r="BE10" s="207" t="s">
        <v>33</v>
      </c>
      <c r="BF10" s="208" t="s">
        <v>33</v>
      </c>
      <c r="BG10" s="196"/>
      <c r="BH10" s="211" t="str">
        <f>Data[[#This Row],[Tipo de Muestra]]</f>
        <v>Critica</v>
      </c>
      <c r="BI10" s="196"/>
      <c r="BJ10" s="196"/>
      <c r="BK10">
        <f t="shared" si="0"/>
        <v>1</v>
      </c>
      <c r="BL10">
        <f t="shared" si="1"/>
        <v>1</v>
      </c>
      <c r="BM10">
        <f t="shared" si="2"/>
        <v>1</v>
      </c>
      <c r="BN10">
        <f t="shared" si="2"/>
        <v>1</v>
      </c>
      <c r="BO10">
        <f t="shared" si="2"/>
        <v>1</v>
      </c>
      <c r="BP10">
        <f t="shared" si="2"/>
        <v>1</v>
      </c>
      <c r="BQ10">
        <f t="shared" si="2"/>
        <v>1</v>
      </c>
      <c r="BR10">
        <f t="shared" si="2"/>
        <v>1</v>
      </c>
      <c r="BS10">
        <f t="shared" si="2"/>
        <v>1</v>
      </c>
      <c r="BT10">
        <f t="shared" si="2"/>
        <v>1</v>
      </c>
      <c r="BU10">
        <f t="shared" si="2"/>
        <v>1</v>
      </c>
      <c r="BV10">
        <f t="shared" si="2"/>
        <v>1</v>
      </c>
      <c r="BW10">
        <f t="shared" si="2"/>
        <v>1</v>
      </c>
      <c r="BX10">
        <f t="shared" si="2"/>
        <v>1</v>
      </c>
      <c r="BY10">
        <f t="shared" si="2"/>
        <v>1</v>
      </c>
      <c r="BZ10">
        <f t="shared" si="2"/>
        <v>0</v>
      </c>
      <c r="CA10">
        <f t="shared" si="2"/>
        <v>1</v>
      </c>
      <c r="CB10">
        <f t="shared" si="2"/>
        <v>1</v>
      </c>
      <c r="CC10">
        <f t="shared" si="2"/>
        <v>1</v>
      </c>
      <c r="CD10">
        <f t="shared" si="2"/>
        <v>1</v>
      </c>
      <c r="CE10">
        <f t="shared" si="2"/>
        <v>1</v>
      </c>
      <c r="CF10">
        <f t="shared" si="101"/>
        <v>1</v>
      </c>
      <c r="CG10">
        <f t="shared" si="102"/>
        <v>1</v>
      </c>
      <c r="CH10">
        <f t="shared" si="103"/>
        <v>1</v>
      </c>
      <c r="CI10">
        <f t="shared" si="104"/>
        <v>1</v>
      </c>
      <c r="CJ10">
        <f t="shared" si="105"/>
        <v>1</v>
      </c>
      <c r="CK10">
        <f t="shared" si="106"/>
        <v>1</v>
      </c>
      <c r="CL10">
        <f t="shared" si="107"/>
        <v>1</v>
      </c>
      <c r="CM10">
        <f t="shared" si="108"/>
        <v>1</v>
      </c>
      <c r="CN10">
        <f t="shared" si="109"/>
        <v>1</v>
      </c>
      <c r="CO10">
        <f t="shared" si="110"/>
        <v>1</v>
      </c>
      <c r="CP10">
        <f t="shared" si="111"/>
        <v>1</v>
      </c>
      <c r="CQ10">
        <f t="shared" si="112"/>
        <v>1</v>
      </c>
      <c r="CR10">
        <f t="shared" si="113"/>
        <v>1</v>
      </c>
      <c r="CS10">
        <f t="shared" si="114"/>
        <v>0</v>
      </c>
      <c r="CT10">
        <f t="shared" si="115"/>
        <v>1</v>
      </c>
      <c r="CU10">
        <f t="shared" si="116"/>
        <v>1</v>
      </c>
      <c r="CV10">
        <f t="shared" si="117"/>
        <v>1</v>
      </c>
      <c r="CW10">
        <f t="shared" si="118"/>
        <v>1</v>
      </c>
      <c r="CX10">
        <f t="shared" si="119"/>
        <v>1</v>
      </c>
      <c r="CY10">
        <f t="shared" si="120"/>
        <v>1</v>
      </c>
      <c r="CZ10">
        <f t="shared" si="121"/>
        <v>1</v>
      </c>
      <c r="DA10">
        <f t="shared" si="122"/>
        <v>1</v>
      </c>
      <c r="DB10">
        <f t="shared" si="123"/>
        <v>1</v>
      </c>
      <c r="DC10" s="187">
        <f t="shared" si="124"/>
        <v>1</v>
      </c>
      <c r="DD10" s="187">
        <f t="shared" si="125"/>
        <v>1</v>
      </c>
      <c r="DE10" s="187">
        <f t="shared" si="126"/>
        <v>1</v>
      </c>
      <c r="DF10" s="187">
        <f t="shared" si="3"/>
        <v>1</v>
      </c>
      <c r="DG10">
        <f t="shared" si="2"/>
        <v>1</v>
      </c>
      <c r="DH10" s="7">
        <f t="shared" si="4"/>
        <v>0.15</v>
      </c>
      <c r="DI10" s="7">
        <f t="shared" si="5"/>
        <v>0.15</v>
      </c>
      <c r="DJ10" s="7">
        <f t="shared" si="6"/>
        <v>0.15</v>
      </c>
      <c r="DK10" s="7">
        <f t="shared" si="127"/>
        <v>0.15</v>
      </c>
      <c r="DL10" s="7">
        <f t="shared" si="7"/>
        <v>0.3</v>
      </c>
      <c r="DM10" s="7">
        <f t="shared" si="8"/>
        <v>0.3</v>
      </c>
      <c r="DN10" s="7">
        <f t="shared" si="9"/>
        <v>0.3</v>
      </c>
      <c r="DO10" s="7">
        <f t="shared" si="10"/>
        <v>0.3</v>
      </c>
      <c r="DP10" s="7">
        <f>IF(MIN(Data[[#This Row],[¿El agente demuestra escucha activa durante la gestión?6]:[¿El agente parafrasea para confirmar entendimiento?9]])=0,0,30%)</f>
        <v>0.3</v>
      </c>
      <c r="DQ10" s="7">
        <f t="shared" si="11"/>
        <v>0.3</v>
      </c>
      <c r="DR10" s="7">
        <f t="shared" si="12"/>
        <v>0.3</v>
      </c>
      <c r="DS10" s="7">
        <f t="shared" si="13"/>
        <v>0.3</v>
      </c>
      <c r="DT10" s="7">
        <f t="shared" si="14"/>
        <v>0.3</v>
      </c>
      <c r="DU10" s="7">
        <f>IF(MIN(Data[[#This Row],[¿El agente adapta su comunicación al cliente?11]:[¿El agente utiliza el plural corporativo correctamente?14]])=0,0,30%)</f>
        <v>0.3</v>
      </c>
      <c r="DV10" s="7">
        <f t="shared" si="15"/>
        <v>0.25</v>
      </c>
      <c r="DW10" s="7">
        <f t="shared" si="145"/>
        <v>0.25</v>
      </c>
      <c r="DX10" s="7">
        <f t="shared" si="128"/>
        <v>1</v>
      </c>
      <c r="DY10" s="7">
        <f t="shared" si="129"/>
        <v>1</v>
      </c>
      <c r="DZ10" s="7">
        <f t="shared" si="130"/>
        <v>1</v>
      </c>
      <c r="EA10" s="7">
        <f t="shared" si="131"/>
        <v>0</v>
      </c>
      <c r="EB10" s="7">
        <f t="shared" si="132"/>
        <v>0</v>
      </c>
      <c r="EC10" s="7">
        <f t="shared" si="133"/>
        <v>0</v>
      </c>
      <c r="ED10" s="7">
        <f t="shared" si="16"/>
        <v>1</v>
      </c>
      <c r="EE10" s="7">
        <f t="shared" si="17"/>
        <v>1</v>
      </c>
      <c r="EF10" s="7">
        <f>IF(SUM(Data[[#This Row],[¿El agente presenta correctamente los beneficios del producto?23]:[¿El agente comunica beneficios emocionales al cliente?24]])=200%,100%,0%)</f>
        <v>1</v>
      </c>
      <c r="EG10" s="7">
        <f t="shared" si="18"/>
        <v>1</v>
      </c>
      <c r="EH10" s="7">
        <f t="shared" si="19"/>
        <v>1</v>
      </c>
      <c r="EI10" s="7">
        <f t="shared" si="20"/>
        <v>1</v>
      </c>
      <c r="EJ10" s="7">
        <f t="shared" si="146"/>
        <v>1</v>
      </c>
      <c r="EK10" s="7">
        <f t="shared" si="21"/>
        <v>1</v>
      </c>
      <c r="EL10" s="7">
        <f>+Data[[#This Row],[¿El agente explica los términos y condiciones del servicio?28]]</f>
        <v>1</v>
      </c>
      <c r="EM10" s="7">
        <f t="shared" si="22"/>
        <v>1</v>
      </c>
      <c r="EN10" s="7">
        <f>+Data[[#This Row],[¿El agente identifica correctamente la solicitud del cliente? 2]]</f>
        <v>1</v>
      </c>
      <c r="EO10" s="7">
        <f t="shared" si="23"/>
        <v>1</v>
      </c>
      <c r="EP10" s="7">
        <f t="shared" si="24"/>
        <v>1</v>
      </c>
      <c r="EQ10" s="7">
        <f t="shared" si="25"/>
        <v>1</v>
      </c>
      <c r="ER10" s="7">
        <f t="shared" si="134"/>
        <v>1</v>
      </c>
      <c r="ES10" s="7">
        <f t="shared" si="26"/>
        <v>1</v>
      </c>
      <c r="ET10" s="7">
        <f t="shared" si="27"/>
        <v>1</v>
      </c>
      <c r="EU10" s="7">
        <f t="shared" si="147"/>
        <v>1</v>
      </c>
      <c r="EV10" s="7">
        <f t="shared" si="28"/>
        <v>1</v>
      </c>
      <c r="EW10" s="7">
        <f t="shared" si="29"/>
        <v>1</v>
      </c>
      <c r="EX10" s="7">
        <f t="shared" si="135"/>
        <v>1</v>
      </c>
      <c r="EY10" s="7">
        <f t="shared" si="136"/>
        <v>1</v>
      </c>
      <c r="EZ10" s="7">
        <f t="shared" si="32"/>
        <v>1</v>
      </c>
      <c r="FA10" s="7">
        <f t="shared" si="137"/>
        <v>1</v>
      </c>
      <c r="FB10" s="7">
        <f t="shared" si="151"/>
        <v>1</v>
      </c>
      <c r="FC10" s="7">
        <f t="shared" si="138"/>
        <v>0</v>
      </c>
      <c r="FD10" s="7">
        <f t="shared" si="34"/>
        <v>1</v>
      </c>
      <c r="FE10" s="7">
        <f t="shared" si="35"/>
        <v>0</v>
      </c>
      <c r="FF10" s="7">
        <f t="shared" si="36"/>
        <v>1</v>
      </c>
      <c r="FG10" s="7">
        <f t="shared" si="37"/>
        <v>1</v>
      </c>
      <c r="FH10" s="7">
        <f t="shared" si="38"/>
        <v>1</v>
      </c>
      <c r="FI10" s="7">
        <f t="shared" si="39"/>
        <v>1</v>
      </c>
      <c r="FJ10" s="7">
        <f t="shared" si="148"/>
        <v>0</v>
      </c>
      <c r="FK10" s="7">
        <f t="shared" si="40"/>
        <v>1</v>
      </c>
      <c r="FL10" s="7">
        <f>+Data[[#This Row],[¿El agente gestiona la oferta según la campaña vigente?48]]</f>
        <v>1</v>
      </c>
      <c r="FM10" s="7">
        <f t="shared" si="41"/>
        <v>1</v>
      </c>
      <c r="FN10" s="7">
        <f t="shared" si="42"/>
        <v>1</v>
      </c>
      <c r="FO10" s="7">
        <f t="shared" si="43"/>
        <v>1</v>
      </c>
      <c r="FP10" s="7">
        <f t="shared" si="149"/>
        <v>1</v>
      </c>
      <c r="FQ10" s="7">
        <f t="shared" si="44"/>
        <v>1</v>
      </c>
      <c r="FR10" s="7">
        <f>+Data[[#This Row],[¿El agente registra correctamente todas las interacciones?52]]</f>
        <v>1</v>
      </c>
      <c r="FS10" s="7">
        <f t="shared" si="139"/>
        <v>0</v>
      </c>
      <c r="FT10" s="240">
        <f t="shared" si="45"/>
        <v>1</v>
      </c>
      <c r="FU10" s="7">
        <f>+Data[[#This Row],[¿El agente confirma la titularidad del cliente adecuadamente?53]]</f>
        <v>1</v>
      </c>
      <c r="FV10" s="240">
        <f t="shared" si="46"/>
        <v>1</v>
      </c>
      <c r="FW10" s="240">
        <f t="shared" si="47"/>
        <v>1</v>
      </c>
      <c r="FX10" s="7">
        <f t="shared" si="48"/>
        <v>1</v>
      </c>
      <c r="FY10" s="240">
        <f t="shared" si="49"/>
        <v>1</v>
      </c>
      <c r="FZ10" s="7">
        <f>+Data[[#This Row],[¿El agente evita compartir información sensible?56]]</f>
        <v>1</v>
      </c>
      <c r="GA10" s="7">
        <f t="shared" si="150"/>
        <v>1</v>
      </c>
      <c r="GB10" s="189">
        <f t="shared" si="140"/>
        <v>0.1</v>
      </c>
      <c r="GC10" s="189">
        <f t="shared" si="141"/>
        <v>0</v>
      </c>
      <c r="GD10" s="190">
        <f t="shared" si="142"/>
        <v>0</v>
      </c>
      <c r="GE10" s="190">
        <f t="shared" si="143"/>
        <v>0.3</v>
      </c>
      <c r="GF10" s="7">
        <f t="shared" si="144"/>
        <v>0.4</v>
      </c>
      <c r="GG10" s="187">
        <f>1</f>
        <v>1</v>
      </c>
      <c r="GH10" s="187">
        <f t="shared" si="50"/>
        <v>1</v>
      </c>
      <c r="GI10" t="str">
        <f t="shared" si="51"/>
        <v/>
      </c>
      <c r="GJ10" t="str">
        <f t="shared" si="52"/>
        <v/>
      </c>
      <c r="GK10" t="str">
        <f t="shared" si="53"/>
        <v/>
      </c>
      <c r="GN10" t="str">
        <f t="shared" si="54"/>
        <v/>
      </c>
      <c r="GO10" t="str">
        <f t="shared" si="55"/>
        <v/>
      </c>
      <c r="GP10" t="str">
        <f t="shared" si="56"/>
        <v/>
      </c>
      <c r="GQ10" t="str">
        <f t="shared" si="57"/>
        <v/>
      </c>
      <c r="GR10" t="str">
        <f t="shared" si="58"/>
        <v/>
      </c>
      <c r="GS10" t="str">
        <f t="shared" si="59"/>
        <v/>
      </c>
      <c r="GT10" t="str">
        <f t="shared" si="60"/>
        <v/>
      </c>
      <c r="GU10" t="e">
        <f>IF(#REF!="No",#REF!,"")</f>
        <v>#REF!</v>
      </c>
      <c r="GV10" t="str">
        <f t="shared" si="61"/>
        <v/>
      </c>
      <c r="GW10" t="str">
        <f t="shared" si="62"/>
        <v/>
      </c>
      <c r="GX10" t="str">
        <f t="shared" si="63"/>
        <v/>
      </c>
      <c r="GY10" t="str">
        <f t="shared" si="64"/>
        <v xml:space="preserve">¿El agente explica el ciclo de facturación adecuadamente? </v>
      </c>
      <c r="GZ10" t="str">
        <f t="shared" si="65"/>
        <v/>
      </c>
      <c r="HA10" t="str">
        <f t="shared" si="66"/>
        <v/>
      </c>
      <c r="HB10" t="str">
        <f t="shared" si="67"/>
        <v/>
      </c>
      <c r="HC10" t="str">
        <f t="shared" si="68"/>
        <v/>
      </c>
      <c r="HD10" t="str">
        <f t="shared" si="69"/>
        <v/>
      </c>
      <c r="HE10" t="str">
        <f t="shared" si="70"/>
        <v/>
      </c>
      <c r="HF10" t="str">
        <f t="shared" si="71"/>
        <v/>
      </c>
      <c r="HG10" t="str">
        <f t="shared" si="72"/>
        <v/>
      </c>
      <c r="HH10" t="str">
        <f t="shared" si="73"/>
        <v/>
      </c>
      <c r="HI10" t="str">
        <f t="shared" si="74"/>
        <v/>
      </c>
      <c r="HJ10" t="str">
        <f t="shared" si="75"/>
        <v/>
      </c>
      <c r="HK10" t="str">
        <f t="shared" si="76"/>
        <v/>
      </c>
      <c r="HL10" t="str">
        <f t="shared" si="77"/>
        <v/>
      </c>
      <c r="HM10" t="str">
        <f t="shared" si="78"/>
        <v/>
      </c>
      <c r="HN10" t="str">
        <f t="shared" si="79"/>
        <v/>
      </c>
      <c r="HO10" t="str">
        <f t="shared" si="80"/>
        <v/>
      </c>
      <c r="HP10" t="str">
        <f t="shared" si="81"/>
        <v/>
      </c>
      <c r="HQ10" t="e">
        <f>IF(#REF!="No",#REF!,"")</f>
        <v>#REF!</v>
      </c>
      <c r="HR10" t="e">
        <f>IF(#REF!="No",#REF!,"")</f>
        <v>#REF!</v>
      </c>
      <c r="HS10" t="str">
        <f t="shared" si="82"/>
        <v/>
      </c>
      <c r="HT10" t="str">
        <f t="shared" si="83"/>
        <v xml:space="preserve">¿El agente realiza venta cruzada cuando corresponde? </v>
      </c>
      <c r="HU10" t="str">
        <f t="shared" si="84"/>
        <v/>
      </c>
      <c r="HV10" t="str">
        <f t="shared" si="85"/>
        <v/>
      </c>
      <c r="HW10" t="str">
        <f t="shared" si="86"/>
        <v/>
      </c>
      <c r="HX10" t="str">
        <f t="shared" si="87"/>
        <v/>
      </c>
      <c r="HY10" t="str">
        <f t="shared" si="88"/>
        <v/>
      </c>
      <c r="HZ10" t="str">
        <f t="shared" si="89"/>
        <v/>
      </c>
      <c r="IA10" t="str">
        <f t="shared" si="90"/>
        <v/>
      </c>
      <c r="IB10" t="str">
        <f t="shared" si="91"/>
        <v/>
      </c>
      <c r="IC10" t="str">
        <f t="shared" si="92"/>
        <v/>
      </c>
      <c r="ID10" s="187" t="str">
        <f t="shared" si="93"/>
        <v/>
      </c>
      <c r="IE10" s="187" t="str">
        <f t="shared" si="94"/>
        <v/>
      </c>
      <c r="IF10" s="187" t="str">
        <f t="shared" si="95"/>
        <v/>
      </c>
      <c r="IG10" s="187" t="str">
        <f t="shared" si="96"/>
        <v/>
      </c>
      <c r="IH10" s="78" t="str">
        <f>A10&amp;" "&amp;F10&amp;" "&amp;Data[[#This Row],[mes]]</f>
        <v>Greybis Milagro Meza Navarro Outbound may-26</v>
      </c>
      <c r="II10" s="78">
        <f>COUNTIF($IH9:$IH425,IH10)</f>
        <v>3</v>
      </c>
      <c r="IJ10" s="78">
        <f t="shared" si="97"/>
        <v>0</v>
      </c>
      <c r="IK10" s="78">
        <f>IF(Data[[#This Row],[Muestra Critica]]&gt;0,Data[[#This Row],[Muestra Critica]],"")</f>
        <v>1</v>
      </c>
      <c r="IL10" s="209">
        <f>IF(IK10="","",COUNTIF($IK$3:$IK425,IK10))</f>
        <v>397</v>
      </c>
      <c r="IM10" s="209">
        <f t="shared" si="98"/>
        <v>0</v>
      </c>
      <c r="IN10" s="188" t="str">
        <f t="shared" si="99"/>
        <v>may-26</v>
      </c>
      <c r="IO10" s="78"/>
      <c r="IP10" s="78"/>
      <c r="IQ10" s="78"/>
      <c r="IR10" s="78"/>
      <c r="IS10" s="78" t="str">
        <f ca="1">IFERROR(_xlfn.XLOOKUP(A:A,HC!B:B,HC!E:E,,0),0)</f>
        <v>&gt; 60 dias</v>
      </c>
    </row>
    <row r="11" spans="1:253" ht="15.5">
      <c r="A11" s="205" t="s">
        <v>301</v>
      </c>
      <c r="B11" s="205">
        <v>69019567</v>
      </c>
      <c r="C11" s="210">
        <v>46147</v>
      </c>
      <c r="D11" s="205" t="s">
        <v>441</v>
      </c>
      <c r="E11" s="205" t="s">
        <v>433</v>
      </c>
      <c r="F11" s="205" t="s">
        <v>32</v>
      </c>
      <c r="G11" s="205" t="s">
        <v>436</v>
      </c>
      <c r="H11" s="205" t="s">
        <v>452</v>
      </c>
      <c r="I11" s="206" t="s">
        <v>447</v>
      </c>
      <c r="J11" s="168" t="s">
        <v>33</v>
      </c>
      <c r="K11" s="168" t="s">
        <v>33</v>
      </c>
      <c r="L11" s="168" t="s">
        <v>33</v>
      </c>
      <c r="M11" s="168" t="s">
        <v>33</v>
      </c>
      <c r="N11" s="168" t="s">
        <v>33</v>
      </c>
      <c r="O11" s="168" t="s">
        <v>33</v>
      </c>
      <c r="P11" s="168" t="s">
        <v>33</v>
      </c>
      <c r="Q11" s="168" t="s">
        <v>33</v>
      </c>
      <c r="R11" s="168" t="s">
        <v>33</v>
      </c>
      <c r="S11" s="168" t="s">
        <v>33</v>
      </c>
      <c r="T11" s="168" t="s">
        <v>33</v>
      </c>
      <c r="U11" s="168" t="s">
        <v>33</v>
      </c>
      <c r="V11" s="169" t="s">
        <v>33</v>
      </c>
      <c r="W11" s="169" t="s">
        <v>33</v>
      </c>
      <c r="X11" s="169" t="s">
        <v>33</v>
      </c>
      <c r="Y11" s="169" t="s">
        <v>33</v>
      </c>
      <c r="Z11" s="169" t="s">
        <v>33</v>
      </c>
      <c r="AA11" s="169" t="s">
        <v>33</v>
      </c>
      <c r="AB11" s="169" t="s">
        <v>33</v>
      </c>
      <c r="AC11" s="169" t="s">
        <v>33</v>
      </c>
      <c r="AD11" s="169" t="s">
        <v>33</v>
      </c>
      <c r="AE11" s="169" t="s">
        <v>33</v>
      </c>
      <c r="AF11" s="169" t="s">
        <v>33</v>
      </c>
      <c r="AG11" s="169" t="s">
        <v>33</v>
      </c>
      <c r="AH11" s="169" t="s">
        <v>33</v>
      </c>
      <c r="AI11" s="169" t="s">
        <v>33</v>
      </c>
      <c r="AJ11" s="169" t="s">
        <v>33</v>
      </c>
      <c r="AK11" s="169" t="s">
        <v>33</v>
      </c>
      <c r="AL11" s="169" t="s">
        <v>33</v>
      </c>
      <c r="AM11" s="169" t="s">
        <v>33</v>
      </c>
      <c r="AN11" s="169" t="s">
        <v>33</v>
      </c>
      <c r="AO11" s="169" t="s">
        <v>33</v>
      </c>
      <c r="AP11" s="169" t="s">
        <v>33</v>
      </c>
      <c r="AQ11" s="169" t="s">
        <v>464</v>
      </c>
      <c r="AR11" s="169" t="s">
        <v>33</v>
      </c>
      <c r="AS11" s="169" t="s">
        <v>34</v>
      </c>
      <c r="AT11" s="169" t="s">
        <v>33</v>
      </c>
      <c r="AU11" s="169" t="s">
        <v>33</v>
      </c>
      <c r="AV11" s="169" t="s">
        <v>33</v>
      </c>
      <c r="AW11" s="169" t="s">
        <v>34</v>
      </c>
      <c r="AX11" s="169" t="s">
        <v>33</v>
      </c>
      <c r="AY11" s="169" t="s">
        <v>33</v>
      </c>
      <c r="AZ11" s="169" t="s">
        <v>33</v>
      </c>
      <c r="BA11" s="169" t="s">
        <v>33</v>
      </c>
      <c r="BB11" s="169" t="s">
        <v>33</v>
      </c>
      <c r="BC11" s="207" t="s">
        <v>33</v>
      </c>
      <c r="BD11" s="207" t="s">
        <v>33</v>
      </c>
      <c r="BE11" s="207" t="s">
        <v>33</v>
      </c>
      <c r="BF11" s="208" t="s">
        <v>33</v>
      </c>
      <c r="BG11" s="196"/>
      <c r="BH11" s="211" t="str">
        <f>Data[[#This Row],[Tipo de Muestra]]</f>
        <v>Critica</v>
      </c>
      <c r="BI11" s="196"/>
      <c r="BJ11" s="196"/>
      <c r="BK11">
        <f t="shared" si="0"/>
        <v>1</v>
      </c>
      <c r="BL11">
        <f t="shared" si="1"/>
        <v>1</v>
      </c>
      <c r="BM11">
        <f t="shared" si="2"/>
        <v>1</v>
      </c>
      <c r="BN11">
        <f t="shared" si="2"/>
        <v>1</v>
      </c>
      <c r="BO11">
        <f t="shared" si="2"/>
        <v>1</v>
      </c>
      <c r="BP11">
        <f t="shared" si="2"/>
        <v>1</v>
      </c>
      <c r="BQ11">
        <f t="shared" si="2"/>
        <v>1</v>
      </c>
      <c r="BR11">
        <f t="shared" si="2"/>
        <v>1</v>
      </c>
      <c r="BS11">
        <f t="shared" si="2"/>
        <v>1</v>
      </c>
      <c r="BT11">
        <f t="shared" si="2"/>
        <v>1</v>
      </c>
      <c r="BU11">
        <f t="shared" si="2"/>
        <v>1</v>
      </c>
      <c r="BV11">
        <f t="shared" si="2"/>
        <v>1</v>
      </c>
      <c r="BW11">
        <f t="shared" si="2"/>
        <v>1</v>
      </c>
      <c r="BX11">
        <f t="shared" si="2"/>
        <v>1</v>
      </c>
      <c r="BY11">
        <f t="shared" si="2"/>
        <v>1</v>
      </c>
      <c r="BZ11">
        <f t="shared" si="2"/>
        <v>1</v>
      </c>
      <c r="CA11">
        <f t="shared" si="2"/>
        <v>1</v>
      </c>
      <c r="CB11">
        <f t="shared" si="2"/>
        <v>1</v>
      </c>
      <c r="CC11">
        <f t="shared" si="2"/>
        <v>1</v>
      </c>
      <c r="CD11">
        <f t="shared" si="2"/>
        <v>1</v>
      </c>
      <c r="CE11">
        <f t="shared" si="2"/>
        <v>1</v>
      </c>
      <c r="CF11">
        <f t="shared" si="101"/>
        <v>1</v>
      </c>
      <c r="CG11">
        <f t="shared" si="102"/>
        <v>1</v>
      </c>
      <c r="CH11">
        <f t="shared" si="103"/>
        <v>1</v>
      </c>
      <c r="CI11">
        <f t="shared" si="104"/>
        <v>1</v>
      </c>
      <c r="CJ11">
        <f t="shared" si="105"/>
        <v>1</v>
      </c>
      <c r="CK11">
        <f t="shared" si="106"/>
        <v>1</v>
      </c>
      <c r="CL11">
        <f t="shared" si="107"/>
        <v>1</v>
      </c>
      <c r="CM11">
        <f t="shared" si="108"/>
        <v>1</v>
      </c>
      <c r="CN11">
        <f t="shared" si="109"/>
        <v>1</v>
      </c>
      <c r="CO11">
        <f t="shared" si="110"/>
        <v>1</v>
      </c>
      <c r="CP11">
        <f t="shared" si="111"/>
        <v>1</v>
      </c>
      <c r="CQ11">
        <f t="shared" si="112"/>
        <v>1</v>
      </c>
      <c r="CR11">
        <f t="shared" si="113"/>
        <v>1</v>
      </c>
      <c r="CS11">
        <f t="shared" si="114"/>
        <v>0</v>
      </c>
      <c r="CT11">
        <f t="shared" si="115"/>
        <v>1</v>
      </c>
      <c r="CU11">
        <f t="shared" si="116"/>
        <v>1</v>
      </c>
      <c r="CV11">
        <f t="shared" si="117"/>
        <v>1</v>
      </c>
      <c r="CW11">
        <f t="shared" si="118"/>
        <v>0</v>
      </c>
      <c r="CX11">
        <f t="shared" si="119"/>
        <v>1</v>
      </c>
      <c r="CY11">
        <f t="shared" si="120"/>
        <v>1</v>
      </c>
      <c r="CZ11">
        <f t="shared" si="121"/>
        <v>1</v>
      </c>
      <c r="DA11">
        <f t="shared" si="122"/>
        <v>1</v>
      </c>
      <c r="DB11">
        <f t="shared" si="123"/>
        <v>1</v>
      </c>
      <c r="DC11" s="187">
        <f t="shared" si="124"/>
        <v>1</v>
      </c>
      <c r="DD11" s="187">
        <f t="shared" si="125"/>
        <v>1</v>
      </c>
      <c r="DE11" s="187">
        <f t="shared" si="126"/>
        <v>1</v>
      </c>
      <c r="DF11" s="187">
        <f t="shared" si="3"/>
        <v>1</v>
      </c>
      <c r="DG11">
        <f t="shared" si="2"/>
        <v>1</v>
      </c>
      <c r="DH11" s="7">
        <f t="shared" si="4"/>
        <v>0.15</v>
      </c>
      <c r="DI11" s="7">
        <f t="shared" si="5"/>
        <v>0.15</v>
      </c>
      <c r="DJ11" s="7">
        <f t="shared" si="6"/>
        <v>0.15</v>
      </c>
      <c r="DK11" s="7">
        <f t="shared" si="127"/>
        <v>0.15</v>
      </c>
      <c r="DL11" s="7">
        <f t="shared" si="7"/>
        <v>0.3</v>
      </c>
      <c r="DM11" s="7">
        <f t="shared" si="8"/>
        <v>0.3</v>
      </c>
      <c r="DN11" s="7">
        <f t="shared" si="9"/>
        <v>0.3</v>
      </c>
      <c r="DO11" s="7">
        <f t="shared" si="10"/>
        <v>0.3</v>
      </c>
      <c r="DP11" s="7">
        <f>IF(MIN(Data[[#This Row],[¿El agente demuestra escucha activa durante la gestión?6]:[¿El agente parafrasea para confirmar entendimiento?9]])=0,0,30%)</f>
        <v>0.3</v>
      </c>
      <c r="DQ11" s="7">
        <f t="shared" si="11"/>
        <v>0.3</v>
      </c>
      <c r="DR11" s="7">
        <f t="shared" si="12"/>
        <v>0.3</v>
      </c>
      <c r="DS11" s="7">
        <f t="shared" si="13"/>
        <v>0.3</v>
      </c>
      <c r="DT11" s="7">
        <f t="shared" si="14"/>
        <v>0.3</v>
      </c>
      <c r="DU11" s="7">
        <f>IF(MIN(Data[[#This Row],[¿El agente adapta su comunicación al cliente?11]:[¿El agente utiliza el plural corporativo correctamente?14]])=0,0,30%)</f>
        <v>0.3</v>
      </c>
      <c r="DV11" s="7">
        <f t="shared" si="15"/>
        <v>0.25</v>
      </c>
      <c r="DW11" s="7">
        <f t="shared" si="145"/>
        <v>0.25</v>
      </c>
      <c r="DX11" s="7">
        <f t="shared" si="128"/>
        <v>1</v>
      </c>
      <c r="DY11" s="7">
        <f t="shared" si="129"/>
        <v>1</v>
      </c>
      <c r="DZ11" s="7">
        <f t="shared" si="130"/>
        <v>1</v>
      </c>
      <c r="EA11" s="7">
        <f t="shared" si="131"/>
        <v>1</v>
      </c>
      <c r="EB11" s="7">
        <f t="shared" si="132"/>
        <v>1</v>
      </c>
      <c r="EC11" s="7">
        <f t="shared" si="133"/>
        <v>1</v>
      </c>
      <c r="ED11" s="7">
        <f t="shared" si="16"/>
        <v>1</v>
      </c>
      <c r="EE11" s="7">
        <f t="shared" si="17"/>
        <v>1</v>
      </c>
      <c r="EF11" s="7">
        <f>IF(SUM(Data[[#This Row],[¿El agente presenta correctamente los beneficios del producto?23]:[¿El agente comunica beneficios emocionales al cliente?24]])=200%,100%,0%)</f>
        <v>1</v>
      </c>
      <c r="EG11" s="7">
        <f t="shared" si="18"/>
        <v>1</v>
      </c>
      <c r="EH11" s="7">
        <f t="shared" si="19"/>
        <v>1</v>
      </c>
      <c r="EI11" s="7">
        <f t="shared" si="20"/>
        <v>1</v>
      </c>
      <c r="EJ11" s="7">
        <f t="shared" si="146"/>
        <v>1</v>
      </c>
      <c r="EK11" s="7">
        <f t="shared" si="21"/>
        <v>1</v>
      </c>
      <c r="EL11" s="7">
        <f>+Data[[#This Row],[¿El agente explica los términos y condiciones del servicio?28]]</f>
        <v>1</v>
      </c>
      <c r="EM11" s="7">
        <f t="shared" si="22"/>
        <v>1</v>
      </c>
      <c r="EN11" s="7">
        <f>+Data[[#This Row],[¿El agente identifica correctamente la solicitud del cliente? 2]]</f>
        <v>1</v>
      </c>
      <c r="EO11" s="7">
        <f t="shared" si="23"/>
        <v>1</v>
      </c>
      <c r="EP11" s="7">
        <f t="shared" si="24"/>
        <v>1</v>
      </c>
      <c r="EQ11" s="7">
        <f t="shared" si="25"/>
        <v>1</v>
      </c>
      <c r="ER11" s="7">
        <f t="shared" si="134"/>
        <v>1</v>
      </c>
      <c r="ES11" s="7">
        <f t="shared" si="26"/>
        <v>1</v>
      </c>
      <c r="ET11" s="7">
        <f t="shared" si="27"/>
        <v>1</v>
      </c>
      <c r="EU11" s="7">
        <f t="shared" si="147"/>
        <v>1</v>
      </c>
      <c r="EV11" s="7">
        <f t="shared" si="28"/>
        <v>1</v>
      </c>
      <c r="EW11" s="7">
        <f t="shared" si="29"/>
        <v>1</v>
      </c>
      <c r="EX11" s="7">
        <f t="shared" si="135"/>
        <v>1</v>
      </c>
      <c r="EY11" s="7">
        <f t="shared" si="136"/>
        <v>1</v>
      </c>
      <c r="EZ11" s="7">
        <f t="shared" si="32"/>
        <v>1</v>
      </c>
      <c r="FA11" s="7">
        <f t="shared" si="137"/>
        <v>1</v>
      </c>
      <c r="FB11" s="7">
        <f t="shared" si="151"/>
        <v>1</v>
      </c>
      <c r="FC11" s="7">
        <f t="shared" si="138"/>
        <v>1</v>
      </c>
      <c r="FD11" s="7">
        <f t="shared" si="34"/>
        <v>1</v>
      </c>
      <c r="FE11" s="7">
        <f t="shared" si="35"/>
        <v>0</v>
      </c>
      <c r="FF11" s="7">
        <f t="shared" si="36"/>
        <v>1</v>
      </c>
      <c r="FG11" s="7">
        <f t="shared" si="37"/>
        <v>1</v>
      </c>
      <c r="FH11" s="7">
        <f t="shared" si="38"/>
        <v>1</v>
      </c>
      <c r="FI11" s="7">
        <f t="shared" si="39"/>
        <v>0</v>
      </c>
      <c r="FJ11" s="7">
        <f t="shared" si="148"/>
        <v>0</v>
      </c>
      <c r="FK11" s="7">
        <f t="shared" si="40"/>
        <v>1</v>
      </c>
      <c r="FL11" s="7">
        <f>+Data[[#This Row],[¿El agente gestiona la oferta según la campaña vigente?48]]</f>
        <v>1</v>
      </c>
      <c r="FM11" s="7">
        <f t="shared" si="41"/>
        <v>1</v>
      </c>
      <c r="FN11" s="7">
        <f t="shared" si="42"/>
        <v>1</v>
      </c>
      <c r="FO11" s="7">
        <f t="shared" si="43"/>
        <v>1</v>
      </c>
      <c r="FP11" s="7">
        <f t="shared" si="149"/>
        <v>1</v>
      </c>
      <c r="FQ11" s="7">
        <f t="shared" si="44"/>
        <v>1</v>
      </c>
      <c r="FR11" s="7">
        <f>+Data[[#This Row],[¿El agente registra correctamente todas las interacciones?52]]</f>
        <v>1</v>
      </c>
      <c r="FS11" s="7">
        <f t="shared" si="139"/>
        <v>0</v>
      </c>
      <c r="FT11" s="240">
        <f t="shared" si="45"/>
        <v>1</v>
      </c>
      <c r="FU11" s="7">
        <f>+Data[[#This Row],[¿El agente confirma la titularidad del cliente adecuadamente?53]]</f>
        <v>1</v>
      </c>
      <c r="FV11" s="240">
        <f t="shared" si="46"/>
        <v>1</v>
      </c>
      <c r="FW11" s="240">
        <f t="shared" si="47"/>
        <v>1</v>
      </c>
      <c r="FX11" s="7">
        <f t="shared" si="48"/>
        <v>1</v>
      </c>
      <c r="FY11" s="240">
        <f t="shared" si="49"/>
        <v>1</v>
      </c>
      <c r="FZ11" s="7">
        <f>+Data[[#This Row],[¿El agente evita compartir información sensible?56]]</f>
        <v>1</v>
      </c>
      <c r="GA11" s="7">
        <f t="shared" si="150"/>
        <v>1</v>
      </c>
      <c r="GB11" s="189">
        <f t="shared" si="140"/>
        <v>0.1</v>
      </c>
      <c r="GC11" s="189">
        <f t="shared" si="141"/>
        <v>0.3</v>
      </c>
      <c r="GD11" s="190">
        <f t="shared" si="142"/>
        <v>0</v>
      </c>
      <c r="GE11" s="190">
        <f t="shared" si="143"/>
        <v>0.3</v>
      </c>
      <c r="GF11" s="7">
        <f t="shared" si="144"/>
        <v>0.7</v>
      </c>
      <c r="GG11" s="187">
        <f>1</f>
        <v>1</v>
      </c>
      <c r="GH11" s="187">
        <f t="shared" si="50"/>
        <v>1</v>
      </c>
      <c r="GI11" t="str">
        <f t="shared" si="51"/>
        <v/>
      </c>
      <c r="GJ11" t="str">
        <f t="shared" si="52"/>
        <v/>
      </c>
      <c r="GK11" t="str">
        <f t="shared" si="53"/>
        <v/>
      </c>
      <c r="GN11" t="str">
        <f t="shared" si="54"/>
        <v/>
      </c>
      <c r="GO11" t="str">
        <f t="shared" si="55"/>
        <v/>
      </c>
      <c r="GP11" t="str">
        <f t="shared" si="56"/>
        <v/>
      </c>
      <c r="GQ11" t="str">
        <f t="shared" si="57"/>
        <v/>
      </c>
      <c r="GR11" t="str">
        <f t="shared" si="58"/>
        <v/>
      </c>
      <c r="GS11" t="str">
        <f t="shared" si="59"/>
        <v/>
      </c>
      <c r="GT11" t="str">
        <f t="shared" si="60"/>
        <v/>
      </c>
      <c r="GU11" t="e">
        <f>IF(#REF!="No",#REF!,"")</f>
        <v>#REF!</v>
      </c>
      <c r="GV11" t="str">
        <f t="shared" si="61"/>
        <v/>
      </c>
      <c r="GW11" t="str">
        <f t="shared" si="62"/>
        <v/>
      </c>
      <c r="GX11" t="str">
        <f t="shared" si="63"/>
        <v/>
      </c>
      <c r="GY11" t="str">
        <f t="shared" si="64"/>
        <v/>
      </c>
      <c r="GZ11" t="str">
        <f t="shared" si="65"/>
        <v/>
      </c>
      <c r="HA11" t="str">
        <f t="shared" si="66"/>
        <v/>
      </c>
      <c r="HB11" t="str">
        <f t="shared" si="67"/>
        <v/>
      </c>
      <c r="HC11" t="str">
        <f t="shared" si="68"/>
        <v/>
      </c>
      <c r="HD11" t="str">
        <f t="shared" si="69"/>
        <v/>
      </c>
      <c r="HE11" t="str">
        <f t="shared" si="70"/>
        <v/>
      </c>
      <c r="HF11" t="str">
        <f t="shared" si="71"/>
        <v/>
      </c>
      <c r="HG11" t="str">
        <f t="shared" si="72"/>
        <v/>
      </c>
      <c r="HH11" t="str">
        <f t="shared" si="73"/>
        <v/>
      </c>
      <c r="HI11" t="str">
        <f t="shared" si="74"/>
        <v/>
      </c>
      <c r="HJ11" t="str">
        <f t="shared" si="75"/>
        <v/>
      </c>
      <c r="HK11" t="str">
        <f t="shared" si="76"/>
        <v/>
      </c>
      <c r="HL11" t="str">
        <f t="shared" si="77"/>
        <v/>
      </c>
      <c r="HM11" t="str">
        <f t="shared" si="78"/>
        <v/>
      </c>
      <c r="HN11" t="str">
        <f t="shared" si="79"/>
        <v/>
      </c>
      <c r="HO11" t="str">
        <f t="shared" si="80"/>
        <v/>
      </c>
      <c r="HP11" t="str">
        <f t="shared" si="81"/>
        <v/>
      </c>
      <c r="HQ11" t="e">
        <f>IF(#REF!="No",#REF!,"")</f>
        <v>#REF!</v>
      </c>
      <c r="HR11" t="e">
        <f>IF(#REF!="No",#REF!,"")</f>
        <v>#REF!</v>
      </c>
      <c r="HS11" t="str">
        <f t="shared" si="82"/>
        <v/>
      </c>
      <c r="HT11" t="str">
        <f t="shared" si="83"/>
        <v xml:space="preserve">¿El agente realiza venta cruzada cuando corresponde? </v>
      </c>
      <c r="HU11" t="str">
        <f t="shared" si="84"/>
        <v/>
      </c>
      <c r="HV11" t="str">
        <f t="shared" si="85"/>
        <v/>
      </c>
      <c r="HW11" t="str">
        <f t="shared" si="86"/>
        <v/>
      </c>
      <c r="HX11" t="str">
        <f t="shared" si="87"/>
        <v xml:space="preserve">¿El agente maneja correctamente las objeciones del cliente? </v>
      </c>
      <c r="HY11" t="str">
        <f t="shared" si="88"/>
        <v/>
      </c>
      <c r="HZ11" t="str">
        <f t="shared" si="89"/>
        <v/>
      </c>
      <c r="IA11" t="str">
        <f t="shared" si="90"/>
        <v/>
      </c>
      <c r="IB11" t="str">
        <f t="shared" si="91"/>
        <v/>
      </c>
      <c r="IC11" t="str">
        <f t="shared" si="92"/>
        <v/>
      </c>
      <c r="ID11" s="187" t="str">
        <f t="shared" si="93"/>
        <v/>
      </c>
      <c r="IE11" s="187" t="str">
        <f t="shared" si="94"/>
        <v/>
      </c>
      <c r="IF11" s="187" t="str">
        <f t="shared" si="95"/>
        <v/>
      </c>
      <c r="IG11" s="187" t="str">
        <f t="shared" si="96"/>
        <v/>
      </c>
      <c r="IH11" s="78" t="str">
        <f>A11&amp;" "&amp;F11&amp;" "&amp;Data[[#This Row],[mes]]</f>
        <v>Madelay Del Carmen Castillo Wilson Outbound may-26</v>
      </c>
      <c r="II11" s="78">
        <f>COUNTIF($IH10:$IH425,IH11)</f>
        <v>3</v>
      </c>
      <c r="IJ11" s="78">
        <f t="shared" si="97"/>
        <v>0</v>
      </c>
      <c r="IK11" s="78">
        <f>IF(Data[[#This Row],[Muestra Critica]]&gt;0,Data[[#This Row],[Muestra Critica]],"")</f>
        <v>1</v>
      </c>
      <c r="IL11" s="209">
        <f>IF(IK11="","",COUNTIF($IK$3:$IK425,IK11))</f>
        <v>397</v>
      </c>
      <c r="IM11" s="209">
        <f t="shared" si="98"/>
        <v>0</v>
      </c>
      <c r="IN11" s="188" t="str">
        <f t="shared" si="99"/>
        <v>may-26</v>
      </c>
      <c r="IO11" s="78"/>
      <c r="IP11" s="78"/>
      <c r="IQ11" s="78"/>
      <c r="IR11" s="78"/>
      <c r="IS11" s="78" t="str">
        <f ca="1">IFERROR(_xlfn.XLOOKUP(A:A,HC!B:B,HC!E:E,,0),0)</f>
        <v>&gt; 60 dias</v>
      </c>
    </row>
    <row r="12" spans="1:253" ht="15.5">
      <c r="A12" s="205" t="s">
        <v>302</v>
      </c>
      <c r="B12" s="205">
        <v>67643352</v>
      </c>
      <c r="C12" s="210">
        <v>46144</v>
      </c>
      <c r="D12" s="205" t="s">
        <v>441</v>
      </c>
      <c r="E12" s="205" t="s">
        <v>433</v>
      </c>
      <c r="F12" s="205" t="s">
        <v>32</v>
      </c>
      <c r="G12" s="205" t="s">
        <v>436</v>
      </c>
      <c r="H12" s="205" t="s">
        <v>452</v>
      </c>
      <c r="I12" s="206" t="s">
        <v>447</v>
      </c>
      <c r="J12" s="168" t="s">
        <v>33</v>
      </c>
      <c r="K12" s="168" t="s">
        <v>33</v>
      </c>
      <c r="L12" s="168" t="s">
        <v>33</v>
      </c>
      <c r="M12" s="168" t="s">
        <v>33</v>
      </c>
      <c r="N12" s="168" t="s">
        <v>33</v>
      </c>
      <c r="O12" s="168" t="s">
        <v>33</v>
      </c>
      <c r="P12" s="168" t="s">
        <v>33</v>
      </c>
      <c r="Q12" s="168" t="s">
        <v>33</v>
      </c>
      <c r="R12" s="168" t="s">
        <v>33</v>
      </c>
      <c r="S12" s="168" t="s">
        <v>33</v>
      </c>
      <c r="T12" s="168" t="s">
        <v>33</v>
      </c>
      <c r="U12" s="168" t="s">
        <v>34</v>
      </c>
      <c r="V12" s="169" t="s">
        <v>33</v>
      </c>
      <c r="W12" s="169" t="s">
        <v>33</v>
      </c>
      <c r="X12" s="169" t="s">
        <v>33</v>
      </c>
      <c r="Y12" s="169" t="s">
        <v>33</v>
      </c>
      <c r="Z12" s="169" t="s">
        <v>33</v>
      </c>
      <c r="AA12" s="169" t="s">
        <v>33</v>
      </c>
      <c r="AB12" s="169" t="s">
        <v>33</v>
      </c>
      <c r="AC12" s="169" t="s">
        <v>33</v>
      </c>
      <c r="AD12" s="169" t="s">
        <v>33</v>
      </c>
      <c r="AE12" s="169" t="s">
        <v>33</v>
      </c>
      <c r="AF12" s="169" t="s">
        <v>33</v>
      </c>
      <c r="AG12" s="169" t="s">
        <v>33</v>
      </c>
      <c r="AH12" s="169" t="s">
        <v>33</v>
      </c>
      <c r="AI12" s="169" t="s">
        <v>33</v>
      </c>
      <c r="AJ12" s="169" t="s">
        <v>33</v>
      </c>
      <c r="AK12" s="169" t="s">
        <v>33</v>
      </c>
      <c r="AL12" s="169" t="s">
        <v>33</v>
      </c>
      <c r="AM12" s="169" t="s">
        <v>33</v>
      </c>
      <c r="AN12" s="169" t="s">
        <v>33</v>
      </c>
      <c r="AO12" s="169" t="s">
        <v>33</v>
      </c>
      <c r="AP12" s="169" t="s">
        <v>33</v>
      </c>
      <c r="AQ12" s="169" t="s">
        <v>464</v>
      </c>
      <c r="AR12" s="169" t="s">
        <v>33</v>
      </c>
      <c r="AS12" s="169" t="s">
        <v>34</v>
      </c>
      <c r="AT12" s="169" t="s">
        <v>33</v>
      </c>
      <c r="AU12" s="169" t="s">
        <v>33</v>
      </c>
      <c r="AV12" s="169" t="s">
        <v>33</v>
      </c>
      <c r="AW12" s="169" t="s">
        <v>33</v>
      </c>
      <c r="AX12" s="169" t="s">
        <v>33</v>
      </c>
      <c r="AY12" s="169" t="s">
        <v>33</v>
      </c>
      <c r="AZ12" s="169" t="s">
        <v>33</v>
      </c>
      <c r="BA12" s="169" t="s">
        <v>33</v>
      </c>
      <c r="BB12" s="169" t="s">
        <v>33</v>
      </c>
      <c r="BC12" s="207" t="s">
        <v>33</v>
      </c>
      <c r="BD12" s="207" t="s">
        <v>33</v>
      </c>
      <c r="BE12" s="207" t="s">
        <v>33</v>
      </c>
      <c r="BF12" s="208" t="s">
        <v>33</v>
      </c>
      <c r="BG12" s="196"/>
      <c r="BH12" s="211" t="str">
        <f>Data[[#This Row],[Tipo de Muestra]]</f>
        <v>Critica</v>
      </c>
      <c r="BI12" s="196"/>
      <c r="BJ12" s="196"/>
      <c r="BK12">
        <f t="shared" si="0"/>
        <v>1</v>
      </c>
      <c r="BL12">
        <f t="shared" si="1"/>
        <v>1</v>
      </c>
      <c r="BM12">
        <f t="shared" si="2"/>
        <v>1</v>
      </c>
      <c r="BN12">
        <f t="shared" si="2"/>
        <v>1</v>
      </c>
      <c r="BO12">
        <f t="shared" si="2"/>
        <v>1</v>
      </c>
      <c r="BP12">
        <f t="shared" si="2"/>
        <v>1</v>
      </c>
      <c r="BQ12">
        <f t="shared" si="2"/>
        <v>1</v>
      </c>
      <c r="BR12">
        <f t="shared" si="2"/>
        <v>1</v>
      </c>
      <c r="BS12">
        <f t="shared" si="2"/>
        <v>1</v>
      </c>
      <c r="BT12">
        <f t="shared" si="2"/>
        <v>1</v>
      </c>
      <c r="BU12">
        <f t="shared" si="2"/>
        <v>1</v>
      </c>
      <c r="BV12">
        <f t="shared" si="2"/>
        <v>0</v>
      </c>
      <c r="BW12">
        <f t="shared" si="2"/>
        <v>1</v>
      </c>
      <c r="BX12">
        <f t="shared" si="2"/>
        <v>1</v>
      </c>
      <c r="BY12">
        <f t="shared" si="2"/>
        <v>1</v>
      </c>
      <c r="BZ12">
        <f t="shared" si="2"/>
        <v>1</v>
      </c>
      <c r="CA12">
        <f t="shared" si="2"/>
        <v>1</v>
      </c>
      <c r="CB12">
        <f t="shared" si="2"/>
        <v>1</v>
      </c>
      <c r="CC12">
        <f t="shared" si="2"/>
        <v>1</v>
      </c>
      <c r="CD12">
        <f t="shared" si="2"/>
        <v>1</v>
      </c>
      <c r="CE12">
        <f t="shared" si="2"/>
        <v>1</v>
      </c>
      <c r="CF12">
        <f t="shared" si="101"/>
        <v>1</v>
      </c>
      <c r="CG12">
        <f t="shared" si="102"/>
        <v>1</v>
      </c>
      <c r="CH12">
        <f t="shared" si="103"/>
        <v>1</v>
      </c>
      <c r="CI12">
        <f t="shared" si="104"/>
        <v>1</v>
      </c>
      <c r="CJ12">
        <f t="shared" si="105"/>
        <v>1</v>
      </c>
      <c r="CK12">
        <f t="shared" si="106"/>
        <v>1</v>
      </c>
      <c r="CL12">
        <f t="shared" si="107"/>
        <v>1</v>
      </c>
      <c r="CM12">
        <f t="shared" si="108"/>
        <v>1</v>
      </c>
      <c r="CN12">
        <f t="shared" si="109"/>
        <v>1</v>
      </c>
      <c r="CO12">
        <f t="shared" si="110"/>
        <v>1</v>
      </c>
      <c r="CP12">
        <f t="shared" si="111"/>
        <v>1</v>
      </c>
      <c r="CQ12">
        <f t="shared" si="112"/>
        <v>1</v>
      </c>
      <c r="CR12">
        <f t="shared" si="113"/>
        <v>1</v>
      </c>
      <c r="CS12">
        <f t="shared" si="114"/>
        <v>0</v>
      </c>
      <c r="CT12">
        <f t="shared" si="115"/>
        <v>1</v>
      </c>
      <c r="CU12">
        <f t="shared" si="116"/>
        <v>1</v>
      </c>
      <c r="CV12">
        <f t="shared" si="117"/>
        <v>1</v>
      </c>
      <c r="CW12">
        <f t="shared" si="118"/>
        <v>1</v>
      </c>
      <c r="CX12">
        <f t="shared" si="119"/>
        <v>1</v>
      </c>
      <c r="CY12">
        <f t="shared" si="120"/>
        <v>1</v>
      </c>
      <c r="CZ12">
        <f t="shared" si="121"/>
        <v>1</v>
      </c>
      <c r="DA12">
        <f t="shared" si="122"/>
        <v>1</v>
      </c>
      <c r="DB12">
        <f t="shared" si="123"/>
        <v>1</v>
      </c>
      <c r="DC12" s="187">
        <f t="shared" si="124"/>
        <v>1</v>
      </c>
      <c r="DD12" s="187">
        <f t="shared" si="125"/>
        <v>1</v>
      </c>
      <c r="DE12" s="187">
        <f t="shared" si="126"/>
        <v>1</v>
      </c>
      <c r="DF12" s="187">
        <f t="shared" si="3"/>
        <v>1</v>
      </c>
      <c r="DG12">
        <f t="shared" si="2"/>
        <v>1</v>
      </c>
      <c r="DH12" s="7">
        <f t="shared" si="4"/>
        <v>0.15</v>
      </c>
      <c r="DI12" s="7">
        <f t="shared" si="5"/>
        <v>0.15</v>
      </c>
      <c r="DJ12" s="7">
        <f t="shared" si="6"/>
        <v>0.15</v>
      </c>
      <c r="DK12" s="7">
        <f t="shared" si="127"/>
        <v>0.15</v>
      </c>
      <c r="DL12" s="7">
        <f t="shared" si="7"/>
        <v>0.3</v>
      </c>
      <c r="DM12" s="7">
        <f t="shared" si="8"/>
        <v>0.3</v>
      </c>
      <c r="DN12" s="7">
        <f t="shared" si="9"/>
        <v>0.3</v>
      </c>
      <c r="DO12" s="7">
        <f t="shared" si="10"/>
        <v>0.3</v>
      </c>
      <c r="DP12" s="7">
        <f>IF(MIN(Data[[#This Row],[¿El agente demuestra escucha activa durante la gestión?6]:[¿El agente parafrasea para confirmar entendimiento?9]])=0,0,30%)</f>
        <v>0.3</v>
      </c>
      <c r="DQ12" s="7">
        <f t="shared" si="11"/>
        <v>0.3</v>
      </c>
      <c r="DR12" s="7">
        <f t="shared" si="12"/>
        <v>0.3</v>
      </c>
      <c r="DS12" s="7">
        <f t="shared" si="13"/>
        <v>0.3</v>
      </c>
      <c r="DT12" s="7">
        <f t="shared" si="14"/>
        <v>0.3</v>
      </c>
      <c r="DU12" s="7">
        <f>IF(MIN(Data[[#This Row],[¿El agente adapta su comunicación al cliente?11]:[¿El agente utiliza el plural corporativo correctamente?14]])=0,0,30%)</f>
        <v>0.3</v>
      </c>
      <c r="DV12" s="7">
        <f t="shared" si="15"/>
        <v>0</v>
      </c>
      <c r="DW12" s="7">
        <f t="shared" si="145"/>
        <v>0</v>
      </c>
      <c r="DX12" s="7">
        <f t="shared" si="128"/>
        <v>0.75</v>
      </c>
      <c r="DY12" s="7">
        <f t="shared" si="129"/>
        <v>1</v>
      </c>
      <c r="DZ12" s="7">
        <f t="shared" si="130"/>
        <v>1</v>
      </c>
      <c r="EA12" s="7">
        <f t="shared" si="131"/>
        <v>1</v>
      </c>
      <c r="EB12" s="7">
        <f t="shared" si="132"/>
        <v>1</v>
      </c>
      <c r="EC12" s="7">
        <f t="shared" si="133"/>
        <v>1</v>
      </c>
      <c r="ED12" s="7">
        <f t="shared" si="16"/>
        <v>1</v>
      </c>
      <c r="EE12" s="7">
        <f t="shared" si="17"/>
        <v>1</v>
      </c>
      <c r="EF12" s="7">
        <f>IF(SUM(Data[[#This Row],[¿El agente presenta correctamente los beneficios del producto?23]:[¿El agente comunica beneficios emocionales al cliente?24]])=200%,100%,0%)</f>
        <v>1</v>
      </c>
      <c r="EG12" s="7">
        <f t="shared" si="18"/>
        <v>1</v>
      </c>
      <c r="EH12" s="7">
        <f t="shared" si="19"/>
        <v>1</v>
      </c>
      <c r="EI12" s="7">
        <f t="shared" si="20"/>
        <v>1</v>
      </c>
      <c r="EJ12" s="7">
        <f t="shared" si="146"/>
        <v>1</v>
      </c>
      <c r="EK12" s="7">
        <f t="shared" si="21"/>
        <v>1</v>
      </c>
      <c r="EL12" s="7">
        <f>+Data[[#This Row],[¿El agente explica los términos y condiciones del servicio?28]]</f>
        <v>1</v>
      </c>
      <c r="EM12" s="7">
        <f t="shared" si="22"/>
        <v>1</v>
      </c>
      <c r="EN12" s="7">
        <f>+Data[[#This Row],[¿El agente identifica correctamente la solicitud del cliente? 2]]</f>
        <v>1</v>
      </c>
      <c r="EO12" s="7">
        <f t="shared" si="23"/>
        <v>1</v>
      </c>
      <c r="EP12" s="7">
        <f t="shared" si="24"/>
        <v>1</v>
      </c>
      <c r="EQ12" s="7">
        <f t="shared" si="25"/>
        <v>1</v>
      </c>
      <c r="ER12" s="7">
        <f t="shared" si="134"/>
        <v>1</v>
      </c>
      <c r="ES12" s="7">
        <f t="shared" si="26"/>
        <v>1</v>
      </c>
      <c r="ET12" s="7">
        <f t="shared" si="27"/>
        <v>1</v>
      </c>
      <c r="EU12" s="7">
        <f t="shared" si="147"/>
        <v>1</v>
      </c>
      <c r="EV12" s="7">
        <f t="shared" si="28"/>
        <v>1</v>
      </c>
      <c r="EW12" s="7">
        <f t="shared" si="29"/>
        <v>1</v>
      </c>
      <c r="EX12" s="7">
        <f t="shared" si="135"/>
        <v>1</v>
      </c>
      <c r="EY12" s="7">
        <f t="shared" si="136"/>
        <v>1</v>
      </c>
      <c r="EZ12" s="7">
        <f t="shared" si="32"/>
        <v>1</v>
      </c>
      <c r="FA12" s="7">
        <f t="shared" si="137"/>
        <v>1</v>
      </c>
      <c r="FB12" s="7">
        <f t="shared" si="151"/>
        <v>1</v>
      </c>
      <c r="FC12" s="7">
        <f t="shared" si="138"/>
        <v>1</v>
      </c>
      <c r="FD12" s="7">
        <f t="shared" si="34"/>
        <v>1</v>
      </c>
      <c r="FE12" s="7">
        <f t="shared" si="35"/>
        <v>0</v>
      </c>
      <c r="FF12" s="7">
        <f t="shared" si="36"/>
        <v>1</v>
      </c>
      <c r="FG12" s="7">
        <f t="shared" si="37"/>
        <v>1</v>
      </c>
      <c r="FH12" s="7">
        <f t="shared" si="38"/>
        <v>1</v>
      </c>
      <c r="FI12" s="7">
        <f t="shared" si="39"/>
        <v>1</v>
      </c>
      <c r="FJ12" s="7">
        <f t="shared" si="148"/>
        <v>0</v>
      </c>
      <c r="FK12" s="7">
        <f t="shared" si="40"/>
        <v>1</v>
      </c>
      <c r="FL12" s="7">
        <f>+Data[[#This Row],[¿El agente gestiona la oferta según la campaña vigente?48]]</f>
        <v>1</v>
      </c>
      <c r="FM12" s="7">
        <f t="shared" si="41"/>
        <v>1</v>
      </c>
      <c r="FN12" s="7">
        <f t="shared" si="42"/>
        <v>1</v>
      </c>
      <c r="FO12" s="7">
        <f t="shared" si="43"/>
        <v>1</v>
      </c>
      <c r="FP12" s="7">
        <f t="shared" si="149"/>
        <v>1</v>
      </c>
      <c r="FQ12" s="7">
        <f t="shared" si="44"/>
        <v>1</v>
      </c>
      <c r="FR12" s="7">
        <f>+Data[[#This Row],[¿El agente registra correctamente todas las interacciones?52]]</f>
        <v>1</v>
      </c>
      <c r="FS12" s="7">
        <f t="shared" si="139"/>
        <v>0</v>
      </c>
      <c r="FT12" s="240">
        <f t="shared" si="45"/>
        <v>1</v>
      </c>
      <c r="FU12" s="7">
        <f>+Data[[#This Row],[¿El agente confirma la titularidad del cliente adecuadamente?53]]</f>
        <v>1</v>
      </c>
      <c r="FV12" s="240">
        <f t="shared" si="46"/>
        <v>1</v>
      </c>
      <c r="FW12" s="240">
        <f t="shared" si="47"/>
        <v>1</v>
      </c>
      <c r="FX12" s="7">
        <f t="shared" si="48"/>
        <v>1</v>
      </c>
      <c r="FY12" s="240">
        <f t="shared" si="49"/>
        <v>1</v>
      </c>
      <c r="FZ12" s="7">
        <f>+Data[[#This Row],[¿El agente evita compartir información sensible?56]]</f>
        <v>1</v>
      </c>
      <c r="GA12" s="7">
        <f t="shared" si="150"/>
        <v>1</v>
      </c>
      <c r="GB12" s="189">
        <f t="shared" si="140"/>
        <v>7.5000000000000011E-2</v>
      </c>
      <c r="GC12" s="189">
        <f t="shared" si="141"/>
        <v>0.3</v>
      </c>
      <c r="GD12" s="190">
        <f t="shared" si="142"/>
        <v>0</v>
      </c>
      <c r="GE12" s="190">
        <f t="shared" si="143"/>
        <v>0.3</v>
      </c>
      <c r="GF12" s="7">
        <f t="shared" si="144"/>
        <v>0.67500000000000004</v>
      </c>
      <c r="GG12" s="187">
        <f>1</f>
        <v>1</v>
      </c>
      <c r="GH12" s="187">
        <f t="shared" si="50"/>
        <v>1</v>
      </c>
      <c r="GI12" t="str">
        <f t="shared" si="51"/>
        <v/>
      </c>
      <c r="GJ12" t="str">
        <f t="shared" si="52"/>
        <v/>
      </c>
      <c r="GK12" t="str">
        <f t="shared" si="53"/>
        <v/>
      </c>
      <c r="GN12" t="str">
        <f t="shared" si="54"/>
        <v/>
      </c>
      <c r="GO12" t="str">
        <f t="shared" si="55"/>
        <v/>
      </c>
      <c r="GP12" t="str">
        <f t="shared" si="56"/>
        <v/>
      </c>
      <c r="GQ12" t="str">
        <f t="shared" si="57"/>
        <v/>
      </c>
      <c r="GR12" t="str">
        <f t="shared" si="58"/>
        <v/>
      </c>
      <c r="GS12" t="str">
        <f t="shared" si="59"/>
        <v/>
      </c>
      <c r="GT12" t="str">
        <f t="shared" si="60"/>
        <v xml:space="preserve">¿El agente gestiona bien el tiempo de la interacción? </v>
      </c>
      <c r="GU12" t="e">
        <f>IF(#REF!="No",#REF!,"")</f>
        <v>#REF!</v>
      </c>
      <c r="GV12" t="str">
        <f t="shared" si="61"/>
        <v/>
      </c>
      <c r="GW12" t="str">
        <f t="shared" si="62"/>
        <v/>
      </c>
      <c r="GX12" t="str">
        <f t="shared" si="63"/>
        <v/>
      </c>
      <c r="GY12" t="str">
        <f t="shared" si="64"/>
        <v/>
      </c>
      <c r="GZ12" t="str">
        <f t="shared" si="65"/>
        <v/>
      </c>
      <c r="HA12" t="str">
        <f t="shared" si="66"/>
        <v/>
      </c>
      <c r="HB12" t="str">
        <f t="shared" si="67"/>
        <v/>
      </c>
      <c r="HC12" t="str">
        <f t="shared" si="68"/>
        <v/>
      </c>
      <c r="HD12" t="str">
        <f t="shared" si="69"/>
        <v/>
      </c>
      <c r="HE12" t="str">
        <f t="shared" si="70"/>
        <v/>
      </c>
      <c r="HF12" t="str">
        <f t="shared" si="71"/>
        <v/>
      </c>
      <c r="HG12" t="str">
        <f t="shared" si="72"/>
        <v/>
      </c>
      <c r="HH12" t="str">
        <f t="shared" si="73"/>
        <v/>
      </c>
      <c r="HI12" t="str">
        <f t="shared" si="74"/>
        <v/>
      </c>
      <c r="HJ12" t="str">
        <f t="shared" si="75"/>
        <v/>
      </c>
      <c r="HK12" t="str">
        <f t="shared" si="76"/>
        <v/>
      </c>
      <c r="HL12" t="str">
        <f t="shared" si="77"/>
        <v/>
      </c>
      <c r="HM12" t="str">
        <f t="shared" si="78"/>
        <v/>
      </c>
      <c r="HN12" t="str">
        <f t="shared" si="79"/>
        <v/>
      </c>
      <c r="HO12" t="str">
        <f t="shared" si="80"/>
        <v/>
      </c>
      <c r="HP12" t="str">
        <f t="shared" si="81"/>
        <v/>
      </c>
      <c r="HQ12" t="e">
        <f>IF(#REF!="No",#REF!,"")</f>
        <v>#REF!</v>
      </c>
      <c r="HR12" t="e">
        <f>IF(#REF!="No",#REF!,"")</f>
        <v>#REF!</v>
      </c>
      <c r="HS12" t="str">
        <f t="shared" si="82"/>
        <v/>
      </c>
      <c r="HT12" t="str">
        <f t="shared" si="83"/>
        <v xml:space="preserve">¿El agente realiza venta cruzada cuando corresponde? </v>
      </c>
      <c r="HU12" t="str">
        <f t="shared" si="84"/>
        <v/>
      </c>
      <c r="HV12" t="str">
        <f t="shared" si="85"/>
        <v/>
      </c>
      <c r="HW12" t="str">
        <f t="shared" si="86"/>
        <v/>
      </c>
      <c r="HX12" t="str">
        <f t="shared" si="87"/>
        <v/>
      </c>
      <c r="HY12" t="str">
        <f t="shared" si="88"/>
        <v/>
      </c>
      <c r="HZ12" t="str">
        <f t="shared" si="89"/>
        <v/>
      </c>
      <c r="IA12" t="str">
        <f t="shared" si="90"/>
        <v/>
      </c>
      <c r="IB12" t="str">
        <f t="shared" si="91"/>
        <v/>
      </c>
      <c r="IC12" t="str">
        <f t="shared" si="92"/>
        <v/>
      </c>
      <c r="ID12" s="187" t="str">
        <f t="shared" si="93"/>
        <v/>
      </c>
      <c r="IE12" s="187" t="str">
        <f t="shared" si="94"/>
        <v/>
      </c>
      <c r="IF12" s="187" t="str">
        <f t="shared" si="95"/>
        <v/>
      </c>
      <c r="IG12" s="187" t="str">
        <f t="shared" si="96"/>
        <v/>
      </c>
      <c r="IH12" s="78" t="str">
        <f>A12&amp;" "&amp;F12&amp;" "&amp;Data[[#This Row],[mes]]</f>
        <v>Nairobi Paulete Samaniel De Planes Outbound may-26</v>
      </c>
      <c r="II12" s="78">
        <f>COUNTIF($IH11:$IH425,IH12)</f>
        <v>3</v>
      </c>
      <c r="IJ12" s="78">
        <f t="shared" si="97"/>
        <v>0</v>
      </c>
      <c r="IK12" s="78">
        <f>IF(Data[[#This Row],[Muestra Critica]]&gt;0,Data[[#This Row],[Muestra Critica]],"")</f>
        <v>1</v>
      </c>
      <c r="IL12" s="209">
        <f>IF(IK12="","",COUNTIF($IK$3:$IK425,IK12))</f>
        <v>397</v>
      </c>
      <c r="IM12" s="209">
        <f t="shared" si="98"/>
        <v>0</v>
      </c>
      <c r="IN12" s="188" t="str">
        <f t="shared" si="99"/>
        <v>may-26</v>
      </c>
      <c r="IO12" s="78"/>
      <c r="IP12" s="78"/>
      <c r="IQ12" s="78"/>
      <c r="IR12" s="78"/>
      <c r="IS12" s="78" t="str">
        <f ca="1">IFERROR(_xlfn.XLOOKUP(A:A,HC!B:B,HC!E:E,,0),0)</f>
        <v>&gt; 60 dias</v>
      </c>
    </row>
    <row r="13" spans="1:253" ht="15.5">
      <c r="A13" s="205" t="s">
        <v>303</v>
      </c>
      <c r="B13" s="205">
        <v>68089552</v>
      </c>
      <c r="C13" s="210">
        <v>46149</v>
      </c>
      <c r="D13" s="205" t="s">
        <v>441</v>
      </c>
      <c r="E13" s="205" t="s">
        <v>433</v>
      </c>
      <c r="F13" s="205" t="s">
        <v>32</v>
      </c>
      <c r="G13" s="205" t="s">
        <v>436</v>
      </c>
      <c r="H13" s="205" t="s">
        <v>452</v>
      </c>
      <c r="I13" s="206" t="s">
        <v>447</v>
      </c>
      <c r="J13" s="168" t="s">
        <v>33</v>
      </c>
      <c r="K13" s="168" t="s">
        <v>33</v>
      </c>
      <c r="L13" s="168" t="s">
        <v>33</v>
      </c>
      <c r="M13" s="168" t="s">
        <v>33</v>
      </c>
      <c r="N13" s="168" t="s">
        <v>33</v>
      </c>
      <c r="O13" s="168" t="s">
        <v>33</v>
      </c>
      <c r="P13" s="168" t="s">
        <v>33</v>
      </c>
      <c r="Q13" s="168" t="s">
        <v>33</v>
      </c>
      <c r="R13" s="168" t="s">
        <v>33</v>
      </c>
      <c r="S13" s="168" t="s">
        <v>33</v>
      </c>
      <c r="T13" s="168" t="s">
        <v>33</v>
      </c>
      <c r="U13" s="168" t="s">
        <v>34</v>
      </c>
      <c r="V13" s="169" t="s">
        <v>33</v>
      </c>
      <c r="W13" s="169" t="s">
        <v>33</v>
      </c>
      <c r="X13" s="169" t="s">
        <v>33</v>
      </c>
      <c r="Y13" s="169" t="s">
        <v>33</v>
      </c>
      <c r="Z13" s="169" t="s">
        <v>33</v>
      </c>
      <c r="AA13" s="169" t="s">
        <v>33</v>
      </c>
      <c r="AB13" s="169" t="s">
        <v>33</v>
      </c>
      <c r="AC13" s="169" t="s">
        <v>33</v>
      </c>
      <c r="AD13" s="169" t="s">
        <v>33</v>
      </c>
      <c r="AE13" s="169" t="s">
        <v>33</v>
      </c>
      <c r="AF13" s="169" t="s">
        <v>33</v>
      </c>
      <c r="AG13" s="169" t="s">
        <v>33</v>
      </c>
      <c r="AH13" s="169" t="s">
        <v>33</v>
      </c>
      <c r="AI13" s="169" t="s">
        <v>33</v>
      </c>
      <c r="AJ13" s="169" t="s">
        <v>33</v>
      </c>
      <c r="AK13" s="169" t="s">
        <v>33</v>
      </c>
      <c r="AL13" s="169" t="s">
        <v>33</v>
      </c>
      <c r="AM13" s="169" t="s">
        <v>33</v>
      </c>
      <c r="AN13" s="169" t="s">
        <v>33</v>
      </c>
      <c r="AO13" s="169" t="s">
        <v>33</v>
      </c>
      <c r="AP13" s="169" t="s">
        <v>33</v>
      </c>
      <c r="AQ13" s="169" t="s">
        <v>464</v>
      </c>
      <c r="AR13" s="169" t="s">
        <v>33</v>
      </c>
      <c r="AS13" s="169" t="s">
        <v>34</v>
      </c>
      <c r="AT13" s="169" t="s">
        <v>33</v>
      </c>
      <c r="AU13" s="169" t="s">
        <v>33</v>
      </c>
      <c r="AV13" s="169" t="s">
        <v>34</v>
      </c>
      <c r="AW13" s="169" t="s">
        <v>34</v>
      </c>
      <c r="AX13" s="169" t="s">
        <v>34</v>
      </c>
      <c r="AY13" s="169" t="s">
        <v>33</v>
      </c>
      <c r="AZ13" s="169" t="s">
        <v>33</v>
      </c>
      <c r="BA13" s="169" t="s">
        <v>33</v>
      </c>
      <c r="BB13" s="169" t="s">
        <v>33</v>
      </c>
      <c r="BC13" s="207" t="s">
        <v>33</v>
      </c>
      <c r="BD13" s="207" t="s">
        <v>33</v>
      </c>
      <c r="BE13" s="207" t="s">
        <v>33</v>
      </c>
      <c r="BF13" s="208" t="s">
        <v>33</v>
      </c>
      <c r="BG13" s="196"/>
      <c r="BH13" s="211" t="str">
        <f>Data[[#This Row],[Tipo de Muestra]]</f>
        <v>Critica</v>
      </c>
      <c r="BI13" s="196"/>
      <c r="BJ13" s="196"/>
      <c r="BK13">
        <f t="shared" si="0"/>
        <v>1</v>
      </c>
      <c r="BL13">
        <f t="shared" si="1"/>
        <v>1</v>
      </c>
      <c r="BM13">
        <f t="shared" si="2"/>
        <v>1</v>
      </c>
      <c r="BN13">
        <f t="shared" si="2"/>
        <v>1</v>
      </c>
      <c r="BO13">
        <f t="shared" si="2"/>
        <v>1</v>
      </c>
      <c r="BP13">
        <f t="shared" si="2"/>
        <v>1</v>
      </c>
      <c r="BQ13">
        <f t="shared" si="2"/>
        <v>1</v>
      </c>
      <c r="BR13">
        <f t="shared" si="2"/>
        <v>1</v>
      </c>
      <c r="BS13">
        <f t="shared" si="2"/>
        <v>1</v>
      </c>
      <c r="BT13">
        <f t="shared" si="2"/>
        <v>1</v>
      </c>
      <c r="BU13">
        <f t="shared" si="2"/>
        <v>1</v>
      </c>
      <c r="BV13">
        <f t="shared" si="2"/>
        <v>0</v>
      </c>
      <c r="BW13">
        <f t="shared" si="2"/>
        <v>1</v>
      </c>
      <c r="BX13">
        <f t="shared" si="2"/>
        <v>1</v>
      </c>
      <c r="BY13">
        <f t="shared" si="2"/>
        <v>1</v>
      </c>
      <c r="BZ13">
        <f t="shared" si="2"/>
        <v>1</v>
      </c>
      <c r="CA13">
        <f t="shared" si="2"/>
        <v>1</v>
      </c>
      <c r="CB13">
        <f t="shared" si="2"/>
        <v>1</v>
      </c>
      <c r="CC13">
        <f t="shared" si="2"/>
        <v>1</v>
      </c>
      <c r="CD13">
        <f t="shared" si="2"/>
        <v>1</v>
      </c>
      <c r="CE13">
        <f t="shared" si="2"/>
        <v>1</v>
      </c>
      <c r="CF13">
        <f t="shared" si="101"/>
        <v>1</v>
      </c>
      <c r="CG13">
        <f t="shared" si="102"/>
        <v>1</v>
      </c>
      <c r="CH13">
        <f t="shared" si="103"/>
        <v>1</v>
      </c>
      <c r="CI13">
        <f t="shared" si="104"/>
        <v>1</v>
      </c>
      <c r="CJ13">
        <f t="shared" si="105"/>
        <v>1</v>
      </c>
      <c r="CK13">
        <f t="shared" si="106"/>
        <v>1</v>
      </c>
      <c r="CL13">
        <f t="shared" si="107"/>
        <v>1</v>
      </c>
      <c r="CM13">
        <f t="shared" si="108"/>
        <v>1</v>
      </c>
      <c r="CN13">
        <f t="shared" si="109"/>
        <v>1</v>
      </c>
      <c r="CO13">
        <f t="shared" si="110"/>
        <v>1</v>
      </c>
      <c r="CP13">
        <f t="shared" si="111"/>
        <v>1</v>
      </c>
      <c r="CQ13">
        <f t="shared" si="112"/>
        <v>1</v>
      </c>
      <c r="CR13">
        <f t="shared" si="113"/>
        <v>1</v>
      </c>
      <c r="CS13">
        <f t="shared" si="114"/>
        <v>0</v>
      </c>
      <c r="CT13">
        <f t="shared" si="115"/>
        <v>1</v>
      </c>
      <c r="CU13">
        <f t="shared" si="116"/>
        <v>1</v>
      </c>
      <c r="CV13">
        <f t="shared" si="117"/>
        <v>0</v>
      </c>
      <c r="CW13">
        <f t="shared" si="118"/>
        <v>0</v>
      </c>
      <c r="CX13">
        <f t="shared" si="119"/>
        <v>0</v>
      </c>
      <c r="CY13">
        <f t="shared" si="120"/>
        <v>1</v>
      </c>
      <c r="CZ13">
        <f t="shared" si="121"/>
        <v>1</v>
      </c>
      <c r="DA13">
        <f t="shared" si="122"/>
        <v>1</v>
      </c>
      <c r="DB13">
        <f t="shared" si="123"/>
        <v>1</v>
      </c>
      <c r="DC13" s="187">
        <f t="shared" si="124"/>
        <v>1</v>
      </c>
      <c r="DD13" s="187">
        <f t="shared" si="125"/>
        <v>1</v>
      </c>
      <c r="DE13" s="187">
        <f t="shared" si="126"/>
        <v>1</v>
      </c>
      <c r="DF13" s="187">
        <f t="shared" si="3"/>
        <v>1</v>
      </c>
      <c r="DG13">
        <f t="shared" si="2"/>
        <v>1</v>
      </c>
      <c r="DH13" s="7">
        <f t="shared" si="4"/>
        <v>0.15</v>
      </c>
      <c r="DI13" s="7">
        <f t="shared" si="5"/>
        <v>0.15</v>
      </c>
      <c r="DJ13" s="7">
        <f t="shared" si="6"/>
        <v>0.15</v>
      </c>
      <c r="DK13" s="7">
        <f t="shared" si="127"/>
        <v>0.15</v>
      </c>
      <c r="DL13" s="7">
        <f t="shared" si="7"/>
        <v>0.3</v>
      </c>
      <c r="DM13" s="7">
        <f t="shared" si="8"/>
        <v>0.3</v>
      </c>
      <c r="DN13" s="7">
        <f t="shared" si="9"/>
        <v>0.3</v>
      </c>
      <c r="DO13" s="7">
        <f t="shared" si="10"/>
        <v>0.3</v>
      </c>
      <c r="DP13" s="7">
        <f>IF(MIN(Data[[#This Row],[¿El agente demuestra escucha activa durante la gestión?6]:[¿El agente parafrasea para confirmar entendimiento?9]])=0,0,30%)</f>
        <v>0.3</v>
      </c>
      <c r="DQ13" s="7">
        <f t="shared" si="11"/>
        <v>0.3</v>
      </c>
      <c r="DR13" s="7">
        <f t="shared" si="12"/>
        <v>0.3</v>
      </c>
      <c r="DS13" s="7">
        <f t="shared" si="13"/>
        <v>0.3</v>
      </c>
      <c r="DT13" s="7">
        <f t="shared" si="14"/>
        <v>0.3</v>
      </c>
      <c r="DU13" s="7">
        <f>IF(MIN(Data[[#This Row],[¿El agente adapta su comunicación al cliente?11]:[¿El agente utiliza el plural corporativo correctamente?14]])=0,0,30%)</f>
        <v>0.3</v>
      </c>
      <c r="DV13" s="7">
        <f t="shared" si="15"/>
        <v>0</v>
      </c>
      <c r="DW13" s="7">
        <f t="shared" si="145"/>
        <v>0</v>
      </c>
      <c r="DX13" s="7">
        <f t="shared" si="128"/>
        <v>0.75</v>
      </c>
      <c r="DY13" s="7">
        <f t="shared" si="129"/>
        <v>1</v>
      </c>
      <c r="DZ13" s="7">
        <f t="shared" si="130"/>
        <v>1</v>
      </c>
      <c r="EA13" s="7">
        <f t="shared" si="131"/>
        <v>1</v>
      </c>
      <c r="EB13" s="7">
        <f t="shared" si="132"/>
        <v>1</v>
      </c>
      <c r="EC13" s="7">
        <f t="shared" si="133"/>
        <v>1</v>
      </c>
      <c r="ED13" s="7">
        <f t="shared" si="16"/>
        <v>1</v>
      </c>
      <c r="EE13" s="7">
        <f t="shared" si="17"/>
        <v>1</v>
      </c>
      <c r="EF13" s="7">
        <f>IF(SUM(Data[[#This Row],[¿El agente presenta correctamente los beneficios del producto?23]:[¿El agente comunica beneficios emocionales al cliente?24]])=200%,100%,0%)</f>
        <v>1</v>
      </c>
      <c r="EG13" s="7">
        <f t="shared" si="18"/>
        <v>1</v>
      </c>
      <c r="EH13" s="7">
        <f t="shared" si="19"/>
        <v>1</v>
      </c>
      <c r="EI13" s="7">
        <f t="shared" si="20"/>
        <v>1</v>
      </c>
      <c r="EJ13" s="7">
        <f t="shared" si="146"/>
        <v>1</v>
      </c>
      <c r="EK13" s="7">
        <f t="shared" si="21"/>
        <v>1</v>
      </c>
      <c r="EL13" s="7">
        <f>+Data[[#This Row],[¿El agente explica los términos y condiciones del servicio?28]]</f>
        <v>1</v>
      </c>
      <c r="EM13" s="7">
        <f t="shared" si="22"/>
        <v>1</v>
      </c>
      <c r="EN13" s="7">
        <f>+Data[[#This Row],[¿El agente identifica correctamente la solicitud del cliente? 2]]</f>
        <v>1</v>
      </c>
      <c r="EO13" s="7">
        <f t="shared" si="23"/>
        <v>1</v>
      </c>
      <c r="EP13" s="7">
        <f t="shared" si="24"/>
        <v>1</v>
      </c>
      <c r="EQ13" s="7">
        <f t="shared" si="25"/>
        <v>1</v>
      </c>
      <c r="ER13" s="7">
        <f t="shared" si="134"/>
        <v>1</v>
      </c>
      <c r="ES13" s="7">
        <f t="shared" si="26"/>
        <v>1</v>
      </c>
      <c r="ET13" s="7">
        <f t="shared" si="27"/>
        <v>1</v>
      </c>
      <c r="EU13" s="7">
        <f t="shared" si="147"/>
        <v>1</v>
      </c>
      <c r="EV13" s="7">
        <f t="shared" si="28"/>
        <v>1</v>
      </c>
      <c r="EW13" s="7">
        <f t="shared" si="29"/>
        <v>1</v>
      </c>
      <c r="EX13" s="7">
        <f t="shared" si="135"/>
        <v>1</v>
      </c>
      <c r="EY13" s="7">
        <f t="shared" si="136"/>
        <v>1</v>
      </c>
      <c r="EZ13" s="7">
        <f t="shared" si="32"/>
        <v>1</v>
      </c>
      <c r="FA13" s="7">
        <f t="shared" si="137"/>
        <v>1</v>
      </c>
      <c r="FB13" s="7">
        <f t="shared" si="151"/>
        <v>1</v>
      </c>
      <c r="FC13" s="7">
        <f t="shared" si="138"/>
        <v>1</v>
      </c>
      <c r="FD13" s="7">
        <f t="shared" si="34"/>
        <v>1</v>
      </c>
      <c r="FE13" s="7">
        <f t="shared" si="35"/>
        <v>0</v>
      </c>
      <c r="FF13" s="7">
        <f t="shared" si="36"/>
        <v>1</v>
      </c>
      <c r="FG13" s="7">
        <f t="shared" si="37"/>
        <v>1</v>
      </c>
      <c r="FH13" s="7">
        <f t="shared" si="38"/>
        <v>0</v>
      </c>
      <c r="FI13" s="7">
        <f t="shared" si="39"/>
        <v>0</v>
      </c>
      <c r="FJ13" s="7">
        <f t="shared" si="148"/>
        <v>0</v>
      </c>
      <c r="FK13" s="7">
        <f t="shared" si="40"/>
        <v>0</v>
      </c>
      <c r="FL13" s="7">
        <f>+Data[[#This Row],[¿El agente gestiona la oferta según la campaña vigente?48]]</f>
        <v>0</v>
      </c>
      <c r="FM13" s="7">
        <f t="shared" si="41"/>
        <v>1</v>
      </c>
      <c r="FN13" s="7">
        <f t="shared" si="42"/>
        <v>1</v>
      </c>
      <c r="FO13" s="7">
        <f t="shared" si="43"/>
        <v>1</v>
      </c>
      <c r="FP13" s="7">
        <f t="shared" si="149"/>
        <v>1</v>
      </c>
      <c r="FQ13" s="7">
        <f t="shared" si="44"/>
        <v>1</v>
      </c>
      <c r="FR13" s="7">
        <f>+Data[[#This Row],[¿El agente registra correctamente todas las interacciones?52]]</f>
        <v>1</v>
      </c>
      <c r="FS13" s="7">
        <f t="shared" si="139"/>
        <v>0</v>
      </c>
      <c r="FT13" s="240">
        <f t="shared" si="45"/>
        <v>1</v>
      </c>
      <c r="FU13" s="7">
        <f>+Data[[#This Row],[¿El agente confirma la titularidad del cliente adecuadamente?53]]</f>
        <v>1</v>
      </c>
      <c r="FV13" s="240">
        <f t="shared" si="46"/>
        <v>1</v>
      </c>
      <c r="FW13" s="240">
        <f t="shared" si="47"/>
        <v>1</v>
      </c>
      <c r="FX13" s="7">
        <f t="shared" si="48"/>
        <v>1</v>
      </c>
      <c r="FY13" s="240">
        <f t="shared" si="49"/>
        <v>1</v>
      </c>
      <c r="FZ13" s="7">
        <f>+Data[[#This Row],[¿El agente evita compartir información sensible?56]]</f>
        <v>1</v>
      </c>
      <c r="GA13" s="7">
        <f t="shared" si="150"/>
        <v>1</v>
      </c>
      <c r="GB13" s="189">
        <f t="shared" si="140"/>
        <v>7.5000000000000011E-2</v>
      </c>
      <c r="GC13" s="189">
        <f t="shared" si="141"/>
        <v>0.3</v>
      </c>
      <c r="GD13" s="190">
        <f t="shared" si="142"/>
        <v>0</v>
      </c>
      <c r="GE13" s="190">
        <f t="shared" si="143"/>
        <v>0.3</v>
      </c>
      <c r="GF13" s="7">
        <f t="shared" si="144"/>
        <v>0.67500000000000004</v>
      </c>
      <c r="GG13" s="187">
        <f>1</f>
        <v>1</v>
      </c>
      <c r="GH13" s="187">
        <f t="shared" si="50"/>
        <v>1</v>
      </c>
      <c r="GI13" t="str">
        <f t="shared" si="51"/>
        <v/>
      </c>
      <c r="GJ13" t="str">
        <f t="shared" si="52"/>
        <v/>
      </c>
      <c r="GK13" t="str">
        <f t="shared" si="53"/>
        <v/>
      </c>
      <c r="GN13" t="str">
        <f t="shared" si="54"/>
        <v/>
      </c>
      <c r="GO13" t="str">
        <f t="shared" si="55"/>
        <v/>
      </c>
      <c r="GP13" t="str">
        <f t="shared" si="56"/>
        <v/>
      </c>
      <c r="GQ13" t="str">
        <f t="shared" si="57"/>
        <v/>
      </c>
      <c r="GR13" t="str">
        <f t="shared" si="58"/>
        <v/>
      </c>
      <c r="GS13" t="str">
        <f t="shared" si="59"/>
        <v/>
      </c>
      <c r="GT13" t="str">
        <f t="shared" si="60"/>
        <v xml:space="preserve">¿El agente gestiona bien el tiempo de la interacción? </v>
      </c>
      <c r="GU13" t="e">
        <f>IF(#REF!="No",#REF!,"")</f>
        <v>#REF!</v>
      </c>
      <c r="GV13" t="str">
        <f t="shared" si="61"/>
        <v/>
      </c>
      <c r="GW13" t="str">
        <f t="shared" si="62"/>
        <v/>
      </c>
      <c r="GX13" t="str">
        <f t="shared" si="63"/>
        <v/>
      </c>
      <c r="GY13" t="str">
        <f t="shared" si="64"/>
        <v/>
      </c>
      <c r="GZ13" t="str">
        <f t="shared" si="65"/>
        <v/>
      </c>
      <c r="HA13" t="str">
        <f t="shared" si="66"/>
        <v/>
      </c>
      <c r="HB13" t="str">
        <f t="shared" si="67"/>
        <v/>
      </c>
      <c r="HC13" t="str">
        <f t="shared" si="68"/>
        <v/>
      </c>
      <c r="HD13" t="str">
        <f t="shared" si="69"/>
        <v/>
      </c>
      <c r="HE13" t="str">
        <f t="shared" si="70"/>
        <v/>
      </c>
      <c r="HF13" t="str">
        <f t="shared" si="71"/>
        <v/>
      </c>
      <c r="HG13" t="str">
        <f t="shared" si="72"/>
        <v/>
      </c>
      <c r="HH13" t="str">
        <f t="shared" si="73"/>
        <v/>
      </c>
      <c r="HI13" t="str">
        <f t="shared" si="74"/>
        <v/>
      </c>
      <c r="HJ13" t="str">
        <f t="shared" si="75"/>
        <v/>
      </c>
      <c r="HK13" t="str">
        <f t="shared" si="76"/>
        <v/>
      </c>
      <c r="HL13" t="str">
        <f t="shared" si="77"/>
        <v/>
      </c>
      <c r="HM13" t="str">
        <f t="shared" si="78"/>
        <v/>
      </c>
      <c r="HN13" t="str">
        <f t="shared" si="79"/>
        <v/>
      </c>
      <c r="HO13" t="str">
        <f t="shared" si="80"/>
        <v/>
      </c>
      <c r="HP13" t="str">
        <f t="shared" si="81"/>
        <v/>
      </c>
      <c r="HQ13" t="e">
        <f>IF(#REF!="No",#REF!,"")</f>
        <v>#REF!</v>
      </c>
      <c r="HR13" t="e">
        <f>IF(#REF!="No",#REF!,"")</f>
        <v>#REF!</v>
      </c>
      <c r="HS13" t="str">
        <f t="shared" si="82"/>
        <v/>
      </c>
      <c r="HT13" t="str">
        <f t="shared" si="83"/>
        <v xml:space="preserve">¿El agente realiza venta cruzada cuando corresponde? </v>
      </c>
      <c r="HU13" t="str">
        <f t="shared" si="84"/>
        <v/>
      </c>
      <c r="HV13" t="str">
        <f t="shared" si="85"/>
        <v/>
      </c>
      <c r="HW13" t="str">
        <f t="shared" si="86"/>
        <v xml:space="preserve">¿El agente realiza seguimiento adecuado al caso o solicitud? </v>
      </c>
      <c r="HX13" t="str">
        <f t="shared" si="87"/>
        <v xml:space="preserve">¿El agente maneja correctamente las objeciones del cliente? </v>
      </c>
      <c r="HY13" t="str">
        <f t="shared" si="88"/>
        <v xml:space="preserve">¿El agente gestiona la oferta según la campaña vigente? </v>
      </c>
      <c r="HZ13" t="str">
        <f t="shared" si="89"/>
        <v/>
      </c>
      <c r="IA13" t="str">
        <f t="shared" si="90"/>
        <v/>
      </c>
      <c r="IB13" t="str">
        <f t="shared" si="91"/>
        <v/>
      </c>
      <c r="IC13" t="str">
        <f t="shared" si="92"/>
        <v/>
      </c>
      <c r="ID13" s="187" t="str">
        <f t="shared" si="93"/>
        <v/>
      </c>
      <c r="IE13" s="187" t="str">
        <f t="shared" si="94"/>
        <v/>
      </c>
      <c r="IF13" s="187" t="str">
        <f t="shared" si="95"/>
        <v/>
      </c>
      <c r="IG13" s="187" t="str">
        <f t="shared" si="96"/>
        <v/>
      </c>
      <c r="IH13" s="78" t="str">
        <f>A13&amp;" "&amp;F13&amp;" "&amp;Data[[#This Row],[mes]]</f>
        <v>Hazel Daniela Bermudez Outbound may-26</v>
      </c>
      <c r="II13" s="78">
        <f>COUNTIF($IH12:$IH425,IH13)</f>
        <v>3</v>
      </c>
      <c r="IJ13" s="78">
        <f t="shared" si="97"/>
        <v>0</v>
      </c>
      <c r="IK13" s="78">
        <f>IF(Data[[#This Row],[Muestra Critica]]&gt;0,Data[[#This Row],[Muestra Critica]],"")</f>
        <v>1</v>
      </c>
      <c r="IL13" s="209">
        <f>IF(IK13="","",COUNTIF($IK$3:$IK425,IK13))</f>
        <v>397</v>
      </c>
      <c r="IM13" s="209">
        <f t="shared" si="98"/>
        <v>0</v>
      </c>
      <c r="IN13" s="188" t="str">
        <f t="shared" si="99"/>
        <v>may-26</v>
      </c>
      <c r="IO13" s="78"/>
      <c r="IP13" s="78"/>
      <c r="IQ13" s="78"/>
      <c r="IR13" s="78"/>
      <c r="IS13" s="78" t="str">
        <f ca="1">IFERROR(_xlfn.XLOOKUP(A:A,HC!B:B,HC!E:E,,0),0)</f>
        <v>&gt; 60 dias</v>
      </c>
    </row>
    <row r="14" spans="1:253" ht="15.5">
      <c r="A14" s="205" t="s">
        <v>307</v>
      </c>
      <c r="B14" s="205">
        <v>65488255</v>
      </c>
      <c r="C14" s="210">
        <v>46149</v>
      </c>
      <c r="D14" s="205" t="s">
        <v>441</v>
      </c>
      <c r="E14" s="205" t="s">
        <v>433</v>
      </c>
      <c r="F14" s="205" t="s">
        <v>32</v>
      </c>
      <c r="G14" s="205" t="s">
        <v>436</v>
      </c>
      <c r="H14" s="205" t="s">
        <v>452</v>
      </c>
      <c r="I14" s="206" t="s">
        <v>447</v>
      </c>
      <c r="J14" s="168" t="s">
        <v>33</v>
      </c>
      <c r="K14" s="168" t="s">
        <v>33</v>
      </c>
      <c r="L14" s="168" t="s">
        <v>33</v>
      </c>
      <c r="M14" s="168" t="s">
        <v>33</v>
      </c>
      <c r="N14" s="168" t="s">
        <v>33</v>
      </c>
      <c r="O14" s="168" t="s">
        <v>33</v>
      </c>
      <c r="P14" s="168" t="s">
        <v>33</v>
      </c>
      <c r="Q14" s="168" t="s">
        <v>33</v>
      </c>
      <c r="R14" s="168" t="s">
        <v>33</v>
      </c>
      <c r="S14" s="168" t="s">
        <v>33</v>
      </c>
      <c r="T14" s="168" t="s">
        <v>33</v>
      </c>
      <c r="U14" s="168" t="s">
        <v>33</v>
      </c>
      <c r="V14" s="169" t="s">
        <v>33</v>
      </c>
      <c r="W14" s="169" t="s">
        <v>34</v>
      </c>
      <c r="X14" s="169" t="s">
        <v>33</v>
      </c>
      <c r="Y14" s="169" t="s">
        <v>33</v>
      </c>
      <c r="Z14" s="169" t="s">
        <v>33</v>
      </c>
      <c r="AA14" s="169" t="s">
        <v>33</v>
      </c>
      <c r="AB14" s="169" t="s">
        <v>33</v>
      </c>
      <c r="AC14" s="169" t="s">
        <v>33</v>
      </c>
      <c r="AD14" s="169" t="s">
        <v>33</v>
      </c>
      <c r="AE14" s="169" t="s">
        <v>33</v>
      </c>
      <c r="AF14" s="169" t="s">
        <v>33</v>
      </c>
      <c r="AG14" s="169" t="s">
        <v>33</v>
      </c>
      <c r="AH14" s="169" t="s">
        <v>33</v>
      </c>
      <c r="AI14" s="169" t="s">
        <v>33</v>
      </c>
      <c r="AJ14" s="169" t="s">
        <v>33</v>
      </c>
      <c r="AK14" s="169" t="s">
        <v>33</v>
      </c>
      <c r="AL14" s="169" t="s">
        <v>33</v>
      </c>
      <c r="AM14" s="169" t="s">
        <v>33</v>
      </c>
      <c r="AN14" s="169" t="s">
        <v>33</v>
      </c>
      <c r="AO14" s="169" t="s">
        <v>33</v>
      </c>
      <c r="AP14" s="169" t="s">
        <v>33</v>
      </c>
      <c r="AQ14" s="169" t="s">
        <v>464</v>
      </c>
      <c r="AR14" s="169" t="s">
        <v>33</v>
      </c>
      <c r="AS14" s="169" t="s">
        <v>33</v>
      </c>
      <c r="AT14" s="169" t="s">
        <v>33</v>
      </c>
      <c r="AU14" s="169" t="s">
        <v>33</v>
      </c>
      <c r="AV14" s="169" t="s">
        <v>33</v>
      </c>
      <c r="AW14" s="169" t="s">
        <v>33</v>
      </c>
      <c r="AX14" s="169" t="s">
        <v>33</v>
      </c>
      <c r="AY14" s="169" t="s">
        <v>33</v>
      </c>
      <c r="AZ14" s="169" t="s">
        <v>33</v>
      </c>
      <c r="BA14" s="169" t="s">
        <v>33</v>
      </c>
      <c r="BB14" s="169" t="s">
        <v>33</v>
      </c>
      <c r="BC14" s="207" t="s">
        <v>33</v>
      </c>
      <c r="BD14" s="207" t="s">
        <v>33</v>
      </c>
      <c r="BE14" s="207" t="s">
        <v>34</v>
      </c>
      <c r="BF14" s="208" t="s">
        <v>33</v>
      </c>
      <c r="BG14" s="196"/>
      <c r="BH14" s="211" t="str">
        <f>Data[[#This Row],[Tipo de Muestra]]</f>
        <v>Critica</v>
      </c>
      <c r="BI14" s="196"/>
      <c r="BJ14" s="196"/>
      <c r="BK14">
        <f t="shared" si="0"/>
        <v>1</v>
      </c>
      <c r="BL14">
        <f t="shared" si="1"/>
        <v>1</v>
      </c>
      <c r="BM14">
        <f t="shared" si="2"/>
        <v>1</v>
      </c>
      <c r="BN14">
        <f t="shared" si="2"/>
        <v>1</v>
      </c>
      <c r="BO14">
        <f t="shared" si="2"/>
        <v>1</v>
      </c>
      <c r="BP14">
        <f t="shared" si="2"/>
        <v>1</v>
      </c>
      <c r="BQ14">
        <f t="shared" si="2"/>
        <v>1</v>
      </c>
      <c r="BR14">
        <f t="shared" si="2"/>
        <v>1</v>
      </c>
      <c r="BS14">
        <f t="shared" si="2"/>
        <v>1</v>
      </c>
      <c r="BT14">
        <f t="shared" si="2"/>
        <v>1</v>
      </c>
      <c r="BU14">
        <f t="shared" si="2"/>
        <v>1</v>
      </c>
      <c r="BV14">
        <f t="shared" si="2"/>
        <v>1</v>
      </c>
      <c r="BW14">
        <f t="shared" si="2"/>
        <v>1</v>
      </c>
      <c r="BX14">
        <f t="shared" si="2"/>
        <v>0</v>
      </c>
      <c r="BY14">
        <f t="shared" si="2"/>
        <v>1</v>
      </c>
      <c r="BZ14">
        <f t="shared" si="2"/>
        <v>1</v>
      </c>
      <c r="CA14">
        <f t="shared" si="2"/>
        <v>1</v>
      </c>
      <c r="CB14">
        <f t="shared" si="2"/>
        <v>1</v>
      </c>
      <c r="CC14">
        <f t="shared" si="2"/>
        <v>1</v>
      </c>
      <c r="CD14">
        <f t="shared" si="2"/>
        <v>1</v>
      </c>
      <c r="CE14">
        <f t="shared" si="2"/>
        <v>1</v>
      </c>
      <c r="CF14">
        <f t="shared" si="101"/>
        <v>1</v>
      </c>
      <c r="CG14">
        <f t="shared" si="102"/>
        <v>1</v>
      </c>
      <c r="CH14">
        <f t="shared" si="103"/>
        <v>1</v>
      </c>
      <c r="CI14">
        <f t="shared" si="104"/>
        <v>1</v>
      </c>
      <c r="CJ14">
        <f t="shared" si="105"/>
        <v>1</v>
      </c>
      <c r="CK14">
        <f t="shared" si="106"/>
        <v>1</v>
      </c>
      <c r="CL14">
        <f t="shared" si="107"/>
        <v>1</v>
      </c>
      <c r="CM14">
        <f t="shared" si="108"/>
        <v>1</v>
      </c>
      <c r="CN14">
        <f t="shared" si="109"/>
        <v>1</v>
      </c>
      <c r="CO14">
        <f t="shared" si="110"/>
        <v>1</v>
      </c>
      <c r="CP14">
        <f t="shared" si="111"/>
        <v>1</v>
      </c>
      <c r="CQ14">
        <f t="shared" si="112"/>
        <v>1</v>
      </c>
      <c r="CR14">
        <f t="shared" si="113"/>
        <v>1</v>
      </c>
      <c r="CS14">
        <f t="shared" si="114"/>
        <v>1</v>
      </c>
      <c r="CT14">
        <f t="shared" si="115"/>
        <v>1</v>
      </c>
      <c r="CU14">
        <f t="shared" si="116"/>
        <v>1</v>
      </c>
      <c r="CV14">
        <f t="shared" si="117"/>
        <v>1</v>
      </c>
      <c r="CW14">
        <f t="shared" si="118"/>
        <v>1</v>
      </c>
      <c r="CX14">
        <f t="shared" si="119"/>
        <v>1</v>
      </c>
      <c r="CY14">
        <f t="shared" si="120"/>
        <v>1</v>
      </c>
      <c r="CZ14">
        <f t="shared" si="121"/>
        <v>1</v>
      </c>
      <c r="DA14">
        <f t="shared" si="122"/>
        <v>1</v>
      </c>
      <c r="DB14">
        <f t="shared" si="123"/>
        <v>1</v>
      </c>
      <c r="DC14" s="187">
        <f t="shared" si="124"/>
        <v>1</v>
      </c>
      <c r="DD14" s="187">
        <f t="shared" si="125"/>
        <v>1</v>
      </c>
      <c r="DE14" s="187">
        <f t="shared" si="126"/>
        <v>0</v>
      </c>
      <c r="DF14" s="187">
        <f t="shared" si="3"/>
        <v>0</v>
      </c>
      <c r="DG14">
        <f t="shared" si="2"/>
        <v>1</v>
      </c>
      <c r="DH14" s="7">
        <f t="shared" si="4"/>
        <v>0.15</v>
      </c>
      <c r="DI14" s="7">
        <f t="shared" si="5"/>
        <v>0.15</v>
      </c>
      <c r="DJ14" s="7">
        <f t="shared" si="6"/>
        <v>0.15</v>
      </c>
      <c r="DK14" s="7">
        <f t="shared" si="127"/>
        <v>0.15</v>
      </c>
      <c r="DL14" s="7">
        <f t="shared" si="7"/>
        <v>0.3</v>
      </c>
      <c r="DM14" s="7">
        <f t="shared" si="8"/>
        <v>0.3</v>
      </c>
      <c r="DN14" s="7">
        <f t="shared" si="9"/>
        <v>0.3</v>
      </c>
      <c r="DO14" s="7">
        <f t="shared" si="10"/>
        <v>0.3</v>
      </c>
      <c r="DP14" s="7">
        <f>IF(MIN(Data[[#This Row],[¿El agente demuestra escucha activa durante la gestión?6]:[¿El agente parafrasea para confirmar entendimiento?9]])=0,0,30%)</f>
        <v>0.3</v>
      </c>
      <c r="DQ14" s="7">
        <f t="shared" si="11"/>
        <v>0.3</v>
      </c>
      <c r="DR14" s="7">
        <f t="shared" si="12"/>
        <v>0.3</v>
      </c>
      <c r="DS14" s="7">
        <f t="shared" si="13"/>
        <v>0.3</v>
      </c>
      <c r="DT14" s="7">
        <f t="shared" si="14"/>
        <v>0.3</v>
      </c>
      <c r="DU14" s="7">
        <f>IF(MIN(Data[[#This Row],[¿El agente adapta su comunicación al cliente?11]:[¿El agente utiliza el plural corporativo correctamente?14]])=0,0,30%)</f>
        <v>0.3</v>
      </c>
      <c r="DV14" s="7">
        <f t="shared" si="15"/>
        <v>0.25</v>
      </c>
      <c r="DW14" s="7">
        <f t="shared" si="145"/>
        <v>0.25</v>
      </c>
      <c r="DX14" s="7">
        <f t="shared" si="128"/>
        <v>1</v>
      </c>
      <c r="DY14" s="7">
        <f t="shared" si="129"/>
        <v>1</v>
      </c>
      <c r="DZ14" s="7">
        <f t="shared" si="130"/>
        <v>0</v>
      </c>
      <c r="EA14" s="7">
        <f t="shared" si="131"/>
        <v>1</v>
      </c>
      <c r="EB14" s="7">
        <f t="shared" si="132"/>
        <v>1</v>
      </c>
      <c r="EC14" s="7">
        <f t="shared" si="133"/>
        <v>0</v>
      </c>
      <c r="ED14" s="7">
        <f t="shared" si="16"/>
        <v>1</v>
      </c>
      <c r="EE14" s="7">
        <f t="shared" si="17"/>
        <v>1</v>
      </c>
      <c r="EF14" s="7">
        <f>IF(SUM(Data[[#This Row],[¿El agente presenta correctamente los beneficios del producto?23]:[¿El agente comunica beneficios emocionales al cliente?24]])=200%,100%,0%)</f>
        <v>1</v>
      </c>
      <c r="EG14" s="7">
        <f t="shared" si="18"/>
        <v>1</v>
      </c>
      <c r="EH14" s="7">
        <f t="shared" si="19"/>
        <v>1</v>
      </c>
      <c r="EI14" s="7">
        <f t="shared" si="20"/>
        <v>1</v>
      </c>
      <c r="EJ14" s="7">
        <f t="shared" si="146"/>
        <v>1</v>
      </c>
      <c r="EK14" s="7">
        <f t="shared" si="21"/>
        <v>1</v>
      </c>
      <c r="EL14" s="7">
        <f>+Data[[#This Row],[¿El agente explica los términos y condiciones del servicio?28]]</f>
        <v>1</v>
      </c>
      <c r="EM14" s="7">
        <f t="shared" si="22"/>
        <v>1</v>
      </c>
      <c r="EN14" s="7">
        <f>+Data[[#This Row],[¿El agente identifica correctamente la solicitud del cliente? 2]]</f>
        <v>1</v>
      </c>
      <c r="EO14" s="7">
        <f t="shared" si="23"/>
        <v>1</v>
      </c>
      <c r="EP14" s="7">
        <f t="shared" si="24"/>
        <v>1</v>
      </c>
      <c r="EQ14" s="7">
        <f t="shared" si="25"/>
        <v>1</v>
      </c>
      <c r="ER14" s="7">
        <f t="shared" si="134"/>
        <v>1</v>
      </c>
      <c r="ES14" s="7">
        <f t="shared" si="26"/>
        <v>1</v>
      </c>
      <c r="ET14" s="7">
        <f t="shared" si="27"/>
        <v>1</v>
      </c>
      <c r="EU14" s="7">
        <f t="shared" si="147"/>
        <v>1</v>
      </c>
      <c r="EV14" s="7">
        <f t="shared" si="28"/>
        <v>1</v>
      </c>
      <c r="EW14" s="7">
        <f t="shared" si="29"/>
        <v>1</v>
      </c>
      <c r="EX14" s="7">
        <f t="shared" si="135"/>
        <v>1</v>
      </c>
      <c r="EY14" s="7">
        <f t="shared" si="136"/>
        <v>1</v>
      </c>
      <c r="EZ14" s="7">
        <f t="shared" si="32"/>
        <v>1</v>
      </c>
      <c r="FA14" s="7">
        <f t="shared" si="137"/>
        <v>1</v>
      </c>
      <c r="FB14" s="7">
        <f t="shared" si="151"/>
        <v>1</v>
      </c>
      <c r="FC14" s="7">
        <f t="shared" si="138"/>
        <v>0</v>
      </c>
      <c r="FD14" s="7">
        <f t="shared" si="34"/>
        <v>1</v>
      </c>
      <c r="FE14" s="7">
        <f t="shared" si="35"/>
        <v>1</v>
      </c>
      <c r="FF14" s="7">
        <f t="shared" si="36"/>
        <v>1</v>
      </c>
      <c r="FG14" s="7">
        <f t="shared" si="37"/>
        <v>1</v>
      </c>
      <c r="FH14" s="7">
        <f t="shared" si="38"/>
        <v>1</v>
      </c>
      <c r="FI14" s="7">
        <f t="shared" si="39"/>
        <v>1</v>
      </c>
      <c r="FJ14" s="7">
        <f t="shared" si="148"/>
        <v>1</v>
      </c>
      <c r="FK14" s="7">
        <f t="shared" si="40"/>
        <v>1</v>
      </c>
      <c r="FL14" s="7">
        <f>+Data[[#This Row],[¿El agente gestiona la oferta según la campaña vigente?48]]</f>
        <v>1</v>
      </c>
      <c r="FM14" s="7">
        <f t="shared" si="41"/>
        <v>1</v>
      </c>
      <c r="FN14" s="7">
        <f t="shared" si="42"/>
        <v>1</v>
      </c>
      <c r="FO14" s="7">
        <f t="shared" si="43"/>
        <v>1</v>
      </c>
      <c r="FP14" s="7">
        <f t="shared" si="149"/>
        <v>1</v>
      </c>
      <c r="FQ14" s="7">
        <f t="shared" si="44"/>
        <v>1</v>
      </c>
      <c r="FR14" s="7">
        <f>+Data[[#This Row],[¿El agente registra correctamente todas las interacciones?52]]</f>
        <v>1</v>
      </c>
      <c r="FS14" s="7">
        <f t="shared" si="139"/>
        <v>1</v>
      </c>
      <c r="FT14" s="240">
        <f t="shared" si="45"/>
        <v>1</v>
      </c>
      <c r="FU14" s="7">
        <f>+Data[[#This Row],[¿El agente confirma la titularidad del cliente adecuadamente?53]]</f>
        <v>1</v>
      </c>
      <c r="FV14" s="240">
        <f t="shared" si="46"/>
        <v>1</v>
      </c>
      <c r="FW14" s="240">
        <f t="shared" si="47"/>
        <v>0</v>
      </c>
      <c r="FX14" s="7">
        <f t="shared" si="48"/>
        <v>0</v>
      </c>
      <c r="FY14" s="240">
        <f t="shared" si="49"/>
        <v>1</v>
      </c>
      <c r="FZ14" s="7">
        <f>+Data[[#This Row],[¿El agente evita compartir información sensible?56]]</f>
        <v>1</v>
      </c>
      <c r="GA14" s="7">
        <f t="shared" si="150"/>
        <v>0</v>
      </c>
      <c r="GB14" s="189">
        <f t="shared" si="140"/>
        <v>0.1</v>
      </c>
      <c r="GC14" s="189">
        <f t="shared" si="141"/>
        <v>0</v>
      </c>
      <c r="GD14" s="190">
        <f t="shared" si="142"/>
        <v>0.3</v>
      </c>
      <c r="GE14" s="190">
        <f t="shared" si="143"/>
        <v>0</v>
      </c>
      <c r="GF14" s="7">
        <f t="shared" si="144"/>
        <v>0.4</v>
      </c>
      <c r="GG14" s="187">
        <f>1</f>
        <v>1</v>
      </c>
      <c r="GH14" s="187">
        <f t="shared" si="50"/>
        <v>1</v>
      </c>
      <c r="GI14" t="str">
        <f t="shared" si="51"/>
        <v/>
      </c>
      <c r="GJ14" t="str">
        <f t="shared" si="52"/>
        <v/>
      </c>
      <c r="GK14" t="str">
        <f t="shared" si="53"/>
        <v/>
      </c>
      <c r="GN14" t="str">
        <f t="shared" si="54"/>
        <v/>
      </c>
      <c r="GO14" t="str">
        <f t="shared" si="55"/>
        <v/>
      </c>
      <c r="GP14" t="str">
        <f t="shared" si="56"/>
        <v/>
      </c>
      <c r="GQ14" t="str">
        <f t="shared" si="57"/>
        <v/>
      </c>
      <c r="GR14" t="str">
        <f t="shared" si="58"/>
        <v/>
      </c>
      <c r="GS14" t="str">
        <f t="shared" si="59"/>
        <v/>
      </c>
      <c r="GT14" t="str">
        <f t="shared" si="60"/>
        <v/>
      </c>
      <c r="GU14" t="e">
        <f>IF(#REF!="No",#REF!,"")</f>
        <v>#REF!</v>
      </c>
      <c r="GV14" t="str">
        <f t="shared" si="61"/>
        <v/>
      </c>
      <c r="GW14" t="str">
        <f t="shared" si="62"/>
        <v xml:space="preserve">¿El agente comunica claramente el precio mensual más impuestos? </v>
      </c>
      <c r="GX14" t="str">
        <f t="shared" si="63"/>
        <v/>
      </c>
      <c r="GY14" t="str">
        <f t="shared" si="64"/>
        <v/>
      </c>
      <c r="GZ14" t="str">
        <f t="shared" si="65"/>
        <v/>
      </c>
      <c r="HA14" t="str">
        <f t="shared" si="66"/>
        <v/>
      </c>
      <c r="HB14" t="str">
        <f t="shared" si="67"/>
        <v/>
      </c>
      <c r="HC14" t="str">
        <f t="shared" si="68"/>
        <v/>
      </c>
      <c r="HD14" t="str">
        <f t="shared" si="69"/>
        <v/>
      </c>
      <c r="HE14" t="str">
        <f t="shared" si="70"/>
        <v/>
      </c>
      <c r="HF14" t="str">
        <f t="shared" si="71"/>
        <v/>
      </c>
      <c r="HG14" t="str">
        <f t="shared" si="72"/>
        <v/>
      </c>
      <c r="HH14" t="str">
        <f t="shared" si="73"/>
        <v/>
      </c>
      <c r="HI14" t="str">
        <f t="shared" si="74"/>
        <v/>
      </c>
      <c r="HJ14" t="str">
        <f t="shared" si="75"/>
        <v/>
      </c>
      <c r="HK14" t="str">
        <f t="shared" si="76"/>
        <v/>
      </c>
      <c r="HL14" t="str">
        <f t="shared" si="77"/>
        <v/>
      </c>
      <c r="HM14" t="str">
        <f t="shared" si="78"/>
        <v/>
      </c>
      <c r="HN14" t="str">
        <f t="shared" si="79"/>
        <v/>
      </c>
      <c r="HO14" t="str">
        <f t="shared" si="80"/>
        <v/>
      </c>
      <c r="HP14" t="str">
        <f t="shared" si="81"/>
        <v/>
      </c>
      <c r="HQ14" t="e">
        <f>IF(#REF!="No",#REF!,"")</f>
        <v>#REF!</v>
      </c>
      <c r="HR14" t="e">
        <f>IF(#REF!="No",#REF!,"")</f>
        <v>#REF!</v>
      </c>
      <c r="HS14" t="str">
        <f t="shared" si="82"/>
        <v/>
      </c>
      <c r="HT14" t="str">
        <f t="shared" si="83"/>
        <v/>
      </c>
      <c r="HU14" t="str">
        <f t="shared" si="84"/>
        <v/>
      </c>
      <c r="HV14" t="str">
        <f t="shared" si="85"/>
        <v/>
      </c>
      <c r="HW14" t="str">
        <f t="shared" si="86"/>
        <v/>
      </c>
      <c r="HX14" t="str">
        <f t="shared" si="87"/>
        <v/>
      </c>
      <c r="HY14" t="str">
        <f t="shared" si="88"/>
        <v/>
      </c>
      <c r="HZ14" t="str">
        <f t="shared" si="89"/>
        <v/>
      </c>
      <c r="IA14" t="str">
        <f t="shared" si="90"/>
        <v/>
      </c>
      <c r="IB14" t="str">
        <f t="shared" si="91"/>
        <v/>
      </c>
      <c r="IC14" t="str">
        <f t="shared" si="92"/>
        <v/>
      </c>
      <c r="ID14" s="187" t="str">
        <f t="shared" si="93"/>
        <v/>
      </c>
      <c r="IE14" s="187" t="str">
        <f t="shared" si="94"/>
        <v/>
      </c>
      <c r="IF14" s="187" t="str">
        <f t="shared" si="95"/>
        <v xml:space="preserve">¿El agente mantiene conducta ética durante la interacción? </v>
      </c>
      <c r="IG14" s="187" t="str">
        <f t="shared" si="96"/>
        <v/>
      </c>
      <c r="IH14" s="78" t="str">
        <f>A14&amp;" "&amp;F14&amp;" "&amp;Data[[#This Row],[mes]]</f>
        <v>Jesus Henriquez Grant Parks Outbound may-26</v>
      </c>
      <c r="II14" s="78">
        <f>COUNTIF($IH13:$IH425,IH14)</f>
        <v>3</v>
      </c>
      <c r="IJ14" s="78">
        <f t="shared" si="97"/>
        <v>0</v>
      </c>
      <c r="IK14" s="78">
        <f>IF(Data[[#This Row],[Muestra Critica]]&gt;0,Data[[#This Row],[Muestra Critica]],"")</f>
        <v>1</v>
      </c>
      <c r="IL14" s="209">
        <f>IF(IK14="","",COUNTIF($IK$3:$IK425,IK14))</f>
        <v>397</v>
      </c>
      <c r="IM14" s="209">
        <f t="shared" si="98"/>
        <v>0</v>
      </c>
      <c r="IN14" s="188" t="str">
        <f t="shared" si="99"/>
        <v>may-26</v>
      </c>
      <c r="IO14" s="78"/>
      <c r="IP14" s="78"/>
      <c r="IQ14" s="78"/>
      <c r="IR14" s="78"/>
      <c r="IS14" s="78" t="str">
        <f ca="1">IFERROR(_xlfn.XLOOKUP(A:A,HC!B:B,HC!E:E,,0),0)</f>
        <v>&gt; 60 dias</v>
      </c>
    </row>
    <row r="15" spans="1:253" ht="15.5">
      <c r="A15" s="205" t="s">
        <v>308</v>
      </c>
      <c r="B15" s="205">
        <v>61292905</v>
      </c>
      <c r="C15" s="210">
        <v>46147</v>
      </c>
      <c r="D15" s="205" t="s">
        <v>441</v>
      </c>
      <c r="E15" s="205" t="s">
        <v>432</v>
      </c>
      <c r="F15" s="205" t="s">
        <v>32</v>
      </c>
      <c r="G15" s="205" t="s">
        <v>436</v>
      </c>
      <c r="H15" s="205" t="s">
        <v>452</v>
      </c>
      <c r="I15" s="206" t="s">
        <v>447</v>
      </c>
      <c r="J15" s="168" t="s">
        <v>33</v>
      </c>
      <c r="K15" s="168" t="s">
        <v>33</v>
      </c>
      <c r="L15" s="168" t="s">
        <v>33</v>
      </c>
      <c r="M15" s="168" t="s">
        <v>33</v>
      </c>
      <c r="N15" s="168" t="s">
        <v>33</v>
      </c>
      <c r="O15" s="168" t="s">
        <v>33</v>
      </c>
      <c r="P15" s="168" t="s">
        <v>33</v>
      </c>
      <c r="Q15" s="168" t="s">
        <v>33</v>
      </c>
      <c r="R15" s="168" t="s">
        <v>33</v>
      </c>
      <c r="S15" s="168" t="s">
        <v>33</v>
      </c>
      <c r="T15" s="168" t="s">
        <v>33</v>
      </c>
      <c r="U15" s="168" t="s">
        <v>33</v>
      </c>
      <c r="V15" s="169" t="s">
        <v>33</v>
      </c>
      <c r="W15" s="169" t="s">
        <v>33</v>
      </c>
      <c r="X15" s="169" t="s">
        <v>33</v>
      </c>
      <c r="Y15" s="169" t="s">
        <v>33</v>
      </c>
      <c r="Z15" s="169" t="s">
        <v>33</v>
      </c>
      <c r="AA15" s="169" t="s">
        <v>33</v>
      </c>
      <c r="AB15" s="169" t="s">
        <v>33</v>
      </c>
      <c r="AC15" s="169" t="s">
        <v>33</v>
      </c>
      <c r="AD15" s="169" t="s">
        <v>33</v>
      </c>
      <c r="AE15" s="169" t="s">
        <v>33</v>
      </c>
      <c r="AF15" s="169" t="s">
        <v>33</v>
      </c>
      <c r="AG15" s="169" t="s">
        <v>33</v>
      </c>
      <c r="AH15" s="169" t="s">
        <v>33</v>
      </c>
      <c r="AI15" s="169" t="s">
        <v>33</v>
      </c>
      <c r="AJ15" s="169" t="s">
        <v>33</v>
      </c>
      <c r="AK15" s="169" t="s">
        <v>33</v>
      </c>
      <c r="AL15" s="169" t="s">
        <v>33</v>
      </c>
      <c r="AM15" s="169" t="s">
        <v>33</v>
      </c>
      <c r="AN15" s="169" t="s">
        <v>33</v>
      </c>
      <c r="AO15" s="169" t="s">
        <v>33</v>
      </c>
      <c r="AP15" s="169" t="s">
        <v>33</v>
      </c>
      <c r="AQ15" s="169" t="s">
        <v>464</v>
      </c>
      <c r="AR15" s="169" t="s">
        <v>33</v>
      </c>
      <c r="AS15" s="169" t="s">
        <v>34</v>
      </c>
      <c r="AT15" s="169" t="s">
        <v>33</v>
      </c>
      <c r="AU15" s="169" t="s">
        <v>33</v>
      </c>
      <c r="AV15" s="169" t="s">
        <v>33</v>
      </c>
      <c r="AW15" s="169" t="s">
        <v>33</v>
      </c>
      <c r="AX15" s="169" t="s">
        <v>33</v>
      </c>
      <c r="AY15" s="169" t="s">
        <v>33</v>
      </c>
      <c r="AZ15" s="169" t="s">
        <v>33</v>
      </c>
      <c r="BA15" s="169" t="s">
        <v>33</v>
      </c>
      <c r="BB15" s="169" t="s">
        <v>33</v>
      </c>
      <c r="BC15" s="207" t="s">
        <v>33</v>
      </c>
      <c r="BD15" s="207" t="s">
        <v>33</v>
      </c>
      <c r="BE15" s="207" t="s">
        <v>33</v>
      </c>
      <c r="BF15" s="208" t="s">
        <v>33</v>
      </c>
      <c r="BG15" s="196"/>
      <c r="BH15" s="211" t="str">
        <f>Data[[#This Row],[Tipo de Muestra]]</f>
        <v>Critica</v>
      </c>
      <c r="BI15" s="196"/>
      <c r="BJ15" s="196"/>
      <c r="BK15">
        <f t="shared" si="0"/>
        <v>1</v>
      </c>
      <c r="BL15">
        <f t="shared" si="1"/>
        <v>1</v>
      </c>
      <c r="BM15">
        <f t="shared" si="2"/>
        <v>1</v>
      </c>
      <c r="BN15">
        <f t="shared" si="2"/>
        <v>1</v>
      </c>
      <c r="BO15">
        <f t="shared" si="2"/>
        <v>1</v>
      </c>
      <c r="BP15">
        <f t="shared" si="2"/>
        <v>1</v>
      </c>
      <c r="BQ15">
        <f t="shared" si="2"/>
        <v>1</v>
      </c>
      <c r="BR15">
        <f t="shared" si="2"/>
        <v>1</v>
      </c>
      <c r="BS15">
        <f t="shared" si="2"/>
        <v>1</v>
      </c>
      <c r="BT15">
        <f t="shared" si="2"/>
        <v>1</v>
      </c>
      <c r="BU15">
        <f t="shared" si="2"/>
        <v>1</v>
      </c>
      <c r="BV15">
        <f t="shared" si="2"/>
        <v>1</v>
      </c>
      <c r="BW15">
        <f t="shared" si="2"/>
        <v>1</v>
      </c>
      <c r="BX15">
        <f t="shared" ref="BM15:DG19" si="152">IF(OR(W15="Si",W15="N/A"),1,0)</f>
        <v>1</v>
      </c>
      <c r="BY15">
        <f t="shared" si="152"/>
        <v>1</v>
      </c>
      <c r="BZ15">
        <f t="shared" si="152"/>
        <v>1</v>
      </c>
      <c r="CA15">
        <f t="shared" si="152"/>
        <v>1</v>
      </c>
      <c r="CB15">
        <f t="shared" si="152"/>
        <v>1</v>
      </c>
      <c r="CC15">
        <f t="shared" si="152"/>
        <v>1</v>
      </c>
      <c r="CD15">
        <f t="shared" si="152"/>
        <v>1</v>
      </c>
      <c r="CE15">
        <f t="shared" si="152"/>
        <v>1</v>
      </c>
      <c r="CF15">
        <f t="shared" si="101"/>
        <v>1</v>
      </c>
      <c r="CG15">
        <f t="shared" si="102"/>
        <v>1</v>
      </c>
      <c r="CH15">
        <f t="shared" si="103"/>
        <v>1</v>
      </c>
      <c r="CI15">
        <f t="shared" si="104"/>
        <v>1</v>
      </c>
      <c r="CJ15">
        <f t="shared" si="105"/>
        <v>1</v>
      </c>
      <c r="CK15">
        <f t="shared" si="106"/>
        <v>1</v>
      </c>
      <c r="CL15">
        <f t="shared" si="107"/>
        <v>1</v>
      </c>
      <c r="CM15">
        <f t="shared" si="108"/>
        <v>1</v>
      </c>
      <c r="CN15">
        <f t="shared" si="109"/>
        <v>1</v>
      </c>
      <c r="CO15">
        <f t="shared" si="110"/>
        <v>1</v>
      </c>
      <c r="CP15">
        <f t="shared" si="111"/>
        <v>1</v>
      </c>
      <c r="CQ15">
        <f t="shared" si="112"/>
        <v>1</v>
      </c>
      <c r="CR15">
        <f t="shared" si="113"/>
        <v>1</v>
      </c>
      <c r="CS15">
        <f t="shared" si="114"/>
        <v>0</v>
      </c>
      <c r="CT15">
        <f t="shared" si="115"/>
        <v>1</v>
      </c>
      <c r="CU15">
        <f t="shared" si="116"/>
        <v>1</v>
      </c>
      <c r="CV15">
        <f t="shared" si="117"/>
        <v>1</v>
      </c>
      <c r="CW15">
        <f t="shared" si="118"/>
        <v>1</v>
      </c>
      <c r="CX15">
        <f t="shared" si="119"/>
        <v>1</v>
      </c>
      <c r="CY15">
        <f t="shared" si="120"/>
        <v>1</v>
      </c>
      <c r="CZ15">
        <f t="shared" si="121"/>
        <v>1</v>
      </c>
      <c r="DA15">
        <f t="shared" si="122"/>
        <v>1</v>
      </c>
      <c r="DB15">
        <f t="shared" si="123"/>
        <v>1</v>
      </c>
      <c r="DC15" s="187">
        <f t="shared" si="124"/>
        <v>1</v>
      </c>
      <c r="DD15" s="187">
        <f t="shared" si="125"/>
        <v>1</v>
      </c>
      <c r="DE15" s="187">
        <f t="shared" si="126"/>
        <v>1</v>
      </c>
      <c r="DF15" s="187">
        <f t="shared" si="3"/>
        <v>1</v>
      </c>
      <c r="DG15">
        <f t="shared" si="152"/>
        <v>1</v>
      </c>
      <c r="DH15" s="7">
        <f t="shared" si="4"/>
        <v>0.15</v>
      </c>
      <c r="DI15" s="7">
        <f t="shared" si="5"/>
        <v>0.15</v>
      </c>
      <c r="DJ15" s="7">
        <f t="shared" si="6"/>
        <v>0.15</v>
      </c>
      <c r="DK15" s="7">
        <f t="shared" si="127"/>
        <v>0.15</v>
      </c>
      <c r="DL15" s="7">
        <f t="shared" si="7"/>
        <v>0.3</v>
      </c>
      <c r="DM15" s="7">
        <f t="shared" si="8"/>
        <v>0.3</v>
      </c>
      <c r="DN15" s="7">
        <f t="shared" si="9"/>
        <v>0.3</v>
      </c>
      <c r="DO15" s="7">
        <f t="shared" si="10"/>
        <v>0.3</v>
      </c>
      <c r="DP15" s="7">
        <f>IF(MIN(Data[[#This Row],[¿El agente demuestra escucha activa durante la gestión?6]:[¿El agente parafrasea para confirmar entendimiento?9]])=0,0,30%)</f>
        <v>0.3</v>
      </c>
      <c r="DQ15" s="7">
        <f t="shared" si="11"/>
        <v>0.3</v>
      </c>
      <c r="DR15" s="7">
        <f t="shared" si="12"/>
        <v>0.3</v>
      </c>
      <c r="DS15" s="7">
        <f t="shared" si="13"/>
        <v>0.3</v>
      </c>
      <c r="DT15" s="7">
        <f t="shared" si="14"/>
        <v>0.3</v>
      </c>
      <c r="DU15" s="7">
        <f>IF(MIN(Data[[#This Row],[¿El agente adapta su comunicación al cliente?11]:[¿El agente utiliza el plural corporativo correctamente?14]])=0,0,30%)</f>
        <v>0.3</v>
      </c>
      <c r="DV15" s="7">
        <f t="shared" si="15"/>
        <v>0.25</v>
      </c>
      <c r="DW15" s="7">
        <f t="shared" si="145"/>
        <v>0.25</v>
      </c>
      <c r="DX15" s="7">
        <f t="shared" si="128"/>
        <v>1</v>
      </c>
      <c r="DY15" s="7">
        <f t="shared" si="129"/>
        <v>1</v>
      </c>
      <c r="DZ15" s="7">
        <f t="shared" si="130"/>
        <v>1</v>
      </c>
      <c r="EA15" s="7">
        <f t="shared" si="131"/>
        <v>1</v>
      </c>
      <c r="EB15" s="7">
        <f t="shared" si="132"/>
        <v>1</v>
      </c>
      <c r="EC15" s="7">
        <f t="shared" si="133"/>
        <v>1</v>
      </c>
      <c r="ED15" s="7">
        <f t="shared" si="16"/>
        <v>1</v>
      </c>
      <c r="EE15" s="7">
        <f t="shared" si="17"/>
        <v>1</v>
      </c>
      <c r="EF15" s="7">
        <f>IF(SUM(Data[[#This Row],[¿El agente presenta correctamente los beneficios del producto?23]:[¿El agente comunica beneficios emocionales al cliente?24]])=200%,100%,0%)</f>
        <v>1</v>
      </c>
      <c r="EG15" s="7">
        <f t="shared" si="18"/>
        <v>1</v>
      </c>
      <c r="EH15" s="7">
        <f t="shared" si="19"/>
        <v>1</v>
      </c>
      <c r="EI15" s="7">
        <f t="shared" si="20"/>
        <v>1</v>
      </c>
      <c r="EJ15" s="7">
        <f t="shared" si="146"/>
        <v>1</v>
      </c>
      <c r="EK15" s="7">
        <f t="shared" si="21"/>
        <v>1</v>
      </c>
      <c r="EL15" s="7">
        <f>+Data[[#This Row],[¿El agente explica los términos y condiciones del servicio?28]]</f>
        <v>1</v>
      </c>
      <c r="EM15" s="7">
        <f t="shared" si="22"/>
        <v>1</v>
      </c>
      <c r="EN15" s="7">
        <f>+Data[[#This Row],[¿El agente identifica correctamente la solicitud del cliente? 2]]</f>
        <v>1</v>
      </c>
      <c r="EO15" s="7">
        <f t="shared" si="23"/>
        <v>1</v>
      </c>
      <c r="EP15" s="7">
        <f t="shared" si="24"/>
        <v>1</v>
      </c>
      <c r="EQ15" s="7">
        <f t="shared" si="25"/>
        <v>1</v>
      </c>
      <c r="ER15" s="7">
        <f t="shared" si="134"/>
        <v>1</v>
      </c>
      <c r="ES15" s="7">
        <f t="shared" si="26"/>
        <v>1</v>
      </c>
      <c r="ET15" s="7">
        <f t="shared" si="27"/>
        <v>1</v>
      </c>
      <c r="EU15" s="7">
        <f t="shared" si="147"/>
        <v>1</v>
      </c>
      <c r="EV15" s="7">
        <f t="shared" si="28"/>
        <v>1</v>
      </c>
      <c r="EW15" s="7">
        <f t="shared" si="29"/>
        <v>1</v>
      </c>
      <c r="EX15" s="7">
        <f t="shared" si="135"/>
        <v>1</v>
      </c>
      <c r="EY15" s="7">
        <f t="shared" si="136"/>
        <v>1</v>
      </c>
      <c r="EZ15" s="7">
        <f t="shared" si="32"/>
        <v>1</v>
      </c>
      <c r="FA15" s="7">
        <f t="shared" si="137"/>
        <v>1</v>
      </c>
      <c r="FB15" s="7">
        <f t="shared" si="151"/>
        <v>1</v>
      </c>
      <c r="FC15" s="7">
        <f t="shared" si="138"/>
        <v>1</v>
      </c>
      <c r="FD15" s="7">
        <f t="shared" si="34"/>
        <v>1</v>
      </c>
      <c r="FE15" s="7">
        <f t="shared" si="35"/>
        <v>0</v>
      </c>
      <c r="FF15" s="7">
        <f t="shared" si="36"/>
        <v>1</v>
      </c>
      <c r="FG15" s="7">
        <f t="shared" si="37"/>
        <v>1</v>
      </c>
      <c r="FH15" s="7">
        <f t="shared" si="38"/>
        <v>1</v>
      </c>
      <c r="FI15" s="7">
        <f t="shared" si="39"/>
        <v>1</v>
      </c>
      <c r="FJ15" s="7">
        <f t="shared" si="148"/>
        <v>0</v>
      </c>
      <c r="FK15" s="7">
        <f t="shared" si="40"/>
        <v>1</v>
      </c>
      <c r="FL15" s="7">
        <f>+Data[[#This Row],[¿El agente gestiona la oferta según la campaña vigente?48]]</f>
        <v>1</v>
      </c>
      <c r="FM15" s="7">
        <f t="shared" si="41"/>
        <v>1</v>
      </c>
      <c r="FN15" s="7">
        <f t="shared" si="42"/>
        <v>1</v>
      </c>
      <c r="FO15" s="7">
        <f t="shared" si="43"/>
        <v>1</v>
      </c>
      <c r="FP15" s="7">
        <f t="shared" si="149"/>
        <v>1</v>
      </c>
      <c r="FQ15" s="7">
        <f t="shared" si="44"/>
        <v>1</v>
      </c>
      <c r="FR15" s="7">
        <f>+Data[[#This Row],[¿El agente registra correctamente todas las interacciones?52]]</f>
        <v>1</v>
      </c>
      <c r="FS15" s="7">
        <f t="shared" si="139"/>
        <v>0</v>
      </c>
      <c r="FT15" s="240">
        <f t="shared" si="45"/>
        <v>1</v>
      </c>
      <c r="FU15" s="7">
        <f>+Data[[#This Row],[¿El agente confirma la titularidad del cliente adecuadamente?53]]</f>
        <v>1</v>
      </c>
      <c r="FV15" s="240">
        <f t="shared" si="46"/>
        <v>1</v>
      </c>
      <c r="FW15" s="240">
        <f t="shared" si="47"/>
        <v>1</v>
      </c>
      <c r="FX15" s="7">
        <f t="shared" si="48"/>
        <v>1</v>
      </c>
      <c r="FY15" s="240">
        <f t="shared" si="49"/>
        <v>1</v>
      </c>
      <c r="FZ15" s="7">
        <f>+Data[[#This Row],[¿El agente evita compartir información sensible?56]]</f>
        <v>1</v>
      </c>
      <c r="GA15" s="7">
        <f t="shared" si="150"/>
        <v>1</v>
      </c>
      <c r="GB15" s="189">
        <f t="shared" si="140"/>
        <v>0.1</v>
      </c>
      <c r="GC15" s="189">
        <f t="shared" si="141"/>
        <v>0.3</v>
      </c>
      <c r="GD15" s="190">
        <f t="shared" si="142"/>
        <v>0</v>
      </c>
      <c r="GE15" s="190">
        <f t="shared" si="143"/>
        <v>0.3</v>
      </c>
      <c r="GF15" s="7">
        <f>SUM(GB15:GE15)</f>
        <v>0.7</v>
      </c>
      <c r="GG15" s="187">
        <f>1</f>
        <v>1</v>
      </c>
      <c r="GH15" s="187">
        <f t="shared" si="50"/>
        <v>1</v>
      </c>
      <c r="GI15" t="str">
        <f t="shared" si="51"/>
        <v/>
      </c>
      <c r="GJ15" t="str">
        <f t="shared" si="52"/>
        <v/>
      </c>
      <c r="GK15" t="str">
        <f t="shared" si="53"/>
        <v/>
      </c>
      <c r="GN15" t="str">
        <f t="shared" si="54"/>
        <v/>
      </c>
      <c r="GO15" t="str">
        <f t="shared" si="55"/>
        <v/>
      </c>
      <c r="GP15" t="str">
        <f t="shared" si="56"/>
        <v/>
      </c>
      <c r="GQ15" t="str">
        <f t="shared" si="57"/>
        <v/>
      </c>
      <c r="GR15" t="str">
        <f t="shared" si="58"/>
        <v/>
      </c>
      <c r="GS15" t="str">
        <f t="shared" si="59"/>
        <v/>
      </c>
      <c r="GT15" t="str">
        <f t="shared" si="60"/>
        <v/>
      </c>
      <c r="GU15" t="e">
        <f>IF(#REF!="No",#REF!,"")</f>
        <v>#REF!</v>
      </c>
      <c r="GV15" t="str">
        <f t="shared" si="61"/>
        <v/>
      </c>
      <c r="GW15" t="str">
        <f t="shared" si="62"/>
        <v/>
      </c>
      <c r="GX15" t="str">
        <f t="shared" si="63"/>
        <v/>
      </c>
      <c r="GY15" t="str">
        <f t="shared" si="64"/>
        <v/>
      </c>
      <c r="GZ15" t="str">
        <f t="shared" si="65"/>
        <v/>
      </c>
      <c r="HA15" t="str">
        <f t="shared" si="66"/>
        <v/>
      </c>
      <c r="HB15" t="str">
        <f t="shared" si="67"/>
        <v/>
      </c>
      <c r="HC15" t="str">
        <f t="shared" si="68"/>
        <v/>
      </c>
      <c r="HD15" t="str">
        <f t="shared" si="69"/>
        <v/>
      </c>
      <c r="HE15" t="str">
        <f t="shared" si="70"/>
        <v/>
      </c>
      <c r="HF15" t="str">
        <f t="shared" si="71"/>
        <v/>
      </c>
      <c r="HG15" t="str">
        <f t="shared" si="72"/>
        <v/>
      </c>
      <c r="HH15" t="str">
        <f t="shared" si="73"/>
        <v/>
      </c>
      <c r="HI15" t="str">
        <f t="shared" si="74"/>
        <v/>
      </c>
      <c r="HJ15" t="str">
        <f t="shared" si="75"/>
        <v/>
      </c>
      <c r="HK15" t="str">
        <f t="shared" si="76"/>
        <v/>
      </c>
      <c r="HL15" t="str">
        <f t="shared" si="77"/>
        <v/>
      </c>
      <c r="HM15" t="str">
        <f t="shared" si="78"/>
        <v/>
      </c>
      <c r="HN15" t="str">
        <f t="shared" si="79"/>
        <v/>
      </c>
      <c r="HO15" t="str">
        <f t="shared" si="80"/>
        <v/>
      </c>
      <c r="HP15" t="str">
        <f t="shared" si="81"/>
        <v/>
      </c>
      <c r="HQ15" t="e">
        <f>IF(#REF!="No",#REF!,"")</f>
        <v>#REF!</v>
      </c>
      <c r="HR15" t="e">
        <f>IF(#REF!="No",#REF!,"")</f>
        <v>#REF!</v>
      </c>
      <c r="HS15" t="str">
        <f t="shared" si="82"/>
        <v/>
      </c>
      <c r="HT15" t="str">
        <f t="shared" si="83"/>
        <v xml:space="preserve">¿El agente realiza venta cruzada cuando corresponde? </v>
      </c>
      <c r="HU15" t="str">
        <f t="shared" si="84"/>
        <v/>
      </c>
      <c r="HV15" t="str">
        <f t="shared" si="85"/>
        <v/>
      </c>
      <c r="HW15" t="str">
        <f t="shared" si="86"/>
        <v/>
      </c>
      <c r="HX15" t="str">
        <f t="shared" si="87"/>
        <v/>
      </c>
      <c r="HY15" t="str">
        <f t="shared" si="88"/>
        <v/>
      </c>
      <c r="HZ15" t="str">
        <f t="shared" si="89"/>
        <v/>
      </c>
      <c r="IA15" t="str">
        <f t="shared" si="90"/>
        <v/>
      </c>
      <c r="IB15" t="str">
        <f t="shared" si="91"/>
        <v/>
      </c>
      <c r="IC15" t="str">
        <f t="shared" si="92"/>
        <v/>
      </c>
      <c r="ID15" s="187" t="str">
        <f t="shared" si="93"/>
        <v/>
      </c>
      <c r="IE15" s="187" t="str">
        <f t="shared" si="94"/>
        <v/>
      </c>
      <c r="IF15" s="187" t="str">
        <f t="shared" si="95"/>
        <v/>
      </c>
      <c r="IG15" s="187" t="str">
        <f t="shared" si="96"/>
        <v/>
      </c>
      <c r="IH15" s="78" t="str">
        <f>A15&amp;" "&amp;F15&amp;" "&amp;Data[[#This Row],[mes]]</f>
        <v>Jairo Espino Garcia Outbound may-26</v>
      </c>
      <c r="II15" s="78">
        <f>COUNTIF($IH14:$IH425,IH15)</f>
        <v>1</v>
      </c>
      <c r="IJ15" s="78">
        <f t="shared" si="97"/>
        <v>1</v>
      </c>
      <c r="IK15" s="78">
        <f>IF(Data[[#This Row],[Muestra Critica]]&gt;0,Data[[#This Row],[Muestra Critica]],"")</f>
        <v>1</v>
      </c>
      <c r="IL15" s="209">
        <f>IF(IK15="","",COUNTIF($IK$3:$IK425,IK15))</f>
        <v>397</v>
      </c>
      <c r="IM15" s="209">
        <f t="shared" si="98"/>
        <v>0</v>
      </c>
      <c r="IN15" s="188" t="str">
        <f t="shared" si="99"/>
        <v>may-26</v>
      </c>
      <c r="IO15" s="78"/>
      <c r="IP15" s="78"/>
      <c r="IQ15" s="78"/>
      <c r="IR15" s="78"/>
      <c r="IS15" s="78" t="str">
        <f ca="1">IFERROR(_xlfn.XLOOKUP(A:A,HC!B:B,HC!E:E,,0),0)</f>
        <v>&gt; 60 dias</v>
      </c>
    </row>
    <row r="16" spans="1:253" ht="15.5">
      <c r="A16" s="205" t="s">
        <v>310</v>
      </c>
      <c r="B16" s="205">
        <v>68895083</v>
      </c>
      <c r="C16" s="210">
        <v>46147</v>
      </c>
      <c r="D16" s="205" t="s">
        <v>441</v>
      </c>
      <c r="E16" s="205" t="s">
        <v>432</v>
      </c>
      <c r="F16" s="205" t="s">
        <v>32</v>
      </c>
      <c r="G16" s="205" t="s">
        <v>436</v>
      </c>
      <c r="H16" s="205" t="s">
        <v>452</v>
      </c>
      <c r="I16" s="206" t="s">
        <v>447</v>
      </c>
      <c r="J16" s="168" t="s">
        <v>33</v>
      </c>
      <c r="K16" s="168" t="s">
        <v>33</v>
      </c>
      <c r="L16" s="168" t="s">
        <v>33</v>
      </c>
      <c r="M16" s="168" t="s">
        <v>33</v>
      </c>
      <c r="N16" s="168" t="s">
        <v>33</v>
      </c>
      <c r="O16" s="168" t="s">
        <v>33</v>
      </c>
      <c r="P16" s="168" t="s">
        <v>33</v>
      </c>
      <c r="Q16" s="168" t="s">
        <v>33</v>
      </c>
      <c r="R16" s="168" t="s">
        <v>33</v>
      </c>
      <c r="S16" s="168" t="s">
        <v>33</v>
      </c>
      <c r="T16" s="168" t="s">
        <v>33</v>
      </c>
      <c r="U16" s="168" t="s">
        <v>33</v>
      </c>
      <c r="V16" s="169" t="s">
        <v>33</v>
      </c>
      <c r="W16" s="169" t="s">
        <v>33</v>
      </c>
      <c r="X16" s="169" t="s">
        <v>33</v>
      </c>
      <c r="Y16" s="169" t="s">
        <v>33</v>
      </c>
      <c r="Z16" s="169" t="s">
        <v>33</v>
      </c>
      <c r="AA16" s="169" t="s">
        <v>33</v>
      </c>
      <c r="AB16" s="169" t="s">
        <v>33</v>
      </c>
      <c r="AC16" s="169" t="s">
        <v>33</v>
      </c>
      <c r="AD16" s="169" t="s">
        <v>33</v>
      </c>
      <c r="AE16" s="169" t="s">
        <v>33</v>
      </c>
      <c r="AF16" s="169" t="s">
        <v>33</v>
      </c>
      <c r="AG16" s="169" t="s">
        <v>33</v>
      </c>
      <c r="AH16" s="169" t="s">
        <v>33</v>
      </c>
      <c r="AI16" s="169" t="s">
        <v>33</v>
      </c>
      <c r="AJ16" s="169" t="s">
        <v>33</v>
      </c>
      <c r="AK16" s="169" t="s">
        <v>33</v>
      </c>
      <c r="AL16" s="169" t="s">
        <v>33</v>
      </c>
      <c r="AM16" s="169" t="s">
        <v>33</v>
      </c>
      <c r="AN16" s="169" t="s">
        <v>33</v>
      </c>
      <c r="AO16" s="169" t="s">
        <v>33</v>
      </c>
      <c r="AP16" s="169" t="s">
        <v>33</v>
      </c>
      <c r="AQ16" s="169" t="s">
        <v>464</v>
      </c>
      <c r="AR16" s="169" t="s">
        <v>33</v>
      </c>
      <c r="AS16" s="169" t="s">
        <v>33</v>
      </c>
      <c r="AT16" s="169" t="s">
        <v>33</v>
      </c>
      <c r="AU16" s="169" t="s">
        <v>33</v>
      </c>
      <c r="AV16" s="169" t="s">
        <v>33</v>
      </c>
      <c r="AW16" s="169" t="s">
        <v>33</v>
      </c>
      <c r="AX16" s="169" t="s">
        <v>33</v>
      </c>
      <c r="AY16" s="169" t="s">
        <v>33</v>
      </c>
      <c r="AZ16" s="169" t="s">
        <v>33</v>
      </c>
      <c r="BA16" s="169" t="s">
        <v>33</v>
      </c>
      <c r="BB16" s="169" t="s">
        <v>33</v>
      </c>
      <c r="BC16" s="207" t="s">
        <v>33</v>
      </c>
      <c r="BD16" s="207" t="s">
        <v>33</v>
      </c>
      <c r="BE16" s="207" t="s">
        <v>33</v>
      </c>
      <c r="BF16" s="208" t="s">
        <v>33</v>
      </c>
      <c r="BG16" s="196"/>
      <c r="BH16" s="211" t="str">
        <f>Data[[#This Row],[Tipo de Muestra]]</f>
        <v>Critica</v>
      </c>
      <c r="BI16" s="196"/>
      <c r="BJ16" s="196"/>
      <c r="BK16">
        <f t="shared" si="0"/>
        <v>1</v>
      </c>
      <c r="BL16">
        <f t="shared" si="1"/>
        <v>1</v>
      </c>
      <c r="BM16">
        <f t="shared" si="152"/>
        <v>1</v>
      </c>
      <c r="BN16">
        <f t="shared" si="152"/>
        <v>1</v>
      </c>
      <c r="BO16">
        <f t="shared" si="152"/>
        <v>1</v>
      </c>
      <c r="BP16">
        <f t="shared" si="152"/>
        <v>1</v>
      </c>
      <c r="BQ16">
        <f t="shared" si="152"/>
        <v>1</v>
      </c>
      <c r="BR16">
        <f t="shared" si="152"/>
        <v>1</v>
      </c>
      <c r="BS16">
        <f t="shared" si="152"/>
        <v>1</v>
      </c>
      <c r="BT16">
        <f t="shared" si="152"/>
        <v>1</v>
      </c>
      <c r="BU16">
        <f t="shared" si="152"/>
        <v>1</v>
      </c>
      <c r="BV16">
        <f t="shared" si="152"/>
        <v>1</v>
      </c>
      <c r="BW16">
        <f t="shared" si="152"/>
        <v>1</v>
      </c>
      <c r="BX16">
        <f t="shared" si="152"/>
        <v>1</v>
      </c>
      <c r="BY16">
        <f t="shared" si="152"/>
        <v>1</v>
      </c>
      <c r="BZ16">
        <f t="shared" si="152"/>
        <v>1</v>
      </c>
      <c r="CA16">
        <f t="shared" si="152"/>
        <v>1</v>
      </c>
      <c r="CB16">
        <f t="shared" si="152"/>
        <v>1</v>
      </c>
      <c r="CC16">
        <f t="shared" si="152"/>
        <v>1</v>
      </c>
      <c r="CD16">
        <f t="shared" si="152"/>
        <v>1</v>
      </c>
      <c r="CE16">
        <f t="shared" si="152"/>
        <v>1</v>
      </c>
      <c r="CF16">
        <f t="shared" si="101"/>
        <v>1</v>
      </c>
      <c r="CG16">
        <f t="shared" si="102"/>
        <v>1</v>
      </c>
      <c r="CH16">
        <f t="shared" si="103"/>
        <v>1</v>
      </c>
      <c r="CI16">
        <f t="shared" si="104"/>
        <v>1</v>
      </c>
      <c r="CJ16">
        <f t="shared" si="105"/>
        <v>1</v>
      </c>
      <c r="CK16">
        <f t="shared" si="106"/>
        <v>1</v>
      </c>
      <c r="CL16">
        <f t="shared" si="107"/>
        <v>1</v>
      </c>
      <c r="CM16">
        <f t="shared" si="108"/>
        <v>1</v>
      </c>
      <c r="CN16">
        <f t="shared" si="109"/>
        <v>1</v>
      </c>
      <c r="CO16">
        <f t="shared" si="110"/>
        <v>1</v>
      </c>
      <c r="CP16">
        <f t="shared" si="111"/>
        <v>1</v>
      </c>
      <c r="CQ16">
        <f t="shared" si="112"/>
        <v>1</v>
      </c>
      <c r="CR16">
        <f t="shared" si="113"/>
        <v>1</v>
      </c>
      <c r="CS16">
        <f t="shared" si="114"/>
        <v>1</v>
      </c>
      <c r="CT16">
        <f t="shared" si="115"/>
        <v>1</v>
      </c>
      <c r="CU16">
        <f t="shared" si="116"/>
        <v>1</v>
      </c>
      <c r="CV16">
        <f t="shared" si="117"/>
        <v>1</v>
      </c>
      <c r="CW16">
        <f t="shared" si="118"/>
        <v>1</v>
      </c>
      <c r="CX16">
        <f t="shared" si="119"/>
        <v>1</v>
      </c>
      <c r="CY16">
        <f t="shared" si="120"/>
        <v>1</v>
      </c>
      <c r="CZ16">
        <f t="shared" si="121"/>
        <v>1</v>
      </c>
      <c r="DA16">
        <f t="shared" si="122"/>
        <v>1</v>
      </c>
      <c r="DB16">
        <f t="shared" si="123"/>
        <v>1</v>
      </c>
      <c r="DC16" s="187">
        <f t="shared" si="124"/>
        <v>1</v>
      </c>
      <c r="DD16" s="187">
        <f t="shared" si="125"/>
        <v>1</v>
      </c>
      <c r="DE16" s="187">
        <f t="shared" si="126"/>
        <v>1</v>
      </c>
      <c r="DF16" s="187">
        <f t="shared" si="3"/>
        <v>1</v>
      </c>
      <c r="DG16">
        <f t="shared" si="152"/>
        <v>1</v>
      </c>
      <c r="DH16" s="7">
        <f t="shared" si="4"/>
        <v>0.15</v>
      </c>
      <c r="DI16" s="7">
        <f t="shared" si="5"/>
        <v>0.15</v>
      </c>
      <c r="DJ16" s="7">
        <f t="shared" si="6"/>
        <v>0.15</v>
      </c>
      <c r="DK16" s="7">
        <f t="shared" si="127"/>
        <v>0.15</v>
      </c>
      <c r="DL16" s="7">
        <f t="shared" si="7"/>
        <v>0.3</v>
      </c>
      <c r="DM16" s="7">
        <f t="shared" si="8"/>
        <v>0.3</v>
      </c>
      <c r="DN16" s="7">
        <f t="shared" si="9"/>
        <v>0.3</v>
      </c>
      <c r="DO16" s="7">
        <f t="shared" si="10"/>
        <v>0.3</v>
      </c>
      <c r="DP16" s="7">
        <f>IF(MIN(Data[[#This Row],[¿El agente demuestra escucha activa durante la gestión?6]:[¿El agente parafrasea para confirmar entendimiento?9]])=0,0,30%)</f>
        <v>0.3</v>
      </c>
      <c r="DQ16" s="7">
        <f t="shared" si="11"/>
        <v>0.3</v>
      </c>
      <c r="DR16" s="7">
        <f t="shared" si="12"/>
        <v>0.3</v>
      </c>
      <c r="DS16" s="7">
        <f t="shared" si="13"/>
        <v>0.3</v>
      </c>
      <c r="DT16" s="7">
        <f t="shared" si="14"/>
        <v>0.3</v>
      </c>
      <c r="DU16" s="7">
        <f>IF(MIN(Data[[#This Row],[¿El agente adapta su comunicación al cliente?11]:[¿El agente utiliza el plural corporativo correctamente?14]])=0,0,30%)</f>
        <v>0.3</v>
      </c>
      <c r="DV16" s="7">
        <f t="shared" si="15"/>
        <v>0.25</v>
      </c>
      <c r="DW16" s="7">
        <f t="shared" si="145"/>
        <v>0.25</v>
      </c>
      <c r="DX16" s="7">
        <f t="shared" si="128"/>
        <v>1</v>
      </c>
      <c r="DY16" s="7">
        <f t="shared" si="129"/>
        <v>1</v>
      </c>
      <c r="DZ16" s="7">
        <f t="shared" si="130"/>
        <v>1</v>
      </c>
      <c r="EA16" s="7">
        <f t="shared" si="131"/>
        <v>1</v>
      </c>
      <c r="EB16" s="7">
        <f t="shared" si="132"/>
        <v>1</v>
      </c>
      <c r="EC16" s="7">
        <f t="shared" si="133"/>
        <v>1</v>
      </c>
      <c r="ED16" s="7">
        <f t="shared" si="16"/>
        <v>1</v>
      </c>
      <c r="EE16" s="7">
        <f t="shared" si="17"/>
        <v>1</v>
      </c>
      <c r="EF16" s="7">
        <f>IF(SUM(Data[[#This Row],[¿El agente presenta correctamente los beneficios del producto?23]:[¿El agente comunica beneficios emocionales al cliente?24]])=200%,100%,0%)</f>
        <v>1</v>
      </c>
      <c r="EG16" s="7">
        <f t="shared" si="18"/>
        <v>1</v>
      </c>
      <c r="EH16" s="7">
        <f t="shared" si="19"/>
        <v>1</v>
      </c>
      <c r="EI16" s="7">
        <f t="shared" si="20"/>
        <v>1</v>
      </c>
      <c r="EJ16" s="7">
        <f t="shared" si="146"/>
        <v>1</v>
      </c>
      <c r="EK16" s="7">
        <f t="shared" si="21"/>
        <v>1</v>
      </c>
      <c r="EL16" s="7">
        <f>+Data[[#This Row],[¿El agente explica los términos y condiciones del servicio?28]]</f>
        <v>1</v>
      </c>
      <c r="EM16" s="7">
        <f t="shared" si="22"/>
        <v>1</v>
      </c>
      <c r="EN16" s="7">
        <f>+Data[[#This Row],[¿El agente identifica correctamente la solicitud del cliente? 2]]</f>
        <v>1</v>
      </c>
      <c r="EO16" s="7">
        <f t="shared" si="23"/>
        <v>1</v>
      </c>
      <c r="EP16" s="7">
        <f t="shared" si="24"/>
        <v>1</v>
      </c>
      <c r="EQ16" s="7">
        <f t="shared" si="25"/>
        <v>1</v>
      </c>
      <c r="ER16" s="7">
        <f t="shared" si="134"/>
        <v>1</v>
      </c>
      <c r="ES16" s="7">
        <f t="shared" si="26"/>
        <v>1</v>
      </c>
      <c r="ET16" s="7">
        <f t="shared" si="27"/>
        <v>1</v>
      </c>
      <c r="EU16" s="7">
        <f t="shared" si="147"/>
        <v>1</v>
      </c>
      <c r="EV16" s="7">
        <f t="shared" si="28"/>
        <v>1</v>
      </c>
      <c r="EW16" s="7">
        <f t="shared" si="29"/>
        <v>1</v>
      </c>
      <c r="EX16" s="7">
        <f t="shared" si="135"/>
        <v>1</v>
      </c>
      <c r="EY16" s="7">
        <f t="shared" si="136"/>
        <v>1</v>
      </c>
      <c r="EZ16" s="7">
        <f t="shared" si="32"/>
        <v>1</v>
      </c>
      <c r="FA16" s="7">
        <f t="shared" si="137"/>
        <v>1</v>
      </c>
      <c r="FB16" s="7">
        <f t="shared" si="151"/>
        <v>1</v>
      </c>
      <c r="FC16" s="7">
        <f t="shared" si="138"/>
        <v>1</v>
      </c>
      <c r="FD16" s="7">
        <f t="shared" si="34"/>
        <v>1</v>
      </c>
      <c r="FE16" s="7">
        <f t="shared" si="35"/>
        <v>1</v>
      </c>
      <c r="FF16" s="7">
        <f t="shared" si="36"/>
        <v>1</v>
      </c>
      <c r="FG16" s="7">
        <f t="shared" si="37"/>
        <v>1</v>
      </c>
      <c r="FH16" s="7">
        <f t="shared" si="38"/>
        <v>1</v>
      </c>
      <c r="FI16" s="7">
        <f t="shared" si="39"/>
        <v>1</v>
      </c>
      <c r="FJ16" s="7">
        <f t="shared" si="148"/>
        <v>1</v>
      </c>
      <c r="FK16" s="7">
        <f t="shared" si="40"/>
        <v>1</v>
      </c>
      <c r="FL16" s="7">
        <f>+Data[[#This Row],[¿El agente gestiona la oferta según la campaña vigente?48]]</f>
        <v>1</v>
      </c>
      <c r="FM16" s="7">
        <f t="shared" si="41"/>
        <v>1</v>
      </c>
      <c r="FN16" s="7">
        <f t="shared" si="42"/>
        <v>1</v>
      </c>
      <c r="FO16" s="7">
        <f t="shared" si="43"/>
        <v>1</v>
      </c>
      <c r="FP16" s="7">
        <f t="shared" si="149"/>
        <v>1</v>
      </c>
      <c r="FQ16" s="7">
        <f t="shared" si="44"/>
        <v>1</v>
      </c>
      <c r="FR16" s="7">
        <f>+Data[[#This Row],[¿El agente registra correctamente todas las interacciones?52]]</f>
        <v>1</v>
      </c>
      <c r="FS16" s="7">
        <f t="shared" si="139"/>
        <v>1</v>
      </c>
      <c r="FT16" s="240">
        <f t="shared" si="45"/>
        <v>1</v>
      </c>
      <c r="FU16" s="7">
        <f>+Data[[#This Row],[¿El agente confirma la titularidad del cliente adecuadamente?53]]</f>
        <v>1</v>
      </c>
      <c r="FV16" s="240">
        <f t="shared" si="46"/>
        <v>1</v>
      </c>
      <c r="FW16" s="240">
        <f t="shared" si="47"/>
        <v>1</v>
      </c>
      <c r="FX16" s="7">
        <f t="shared" si="48"/>
        <v>1</v>
      </c>
      <c r="FY16" s="240">
        <f t="shared" si="49"/>
        <v>1</v>
      </c>
      <c r="FZ16" s="7">
        <f>+Data[[#This Row],[¿El agente evita compartir información sensible?56]]</f>
        <v>1</v>
      </c>
      <c r="GA16" s="7">
        <f t="shared" si="150"/>
        <v>1</v>
      </c>
      <c r="GB16" s="189">
        <f t="shared" si="140"/>
        <v>0.1</v>
      </c>
      <c r="GC16" s="189">
        <f t="shared" si="141"/>
        <v>0.3</v>
      </c>
      <c r="GD16" s="190">
        <f t="shared" si="142"/>
        <v>0.3</v>
      </c>
      <c r="GE16" s="190">
        <f t="shared" si="143"/>
        <v>0.3</v>
      </c>
      <c r="GF16" s="7">
        <f t="shared" si="144"/>
        <v>1</v>
      </c>
      <c r="GG16" s="187">
        <f>1</f>
        <v>1</v>
      </c>
      <c r="GH16" s="187">
        <f t="shared" si="50"/>
        <v>1</v>
      </c>
      <c r="GI16" t="str">
        <f t="shared" si="51"/>
        <v/>
      </c>
      <c r="GJ16" t="str">
        <f t="shared" si="52"/>
        <v/>
      </c>
      <c r="GK16" t="str">
        <f t="shared" si="53"/>
        <v/>
      </c>
      <c r="GN16" t="str">
        <f t="shared" si="54"/>
        <v/>
      </c>
      <c r="GO16" t="str">
        <f t="shared" si="55"/>
        <v/>
      </c>
      <c r="GP16" t="str">
        <f t="shared" si="56"/>
        <v/>
      </c>
      <c r="GQ16" t="str">
        <f t="shared" si="57"/>
        <v/>
      </c>
      <c r="GR16" t="str">
        <f t="shared" si="58"/>
        <v/>
      </c>
      <c r="GS16" t="str">
        <f t="shared" si="59"/>
        <v/>
      </c>
      <c r="GT16" t="str">
        <f t="shared" si="60"/>
        <v/>
      </c>
      <c r="GU16" t="e">
        <f>IF(#REF!="No",#REF!,"")</f>
        <v>#REF!</v>
      </c>
      <c r="GV16" t="str">
        <f t="shared" si="61"/>
        <v/>
      </c>
      <c r="GW16" t="str">
        <f t="shared" si="62"/>
        <v/>
      </c>
      <c r="GX16" t="str">
        <f t="shared" si="63"/>
        <v/>
      </c>
      <c r="GY16" t="str">
        <f t="shared" si="64"/>
        <v/>
      </c>
      <c r="GZ16" t="str">
        <f t="shared" si="65"/>
        <v/>
      </c>
      <c r="HA16" t="str">
        <f t="shared" si="66"/>
        <v/>
      </c>
      <c r="HB16" t="str">
        <f t="shared" si="67"/>
        <v/>
      </c>
      <c r="HC16" t="str">
        <f t="shared" si="68"/>
        <v/>
      </c>
      <c r="HD16" t="str">
        <f t="shared" si="69"/>
        <v/>
      </c>
      <c r="HE16" t="str">
        <f t="shared" si="70"/>
        <v/>
      </c>
      <c r="HF16" t="str">
        <f t="shared" si="71"/>
        <v/>
      </c>
      <c r="HG16" t="str">
        <f t="shared" si="72"/>
        <v/>
      </c>
      <c r="HH16" t="str">
        <f t="shared" si="73"/>
        <v/>
      </c>
      <c r="HI16" t="str">
        <f t="shared" si="74"/>
        <v/>
      </c>
      <c r="HJ16" t="str">
        <f t="shared" si="75"/>
        <v/>
      </c>
      <c r="HK16" t="str">
        <f t="shared" si="76"/>
        <v/>
      </c>
      <c r="HL16" t="str">
        <f t="shared" si="77"/>
        <v/>
      </c>
      <c r="HM16" t="str">
        <f t="shared" si="78"/>
        <v/>
      </c>
      <c r="HN16" t="str">
        <f t="shared" si="79"/>
        <v/>
      </c>
      <c r="HO16" t="str">
        <f t="shared" si="80"/>
        <v/>
      </c>
      <c r="HP16" t="str">
        <f t="shared" si="81"/>
        <v/>
      </c>
      <c r="HQ16" t="e">
        <f>IF(#REF!="No",#REF!,"")</f>
        <v>#REF!</v>
      </c>
      <c r="HR16" t="e">
        <f>IF(#REF!="No",#REF!,"")</f>
        <v>#REF!</v>
      </c>
      <c r="HS16" t="str">
        <f t="shared" si="82"/>
        <v/>
      </c>
      <c r="HT16" t="str">
        <f t="shared" si="83"/>
        <v/>
      </c>
      <c r="HU16" t="str">
        <f t="shared" si="84"/>
        <v/>
      </c>
      <c r="HV16" t="str">
        <f t="shared" si="85"/>
        <v/>
      </c>
      <c r="HW16" t="str">
        <f t="shared" si="86"/>
        <v/>
      </c>
      <c r="HX16" t="str">
        <f t="shared" si="87"/>
        <v/>
      </c>
      <c r="HY16" t="str">
        <f t="shared" si="88"/>
        <v/>
      </c>
      <c r="HZ16" t="str">
        <f t="shared" si="89"/>
        <v/>
      </c>
      <c r="IA16" t="str">
        <f t="shared" si="90"/>
        <v/>
      </c>
      <c r="IB16" t="str">
        <f t="shared" si="91"/>
        <v/>
      </c>
      <c r="IC16" t="str">
        <f t="shared" si="92"/>
        <v/>
      </c>
      <c r="ID16" s="187" t="str">
        <f t="shared" si="93"/>
        <v/>
      </c>
      <c r="IE16" s="187" t="str">
        <f t="shared" si="94"/>
        <v/>
      </c>
      <c r="IF16" s="187" t="str">
        <f t="shared" si="95"/>
        <v/>
      </c>
      <c r="IG16" s="187" t="str">
        <f t="shared" si="96"/>
        <v/>
      </c>
      <c r="IH16" s="78" t="str">
        <f>A16&amp;" "&amp;F16&amp;" "&amp;Data[[#This Row],[mes]]</f>
        <v>Jose Luis Reyes Pitti Outbound may-26</v>
      </c>
      <c r="II16" s="78">
        <f>COUNTIF($IH15:$IH425,IH16)</f>
        <v>3</v>
      </c>
      <c r="IJ16" s="78">
        <f t="shared" si="97"/>
        <v>0</v>
      </c>
      <c r="IK16" s="78">
        <f>IF(Data[[#This Row],[Muestra Critica]]&gt;0,Data[[#This Row],[Muestra Critica]],"")</f>
        <v>1</v>
      </c>
      <c r="IL16" s="209">
        <f>IF(IK16="","",COUNTIF($IK$3:$IK425,IK16))</f>
        <v>397</v>
      </c>
      <c r="IM16" s="209">
        <f t="shared" si="98"/>
        <v>0</v>
      </c>
      <c r="IN16" s="188" t="str">
        <f t="shared" si="99"/>
        <v>may-26</v>
      </c>
      <c r="IO16" s="78"/>
      <c r="IP16" s="78"/>
      <c r="IQ16" s="78"/>
      <c r="IR16" s="78"/>
      <c r="IS16" s="78" t="str">
        <f ca="1">IFERROR(_xlfn.XLOOKUP(A:A,HC!B:B,HC!E:E,,0),0)</f>
        <v>&gt; 60 dias</v>
      </c>
    </row>
    <row r="17" spans="1:253" ht="15.5">
      <c r="A17" s="205" t="s">
        <v>311</v>
      </c>
      <c r="B17" s="205">
        <v>67493058</v>
      </c>
      <c r="C17" s="210">
        <v>46147</v>
      </c>
      <c r="D17" s="205" t="s">
        <v>441</v>
      </c>
      <c r="E17" s="205" t="s">
        <v>432</v>
      </c>
      <c r="F17" s="205" t="s">
        <v>32</v>
      </c>
      <c r="G17" s="205" t="s">
        <v>436</v>
      </c>
      <c r="H17" s="205" t="s">
        <v>452</v>
      </c>
      <c r="I17" s="206" t="s">
        <v>447</v>
      </c>
      <c r="J17" s="168" t="s">
        <v>33</v>
      </c>
      <c r="K17" s="168" t="s">
        <v>33</v>
      </c>
      <c r="L17" s="168" t="s">
        <v>33</v>
      </c>
      <c r="M17" s="168" t="s">
        <v>33</v>
      </c>
      <c r="N17" s="168" t="s">
        <v>33</v>
      </c>
      <c r="O17" s="168" t="s">
        <v>33</v>
      </c>
      <c r="P17" s="168" t="s">
        <v>33</v>
      </c>
      <c r="Q17" s="168" t="s">
        <v>33</v>
      </c>
      <c r="R17" s="168" t="s">
        <v>33</v>
      </c>
      <c r="S17" s="168" t="s">
        <v>33</v>
      </c>
      <c r="T17" s="168" t="s">
        <v>33</v>
      </c>
      <c r="U17" s="168" t="s">
        <v>33</v>
      </c>
      <c r="V17" s="169" t="s">
        <v>33</v>
      </c>
      <c r="W17" s="169" t="s">
        <v>33</v>
      </c>
      <c r="X17" s="169" t="s">
        <v>33</v>
      </c>
      <c r="Y17" s="169" t="s">
        <v>33</v>
      </c>
      <c r="Z17" s="169" t="s">
        <v>33</v>
      </c>
      <c r="AA17" s="169" t="s">
        <v>33</v>
      </c>
      <c r="AB17" s="169" t="s">
        <v>33</v>
      </c>
      <c r="AC17" s="169" t="s">
        <v>33</v>
      </c>
      <c r="AD17" s="169" t="s">
        <v>33</v>
      </c>
      <c r="AE17" s="169" t="s">
        <v>33</v>
      </c>
      <c r="AF17" s="169" t="s">
        <v>33</v>
      </c>
      <c r="AG17" s="169" t="s">
        <v>33</v>
      </c>
      <c r="AH17" s="169" t="s">
        <v>33</v>
      </c>
      <c r="AI17" s="169" t="s">
        <v>33</v>
      </c>
      <c r="AJ17" s="169" t="s">
        <v>33</v>
      </c>
      <c r="AK17" s="169" t="s">
        <v>33</v>
      </c>
      <c r="AL17" s="169" t="s">
        <v>33</v>
      </c>
      <c r="AM17" s="169" t="s">
        <v>33</v>
      </c>
      <c r="AN17" s="169" t="s">
        <v>33</v>
      </c>
      <c r="AO17" s="169" t="s">
        <v>33</v>
      </c>
      <c r="AP17" s="169" t="s">
        <v>33</v>
      </c>
      <c r="AQ17" s="169" t="s">
        <v>464</v>
      </c>
      <c r="AR17" s="169" t="s">
        <v>33</v>
      </c>
      <c r="AS17" s="169" t="s">
        <v>34</v>
      </c>
      <c r="AT17" s="169" t="s">
        <v>33</v>
      </c>
      <c r="AU17" s="169" t="s">
        <v>33</v>
      </c>
      <c r="AV17" s="169" t="s">
        <v>33</v>
      </c>
      <c r="AW17" s="169" t="s">
        <v>33</v>
      </c>
      <c r="AX17" s="169" t="s">
        <v>33</v>
      </c>
      <c r="AY17" s="169" t="s">
        <v>33</v>
      </c>
      <c r="AZ17" s="169" t="s">
        <v>33</v>
      </c>
      <c r="BA17" s="169" t="s">
        <v>33</v>
      </c>
      <c r="BB17" s="169" t="s">
        <v>33</v>
      </c>
      <c r="BC17" s="207" t="s">
        <v>33</v>
      </c>
      <c r="BD17" s="207" t="s">
        <v>33</v>
      </c>
      <c r="BE17" s="207" t="s">
        <v>33</v>
      </c>
      <c r="BF17" s="208" t="s">
        <v>33</v>
      </c>
      <c r="BG17" s="196"/>
      <c r="BH17" s="211" t="str">
        <f>Data[[#This Row],[Tipo de Muestra]]</f>
        <v>Critica</v>
      </c>
      <c r="BI17" s="196"/>
      <c r="BJ17" s="196"/>
      <c r="BK17">
        <f t="shared" si="0"/>
        <v>1</v>
      </c>
      <c r="BL17">
        <f t="shared" si="1"/>
        <v>1</v>
      </c>
      <c r="BM17">
        <f t="shared" si="152"/>
        <v>1</v>
      </c>
      <c r="BN17">
        <f t="shared" si="152"/>
        <v>1</v>
      </c>
      <c r="BO17">
        <f t="shared" si="152"/>
        <v>1</v>
      </c>
      <c r="BP17">
        <f t="shared" si="152"/>
        <v>1</v>
      </c>
      <c r="BQ17">
        <f t="shared" si="152"/>
        <v>1</v>
      </c>
      <c r="BR17">
        <f t="shared" si="152"/>
        <v>1</v>
      </c>
      <c r="BS17">
        <f t="shared" si="152"/>
        <v>1</v>
      </c>
      <c r="BT17">
        <f t="shared" si="152"/>
        <v>1</v>
      </c>
      <c r="BU17">
        <f t="shared" si="152"/>
        <v>1</v>
      </c>
      <c r="BV17">
        <f t="shared" si="152"/>
        <v>1</v>
      </c>
      <c r="BW17">
        <f t="shared" si="152"/>
        <v>1</v>
      </c>
      <c r="BX17">
        <f t="shared" si="152"/>
        <v>1</v>
      </c>
      <c r="BY17">
        <f t="shared" si="152"/>
        <v>1</v>
      </c>
      <c r="BZ17">
        <f t="shared" si="152"/>
        <v>1</v>
      </c>
      <c r="CA17">
        <f t="shared" si="152"/>
        <v>1</v>
      </c>
      <c r="CB17">
        <f t="shared" si="152"/>
        <v>1</v>
      </c>
      <c r="CC17">
        <f t="shared" si="152"/>
        <v>1</v>
      </c>
      <c r="CD17">
        <f t="shared" si="152"/>
        <v>1</v>
      </c>
      <c r="CE17">
        <f t="shared" si="152"/>
        <v>1</v>
      </c>
      <c r="CF17">
        <f t="shared" si="101"/>
        <v>1</v>
      </c>
      <c r="CG17">
        <f t="shared" si="102"/>
        <v>1</v>
      </c>
      <c r="CH17">
        <f t="shared" si="103"/>
        <v>1</v>
      </c>
      <c r="CI17">
        <f t="shared" si="104"/>
        <v>1</v>
      </c>
      <c r="CJ17">
        <f t="shared" si="105"/>
        <v>1</v>
      </c>
      <c r="CK17">
        <f t="shared" si="106"/>
        <v>1</v>
      </c>
      <c r="CL17">
        <f t="shared" si="107"/>
        <v>1</v>
      </c>
      <c r="CM17">
        <f t="shared" si="108"/>
        <v>1</v>
      </c>
      <c r="CN17">
        <f t="shared" si="109"/>
        <v>1</v>
      </c>
      <c r="CO17">
        <f t="shared" si="110"/>
        <v>1</v>
      </c>
      <c r="CP17">
        <f t="shared" si="111"/>
        <v>1</v>
      </c>
      <c r="CQ17">
        <f t="shared" si="112"/>
        <v>1</v>
      </c>
      <c r="CR17">
        <f t="shared" si="113"/>
        <v>1</v>
      </c>
      <c r="CS17">
        <f t="shared" si="114"/>
        <v>0</v>
      </c>
      <c r="CT17">
        <f t="shared" si="115"/>
        <v>1</v>
      </c>
      <c r="CU17">
        <f t="shared" si="116"/>
        <v>1</v>
      </c>
      <c r="CV17">
        <f t="shared" si="117"/>
        <v>1</v>
      </c>
      <c r="CW17">
        <f t="shared" si="118"/>
        <v>1</v>
      </c>
      <c r="CX17">
        <f t="shared" si="119"/>
        <v>1</v>
      </c>
      <c r="CY17">
        <f t="shared" si="120"/>
        <v>1</v>
      </c>
      <c r="CZ17">
        <f t="shared" si="121"/>
        <v>1</v>
      </c>
      <c r="DA17">
        <f t="shared" si="122"/>
        <v>1</v>
      </c>
      <c r="DB17">
        <f t="shared" si="123"/>
        <v>1</v>
      </c>
      <c r="DC17" s="187">
        <f t="shared" si="124"/>
        <v>1</v>
      </c>
      <c r="DD17" s="187">
        <f t="shared" si="125"/>
        <v>1</v>
      </c>
      <c r="DE17" s="187">
        <f t="shared" si="126"/>
        <v>1</v>
      </c>
      <c r="DF17" s="187">
        <f t="shared" si="3"/>
        <v>1</v>
      </c>
      <c r="DG17">
        <f t="shared" si="152"/>
        <v>1</v>
      </c>
      <c r="DH17" s="7">
        <f t="shared" si="4"/>
        <v>0.15</v>
      </c>
      <c r="DI17" s="7">
        <f t="shared" si="5"/>
        <v>0.15</v>
      </c>
      <c r="DJ17" s="7">
        <f t="shared" si="6"/>
        <v>0.15</v>
      </c>
      <c r="DK17" s="7">
        <f t="shared" si="127"/>
        <v>0.15</v>
      </c>
      <c r="DL17" s="7">
        <f t="shared" si="7"/>
        <v>0.3</v>
      </c>
      <c r="DM17" s="7">
        <f t="shared" si="8"/>
        <v>0.3</v>
      </c>
      <c r="DN17" s="7">
        <f t="shared" si="9"/>
        <v>0.3</v>
      </c>
      <c r="DO17" s="7">
        <f t="shared" si="10"/>
        <v>0.3</v>
      </c>
      <c r="DP17" s="7">
        <f>IF(MIN(Data[[#This Row],[¿El agente demuestra escucha activa durante la gestión?6]:[¿El agente parafrasea para confirmar entendimiento?9]])=0,0,30%)</f>
        <v>0.3</v>
      </c>
      <c r="DQ17" s="7">
        <f t="shared" si="11"/>
        <v>0.3</v>
      </c>
      <c r="DR17" s="7">
        <f t="shared" si="12"/>
        <v>0.3</v>
      </c>
      <c r="DS17" s="7">
        <f t="shared" si="13"/>
        <v>0.3</v>
      </c>
      <c r="DT17" s="7">
        <f t="shared" si="14"/>
        <v>0.3</v>
      </c>
      <c r="DU17" s="7">
        <f>IF(MIN(Data[[#This Row],[¿El agente adapta su comunicación al cliente?11]:[¿El agente utiliza el plural corporativo correctamente?14]])=0,0,30%)</f>
        <v>0.3</v>
      </c>
      <c r="DV17" s="7">
        <f t="shared" si="15"/>
        <v>0.25</v>
      </c>
      <c r="DW17" s="7">
        <f t="shared" si="145"/>
        <v>0.25</v>
      </c>
      <c r="DX17" s="7">
        <f t="shared" si="128"/>
        <v>1</v>
      </c>
      <c r="DY17" s="7">
        <f t="shared" si="129"/>
        <v>1</v>
      </c>
      <c r="DZ17" s="7">
        <f t="shared" si="130"/>
        <v>1</v>
      </c>
      <c r="EA17" s="7">
        <f t="shared" si="131"/>
        <v>1</v>
      </c>
      <c r="EB17" s="7">
        <f t="shared" si="132"/>
        <v>1</v>
      </c>
      <c r="EC17" s="7">
        <f t="shared" si="133"/>
        <v>1</v>
      </c>
      <c r="ED17" s="7">
        <f t="shared" si="16"/>
        <v>1</v>
      </c>
      <c r="EE17" s="7">
        <f t="shared" si="17"/>
        <v>1</v>
      </c>
      <c r="EF17" s="7">
        <f>IF(SUM(Data[[#This Row],[¿El agente presenta correctamente los beneficios del producto?23]:[¿El agente comunica beneficios emocionales al cliente?24]])=200%,100%,0%)</f>
        <v>1</v>
      </c>
      <c r="EG17" s="7">
        <f t="shared" si="18"/>
        <v>1</v>
      </c>
      <c r="EH17" s="7">
        <f t="shared" si="19"/>
        <v>1</v>
      </c>
      <c r="EI17" s="7">
        <f t="shared" si="20"/>
        <v>1</v>
      </c>
      <c r="EJ17" s="7">
        <f t="shared" si="146"/>
        <v>1</v>
      </c>
      <c r="EK17" s="7">
        <f t="shared" si="21"/>
        <v>1</v>
      </c>
      <c r="EL17" s="7">
        <f>+Data[[#This Row],[¿El agente explica los términos y condiciones del servicio?28]]</f>
        <v>1</v>
      </c>
      <c r="EM17" s="7">
        <f t="shared" si="22"/>
        <v>1</v>
      </c>
      <c r="EN17" s="7">
        <f>+Data[[#This Row],[¿El agente identifica correctamente la solicitud del cliente? 2]]</f>
        <v>1</v>
      </c>
      <c r="EO17" s="7">
        <f t="shared" si="23"/>
        <v>1</v>
      </c>
      <c r="EP17" s="7">
        <f t="shared" si="24"/>
        <v>1</v>
      </c>
      <c r="EQ17" s="7">
        <f t="shared" si="25"/>
        <v>1</v>
      </c>
      <c r="ER17" s="7">
        <f t="shared" si="134"/>
        <v>1</v>
      </c>
      <c r="ES17" s="7">
        <f t="shared" si="26"/>
        <v>1</v>
      </c>
      <c r="ET17" s="7">
        <f t="shared" si="27"/>
        <v>1</v>
      </c>
      <c r="EU17" s="7">
        <f t="shared" si="147"/>
        <v>1</v>
      </c>
      <c r="EV17" s="7">
        <f t="shared" si="28"/>
        <v>1</v>
      </c>
      <c r="EW17" s="7">
        <f t="shared" si="29"/>
        <v>1</v>
      </c>
      <c r="EX17" s="7">
        <f t="shared" si="135"/>
        <v>1</v>
      </c>
      <c r="EY17" s="7">
        <f t="shared" si="136"/>
        <v>1</v>
      </c>
      <c r="EZ17" s="7">
        <f t="shared" si="32"/>
        <v>1</v>
      </c>
      <c r="FA17" s="7">
        <f t="shared" si="137"/>
        <v>1</v>
      </c>
      <c r="FB17" s="7">
        <f t="shared" si="151"/>
        <v>1</v>
      </c>
      <c r="FC17" s="7">
        <f t="shared" si="138"/>
        <v>1</v>
      </c>
      <c r="FD17" s="7">
        <f t="shared" si="34"/>
        <v>1</v>
      </c>
      <c r="FE17" s="7">
        <f t="shared" si="35"/>
        <v>0</v>
      </c>
      <c r="FF17" s="7">
        <f t="shared" si="36"/>
        <v>1</v>
      </c>
      <c r="FG17" s="7">
        <f t="shared" si="37"/>
        <v>1</v>
      </c>
      <c r="FH17" s="7">
        <f t="shared" si="38"/>
        <v>1</v>
      </c>
      <c r="FI17" s="7">
        <f t="shared" si="39"/>
        <v>1</v>
      </c>
      <c r="FJ17" s="7">
        <f t="shared" si="148"/>
        <v>0</v>
      </c>
      <c r="FK17" s="7">
        <f t="shared" si="40"/>
        <v>1</v>
      </c>
      <c r="FL17" s="7">
        <f>+Data[[#This Row],[¿El agente gestiona la oferta según la campaña vigente?48]]</f>
        <v>1</v>
      </c>
      <c r="FM17" s="7">
        <f t="shared" si="41"/>
        <v>1</v>
      </c>
      <c r="FN17" s="7">
        <f t="shared" si="42"/>
        <v>1</v>
      </c>
      <c r="FO17" s="7">
        <f t="shared" si="43"/>
        <v>1</v>
      </c>
      <c r="FP17" s="7">
        <f t="shared" si="149"/>
        <v>1</v>
      </c>
      <c r="FQ17" s="7">
        <f t="shared" si="44"/>
        <v>1</v>
      </c>
      <c r="FR17" s="7">
        <f>+Data[[#This Row],[¿El agente registra correctamente todas las interacciones?52]]</f>
        <v>1</v>
      </c>
      <c r="FS17" s="7">
        <f t="shared" si="139"/>
        <v>0</v>
      </c>
      <c r="FT17" s="240">
        <f t="shared" si="45"/>
        <v>1</v>
      </c>
      <c r="FU17" s="7">
        <f>+Data[[#This Row],[¿El agente confirma la titularidad del cliente adecuadamente?53]]</f>
        <v>1</v>
      </c>
      <c r="FV17" s="240">
        <f t="shared" si="46"/>
        <v>1</v>
      </c>
      <c r="FW17" s="240">
        <f t="shared" si="47"/>
        <v>1</v>
      </c>
      <c r="FX17" s="7">
        <f t="shared" si="48"/>
        <v>1</v>
      </c>
      <c r="FY17" s="240">
        <f t="shared" si="49"/>
        <v>1</v>
      </c>
      <c r="FZ17" s="7">
        <f>+Data[[#This Row],[¿El agente evita compartir información sensible?56]]</f>
        <v>1</v>
      </c>
      <c r="GA17" s="7">
        <f t="shared" si="150"/>
        <v>1</v>
      </c>
      <c r="GB17" s="189">
        <f t="shared" si="140"/>
        <v>0.1</v>
      </c>
      <c r="GC17" s="189">
        <f t="shared" si="141"/>
        <v>0.3</v>
      </c>
      <c r="GD17" s="190">
        <f t="shared" si="142"/>
        <v>0</v>
      </c>
      <c r="GE17" s="190">
        <f t="shared" si="143"/>
        <v>0.3</v>
      </c>
      <c r="GF17" s="7">
        <f t="shared" si="144"/>
        <v>0.7</v>
      </c>
      <c r="GG17" s="187">
        <f>1</f>
        <v>1</v>
      </c>
      <c r="GH17" s="187">
        <f t="shared" si="50"/>
        <v>1</v>
      </c>
      <c r="GI17" t="str">
        <f t="shared" si="51"/>
        <v/>
      </c>
      <c r="GJ17" t="str">
        <f t="shared" si="52"/>
        <v/>
      </c>
      <c r="GK17" t="str">
        <f t="shared" si="53"/>
        <v/>
      </c>
      <c r="GN17" t="str">
        <f t="shared" si="54"/>
        <v/>
      </c>
      <c r="GO17" t="str">
        <f t="shared" si="55"/>
        <v/>
      </c>
      <c r="GP17" t="str">
        <f t="shared" si="56"/>
        <v/>
      </c>
      <c r="GQ17" t="str">
        <f t="shared" si="57"/>
        <v/>
      </c>
      <c r="GR17" t="str">
        <f t="shared" si="58"/>
        <v/>
      </c>
      <c r="GS17" t="str">
        <f t="shared" si="59"/>
        <v/>
      </c>
      <c r="GT17" t="str">
        <f t="shared" si="60"/>
        <v/>
      </c>
      <c r="GU17" t="e">
        <f>IF(#REF!="No",#REF!,"")</f>
        <v>#REF!</v>
      </c>
      <c r="GV17" t="str">
        <f t="shared" si="61"/>
        <v/>
      </c>
      <c r="GW17" t="str">
        <f t="shared" si="62"/>
        <v/>
      </c>
      <c r="GX17" t="str">
        <f t="shared" si="63"/>
        <v/>
      </c>
      <c r="GY17" t="str">
        <f t="shared" si="64"/>
        <v/>
      </c>
      <c r="GZ17" t="str">
        <f t="shared" si="65"/>
        <v/>
      </c>
      <c r="HA17" t="str">
        <f t="shared" si="66"/>
        <v/>
      </c>
      <c r="HB17" t="str">
        <f t="shared" si="67"/>
        <v/>
      </c>
      <c r="HC17" t="str">
        <f t="shared" si="68"/>
        <v/>
      </c>
      <c r="HD17" t="str">
        <f t="shared" si="69"/>
        <v/>
      </c>
      <c r="HE17" t="str">
        <f t="shared" si="70"/>
        <v/>
      </c>
      <c r="HF17" t="str">
        <f t="shared" si="71"/>
        <v/>
      </c>
      <c r="HG17" t="str">
        <f t="shared" si="72"/>
        <v/>
      </c>
      <c r="HH17" t="str">
        <f t="shared" si="73"/>
        <v/>
      </c>
      <c r="HI17" t="str">
        <f t="shared" si="74"/>
        <v/>
      </c>
      <c r="HJ17" t="str">
        <f t="shared" si="75"/>
        <v/>
      </c>
      <c r="HK17" t="str">
        <f t="shared" si="76"/>
        <v/>
      </c>
      <c r="HL17" t="str">
        <f t="shared" si="77"/>
        <v/>
      </c>
      <c r="HM17" t="str">
        <f t="shared" si="78"/>
        <v/>
      </c>
      <c r="HN17" t="str">
        <f t="shared" si="79"/>
        <v/>
      </c>
      <c r="HO17" t="str">
        <f t="shared" si="80"/>
        <v/>
      </c>
      <c r="HP17" t="str">
        <f t="shared" si="81"/>
        <v/>
      </c>
      <c r="HQ17" t="e">
        <f>IF(#REF!="No",#REF!,"")</f>
        <v>#REF!</v>
      </c>
      <c r="HR17" t="e">
        <f>IF(#REF!="No",#REF!,"")</f>
        <v>#REF!</v>
      </c>
      <c r="HS17" t="str">
        <f t="shared" si="82"/>
        <v/>
      </c>
      <c r="HT17" t="str">
        <f t="shared" si="83"/>
        <v xml:space="preserve">¿El agente realiza venta cruzada cuando corresponde? </v>
      </c>
      <c r="HU17" t="str">
        <f t="shared" si="84"/>
        <v/>
      </c>
      <c r="HV17" t="str">
        <f t="shared" si="85"/>
        <v/>
      </c>
      <c r="HW17" t="str">
        <f t="shared" si="86"/>
        <v/>
      </c>
      <c r="HX17" t="str">
        <f t="shared" si="87"/>
        <v/>
      </c>
      <c r="HY17" t="str">
        <f t="shared" si="88"/>
        <v/>
      </c>
      <c r="HZ17" t="str">
        <f t="shared" si="89"/>
        <v/>
      </c>
      <c r="IA17" t="str">
        <f t="shared" si="90"/>
        <v/>
      </c>
      <c r="IB17" t="str">
        <f t="shared" si="91"/>
        <v/>
      </c>
      <c r="IC17" t="str">
        <f t="shared" si="92"/>
        <v/>
      </c>
      <c r="ID17" s="187" t="str">
        <f t="shared" si="93"/>
        <v/>
      </c>
      <c r="IE17" s="187" t="str">
        <f t="shared" si="94"/>
        <v/>
      </c>
      <c r="IF17" s="187" t="str">
        <f t="shared" si="95"/>
        <v/>
      </c>
      <c r="IG17" s="187" t="str">
        <f t="shared" si="96"/>
        <v/>
      </c>
      <c r="IH17" s="78" t="str">
        <f>A17&amp;" "&amp;F17&amp;" "&amp;Data[[#This Row],[mes]]</f>
        <v>Erika Yaritza White Smith Outbound may-26</v>
      </c>
      <c r="II17" s="78">
        <f>COUNTIF($IH16:$IH425,IH17)</f>
        <v>3</v>
      </c>
      <c r="IJ17" s="78">
        <f t="shared" si="97"/>
        <v>0</v>
      </c>
      <c r="IK17" s="78">
        <f>IF(Data[[#This Row],[Muestra Critica]]&gt;0,Data[[#This Row],[Muestra Critica]],"")</f>
        <v>1</v>
      </c>
      <c r="IL17" s="209">
        <f>IF(IK17="","",COUNTIF($IK$3:$IK425,IK17))</f>
        <v>397</v>
      </c>
      <c r="IM17" s="209">
        <f t="shared" si="98"/>
        <v>0</v>
      </c>
      <c r="IN17" s="188" t="str">
        <f t="shared" si="99"/>
        <v>may-26</v>
      </c>
      <c r="IO17" s="78"/>
      <c r="IP17" s="78"/>
      <c r="IQ17" s="78"/>
      <c r="IR17" s="78"/>
      <c r="IS17" s="78" t="str">
        <f ca="1">IFERROR(_xlfn.XLOOKUP(A:A,HC!B:B,HC!E:E,,0),0)</f>
        <v>&gt; 60 dias</v>
      </c>
    </row>
    <row r="18" spans="1:253" ht="15.5">
      <c r="A18" s="205" t="s">
        <v>314</v>
      </c>
      <c r="B18" s="205">
        <v>67127422</v>
      </c>
      <c r="C18" s="210">
        <v>46147</v>
      </c>
      <c r="D18" s="205" t="s">
        <v>441</v>
      </c>
      <c r="E18" s="205" t="s">
        <v>432</v>
      </c>
      <c r="F18" s="205" t="s">
        <v>32</v>
      </c>
      <c r="G18" s="205" t="s">
        <v>436</v>
      </c>
      <c r="H18" s="205" t="s">
        <v>452</v>
      </c>
      <c r="I18" s="206" t="s">
        <v>446</v>
      </c>
      <c r="J18" s="168" t="s">
        <v>33</v>
      </c>
      <c r="K18" s="168" t="s">
        <v>33</v>
      </c>
      <c r="L18" s="168" t="s">
        <v>33</v>
      </c>
      <c r="M18" s="168" t="s">
        <v>33</v>
      </c>
      <c r="N18" s="168" t="s">
        <v>33</v>
      </c>
      <c r="O18" s="168" t="s">
        <v>33</v>
      </c>
      <c r="P18" s="168" t="s">
        <v>33</v>
      </c>
      <c r="Q18" s="168" t="s">
        <v>33</v>
      </c>
      <c r="R18" s="168" t="s">
        <v>33</v>
      </c>
      <c r="S18" s="168" t="s">
        <v>33</v>
      </c>
      <c r="T18" s="168" t="s">
        <v>33</v>
      </c>
      <c r="U18" s="168" t="s">
        <v>33</v>
      </c>
      <c r="V18" s="169" t="s">
        <v>33</v>
      </c>
      <c r="W18" s="169" t="s">
        <v>33</v>
      </c>
      <c r="X18" s="169" t="s">
        <v>33</v>
      </c>
      <c r="Y18" s="169" t="s">
        <v>33</v>
      </c>
      <c r="Z18" s="169" t="s">
        <v>33</v>
      </c>
      <c r="AA18" s="169" t="s">
        <v>33</v>
      </c>
      <c r="AB18" s="169" t="s">
        <v>33</v>
      </c>
      <c r="AC18" s="169" t="s">
        <v>33</v>
      </c>
      <c r="AD18" s="169" t="s">
        <v>33</v>
      </c>
      <c r="AE18" s="169" t="s">
        <v>33</v>
      </c>
      <c r="AF18" s="169" t="s">
        <v>33</v>
      </c>
      <c r="AG18" s="169" t="s">
        <v>33</v>
      </c>
      <c r="AH18" s="169" t="s">
        <v>33</v>
      </c>
      <c r="AI18" s="169" t="s">
        <v>33</v>
      </c>
      <c r="AJ18" s="169" t="s">
        <v>33</v>
      </c>
      <c r="AK18" s="169" t="s">
        <v>33</v>
      </c>
      <c r="AL18" s="169" t="s">
        <v>33</v>
      </c>
      <c r="AM18" s="169" t="s">
        <v>33</v>
      </c>
      <c r="AN18" s="169" t="s">
        <v>33</v>
      </c>
      <c r="AO18" s="169" t="s">
        <v>33</v>
      </c>
      <c r="AP18" s="169" t="s">
        <v>33</v>
      </c>
      <c r="AQ18" s="169" t="s">
        <v>464</v>
      </c>
      <c r="AR18" s="169" t="s">
        <v>33</v>
      </c>
      <c r="AS18" s="169" t="s">
        <v>33</v>
      </c>
      <c r="AT18" s="169" t="s">
        <v>33</v>
      </c>
      <c r="AU18" s="169" t="s">
        <v>33</v>
      </c>
      <c r="AV18" s="169" t="s">
        <v>33</v>
      </c>
      <c r="AW18" s="169" t="s">
        <v>33</v>
      </c>
      <c r="AX18" s="169" t="s">
        <v>33</v>
      </c>
      <c r="AY18" s="169" t="s">
        <v>33</v>
      </c>
      <c r="AZ18" s="169" t="s">
        <v>33</v>
      </c>
      <c r="BA18" s="169" t="s">
        <v>33</v>
      </c>
      <c r="BB18" s="169" t="s">
        <v>33</v>
      </c>
      <c r="BC18" s="207" t="s">
        <v>33</v>
      </c>
      <c r="BD18" s="207" t="s">
        <v>33</v>
      </c>
      <c r="BE18" s="207" t="s">
        <v>33</v>
      </c>
      <c r="BF18" s="208" t="s">
        <v>33</v>
      </c>
      <c r="BG18" s="196"/>
      <c r="BH18" s="211" t="str">
        <f>Data[[#This Row],[Tipo de Muestra]]</f>
        <v>No Critica</v>
      </c>
      <c r="BI18" s="196"/>
      <c r="BJ18" s="196"/>
      <c r="BK18">
        <f t="shared" si="0"/>
        <v>1</v>
      </c>
      <c r="BL18">
        <f t="shared" si="1"/>
        <v>1</v>
      </c>
      <c r="BM18">
        <f t="shared" si="152"/>
        <v>1</v>
      </c>
      <c r="BN18">
        <f t="shared" si="152"/>
        <v>1</v>
      </c>
      <c r="BO18">
        <f t="shared" si="152"/>
        <v>1</v>
      </c>
      <c r="BP18">
        <f t="shared" si="152"/>
        <v>1</v>
      </c>
      <c r="BQ18">
        <f t="shared" si="152"/>
        <v>1</v>
      </c>
      <c r="BR18">
        <f t="shared" si="152"/>
        <v>1</v>
      </c>
      <c r="BS18">
        <f t="shared" si="152"/>
        <v>1</v>
      </c>
      <c r="BT18">
        <f t="shared" si="152"/>
        <v>1</v>
      </c>
      <c r="BU18">
        <f t="shared" si="152"/>
        <v>1</v>
      </c>
      <c r="BV18">
        <f t="shared" si="152"/>
        <v>1</v>
      </c>
      <c r="BW18">
        <f t="shared" si="152"/>
        <v>1</v>
      </c>
      <c r="BX18">
        <f t="shared" si="152"/>
        <v>1</v>
      </c>
      <c r="BY18">
        <f t="shared" si="152"/>
        <v>1</v>
      </c>
      <c r="BZ18">
        <f t="shared" si="152"/>
        <v>1</v>
      </c>
      <c r="CA18">
        <f t="shared" si="152"/>
        <v>1</v>
      </c>
      <c r="CB18">
        <f t="shared" si="152"/>
        <v>1</v>
      </c>
      <c r="CC18">
        <f t="shared" si="152"/>
        <v>1</v>
      </c>
      <c r="CD18">
        <f t="shared" si="152"/>
        <v>1</v>
      </c>
      <c r="CE18">
        <f t="shared" si="152"/>
        <v>1</v>
      </c>
      <c r="CF18">
        <f t="shared" si="101"/>
        <v>1</v>
      </c>
      <c r="CG18">
        <f t="shared" si="102"/>
        <v>1</v>
      </c>
      <c r="CH18">
        <f t="shared" si="103"/>
        <v>1</v>
      </c>
      <c r="CI18">
        <f t="shared" si="104"/>
        <v>1</v>
      </c>
      <c r="CJ18">
        <f t="shared" si="105"/>
        <v>1</v>
      </c>
      <c r="CK18">
        <f t="shared" si="106"/>
        <v>1</v>
      </c>
      <c r="CL18">
        <f t="shared" si="107"/>
        <v>1</v>
      </c>
      <c r="CM18">
        <f t="shared" si="108"/>
        <v>1</v>
      </c>
      <c r="CN18">
        <f t="shared" si="109"/>
        <v>1</v>
      </c>
      <c r="CO18">
        <f t="shared" si="110"/>
        <v>1</v>
      </c>
      <c r="CP18">
        <f t="shared" si="111"/>
        <v>1</v>
      </c>
      <c r="CQ18">
        <f t="shared" si="112"/>
        <v>1</v>
      </c>
      <c r="CR18">
        <f t="shared" si="113"/>
        <v>1</v>
      </c>
      <c r="CS18">
        <f t="shared" si="114"/>
        <v>1</v>
      </c>
      <c r="CT18">
        <f t="shared" si="115"/>
        <v>1</v>
      </c>
      <c r="CU18">
        <f t="shared" si="116"/>
        <v>1</v>
      </c>
      <c r="CV18">
        <f t="shared" si="117"/>
        <v>1</v>
      </c>
      <c r="CW18">
        <f t="shared" si="118"/>
        <v>1</v>
      </c>
      <c r="CX18">
        <f t="shared" si="119"/>
        <v>1</v>
      </c>
      <c r="CY18">
        <f t="shared" si="120"/>
        <v>1</v>
      </c>
      <c r="CZ18">
        <f t="shared" si="121"/>
        <v>1</v>
      </c>
      <c r="DA18">
        <f t="shared" si="122"/>
        <v>1</v>
      </c>
      <c r="DB18">
        <f t="shared" si="123"/>
        <v>1</v>
      </c>
      <c r="DC18" s="187">
        <f t="shared" si="124"/>
        <v>1</v>
      </c>
      <c r="DD18" s="187">
        <f t="shared" si="125"/>
        <v>1</v>
      </c>
      <c r="DE18" s="187">
        <f t="shared" si="126"/>
        <v>1</v>
      </c>
      <c r="DF18" s="187">
        <f t="shared" si="3"/>
        <v>1</v>
      </c>
      <c r="DG18">
        <f t="shared" si="152"/>
        <v>1</v>
      </c>
      <c r="DH18" s="7">
        <f t="shared" si="4"/>
        <v>0.15</v>
      </c>
      <c r="DI18" s="7">
        <f t="shared" si="5"/>
        <v>0.15</v>
      </c>
      <c r="DJ18" s="7">
        <f t="shared" si="6"/>
        <v>0.15</v>
      </c>
      <c r="DK18" s="7">
        <f t="shared" ref="DK18:DK24" si="153">IF(MIN(DH18:DJ18)=0,0,15%)</f>
        <v>0.15</v>
      </c>
      <c r="DL18" s="7">
        <f t="shared" si="7"/>
        <v>0.3</v>
      </c>
      <c r="DM18" s="7">
        <f t="shared" si="8"/>
        <v>0.3</v>
      </c>
      <c r="DN18" s="7">
        <f t="shared" si="9"/>
        <v>0.3</v>
      </c>
      <c r="DO18" s="7">
        <f t="shared" si="10"/>
        <v>0.3</v>
      </c>
      <c r="DP18" s="7">
        <f>IF(MIN(Data[[#This Row],[¿El agente demuestra escucha activa durante la gestión?6]:[¿El agente parafrasea para confirmar entendimiento?9]])=0,0,30%)</f>
        <v>0.3</v>
      </c>
      <c r="DQ18" s="7">
        <f t="shared" si="11"/>
        <v>0.3</v>
      </c>
      <c r="DR18" s="7">
        <f t="shared" si="12"/>
        <v>0.3</v>
      </c>
      <c r="DS18" s="7">
        <f t="shared" si="13"/>
        <v>0.3</v>
      </c>
      <c r="DT18" s="7">
        <f t="shared" si="14"/>
        <v>0.3</v>
      </c>
      <c r="DU18" s="7">
        <f>IF(MIN(Data[[#This Row],[¿El agente adapta su comunicación al cliente?11]:[¿El agente utiliza el plural corporativo correctamente?14]])=0,0,30%)</f>
        <v>0.3</v>
      </c>
      <c r="DV18" s="7">
        <f t="shared" si="15"/>
        <v>0.25</v>
      </c>
      <c r="DW18" s="7">
        <f t="shared" ref="DW18:DW24" si="154">IF(MIN(DV18)=0,0,25%)</f>
        <v>0.25</v>
      </c>
      <c r="DX18" s="7">
        <f t="shared" si="128"/>
        <v>1</v>
      </c>
      <c r="DY18" s="7">
        <f t="shared" si="129"/>
        <v>1</v>
      </c>
      <c r="DZ18" s="7">
        <f t="shared" si="130"/>
        <v>1</v>
      </c>
      <c r="EA18" s="7">
        <f t="shared" si="131"/>
        <v>1</v>
      </c>
      <c r="EB18" s="7">
        <f t="shared" si="132"/>
        <v>1</v>
      </c>
      <c r="EC18" s="7">
        <f t="shared" ref="EC18:EC24" si="155">IF(SUM(DY18:EB18)=400%,100%,0%)</f>
        <v>1</v>
      </c>
      <c r="ED18" s="7">
        <f t="shared" si="16"/>
        <v>1</v>
      </c>
      <c r="EE18" s="7">
        <f t="shared" si="17"/>
        <v>1</v>
      </c>
      <c r="EF18" s="7">
        <f>IF(SUM(Data[[#This Row],[¿El agente presenta correctamente los beneficios del producto?23]:[¿El agente comunica beneficios emocionales al cliente?24]])=200%,100%,0%)</f>
        <v>1</v>
      </c>
      <c r="EG18" s="7">
        <f t="shared" si="18"/>
        <v>1</v>
      </c>
      <c r="EH18" s="7">
        <f t="shared" si="19"/>
        <v>1</v>
      </c>
      <c r="EI18" s="7">
        <f t="shared" si="20"/>
        <v>1</v>
      </c>
      <c r="EJ18" s="7">
        <f t="shared" ref="EJ18:EJ24" si="156">IF(SUM(EG18:EI18)=300%,100%,0%)</f>
        <v>1</v>
      </c>
      <c r="EK18" s="7">
        <f t="shared" si="21"/>
        <v>1</v>
      </c>
      <c r="EL18" s="7">
        <f>+Data[[#This Row],[¿El agente explica los términos y condiciones del servicio?28]]</f>
        <v>1</v>
      </c>
      <c r="EM18" s="7">
        <f t="shared" si="22"/>
        <v>1</v>
      </c>
      <c r="EN18" s="7">
        <f>+Data[[#This Row],[¿El agente identifica correctamente la solicitud del cliente? 2]]</f>
        <v>1</v>
      </c>
      <c r="EO18" s="7">
        <f t="shared" si="23"/>
        <v>1</v>
      </c>
      <c r="EP18" s="7">
        <f t="shared" si="24"/>
        <v>1</v>
      </c>
      <c r="EQ18" s="7">
        <f t="shared" si="25"/>
        <v>1</v>
      </c>
      <c r="ER18" s="7">
        <f t="shared" ref="ER18:ER24" si="157">IF(SUM(EO18:EQ18)=300%,100%,0%)</f>
        <v>1</v>
      </c>
      <c r="ES18" s="7">
        <f t="shared" si="26"/>
        <v>1</v>
      </c>
      <c r="ET18" s="7">
        <f t="shared" si="27"/>
        <v>1</v>
      </c>
      <c r="EU18" s="7">
        <f t="shared" ref="EU18:EU24" si="158">IF(SUM(ES18:ET18)=200%,100%,0%)</f>
        <v>1</v>
      </c>
      <c r="EV18" s="7">
        <f t="shared" si="28"/>
        <v>1</v>
      </c>
      <c r="EW18" s="7">
        <f t="shared" si="29"/>
        <v>1</v>
      </c>
      <c r="EX18" s="7">
        <f t="shared" si="135"/>
        <v>1</v>
      </c>
      <c r="EY18" s="7">
        <f t="shared" si="136"/>
        <v>1</v>
      </c>
      <c r="EZ18" s="7">
        <f t="shared" si="32"/>
        <v>1</v>
      </c>
      <c r="FA18" s="7">
        <f t="shared" si="137"/>
        <v>1</v>
      </c>
      <c r="FB18" s="7">
        <f t="shared" ref="FB18:FB24" si="159">IF(SUM(EV18:FA18)=600%,100%,0%)</f>
        <v>1</v>
      </c>
      <c r="FC18" s="7">
        <f t="shared" si="138"/>
        <v>1</v>
      </c>
      <c r="FD18" s="7">
        <f t="shared" si="34"/>
        <v>1</v>
      </c>
      <c r="FE18" s="7">
        <f t="shared" si="35"/>
        <v>1</v>
      </c>
      <c r="FF18" s="7">
        <f t="shared" si="36"/>
        <v>1</v>
      </c>
      <c r="FG18" s="7">
        <f t="shared" si="37"/>
        <v>1</v>
      </c>
      <c r="FH18" s="7">
        <f t="shared" si="38"/>
        <v>1</v>
      </c>
      <c r="FI18" s="7">
        <f t="shared" si="39"/>
        <v>1</v>
      </c>
      <c r="FJ18" s="7">
        <f t="shared" ref="FJ18:FJ24" si="160">IF(SUM(FD18:FI18)=600%,100%,)</f>
        <v>1</v>
      </c>
      <c r="FK18" s="7">
        <f t="shared" si="40"/>
        <v>1</v>
      </c>
      <c r="FL18" s="7">
        <f>+Data[[#This Row],[¿El agente gestiona la oferta según la campaña vigente?48]]</f>
        <v>1</v>
      </c>
      <c r="FM18" s="7">
        <f t="shared" si="41"/>
        <v>1</v>
      </c>
      <c r="FN18" s="7">
        <f t="shared" si="42"/>
        <v>1</v>
      </c>
      <c r="FO18" s="7">
        <f t="shared" si="43"/>
        <v>1</v>
      </c>
      <c r="FP18" s="7">
        <f t="shared" ref="FP18:FP24" si="161">IF(SUM(FM18:FO18)=300%,100%,)</f>
        <v>1</v>
      </c>
      <c r="FQ18" s="7">
        <f t="shared" si="44"/>
        <v>1</v>
      </c>
      <c r="FR18" s="7">
        <f>+Data[[#This Row],[¿El agente registra correctamente todas las interacciones?52]]</f>
        <v>1</v>
      </c>
      <c r="FS18" s="7">
        <f t="shared" si="139"/>
        <v>1</v>
      </c>
      <c r="FT18" s="240">
        <f t="shared" si="45"/>
        <v>1</v>
      </c>
      <c r="FU18" s="7">
        <f>+Data[[#This Row],[¿El agente confirma la titularidad del cliente adecuadamente?53]]</f>
        <v>1</v>
      </c>
      <c r="FV18" s="240">
        <f t="shared" si="46"/>
        <v>1</v>
      </c>
      <c r="FW18" s="240">
        <f t="shared" si="47"/>
        <v>1</v>
      </c>
      <c r="FX18" s="7">
        <f t="shared" ref="FX18:FX24" si="162">IF(SUM(FV18:FW18)=200%,100%,)</f>
        <v>1</v>
      </c>
      <c r="FY18" s="240">
        <f t="shared" si="49"/>
        <v>1</v>
      </c>
      <c r="FZ18" s="7">
        <f>+Data[[#This Row],[¿El agente evita compartir información sensible?56]]</f>
        <v>1</v>
      </c>
      <c r="GA18" s="7">
        <f t="shared" si="150"/>
        <v>1</v>
      </c>
      <c r="GB18" s="189">
        <f t="shared" si="140"/>
        <v>0.1</v>
      </c>
      <c r="GC18" s="189">
        <f t="shared" si="141"/>
        <v>0.3</v>
      </c>
      <c r="GD18" s="190">
        <f t="shared" si="142"/>
        <v>0.3</v>
      </c>
      <c r="GE18" s="190">
        <f t="shared" si="143"/>
        <v>0.3</v>
      </c>
      <c r="GF18" s="7">
        <f t="shared" ref="GF18:GF24" si="163">SUM(GB18:GE18)</f>
        <v>1</v>
      </c>
      <c r="GG18" s="187">
        <f>1</f>
        <v>1</v>
      </c>
      <c r="GH18" s="187">
        <f t="shared" si="50"/>
        <v>0</v>
      </c>
      <c r="GI18" t="str">
        <f t="shared" si="51"/>
        <v/>
      </c>
      <c r="GJ18" t="str">
        <f t="shared" si="52"/>
        <v/>
      </c>
      <c r="GK18" t="str">
        <f t="shared" si="53"/>
        <v/>
      </c>
      <c r="GN18" t="str">
        <f t="shared" si="54"/>
        <v/>
      </c>
      <c r="GO18" t="str">
        <f t="shared" si="55"/>
        <v/>
      </c>
      <c r="GP18" t="str">
        <f t="shared" si="56"/>
        <v/>
      </c>
      <c r="GQ18" t="str">
        <f t="shared" si="57"/>
        <v/>
      </c>
      <c r="GR18" t="str">
        <f t="shared" si="58"/>
        <v/>
      </c>
      <c r="GS18" t="str">
        <f t="shared" si="59"/>
        <v/>
      </c>
      <c r="GT18" t="str">
        <f t="shared" si="60"/>
        <v/>
      </c>
      <c r="GU18" t="e">
        <f>IF(#REF!="No",#REF!,"")</f>
        <v>#REF!</v>
      </c>
      <c r="GV18" t="str">
        <f t="shared" si="61"/>
        <v/>
      </c>
      <c r="GW18" t="str">
        <f t="shared" si="62"/>
        <v/>
      </c>
      <c r="GX18" t="str">
        <f t="shared" si="63"/>
        <v/>
      </c>
      <c r="GY18" t="str">
        <f t="shared" si="64"/>
        <v/>
      </c>
      <c r="GZ18" t="str">
        <f t="shared" si="65"/>
        <v/>
      </c>
      <c r="HA18" t="str">
        <f t="shared" si="66"/>
        <v/>
      </c>
      <c r="HB18" t="str">
        <f t="shared" si="67"/>
        <v/>
      </c>
      <c r="HC18" t="str">
        <f t="shared" si="68"/>
        <v/>
      </c>
      <c r="HD18" t="str">
        <f t="shared" si="69"/>
        <v/>
      </c>
      <c r="HE18" t="str">
        <f t="shared" si="70"/>
        <v/>
      </c>
      <c r="HF18" t="str">
        <f t="shared" si="71"/>
        <v/>
      </c>
      <c r="HG18" t="str">
        <f t="shared" si="72"/>
        <v/>
      </c>
      <c r="HH18" t="str">
        <f t="shared" si="73"/>
        <v/>
      </c>
      <c r="HI18" t="str">
        <f t="shared" si="74"/>
        <v/>
      </c>
      <c r="HJ18" t="str">
        <f t="shared" si="75"/>
        <v/>
      </c>
      <c r="HK18" t="str">
        <f t="shared" si="76"/>
        <v/>
      </c>
      <c r="HL18" t="str">
        <f t="shared" si="77"/>
        <v/>
      </c>
      <c r="HM18" t="str">
        <f t="shared" si="78"/>
        <v/>
      </c>
      <c r="HN18" t="str">
        <f t="shared" si="79"/>
        <v/>
      </c>
      <c r="HO18" t="str">
        <f t="shared" si="80"/>
        <v/>
      </c>
      <c r="HP18" t="str">
        <f t="shared" si="81"/>
        <v/>
      </c>
      <c r="HQ18" t="e">
        <f>IF(#REF!="No",#REF!,"")</f>
        <v>#REF!</v>
      </c>
      <c r="HR18" t="e">
        <f>IF(#REF!="No",#REF!,"")</f>
        <v>#REF!</v>
      </c>
      <c r="HS18" t="str">
        <f t="shared" si="82"/>
        <v/>
      </c>
      <c r="HT18" t="str">
        <f t="shared" si="83"/>
        <v/>
      </c>
      <c r="HU18" t="str">
        <f t="shared" si="84"/>
        <v/>
      </c>
      <c r="HV18" t="str">
        <f t="shared" si="85"/>
        <v/>
      </c>
      <c r="HW18" t="str">
        <f t="shared" si="86"/>
        <v/>
      </c>
      <c r="HX18" t="str">
        <f t="shared" si="87"/>
        <v/>
      </c>
      <c r="HY18" t="str">
        <f t="shared" si="88"/>
        <v/>
      </c>
      <c r="HZ18" t="str">
        <f t="shared" si="89"/>
        <v/>
      </c>
      <c r="IA18" t="str">
        <f t="shared" si="90"/>
        <v/>
      </c>
      <c r="IB18" t="str">
        <f t="shared" si="91"/>
        <v/>
      </c>
      <c r="IC18" t="str">
        <f t="shared" si="92"/>
        <v/>
      </c>
      <c r="ID18" s="187" t="str">
        <f t="shared" si="93"/>
        <v/>
      </c>
      <c r="IE18" s="187" t="str">
        <f t="shared" si="94"/>
        <v/>
      </c>
      <c r="IF18" s="187" t="str">
        <f t="shared" si="95"/>
        <v/>
      </c>
      <c r="IG18" s="187" t="str">
        <f t="shared" si="96"/>
        <v/>
      </c>
      <c r="IH18" s="78" t="str">
        <f>A18&amp;" "&amp;F18&amp;" "&amp;Data[[#This Row],[mes]]</f>
        <v>Rose Mary Cedeño Stikel Outbound may-26</v>
      </c>
      <c r="II18" s="78">
        <f>COUNTIF($IH17:$IH425,IH18)</f>
        <v>3</v>
      </c>
      <c r="IJ18" s="78">
        <f t="shared" si="97"/>
        <v>0</v>
      </c>
      <c r="IK18" s="78" t="str">
        <f>IF(Data[[#This Row],[Muestra Critica]]&gt;0,Data[[#This Row],[Muestra Critica]],"")</f>
        <v/>
      </c>
      <c r="IL18" t="str">
        <f>IF(IK18="","",COUNTIF($IK$3:$IK425,IK18))</f>
        <v/>
      </c>
      <c r="IM18">
        <f t="shared" si="98"/>
        <v>0</v>
      </c>
      <c r="IN18" s="188" t="str">
        <f t="shared" si="99"/>
        <v>may-26</v>
      </c>
      <c r="IO18" s="78"/>
      <c r="IP18" s="78"/>
      <c r="IQ18" s="78"/>
      <c r="IR18" s="78"/>
      <c r="IS18" s="78" t="str">
        <f ca="1">IFERROR(_xlfn.XLOOKUP(A:A,HC!B:B,HC!E:E,,0),0)</f>
        <v>&gt; 60 dias</v>
      </c>
    </row>
    <row r="19" spans="1:253" ht="15.5">
      <c r="A19" s="205" t="s">
        <v>315</v>
      </c>
      <c r="B19" s="205">
        <v>68782694</v>
      </c>
      <c r="C19" s="210">
        <v>46147</v>
      </c>
      <c r="D19" s="205" t="s">
        <v>441</v>
      </c>
      <c r="E19" s="205" t="s">
        <v>432</v>
      </c>
      <c r="F19" s="205" t="s">
        <v>32</v>
      </c>
      <c r="G19" s="205" t="s">
        <v>436</v>
      </c>
      <c r="H19" s="205" t="s">
        <v>452</v>
      </c>
      <c r="I19" s="206" t="s">
        <v>447</v>
      </c>
      <c r="J19" s="168" t="s">
        <v>33</v>
      </c>
      <c r="K19" s="168" t="s">
        <v>33</v>
      </c>
      <c r="L19" s="168" t="s">
        <v>33</v>
      </c>
      <c r="M19" s="168" t="s">
        <v>33</v>
      </c>
      <c r="N19" s="168" t="s">
        <v>33</v>
      </c>
      <c r="O19" s="168" t="s">
        <v>33</v>
      </c>
      <c r="P19" s="168" t="s">
        <v>33</v>
      </c>
      <c r="Q19" s="168" t="s">
        <v>33</v>
      </c>
      <c r="R19" s="168" t="s">
        <v>33</v>
      </c>
      <c r="S19" s="168" t="s">
        <v>33</v>
      </c>
      <c r="T19" s="168" t="s">
        <v>33</v>
      </c>
      <c r="U19" s="168" t="s">
        <v>33</v>
      </c>
      <c r="V19" s="169" t="s">
        <v>33</v>
      </c>
      <c r="W19" s="169" t="s">
        <v>33</v>
      </c>
      <c r="X19" s="169" t="s">
        <v>33</v>
      </c>
      <c r="Y19" s="169" t="s">
        <v>33</v>
      </c>
      <c r="Z19" s="169" t="s">
        <v>33</v>
      </c>
      <c r="AA19" s="169" t="s">
        <v>33</v>
      </c>
      <c r="AB19" s="169" t="s">
        <v>33</v>
      </c>
      <c r="AC19" s="169" t="s">
        <v>33</v>
      </c>
      <c r="AD19" s="169" t="s">
        <v>33</v>
      </c>
      <c r="AE19" s="169" t="s">
        <v>33</v>
      </c>
      <c r="AF19" s="169" t="s">
        <v>33</v>
      </c>
      <c r="AG19" s="169" t="s">
        <v>33</v>
      </c>
      <c r="AH19" s="169" t="s">
        <v>33</v>
      </c>
      <c r="AI19" s="169" t="s">
        <v>33</v>
      </c>
      <c r="AJ19" s="169" t="s">
        <v>33</v>
      </c>
      <c r="AK19" s="169" t="s">
        <v>33</v>
      </c>
      <c r="AL19" s="169" t="s">
        <v>33</v>
      </c>
      <c r="AM19" s="169" t="s">
        <v>33</v>
      </c>
      <c r="AN19" s="169" t="s">
        <v>33</v>
      </c>
      <c r="AO19" s="169" t="s">
        <v>33</v>
      </c>
      <c r="AP19" s="169" t="s">
        <v>33</v>
      </c>
      <c r="AQ19" s="169" t="s">
        <v>464</v>
      </c>
      <c r="AR19" s="169" t="s">
        <v>33</v>
      </c>
      <c r="AS19" s="169" t="s">
        <v>33</v>
      </c>
      <c r="AT19" s="169" t="s">
        <v>33</v>
      </c>
      <c r="AU19" s="169" t="s">
        <v>33</v>
      </c>
      <c r="AV19" s="169" t="s">
        <v>34</v>
      </c>
      <c r="AW19" s="169" t="s">
        <v>34</v>
      </c>
      <c r="AX19" s="169" t="s">
        <v>33</v>
      </c>
      <c r="AY19" s="169" t="s">
        <v>33</v>
      </c>
      <c r="AZ19" s="169" t="s">
        <v>33</v>
      </c>
      <c r="BA19" s="169" t="s">
        <v>33</v>
      </c>
      <c r="BB19" s="169" t="s">
        <v>33</v>
      </c>
      <c r="BC19" s="207" t="s">
        <v>33</v>
      </c>
      <c r="BD19" s="207" t="s">
        <v>33</v>
      </c>
      <c r="BE19" s="207" t="s">
        <v>33</v>
      </c>
      <c r="BF19" s="208" t="s">
        <v>33</v>
      </c>
      <c r="BG19" s="196"/>
      <c r="BH19" s="211" t="str">
        <f>Data[[#This Row],[Tipo de Muestra]]</f>
        <v>Critica</v>
      </c>
      <c r="BI19" s="196"/>
      <c r="BJ19" s="196"/>
      <c r="BK19">
        <f t="shared" si="0"/>
        <v>1</v>
      </c>
      <c r="BL19">
        <f t="shared" si="1"/>
        <v>1</v>
      </c>
      <c r="BM19">
        <f t="shared" si="152"/>
        <v>1</v>
      </c>
      <c r="BN19">
        <f t="shared" si="152"/>
        <v>1</v>
      </c>
      <c r="BO19">
        <f t="shared" si="152"/>
        <v>1</v>
      </c>
      <c r="BP19">
        <f t="shared" si="152"/>
        <v>1</v>
      </c>
      <c r="BQ19">
        <f t="shared" si="152"/>
        <v>1</v>
      </c>
      <c r="BR19">
        <f t="shared" si="152"/>
        <v>1</v>
      </c>
      <c r="BS19">
        <f t="shared" si="152"/>
        <v>1</v>
      </c>
      <c r="BT19">
        <f t="shared" si="152"/>
        <v>1</v>
      </c>
      <c r="BU19">
        <f t="shared" si="152"/>
        <v>1</v>
      </c>
      <c r="BV19">
        <f t="shared" si="152"/>
        <v>1</v>
      </c>
      <c r="BW19">
        <f t="shared" si="152"/>
        <v>1</v>
      </c>
      <c r="BX19">
        <f t="shared" si="152"/>
        <v>1</v>
      </c>
      <c r="BY19">
        <f t="shared" si="152"/>
        <v>1</v>
      </c>
      <c r="BZ19">
        <f t="shared" si="152"/>
        <v>1</v>
      </c>
      <c r="CA19">
        <f t="shared" si="152"/>
        <v>1</v>
      </c>
      <c r="CB19">
        <f t="shared" si="152"/>
        <v>1</v>
      </c>
      <c r="CC19">
        <f t="shared" si="152"/>
        <v>1</v>
      </c>
      <c r="CD19">
        <f t="shared" si="152"/>
        <v>1</v>
      </c>
      <c r="CE19">
        <f t="shared" si="152"/>
        <v>1</v>
      </c>
      <c r="CF19">
        <f t="shared" si="101"/>
        <v>1</v>
      </c>
      <c r="CG19">
        <f t="shared" si="102"/>
        <v>1</v>
      </c>
      <c r="CH19">
        <f t="shared" si="103"/>
        <v>1</v>
      </c>
      <c r="CI19">
        <f t="shared" si="104"/>
        <v>1</v>
      </c>
      <c r="CJ19">
        <f t="shared" si="105"/>
        <v>1</v>
      </c>
      <c r="CK19">
        <f t="shared" si="106"/>
        <v>1</v>
      </c>
      <c r="CL19">
        <f t="shared" si="107"/>
        <v>1</v>
      </c>
      <c r="CM19">
        <f t="shared" si="108"/>
        <v>1</v>
      </c>
      <c r="CN19">
        <f t="shared" si="109"/>
        <v>1</v>
      </c>
      <c r="CO19">
        <f t="shared" si="110"/>
        <v>1</v>
      </c>
      <c r="CP19">
        <f t="shared" si="111"/>
        <v>1</v>
      </c>
      <c r="CQ19">
        <f t="shared" si="112"/>
        <v>1</v>
      </c>
      <c r="CR19">
        <f t="shared" si="113"/>
        <v>1</v>
      </c>
      <c r="CS19">
        <f t="shared" si="114"/>
        <v>1</v>
      </c>
      <c r="CT19">
        <f t="shared" si="115"/>
        <v>1</v>
      </c>
      <c r="CU19">
        <f t="shared" si="116"/>
        <v>1</v>
      </c>
      <c r="CV19">
        <f t="shared" si="117"/>
        <v>0</v>
      </c>
      <c r="CW19">
        <f t="shared" si="118"/>
        <v>0</v>
      </c>
      <c r="CX19">
        <f t="shared" si="119"/>
        <v>1</v>
      </c>
      <c r="CY19">
        <f t="shared" si="120"/>
        <v>1</v>
      </c>
      <c r="CZ19">
        <f t="shared" si="121"/>
        <v>1</v>
      </c>
      <c r="DA19">
        <f t="shared" si="122"/>
        <v>1</v>
      </c>
      <c r="DB19">
        <f t="shared" si="123"/>
        <v>1</v>
      </c>
      <c r="DC19" s="187">
        <f t="shared" si="124"/>
        <v>1</v>
      </c>
      <c r="DD19" s="187">
        <f t="shared" si="125"/>
        <v>1</v>
      </c>
      <c r="DE19" s="187">
        <f t="shared" si="126"/>
        <v>1</v>
      </c>
      <c r="DF19" s="187">
        <f t="shared" si="3"/>
        <v>1</v>
      </c>
      <c r="DG19">
        <f t="shared" si="152"/>
        <v>1</v>
      </c>
      <c r="DH19" s="7">
        <f t="shared" si="4"/>
        <v>0.15</v>
      </c>
      <c r="DI19" s="7">
        <f t="shared" si="5"/>
        <v>0.15</v>
      </c>
      <c r="DJ19" s="7">
        <f t="shared" si="6"/>
        <v>0.15</v>
      </c>
      <c r="DK19" s="7">
        <f t="shared" si="153"/>
        <v>0.15</v>
      </c>
      <c r="DL19" s="7">
        <f t="shared" si="7"/>
        <v>0.3</v>
      </c>
      <c r="DM19" s="7">
        <f t="shared" si="8"/>
        <v>0.3</v>
      </c>
      <c r="DN19" s="7">
        <f t="shared" si="9"/>
        <v>0.3</v>
      </c>
      <c r="DO19" s="7">
        <f t="shared" si="10"/>
        <v>0.3</v>
      </c>
      <c r="DP19" s="7">
        <f>IF(MIN(Data[[#This Row],[¿El agente demuestra escucha activa durante la gestión?6]:[¿El agente parafrasea para confirmar entendimiento?9]])=0,0,30%)</f>
        <v>0.3</v>
      </c>
      <c r="DQ19" s="7">
        <f t="shared" si="11"/>
        <v>0.3</v>
      </c>
      <c r="DR19" s="7">
        <f t="shared" si="12"/>
        <v>0.3</v>
      </c>
      <c r="DS19" s="7">
        <f t="shared" si="13"/>
        <v>0.3</v>
      </c>
      <c r="DT19" s="7">
        <f t="shared" si="14"/>
        <v>0.3</v>
      </c>
      <c r="DU19" s="7">
        <f>IF(MIN(Data[[#This Row],[¿El agente adapta su comunicación al cliente?11]:[¿El agente utiliza el plural corporativo correctamente?14]])=0,0,30%)</f>
        <v>0.3</v>
      </c>
      <c r="DV19" s="7">
        <f t="shared" si="15"/>
        <v>0.25</v>
      </c>
      <c r="DW19" s="7">
        <f t="shared" si="154"/>
        <v>0.25</v>
      </c>
      <c r="DX19" s="7">
        <f t="shared" si="128"/>
        <v>1</v>
      </c>
      <c r="DY19" s="7">
        <f t="shared" si="129"/>
        <v>1</v>
      </c>
      <c r="DZ19" s="7">
        <f t="shared" si="130"/>
        <v>1</v>
      </c>
      <c r="EA19" s="7">
        <f t="shared" si="131"/>
        <v>1</v>
      </c>
      <c r="EB19" s="7">
        <f t="shared" si="132"/>
        <v>1</v>
      </c>
      <c r="EC19" s="7">
        <f t="shared" si="155"/>
        <v>1</v>
      </c>
      <c r="ED19" s="7">
        <f t="shared" si="16"/>
        <v>1</v>
      </c>
      <c r="EE19" s="7">
        <f t="shared" si="17"/>
        <v>1</v>
      </c>
      <c r="EF19" s="7">
        <f>IF(SUM(Data[[#This Row],[¿El agente presenta correctamente los beneficios del producto?23]:[¿El agente comunica beneficios emocionales al cliente?24]])=200%,100%,0%)</f>
        <v>1</v>
      </c>
      <c r="EG19" s="7">
        <f t="shared" si="18"/>
        <v>1</v>
      </c>
      <c r="EH19" s="7">
        <f t="shared" si="19"/>
        <v>1</v>
      </c>
      <c r="EI19" s="7">
        <f t="shared" si="20"/>
        <v>1</v>
      </c>
      <c r="EJ19" s="7">
        <f t="shared" si="156"/>
        <v>1</v>
      </c>
      <c r="EK19" s="7">
        <f t="shared" si="21"/>
        <v>1</v>
      </c>
      <c r="EL19" s="7">
        <f>+Data[[#This Row],[¿El agente explica los términos y condiciones del servicio?28]]</f>
        <v>1</v>
      </c>
      <c r="EM19" s="7">
        <f t="shared" si="22"/>
        <v>1</v>
      </c>
      <c r="EN19" s="7">
        <f>+Data[[#This Row],[¿El agente identifica correctamente la solicitud del cliente? 2]]</f>
        <v>1</v>
      </c>
      <c r="EO19" s="7">
        <f t="shared" si="23"/>
        <v>1</v>
      </c>
      <c r="EP19" s="7">
        <f t="shared" si="24"/>
        <v>1</v>
      </c>
      <c r="EQ19" s="7">
        <f t="shared" si="25"/>
        <v>1</v>
      </c>
      <c r="ER19" s="7">
        <f t="shared" si="157"/>
        <v>1</v>
      </c>
      <c r="ES19" s="7">
        <f t="shared" si="26"/>
        <v>1</v>
      </c>
      <c r="ET19" s="7">
        <f t="shared" si="27"/>
        <v>1</v>
      </c>
      <c r="EU19" s="7">
        <f t="shared" si="158"/>
        <v>1</v>
      </c>
      <c r="EV19" s="7">
        <f t="shared" si="28"/>
        <v>1</v>
      </c>
      <c r="EW19" s="7">
        <f t="shared" si="29"/>
        <v>1</v>
      </c>
      <c r="EX19" s="7">
        <f t="shared" si="135"/>
        <v>1</v>
      </c>
      <c r="EY19" s="7">
        <f t="shared" si="136"/>
        <v>1</v>
      </c>
      <c r="EZ19" s="7">
        <f t="shared" si="32"/>
        <v>1</v>
      </c>
      <c r="FA19" s="7">
        <f t="shared" si="137"/>
        <v>1</v>
      </c>
      <c r="FB19" s="7">
        <f t="shared" si="159"/>
        <v>1</v>
      </c>
      <c r="FC19" s="7">
        <f t="shared" si="138"/>
        <v>1</v>
      </c>
      <c r="FD19" s="7">
        <f t="shared" si="34"/>
        <v>1</v>
      </c>
      <c r="FE19" s="7">
        <f t="shared" si="35"/>
        <v>1</v>
      </c>
      <c r="FF19" s="7">
        <f t="shared" si="36"/>
        <v>1</v>
      </c>
      <c r="FG19" s="7">
        <f t="shared" si="37"/>
        <v>1</v>
      </c>
      <c r="FH19" s="7">
        <f t="shared" si="38"/>
        <v>0</v>
      </c>
      <c r="FI19" s="7">
        <f t="shared" si="39"/>
        <v>0</v>
      </c>
      <c r="FJ19" s="7">
        <f t="shared" si="160"/>
        <v>0</v>
      </c>
      <c r="FK19" s="7">
        <f t="shared" si="40"/>
        <v>1</v>
      </c>
      <c r="FL19" s="7">
        <f>+Data[[#This Row],[¿El agente gestiona la oferta según la campaña vigente?48]]</f>
        <v>1</v>
      </c>
      <c r="FM19" s="7">
        <f t="shared" si="41"/>
        <v>1</v>
      </c>
      <c r="FN19" s="7">
        <f t="shared" si="42"/>
        <v>1</v>
      </c>
      <c r="FO19" s="7">
        <f t="shared" si="43"/>
        <v>1</v>
      </c>
      <c r="FP19" s="7">
        <f t="shared" si="161"/>
        <v>1</v>
      </c>
      <c r="FQ19" s="7">
        <f t="shared" si="44"/>
        <v>1</v>
      </c>
      <c r="FR19" s="7">
        <f>+Data[[#This Row],[¿El agente registra correctamente todas las interacciones?52]]</f>
        <v>1</v>
      </c>
      <c r="FS19" s="7">
        <f t="shared" si="139"/>
        <v>0</v>
      </c>
      <c r="FT19" s="240">
        <f t="shared" si="45"/>
        <v>1</v>
      </c>
      <c r="FU19" s="7">
        <f>+Data[[#This Row],[¿El agente confirma la titularidad del cliente adecuadamente?53]]</f>
        <v>1</v>
      </c>
      <c r="FV19" s="240">
        <f t="shared" si="46"/>
        <v>1</v>
      </c>
      <c r="FW19" s="240">
        <f t="shared" si="47"/>
        <v>1</v>
      </c>
      <c r="FX19" s="7">
        <f t="shared" si="162"/>
        <v>1</v>
      </c>
      <c r="FY19" s="240">
        <f t="shared" si="49"/>
        <v>1</v>
      </c>
      <c r="FZ19" s="7">
        <f>+Data[[#This Row],[¿El agente evita compartir información sensible?56]]</f>
        <v>1</v>
      </c>
      <c r="GA19" s="7">
        <f t="shared" si="150"/>
        <v>1</v>
      </c>
      <c r="GB19" s="189">
        <f t="shared" si="140"/>
        <v>0.1</v>
      </c>
      <c r="GC19" s="189">
        <f t="shared" si="141"/>
        <v>0.3</v>
      </c>
      <c r="GD19" s="190">
        <f t="shared" si="142"/>
        <v>0</v>
      </c>
      <c r="GE19" s="190">
        <f t="shared" si="143"/>
        <v>0.3</v>
      </c>
      <c r="GF19" s="7">
        <f t="shared" si="163"/>
        <v>0.7</v>
      </c>
      <c r="GG19" s="187">
        <f>1</f>
        <v>1</v>
      </c>
      <c r="GH19" s="187">
        <f t="shared" si="50"/>
        <v>1</v>
      </c>
      <c r="GI19" t="str">
        <f t="shared" si="51"/>
        <v/>
      </c>
      <c r="GJ19" t="str">
        <f t="shared" si="52"/>
        <v/>
      </c>
      <c r="GK19" t="str">
        <f t="shared" si="53"/>
        <v/>
      </c>
      <c r="GN19" t="str">
        <f t="shared" si="54"/>
        <v/>
      </c>
      <c r="GO19" t="str">
        <f t="shared" si="55"/>
        <v/>
      </c>
      <c r="GP19" t="str">
        <f t="shared" si="56"/>
        <v/>
      </c>
      <c r="GQ19" t="str">
        <f t="shared" si="57"/>
        <v/>
      </c>
      <c r="GR19" t="str">
        <f t="shared" si="58"/>
        <v/>
      </c>
      <c r="GS19" t="str">
        <f t="shared" si="59"/>
        <v/>
      </c>
      <c r="GT19" t="str">
        <f t="shared" si="60"/>
        <v/>
      </c>
      <c r="GU19" t="e">
        <f>IF(#REF!="No",#REF!,"")</f>
        <v>#REF!</v>
      </c>
      <c r="GV19" t="str">
        <f t="shared" si="61"/>
        <v/>
      </c>
      <c r="GW19" t="str">
        <f t="shared" si="62"/>
        <v/>
      </c>
      <c r="GX19" t="str">
        <f t="shared" si="63"/>
        <v/>
      </c>
      <c r="GY19" t="str">
        <f t="shared" si="64"/>
        <v/>
      </c>
      <c r="GZ19" t="str">
        <f t="shared" si="65"/>
        <v/>
      </c>
      <c r="HA19" t="str">
        <f t="shared" si="66"/>
        <v/>
      </c>
      <c r="HB19" t="str">
        <f t="shared" si="67"/>
        <v/>
      </c>
      <c r="HC19" t="str">
        <f t="shared" si="68"/>
        <v/>
      </c>
      <c r="HD19" t="str">
        <f t="shared" si="69"/>
        <v/>
      </c>
      <c r="HE19" t="str">
        <f t="shared" si="70"/>
        <v/>
      </c>
      <c r="HF19" t="str">
        <f t="shared" si="71"/>
        <v/>
      </c>
      <c r="HG19" t="str">
        <f t="shared" si="72"/>
        <v/>
      </c>
      <c r="HH19" t="str">
        <f t="shared" si="73"/>
        <v/>
      </c>
      <c r="HI19" t="str">
        <f t="shared" si="74"/>
        <v/>
      </c>
      <c r="HJ19" t="str">
        <f t="shared" si="75"/>
        <v/>
      </c>
      <c r="HK19" t="str">
        <f t="shared" si="76"/>
        <v/>
      </c>
      <c r="HL19" t="str">
        <f t="shared" si="77"/>
        <v/>
      </c>
      <c r="HM19" t="str">
        <f t="shared" si="78"/>
        <v/>
      </c>
      <c r="HN19" t="str">
        <f t="shared" si="79"/>
        <v/>
      </c>
      <c r="HO19" t="str">
        <f t="shared" si="80"/>
        <v/>
      </c>
      <c r="HP19" t="str">
        <f t="shared" si="81"/>
        <v/>
      </c>
      <c r="HQ19" t="e">
        <f>IF(#REF!="No",#REF!,"")</f>
        <v>#REF!</v>
      </c>
      <c r="HR19" t="e">
        <f>IF(#REF!="No",#REF!,"")</f>
        <v>#REF!</v>
      </c>
      <c r="HS19" t="str">
        <f t="shared" si="82"/>
        <v/>
      </c>
      <c r="HT19" t="str">
        <f t="shared" si="83"/>
        <v/>
      </c>
      <c r="HU19" t="str">
        <f t="shared" si="84"/>
        <v/>
      </c>
      <c r="HV19" t="str">
        <f t="shared" si="85"/>
        <v/>
      </c>
      <c r="HW19" t="str">
        <f t="shared" si="86"/>
        <v xml:space="preserve">¿El agente realiza seguimiento adecuado al caso o solicitud? </v>
      </c>
      <c r="HX19" t="str">
        <f t="shared" si="87"/>
        <v xml:space="preserve">¿El agente maneja correctamente las objeciones del cliente? </v>
      </c>
      <c r="HY19" t="str">
        <f t="shared" si="88"/>
        <v/>
      </c>
      <c r="HZ19" t="str">
        <f t="shared" si="89"/>
        <v/>
      </c>
      <c r="IA19" t="str">
        <f t="shared" si="90"/>
        <v/>
      </c>
      <c r="IB19" t="str">
        <f t="shared" si="91"/>
        <v/>
      </c>
      <c r="IC19" t="str">
        <f t="shared" si="92"/>
        <v/>
      </c>
      <c r="ID19" s="187" t="str">
        <f t="shared" si="93"/>
        <v/>
      </c>
      <c r="IE19" s="187" t="str">
        <f t="shared" si="94"/>
        <v/>
      </c>
      <c r="IF19" s="187" t="str">
        <f t="shared" si="95"/>
        <v/>
      </c>
      <c r="IG19" s="187" t="str">
        <f t="shared" si="96"/>
        <v/>
      </c>
      <c r="IH19" s="78" t="str">
        <f>A19&amp;" "&amp;F19&amp;" "&amp;Data[[#This Row],[mes]]</f>
        <v>Viviana Sarria Jimenez Outbound may-26</v>
      </c>
      <c r="II19" s="78">
        <f>COUNTIF($IH18:$IH425,IH19)</f>
        <v>2</v>
      </c>
      <c r="IJ19" s="78">
        <f t="shared" si="97"/>
        <v>0</v>
      </c>
      <c r="IK19" s="78">
        <f>IF(Data[[#This Row],[Muestra Critica]]&gt;0,Data[[#This Row],[Muestra Critica]],"")</f>
        <v>1</v>
      </c>
      <c r="IL19">
        <f>IF(IK19="","",COUNTIF($IK$3:$IK425,IK19))</f>
        <v>397</v>
      </c>
      <c r="IM19">
        <f t="shared" si="98"/>
        <v>0</v>
      </c>
      <c r="IN19" s="188" t="str">
        <f t="shared" si="99"/>
        <v>may-26</v>
      </c>
      <c r="IO19" s="78"/>
      <c r="IP19" s="78"/>
      <c r="IQ19" s="78"/>
      <c r="IR19" s="78"/>
      <c r="IS19" s="78" t="str">
        <f ca="1">IFERROR(_xlfn.XLOOKUP(A:A,HC!B:B,HC!E:E,,0),0)</f>
        <v>&gt; 60 dias</v>
      </c>
    </row>
    <row r="20" spans="1:253" ht="15.5">
      <c r="A20" s="205" t="s">
        <v>316</v>
      </c>
      <c r="B20" s="205">
        <v>68401658</v>
      </c>
      <c r="C20" s="210">
        <v>46147</v>
      </c>
      <c r="D20" s="205" t="s">
        <v>441</v>
      </c>
      <c r="E20" s="205" t="s">
        <v>432</v>
      </c>
      <c r="F20" s="205" t="s">
        <v>32</v>
      </c>
      <c r="G20" s="205" t="s">
        <v>436</v>
      </c>
      <c r="H20" s="205" t="s">
        <v>452</v>
      </c>
      <c r="I20" s="206" t="s">
        <v>447</v>
      </c>
      <c r="J20" s="168" t="s">
        <v>33</v>
      </c>
      <c r="K20" s="168" t="s">
        <v>33</v>
      </c>
      <c r="L20" s="168" t="s">
        <v>33</v>
      </c>
      <c r="M20" s="168" t="s">
        <v>33</v>
      </c>
      <c r="N20" s="168" t="s">
        <v>33</v>
      </c>
      <c r="O20" s="168" t="s">
        <v>33</v>
      </c>
      <c r="P20" s="168" t="s">
        <v>33</v>
      </c>
      <c r="Q20" s="168" t="s">
        <v>33</v>
      </c>
      <c r="R20" s="168" t="s">
        <v>33</v>
      </c>
      <c r="S20" s="168" t="s">
        <v>33</v>
      </c>
      <c r="T20" s="168" t="s">
        <v>33</v>
      </c>
      <c r="U20" s="168" t="s">
        <v>33</v>
      </c>
      <c r="V20" s="169" t="s">
        <v>33</v>
      </c>
      <c r="W20" s="169" t="s">
        <v>33</v>
      </c>
      <c r="X20" s="169" t="s">
        <v>33</v>
      </c>
      <c r="Y20" s="169" t="s">
        <v>33</v>
      </c>
      <c r="Z20" s="169" t="s">
        <v>33</v>
      </c>
      <c r="AA20" s="169" t="s">
        <v>33</v>
      </c>
      <c r="AB20" s="169" t="s">
        <v>33</v>
      </c>
      <c r="AC20" s="169" t="s">
        <v>33</v>
      </c>
      <c r="AD20" s="169" t="s">
        <v>33</v>
      </c>
      <c r="AE20" s="169" t="s">
        <v>33</v>
      </c>
      <c r="AF20" s="169" t="s">
        <v>33</v>
      </c>
      <c r="AG20" s="169" t="s">
        <v>33</v>
      </c>
      <c r="AH20" s="169" t="s">
        <v>33</v>
      </c>
      <c r="AI20" s="169" t="s">
        <v>33</v>
      </c>
      <c r="AJ20" s="169" t="s">
        <v>33</v>
      </c>
      <c r="AK20" s="169" t="s">
        <v>33</v>
      </c>
      <c r="AL20" s="169" t="s">
        <v>33</v>
      </c>
      <c r="AM20" s="169" t="s">
        <v>33</v>
      </c>
      <c r="AN20" s="169" t="s">
        <v>33</v>
      </c>
      <c r="AO20" s="169" t="s">
        <v>33</v>
      </c>
      <c r="AP20" s="169" t="s">
        <v>33</v>
      </c>
      <c r="AQ20" s="169" t="s">
        <v>464</v>
      </c>
      <c r="AR20" s="169" t="s">
        <v>33</v>
      </c>
      <c r="AS20" s="169" t="s">
        <v>34</v>
      </c>
      <c r="AT20" s="169" t="s">
        <v>33</v>
      </c>
      <c r="AU20" s="169" t="s">
        <v>33</v>
      </c>
      <c r="AV20" s="169" t="s">
        <v>33</v>
      </c>
      <c r="AW20" s="169" t="s">
        <v>33</v>
      </c>
      <c r="AX20" s="169" t="s">
        <v>33</v>
      </c>
      <c r="AY20" s="169" t="s">
        <v>33</v>
      </c>
      <c r="AZ20" s="169" t="s">
        <v>33</v>
      </c>
      <c r="BA20" s="169" t="s">
        <v>33</v>
      </c>
      <c r="BB20" s="169" t="s">
        <v>33</v>
      </c>
      <c r="BC20" s="207" t="s">
        <v>33</v>
      </c>
      <c r="BD20" s="207" t="s">
        <v>33</v>
      </c>
      <c r="BE20" s="207" t="s">
        <v>33</v>
      </c>
      <c r="BF20" s="208" t="s">
        <v>33</v>
      </c>
      <c r="BG20" s="196"/>
      <c r="BH20" s="211" t="str">
        <f>Data[[#This Row],[Tipo de Muestra]]</f>
        <v>Critica</v>
      </c>
      <c r="BI20" s="196"/>
      <c r="BJ20" s="196"/>
      <c r="BK20">
        <f t="shared" si="0"/>
        <v>1</v>
      </c>
      <c r="BL20">
        <f t="shared" si="1"/>
        <v>1</v>
      </c>
      <c r="BM20">
        <f t="shared" ref="BM20:BM83" si="164">IF(OR(L20="Si",L20="N/A"),1,0)</f>
        <v>1</v>
      </c>
      <c r="BN20">
        <f t="shared" ref="BN20:BN83" si="165">IF(OR(M20="Si",M20="N/A"),1,0)</f>
        <v>1</v>
      </c>
      <c r="BO20">
        <f t="shared" ref="BO20:BO83" si="166">IF(OR(N20="Si",N20="N/A"),1,0)</f>
        <v>1</v>
      </c>
      <c r="BP20">
        <f t="shared" ref="BP20:BP83" si="167">IF(OR(O20="Si",O20="N/A"),1,0)</f>
        <v>1</v>
      </c>
      <c r="BQ20">
        <f t="shared" ref="BQ20:BQ83" si="168">IF(OR(P20="Si",P20="N/A"),1,0)</f>
        <v>1</v>
      </c>
      <c r="BR20">
        <f t="shared" ref="BR20:BR83" si="169">IF(OR(Q20="Si",Q20="N/A"),1,0)</f>
        <v>1</v>
      </c>
      <c r="BS20">
        <f t="shared" ref="BS20:BS83" si="170">IF(OR(R20="Si",R20="N/A"),1,0)</f>
        <v>1</v>
      </c>
      <c r="BT20">
        <f t="shared" ref="BT20:BT83" si="171">IF(OR(S20="Si",S20="N/A"),1,0)</f>
        <v>1</v>
      </c>
      <c r="BU20">
        <f t="shared" ref="BU20:BU83" si="172">IF(OR(T20="Si",T20="N/A"),1,0)</f>
        <v>1</v>
      </c>
      <c r="BV20">
        <f t="shared" ref="BV20:BV83" si="173">IF(OR(U20="Si",U20="N/A"),1,0)</f>
        <v>1</v>
      </c>
      <c r="BW20">
        <f t="shared" ref="BW20:BW83" si="174">IF(OR(V20="Si",V20="N/A"),1,0)</f>
        <v>1</v>
      </c>
      <c r="BX20">
        <f t="shared" ref="BX20:BX83" si="175">IF(OR(W20="Si",W20="N/A"),1,0)</f>
        <v>1</v>
      </c>
      <c r="BY20">
        <f t="shared" ref="BY20:BY83" si="176">IF(OR(X20="Si",X20="N/A"),1,0)</f>
        <v>1</v>
      </c>
      <c r="BZ20">
        <f t="shared" ref="BZ20:BZ83" si="177">IF(OR(Y20="Si",Y20="N/A"),1,0)</f>
        <v>1</v>
      </c>
      <c r="CA20">
        <f t="shared" ref="CA20:CA83" si="178">IF(OR(Z20="Si",Z20="N/A"),1,0)</f>
        <v>1</v>
      </c>
      <c r="CB20">
        <f t="shared" ref="CB20:CB83" si="179">IF(OR(AA20="Si",AA20="N/A"),1,0)</f>
        <v>1</v>
      </c>
      <c r="CC20">
        <f t="shared" ref="CC20:CC83" si="180">IF(OR(AB20="Si",AB20="N/A"),1,0)</f>
        <v>1</v>
      </c>
      <c r="CD20">
        <f t="shared" ref="CD20:CD83" si="181">IF(OR(AC20="Si",AC20="N/A"),1,0)</f>
        <v>1</v>
      </c>
      <c r="CE20">
        <f t="shared" ref="CE20:CE83" si="182">IF(OR(AD20="Si",AD20="N/A"),1,0)</f>
        <v>1</v>
      </c>
      <c r="CF20">
        <f t="shared" si="101"/>
        <v>1</v>
      </c>
      <c r="CG20">
        <f t="shared" si="102"/>
        <v>1</v>
      </c>
      <c r="CH20">
        <f t="shared" si="103"/>
        <v>1</v>
      </c>
      <c r="CI20">
        <f t="shared" si="104"/>
        <v>1</v>
      </c>
      <c r="CJ20">
        <f t="shared" si="105"/>
        <v>1</v>
      </c>
      <c r="CK20">
        <f t="shared" si="106"/>
        <v>1</v>
      </c>
      <c r="CL20">
        <f t="shared" si="107"/>
        <v>1</v>
      </c>
      <c r="CM20">
        <f t="shared" si="108"/>
        <v>1</v>
      </c>
      <c r="CN20">
        <f t="shared" si="109"/>
        <v>1</v>
      </c>
      <c r="CO20">
        <f t="shared" si="110"/>
        <v>1</v>
      </c>
      <c r="CP20">
        <f t="shared" si="111"/>
        <v>1</v>
      </c>
      <c r="CQ20">
        <f t="shared" si="112"/>
        <v>1</v>
      </c>
      <c r="CR20">
        <f t="shared" si="113"/>
        <v>1</v>
      </c>
      <c r="CS20">
        <f t="shared" si="114"/>
        <v>0</v>
      </c>
      <c r="CT20">
        <f t="shared" si="115"/>
        <v>1</v>
      </c>
      <c r="CU20">
        <f t="shared" si="116"/>
        <v>1</v>
      </c>
      <c r="CV20">
        <f t="shared" si="117"/>
        <v>1</v>
      </c>
      <c r="CW20">
        <f t="shared" si="118"/>
        <v>1</v>
      </c>
      <c r="CX20">
        <f t="shared" si="119"/>
        <v>1</v>
      </c>
      <c r="CY20">
        <f t="shared" si="120"/>
        <v>1</v>
      </c>
      <c r="CZ20">
        <f t="shared" si="121"/>
        <v>1</v>
      </c>
      <c r="DA20">
        <f t="shared" si="122"/>
        <v>1</v>
      </c>
      <c r="DB20">
        <f t="shared" si="123"/>
        <v>1</v>
      </c>
      <c r="DC20" s="187">
        <f t="shared" si="124"/>
        <v>1</v>
      </c>
      <c r="DD20" s="187">
        <f t="shared" si="125"/>
        <v>1</v>
      </c>
      <c r="DE20" s="187">
        <f t="shared" si="126"/>
        <v>1</v>
      </c>
      <c r="DF20" s="187">
        <f t="shared" si="3"/>
        <v>1</v>
      </c>
      <c r="DG20">
        <f t="shared" ref="DG20:DG83" si="183">IF(OR(BF20="Si",BF20="N/A"),1,0)</f>
        <v>1</v>
      </c>
      <c r="DH20" s="7">
        <f t="shared" si="4"/>
        <v>0.15</v>
      </c>
      <c r="DI20" s="7">
        <f t="shared" si="5"/>
        <v>0.15</v>
      </c>
      <c r="DJ20" s="7">
        <f t="shared" si="6"/>
        <v>0.15</v>
      </c>
      <c r="DK20" s="7">
        <f t="shared" si="153"/>
        <v>0.15</v>
      </c>
      <c r="DL20" s="7">
        <f t="shared" si="7"/>
        <v>0.3</v>
      </c>
      <c r="DM20" s="7">
        <f t="shared" si="8"/>
        <v>0.3</v>
      </c>
      <c r="DN20" s="7">
        <f t="shared" si="9"/>
        <v>0.3</v>
      </c>
      <c r="DO20" s="7">
        <f t="shared" si="10"/>
        <v>0.3</v>
      </c>
      <c r="DP20" s="7">
        <f>IF(MIN(Data[[#This Row],[¿El agente demuestra escucha activa durante la gestión?6]:[¿El agente parafrasea para confirmar entendimiento?9]])=0,0,30%)</f>
        <v>0.3</v>
      </c>
      <c r="DQ20" s="7">
        <f t="shared" si="11"/>
        <v>0.3</v>
      </c>
      <c r="DR20" s="7">
        <f t="shared" si="12"/>
        <v>0.3</v>
      </c>
      <c r="DS20" s="7">
        <f t="shared" si="13"/>
        <v>0.3</v>
      </c>
      <c r="DT20" s="7">
        <f t="shared" si="14"/>
        <v>0.3</v>
      </c>
      <c r="DU20" s="7">
        <f>IF(MIN(Data[[#This Row],[¿El agente adapta su comunicación al cliente?11]:[¿El agente utiliza el plural corporativo correctamente?14]])=0,0,30%)</f>
        <v>0.3</v>
      </c>
      <c r="DV20" s="7">
        <f t="shared" si="15"/>
        <v>0.25</v>
      </c>
      <c r="DW20" s="7">
        <f t="shared" si="154"/>
        <v>0.25</v>
      </c>
      <c r="DX20" s="7">
        <f t="shared" si="128"/>
        <v>1</v>
      </c>
      <c r="DY20" s="7">
        <f t="shared" si="129"/>
        <v>1</v>
      </c>
      <c r="DZ20" s="7">
        <f t="shared" si="130"/>
        <v>1</v>
      </c>
      <c r="EA20" s="7">
        <f t="shared" si="131"/>
        <v>1</v>
      </c>
      <c r="EB20" s="7">
        <f t="shared" si="132"/>
        <v>1</v>
      </c>
      <c r="EC20" s="7">
        <f t="shared" si="155"/>
        <v>1</v>
      </c>
      <c r="ED20" s="7">
        <f t="shared" si="16"/>
        <v>1</v>
      </c>
      <c r="EE20" s="7">
        <f t="shared" si="17"/>
        <v>1</v>
      </c>
      <c r="EF20" s="7">
        <f>IF(SUM(Data[[#This Row],[¿El agente presenta correctamente los beneficios del producto?23]:[¿El agente comunica beneficios emocionales al cliente?24]])=200%,100%,0%)</f>
        <v>1</v>
      </c>
      <c r="EG20" s="7">
        <f t="shared" si="18"/>
        <v>1</v>
      </c>
      <c r="EH20" s="7">
        <f t="shared" si="19"/>
        <v>1</v>
      </c>
      <c r="EI20" s="7">
        <f t="shared" si="20"/>
        <v>1</v>
      </c>
      <c r="EJ20" s="7">
        <f t="shared" si="156"/>
        <v>1</v>
      </c>
      <c r="EK20" s="7">
        <f t="shared" si="21"/>
        <v>1</v>
      </c>
      <c r="EL20" s="7">
        <f>+Data[[#This Row],[¿El agente explica los términos y condiciones del servicio?28]]</f>
        <v>1</v>
      </c>
      <c r="EM20" s="7">
        <f t="shared" si="22"/>
        <v>1</v>
      </c>
      <c r="EN20" s="7">
        <f>+Data[[#This Row],[¿El agente identifica correctamente la solicitud del cliente? 2]]</f>
        <v>1</v>
      </c>
      <c r="EO20" s="7">
        <f t="shared" si="23"/>
        <v>1</v>
      </c>
      <c r="EP20" s="7">
        <f t="shared" si="24"/>
        <v>1</v>
      </c>
      <c r="EQ20" s="7">
        <f t="shared" si="25"/>
        <v>1</v>
      </c>
      <c r="ER20" s="7">
        <f t="shared" si="157"/>
        <v>1</v>
      </c>
      <c r="ES20" s="7">
        <f t="shared" si="26"/>
        <v>1</v>
      </c>
      <c r="ET20" s="7">
        <f t="shared" si="27"/>
        <v>1</v>
      </c>
      <c r="EU20" s="7">
        <f t="shared" si="158"/>
        <v>1</v>
      </c>
      <c r="EV20" s="7">
        <f t="shared" si="28"/>
        <v>1</v>
      </c>
      <c r="EW20" s="7">
        <f t="shared" si="29"/>
        <v>1</v>
      </c>
      <c r="EX20" s="7">
        <f t="shared" si="135"/>
        <v>1</v>
      </c>
      <c r="EY20" s="7">
        <f t="shared" si="136"/>
        <v>1</v>
      </c>
      <c r="EZ20" s="7">
        <f t="shared" si="32"/>
        <v>1</v>
      </c>
      <c r="FA20" s="7">
        <f t="shared" si="137"/>
        <v>1</v>
      </c>
      <c r="FB20" s="7">
        <f t="shared" si="159"/>
        <v>1</v>
      </c>
      <c r="FC20" s="7">
        <f t="shared" si="138"/>
        <v>1</v>
      </c>
      <c r="FD20" s="7">
        <f t="shared" si="34"/>
        <v>1</v>
      </c>
      <c r="FE20" s="7">
        <f t="shared" si="35"/>
        <v>0</v>
      </c>
      <c r="FF20" s="7">
        <f t="shared" si="36"/>
        <v>1</v>
      </c>
      <c r="FG20" s="7">
        <f t="shared" si="37"/>
        <v>1</v>
      </c>
      <c r="FH20" s="7">
        <f t="shared" si="38"/>
        <v>1</v>
      </c>
      <c r="FI20" s="7">
        <f t="shared" si="39"/>
        <v>1</v>
      </c>
      <c r="FJ20" s="7">
        <f t="shared" si="160"/>
        <v>0</v>
      </c>
      <c r="FK20" s="7">
        <f t="shared" si="40"/>
        <v>1</v>
      </c>
      <c r="FL20" s="7">
        <f>+Data[[#This Row],[¿El agente gestiona la oferta según la campaña vigente?48]]</f>
        <v>1</v>
      </c>
      <c r="FM20" s="7">
        <f t="shared" si="41"/>
        <v>1</v>
      </c>
      <c r="FN20" s="7">
        <f t="shared" si="42"/>
        <v>1</v>
      </c>
      <c r="FO20" s="7">
        <f t="shared" si="43"/>
        <v>1</v>
      </c>
      <c r="FP20" s="7">
        <f t="shared" si="161"/>
        <v>1</v>
      </c>
      <c r="FQ20" s="7">
        <f t="shared" si="44"/>
        <v>1</v>
      </c>
      <c r="FR20" s="7">
        <f>+Data[[#This Row],[¿El agente registra correctamente todas las interacciones?52]]</f>
        <v>1</v>
      </c>
      <c r="FS20" s="7">
        <f t="shared" si="139"/>
        <v>0</v>
      </c>
      <c r="FT20" s="240">
        <f t="shared" si="45"/>
        <v>1</v>
      </c>
      <c r="FU20" s="7">
        <f>+Data[[#This Row],[¿El agente confirma la titularidad del cliente adecuadamente?53]]</f>
        <v>1</v>
      </c>
      <c r="FV20" s="240">
        <f t="shared" si="46"/>
        <v>1</v>
      </c>
      <c r="FW20" s="240">
        <f t="shared" si="47"/>
        <v>1</v>
      </c>
      <c r="FX20" s="7">
        <f t="shared" si="162"/>
        <v>1</v>
      </c>
      <c r="FY20" s="240">
        <f t="shared" si="49"/>
        <v>1</v>
      </c>
      <c r="FZ20" s="7">
        <f>+Data[[#This Row],[¿El agente evita compartir información sensible?56]]</f>
        <v>1</v>
      </c>
      <c r="GA20" s="7">
        <f t="shared" si="150"/>
        <v>1</v>
      </c>
      <c r="GB20" s="189">
        <f t="shared" si="140"/>
        <v>0.1</v>
      </c>
      <c r="GC20" s="189">
        <f t="shared" si="141"/>
        <v>0.3</v>
      </c>
      <c r="GD20" s="190">
        <f t="shared" si="142"/>
        <v>0</v>
      </c>
      <c r="GE20" s="190">
        <f t="shared" si="143"/>
        <v>0.3</v>
      </c>
      <c r="GF20" s="7">
        <f t="shared" si="163"/>
        <v>0.7</v>
      </c>
      <c r="GG20" s="187">
        <f>1</f>
        <v>1</v>
      </c>
      <c r="GH20" s="187">
        <f t="shared" si="50"/>
        <v>1</v>
      </c>
      <c r="GI20" t="str">
        <f t="shared" si="51"/>
        <v/>
      </c>
      <c r="GJ20" t="str">
        <f t="shared" si="52"/>
        <v/>
      </c>
      <c r="GK20" t="str">
        <f t="shared" si="53"/>
        <v/>
      </c>
      <c r="GN20" t="str">
        <f t="shared" si="54"/>
        <v/>
      </c>
      <c r="GO20" t="str">
        <f t="shared" si="55"/>
        <v/>
      </c>
      <c r="GP20" t="str">
        <f t="shared" si="56"/>
        <v/>
      </c>
      <c r="GQ20" t="str">
        <f t="shared" si="57"/>
        <v/>
      </c>
      <c r="GR20" t="str">
        <f t="shared" si="58"/>
        <v/>
      </c>
      <c r="GS20" t="str">
        <f t="shared" si="59"/>
        <v/>
      </c>
      <c r="GT20" t="str">
        <f t="shared" si="60"/>
        <v/>
      </c>
      <c r="GU20" t="e">
        <f>IF(#REF!="No",#REF!,"")</f>
        <v>#REF!</v>
      </c>
      <c r="GV20" t="str">
        <f t="shared" si="61"/>
        <v/>
      </c>
      <c r="GW20" t="str">
        <f t="shared" si="62"/>
        <v/>
      </c>
      <c r="GX20" t="str">
        <f t="shared" si="63"/>
        <v/>
      </c>
      <c r="GY20" t="str">
        <f t="shared" si="64"/>
        <v/>
      </c>
      <c r="GZ20" t="str">
        <f t="shared" si="65"/>
        <v/>
      </c>
      <c r="HA20" t="str">
        <f t="shared" si="66"/>
        <v/>
      </c>
      <c r="HB20" t="str">
        <f t="shared" si="67"/>
        <v/>
      </c>
      <c r="HC20" t="str">
        <f t="shared" si="68"/>
        <v/>
      </c>
      <c r="HD20" t="str">
        <f t="shared" si="69"/>
        <v/>
      </c>
      <c r="HE20" t="str">
        <f t="shared" si="70"/>
        <v/>
      </c>
      <c r="HF20" t="str">
        <f t="shared" si="71"/>
        <v/>
      </c>
      <c r="HG20" t="str">
        <f t="shared" si="72"/>
        <v/>
      </c>
      <c r="HH20" t="str">
        <f t="shared" si="73"/>
        <v/>
      </c>
      <c r="HI20" t="str">
        <f t="shared" si="74"/>
        <v/>
      </c>
      <c r="HJ20" t="str">
        <f t="shared" si="75"/>
        <v/>
      </c>
      <c r="HK20" t="str">
        <f t="shared" si="76"/>
        <v/>
      </c>
      <c r="HL20" t="str">
        <f t="shared" si="77"/>
        <v/>
      </c>
      <c r="HM20" t="str">
        <f t="shared" si="78"/>
        <v/>
      </c>
      <c r="HN20" t="str">
        <f t="shared" si="79"/>
        <v/>
      </c>
      <c r="HO20" t="str">
        <f t="shared" si="80"/>
        <v/>
      </c>
      <c r="HP20" t="str">
        <f t="shared" si="81"/>
        <v/>
      </c>
      <c r="HQ20" t="e">
        <f>IF(#REF!="No",#REF!,"")</f>
        <v>#REF!</v>
      </c>
      <c r="HR20" t="e">
        <f>IF(#REF!="No",#REF!,"")</f>
        <v>#REF!</v>
      </c>
      <c r="HS20" t="str">
        <f t="shared" si="82"/>
        <v/>
      </c>
      <c r="HT20" t="str">
        <f t="shared" si="83"/>
        <v xml:space="preserve">¿El agente realiza venta cruzada cuando corresponde? </v>
      </c>
      <c r="HU20" t="str">
        <f t="shared" si="84"/>
        <v/>
      </c>
      <c r="HV20" t="str">
        <f t="shared" si="85"/>
        <v/>
      </c>
      <c r="HW20" t="str">
        <f t="shared" si="86"/>
        <v/>
      </c>
      <c r="HX20" t="str">
        <f t="shared" si="87"/>
        <v/>
      </c>
      <c r="HY20" t="str">
        <f t="shared" si="88"/>
        <v/>
      </c>
      <c r="HZ20" t="str">
        <f t="shared" si="89"/>
        <v/>
      </c>
      <c r="IA20" t="str">
        <f t="shared" si="90"/>
        <v/>
      </c>
      <c r="IB20" t="str">
        <f t="shared" si="91"/>
        <v/>
      </c>
      <c r="IC20" t="str">
        <f t="shared" si="92"/>
        <v/>
      </c>
      <c r="ID20" s="187" t="str">
        <f t="shared" si="93"/>
        <v/>
      </c>
      <c r="IE20" s="187" t="str">
        <f t="shared" si="94"/>
        <v/>
      </c>
      <c r="IF20" s="187" t="str">
        <f t="shared" si="95"/>
        <v/>
      </c>
      <c r="IG20" s="187" t="str">
        <f t="shared" si="96"/>
        <v/>
      </c>
      <c r="IH20" s="78" t="str">
        <f>A20&amp;" "&amp;F20&amp;" "&amp;Data[[#This Row],[mes]]</f>
        <v>Miguel Angel Cortes Flores Outbound may-26</v>
      </c>
      <c r="II20" s="78">
        <f>COUNTIF($IH19:$IH425,IH20)</f>
        <v>3</v>
      </c>
      <c r="IJ20" s="78">
        <f t="shared" si="97"/>
        <v>0</v>
      </c>
      <c r="IK20" s="78">
        <f>IF(Data[[#This Row],[Muestra Critica]]&gt;0,Data[[#This Row],[Muestra Critica]],"")</f>
        <v>1</v>
      </c>
      <c r="IL20">
        <f>IF(IK20="","",COUNTIF($IK$3:$IK425,IK20))</f>
        <v>397</v>
      </c>
      <c r="IM20">
        <f t="shared" si="98"/>
        <v>0</v>
      </c>
      <c r="IN20" s="188" t="str">
        <f t="shared" si="99"/>
        <v>may-26</v>
      </c>
      <c r="IO20" s="78"/>
      <c r="IP20" s="78"/>
      <c r="IQ20" s="78"/>
      <c r="IR20" s="78"/>
      <c r="IS20" s="78">
        <f>IFERROR(_xlfn.XLOOKUP(A:A,HC!B:B,HC!E:E,,0),0)</f>
        <v>0</v>
      </c>
    </row>
    <row r="21" spans="1:253" ht="15.5">
      <c r="A21" s="205" t="s">
        <v>317</v>
      </c>
      <c r="B21" s="205">
        <v>66890729</v>
      </c>
      <c r="C21" s="210">
        <v>46147</v>
      </c>
      <c r="D21" s="205" t="s">
        <v>441</v>
      </c>
      <c r="E21" s="205" t="s">
        <v>432</v>
      </c>
      <c r="F21" s="205" t="s">
        <v>32</v>
      </c>
      <c r="G21" s="205" t="s">
        <v>436</v>
      </c>
      <c r="H21" s="205" t="s">
        <v>452</v>
      </c>
      <c r="I21" s="206" t="s">
        <v>447</v>
      </c>
      <c r="J21" s="168" t="s">
        <v>33</v>
      </c>
      <c r="K21" s="168" t="s">
        <v>33</v>
      </c>
      <c r="L21" s="168" t="s">
        <v>33</v>
      </c>
      <c r="M21" s="168" t="s">
        <v>33</v>
      </c>
      <c r="N21" s="168" t="s">
        <v>33</v>
      </c>
      <c r="O21" s="168" t="s">
        <v>33</v>
      </c>
      <c r="P21" s="168" t="s">
        <v>33</v>
      </c>
      <c r="Q21" s="168" t="s">
        <v>33</v>
      </c>
      <c r="R21" s="168" t="s">
        <v>33</v>
      </c>
      <c r="S21" s="168" t="s">
        <v>33</v>
      </c>
      <c r="T21" s="168" t="s">
        <v>33</v>
      </c>
      <c r="U21" s="168" t="s">
        <v>33</v>
      </c>
      <c r="V21" s="169" t="s">
        <v>33</v>
      </c>
      <c r="W21" s="169" t="s">
        <v>33</v>
      </c>
      <c r="X21" s="169" t="s">
        <v>33</v>
      </c>
      <c r="Y21" s="169" t="s">
        <v>33</v>
      </c>
      <c r="Z21" s="169" t="s">
        <v>33</v>
      </c>
      <c r="AA21" s="169" t="s">
        <v>33</v>
      </c>
      <c r="AB21" s="169" t="s">
        <v>33</v>
      </c>
      <c r="AC21" s="169" t="s">
        <v>33</v>
      </c>
      <c r="AD21" s="169" t="s">
        <v>33</v>
      </c>
      <c r="AE21" s="169" t="s">
        <v>33</v>
      </c>
      <c r="AF21" s="169" t="s">
        <v>33</v>
      </c>
      <c r="AG21" s="169" t="s">
        <v>33</v>
      </c>
      <c r="AH21" s="169" t="s">
        <v>33</v>
      </c>
      <c r="AI21" s="169" t="s">
        <v>33</v>
      </c>
      <c r="AJ21" s="169" t="s">
        <v>33</v>
      </c>
      <c r="AK21" s="169" t="s">
        <v>33</v>
      </c>
      <c r="AL21" s="169" t="s">
        <v>33</v>
      </c>
      <c r="AM21" s="169" t="s">
        <v>33</v>
      </c>
      <c r="AN21" s="169" t="s">
        <v>33</v>
      </c>
      <c r="AO21" s="169" t="s">
        <v>33</v>
      </c>
      <c r="AP21" s="169" t="s">
        <v>33</v>
      </c>
      <c r="AQ21" s="169" t="s">
        <v>464</v>
      </c>
      <c r="AR21" s="169" t="s">
        <v>33</v>
      </c>
      <c r="AS21" s="169" t="s">
        <v>34</v>
      </c>
      <c r="AT21" s="169" t="s">
        <v>33</v>
      </c>
      <c r="AU21" s="169" t="s">
        <v>33</v>
      </c>
      <c r="AV21" s="169" t="s">
        <v>34</v>
      </c>
      <c r="AW21" s="169" t="s">
        <v>34</v>
      </c>
      <c r="AX21" s="169" t="s">
        <v>33</v>
      </c>
      <c r="AY21" s="169" t="s">
        <v>33</v>
      </c>
      <c r="AZ21" s="169" t="s">
        <v>33</v>
      </c>
      <c r="BA21" s="169" t="s">
        <v>33</v>
      </c>
      <c r="BB21" s="169" t="s">
        <v>33</v>
      </c>
      <c r="BC21" s="207" t="s">
        <v>33</v>
      </c>
      <c r="BD21" s="207" t="s">
        <v>33</v>
      </c>
      <c r="BE21" s="207" t="s">
        <v>33</v>
      </c>
      <c r="BF21" s="208" t="s">
        <v>33</v>
      </c>
      <c r="BG21" s="196"/>
      <c r="BH21" s="211" t="str">
        <f>Data[[#This Row],[Tipo de Muestra]]</f>
        <v>Critica</v>
      </c>
      <c r="BI21" s="196"/>
      <c r="BJ21" s="196"/>
      <c r="BK21">
        <f t="shared" si="0"/>
        <v>1</v>
      </c>
      <c r="BL21">
        <f t="shared" si="1"/>
        <v>1</v>
      </c>
      <c r="BM21">
        <f t="shared" si="164"/>
        <v>1</v>
      </c>
      <c r="BN21">
        <f t="shared" si="165"/>
        <v>1</v>
      </c>
      <c r="BO21">
        <f t="shared" si="166"/>
        <v>1</v>
      </c>
      <c r="BP21">
        <f t="shared" si="167"/>
        <v>1</v>
      </c>
      <c r="BQ21">
        <f t="shared" si="168"/>
        <v>1</v>
      </c>
      <c r="BR21">
        <f t="shared" si="169"/>
        <v>1</v>
      </c>
      <c r="BS21">
        <f t="shared" si="170"/>
        <v>1</v>
      </c>
      <c r="BT21">
        <f t="shared" si="171"/>
        <v>1</v>
      </c>
      <c r="BU21">
        <f t="shared" si="172"/>
        <v>1</v>
      </c>
      <c r="BV21">
        <f t="shared" si="173"/>
        <v>1</v>
      </c>
      <c r="BW21">
        <f t="shared" si="174"/>
        <v>1</v>
      </c>
      <c r="BX21">
        <f t="shared" si="175"/>
        <v>1</v>
      </c>
      <c r="BY21">
        <f t="shared" si="176"/>
        <v>1</v>
      </c>
      <c r="BZ21">
        <f t="shared" si="177"/>
        <v>1</v>
      </c>
      <c r="CA21">
        <f t="shared" si="178"/>
        <v>1</v>
      </c>
      <c r="CB21">
        <f t="shared" si="179"/>
        <v>1</v>
      </c>
      <c r="CC21">
        <f t="shared" si="180"/>
        <v>1</v>
      </c>
      <c r="CD21">
        <f t="shared" si="181"/>
        <v>1</v>
      </c>
      <c r="CE21">
        <f t="shared" si="182"/>
        <v>1</v>
      </c>
      <c r="CF21">
        <f t="shared" si="101"/>
        <v>1</v>
      </c>
      <c r="CG21">
        <f t="shared" si="102"/>
        <v>1</v>
      </c>
      <c r="CH21">
        <f t="shared" si="103"/>
        <v>1</v>
      </c>
      <c r="CI21">
        <f t="shared" si="104"/>
        <v>1</v>
      </c>
      <c r="CJ21">
        <f t="shared" si="105"/>
        <v>1</v>
      </c>
      <c r="CK21">
        <f t="shared" si="106"/>
        <v>1</v>
      </c>
      <c r="CL21">
        <f t="shared" si="107"/>
        <v>1</v>
      </c>
      <c r="CM21">
        <f t="shared" si="108"/>
        <v>1</v>
      </c>
      <c r="CN21">
        <f t="shared" si="109"/>
        <v>1</v>
      </c>
      <c r="CO21">
        <f t="shared" si="110"/>
        <v>1</v>
      </c>
      <c r="CP21">
        <f t="shared" si="111"/>
        <v>1</v>
      </c>
      <c r="CQ21">
        <f t="shared" si="112"/>
        <v>1</v>
      </c>
      <c r="CR21">
        <f t="shared" si="113"/>
        <v>1</v>
      </c>
      <c r="CS21">
        <f t="shared" si="114"/>
        <v>0</v>
      </c>
      <c r="CT21">
        <f t="shared" si="115"/>
        <v>1</v>
      </c>
      <c r="CU21">
        <f t="shared" si="116"/>
        <v>1</v>
      </c>
      <c r="CV21">
        <f t="shared" si="117"/>
        <v>0</v>
      </c>
      <c r="CW21">
        <f t="shared" si="118"/>
        <v>0</v>
      </c>
      <c r="CX21">
        <f t="shared" si="119"/>
        <v>1</v>
      </c>
      <c r="CY21">
        <f t="shared" si="120"/>
        <v>1</v>
      </c>
      <c r="CZ21">
        <f t="shared" si="121"/>
        <v>1</v>
      </c>
      <c r="DA21">
        <f t="shared" si="122"/>
        <v>1</v>
      </c>
      <c r="DB21">
        <f t="shared" si="123"/>
        <v>1</v>
      </c>
      <c r="DC21" s="187">
        <f t="shared" si="124"/>
        <v>1</v>
      </c>
      <c r="DD21" s="187">
        <f t="shared" si="125"/>
        <v>1</v>
      </c>
      <c r="DE21" s="187">
        <f t="shared" si="126"/>
        <v>1</v>
      </c>
      <c r="DF21" s="187">
        <f t="shared" si="3"/>
        <v>1</v>
      </c>
      <c r="DG21">
        <f t="shared" si="183"/>
        <v>1</v>
      </c>
      <c r="DH21" s="7">
        <f t="shared" si="4"/>
        <v>0.15</v>
      </c>
      <c r="DI21" s="7">
        <f t="shared" si="5"/>
        <v>0.15</v>
      </c>
      <c r="DJ21" s="7">
        <f t="shared" si="6"/>
        <v>0.15</v>
      </c>
      <c r="DK21" s="7">
        <f t="shared" si="153"/>
        <v>0.15</v>
      </c>
      <c r="DL21" s="7">
        <f t="shared" si="7"/>
        <v>0.3</v>
      </c>
      <c r="DM21" s="7">
        <f t="shared" si="8"/>
        <v>0.3</v>
      </c>
      <c r="DN21" s="7">
        <f t="shared" si="9"/>
        <v>0.3</v>
      </c>
      <c r="DO21" s="7">
        <f t="shared" si="10"/>
        <v>0.3</v>
      </c>
      <c r="DP21" s="7">
        <f>IF(MIN(Data[[#This Row],[¿El agente demuestra escucha activa durante la gestión?6]:[¿El agente parafrasea para confirmar entendimiento?9]])=0,0,30%)</f>
        <v>0.3</v>
      </c>
      <c r="DQ21" s="7">
        <f t="shared" si="11"/>
        <v>0.3</v>
      </c>
      <c r="DR21" s="7">
        <f t="shared" si="12"/>
        <v>0.3</v>
      </c>
      <c r="DS21" s="7">
        <f t="shared" si="13"/>
        <v>0.3</v>
      </c>
      <c r="DT21" s="7">
        <f t="shared" si="14"/>
        <v>0.3</v>
      </c>
      <c r="DU21" s="7">
        <f>IF(MIN(Data[[#This Row],[¿El agente adapta su comunicación al cliente?11]:[¿El agente utiliza el plural corporativo correctamente?14]])=0,0,30%)</f>
        <v>0.3</v>
      </c>
      <c r="DV21" s="7">
        <f t="shared" si="15"/>
        <v>0.25</v>
      </c>
      <c r="DW21" s="7">
        <f t="shared" si="154"/>
        <v>0.25</v>
      </c>
      <c r="DX21" s="7">
        <f t="shared" si="128"/>
        <v>1</v>
      </c>
      <c r="DY21" s="7">
        <f t="shared" si="129"/>
        <v>1</v>
      </c>
      <c r="DZ21" s="7">
        <f t="shared" si="130"/>
        <v>1</v>
      </c>
      <c r="EA21" s="7">
        <f t="shared" si="131"/>
        <v>1</v>
      </c>
      <c r="EB21" s="7">
        <f t="shared" si="132"/>
        <v>1</v>
      </c>
      <c r="EC21" s="7">
        <f t="shared" si="155"/>
        <v>1</v>
      </c>
      <c r="ED21" s="7">
        <f t="shared" si="16"/>
        <v>1</v>
      </c>
      <c r="EE21" s="7">
        <f t="shared" si="17"/>
        <v>1</v>
      </c>
      <c r="EF21" s="7">
        <f>IF(SUM(Data[[#This Row],[¿El agente presenta correctamente los beneficios del producto?23]:[¿El agente comunica beneficios emocionales al cliente?24]])=200%,100%,0%)</f>
        <v>1</v>
      </c>
      <c r="EG21" s="7">
        <f t="shared" si="18"/>
        <v>1</v>
      </c>
      <c r="EH21" s="7">
        <f t="shared" si="19"/>
        <v>1</v>
      </c>
      <c r="EI21" s="7">
        <f t="shared" si="20"/>
        <v>1</v>
      </c>
      <c r="EJ21" s="7">
        <f t="shared" si="156"/>
        <v>1</v>
      </c>
      <c r="EK21" s="7">
        <f t="shared" si="21"/>
        <v>1</v>
      </c>
      <c r="EL21" s="7">
        <f>+Data[[#This Row],[¿El agente explica los términos y condiciones del servicio?28]]</f>
        <v>1</v>
      </c>
      <c r="EM21" s="7">
        <f t="shared" si="22"/>
        <v>1</v>
      </c>
      <c r="EN21" s="7">
        <f>+Data[[#This Row],[¿El agente identifica correctamente la solicitud del cliente? 2]]</f>
        <v>1</v>
      </c>
      <c r="EO21" s="7">
        <f t="shared" si="23"/>
        <v>1</v>
      </c>
      <c r="EP21" s="7">
        <f t="shared" si="24"/>
        <v>1</v>
      </c>
      <c r="EQ21" s="7">
        <f t="shared" si="25"/>
        <v>1</v>
      </c>
      <c r="ER21" s="7">
        <f t="shared" si="157"/>
        <v>1</v>
      </c>
      <c r="ES21" s="7">
        <f t="shared" si="26"/>
        <v>1</v>
      </c>
      <c r="ET21" s="7">
        <f t="shared" si="27"/>
        <v>1</v>
      </c>
      <c r="EU21" s="7">
        <f t="shared" si="158"/>
        <v>1</v>
      </c>
      <c r="EV21" s="7">
        <f t="shared" si="28"/>
        <v>1</v>
      </c>
      <c r="EW21" s="7">
        <f t="shared" si="29"/>
        <v>1</v>
      </c>
      <c r="EX21" s="7">
        <f t="shared" si="135"/>
        <v>1</v>
      </c>
      <c r="EY21" s="7">
        <f t="shared" si="136"/>
        <v>1</v>
      </c>
      <c r="EZ21" s="7">
        <f t="shared" si="32"/>
        <v>1</v>
      </c>
      <c r="FA21" s="7">
        <f t="shared" si="137"/>
        <v>1</v>
      </c>
      <c r="FB21" s="7">
        <f t="shared" si="159"/>
        <v>1</v>
      </c>
      <c r="FC21" s="7">
        <f t="shared" si="138"/>
        <v>1</v>
      </c>
      <c r="FD21" s="7">
        <f t="shared" si="34"/>
        <v>1</v>
      </c>
      <c r="FE21" s="7">
        <f t="shared" si="35"/>
        <v>0</v>
      </c>
      <c r="FF21" s="7">
        <f t="shared" si="36"/>
        <v>1</v>
      </c>
      <c r="FG21" s="7">
        <f t="shared" si="37"/>
        <v>1</v>
      </c>
      <c r="FH21" s="7">
        <f t="shared" si="38"/>
        <v>0</v>
      </c>
      <c r="FI21" s="7">
        <f t="shared" si="39"/>
        <v>0</v>
      </c>
      <c r="FJ21" s="7">
        <f t="shared" si="160"/>
        <v>0</v>
      </c>
      <c r="FK21" s="7">
        <f t="shared" si="40"/>
        <v>1</v>
      </c>
      <c r="FL21" s="7">
        <f>+Data[[#This Row],[¿El agente gestiona la oferta según la campaña vigente?48]]</f>
        <v>1</v>
      </c>
      <c r="FM21" s="7">
        <f t="shared" si="41"/>
        <v>1</v>
      </c>
      <c r="FN21" s="7">
        <f t="shared" si="42"/>
        <v>1</v>
      </c>
      <c r="FO21" s="7">
        <f t="shared" si="43"/>
        <v>1</v>
      </c>
      <c r="FP21" s="7">
        <f t="shared" si="161"/>
        <v>1</v>
      </c>
      <c r="FQ21" s="7">
        <f t="shared" si="44"/>
        <v>1</v>
      </c>
      <c r="FR21" s="7">
        <f>+Data[[#This Row],[¿El agente registra correctamente todas las interacciones?52]]</f>
        <v>1</v>
      </c>
      <c r="FS21" s="7">
        <f t="shared" si="139"/>
        <v>0</v>
      </c>
      <c r="FT21" s="240">
        <f t="shared" si="45"/>
        <v>1</v>
      </c>
      <c r="FU21" s="7">
        <f>+Data[[#This Row],[¿El agente confirma la titularidad del cliente adecuadamente?53]]</f>
        <v>1</v>
      </c>
      <c r="FV21" s="240">
        <f t="shared" si="46"/>
        <v>1</v>
      </c>
      <c r="FW21" s="240">
        <f t="shared" si="47"/>
        <v>1</v>
      </c>
      <c r="FX21" s="7">
        <f t="shared" si="162"/>
        <v>1</v>
      </c>
      <c r="FY21" s="240">
        <f t="shared" si="49"/>
        <v>1</v>
      </c>
      <c r="FZ21" s="7">
        <f>+Data[[#This Row],[¿El agente evita compartir información sensible?56]]</f>
        <v>1</v>
      </c>
      <c r="GA21" s="7">
        <f t="shared" si="150"/>
        <v>1</v>
      </c>
      <c r="GB21" s="189">
        <f t="shared" si="140"/>
        <v>0.1</v>
      </c>
      <c r="GC21" s="189">
        <f t="shared" si="141"/>
        <v>0.3</v>
      </c>
      <c r="GD21" s="190">
        <f t="shared" si="142"/>
        <v>0</v>
      </c>
      <c r="GE21" s="190">
        <f t="shared" si="143"/>
        <v>0.3</v>
      </c>
      <c r="GF21" s="7">
        <f t="shared" si="163"/>
        <v>0.7</v>
      </c>
      <c r="GG21" s="187">
        <f>1</f>
        <v>1</v>
      </c>
      <c r="GH21" s="187">
        <f t="shared" si="50"/>
        <v>1</v>
      </c>
      <c r="GI21" t="str">
        <f t="shared" si="51"/>
        <v/>
      </c>
      <c r="GJ21" t="str">
        <f t="shared" si="52"/>
        <v/>
      </c>
      <c r="GK21" t="str">
        <f t="shared" si="53"/>
        <v/>
      </c>
      <c r="GN21" t="str">
        <f t="shared" si="54"/>
        <v/>
      </c>
      <c r="GO21" t="str">
        <f t="shared" si="55"/>
        <v/>
      </c>
      <c r="GP21" t="str">
        <f t="shared" si="56"/>
        <v/>
      </c>
      <c r="GQ21" t="str">
        <f t="shared" si="57"/>
        <v/>
      </c>
      <c r="GR21" t="str">
        <f t="shared" si="58"/>
        <v/>
      </c>
      <c r="GS21" t="str">
        <f t="shared" si="59"/>
        <v/>
      </c>
      <c r="GT21" t="str">
        <f t="shared" si="60"/>
        <v/>
      </c>
      <c r="GU21" t="e">
        <f>IF(#REF!="No",#REF!,"")</f>
        <v>#REF!</v>
      </c>
      <c r="GV21" t="str">
        <f t="shared" si="61"/>
        <v/>
      </c>
      <c r="GW21" t="str">
        <f t="shared" si="62"/>
        <v/>
      </c>
      <c r="GX21" t="str">
        <f t="shared" si="63"/>
        <v/>
      </c>
      <c r="GY21" t="str">
        <f t="shared" si="64"/>
        <v/>
      </c>
      <c r="GZ21" t="str">
        <f t="shared" si="65"/>
        <v/>
      </c>
      <c r="HA21" t="str">
        <f t="shared" si="66"/>
        <v/>
      </c>
      <c r="HB21" t="str">
        <f t="shared" si="67"/>
        <v/>
      </c>
      <c r="HC21" t="str">
        <f t="shared" si="68"/>
        <v/>
      </c>
      <c r="HD21" t="str">
        <f t="shared" si="69"/>
        <v/>
      </c>
      <c r="HE21" t="str">
        <f t="shared" si="70"/>
        <v/>
      </c>
      <c r="HF21" t="str">
        <f t="shared" si="71"/>
        <v/>
      </c>
      <c r="HG21" t="str">
        <f t="shared" si="72"/>
        <v/>
      </c>
      <c r="HH21" t="str">
        <f t="shared" si="73"/>
        <v/>
      </c>
      <c r="HI21" t="str">
        <f t="shared" si="74"/>
        <v/>
      </c>
      <c r="HJ21" t="str">
        <f t="shared" si="75"/>
        <v/>
      </c>
      <c r="HK21" t="str">
        <f t="shared" si="76"/>
        <v/>
      </c>
      <c r="HL21" t="str">
        <f t="shared" si="77"/>
        <v/>
      </c>
      <c r="HM21" t="str">
        <f t="shared" si="78"/>
        <v/>
      </c>
      <c r="HN21" t="str">
        <f t="shared" si="79"/>
        <v/>
      </c>
      <c r="HO21" t="str">
        <f t="shared" si="80"/>
        <v/>
      </c>
      <c r="HP21" t="str">
        <f t="shared" si="81"/>
        <v/>
      </c>
      <c r="HQ21" t="e">
        <f>IF(#REF!="No",#REF!,"")</f>
        <v>#REF!</v>
      </c>
      <c r="HR21" t="e">
        <f>IF(#REF!="No",#REF!,"")</f>
        <v>#REF!</v>
      </c>
      <c r="HS21" t="str">
        <f t="shared" si="82"/>
        <v/>
      </c>
      <c r="HT21" t="str">
        <f t="shared" si="83"/>
        <v xml:space="preserve">¿El agente realiza venta cruzada cuando corresponde? </v>
      </c>
      <c r="HU21" t="str">
        <f t="shared" si="84"/>
        <v/>
      </c>
      <c r="HV21" t="str">
        <f t="shared" si="85"/>
        <v/>
      </c>
      <c r="HW21" t="str">
        <f t="shared" si="86"/>
        <v xml:space="preserve">¿El agente realiza seguimiento adecuado al caso o solicitud? </v>
      </c>
      <c r="HX21" t="str">
        <f t="shared" si="87"/>
        <v xml:space="preserve">¿El agente maneja correctamente las objeciones del cliente? </v>
      </c>
      <c r="HY21" t="str">
        <f t="shared" si="88"/>
        <v/>
      </c>
      <c r="HZ21" t="str">
        <f t="shared" si="89"/>
        <v/>
      </c>
      <c r="IA21" t="str">
        <f t="shared" si="90"/>
        <v/>
      </c>
      <c r="IB21" t="str">
        <f t="shared" si="91"/>
        <v/>
      </c>
      <c r="IC21" t="str">
        <f t="shared" si="92"/>
        <v/>
      </c>
      <c r="ID21" s="187" t="str">
        <f t="shared" si="93"/>
        <v/>
      </c>
      <c r="IE21" s="187" t="str">
        <f t="shared" si="94"/>
        <v/>
      </c>
      <c r="IF21" s="187" t="str">
        <f t="shared" si="95"/>
        <v/>
      </c>
      <c r="IG21" s="187" t="str">
        <f t="shared" si="96"/>
        <v/>
      </c>
      <c r="IH21" s="78" t="str">
        <f>A21&amp;" "&amp;F21&amp;" "&amp;Data[[#This Row],[mes]]</f>
        <v>Eleuterio Guevara Garcia Outbound may-26</v>
      </c>
      <c r="II21" s="78">
        <f>COUNTIF($IH20:$IH425,IH21)</f>
        <v>3</v>
      </c>
      <c r="IJ21" s="78">
        <f t="shared" si="97"/>
        <v>0</v>
      </c>
      <c r="IK21" s="78">
        <f>IF(Data[[#This Row],[Muestra Critica]]&gt;0,Data[[#This Row],[Muestra Critica]],"")</f>
        <v>1</v>
      </c>
      <c r="IL21">
        <f>IF(IK21="","",COUNTIF($IK$3:$IK425,IK21))</f>
        <v>397</v>
      </c>
      <c r="IM21">
        <f t="shared" si="98"/>
        <v>0</v>
      </c>
      <c r="IN21" s="188" t="str">
        <f t="shared" si="99"/>
        <v>may-26</v>
      </c>
      <c r="IO21" s="78"/>
      <c r="IP21" s="78"/>
      <c r="IQ21" s="78"/>
      <c r="IR21" s="78"/>
      <c r="IS21" s="78" t="str">
        <f ca="1">IFERROR(_xlfn.XLOOKUP(A:A,HC!B:B,HC!E:E,,0),0)</f>
        <v>&gt; 60 dias</v>
      </c>
    </row>
    <row r="22" spans="1:253" ht="15.5">
      <c r="A22" s="205" t="s">
        <v>318</v>
      </c>
      <c r="B22" s="205">
        <v>67010626</v>
      </c>
      <c r="C22" s="210">
        <v>46148</v>
      </c>
      <c r="D22" s="205" t="s">
        <v>441</v>
      </c>
      <c r="E22" s="205" t="s">
        <v>432</v>
      </c>
      <c r="F22" s="205" t="s">
        <v>32</v>
      </c>
      <c r="G22" s="205" t="s">
        <v>436</v>
      </c>
      <c r="H22" s="205" t="s">
        <v>452</v>
      </c>
      <c r="I22" s="206" t="s">
        <v>447</v>
      </c>
      <c r="J22" s="168" t="s">
        <v>33</v>
      </c>
      <c r="K22" s="168" t="s">
        <v>33</v>
      </c>
      <c r="L22" s="168" t="s">
        <v>33</v>
      </c>
      <c r="M22" s="168" t="s">
        <v>33</v>
      </c>
      <c r="N22" s="168" t="s">
        <v>33</v>
      </c>
      <c r="O22" s="168" t="s">
        <v>33</v>
      </c>
      <c r="P22" s="168" t="s">
        <v>33</v>
      </c>
      <c r="Q22" s="168" t="s">
        <v>33</v>
      </c>
      <c r="R22" s="168" t="s">
        <v>33</v>
      </c>
      <c r="S22" s="168" t="s">
        <v>33</v>
      </c>
      <c r="T22" s="168" t="s">
        <v>33</v>
      </c>
      <c r="U22" s="168" t="s">
        <v>33</v>
      </c>
      <c r="V22" s="169" t="s">
        <v>33</v>
      </c>
      <c r="W22" s="169" t="s">
        <v>33</v>
      </c>
      <c r="X22" s="169" t="s">
        <v>33</v>
      </c>
      <c r="Y22" s="169" t="s">
        <v>33</v>
      </c>
      <c r="Z22" s="169" t="s">
        <v>33</v>
      </c>
      <c r="AA22" s="169" t="s">
        <v>33</v>
      </c>
      <c r="AB22" s="169" t="s">
        <v>33</v>
      </c>
      <c r="AC22" s="169" t="s">
        <v>33</v>
      </c>
      <c r="AD22" s="169" t="s">
        <v>33</v>
      </c>
      <c r="AE22" s="169" t="s">
        <v>33</v>
      </c>
      <c r="AF22" s="169" t="s">
        <v>33</v>
      </c>
      <c r="AG22" s="169" t="s">
        <v>33</v>
      </c>
      <c r="AH22" s="169" t="s">
        <v>33</v>
      </c>
      <c r="AI22" s="169" t="s">
        <v>33</v>
      </c>
      <c r="AJ22" s="169" t="s">
        <v>33</v>
      </c>
      <c r="AK22" s="169" t="s">
        <v>33</v>
      </c>
      <c r="AL22" s="169" t="s">
        <v>33</v>
      </c>
      <c r="AM22" s="169" t="s">
        <v>33</v>
      </c>
      <c r="AN22" s="169" t="s">
        <v>33</v>
      </c>
      <c r="AO22" s="169" t="s">
        <v>33</v>
      </c>
      <c r="AP22" s="169" t="s">
        <v>33</v>
      </c>
      <c r="AQ22" s="169" t="s">
        <v>464</v>
      </c>
      <c r="AR22" s="169" t="s">
        <v>33</v>
      </c>
      <c r="AS22" s="169" t="s">
        <v>34</v>
      </c>
      <c r="AT22" s="169" t="s">
        <v>33</v>
      </c>
      <c r="AU22" s="169" t="s">
        <v>33</v>
      </c>
      <c r="AV22" s="169" t="s">
        <v>33</v>
      </c>
      <c r="AW22" s="169" t="s">
        <v>33</v>
      </c>
      <c r="AX22" s="169" t="s">
        <v>33</v>
      </c>
      <c r="AY22" s="169" t="s">
        <v>33</v>
      </c>
      <c r="AZ22" s="169" t="s">
        <v>33</v>
      </c>
      <c r="BA22" s="169" t="s">
        <v>33</v>
      </c>
      <c r="BB22" s="169" t="s">
        <v>33</v>
      </c>
      <c r="BC22" s="207" t="s">
        <v>33</v>
      </c>
      <c r="BD22" s="207" t="s">
        <v>33</v>
      </c>
      <c r="BE22" s="207" t="s">
        <v>33</v>
      </c>
      <c r="BF22" s="208" t="s">
        <v>33</v>
      </c>
      <c r="BG22" s="196"/>
      <c r="BH22" s="211" t="str">
        <f>Data[[#This Row],[Tipo de Muestra]]</f>
        <v>Critica</v>
      </c>
      <c r="BI22" s="196"/>
      <c r="BJ22" s="196"/>
      <c r="BK22">
        <f t="shared" si="0"/>
        <v>1</v>
      </c>
      <c r="BL22">
        <f t="shared" si="1"/>
        <v>1</v>
      </c>
      <c r="BM22">
        <f t="shared" si="164"/>
        <v>1</v>
      </c>
      <c r="BN22">
        <f t="shared" si="165"/>
        <v>1</v>
      </c>
      <c r="BO22">
        <f t="shared" si="166"/>
        <v>1</v>
      </c>
      <c r="BP22">
        <f t="shared" si="167"/>
        <v>1</v>
      </c>
      <c r="BQ22">
        <f t="shared" si="168"/>
        <v>1</v>
      </c>
      <c r="BR22">
        <f t="shared" si="169"/>
        <v>1</v>
      </c>
      <c r="BS22">
        <f t="shared" si="170"/>
        <v>1</v>
      </c>
      <c r="BT22">
        <f t="shared" si="171"/>
        <v>1</v>
      </c>
      <c r="BU22">
        <f t="shared" si="172"/>
        <v>1</v>
      </c>
      <c r="BV22">
        <f t="shared" si="173"/>
        <v>1</v>
      </c>
      <c r="BW22">
        <f t="shared" si="174"/>
        <v>1</v>
      </c>
      <c r="BX22">
        <f t="shared" si="175"/>
        <v>1</v>
      </c>
      <c r="BY22">
        <f t="shared" si="176"/>
        <v>1</v>
      </c>
      <c r="BZ22">
        <f t="shared" si="177"/>
        <v>1</v>
      </c>
      <c r="CA22">
        <f t="shared" si="178"/>
        <v>1</v>
      </c>
      <c r="CB22">
        <f t="shared" si="179"/>
        <v>1</v>
      </c>
      <c r="CC22">
        <f t="shared" si="180"/>
        <v>1</v>
      </c>
      <c r="CD22">
        <f t="shared" si="181"/>
        <v>1</v>
      </c>
      <c r="CE22">
        <f t="shared" si="182"/>
        <v>1</v>
      </c>
      <c r="CF22">
        <f t="shared" si="101"/>
        <v>1</v>
      </c>
      <c r="CG22">
        <f t="shared" si="102"/>
        <v>1</v>
      </c>
      <c r="CH22">
        <f t="shared" si="103"/>
        <v>1</v>
      </c>
      <c r="CI22">
        <f t="shared" si="104"/>
        <v>1</v>
      </c>
      <c r="CJ22">
        <f t="shared" si="105"/>
        <v>1</v>
      </c>
      <c r="CK22">
        <f t="shared" si="106"/>
        <v>1</v>
      </c>
      <c r="CL22">
        <f t="shared" si="107"/>
        <v>1</v>
      </c>
      <c r="CM22">
        <f t="shared" si="108"/>
        <v>1</v>
      </c>
      <c r="CN22">
        <f t="shared" si="109"/>
        <v>1</v>
      </c>
      <c r="CO22">
        <f t="shared" si="110"/>
        <v>1</v>
      </c>
      <c r="CP22">
        <f t="shared" si="111"/>
        <v>1</v>
      </c>
      <c r="CQ22">
        <f t="shared" si="112"/>
        <v>1</v>
      </c>
      <c r="CR22">
        <f t="shared" si="113"/>
        <v>1</v>
      </c>
      <c r="CS22">
        <f t="shared" si="114"/>
        <v>0</v>
      </c>
      <c r="CT22">
        <f t="shared" si="115"/>
        <v>1</v>
      </c>
      <c r="CU22">
        <f t="shared" si="116"/>
        <v>1</v>
      </c>
      <c r="CV22">
        <f t="shared" si="117"/>
        <v>1</v>
      </c>
      <c r="CW22">
        <f t="shared" si="118"/>
        <v>1</v>
      </c>
      <c r="CX22">
        <f t="shared" si="119"/>
        <v>1</v>
      </c>
      <c r="CY22">
        <f t="shared" si="120"/>
        <v>1</v>
      </c>
      <c r="CZ22">
        <f t="shared" si="121"/>
        <v>1</v>
      </c>
      <c r="DA22">
        <f t="shared" si="122"/>
        <v>1</v>
      </c>
      <c r="DB22">
        <f t="shared" si="123"/>
        <v>1</v>
      </c>
      <c r="DC22" s="187">
        <f t="shared" si="124"/>
        <v>1</v>
      </c>
      <c r="DD22" s="187">
        <f t="shared" si="125"/>
        <v>1</v>
      </c>
      <c r="DE22" s="187">
        <f t="shared" si="126"/>
        <v>1</v>
      </c>
      <c r="DF22" s="187">
        <f t="shared" si="3"/>
        <v>1</v>
      </c>
      <c r="DG22">
        <f t="shared" si="183"/>
        <v>1</v>
      </c>
      <c r="DH22" s="7">
        <f t="shared" si="4"/>
        <v>0.15</v>
      </c>
      <c r="DI22" s="7">
        <f t="shared" si="5"/>
        <v>0.15</v>
      </c>
      <c r="DJ22" s="7">
        <f t="shared" si="6"/>
        <v>0.15</v>
      </c>
      <c r="DK22" s="7">
        <f t="shared" si="153"/>
        <v>0.15</v>
      </c>
      <c r="DL22" s="7">
        <f t="shared" si="7"/>
        <v>0.3</v>
      </c>
      <c r="DM22" s="7">
        <f t="shared" si="8"/>
        <v>0.3</v>
      </c>
      <c r="DN22" s="7">
        <f t="shared" si="9"/>
        <v>0.3</v>
      </c>
      <c r="DO22" s="7">
        <f t="shared" si="10"/>
        <v>0.3</v>
      </c>
      <c r="DP22" s="7">
        <f>IF(MIN(Data[[#This Row],[¿El agente demuestra escucha activa durante la gestión?6]:[¿El agente parafrasea para confirmar entendimiento?9]])=0,0,30%)</f>
        <v>0.3</v>
      </c>
      <c r="DQ22" s="7">
        <f t="shared" si="11"/>
        <v>0.3</v>
      </c>
      <c r="DR22" s="7">
        <f t="shared" si="12"/>
        <v>0.3</v>
      </c>
      <c r="DS22" s="7">
        <f t="shared" si="13"/>
        <v>0.3</v>
      </c>
      <c r="DT22" s="7">
        <f t="shared" si="14"/>
        <v>0.3</v>
      </c>
      <c r="DU22" s="7">
        <f>IF(MIN(Data[[#This Row],[¿El agente adapta su comunicación al cliente?11]:[¿El agente utiliza el plural corporativo correctamente?14]])=0,0,30%)</f>
        <v>0.3</v>
      </c>
      <c r="DV22" s="7">
        <f t="shared" si="15"/>
        <v>0.25</v>
      </c>
      <c r="DW22" s="7">
        <f t="shared" si="154"/>
        <v>0.25</v>
      </c>
      <c r="DX22" s="7">
        <f t="shared" si="128"/>
        <v>1</v>
      </c>
      <c r="DY22" s="7">
        <f t="shared" si="129"/>
        <v>1</v>
      </c>
      <c r="DZ22" s="7">
        <f t="shared" si="130"/>
        <v>1</v>
      </c>
      <c r="EA22" s="7">
        <f t="shared" si="131"/>
        <v>1</v>
      </c>
      <c r="EB22" s="7">
        <f t="shared" si="132"/>
        <v>1</v>
      </c>
      <c r="EC22" s="7">
        <f t="shared" si="155"/>
        <v>1</v>
      </c>
      <c r="ED22" s="7">
        <f t="shared" si="16"/>
        <v>1</v>
      </c>
      <c r="EE22" s="7">
        <f t="shared" si="17"/>
        <v>1</v>
      </c>
      <c r="EF22" s="7">
        <f>IF(SUM(Data[[#This Row],[¿El agente presenta correctamente los beneficios del producto?23]:[¿El agente comunica beneficios emocionales al cliente?24]])=200%,100%,0%)</f>
        <v>1</v>
      </c>
      <c r="EG22" s="7">
        <f t="shared" si="18"/>
        <v>1</v>
      </c>
      <c r="EH22" s="7">
        <f t="shared" si="19"/>
        <v>1</v>
      </c>
      <c r="EI22" s="7">
        <f t="shared" si="20"/>
        <v>1</v>
      </c>
      <c r="EJ22" s="7">
        <f t="shared" si="156"/>
        <v>1</v>
      </c>
      <c r="EK22" s="7">
        <f t="shared" si="21"/>
        <v>1</v>
      </c>
      <c r="EL22" s="7">
        <f>+Data[[#This Row],[¿El agente explica los términos y condiciones del servicio?28]]</f>
        <v>1</v>
      </c>
      <c r="EM22" s="7">
        <f t="shared" si="22"/>
        <v>1</v>
      </c>
      <c r="EN22" s="7">
        <f>+Data[[#This Row],[¿El agente identifica correctamente la solicitud del cliente? 2]]</f>
        <v>1</v>
      </c>
      <c r="EO22" s="7">
        <f t="shared" si="23"/>
        <v>1</v>
      </c>
      <c r="EP22" s="7">
        <f t="shared" si="24"/>
        <v>1</v>
      </c>
      <c r="EQ22" s="7">
        <f t="shared" si="25"/>
        <v>1</v>
      </c>
      <c r="ER22" s="7">
        <f t="shared" si="157"/>
        <v>1</v>
      </c>
      <c r="ES22" s="7">
        <f t="shared" si="26"/>
        <v>1</v>
      </c>
      <c r="ET22" s="7">
        <f t="shared" si="27"/>
        <v>1</v>
      </c>
      <c r="EU22" s="7">
        <f t="shared" si="158"/>
        <v>1</v>
      </c>
      <c r="EV22" s="7">
        <f t="shared" si="28"/>
        <v>1</v>
      </c>
      <c r="EW22" s="7">
        <f t="shared" si="29"/>
        <v>1</v>
      </c>
      <c r="EX22" s="7">
        <f t="shared" si="135"/>
        <v>1</v>
      </c>
      <c r="EY22" s="7">
        <f t="shared" si="136"/>
        <v>1</v>
      </c>
      <c r="EZ22" s="7">
        <f t="shared" si="32"/>
        <v>1</v>
      </c>
      <c r="FA22" s="7">
        <f t="shared" si="137"/>
        <v>1</v>
      </c>
      <c r="FB22" s="7">
        <f t="shared" si="159"/>
        <v>1</v>
      </c>
      <c r="FC22" s="7">
        <f t="shared" si="138"/>
        <v>1</v>
      </c>
      <c r="FD22" s="7">
        <f t="shared" si="34"/>
        <v>1</v>
      </c>
      <c r="FE22" s="7">
        <f t="shared" si="35"/>
        <v>0</v>
      </c>
      <c r="FF22" s="7">
        <f t="shared" si="36"/>
        <v>1</v>
      </c>
      <c r="FG22" s="7">
        <f t="shared" si="37"/>
        <v>1</v>
      </c>
      <c r="FH22" s="7">
        <f t="shared" si="38"/>
        <v>1</v>
      </c>
      <c r="FI22" s="7">
        <f t="shared" si="39"/>
        <v>1</v>
      </c>
      <c r="FJ22" s="7">
        <f t="shared" si="160"/>
        <v>0</v>
      </c>
      <c r="FK22" s="7">
        <f t="shared" si="40"/>
        <v>1</v>
      </c>
      <c r="FL22" s="7">
        <f>+Data[[#This Row],[¿El agente gestiona la oferta según la campaña vigente?48]]</f>
        <v>1</v>
      </c>
      <c r="FM22" s="7">
        <f t="shared" si="41"/>
        <v>1</v>
      </c>
      <c r="FN22" s="7">
        <f t="shared" si="42"/>
        <v>1</v>
      </c>
      <c r="FO22" s="7">
        <f t="shared" si="43"/>
        <v>1</v>
      </c>
      <c r="FP22" s="7">
        <f t="shared" si="161"/>
        <v>1</v>
      </c>
      <c r="FQ22" s="7">
        <f t="shared" si="44"/>
        <v>1</v>
      </c>
      <c r="FR22" s="7">
        <f>+Data[[#This Row],[¿El agente registra correctamente todas las interacciones?52]]</f>
        <v>1</v>
      </c>
      <c r="FS22" s="7">
        <f t="shared" si="139"/>
        <v>0</v>
      </c>
      <c r="FT22" s="240">
        <f t="shared" si="45"/>
        <v>1</v>
      </c>
      <c r="FU22" s="7">
        <f>+Data[[#This Row],[¿El agente confirma la titularidad del cliente adecuadamente?53]]</f>
        <v>1</v>
      </c>
      <c r="FV22" s="240">
        <f t="shared" si="46"/>
        <v>1</v>
      </c>
      <c r="FW22" s="240">
        <f t="shared" si="47"/>
        <v>1</v>
      </c>
      <c r="FX22" s="7">
        <f t="shared" si="162"/>
        <v>1</v>
      </c>
      <c r="FY22" s="240">
        <f t="shared" si="49"/>
        <v>1</v>
      </c>
      <c r="FZ22" s="7">
        <f>+Data[[#This Row],[¿El agente evita compartir información sensible?56]]</f>
        <v>1</v>
      </c>
      <c r="GA22" s="7">
        <f t="shared" si="150"/>
        <v>1</v>
      </c>
      <c r="GB22" s="189">
        <f t="shared" si="140"/>
        <v>0.1</v>
      </c>
      <c r="GC22" s="189">
        <f t="shared" si="141"/>
        <v>0.3</v>
      </c>
      <c r="GD22" s="190">
        <f t="shared" si="142"/>
        <v>0</v>
      </c>
      <c r="GE22" s="190">
        <f t="shared" si="143"/>
        <v>0.3</v>
      </c>
      <c r="GF22" s="7">
        <f t="shared" si="163"/>
        <v>0.7</v>
      </c>
      <c r="GG22" s="187">
        <f>1</f>
        <v>1</v>
      </c>
      <c r="GH22" s="187">
        <f t="shared" si="50"/>
        <v>1</v>
      </c>
      <c r="GI22" t="str">
        <f t="shared" si="51"/>
        <v/>
      </c>
      <c r="GJ22" t="str">
        <f t="shared" si="52"/>
        <v/>
      </c>
      <c r="GK22" t="str">
        <f t="shared" si="53"/>
        <v/>
      </c>
      <c r="GN22" t="str">
        <f t="shared" si="54"/>
        <v/>
      </c>
      <c r="GO22" t="str">
        <f t="shared" si="55"/>
        <v/>
      </c>
      <c r="GP22" t="str">
        <f t="shared" si="56"/>
        <v/>
      </c>
      <c r="GQ22" t="str">
        <f t="shared" si="57"/>
        <v/>
      </c>
      <c r="GR22" t="str">
        <f t="shared" si="58"/>
        <v/>
      </c>
      <c r="GS22" t="str">
        <f t="shared" si="59"/>
        <v/>
      </c>
      <c r="GT22" t="str">
        <f t="shared" si="60"/>
        <v/>
      </c>
      <c r="GU22" t="e">
        <f>IF(#REF!="No",#REF!,"")</f>
        <v>#REF!</v>
      </c>
      <c r="GV22" t="str">
        <f t="shared" si="61"/>
        <v/>
      </c>
      <c r="GW22" t="str">
        <f t="shared" si="62"/>
        <v/>
      </c>
      <c r="GX22" t="str">
        <f t="shared" si="63"/>
        <v/>
      </c>
      <c r="GY22" t="str">
        <f t="shared" si="64"/>
        <v/>
      </c>
      <c r="GZ22" t="str">
        <f t="shared" si="65"/>
        <v/>
      </c>
      <c r="HA22" t="str">
        <f t="shared" si="66"/>
        <v/>
      </c>
      <c r="HB22" t="str">
        <f t="shared" si="67"/>
        <v/>
      </c>
      <c r="HC22" t="str">
        <f t="shared" si="68"/>
        <v/>
      </c>
      <c r="HD22" t="str">
        <f t="shared" si="69"/>
        <v/>
      </c>
      <c r="HE22" t="str">
        <f t="shared" si="70"/>
        <v/>
      </c>
      <c r="HF22" t="str">
        <f t="shared" si="71"/>
        <v/>
      </c>
      <c r="HG22" t="str">
        <f t="shared" si="72"/>
        <v/>
      </c>
      <c r="HH22" t="str">
        <f t="shared" si="73"/>
        <v/>
      </c>
      <c r="HI22" t="str">
        <f t="shared" si="74"/>
        <v/>
      </c>
      <c r="HJ22" t="str">
        <f t="shared" si="75"/>
        <v/>
      </c>
      <c r="HK22" t="str">
        <f t="shared" si="76"/>
        <v/>
      </c>
      <c r="HL22" t="str">
        <f t="shared" si="77"/>
        <v/>
      </c>
      <c r="HM22" t="str">
        <f t="shared" si="78"/>
        <v/>
      </c>
      <c r="HN22" t="str">
        <f t="shared" si="79"/>
        <v/>
      </c>
      <c r="HO22" t="str">
        <f t="shared" si="80"/>
        <v/>
      </c>
      <c r="HP22" t="str">
        <f t="shared" si="81"/>
        <v/>
      </c>
      <c r="HQ22" t="e">
        <f>IF(#REF!="No",#REF!,"")</f>
        <v>#REF!</v>
      </c>
      <c r="HR22" t="e">
        <f>IF(#REF!="No",#REF!,"")</f>
        <v>#REF!</v>
      </c>
      <c r="HS22" t="str">
        <f t="shared" si="82"/>
        <v/>
      </c>
      <c r="HT22" t="str">
        <f t="shared" si="83"/>
        <v xml:space="preserve">¿El agente realiza venta cruzada cuando corresponde? </v>
      </c>
      <c r="HU22" t="str">
        <f t="shared" si="84"/>
        <v/>
      </c>
      <c r="HV22" t="str">
        <f t="shared" si="85"/>
        <v/>
      </c>
      <c r="HW22" t="str">
        <f t="shared" si="86"/>
        <v/>
      </c>
      <c r="HX22" t="str">
        <f t="shared" si="87"/>
        <v/>
      </c>
      <c r="HY22" t="str">
        <f t="shared" si="88"/>
        <v/>
      </c>
      <c r="HZ22" t="str">
        <f t="shared" si="89"/>
        <v/>
      </c>
      <c r="IA22" t="str">
        <f t="shared" si="90"/>
        <v/>
      </c>
      <c r="IB22" t="str">
        <f t="shared" si="91"/>
        <v/>
      </c>
      <c r="IC22" t="str">
        <f t="shared" si="92"/>
        <v/>
      </c>
      <c r="ID22" s="187" t="str">
        <f t="shared" si="93"/>
        <v/>
      </c>
      <c r="IE22" s="187" t="str">
        <f t="shared" si="94"/>
        <v/>
      </c>
      <c r="IF22" s="187" t="str">
        <f t="shared" si="95"/>
        <v/>
      </c>
      <c r="IG22" s="187" t="str">
        <f t="shared" si="96"/>
        <v/>
      </c>
      <c r="IH22" s="78" t="str">
        <f>A22&amp;" "&amp;F22&amp;" "&amp;Data[[#This Row],[mes]]</f>
        <v>Joswer Lisandro Acosta Arias Outbound may-26</v>
      </c>
      <c r="II22" s="78">
        <f>COUNTIF($IH21:$IH425,IH22)</f>
        <v>3</v>
      </c>
      <c r="IJ22" s="78">
        <f t="shared" si="97"/>
        <v>0</v>
      </c>
      <c r="IK22" s="78">
        <f>IF(Data[[#This Row],[Muestra Critica]]&gt;0,Data[[#This Row],[Muestra Critica]],"")</f>
        <v>1</v>
      </c>
      <c r="IL22">
        <f>IF(IK22="","",COUNTIF($IK$3:$IK425,IK22))</f>
        <v>397</v>
      </c>
      <c r="IM22">
        <f t="shared" si="98"/>
        <v>0</v>
      </c>
      <c r="IN22" s="188" t="str">
        <f t="shared" si="99"/>
        <v>may-26</v>
      </c>
      <c r="IO22" s="78"/>
      <c r="IP22" s="78"/>
      <c r="IQ22" s="78"/>
      <c r="IR22" s="78"/>
      <c r="IS22" s="78" t="str">
        <f ca="1">IFERROR(_xlfn.XLOOKUP(A:A,HC!B:B,HC!E:E,,0),0)</f>
        <v>&gt; 60 dias</v>
      </c>
    </row>
    <row r="23" spans="1:253" ht="15.5">
      <c r="A23" s="205" t="s">
        <v>319</v>
      </c>
      <c r="B23" s="205">
        <v>63385253</v>
      </c>
      <c r="C23" s="210">
        <v>46144</v>
      </c>
      <c r="D23" s="205" t="s">
        <v>441</v>
      </c>
      <c r="E23" s="205" t="s">
        <v>432</v>
      </c>
      <c r="F23" s="205" t="s">
        <v>32</v>
      </c>
      <c r="G23" s="205" t="s">
        <v>436</v>
      </c>
      <c r="H23" s="205" t="s">
        <v>452</v>
      </c>
      <c r="I23" s="206" t="s">
        <v>447</v>
      </c>
      <c r="J23" s="168" t="s">
        <v>33</v>
      </c>
      <c r="K23" s="168" t="s">
        <v>33</v>
      </c>
      <c r="L23" s="168" t="s">
        <v>33</v>
      </c>
      <c r="M23" s="168" t="s">
        <v>33</v>
      </c>
      <c r="N23" s="168" t="s">
        <v>33</v>
      </c>
      <c r="O23" s="168" t="s">
        <v>33</v>
      </c>
      <c r="P23" s="168" t="s">
        <v>33</v>
      </c>
      <c r="Q23" s="168" t="s">
        <v>33</v>
      </c>
      <c r="R23" s="168" t="s">
        <v>33</v>
      </c>
      <c r="S23" s="168" t="s">
        <v>33</v>
      </c>
      <c r="T23" s="168" t="s">
        <v>33</v>
      </c>
      <c r="U23" s="168" t="s">
        <v>33</v>
      </c>
      <c r="V23" s="169" t="s">
        <v>33</v>
      </c>
      <c r="W23" s="169" t="s">
        <v>33</v>
      </c>
      <c r="X23" s="169" t="s">
        <v>33</v>
      </c>
      <c r="Y23" s="169" t="s">
        <v>33</v>
      </c>
      <c r="Z23" s="169" t="s">
        <v>33</v>
      </c>
      <c r="AA23" s="169" t="s">
        <v>33</v>
      </c>
      <c r="AB23" s="169" t="s">
        <v>33</v>
      </c>
      <c r="AC23" s="169" t="s">
        <v>33</v>
      </c>
      <c r="AD23" s="169" t="s">
        <v>33</v>
      </c>
      <c r="AE23" s="169" t="s">
        <v>33</v>
      </c>
      <c r="AF23" s="169" t="s">
        <v>33</v>
      </c>
      <c r="AG23" s="169" t="s">
        <v>33</v>
      </c>
      <c r="AH23" s="169" t="s">
        <v>33</v>
      </c>
      <c r="AI23" s="169" t="s">
        <v>33</v>
      </c>
      <c r="AJ23" s="169" t="s">
        <v>33</v>
      </c>
      <c r="AK23" s="169" t="s">
        <v>33</v>
      </c>
      <c r="AL23" s="169" t="s">
        <v>33</v>
      </c>
      <c r="AM23" s="169" t="s">
        <v>33</v>
      </c>
      <c r="AN23" s="169" t="s">
        <v>33</v>
      </c>
      <c r="AO23" s="169" t="s">
        <v>33</v>
      </c>
      <c r="AP23" s="169" t="s">
        <v>33</v>
      </c>
      <c r="AQ23" s="169" t="s">
        <v>464</v>
      </c>
      <c r="AR23" s="169" t="s">
        <v>33</v>
      </c>
      <c r="AS23" s="169" t="s">
        <v>34</v>
      </c>
      <c r="AT23" s="169" t="s">
        <v>33</v>
      </c>
      <c r="AU23" s="169" t="s">
        <v>33</v>
      </c>
      <c r="AV23" s="169" t="s">
        <v>34</v>
      </c>
      <c r="AW23" s="169" t="s">
        <v>34</v>
      </c>
      <c r="AX23" s="169" t="s">
        <v>33</v>
      </c>
      <c r="AY23" s="169" t="s">
        <v>33</v>
      </c>
      <c r="AZ23" s="169" t="s">
        <v>33</v>
      </c>
      <c r="BA23" s="169" t="s">
        <v>33</v>
      </c>
      <c r="BB23" s="169" t="s">
        <v>33</v>
      </c>
      <c r="BC23" s="207" t="s">
        <v>33</v>
      </c>
      <c r="BD23" s="207" t="s">
        <v>33</v>
      </c>
      <c r="BE23" s="207" t="s">
        <v>33</v>
      </c>
      <c r="BF23" s="208" t="s">
        <v>33</v>
      </c>
      <c r="BG23" s="196"/>
      <c r="BH23" s="211" t="str">
        <f>Data[[#This Row],[Tipo de Muestra]]</f>
        <v>Critica</v>
      </c>
      <c r="BI23" s="196"/>
      <c r="BJ23" s="196"/>
      <c r="BK23">
        <f t="shared" si="0"/>
        <v>1</v>
      </c>
      <c r="BL23">
        <f t="shared" si="1"/>
        <v>1</v>
      </c>
      <c r="BM23">
        <f t="shared" si="164"/>
        <v>1</v>
      </c>
      <c r="BN23">
        <f t="shared" si="165"/>
        <v>1</v>
      </c>
      <c r="BO23">
        <f t="shared" si="166"/>
        <v>1</v>
      </c>
      <c r="BP23">
        <f t="shared" si="167"/>
        <v>1</v>
      </c>
      <c r="BQ23">
        <f t="shared" si="168"/>
        <v>1</v>
      </c>
      <c r="BR23">
        <f t="shared" si="169"/>
        <v>1</v>
      </c>
      <c r="BS23">
        <f t="shared" si="170"/>
        <v>1</v>
      </c>
      <c r="BT23">
        <f t="shared" si="171"/>
        <v>1</v>
      </c>
      <c r="BU23">
        <f t="shared" si="172"/>
        <v>1</v>
      </c>
      <c r="BV23">
        <f t="shared" si="173"/>
        <v>1</v>
      </c>
      <c r="BW23">
        <f t="shared" si="174"/>
        <v>1</v>
      </c>
      <c r="BX23">
        <f t="shared" si="175"/>
        <v>1</v>
      </c>
      <c r="BY23">
        <f t="shared" si="176"/>
        <v>1</v>
      </c>
      <c r="BZ23">
        <f t="shared" si="177"/>
        <v>1</v>
      </c>
      <c r="CA23">
        <f t="shared" si="178"/>
        <v>1</v>
      </c>
      <c r="CB23">
        <f t="shared" si="179"/>
        <v>1</v>
      </c>
      <c r="CC23">
        <f t="shared" si="180"/>
        <v>1</v>
      </c>
      <c r="CD23">
        <f t="shared" si="181"/>
        <v>1</v>
      </c>
      <c r="CE23">
        <f t="shared" si="182"/>
        <v>1</v>
      </c>
      <c r="CF23">
        <f t="shared" si="101"/>
        <v>1</v>
      </c>
      <c r="CG23">
        <f t="shared" si="102"/>
        <v>1</v>
      </c>
      <c r="CH23">
        <f t="shared" si="103"/>
        <v>1</v>
      </c>
      <c r="CI23">
        <f t="shared" si="104"/>
        <v>1</v>
      </c>
      <c r="CJ23">
        <f t="shared" si="105"/>
        <v>1</v>
      </c>
      <c r="CK23">
        <f t="shared" si="106"/>
        <v>1</v>
      </c>
      <c r="CL23">
        <f t="shared" si="107"/>
        <v>1</v>
      </c>
      <c r="CM23">
        <f t="shared" si="108"/>
        <v>1</v>
      </c>
      <c r="CN23">
        <f t="shared" si="109"/>
        <v>1</v>
      </c>
      <c r="CO23">
        <f t="shared" si="110"/>
        <v>1</v>
      </c>
      <c r="CP23">
        <f t="shared" si="111"/>
        <v>1</v>
      </c>
      <c r="CQ23">
        <f t="shared" si="112"/>
        <v>1</v>
      </c>
      <c r="CR23">
        <f t="shared" si="113"/>
        <v>1</v>
      </c>
      <c r="CS23">
        <f t="shared" si="114"/>
        <v>0</v>
      </c>
      <c r="CT23">
        <f t="shared" si="115"/>
        <v>1</v>
      </c>
      <c r="CU23">
        <f t="shared" si="116"/>
        <v>1</v>
      </c>
      <c r="CV23">
        <f t="shared" si="117"/>
        <v>0</v>
      </c>
      <c r="CW23">
        <f t="shared" si="118"/>
        <v>0</v>
      </c>
      <c r="CX23">
        <f t="shared" si="119"/>
        <v>1</v>
      </c>
      <c r="CY23">
        <f t="shared" si="120"/>
        <v>1</v>
      </c>
      <c r="CZ23">
        <f t="shared" si="121"/>
        <v>1</v>
      </c>
      <c r="DA23">
        <f t="shared" si="122"/>
        <v>1</v>
      </c>
      <c r="DB23">
        <f t="shared" si="123"/>
        <v>1</v>
      </c>
      <c r="DC23" s="187">
        <f t="shared" si="124"/>
        <v>1</v>
      </c>
      <c r="DD23" s="187">
        <f t="shared" si="125"/>
        <v>1</v>
      </c>
      <c r="DE23" s="187">
        <f t="shared" si="126"/>
        <v>1</v>
      </c>
      <c r="DF23" s="187">
        <f t="shared" si="3"/>
        <v>1</v>
      </c>
      <c r="DG23">
        <f t="shared" si="183"/>
        <v>1</v>
      </c>
      <c r="DH23" s="7">
        <f t="shared" si="4"/>
        <v>0.15</v>
      </c>
      <c r="DI23" s="7">
        <f t="shared" si="5"/>
        <v>0.15</v>
      </c>
      <c r="DJ23" s="7">
        <f t="shared" si="6"/>
        <v>0.15</v>
      </c>
      <c r="DK23" s="7">
        <f t="shared" si="153"/>
        <v>0.15</v>
      </c>
      <c r="DL23" s="7">
        <f t="shared" si="7"/>
        <v>0.3</v>
      </c>
      <c r="DM23" s="7">
        <f t="shared" si="8"/>
        <v>0.3</v>
      </c>
      <c r="DN23" s="7">
        <f t="shared" si="9"/>
        <v>0.3</v>
      </c>
      <c r="DO23" s="7">
        <f t="shared" si="10"/>
        <v>0.3</v>
      </c>
      <c r="DP23" s="7">
        <f>IF(MIN(Data[[#This Row],[¿El agente demuestra escucha activa durante la gestión?6]:[¿El agente parafrasea para confirmar entendimiento?9]])=0,0,30%)</f>
        <v>0.3</v>
      </c>
      <c r="DQ23" s="7">
        <f t="shared" si="11"/>
        <v>0.3</v>
      </c>
      <c r="DR23" s="7">
        <f t="shared" si="12"/>
        <v>0.3</v>
      </c>
      <c r="DS23" s="7">
        <f t="shared" si="13"/>
        <v>0.3</v>
      </c>
      <c r="DT23" s="7">
        <f t="shared" si="14"/>
        <v>0.3</v>
      </c>
      <c r="DU23" s="7">
        <f>IF(MIN(Data[[#This Row],[¿El agente adapta su comunicación al cliente?11]:[¿El agente utiliza el plural corporativo correctamente?14]])=0,0,30%)</f>
        <v>0.3</v>
      </c>
      <c r="DV23" s="7">
        <f t="shared" si="15"/>
        <v>0.25</v>
      </c>
      <c r="DW23" s="7">
        <f t="shared" si="154"/>
        <v>0.25</v>
      </c>
      <c r="DX23" s="7">
        <f t="shared" si="128"/>
        <v>1</v>
      </c>
      <c r="DY23" s="7">
        <f t="shared" si="129"/>
        <v>1</v>
      </c>
      <c r="DZ23" s="7">
        <f t="shared" si="130"/>
        <v>1</v>
      </c>
      <c r="EA23" s="7">
        <f t="shared" si="131"/>
        <v>1</v>
      </c>
      <c r="EB23" s="7">
        <f t="shared" si="132"/>
        <v>1</v>
      </c>
      <c r="EC23" s="7">
        <f t="shared" si="155"/>
        <v>1</v>
      </c>
      <c r="ED23" s="7">
        <f t="shared" si="16"/>
        <v>1</v>
      </c>
      <c r="EE23" s="7">
        <f t="shared" si="17"/>
        <v>1</v>
      </c>
      <c r="EF23" s="7">
        <f>IF(SUM(Data[[#This Row],[¿El agente presenta correctamente los beneficios del producto?23]:[¿El agente comunica beneficios emocionales al cliente?24]])=200%,100%,0%)</f>
        <v>1</v>
      </c>
      <c r="EG23" s="7">
        <f t="shared" si="18"/>
        <v>1</v>
      </c>
      <c r="EH23" s="7">
        <f t="shared" si="19"/>
        <v>1</v>
      </c>
      <c r="EI23" s="7">
        <f t="shared" si="20"/>
        <v>1</v>
      </c>
      <c r="EJ23" s="7">
        <f t="shared" si="156"/>
        <v>1</v>
      </c>
      <c r="EK23" s="7">
        <f t="shared" si="21"/>
        <v>1</v>
      </c>
      <c r="EL23" s="7">
        <f>+Data[[#This Row],[¿El agente explica los términos y condiciones del servicio?28]]</f>
        <v>1</v>
      </c>
      <c r="EM23" s="7">
        <f t="shared" si="22"/>
        <v>1</v>
      </c>
      <c r="EN23" s="7">
        <f>+Data[[#This Row],[¿El agente identifica correctamente la solicitud del cliente? 2]]</f>
        <v>1</v>
      </c>
      <c r="EO23" s="7">
        <f t="shared" si="23"/>
        <v>1</v>
      </c>
      <c r="EP23" s="7">
        <f t="shared" si="24"/>
        <v>1</v>
      </c>
      <c r="EQ23" s="7">
        <f t="shared" si="25"/>
        <v>1</v>
      </c>
      <c r="ER23" s="7">
        <f t="shared" si="157"/>
        <v>1</v>
      </c>
      <c r="ES23" s="7">
        <f t="shared" si="26"/>
        <v>1</v>
      </c>
      <c r="ET23" s="7">
        <f t="shared" si="27"/>
        <v>1</v>
      </c>
      <c r="EU23" s="7">
        <f t="shared" si="158"/>
        <v>1</v>
      </c>
      <c r="EV23" s="7">
        <f t="shared" si="28"/>
        <v>1</v>
      </c>
      <c r="EW23" s="7">
        <f t="shared" si="29"/>
        <v>1</v>
      </c>
      <c r="EX23" s="7">
        <f t="shared" si="135"/>
        <v>1</v>
      </c>
      <c r="EY23" s="7">
        <f t="shared" si="136"/>
        <v>1</v>
      </c>
      <c r="EZ23" s="7">
        <f t="shared" si="32"/>
        <v>1</v>
      </c>
      <c r="FA23" s="7">
        <f t="shared" si="137"/>
        <v>1</v>
      </c>
      <c r="FB23" s="7">
        <f t="shared" si="159"/>
        <v>1</v>
      </c>
      <c r="FC23" s="7">
        <f t="shared" si="138"/>
        <v>1</v>
      </c>
      <c r="FD23" s="7">
        <f t="shared" si="34"/>
        <v>1</v>
      </c>
      <c r="FE23" s="7">
        <f t="shared" si="35"/>
        <v>0</v>
      </c>
      <c r="FF23" s="7">
        <f t="shared" si="36"/>
        <v>1</v>
      </c>
      <c r="FG23" s="7">
        <f t="shared" si="37"/>
        <v>1</v>
      </c>
      <c r="FH23" s="7">
        <f t="shared" si="38"/>
        <v>0</v>
      </c>
      <c r="FI23" s="7">
        <f t="shared" si="39"/>
        <v>0</v>
      </c>
      <c r="FJ23" s="7">
        <f t="shared" si="160"/>
        <v>0</v>
      </c>
      <c r="FK23" s="7">
        <f t="shared" si="40"/>
        <v>1</v>
      </c>
      <c r="FL23" s="7">
        <f>+Data[[#This Row],[¿El agente gestiona la oferta según la campaña vigente?48]]</f>
        <v>1</v>
      </c>
      <c r="FM23" s="7">
        <f t="shared" si="41"/>
        <v>1</v>
      </c>
      <c r="FN23" s="7">
        <f t="shared" si="42"/>
        <v>1</v>
      </c>
      <c r="FO23" s="7">
        <f t="shared" si="43"/>
        <v>1</v>
      </c>
      <c r="FP23" s="7">
        <f t="shared" si="161"/>
        <v>1</v>
      </c>
      <c r="FQ23" s="7">
        <f t="shared" si="44"/>
        <v>1</v>
      </c>
      <c r="FR23" s="7">
        <f>+Data[[#This Row],[¿El agente registra correctamente todas las interacciones?52]]</f>
        <v>1</v>
      </c>
      <c r="FS23" s="7">
        <f t="shared" si="139"/>
        <v>0</v>
      </c>
      <c r="FT23" s="240">
        <f t="shared" si="45"/>
        <v>1</v>
      </c>
      <c r="FU23" s="7">
        <f>+Data[[#This Row],[¿El agente confirma la titularidad del cliente adecuadamente?53]]</f>
        <v>1</v>
      </c>
      <c r="FV23" s="240">
        <f t="shared" si="46"/>
        <v>1</v>
      </c>
      <c r="FW23" s="240">
        <f t="shared" si="47"/>
        <v>1</v>
      </c>
      <c r="FX23" s="7">
        <f t="shared" si="162"/>
        <v>1</v>
      </c>
      <c r="FY23" s="240">
        <f t="shared" si="49"/>
        <v>1</v>
      </c>
      <c r="FZ23" s="7">
        <f>+Data[[#This Row],[¿El agente evita compartir información sensible?56]]</f>
        <v>1</v>
      </c>
      <c r="GA23" s="7">
        <f t="shared" si="150"/>
        <v>1</v>
      </c>
      <c r="GB23" s="189">
        <f t="shared" si="140"/>
        <v>0.1</v>
      </c>
      <c r="GC23" s="189">
        <f t="shared" si="141"/>
        <v>0.3</v>
      </c>
      <c r="GD23" s="190">
        <f t="shared" si="142"/>
        <v>0</v>
      </c>
      <c r="GE23" s="190">
        <f t="shared" si="143"/>
        <v>0.3</v>
      </c>
      <c r="GF23" s="7">
        <f t="shared" si="163"/>
        <v>0.7</v>
      </c>
      <c r="GG23" s="187">
        <f>1</f>
        <v>1</v>
      </c>
      <c r="GH23" s="187">
        <f t="shared" si="50"/>
        <v>1</v>
      </c>
      <c r="GI23" t="str">
        <f t="shared" si="51"/>
        <v/>
      </c>
      <c r="GJ23" t="str">
        <f t="shared" si="52"/>
        <v/>
      </c>
      <c r="GK23" t="str">
        <f t="shared" si="53"/>
        <v/>
      </c>
      <c r="GN23" t="str">
        <f t="shared" si="54"/>
        <v/>
      </c>
      <c r="GO23" t="str">
        <f t="shared" si="55"/>
        <v/>
      </c>
      <c r="GP23" t="str">
        <f t="shared" si="56"/>
        <v/>
      </c>
      <c r="GQ23" t="str">
        <f t="shared" si="57"/>
        <v/>
      </c>
      <c r="GR23" t="str">
        <f t="shared" si="58"/>
        <v/>
      </c>
      <c r="GS23" t="str">
        <f t="shared" si="59"/>
        <v/>
      </c>
      <c r="GT23" t="str">
        <f t="shared" si="60"/>
        <v/>
      </c>
      <c r="GU23" t="e">
        <f>IF(#REF!="No",#REF!,"")</f>
        <v>#REF!</v>
      </c>
      <c r="GV23" t="str">
        <f t="shared" si="61"/>
        <v/>
      </c>
      <c r="GW23" t="str">
        <f t="shared" si="62"/>
        <v/>
      </c>
      <c r="GX23" t="str">
        <f t="shared" si="63"/>
        <v/>
      </c>
      <c r="GY23" t="str">
        <f t="shared" si="64"/>
        <v/>
      </c>
      <c r="GZ23" t="str">
        <f t="shared" si="65"/>
        <v/>
      </c>
      <c r="HA23" t="str">
        <f t="shared" si="66"/>
        <v/>
      </c>
      <c r="HB23" t="str">
        <f t="shared" si="67"/>
        <v/>
      </c>
      <c r="HC23" t="str">
        <f t="shared" si="68"/>
        <v/>
      </c>
      <c r="HD23" t="str">
        <f t="shared" si="69"/>
        <v/>
      </c>
      <c r="HE23" t="str">
        <f t="shared" si="70"/>
        <v/>
      </c>
      <c r="HF23" t="str">
        <f t="shared" si="71"/>
        <v/>
      </c>
      <c r="HG23" t="str">
        <f t="shared" si="72"/>
        <v/>
      </c>
      <c r="HH23" t="str">
        <f t="shared" si="73"/>
        <v/>
      </c>
      <c r="HI23" t="str">
        <f t="shared" si="74"/>
        <v/>
      </c>
      <c r="HJ23" t="str">
        <f t="shared" si="75"/>
        <v/>
      </c>
      <c r="HK23" t="str">
        <f t="shared" si="76"/>
        <v/>
      </c>
      <c r="HL23" t="str">
        <f t="shared" si="77"/>
        <v/>
      </c>
      <c r="HM23" t="str">
        <f t="shared" si="78"/>
        <v/>
      </c>
      <c r="HN23" t="str">
        <f t="shared" si="79"/>
        <v/>
      </c>
      <c r="HO23" t="str">
        <f t="shared" si="80"/>
        <v/>
      </c>
      <c r="HP23" t="str">
        <f t="shared" si="81"/>
        <v/>
      </c>
      <c r="HQ23" t="e">
        <f>IF(#REF!="No",#REF!,"")</f>
        <v>#REF!</v>
      </c>
      <c r="HR23" t="e">
        <f>IF(#REF!="No",#REF!,"")</f>
        <v>#REF!</v>
      </c>
      <c r="HS23" t="str">
        <f t="shared" si="82"/>
        <v/>
      </c>
      <c r="HT23" t="str">
        <f t="shared" si="83"/>
        <v xml:space="preserve">¿El agente realiza venta cruzada cuando corresponde? </v>
      </c>
      <c r="HU23" t="str">
        <f t="shared" si="84"/>
        <v/>
      </c>
      <c r="HV23" t="str">
        <f t="shared" si="85"/>
        <v/>
      </c>
      <c r="HW23" t="str">
        <f t="shared" si="86"/>
        <v xml:space="preserve">¿El agente realiza seguimiento adecuado al caso o solicitud? </v>
      </c>
      <c r="HX23" t="str">
        <f t="shared" si="87"/>
        <v xml:space="preserve">¿El agente maneja correctamente las objeciones del cliente? </v>
      </c>
      <c r="HY23" t="str">
        <f t="shared" si="88"/>
        <v/>
      </c>
      <c r="HZ23" t="str">
        <f t="shared" si="89"/>
        <v/>
      </c>
      <c r="IA23" t="str">
        <f t="shared" si="90"/>
        <v/>
      </c>
      <c r="IB23" t="str">
        <f t="shared" si="91"/>
        <v/>
      </c>
      <c r="IC23" t="str">
        <f t="shared" si="92"/>
        <v/>
      </c>
      <c r="ID23" s="187" t="str">
        <f t="shared" si="93"/>
        <v/>
      </c>
      <c r="IE23" s="187" t="str">
        <f t="shared" si="94"/>
        <v/>
      </c>
      <c r="IF23" s="187" t="str">
        <f t="shared" si="95"/>
        <v/>
      </c>
      <c r="IG23" s="187" t="str">
        <f t="shared" si="96"/>
        <v/>
      </c>
      <c r="IH23" s="78" t="str">
        <f>A23&amp;" "&amp;F23&amp;" "&amp;Data[[#This Row],[mes]]</f>
        <v>Taisha Mayte Catillo Arias Outbound may-26</v>
      </c>
      <c r="II23" s="78">
        <f>COUNTIF($IH22:$IH425,IH23)</f>
        <v>3</v>
      </c>
      <c r="IJ23" s="78">
        <f t="shared" si="97"/>
        <v>0</v>
      </c>
      <c r="IK23" s="78">
        <f>IF(Data[[#This Row],[Muestra Critica]]&gt;0,Data[[#This Row],[Muestra Critica]],"")</f>
        <v>1</v>
      </c>
      <c r="IL23">
        <f>IF(IK23="","",COUNTIF($IK$3:$IK425,IK23))</f>
        <v>397</v>
      </c>
      <c r="IM23">
        <f t="shared" si="98"/>
        <v>0</v>
      </c>
      <c r="IN23" s="188" t="str">
        <f t="shared" si="99"/>
        <v>may-26</v>
      </c>
      <c r="IO23" s="78"/>
      <c r="IP23" s="78"/>
      <c r="IQ23" s="78"/>
      <c r="IR23" s="78"/>
      <c r="IS23" s="78">
        <f>IFERROR(_xlfn.XLOOKUP(A:A,HC!B:B,HC!E:E,,0),0)</f>
        <v>0</v>
      </c>
    </row>
    <row r="24" spans="1:253" ht="15.5">
      <c r="A24" s="205" t="s">
        <v>320</v>
      </c>
      <c r="B24" s="205">
        <v>67119630</v>
      </c>
      <c r="C24" s="210">
        <v>46149</v>
      </c>
      <c r="D24" s="205" t="s">
        <v>441</v>
      </c>
      <c r="E24" s="205" t="s">
        <v>432</v>
      </c>
      <c r="F24" s="205" t="s">
        <v>32</v>
      </c>
      <c r="G24" s="205" t="s">
        <v>436</v>
      </c>
      <c r="H24" s="205" t="s">
        <v>452</v>
      </c>
      <c r="I24" s="206" t="s">
        <v>446</v>
      </c>
      <c r="J24" s="168" t="s">
        <v>33</v>
      </c>
      <c r="K24" s="168" t="s">
        <v>33</v>
      </c>
      <c r="L24" s="168" t="s">
        <v>33</v>
      </c>
      <c r="M24" s="168" t="s">
        <v>33</v>
      </c>
      <c r="N24" s="168" t="s">
        <v>33</v>
      </c>
      <c r="O24" s="168" t="s">
        <v>33</v>
      </c>
      <c r="P24" s="168" t="s">
        <v>33</v>
      </c>
      <c r="Q24" s="168" t="s">
        <v>33</v>
      </c>
      <c r="R24" s="168" t="s">
        <v>33</v>
      </c>
      <c r="S24" s="168" t="s">
        <v>33</v>
      </c>
      <c r="T24" s="168" t="s">
        <v>33</v>
      </c>
      <c r="U24" s="168" t="s">
        <v>33</v>
      </c>
      <c r="V24" s="169" t="s">
        <v>33</v>
      </c>
      <c r="W24" s="169" t="s">
        <v>33</v>
      </c>
      <c r="X24" s="169" t="s">
        <v>33</v>
      </c>
      <c r="Y24" s="169" t="s">
        <v>33</v>
      </c>
      <c r="Z24" s="169" t="s">
        <v>33</v>
      </c>
      <c r="AA24" s="169" t="s">
        <v>33</v>
      </c>
      <c r="AB24" s="169" t="s">
        <v>33</v>
      </c>
      <c r="AC24" s="169" t="s">
        <v>33</v>
      </c>
      <c r="AD24" s="169" t="s">
        <v>33</v>
      </c>
      <c r="AE24" s="169" t="s">
        <v>33</v>
      </c>
      <c r="AF24" s="169" t="s">
        <v>33</v>
      </c>
      <c r="AG24" s="169" t="s">
        <v>33</v>
      </c>
      <c r="AH24" s="169" t="s">
        <v>33</v>
      </c>
      <c r="AI24" s="169" t="s">
        <v>33</v>
      </c>
      <c r="AJ24" s="169" t="s">
        <v>33</v>
      </c>
      <c r="AK24" s="169" t="s">
        <v>33</v>
      </c>
      <c r="AL24" s="169" t="s">
        <v>33</v>
      </c>
      <c r="AM24" s="169" t="s">
        <v>33</v>
      </c>
      <c r="AN24" s="169" t="s">
        <v>33</v>
      </c>
      <c r="AO24" s="169" t="s">
        <v>33</v>
      </c>
      <c r="AP24" s="169" t="s">
        <v>33</v>
      </c>
      <c r="AQ24" s="169" t="s">
        <v>464</v>
      </c>
      <c r="AR24" s="169" t="s">
        <v>33</v>
      </c>
      <c r="AS24" s="169" t="s">
        <v>33</v>
      </c>
      <c r="AT24" s="169" t="s">
        <v>33</v>
      </c>
      <c r="AU24" s="169" t="s">
        <v>33</v>
      </c>
      <c r="AV24" s="169" t="s">
        <v>33</v>
      </c>
      <c r="AW24" s="169" t="s">
        <v>33</v>
      </c>
      <c r="AX24" s="169" t="s">
        <v>33</v>
      </c>
      <c r="AY24" s="169" t="s">
        <v>33</v>
      </c>
      <c r="AZ24" s="169" t="s">
        <v>33</v>
      </c>
      <c r="BA24" s="169" t="s">
        <v>33</v>
      </c>
      <c r="BB24" s="169" t="s">
        <v>33</v>
      </c>
      <c r="BC24" s="207" t="s">
        <v>33</v>
      </c>
      <c r="BD24" s="207" t="s">
        <v>33</v>
      </c>
      <c r="BE24" s="207" t="s">
        <v>33</v>
      </c>
      <c r="BF24" s="208" t="s">
        <v>33</v>
      </c>
      <c r="BG24" s="196"/>
      <c r="BH24" s="211" t="str">
        <f>Data[[#This Row],[Tipo de Muestra]]</f>
        <v>No Critica</v>
      </c>
      <c r="BI24" s="196"/>
      <c r="BJ24" s="196"/>
      <c r="BK24">
        <f t="shared" si="0"/>
        <v>1</v>
      </c>
      <c r="BL24">
        <f t="shared" si="1"/>
        <v>1</v>
      </c>
      <c r="BM24">
        <f t="shared" si="164"/>
        <v>1</v>
      </c>
      <c r="BN24">
        <f t="shared" si="165"/>
        <v>1</v>
      </c>
      <c r="BO24">
        <f t="shared" si="166"/>
        <v>1</v>
      </c>
      <c r="BP24">
        <f t="shared" si="167"/>
        <v>1</v>
      </c>
      <c r="BQ24">
        <f t="shared" si="168"/>
        <v>1</v>
      </c>
      <c r="BR24">
        <f t="shared" si="169"/>
        <v>1</v>
      </c>
      <c r="BS24">
        <f t="shared" si="170"/>
        <v>1</v>
      </c>
      <c r="BT24">
        <f t="shared" si="171"/>
        <v>1</v>
      </c>
      <c r="BU24">
        <f t="shared" si="172"/>
        <v>1</v>
      </c>
      <c r="BV24">
        <f t="shared" si="173"/>
        <v>1</v>
      </c>
      <c r="BW24">
        <f t="shared" si="174"/>
        <v>1</v>
      </c>
      <c r="BX24">
        <f t="shared" si="175"/>
        <v>1</v>
      </c>
      <c r="BY24">
        <f t="shared" si="176"/>
        <v>1</v>
      </c>
      <c r="BZ24">
        <f t="shared" si="177"/>
        <v>1</v>
      </c>
      <c r="CA24">
        <f t="shared" si="178"/>
        <v>1</v>
      </c>
      <c r="CB24">
        <f t="shared" si="179"/>
        <v>1</v>
      </c>
      <c r="CC24">
        <f t="shared" si="180"/>
        <v>1</v>
      </c>
      <c r="CD24">
        <f t="shared" si="181"/>
        <v>1</v>
      </c>
      <c r="CE24">
        <f t="shared" si="182"/>
        <v>1</v>
      </c>
      <c r="CF24">
        <f t="shared" si="101"/>
        <v>1</v>
      </c>
      <c r="CG24">
        <f t="shared" si="102"/>
        <v>1</v>
      </c>
      <c r="CH24">
        <f t="shared" si="103"/>
        <v>1</v>
      </c>
      <c r="CI24">
        <f t="shared" si="104"/>
        <v>1</v>
      </c>
      <c r="CJ24">
        <f t="shared" si="105"/>
        <v>1</v>
      </c>
      <c r="CK24">
        <f t="shared" si="106"/>
        <v>1</v>
      </c>
      <c r="CL24">
        <f t="shared" si="107"/>
        <v>1</v>
      </c>
      <c r="CM24">
        <f t="shared" si="108"/>
        <v>1</v>
      </c>
      <c r="CN24">
        <f t="shared" si="109"/>
        <v>1</v>
      </c>
      <c r="CO24">
        <f t="shared" si="110"/>
        <v>1</v>
      </c>
      <c r="CP24">
        <f t="shared" si="111"/>
        <v>1</v>
      </c>
      <c r="CQ24">
        <f t="shared" si="112"/>
        <v>1</v>
      </c>
      <c r="CR24">
        <f t="shared" si="113"/>
        <v>1</v>
      </c>
      <c r="CS24">
        <f t="shared" si="114"/>
        <v>1</v>
      </c>
      <c r="CT24">
        <f t="shared" si="115"/>
        <v>1</v>
      </c>
      <c r="CU24">
        <f t="shared" si="116"/>
        <v>1</v>
      </c>
      <c r="CV24">
        <f t="shared" si="117"/>
        <v>1</v>
      </c>
      <c r="CW24">
        <f t="shared" si="118"/>
        <v>1</v>
      </c>
      <c r="CX24">
        <f t="shared" si="119"/>
        <v>1</v>
      </c>
      <c r="CY24">
        <f t="shared" si="120"/>
        <v>1</v>
      </c>
      <c r="CZ24">
        <f t="shared" si="121"/>
        <v>1</v>
      </c>
      <c r="DA24">
        <f t="shared" si="122"/>
        <v>1</v>
      </c>
      <c r="DB24">
        <f t="shared" si="123"/>
        <v>1</v>
      </c>
      <c r="DC24" s="187">
        <f t="shared" si="124"/>
        <v>1</v>
      </c>
      <c r="DD24" s="187">
        <f t="shared" si="125"/>
        <v>1</v>
      </c>
      <c r="DE24" s="187">
        <f t="shared" si="126"/>
        <v>1</v>
      </c>
      <c r="DF24" s="187">
        <f t="shared" si="3"/>
        <v>1</v>
      </c>
      <c r="DG24">
        <f t="shared" si="183"/>
        <v>1</v>
      </c>
      <c r="DH24" s="7">
        <f t="shared" si="4"/>
        <v>0.15</v>
      </c>
      <c r="DI24" s="7">
        <f t="shared" si="5"/>
        <v>0.15</v>
      </c>
      <c r="DJ24" s="7">
        <f t="shared" si="6"/>
        <v>0.15</v>
      </c>
      <c r="DK24" s="7">
        <f t="shared" si="153"/>
        <v>0.15</v>
      </c>
      <c r="DL24" s="7">
        <f t="shared" si="7"/>
        <v>0.3</v>
      </c>
      <c r="DM24" s="7">
        <f t="shared" si="8"/>
        <v>0.3</v>
      </c>
      <c r="DN24" s="7">
        <f t="shared" si="9"/>
        <v>0.3</v>
      </c>
      <c r="DO24" s="7">
        <f t="shared" si="10"/>
        <v>0.3</v>
      </c>
      <c r="DP24" s="7">
        <f>IF(MIN(Data[[#This Row],[¿El agente demuestra escucha activa durante la gestión?6]:[¿El agente parafrasea para confirmar entendimiento?9]])=0,0,30%)</f>
        <v>0.3</v>
      </c>
      <c r="DQ24" s="7">
        <f t="shared" si="11"/>
        <v>0.3</v>
      </c>
      <c r="DR24" s="7">
        <f t="shared" si="12"/>
        <v>0.3</v>
      </c>
      <c r="DS24" s="7">
        <f t="shared" si="13"/>
        <v>0.3</v>
      </c>
      <c r="DT24" s="7">
        <f t="shared" si="14"/>
        <v>0.3</v>
      </c>
      <c r="DU24" s="7">
        <f>IF(MIN(Data[[#This Row],[¿El agente adapta su comunicación al cliente?11]:[¿El agente utiliza el plural corporativo correctamente?14]])=0,0,30%)</f>
        <v>0.3</v>
      </c>
      <c r="DV24" s="7">
        <f t="shared" si="15"/>
        <v>0.25</v>
      </c>
      <c r="DW24" s="7">
        <f t="shared" si="154"/>
        <v>0.25</v>
      </c>
      <c r="DX24" s="7">
        <f t="shared" si="128"/>
        <v>1</v>
      </c>
      <c r="DY24" s="7">
        <f t="shared" si="129"/>
        <v>1</v>
      </c>
      <c r="DZ24" s="7">
        <f t="shared" si="130"/>
        <v>1</v>
      </c>
      <c r="EA24" s="7">
        <f t="shared" si="131"/>
        <v>1</v>
      </c>
      <c r="EB24" s="7">
        <f t="shared" si="132"/>
        <v>1</v>
      </c>
      <c r="EC24" s="7">
        <f t="shared" si="155"/>
        <v>1</v>
      </c>
      <c r="ED24" s="7">
        <f t="shared" si="16"/>
        <v>1</v>
      </c>
      <c r="EE24" s="7">
        <f t="shared" si="17"/>
        <v>1</v>
      </c>
      <c r="EF24" s="7">
        <f>IF(SUM(Data[[#This Row],[¿El agente presenta correctamente los beneficios del producto?23]:[¿El agente comunica beneficios emocionales al cliente?24]])=200%,100%,0%)</f>
        <v>1</v>
      </c>
      <c r="EG24" s="7">
        <f t="shared" si="18"/>
        <v>1</v>
      </c>
      <c r="EH24" s="7">
        <f t="shared" si="19"/>
        <v>1</v>
      </c>
      <c r="EI24" s="7">
        <f t="shared" si="20"/>
        <v>1</v>
      </c>
      <c r="EJ24" s="7">
        <f t="shared" si="156"/>
        <v>1</v>
      </c>
      <c r="EK24" s="7">
        <f t="shared" si="21"/>
        <v>1</v>
      </c>
      <c r="EL24" s="7">
        <f>+Data[[#This Row],[¿El agente explica los términos y condiciones del servicio?28]]</f>
        <v>1</v>
      </c>
      <c r="EM24" s="7">
        <f t="shared" si="22"/>
        <v>1</v>
      </c>
      <c r="EN24" s="7">
        <f>+Data[[#This Row],[¿El agente identifica correctamente la solicitud del cliente? 2]]</f>
        <v>1</v>
      </c>
      <c r="EO24" s="7">
        <f t="shared" si="23"/>
        <v>1</v>
      </c>
      <c r="EP24" s="7">
        <f t="shared" si="24"/>
        <v>1</v>
      </c>
      <c r="EQ24" s="7">
        <f t="shared" si="25"/>
        <v>1</v>
      </c>
      <c r="ER24" s="7">
        <f t="shared" si="157"/>
        <v>1</v>
      </c>
      <c r="ES24" s="7">
        <f t="shared" si="26"/>
        <v>1</v>
      </c>
      <c r="ET24" s="7">
        <f t="shared" si="27"/>
        <v>1</v>
      </c>
      <c r="EU24" s="7">
        <f t="shared" si="158"/>
        <v>1</v>
      </c>
      <c r="EV24" s="7">
        <f t="shared" si="28"/>
        <v>1</v>
      </c>
      <c r="EW24" s="7">
        <f t="shared" si="29"/>
        <v>1</v>
      </c>
      <c r="EX24" s="7">
        <f t="shared" si="135"/>
        <v>1</v>
      </c>
      <c r="EY24" s="7">
        <f t="shared" si="136"/>
        <v>1</v>
      </c>
      <c r="EZ24" s="7">
        <f t="shared" si="32"/>
        <v>1</v>
      </c>
      <c r="FA24" s="7">
        <f t="shared" si="137"/>
        <v>1</v>
      </c>
      <c r="FB24" s="7">
        <f t="shared" si="159"/>
        <v>1</v>
      </c>
      <c r="FC24" s="7">
        <f t="shared" si="138"/>
        <v>1</v>
      </c>
      <c r="FD24" s="7">
        <f t="shared" si="34"/>
        <v>1</v>
      </c>
      <c r="FE24" s="7">
        <f t="shared" si="35"/>
        <v>1</v>
      </c>
      <c r="FF24" s="7">
        <f t="shared" si="36"/>
        <v>1</v>
      </c>
      <c r="FG24" s="7">
        <f t="shared" si="37"/>
        <v>1</v>
      </c>
      <c r="FH24" s="7">
        <f t="shared" si="38"/>
        <v>1</v>
      </c>
      <c r="FI24" s="7">
        <f t="shared" si="39"/>
        <v>1</v>
      </c>
      <c r="FJ24" s="7">
        <f t="shared" si="160"/>
        <v>1</v>
      </c>
      <c r="FK24" s="7">
        <f t="shared" si="40"/>
        <v>1</v>
      </c>
      <c r="FL24" s="7">
        <f>+Data[[#This Row],[¿El agente gestiona la oferta según la campaña vigente?48]]</f>
        <v>1</v>
      </c>
      <c r="FM24" s="7">
        <f t="shared" si="41"/>
        <v>1</v>
      </c>
      <c r="FN24" s="7">
        <f t="shared" si="42"/>
        <v>1</v>
      </c>
      <c r="FO24" s="7">
        <f t="shared" si="43"/>
        <v>1</v>
      </c>
      <c r="FP24" s="7">
        <f t="shared" si="161"/>
        <v>1</v>
      </c>
      <c r="FQ24" s="7">
        <f t="shared" si="44"/>
        <v>1</v>
      </c>
      <c r="FR24" s="7">
        <f>+Data[[#This Row],[¿El agente registra correctamente todas las interacciones?52]]</f>
        <v>1</v>
      </c>
      <c r="FS24" s="7">
        <f t="shared" si="139"/>
        <v>1</v>
      </c>
      <c r="FT24" s="240">
        <f t="shared" si="45"/>
        <v>1</v>
      </c>
      <c r="FU24" s="7">
        <f>+Data[[#This Row],[¿El agente confirma la titularidad del cliente adecuadamente?53]]</f>
        <v>1</v>
      </c>
      <c r="FV24" s="240">
        <f t="shared" si="46"/>
        <v>1</v>
      </c>
      <c r="FW24" s="240">
        <f t="shared" si="47"/>
        <v>1</v>
      </c>
      <c r="FX24" s="7">
        <f t="shared" si="162"/>
        <v>1</v>
      </c>
      <c r="FY24" s="240">
        <f t="shared" si="49"/>
        <v>1</v>
      </c>
      <c r="FZ24" s="7">
        <f>+Data[[#This Row],[¿El agente evita compartir información sensible?56]]</f>
        <v>1</v>
      </c>
      <c r="GA24" s="7">
        <f t="shared" si="150"/>
        <v>1</v>
      </c>
      <c r="GB24" s="189">
        <f t="shared" si="140"/>
        <v>0.1</v>
      </c>
      <c r="GC24" s="189">
        <f t="shared" si="141"/>
        <v>0.3</v>
      </c>
      <c r="GD24" s="190">
        <f t="shared" si="142"/>
        <v>0.3</v>
      </c>
      <c r="GE24" s="190">
        <f t="shared" si="143"/>
        <v>0.3</v>
      </c>
      <c r="GF24" s="7">
        <f t="shared" si="163"/>
        <v>1</v>
      </c>
      <c r="GG24" s="187">
        <f>1</f>
        <v>1</v>
      </c>
      <c r="GH24" s="187">
        <f t="shared" si="50"/>
        <v>0</v>
      </c>
      <c r="GI24" t="str">
        <f t="shared" si="51"/>
        <v/>
      </c>
      <c r="GJ24" t="str">
        <f t="shared" si="52"/>
        <v/>
      </c>
      <c r="GK24" t="str">
        <f t="shared" si="53"/>
        <v/>
      </c>
      <c r="GN24" t="str">
        <f t="shared" si="54"/>
        <v/>
      </c>
      <c r="GO24" t="str">
        <f t="shared" si="55"/>
        <v/>
      </c>
      <c r="GP24" t="str">
        <f t="shared" si="56"/>
        <v/>
      </c>
      <c r="GQ24" t="str">
        <f t="shared" si="57"/>
        <v/>
      </c>
      <c r="GR24" t="str">
        <f t="shared" si="58"/>
        <v/>
      </c>
      <c r="GS24" t="str">
        <f t="shared" si="59"/>
        <v/>
      </c>
      <c r="GT24" t="str">
        <f t="shared" si="60"/>
        <v/>
      </c>
      <c r="GU24" t="e">
        <f>IF(#REF!="No",#REF!,"")</f>
        <v>#REF!</v>
      </c>
      <c r="GV24" t="str">
        <f t="shared" si="61"/>
        <v/>
      </c>
      <c r="GW24" t="str">
        <f t="shared" si="62"/>
        <v/>
      </c>
      <c r="GX24" t="str">
        <f t="shared" si="63"/>
        <v/>
      </c>
      <c r="GY24" t="str">
        <f t="shared" si="64"/>
        <v/>
      </c>
      <c r="GZ24" t="str">
        <f t="shared" si="65"/>
        <v/>
      </c>
      <c r="HA24" t="str">
        <f t="shared" si="66"/>
        <v/>
      </c>
      <c r="HB24" t="str">
        <f t="shared" si="67"/>
        <v/>
      </c>
      <c r="HC24" t="str">
        <f t="shared" si="68"/>
        <v/>
      </c>
      <c r="HD24" t="str">
        <f t="shared" si="69"/>
        <v/>
      </c>
      <c r="HE24" t="str">
        <f t="shared" si="70"/>
        <v/>
      </c>
      <c r="HF24" t="str">
        <f t="shared" si="71"/>
        <v/>
      </c>
      <c r="HG24" t="str">
        <f t="shared" si="72"/>
        <v/>
      </c>
      <c r="HH24" t="str">
        <f t="shared" si="73"/>
        <v/>
      </c>
      <c r="HI24" t="str">
        <f t="shared" si="74"/>
        <v/>
      </c>
      <c r="HJ24" t="str">
        <f t="shared" si="75"/>
        <v/>
      </c>
      <c r="HK24" t="str">
        <f t="shared" si="76"/>
        <v/>
      </c>
      <c r="HL24" t="str">
        <f t="shared" si="77"/>
        <v/>
      </c>
      <c r="HM24" t="str">
        <f t="shared" si="78"/>
        <v/>
      </c>
      <c r="HN24" t="str">
        <f t="shared" si="79"/>
        <v/>
      </c>
      <c r="HO24" t="str">
        <f t="shared" si="80"/>
        <v/>
      </c>
      <c r="HP24" t="str">
        <f t="shared" si="81"/>
        <v/>
      </c>
      <c r="HQ24" t="e">
        <f>IF(#REF!="No",#REF!,"")</f>
        <v>#REF!</v>
      </c>
      <c r="HR24" t="e">
        <f>IF(#REF!="No",#REF!,"")</f>
        <v>#REF!</v>
      </c>
      <c r="HS24" t="str">
        <f t="shared" si="82"/>
        <v/>
      </c>
      <c r="HT24" t="str">
        <f t="shared" si="83"/>
        <v/>
      </c>
      <c r="HU24" t="str">
        <f t="shared" si="84"/>
        <v/>
      </c>
      <c r="HV24" t="str">
        <f t="shared" si="85"/>
        <v/>
      </c>
      <c r="HW24" t="str">
        <f t="shared" si="86"/>
        <v/>
      </c>
      <c r="HX24" t="str">
        <f t="shared" si="87"/>
        <v/>
      </c>
      <c r="HY24" t="str">
        <f t="shared" si="88"/>
        <v/>
      </c>
      <c r="HZ24" t="str">
        <f t="shared" si="89"/>
        <v/>
      </c>
      <c r="IA24" t="str">
        <f t="shared" si="90"/>
        <v/>
      </c>
      <c r="IB24" t="str">
        <f t="shared" si="91"/>
        <v/>
      </c>
      <c r="IC24" t="str">
        <f t="shared" si="92"/>
        <v/>
      </c>
      <c r="ID24" s="187" t="str">
        <f t="shared" si="93"/>
        <v/>
      </c>
      <c r="IE24" s="187" t="str">
        <f t="shared" si="94"/>
        <v/>
      </c>
      <c r="IF24" s="187" t="str">
        <f t="shared" si="95"/>
        <v/>
      </c>
      <c r="IG24" s="187" t="str">
        <f t="shared" si="96"/>
        <v/>
      </c>
      <c r="IH24" s="78" t="str">
        <f>A24&amp;" "&amp;F24&amp;" "&amp;Data[[#This Row],[mes]]</f>
        <v>Roberto Antonio Valdiviezo Batista Outbound may-26</v>
      </c>
      <c r="II24" s="78">
        <f>COUNTIF($IH23:$IH425,IH24)</f>
        <v>3</v>
      </c>
      <c r="IJ24" s="78">
        <f t="shared" si="97"/>
        <v>0</v>
      </c>
      <c r="IK24" s="78" t="str">
        <f>IF(Data[[#This Row],[Muestra Critica]]&gt;0,Data[[#This Row],[Muestra Critica]],"")</f>
        <v/>
      </c>
      <c r="IL24" t="str">
        <f>IF(IK24="","",COUNTIF($IK$3:$IK425,IK24))</f>
        <v/>
      </c>
      <c r="IM24">
        <f t="shared" si="98"/>
        <v>0</v>
      </c>
      <c r="IN24" s="188" t="str">
        <f t="shared" si="99"/>
        <v>may-26</v>
      </c>
      <c r="IO24" s="78"/>
      <c r="IP24" s="78"/>
      <c r="IQ24" s="78"/>
      <c r="IR24" s="78"/>
      <c r="IS24" s="78" t="str">
        <f ca="1">IFERROR(_xlfn.XLOOKUP(A:A,HC!B:B,HC!E:E,,0),0)</f>
        <v>&gt; 60 dias</v>
      </c>
    </row>
    <row r="25" spans="1:253" ht="15.5">
      <c r="A25" s="205" t="s">
        <v>321</v>
      </c>
      <c r="B25" s="205">
        <v>65233621</v>
      </c>
      <c r="C25" s="210">
        <v>46149</v>
      </c>
      <c r="D25" s="205" t="s">
        <v>441</v>
      </c>
      <c r="E25" s="205" t="s">
        <v>432</v>
      </c>
      <c r="F25" s="205" t="s">
        <v>32</v>
      </c>
      <c r="G25" s="205" t="s">
        <v>436</v>
      </c>
      <c r="H25" s="205" t="s">
        <v>452</v>
      </c>
      <c r="I25" s="206" t="s">
        <v>447</v>
      </c>
      <c r="J25" s="168" t="s">
        <v>33</v>
      </c>
      <c r="K25" s="168" t="s">
        <v>33</v>
      </c>
      <c r="L25" s="168" t="s">
        <v>33</v>
      </c>
      <c r="M25" s="168" t="s">
        <v>33</v>
      </c>
      <c r="N25" s="168" t="s">
        <v>33</v>
      </c>
      <c r="O25" s="168" t="s">
        <v>33</v>
      </c>
      <c r="P25" s="168" t="s">
        <v>33</v>
      </c>
      <c r="Q25" s="168" t="s">
        <v>33</v>
      </c>
      <c r="R25" s="168" t="s">
        <v>33</v>
      </c>
      <c r="S25" s="168" t="s">
        <v>33</v>
      </c>
      <c r="T25" s="168" t="s">
        <v>33</v>
      </c>
      <c r="U25" s="168" t="s">
        <v>33</v>
      </c>
      <c r="V25" s="169" t="s">
        <v>33</v>
      </c>
      <c r="W25" s="169" t="s">
        <v>33</v>
      </c>
      <c r="X25" s="169" t="s">
        <v>33</v>
      </c>
      <c r="Y25" s="169" t="s">
        <v>33</v>
      </c>
      <c r="Z25" s="169" t="s">
        <v>33</v>
      </c>
      <c r="AA25" s="169" t="s">
        <v>33</v>
      </c>
      <c r="AB25" s="169" t="s">
        <v>33</v>
      </c>
      <c r="AC25" s="169" t="s">
        <v>33</v>
      </c>
      <c r="AD25" s="169" t="s">
        <v>33</v>
      </c>
      <c r="AE25" s="169" t="s">
        <v>33</v>
      </c>
      <c r="AF25" s="169" t="s">
        <v>33</v>
      </c>
      <c r="AG25" s="169" t="s">
        <v>33</v>
      </c>
      <c r="AH25" s="169" t="s">
        <v>33</v>
      </c>
      <c r="AI25" s="169" t="s">
        <v>33</v>
      </c>
      <c r="AJ25" s="169" t="s">
        <v>33</v>
      </c>
      <c r="AK25" s="169" t="s">
        <v>33</v>
      </c>
      <c r="AL25" s="169" t="s">
        <v>33</v>
      </c>
      <c r="AM25" s="169" t="s">
        <v>33</v>
      </c>
      <c r="AN25" s="169" t="s">
        <v>33</v>
      </c>
      <c r="AO25" s="169" t="s">
        <v>33</v>
      </c>
      <c r="AP25" s="169" t="s">
        <v>33</v>
      </c>
      <c r="AQ25" s="169" t="s">
        <v>464</v>
      </c>
      <c r="AR25" s="169" t="s">
        <v>33</v>
      </c>
      <c r="AS25" s="169" t="s">
        <v>34</v>
      </c>
      <c r="AT25" s="169" t="s">
        <v>33</v>
      </c>
      <c r="AU25" s="169" t="s">
        <v>33</v>
      </c>
      <c r="AV25" s="169" t="s">
        <v>33</v>
      </c>
      <c r="AW25" s="169" t="s">
        <v>33</v>
      </c>
      <c r="AX25" s="169" t="s">
        <v>33</v>
      </c>
      <c r="AY25" s="169" t="s">
        <v>33</v>
      </c>
      <c r="AZ25" s="169" t="s">
        <v>33</v>
      </c>
      <c r="BA25" s="169" t="s">
        <v>33</v>
      </c>
      <c r="BB25" s="169" t="s">
        <v>33</v>
      </c>
      <c r="BC25" s="207" t="s">
        <v>33</v>
      </c>
      <c r="BD25" s="207" t="s">
        <v>33</v>
      </c>
      <c r="BE25" s="207" t="s">
        <v>34</v>
      </c>
      <c r="BF25" s="208" t="s">
        <v>33</v>
      </c>
      <c r="BG25" s="196"/>
      <c r="BH25" s="211" t="str">
        <f>Data[[#This Row],[Tipo de Muestra]]</f>
        <v>Critica</v>
      </c>
      <c r="BI25" s="196"/>
      <c r="BJ25" s="196"/>
      <c r="BK25">
        <f t="shared" si="0"/>
        <v>1</v>
      </c>
      <c r="BL25">
        <f t="shared" si="1"/>
        <v>1</v>
      </c>
      <c r="BM25">
        <f t="shared" si="164"/>
        <v>1</v>
      </c>
      <c r="BN25">
        <f t="shared" si="165"/>
        <v>1</v>
      </c>
      <c r="BO25">
        <f t="shared" si="166"/>
        <v>1</v>
      </c>
      <c r="BP25">
        <f t="shared" si="167"/>
        <v>1</v>
      </c>
      <c r="BQ25">
        <f t="shared" si="168"/>
        <v>1</v>
      </c>
      <c r="BR25">
        <f t="shared" si="169"/>
        <v>1</v>
      </c>
      <c r="BS25">
        <f t="shared" si="170"/>
        <v>1</v>
      </c>
      <c r="BT25">
        <f t="shared" si="171"/>
        <v>1</v>
      </c>
      <c r="BU25">
        <f t="shared" si="172"/>
        <v>1</v>
      </c>
      <c r="BV25">
        <f t="shared" si="173"/>
        <v>1</v>
      </c>
      <c r="BW25">
        <f t="shared" si="174"/>
        <v>1</v>
      </c>
      <c r="BX25">
        <f t="shared" si="175"/>
        <v>1</v>
      </c>
      <c r="BY25">
        <f t="shared" si="176"/>
        <v>1</v>
      </c>
      <c r="BZ25">
        <f t="shared" si="177"/>
        <v>1</v>
      </c>
      <c r="CA25">
        <f t="shared" si="178"/>
        <v>1</v>
      </c>
      <c r="CB25">
        <f t="shared" si="179"/>
        <v>1</v>
      </c>
      <c r="CC25">
        <f t="shared" si="180"/>
        <v>1</v>
      </c>
      <c r="CD25">
        <f t="shared" si="181"/>
        <v>1</v>
      </c>
      <c r="CE25">
        <f t="shared" si="182"/>
        <v>1</v>
      </c>
      <c r="CF25">
        <f t="shared" si="101"/>
        <v>1</v>
      </c>
      <c r="CG25">
        <f t="shared" si="102"/>
        <v>1</v>
      </c>
      <c r="CH25">
        <f t="shared" si="103"/>
        <v>1</v>
      </c>
      <c r="CI25">
        <f t="shared" si="104"/>
        <v>1</v>
      </c>
      <c r="CJ25">
        <f t="shared" si="105"/>
        <v>1</v>
      </c>
      <c r="CK25">
        <f t="shared" si="106"/>
        <v>1</v>
      </c>
      <c r="CL25">
        <f t="shared" si="107"/>
        <v>1</v>
      </c>
      <c r="CM25">
        <f t="shared" si="108"/>
        <v>1</v>
      </c>
      <c r="CN25">
        <f t="shared" si="109"/>
        <v>1</v>
      </c>
      <c r="CO25">
        <f t="shared" si="110"/>
        <v>1</v>
      </c>
      <c r="CP25">
        <f t="shared" si="111"/>
        <v>1</v>
      </c>
      <c r="CQ25">
        <f t="shared" si="112"/>
        <v>1</v>
      </c>
      <c r="CR25">
        <f t="shared" si="113"/>
        <v>1</v>
      </c>
      <c r="CS25">
        <f t="shared" si="114"/>
        <v>0</v>
      </c>
      <c r="CT25">
        <f t="shared" si="115"/>
        <v>1</v>
      </c>
      <c r="CU25">
        <f t="shared" si="116"/>
        <v>1</v>
      </c>
      <c r="CV25">
        <f t="shared" si="117"/>
        <v>1</v>
      </c>
      <c r="CW25">
        <f t="shared" si="118"/>
        <v>1</v>
      </c>
      <c r="CX25">
        <f t="shared" si="119"/>
        <v>1</v>
      </c>
      <c r="CY25">
        <f t="shared" si="120"/>
        <v>1</v>
      </c>
      <c r="CZ25">
        <f t="shared" si="121"/>
        <v>1</v>
      </c>
      <c r="DA25">
        <f t="shared" si="122"/>
        <v>1</v>
      </c>
      <c r="DB25">
        <f t="shared" si="123"/>
        <v>1</v>
      </c>
      <c r="DC25" s="187">
        <f t="shared" si="124"/>
        <v>1</v>
      </c>
      <c r="DD25" s="187">
        <f t="shared" si="125"/>
        <v>1</v>
      </c>
      <c r="DE25" s="187">
        <f t="shared" si="126"/>
        <v>0</v>
      </c>
      <c r="DF25" s="187">
        <f t="shared" si="3"/>
        <v>0</v>
      </c>
      <c r="DG25">
        <f t="shared" si="183"/>
        <v>1</v>
      </c>
      <c r="DH25" s="7">
        <f t="shared" si="4"/>
        <v>0.15</v>
      </c>
      <c r="DI25" s="7">
        <f t="shared" si="5"/>
        <v>0.15</v>
      </c>
      <c r="DJ25" s="7">
        <f t="shared" si="6"/>
        <v>0.15</v>
      </c>
      <c r="DK25" s="7">
        <f t="shared" ref="DK25:DK88" si="184">IF(MIN(DH25:DJ25)=0,0,15%)</f>
        <v>0.15</v>
      </c>
      <c r="DL25" s="7">
        <f t="shared" si="7"/>
        <v>0.3</v>
      </c>
      <c r="DM25" s="7">
        <f t="shared" si="8"/>
        <v>0.3</v>
      </c>
      <c r="DN25" s="7">
        <f t="shared" si="9"/>
        <v>0.3</v>
      </c>
      <c r="DO25" s="7">
        <f t="shared" si="10"/>
        <v>0.3</v>
      </c>
      <c r="DP25" s="7">
        <f>IF(MIN(Data[[#This Row],[¿El agente demuestra escucha activa durante la gestión?6]:[¿El agente parafrasea para confirmar entendimiento?9]])=0,0,30%)</f>
        <v>0.3</v>
      </c>
      <c r="DQ25" s="7">
        <f t="shared" si="11"/>
        <v>0.3</v>
      </c>
      <c r="DR25" s="7">
        <f t="shared" si="12"/>
        <v>0.3</v>
      </c>
      <c r="DS25" s="7">
        <f t="shared" si="13"/>
        <v>0.3</v>
      </c>
      <c r="DT25" s="7">
        <f t="shared" si="14"/>
        <v>0.3</v>
      </c>
      <c r="DU25" s="7">
        <f>IF(MIN(Data[[#This Row],[¿El agente adapta su comunicación al cliente?11]:[¿El agente utiliza el plural corporativo correctamente?14]])=0,0,30%)</f>
        <v>0.3</v>
      </c>
      <c r="DV25" s="7">
        <f t="shared" si="15"/>
        <v>0.25</v>
      </c>
      <c r="DW25" s="7">
        <f t="shared" ref="DW25:DW88" si="185">IF(MIN(DV25)=0,0,25%)</f>
        <v>0.25</v>
      </c>
      <c r="DX25" s="7">
        <f t="shared" ref="DX25:DX88" si="186">IF(SUM(DK25,DP25,DU25,DW25)&gt;335%,100%,SUM(DK25,DP25,DU25,DW25)/100%)</f>
        <v>1</v>
      </c>
      <c r="DY25" s="7">
        <f t="shared" si="129"/>
        <v>1</v>
      </c>
      <c r="DZ25" s="7">
        <f t="shared" si="130"/>
        <v>1</v>
      </c>
      <c r="EA25" s="7">
        <f t="shared" si="131"/>
        <v>1</v>
      </c>
      <c r="EB25" s="7">
        <f t="shared" si="132"/>
        <v>1</v>
      </c>
      <c r="EC25" s="7">
        <f t="shared" ref="EC25:EC88" si="187">IF(SUM(DY25:EB25)=400%,100%,0%)</f>
        <v>1</v>
      </c>
      <c r="ED25" s="7">
        <f t="shared" si="16"/>
        <v>1</v>
      </c>
      <c r="EE25" s="7">
        <f t="shared" si="17"/>
        <v>1</v>
      </c>
      <c r="EF25" s="7">
        <f>IF(SUM(Data[[#This Row],[¿El agente presenta correctamente los beneficios del producto?23]:[¿El agente comunica beneficios emocionales al cliente?24]])=200%,100%,0%)</f>
        <v>1</v>
      </c>
      <c r="EG25" s="7">
        <f t="shared" si="18"/>
        <v>1</v>
      </c>
      <c r="EH25" s="7">
        <f t="shared" si="19"/>
        <v>1</v>
      </c>
      <c r="EI25" s="7">
        <f t="shared" si="20"/>
        <v>1</v>
      </c>
      <c r="EJ25" s="7">
        <f t="shared" ref="EJ25:EJ88" si="188">IF(SUM(EG25:EI25)=300%,100%,0%)</f>
        <v>1</v>
      </c>
      <c r="EK25" s="7">
        <f t="shared" si="21"/>
        <v>1</v>
      </c>
      <c r="EL25" s="7">
        <f>+Data[[#This Row],[¿El agente explica los términos y condiciones del servicio?28]]</f>
        <v>1</v>
      </c>
      <c r="EM25" s="7">
        <f t="shared" si="22"/>
        <v>1</v>
      </c>
      <c r="EN25" s="7">
        <f>+Data[[#This Row],[¿El agente identifica correctamente la solicitud del cliente? 2]]</f>
        <v>1</v>
      </c>
      <c r="EO25" s="7">
        <f t="shared" si="23"/>
        <v>1</v>
      </c>
      <c r="EP25" s="7">
        <f t="shared" si="24"/>
        <v>1</v>
      </c>
      <c r="EQ25" s="7">
        <f t="shared" si="25"/>
        <v>1</v>
      </c>
      <c r="ER25" s="7">
        <f t="shared" ref="ER25:ER88" si="189">IF(SUM(EO25:EQ25)=300%,100%,0%)</f>
        <v>1</v>
      </c>
      <c r="ES25" s="7">
        <f t="shared" si="26"/>
        <v>1</v>
      </c>
      <c r="ET25" s="7">
        <f t="shared" si="27"/>
        <v>1</v>
      </c>
      <c r="EU25" s="7">
        <f t="shared" ref="EU25:EU88" si="190">IF(SUM(ES25:ET25)=200%,100%,0%)</f>
        <v>1</v>
      </c>
      <c r="EV25" s="7">
        <f t="shared" si="28"/>
        <v>1</v>
      </c>
      <c r="EW25" s="7">
        <f t="shared" si="29"/>
        <v>1</v>
      </c>
      <c r="EX25" s="7">
        <f t="shared" si="135"/>
        <v>1</v>
      </c>
      <c r="EY25" s="7">
        <f t="shared" si="136"/>
        <v>1</v>
      </c>
      <c r="EZ25" s="7">
        <f t="shared" si="32"/>
        <v>1</v>
      </c>
      <c r="FA25" s="7">
        <f t="shared" si="137"/>
        <v>1</v>
      </c>
      <c r="FB25" s="7">
        <f t="shared" ref="FB25:FB88" si="191">IF(SUM(EV25:FA25)=600%,100%,0%)</f>
        <v>1</v>
      </c>
      <c r="FC25" s="7">
        <f t="shared" ref="FC25:FC88" si="192">IF(SUM(EC25,EF25,EL25,EJ25,EN25,ER25,EU25,FB25)=800%,100%,0%)</f>
        <v>1</v>
      </c>
      <c r="FD25" s="7">
        <f t="shared" si="34"/>
        <v>1</v>
      </c>
      <c r="FE25" s="7">
        <f t="shared" si="35"/>
        <v>0</v>
      </c>
      <c r="FF25" s="7">
        <f t="shared" si="36"/>
        <v>1</v>
      </c>
      <c r="FG25" s="7">
        <f t="shared" si="37"/>
        <v>1</v>
      </c>
      <c r="FH25" s="7">
        <f t="shared" si="38"/>
        <v>1</v>
      </c>
      <c r="FI25" s="7">
        <f t="shared" si="39"/>
        <v>1</v>
      </c>
      <c r="FJ25" s="7">
        <f t="shared" ref="FJ25:FJ88" si="193">IF(SUM(FD25:FI25)=600%,100%,)</f>
        <v>0</v>
      </c>
      <c r="FK25" s="7">
        <f t="shared" si="40"/>
        <v>1</v>
      </c>
      <c r="FL25" s="7">
        <f>+Data[[#This Row],[¿El agente gestiona la oferta según la campaña vigente?48]]</f>
        <v>1</v>
      </c>
      <c r="FM25" s="7">
        <f t="shared" si="41"/>
        <v>1</v>
      </c>
      <c r="FN25" s="7">
        <f t="shared" si="42"/>
        <v>1</v>
      </c>
      <c r="FO25" s="7">
        <f t="shared" si="43"/>
        <v>1</v>
      </c>
      <c r="FP25" s="7">
        <f t="shared" ref="FP25:FP88" si="194">IF(SUM(FM25:FO25)=300%,100%,)</f>
        <v>1</v>
      </c>
      <c r="FQ25" s="7">
        <f t="shared" si="44"/>
        <v>1</v>
      </c>
      <c r="FR25" s="7">
        <f>+Data[[#This Row],[¿El agente registra correctamente todas las interacciones?52]]</f>
        <v>1</v>
      </c>
      <c r="FS25" s="7">
        <f t="shared" ref="FS25:FS88" si="195">IF(SUM(FJ25,FL25,FP25,FR25)=400%,100%,0)</f>
        <v>0</v>
      </c>
      <c r="FT25" s="240">
        <f t="shared" si="45"/>
        <v>1</v>
      </c>
      <c r="FU25" s="7">
        <f>+Data[[#This Row],[¿El agente confirma la titularidad del cliente adecuadamente?53]]</f>
        <v>1</v>
      </c>
      <c r="FV25" s="240">
        <f t="shared" si="46"/>
        <v>1</v>
      </c>
      <c r="FW25" s="240">
        <f t="shared" si="47"/>
        <v>0</v>
      </c>
      <c r="FX25" s="7">
        <f t="shared" ref="FX25:FX88" si="196">IF(SUM(FV25:FW25)=200%,100%,)</f>
        <v>0</v>
      </c>
      <c r="FY25" s="240">
        <f t="shared" si="49"/>
        <v>1</v>
      </c>
      <c r="FZ25" s="7">
        <f>+Data[[#This Row],[¿El agente evita compartir información sensible?56]]</f>
        <v>1</v>
      </c>
      <c r="GA25" s="7">
        <f t="shared" ref="GA25:GA88" si="197">IF(SUM(FU25,FX25,FZ25)=300%,100%,)</f>
        <v>0</v>
      </c>
      <c r="GB25" s="189">
        <f t="shared" ref="GB25:GB88" si="198">$GB$2*DX25</f>
        <v>0.1</v>
      </c>
      <c r="GC25" s="189">
        <f t="shared" ref="GC25:GC88" si="199">$GC$2*FC25</f>
        <v>0.3</v>
      </c>
      <c r="GD25" s="190">
        <f t="shared" ref="GD25:GD88" si="200">$GD$2*FS25</f>
        <v>0</v>
      </c>
      <c r="GE25" s="190">
        <f t="shared" ref="GE25:GE88" si="201">$GE$2*GA25</f>
        <v>0</v>
      </c>
      <c r="GF25" s="7">
        <f t="shared" ref="GF25:GF88" si="202">SUM(GB25:GE25)</f>
        <v>0.4</v>
      </c>
      <c r="GG25" s="187">
        <f>1</f>
        <v>1</v>
      </c>
      <c r="GH25" s="187">
        <f t="shared" si="50"/>
        <v>1</v>
      </c>
      <c r="GI25" t="str">
        <f t="shared" si="51"/>
        <v/>
      </c>
      <c r="GJ25" t="str">
        <f t="shared" si="52"/>
        <v/>
      </c>
      <c r="GK25" t="str">
        <f t="shared" si="53"/>
        <v/>
      </c>
      <c r="GN25" t="str">
        <f t="shared" si="54"/>
        <v/>
      </c>
      <c r="GO25" t="str">
        <f t="shared" si="55"/>
        <v/>
      </c>
      <c r="GP25" t="str">
        <f t="shared" si="56"/>
        <v/>
      </c>
      <c r="GQ25" t="str">
        <f t="shared" si="57"/>
        <v/>
      </c>
      <c r="GR25" t="str">
        <f t="shared" si="58"/>
        <v/>
      </c>
      <c r="GS25" t="str">
        <f t="shared" si="59"/>
        <v/>
      </c>
      <c r="GT25" t="str">
        <f t="shared" si="60"/>
        <v/>
      </c>
      <c r="GU25" t="e">
        <f>IF(#REF!="No",#REF!,"")</f>
        <v>#REF!</v>
      </c>
      <c r="GV25" t="str">
        <f t="shared" si="61"/>
        <v/>
      </c>
      <c r="GW25" t="str">
        <f t="shared" si="62"/>
        <v/>
      </c>
      <c r="GX25" t="str">
        <f t="shared" si="63"/>
        <v/>
      </c>
      <c r="GY25" t="str">
        <f t="shared" si="64"/>
        <v/>
      </c>
      <c r="GZ25" t="str">
        <f t="shared" si="65"/>
        <v/>
      </c>
      <c r="HA25" t="str">
        <f t="shared" si="66"/>
        <v/>
      </c>
      <c r="HB25" t="str">
        <f t="shared" si="67"/>
        <v/>
      </c>
      <c r="HC25" t="str">
        <f t="shared" si="68"/>
        <v/>
      </c>
      <c r="HD25" t="str">
        <f t="shared" si="69"/>
        <v/>
      </c>
      <c r="HE25" t="str">
        <f t="shared" si="70"/>
        <v/>
      </c>
      <c r="HF25" t="str">
        <f t="shared" si="71"/>
        <v/>
      </c>
      <c r="HG25" t="str">
        <f t="shared" si="72"/>
        <v/>
      </c>
      <c r="HH25" t="str">
        <f t="shared" si="73"/>
        <v/>
      </c>
      <c r="HI25" t="str">
        <f t="shared" si="74"/>
        <v/>
      </c>
      <c r="HJ25" t="str">
        <f t="shared" si="75"/>
        <v/>
      </c>
      <c r="HK25" t="str">
        <f t="shared" si="76"/>
        <v/>
      </c>
      <c r="HL25" t="str">
        <f t="shared" si="77"/>
        <v/>
      </c>
      <c r="HM25" t="str">
        <f t="shared" si="78"/>
        <v/>
      </c>
      <c r="HN25" t="str">
        <f t="shared" si="79"/>
        <v/>
      </c>
      <c r="HO25" t="str">
        <f t="shared" si="80"/>
        <v/>
      </c>
      <c r="HP25" t="str">
        <f t="shared" si="81"/>
        <v/>
      </c>
      <c r="HQ25" t="e">
        <f>IF(#REF!="No",#REF!,"")</f>
        <v>#REF!</v>
      </c>
      <c r="HR25" t="e">
        <f>IF(#REF!="No",#REF!,"")</f>
        <v>#REF!</v>
      </c>
      <c r="HS25" t="str">
        <f t="shared" si="82"/>
        <v/>
      </c>
      <c r="HT25" t="str">
        <f t="shared" si="83"/>
        <v xml:space="preserve">¿El agente realiza venta cruzada cuando corresponde? </v>
      </c>
      <c r="HU25" t="str">
        <f t="shared" si="84"/>
        <v/>
      </c>
      <c r="HV25" t="str">
        <f t="shared" si="85"/>
        <v/>
      </c>
      <c r="HW25" t="str">
        <f t="shared" si="86"/>
        <v/>
      </c>
      <c r="HX25" t="str">
        <f t="shared" si="87"/>
        <v/>
      </c>
      <c r="HY25" t="str">
        <f t="shared" si="88"/>
        <v/>
      </c>
      <c r="HZ25" t="str">
        <f t="shared" si="89"/>
        <v/>
      </c>
      <c r="IA25" t="str">
        <f t="shared" si="90"/>
        <v/>
      </c>
      <c r="IB25" t="str">
        <f t="shared" si="91"/>
        <v/>
      </c>
      <c r="IC25" t="str">
        <f t="shared" si="92"/>
        <v/>
      </c>
      <c r="ID25" s="187" t="str">
        <f t="shared" si="93"/>
        <v/>
      </c>
      <c r="IE25" s="187" t="str">
        <f t="shared" si="94"/>
        <v/>
      </c>
      <c r="IF25" s="187" t="str">
        <f t="shared" si="95"/>
        <v xml:space="preserve">¿El agente mantiene conducta ética durante la interacción? </v>
      </c>
      <c r="IG25" s="187" t="str">
        <f t="shared" si="96"/>
        <v/>
      </c>
      <c r="IH25" s="78" t="str">
        <f>A25&amp;" "&amp;F25&amp;" "&amp;Data[[#This Row],[mes]]</f>
        <v>Abdiel Josafat Espinosa Outbound may-26</v>
      </c>
      <c r="II25" s="78">
        <f>COUNTIF($IH24:$IH425,IH25)</f>
        <v>3</v>
      </c>
      <c r="IJ25" s="78">
        <f t="shared" ref="IJ25:IJ88" si="203">IF(II25=1,1,0)</f>
        <v>0</v>
      </c>
      <c r="IK25" s="78">
        <f>IF(Data[[#This Row],[Muestra Critica]]&gt;0,Data[[#This Row],[Muestra Critica]],"")</f>
        <v>1</v>
      </c>
      <c r="IL25">
        <f>IF(IK25="","",COUNTIF($IK$3:$IK425,IK25))</f>
        <v>397</v>
      </c>
      <c r="IM25">
        <f t="shared" ref="IM25:IM88" si="204">IF(IL25=1,1,0)</f>
        <v>0</v>
      </c>
      <c r="IN25" s="188" t="str">
        <f t="shared" si="99"/>
        <v>may-26</v>
      </c>
      <c r="IO25" s="78"/>
      <c r="IP25" s="78"/>
      <c r="IQ25" s="78"/>
      <c r="IR25" s="78"/>
      <c r="IS25" s="78" t="str">
        <f ca="1">IFERROR(_xlfn.XLOOKUP(A:A,HC!B:B,HC!E:E,,0),0)</f>
        <v>&gt; 60 dias</v>
      </c>
    </row>
    <row r="26" spans="1:253" ht="15.5">
      <c r="A26" s="205" t="s">
        <v>322</v>
      </c>
      <c r="B26" s="205">
        <v>67568129</v>
      </c>
      <c r="C26" s="210">
        <v>46149</v>
      </c>
      <c r="D26" s="205" t="s">
        <v>441</v>
      </c>
      <c r="E26" s="205" t="s">
        <v>432</v>
      </c>
      <c r="F26" s="205" t="s">
        <v>32</v>
      </c>
      <c r="G26" s="205" t="s">
        <v>436</v>
      </c>
      <c r="H26" s="205" t="s">
        <v>452</v>
      </c>
      <c r="I26" s="206" t="s">
        <v>446</v>
      </c>
      <c r="J26" s="168" t="s">
        <v>33</v>
      </c>
      <c r="K26" s="168" t="s">
        <v>34</v>
      </c>
      <c r="L26" s="168" t="s">
        <v>33</v>
      </c>
      <c r="M26" s="168" t="s">
        <v>33</v>
      </c>
      <c r="N26" s="168" t="s">
        <v>33</v>
      </c>
      <c r="O26" s="168" t="s">
        <v>33</v>
      </c>
      <c r="P26" s="168" t="s">
        <v>33</v>
      </c>
      <c r="Q26" s="168" t="s">
        <v>33</v>
      </c>
      <c r="R26" s="168" t="s">
        <v>33</v>
      </c>
      <c r="S26" s="168" t="s">
        <v>33</v>
      </c>
      <c r="T26" s="168" t="s">
        <v>33</v>
      </c>
      <c r="U26" s="168" t="s">
        <v>33</v>
      </c>
      <c r="V26" s="169" t="s">
        <v>33</v>
      </c>
      <c r="W26" s="169" t="s">
        <v>33</v>
      </c>
      <c r="X26" s="169" t="s">
        <v>33</v>
      </c>
      <c r="Y26" s="169" t="s">
        <v>33</v>
      </c>
      <c r="Z26" s="169" t="s">
        <v>33</v>
      </c>
      <c r="AA26" s="169" t="s">
        <v>33</v>
      </c>
      <c r="AB26" s="169" t="s">
        <v>33</v>
      </c>
      <c r="AC26" s="169" t="s">
        <v>33</v>
      </c>
      <c r="AD26" s="169" t="s">
        <v>33</v>
      </c>
      <c r="AE26" s="169" t="s">
        <v>33</v>
      </c>
      <c r="AF26" s="169" t="s">
        <v>33</v>
      </c>
      <c r="AG26" s="169" t="s">
        <v>33</v>
      </c>
      <c r="AH26" s="169" t="s">
        <v>33</v>
      </c>
      <c r="AI26" s="169" t="s">
        <v>33</v>
      </c>
      <c r="AJ26" s="169" t="s">
        <v>33</v>
      </c>
      <c r="AK26" s="169" t="s">
        <v>33</v>
      </c>
      <c r="AL26" s="169" t="s">
        <v>33</v>
      </c>
      <c r="AM26" s="169" t="s">
        <v>33</v>
      </c>
      <c r="AN26" s="169" t="s">
        <v>33</v>
      </c>
      <c r="AO26" s="169" t="s">
        <v>33</v>
      </c>
      <c r="AP26" s="169" t="s">
        <v>33</v>
      </c>
      <c r="AQ26" s="169" t="s">
        <v>464</v>
      </c>
      <c r="AR26" s="169" t="s">
        <v>33</v>
      </c>
      <c r="AS26" s="169" t="s">
        <v>33</v>
      </c>
      <c r="AT26" s="169" t="s">
        <v>33</v>
      </c>
      <c r="AU26" s="169" t="s">
        <v>33</v>
      </c>
      <c r="AV26" s="169" t="s">
        <v>33</v>
      </c>
      <c r="AW26" s="169" t="s">
        <v>33</v>
      </c>
      <c r="AX26" s="169" t="s">
        <v>33</v>
      </c>
      <c r="AY26" s="169" t="s">
        <v>33</v>
      </c>
      <c r="AZ26" s="169" t="s">
        <v>33</v>
      </c>
      <c r="BA26" s="169" t="s">
        <v>33</v>
      </c>
      <c r="BB26" s="169" t="s">
        <v>33</v>
      </c>
      <c r="BC26" s="207" t="s">
        <v>33</v>
      </c>
      <c r="BD26" s="207" t="s">
        <v>33</v>
      </c>
      <c r="BE26" s="207" t="s">
        <v>33</v>
      </c>
      <c r="BF26" s="208" t="s">
        <v>33</v>
      </c>
      <c r="BG26" s="196"/>
      <c r="BH26" s="211" t="str">
        <f>Data[[#This Row],[Tipo de Muestra]]</f>
        <v>No Critica</v>
      </c>
      <c r="BI26" s="196"/>
      <c r="BJ26" s="196"/>
      <c r="BK26">
        <f t="shared" si="0"/>
        <v>1</v>
      </c>
      <c r="BL26">
        <f t="shared" si="1"/>
        <v>0</v>
      </c>
      <c r="BM26">
        <f t="shared" si="164"/>
        <v>1</v>
      </c>
      <c r="BN26">
        <f t="shared" si="165"/>
        <v>1</v>
      </c>
      <c r="BO26">
        <f t="shared" si="166"/>
        <v>1</v>
      </c>
      <c r="BP26">
        <f t="shared" si="167"/>
        <v>1</v>
      </c>
      <c r="BQ26">
        <f t="shared" si="168"/>
        <v>1</v>
      </c>
      <c r="BR26">
        <f t="shared" si="169"/>
        <v>1</v>
      </c>
      <c r="BS26">
        <f t="shared" si="170"/>
        <v>1</v>
      </c>
      <c r="BT26">
        <f t="shared" si="171"/>
        <v>1</v>
      </c>
      <c r="BU26">
        <f t="shared" si="172"/>
        <v>1</v>
      </c>
      <c r="BV26">
        <f t="shared" si="173"/>
        <v>1</v>
      </c>
      <c r="BW26">
        <f t="shared" si="174"/>
        <v>1</v>
      </c>
      <c r="BX26">
        <f t="shared" si="175"/>
        <v>1</v>
      </c>
      <c r="BY26">
        <f t="shared" si="176"/>
        <v>1</v>
      </c>
      <c r="BZ26">
        <f t="shared" si="177"/>
        <v>1</v>
      </c>
      <c r="CA26">
        <f t="shared" si="178"/>
        <v>1</v>
      </c>
      <c r="CB26">
        <f t="shared" si="179"/>
        <v>1</v>
      </c>
      <c r="CC26">
        <f t="shared" si="180"/>
        <v>1</v>
      </c>
      <c r="CD26">
        <f t="shared" si="181"/>
        <v>1</v>
      </c>
      <c r="CE26">
        <f t="shared" si="182"/>
        <v>1</v>
      </c>
      <c r="CF26">
        <f t="shared" si="101"/>
        <v>1</v>
      </c>
      <c r="CG26">
        <f t="shared" si="102"/>
        <v>1</v>
      </c>
      <c r="CH26">
        <f t="shared" si="103"/>
        <v>1</v>
      </c>
      <c r="CI26">
        <f t="shared" si="104"/>
        <v>1</v>
      </c>
      <c r="CJ26">
        <f t="shared" si="105"/>
        <v>1</v>
      </c>
      <c r="CK26">
        <f t="shared" si="106"/>
        <v>1</v>
      </c>
      <c r="CL26">
        <f t="shared" si="107"/>
        <v>1</v>
      </c>
      <c r="CM26">
        <f t="shared" si="108"/>
        <v>1</v>
      </c>
      <c r="CN26">
        <f t="shared" si="109"/>
        <v>1</v>
      </c>
      <c r="CO26">
        <f t="shared" si="110"/>
        <v>1</v>
      </c>
      <c r="CP26">
        <f t="shared" si="111"/>
        <v>1</v>
      </c>
      <c r="CQ26">
        <f t="shared" si="112"/>
        <v>1</v>
      </c>
      <c r="CR26">
        <f t="shared" si="113"/>
        <v>1</v>
      </c>
      <c r="CS26">
        <f t="shared" si="114"/>
        <v>1</v>
      </c>
      <c r="CT26">
        <f t="shared" si="115"/>
        <v>1</v>
      </c>
      <c r="CU26">
        <f t="shared" si="116"/>
        <v>1</v>
      </c>
      <c r="CV26">
        <f t="shared" si="117"/>
        <v>1</v>
      </c>
      <c r="CW26">
        <f t="shared" si="118"/>
        <v>1</v>
      </c>
      <c r="CX26">
        <f t="shared" si="119"/>
        <v>1</v>
      </c>
      <c r="CY26">
        <f t="shared" si="120"/>
        <v>1</v>
      </c>
      <c r="CZ26">
        <f t="shared" si="121"/>
        <v>1</v>
      </c>
      <c r="DA26">
        <f t="shared" si="122"/>
        <v>1</v>
      </c>
      <c r="DB26">
        <f t="shared" si="123"/>
        <v>1</v>
      </c>
      <c r="DC26" s="187">
        <f t="shared" si="124"/>
        <v>1</v>
      </c>
      <c r="DD26" s="187">
        <f t="shared" si="125"/>
        <v>1</v>
      </c>
      <c r="DE26" s="187">
        <f t="shared" si="126"/>
        <v>1</v>
      </c>
      <c r="DF26" s="187">
        <f t="shared" si="3"/>
        <v>1</v>
      </c>
      <c r="DG26">
        <f t="shared" si="183"/>
        <v>1</v>
      </c>
      <c r="DH26" s="7">
        <f t="shared" si="4"/>
        <v>0.15</v>
      </c>
      <c r="DI26" s="7">
        <f t="shared" si="5"/>
        <v>0</v>
      </c>
      <c r="DJ26" s="7">
        <f t="shared" si="6"/>
        <v>0.15</v>
      </c>
      <c r="DK26" s="7">
        <f t="shared" si="184"/>
        <v>0</v>
      </c>
      <c r="DL26" s="7">
        <f t="shared" si="7"/>
        <v>0.3</v>
      </c>
      <c r="DM26" s="7">
        <f t="shared" si="8"/>
        <v>0.3</v>
      </c>
      <c r="DN26" s="7">
        <f t="shared" si="9"/>
        <v>0.3</v>
      </c>
      <c r="DO26" s="7">
        <f t="shared" si="10"/>
        <v>0.3</v>
      </c>
      <c r="DP26" s="7">
        <f>IF(MIN(Data[[#This Row],[¿El agente demuestra escucha activa durante la gestión?6]:[¿El agente parafrasea para confirmar entendimiento?9]])=0,0,30%)</f>
        <v>0.3</v>
      </c>
      <c r="DQ26" s="7">
        <f t="shared" si="11"/>
        <v>0.3</v>
      </c>
      <c r="DR26" s="7">
        <f t="shared" si="12"/>
        <v>0.3</v>
      </c>
      <c r="DS26" s="7">
        <f t="shared" si="13"/>
        <v>0.3</v>
      </c>
      <c r="DT26" s="7">
        <f t="shared" si="14"/>
        <v>0.3</v>
      </c>
      <c r="DU26" s="7">
        <f>IF(MIN(Data[[#This Row],[¿El agente adapta su comunicación al cliente?11]:[¿El agente utiliza el plural corporativo correctamente?14]])=0,0,30%)</f>
        <v>0.3</v>
      </c>
      <c r="DV26" s="7">
        <f t="shared" si="15"/>
        <v>0.25</v>
      </c>
      <c r="DW26" s="7">
        <f t="shared" si="185"/>
        <v>0.25</v>
      </c>
      <c r="DX26" s="7">
        <f t="shared" si="186"/>
        <v>0.85</v>
      </c>
      <c r="DY26" s="7">
        <f t="shared" si="129"/>
        <v>1</v>
      </c>
      <c r="DZ26" s="7">
        <f t="shared" si="130"/>
        <v>1</v>
      </c>
      <c r="EA26" s="7">
        <f t="shared" si="131"/>
        <v>1</v>
      </c>
      <c r="EB26" s="7">
        <f t="shared" si="132"/>
        <v>1</v>
      </c>
      <c r="EC26" s="7">
        <f t="shared" si="187"/>
        <v>1</v>
      </c>
      <c r="ED26" s="7">
        <f t="shared" si="16"/>
        <v>1</v>
      </c>
      <c r="EE26" s="7">
        <f t="shared" si="17"/>
        <v>1</v>
      </c>
      <c r="EF26" s="7">
        <f>IF(SUM(Data[[#This Row],[¿El agente presenta correctamente los beneficios del producto?23]:[¿El agente comunica beneficios emocionales al cliente?24]])=200%,100%,0%)</f>
        <v>1</v>
      </c>
      <c r="EG26" s="7">
        <f t="shared" si="18"/>
        <v>1</v>
      </c>
      <c r="EH26" s="7">
        <f t="shared" si="19"/>
        <v>1</v>
      </c>
      <c r="EI26" s="7">
        <f t="shared" si="20"/>
        <v>1</v>
      </c>
      <c r="EJ26" s="7">
        <f t="shared" si="188"/>
        <v>1</v>
      </c>
      <c r="EK26" s="7">
        <f t="shared" si="21"/>
        <v>1</v>
      </c>
      <c r="EL26" s="7">
        <f>+Data[[#This Row],[¿El agente explica los términos y condiciones del servicio?28]]</f>
        <v>1</v>
      </c>
      <c r="EM26" s="7">
        <f t="shared" si="22"/>
        <v>1</v>
      </c>
      <c r="EN26" s="7">
        <f>+Data[[#This Row],[¿El agente identifica correctamente la solicitud del cliente? 2]]</f>
        <v>1</v>
      </c>
      <c r="EO26" s="7">
        <f t="shared" si="23"/>
        <v>1</v>
      </c>
      <c r="EP26" s="7">
        <f t="shared" si="24"/>
        <v>1</v>
      </c>
      <c r="EQ26" s="7">
        <f t="shared" si="25"/>
        <v>1</v>
      </c>
      <c r="ER26" s="7">
        <f t="shared" si="189"/>
        <v>1</v>
      </c>
      <c r="ES26" s="7">
        <f t="shared" si="26"/>
        <v>1</v>
      </c>
      <c r="ET26" s="7">
        <f t="shared" si="27"/>
        <v>1</v>
      </c>
      <c r="EU26" s="7">
        <f t="shared" si="190"/>
        <v>1</v>
      </c>
      <c r="EV26" s="7">
        <f t="shared" si="28"/>
        <v>1</v>
      </c>
      <c r="EW26" s="7">
        <f t="shared" si="29"/>
        <v>1</v>
      </c>
      <c r="EX26" s="7">
        <f t="shared" si="135"/>
        <v>1</v>
      </c>
      <c r="EY26" s="7">
        <f t="shared" si="136"/>
        <v>1</v>
      </c>
      <c r="EZ26" s="7">
        <f t="shared" si="32"/>
        <v>1</v>
      </c>
      <c r="FA26" s="7">
        <f t="shared" si="137"/>
        <v>1</v>
      </c>
      <c r="FB26" s="7">
        <f t="shared" si="191"/>
        <v>1</v>
      </c>
      <c r="FC26" s="7">
        <f t="shared" si="192"/>
        <v>1</v>
      </c>
      <c r="FD26" s="7">
        <f t="shared" si="34"/>
        <v>1</v>
      </c>
      <c r="FE26" s="7">
        <f t="shared" si="35"/>
        <v>1</v>
      </c>
      <c r="FF26" s="7">
        <f t="shared" si="36"/>
        <v>1</v>
      </c>
      <c r="FG26" s="7">
        <f t="shared" si="37"/>
        <v>1</v>
      </c>
      <c r="FH26" s="7">
        <f t="shared" si="38"/>
        <v>1</v>
      </c>
      <c r="FI26" s="7">
        <f t="shared" si="39"/>
        <v>1</v>
      </c>
      <c r="FJ26" s="7">
        <f t="shared" si="193"/>
        <v>1</v>
      </c>
      <c r="FK26" s="7">
        <f t="shared" si="40"/>
        <v>1</v>
      </c>
      <c r="FL26" s="7">
        <f>+Data[[#This Row],[¿El agente gestiona la oferta según la campaña vigente?48]]</f>
        <v>1</v>
      </c>
      <c r="FM26" s="7">
        <f t="shared" si="41"/>
        <v>1</v>
      </c>
      <c r="FN26" s="7">
        <f t="shared" si="42"/>
        <v>1</v>
      </c>
      <c r="FO26" s="7">
        <f t="shared" si="43"/>
        <v>1</v>
      </c>
      <c r="FP26" s="7">
        <f t="shared" si="194"/>
        <v>1</v>
      </c>
      <c r="FQ26" s="7">
        <f t="shared" si="44"/>
        <v>1</v>
      </c>
      <c r="FR26" s="7">
        <f>+Data[[#This Row],[¿El agente registra correctamente todas las interacciones?52]]</f>
        <v>1</v>
      </c>
      <c r="FS26" s="7">
        <f t="shared" si="195"/>
        <v>1</v>
      </c>
      <c r="FT26" s="240">
        <f t="shared" si="45"/>
        <v>1</v>
      </c>
      <c r="FU26" s="7">
        <f>+Data[[#This Row],[¿El agente confirma la titularidad del cliente adecuadamente?53]]</f>
        <v>1</v>
      </c>
      <c r="FV26" s="240">
        <f t="shared" si="46"/>
        <v>1</v>
      </c>
      <c r="FW26" s="240">
        <f t="shared" si="47"/>
        <v>1</v>
      </c>
      <c r="FX26" s="7">
        <f t="shared" si="196"/>
        <v>1</v>
      </c>
      <c r="FY26" s="240">
        <f t="shared" si="49"/>
        <v>1</v>
      </c>
      <c r="FZ26" s="7">
        <f>+Data[[#This Row],[¿El agente evita compartir información sensible?56]]</f>
        <v>1</v>
      </c>
      <c r="GA26" s="7">
        <f t="shared" si="197"/>
        <v>1</v>
      </c>
      <c r="GB26" s="189">
        <f t="shared" si="198"/>
        <v>8.5000000000000006E-2</v>
      </c>
      <c r="GC26" s="189">
        <f t="shared" si="199"/>
        <v>0.3</v>
      </c>
      <c r="GD26" s="190">
        <f t="shared" si="200"/>
        <v>0.3</v>
      </c>
      <c r="GE26" s="190">
        <f t="shared" si="201"/>
        <v>0.3</v>
      </c>
      <c r="GF26" s="7">
        <f t="shared" si="202"/>
        <v>0.9850000000000001</v>
      </c>
      <c r="GG26" s="187">
        <f>1</f>
        <v>1</v>
      </c>
      <c r="GH26" s="187">
        <f t="shared" si="50"/>
        <v>0</v>
      </c>
      <c r="GI26" t="str">
        <f t="shared" si="51"/>
        <v/>
      </c>
      <c r="GJ26" t="str">
        <f t="shared" si="52"/>
        <v xml:space="preserve">¿El agente personaliza la interacción? </v>
      </c>
      <c r="GK26" t="str">
        <f t="shared" si="53"/>
        <v/>
      </c>
      <c r="GN26" t="str">
        <f t="shared" si="54"/>
        <v/>
      </c>
      <c r="GO26" t="str">
        <f t="shared" si="55"/>
        <v/>
      </c>
      <c r="GP26" t="str">
        <f t="shared" si="56"/>
        <v/>
      </c>
      <c r="GQ26" t="str">
        <f t="shared" si="57"/>
        <v/>
      </c>
      <c r="GR26" t="str">
        <f t="shared" si="58"/>
        <v/>
      </c>
      <c r="GS26" t="str">
        <f t="shared" si="59"/>
        <v/>
      </c>
      <c r="GT26" t="str">
        <f t="shared" si="60"/>
        <v/>
      </c>
      <c r="GU26" t="e">
        <f>IF(#REF!="No",#REF!,"")</f>
        <v>#REF!</v>
      </c>
      <c r="GV26" t="str">
        <f t="shared" si="61"/>
        <v/>
      </c>
      <c r="GW26" t="str">
        <f t="shared" si="62"/>
        <v/>
      </c>
      <c r="GX26" t="str">
        <f t="shared" si="63"/>
        <v/>
      </c>
      <c r="GY26" t="str">
        <f t="shared" si="64"/>
        <v/>
      </c>
      <c r="GZ26" t="str">
        <f t="shared" si="65"/>
        <v/>
      </c>
      <c r="HA26" t="str">
        <f t="shared" si="66"/>
        <v/>
      </c>
      <c r="HB26" t="str">
        <f t="shared" si="67"/>
        <v/>
      </c>
      <c r="HC26" t="str">
        <f t="shared" si="68"/>
        <v/>
      </c>
      <c r="HD26" t="str">
        <f t="shared" si="69"/>
        <v/>
      </c>
      <c r="HE26" t="str">
        <f t="shared" si="70"/>
        <v/>
      </c>
      <c r="HF26" t="str">
        <f t="shared" si="71"/>
        <v/>
      </c>
      <c r="HG26" t="str">
        <f t="shared" si="72"/>
        <v/>
      </c>
      <c r="HH26" t="str">
        <f t="shared" si="73"/>
        <v/>
      </c>
      <c r="HI26" t="str">
        <f t="shared" si="74"/>
        <v/>
      </c>
      <c r="HJ26" t="str">
        <f t="shared" si="75"/>
        <v/>
      </c>
      <c r="HK26" t="str">
        <f t="shared" si="76"/>
        <v/>
      </c>
      <c r="HL26" t="str">
        <f t="shared" si="77"/>
        <v/>
      </c>
      <c r="HM26" t="str">
        <f t="shared" si="78"/>
        <v/>
      </c>
      <c r="HN26" t="str">
        <f t="shared" si="79"/>
        <v/>
      </c>
      <c r="HO26" t="str">
        <f t="shared" si="80"/>
        <v/>
      </c>
      <c r="HP26" t="str">
        <f t="shared" si="81"/>
        <v/>
      </c>
      <c r="HQ26" t="e">
        <f>IF(#REF!="No",#REF!,"")</f>
        <v>#REF!</v>
      </c>
      <c r="HR26" t="e">
        <f>IF(#REF!="No",#REF!,"")</f>
        <v>#REF!</v>
      </c>
      <c r="HS26" t="str">
        <f t="shared" si="82"/>
        <v/>
      </c>
      <c r="HT26" t="str">
        <f t="shared" si="83"/>
        <v/>
      </c>
      <c r="HU26" t="str">
        <f t="shared" si="84"/>
        <v/>
      </c>
      <c r="HV26" t="str">
        <f t="shared" si="85"/>
        <v/>
      </c>
      <c r="HW26" t="str">
        <f t="shared" si="86"/>
        <v/>
      </c>
      <c r="HX26" t="str">
        <f t="shared" si="87"/>
        <v/>
      </c>
      <c r="HY26" t="str">
        <f t="shared" si="88"/>
        <v/>
      </c>
      <c r="HZ26" t="str">
        <f t="shared" si="89"/>
        <v/>
      </c>
      <c r="IA26" t="str">
        <f t="shared" si="90"/>
        <v/>
      </c>
      <c r="IB26" t="str">
        <f t="shared" si="91"/>
        <v/>
      </c>
      <c r="IC26" t="str">
        <f t="shared" si="92"/>
        <v/>
      </c>
      <c r="ID26" s="187" t="str">
        <f t="shared" si="93"/>
        <v/>
      </c>
      <c r="IE26" s="187" t="str">
        <f t="shared" si="94"/>
        <v/>
      </c>
      <c r="IF26" s="187" t="str">
        <f t="shared" si="95"/>
        <v/>
      </c>
      <c r="IG26" s="187" t="str">
        <f t="shared" si="96"/>
        <v/>
      </c>
      <c r="IH26" s="78" t="str">
        <f>A26&amp;" "&amp;F26&amp;" "&amp;Data[[#This Row],[mes]]</f>
        <v>Gustavo De Jesús Carrión Peréz Outbound may-26</v>
      </c>
      <c r="II26" s="78">
        <f>COUNTIF($IH25:$IH425,IH26)</f>
        <v>3</v>
      </c>
      <c r="IJ26" s="78">
        <f t="shared" si="203"/>
        <v>0</v>
      </c>
      <c r="IK26" s="78" t="str">
        <f>IF(Data[[#This Row],[Muestra Critica]]&gt;0,Data[[#This Row],[Muestra Critica]],"")</f>
        <v/>
      </c>
      <c r="IL26" t="str">
        <f>IF(IK26="","",COUNTIF($IK$3:$IK425,IK26))</f>
        <v/>
      </c>
      <c r="IM26">
        <f t="shared" si="204"/>
        <v>0</v>
      </c>
      <c r="IN26" s="188" t="str">
        <f t="shared" si="99"/>
        <v>may-26</v>
      </c>
      <c r="IO26" s="78"/>
      <c r="IP26" s="78"/>
      <c r="IQ26" s="78"/>
      <c r="IR26" s="78"/>
      <c r="IS26" s="78" t="str">
        <f ca="1">IFERROR(_xlfn.XLOOKUP(A:A,HC!B:B,HC!E:E,,0),0)</f>
        <v>&gt; 60 dias</v>
      </c>
    </row>
    <row r="27" spans="1:253" ht="15.5">
      <c r="A27" s="205" t="s">
        <v>323</v>
      </c>
      <c r="B27" s="205">
        <v>65008230</v>
      </c>
      <c r="C27" s="210">
        <v>46149</v>
      </c>
      <c r="D27" s="205" t="s">
        <v>449</v>
      </c>
      <c r="E27" s="205" t="s">
        <v>434</v>
      </c>
      <c r="F27" s="205" t="s">
        <v>32</v>
      </c>
      <c r="G27" s="205" t="s">
        <v>436</v>
      </c>
      <c r="H27" s="205" t="s">
        <v>452</v>
      </c>
      <c r="I27" s="206" t="s">
        <v>447</v>
      </c>
      <c r="J27" s="168" t="s">
        <v>33</v>
      </c>
      <c r="K27" s="168" t="s">
        <v>33</v>
      </c>
      <c r="L27" s="168" t="s">
        <v>33</v>
      </c>
      <c r="M27" s="168" t="s">
        <v>33</v>
      </c>
      <c r="N27" s="168" t="s">
        <v>33</v>
      </c>
      <c r="O27" s="168" t="s">
        <v>33</v>
      </c>
      <c r="P27" s="168" t="s">
        <v>33</v>
      </c>
      <c r="Q27" s="168" t="s">
        <v>33</v>
      </c>
      <c r="R27" s="168" t="s">
        <v>33</v>
      </c>
      <c r="S27" s="168" t="s">
        <v>33</v>
      </c>
      <c r="T27" s="168" t="s">
        <v>33</v>
      </c>
      <c r="U27" s="168" t="s">
        <v>33</v>
      </c>
      <c r="V27" s="169" t="s">
        <v>33</v>
      </c>
      <c r="W27" s="169" t="s">
        <v>34</v>
      </c>
      <c r="X27" s="169" t="s">
        <v>34</v>
      </c>
      <c r="Y27" s="169" t="s">
        <v>33</v>
      </c>
      <c r="Z27" s="169" t="s">
        <v>33</v>
      </c>
      <c r="AA27" s="169" t="s">
        <v>34</v>
      </c>
      <c r="AB27" s="169" t="s">
        <v>33</v>
      </c>
      <c r="AC27" s="169" t="s">
        <v>33</v>
      </c>
      <c r="AD27" s="169" t="s">
        <v>33</v>
      </c>
      <c r="AE27" s="169" t="s">
        <v>33</v>
      </c>
      <c r="AF27" s="169" t="s">
        <v>33</v>
      </c>
      <c r="AG27" s="169" t="s">
        <v>33</v>
      </c>
      <c r="AH27" s="169" t="s">
        <v>33</v>
      </c>
      <c r="AI27" s="169" t="s">
        <v>33</v>
      </c>
      <c r="AJ27" s="169" t="s">
        <v>33</v>
      </c>
      <c r="AK27" s="169" t="s">
        <v>33</v>
      </c>
      <c r="AL27" s="169" t="s">
        <v>33</v>
      </c>
      <c r="AM27" s="169" t="s">
        <v>33</v>
      </c>
      <c r="AN27" s="169" t="s">
        <v>33</v>
      </c>
      <c r="AO27" s="169" t="s">
        <v>33</v>
      </c>
      <c r="AP27" s="169" t="s">
        <v>33</v>
      </c>
      <c r="AQ27" s="169" t="s">
        <v>464</v>
      </c>
      <c r="AR27" s="169" t="s">
        <v>33</v>
      </c>
      <c r="AS27" s="169" t="s">
        <v>33</v>
      </c>
      <c r="AT27" s="169" t="s">
        <v>33</v>
      </c>
      <c r="AU27" s="169" t="s">
        <v>33</v>
      </c>
      <c r="AV27" s="169" t="s">
        <v>33</v>
      </c>
      <c r="AW27" s="169" t="s">
        <v>33</v>
      </c>
      <c r="AX27" s="169" t="s">
        <v>33</v>
      </c>
      <c r="AY27" s="169" t="s">
        <v>33</v>
      </c>
      <c r="AZ27" s="169" t="s">
        <v>33</v>
      </c>
      <c r="BA27" s="169" t="s">
        <v>33</v>
      </c>
      <c r="BB27" s="169" t="s">
        <v>33</v>
      </c>
      <c r="BC27" s="207" t="s">
        <v>33</v>
      </c>
      <c r="BD27" s="207" t="s">
        <v>33</v>
      </c>
      <c r="BE27" s="207" t="s">
        <v>33</v>
      </c>
      <c r="BF27" s="208" t="s">
        <v>33</v>
      </c>
      <c r="BG27" s="196"/>
      <c r="BH27" s="211" t="str">
        <f>Data[[#This Row],[Tipo de Muestra]]</f>
        <v>Critica</v>
      </c>
      <c r="BI27" s="196"/>
      <c r="BJ27" s="196"/>
      <c r="BK27">
        <f t="shared" si="0"/>
        <v>1</v>
      </c>
      <c r="BL27">
        <f t="shared" si="1"/>
        <v>1</v>
      </c>
      <c r="BM27">
        <f t="shared" si="164"/>
        <v>1</v>
      </c>
      <c r="BN27">
        <f t="shared" si="165"/>
        <v>1</v>
      </c>
      <c r="BO27">
        <f t="shared" si="166"/>
        <v>1</v>
      </c>
      <c r="BP27">
        <f t="shared" si="167"/>
        <v>1</v>
      </c>
      <c r="BQ27">
        <f t="shared" si="168"/>
        <v>1</v>
      </c>
      <c r="BR27">
        <f t="shared" si="169"/>
        <v>1</v>
      </c>
      <c r="BS27">
        <f t="shared" si="170"/>
        <v>1</v>
      </c>
      <c r="BT27">
        <f t="shared" si="171"/>
        <v>1</v>
      </c>
      <c r="BU27">
        <f t="shared" si="172"/>
        <v>1</v>
      </c>
      <c r="BV27">
        <f t="shared" si="173"/>
        <v>1</v>
      </c>
      <c r="BW27">
        <f t="shared" si="174"/>
        <v>1</v>
      </c>
      <c r="BX27">
        <f t="shared" si="175"/>
        <v>0</v>
      </c>
      <c r="BY27">
        <f t="shared" si="176"/>
        <v>0</v>
      </c>
      <c r="BZ27">
        <f t="shared" si="177"/>
        <v>1</v>
      </c>
      <c r="CA27">
        <f t="shared" si="178"/>
        <v>1</v>
      </c>
      <c r="CB27">
        <f t="shared" si="179"/>
        <v>0</v>
      </c>
      <c r="CC27">
        <f t="shared" si="180"/>
        <v>1</v>
      </c>
      <c r="CD27">
        <f t="shared" si="181"/>
        <v>1</v>
      </c>
      <c r="CE27">
        <f t="shared" si="182"/>
        <v>1</v>
      </c>
      <c r="CF27">
        <f t="shared" si="101"/>
        <v>1</v>
      </c>
      <c r="CG27">
        <f t="shared" si="102"/>
        <v>1</v>
      </c>
      <c r="CH27">
        <f t="shared" si="103"/>
        <v>1</v>
      </c>
      <c r="CI27">
        <f t="shared" si="104"/>
        <v>1</v>
      </c>
      <c r="CJ27">
        <f t="shared" si="105"/>
        <v>1</v>
      </c>
      <c r="CK27">
        <f t="shared" si="106"/>
        <v>1</v>
      </c>
      <c r="CL27">
        <f t="shared" si="107"/>
        <v>1</v>
      </c>
      <c r="CM27">
        <f t="shared" si="108"/>
        <v>1</v>
      </c>
      <c r="CN27">
        <f t="shared" si="109"/>
        <v>1</v>
      </c>
      <c r="CO27">
        <f t="shared" si="110"/>
        <v>1</v>
      </c>
      <c r="CP27">
        <f t="shared" si="111"/>
        <v>1</v>
      </c>
      <c r="CQ27">
        <f t="shared" si="112"/>
        <v>1</v>
      </c>
      <c r="CR27">
        <f t="shared" si="113"/>
        <v>1</v>
      </c>
      <c r="CS27">
        <f t="shared" si="114"/>
        <v>1</v>
      </c>
      <c r="CT27">
        <f t="shared" si="115"/>
        <v>1</v>
      </c>
      <c r="CU27">
        <f t="shared" si="116"/>
        <v>1</v>
      </c>
      <c r="CV27">
        <f t="shared" si="117"/>
        <v>1</v>
      </c>
      <c r="CW27">
        <f t="shared" si="118"/>
        <v>1</v>
      </c>
      <c r="CX27">
        <f t="shared" si="119"/>
        <v>1</v>
      </c>
      <c r="CY27">
        <f t="shared" si="120"/>
        <v>1</v>
      </c>
      <c r="CZ27">
        <f t="shared" si="121"/>
        <v>1</v>
      </c>
      <c r="DA27">
        <f t="shared" si="122"/>
        <v>1</v>
      </c>
      <c r="DB27">
        <f t="shared" si="123"/>
        <v>1</v>
      </c>
      <c r="DC27" s="187">
        <f t="shared" si="124"/>
        <v>1</v>
      </c>
      <c r="DD27" s="187">
        <f t="shared" si="125"/>
        <v>1</v>
      </c>
      <c r="DE27" s="187">
        <f t="shared" si="126"/>
        <v>1</v>
      </c>
      <c r="DF27" s="187">
        <f t="shared" si="3"/>
        <v>1</v>
      </c>
      <c r="DG27">
        <f t="shared" si="183"/>
        <v>1</v>
      </c>
      <c r="DH27" s="7">
        <f t="shared" si="4"/>
        <v>0.15</v>
      </c>
      <c r="DI27" s="7">
        <f t="shared" si="5"/>
        <v>0.15</v>
      </c>
      <c r="DJ27" s="7">
        <f t="shared" si="6"/>
        <v>0.15</v>
      </c>
      <c r="DK27" s="7">
        <f t="shared" si="184"/>
        <v>0.15</v>
      </c>
      <c r="DL27" s="7">
        <f t="shared" si="7"/>
        <v>0.3</v>
      </c>
      <c r="DM27" s="7">
        <f t="shared" si="8"/>
        <v>0.3</v>
      </c>
      <c r="DN27" s="7">
        <f t="shared" si="9"/>
        <v>0.3</v>
      </c>
      <c r="DO27" s="7">
        <f t="shared" si="10"/>
        <v>0.3</v>
      </c>
      <c r="DP27" s="7">
        <f>IF(MIN(Data[[#This Row],[¿El agente demuestra escucha activa durante la gestión?6]:[¿El agente parafrasea para confirmar entendimiento?9]])=0,0,30%)</f>
        <v>0.3</v>
      </c>
      <c r="DQ27" s="7">
        <f t="shared" si="11"/>
        <v>0.3</v>
      </c>
      <c r="DR27" s="7">
        <f t="shared" si="12"/>
        <v>0.3</v>
      </c>
      <c r="DS27" s="7">
        <f t="shared" si="13"/>
        <v>0.3</v>
      </c>
      <c r="DT27" s="7">
        <f t="shared" si="14"/>
        <v>0.3</v>
      </c>
      <c r="DU27" s="7">
        <f>IF(MIN(Data[[#This Row],[¿El agente adapta su comunicación al cliente?11]:[¿El agente utiliza el plural corporativo correctamente?14]])=0,0,30%)</f>
        <v>0.3</v>
      </c>
      <c r="DV27" s="7">
        <f t="shared" si="15"/>
        <v>0.25</v>
      </c>
      <c r="DW27" s="7">
        <f t="shared" si="185"/>
        <v>0.25</v>
      </c>
      <c r="DX27" s="7">
        <f t="shared" si="186"/>
        <v>1</v>
      </c>
      <c r="DY27" s="7">
        <f t="shared" si="129"/>
        <v>1</v>
      </c>
      <c r="DZ27" s="7">
        <f t="shared" si="130"/>
        <v>0</v>
      </c>
      <c r="EA27" s="7">
        <f t="shared" si="131"/>
        <v>1</v>
      </c>
      <c r="EB27" s="7">
        <f t="shared" si="132"/>
        <v>1</v>
      </c>
      <c r="EC27" s="7">
        <f t="shared" si="187"/>
        <v>0</v>
      </c>
      <c r="ED27" s="7">
        <f t="shared" si="16"/>
        <v>1</v>
      </c>
      <c r="EE27" s="7">
        <f t="shared" si="17"/>
        <v>0</v>
      </c>
      <c r="EF27" s="7">
        <f>IF(SUM(Data[[#This Row],[¿El agente presenta correctamente los beneficios del producto?23]:[¿El agente comunica beneficios emocionales al cliente?24]])=200%,100%,0%)</f>
        <v>0</v>
      </c>
      <c r="EG27" s="7">
        <f t="shared" si="18"/>
        <v>1</v>
      </c>
      <c r="EH27" s="7">
        <f t="shared" si="19"/>
        <v>1</v>
      </c>
      <c r="EI27" s="7">
        <f t="shared" si="20"/>
        <v>1</v>
      </c>
      <c r="EJ27" s="7">
        <f t="shared" si="188"/>
        <v>1</v>
      </c>
      <c r="EK27" s="7">
        <f t="shared" si="21"/>
        <v>1</v>
      </c>
      <c r="EL27" s="7">
        <f>+Data[[#This Row],[¿El agente explica los términos y condiciones del servicio?28]]</f>
        <v>1</v>
      </c>
      <c r="EM27" s="7">
        <f t="shared" si="22"/>
        <v>1</v>
      </c>
      <c r="EN27" s="7">
        <f>+Data[[#This Row],[¿El agente identifica correctamente la solicitud del cliente? 2]]</f>
        <v>1</v>
      </c>
      <c r="EO27" s="7">
        <f t="shared" si="23"/>
        <v>1</v>
      </c>
      <c r="EP27" s="7">
        <f t="shared" si="24"/>
        <v>1</v>
      </c>
      <c r="EQ27" s="7">
        <f t="shared" si="25"/>
        <v>1</v>
      </c>
      <c r="ER27" s="7">
        <f t="shared" si="189"/>
        <v>1</v>
      </c>
      <c r="ES27" s="7">
        <f t="shared" si="26"/>
        <v>1</v>
      </c>
      <c r="ET27" s="7">
        <f t="shared" si="27"/>
        <v>1</v>
      </c>
      <c r="EU27" s="7">
        <f t="shared" si="190"/>
        <v>1</v>
      </c>
      <c r="EV27" s="7">
        <f t="shared" si="28"/>
        <v>1</v>
      </c>
      <c r="EW27" s="7">
        <f t="shared" si="29"/>
        <v>1</v>
      </c>
      <c r="EX27" s="7">
        <f t="shared" si="135"/>
        <v>1</v>
      </c>
      <c r="EY27" s="7">
        <f t="shared" si="136"/>
        <v>1</v>
      </c>
      <c r="EZ27" s="7">
        <f t="shared" si="32"/>
        <v>1</v>
      </c>
      <c r="FA27" s="7">
        <f t="shared" si="137"/>
        <v>1</v>
      </c>
      <c r="FB27" s="7">
        <f t="shared" si="191"/>
        <v>1</v>
      </c>
      <c r="FC27" s="7">
        <f t="shared" si="192"/>
        <v>0</v>
      </c>
      <c r="FD27" s="7">
        <f t="shared" si="34"/>
        <v>1</v>
      </c>
      <c r="FE27" s="7">
        <f t="shared" si="35"/>
        <v>1</v>
      </c>
      <c r="FF27" s="7">
        <f t="shared" si="36"/>
        <v>1</v>
      </c>
      <c r="FG27" s="7">
        <f t="shared" si="37"/>
        <v>1</v>
      </c>
      <c r="FH27" s="7">
        <f t="shared" si="38"/>
        <v>1</v>
      </c>
      <c r="FI27" s="7">
        <f t="shared" si="39"/>
        <v>1</v>
      </c>
      <c r="FJ27" s="7">
        <f t="shared" si="193"/>
        <v>1</v>
      </c>
      <c r="FK27" s="7">
        <f t="shared" si="40"/>
        <v>1</v>
      </c>
      <c r="FL27" s="7">
        <f>+Data[[#This Row],[¿El agente gestiona la oferta según la campaña vigente?48]]</f>
        <v>1</v>
      </c>
      <c r="FM27" s="7">
        <f t="shared" si="41"/>
        <v>1</v>
      </c>
      <c r="FN27" s="7">
        <f t="shared" si="42"/>
        <v>1</v>
      </c>
      <c r="FO27" s="7">
        <f t="shared" si="43"/>
        <v>1</v>
      </c>
      <c r="FP27" s="7">
        <f t="shared" si="194"/>
        <v>1</v>
      </c>
      <c r="FQ27" s="7">
        <f t="shared" si="44"/>
        <v>1</v>
      </c>
      <c r="FR27" s="7">
        <f>+Data[[#This Row],[¿El agente registra correctamente todas las interacciones?52]]</f>
        <v>1</v>
      </c>
      <c r="FS27" s="7">
        <f t="shared" si="195"/>
        <v>1</v>
      </c>
      <c r="FT27" s="240">
        <f t="shared" si="45"/>
        <v>1</v>
      </c>
      <c r="FU27" s="7">
        <f>+Data[[#This Row],[¿El agente confirma la titularidad del cliente adecuadamente?53]]</f>
        <v>1</v>
      </c>
      <c r="FV27" s="240">
        <f t="shared" si="46"/>
        <v>1</v>
      </c>
      <c r="FW27" s="240">
        <f t="shared" si="47"/>
        <v>1</v>
      </c>
      <c r="FX27" s="7">
        <f t="shared" si="196"/>
        <v>1</v>
      </c>
      <c r="FY27" s="240">
        <f t="shared" si="49"/>
        <v>1</v>
      </c>
      <c r="FZ27" s="7">
        <f>+Data[[#This Row],[¿El agente evita compartir información sensible?56]]</f>
        <v>1</v>
      </c>
      <c r="GA27" s="7">
        <f t="shared" si="197"/>
        <v>1</v>
      </c>
      <c r="GB27" s="189">
        <f t="shared" si="198"/>
        <v>0.1</v>
      </c>
      <c r="GC27" s="189">
        <f t="shared" si="199"/>
        <v>0</v>
      </c>
      <c r="GD27" s="190">
        <f t="shared" si="200"/>
        <v>0.3</v>
      </c>
      <c r="GE27" s="190">
        <f t="shared" si="201"/>
        <v>0.3</v>
      </c>
      <c r="GF27" s="7">
        <f t="shared" si="202"/>
        <v>0.7</v>
      </c>
      <c r="GG27" s="187">
        <f>1</f>
        <v>1</v>
      </c>
      <c r="GH27" s="187">
        <f t="shared" si="50"/>
        <v>1</v>
      </c>
      <c r="GI27" t="str">
        <f t="shared" si="51"/>
        <v/>
      </c>
      <c r="GJ27" t="str">
        <f t="shared" si="52"/>
        <v/>
      </c>
      <c r="GK27" t="str">
        <f t="shared" si="53"/>
        <v/>
      </c>
      <c r="GN27" t="str">
        <f t="shared" si="54"/>
        <v/>
      </c>
      <c r="GO27" t="str">
        <f t="shared" si="55"/>
        <v/>
      </c>
      <c r="GP27" t="str">
        <f t="shared" si="56"/>
        <v/>
      </c>
      <c r="GQ27" t="str">
        <f t="shared" si="57"/>
        <v/>
      </c>
      <c r="GR27" t="str">
        <f t="shared" si="58"/>
        <v/>
      </c>
      <c r="GS27" t="str">
        <f t="shared" si="59"/>
        <v/>
      </c>
      <c r="GT27" t="str">
        <f t="shared" si="60"/>
        <v/>
      </c>
      <c r="GU27" t="e">
        <f>IF(#REF!="No",#REF!,"")</f>
        <v>#REF!</v>
      </c>
      <c r="GV27" t="str">
        <f t="shared" si="61"/>
        <v/>
      </c>
      <c r="GW27" t="str">
        <f t="shared" si="62"/>
        <v xml:space="preserve">¿El agente comunica claramente el precio mensual más impuestos? </v>
      </c>
      <c r="GX27" t="str">
        <f t="shared" si="63"/>
        <v xml:space="preserve">¿El agente informa sobre cargos adicionales relacionados? </v>
      </c>
      <c r="GY27" t="str">
        <f t="shared" si="64"/>
        <v/>
      </c>
      <c r="GZ27" t="str">
        <f t="shared" si="65"/>
        <v/>
      </c>
      <c r="HA27" t="str">
        <f t="shared" si="66"/>
        <v xml:space="preserve">¿El agente comunica beneficios emocionales al cliente? </v>
      </c>
      <c r="HB27" t="str">
        <f t="shared" si="67"/>
        <v/>
      </c>
      <c r="HC27" t="str">
        <f t="shared" si="68"/>
        <v/>
      </c>
      <c r="HD27" t="str">
        <f t="shared" si="69"/>
        <v/>
      </c>
      <c r="HE27" t="str">
        <f t="shared" si="70"/>
        <v/>
      </c>
      <c r="HF27" t="str">
        <f t="shared" si="71"/>
        <v/>
      </c>
      <c r="HG27" t="str">
        <f t="shared" si="72"/>
        <v/>
      </c>
      <c r="HH27" t="str">
        <f t="shared" si="73"/>
        <v/>
      </c>
      <c r="HI27" t="str">
        <f t="shared" si="74"/>
        <v/>
      </c>
      <c r="HJ27" t="str">
        <f t="shared" si="75"/>
        <v/>
      </c>
      <c r="HK27" t="str">
        <f t="shared" si="76"/>
        <v/>
      </c>
      <c r="HL27" t="str">
        <f t="shared" si="77"/>
        <v/>
      </c>
      <c r="HM27" t="str">
        <f t="shared" si="78"/>
        <v/>
      </c>
      <c r="HN27" t="str">
        <f t="shared" si="79"/>
        <v/>
      </c>
      <c r="HO27" t="str">
        <f t="shared" si="80"/>
        <v/>
      </c>
      <c r="HP27" t="str">
        <f t="shared" si="81"/>
        <v/>
      </c>
      <c r="HQ27" t="e">
        <f>IF(#REF!="No",#REF!,"")</f>
        <v>#REF!</v>
      </c>
      <c r="HR27" t="e">
        <f>IF(#REF!="No",#REF!,"")</f>
        <v>#REF!</v>
      </c>
      <c r="HS27" t="str">
        <f t="shared" si="82"/>
        <v/>
      </c>
      <c r="HT27" t="str">
        <f t="shared" si="83"/>
        <v/>
      </c>
      <c r="HU27" t="str">
        <f t="shared" si="84"/>
        <v/>
      </c>
      <c r="HV27" t="str">
        <f t="shared" si="85"/>
        <v/>
      </c>
      <c r="HW27" t="str">
        <f t="shared" si="86"/>
        <v/>
      </c>
      <c r="HX27" t="str">
        <f t="shared" si="87"/>
        <v/>
      </c>
      <c r="HY27" t="str">
        <f t="shared" si="88"/>
        <v/>
      </c>
      <c r="HZ27" t="str">
        <f t="shared" si="89"/>
        <v/>
      </c>
      <c r="IA27" t="str">
        <f t="shared" si="90"/>
        <v/>
      </c>
      <c r="IB27" t="str">
        <f t="shared" si="91"/>
        <v/>
      </c>
      <c r="IC27" t="str">
        <f t="shared" si="92"/>
        <v/>
      </c>
      <c r="ID27" s="187" t="str">
        <f t="shared" si="93"/>
        <v/>
      </c>
      <c r="IE27" s="187" t="str">
        <f t="shared" si="94"/>
        <v/>
      </c>
      <c r="IF27" s="187" t="str">
        <f t="shared" si="95"/>
        <v/>
      </c>
      <c r="IG27" s="187" t="str">
        <f t="shared" si="96"/>
        <v/>
      </c>
      <c r="IH27" s="78" t="str">
        <f>A27&amp;" "&amp;F27&amp;" "&amp;Data[[#This Row],[mes]]</f>
        <v>Josue Armando Vasquez Jimenez Outbound may-26</v>
      </c>
      <c r="II27" s="78">
        <f>COUNTIF($IH26:$IH425,IH27)</f>
        <v>3</v>
      </c>
      <c r="IJ27" s="78">
        <f t="shared" si="203"/>
        <v>0</v>
      </c>
      <c r="IK27" s="78">
        <f>IF(Data[[#This Row],[Muestra Critica]]&gt;0,Data[[#This Row],[Muestra Critica]],"")</f>
        <v>1</v>
      </c>
      <c r="IL27" s="209">
        <f>IF(IK27="","",COUNTIF($IK$3:$IK425,IK27))</f>
        <v>397</v>
      </c>
      <c r="IM27" s="209">
        <f t="shared" si="204"/>
        <v>0</v>
      </c>
      <c r="IN27" s="188" t="str">
        <f t="shared" si="99"/>
        <v>may-26</v>
      </c>
      <c r="IO27" s="78"/>
      <c r="IP27" s="78"/>
      <c r="IQ27" s="78"/>
      <c r="IR27" s="78"/>
      <c r="IS27" s="78" t="str">
        <f ca="1">IFERROR(_xlfn.XLOOKUP(A:A,HC!B:B,HC!E:E,,0),0)</f>
        <v>&gt; 60 dias</v>
      </c>
    </row>
    <row r="28" spans="1:253" ht="15.5">
      <c r="A28" s="205" t="s">
        <v>324</v>
      </c>
      <c r="B28" s="205">
        <v>63208106</v>
      </c>
      <c r="C28" s="210">
        <v>46149</v>
      </c>
      <c r="D28" s="205" t="s">
        <v>449</v>
      </c>
      <c r="E28" s="205" t="s">
        <v>434</v>
      </c>
      <c r="F28" s="205" t="s">
        <v>32</v>
      </c>
      <c r="G28" s="205" t="s">
        <v>436</v>
      </c>
      <c r="H28" s="205" t="s">
        <v>452</v>
      </c>
      <c r="I28" s="206" t="s">
        <v>447</v>
      </c>
      <c r="J28" s="168" t="s">
        <v>33</v>
      </c>
      <c r="K28" s="168" t="s">
        <v>33</v>
      </c>
      <c r="L28" s="168" t="s">
        <v>33</v>
      </c>
      <c r="M28" s="168" t="s">
        <v>33</v>
      </c>
      <c r="N28" s="168" t="s">
        <v>33</v>
      </c>
      <c r="O28" s="168" t="s">
        <v>33</v>
      </c>
      <c r="P28" s="168" t="s">
        <v>33</v>
      </c>
      <c r="Q28" s="168" t="s">
        <v>33</v>
      </c>
      <c r="R28" s="168" t="s">
        <v>33</v>
      </c>
      <c r="S28" s="168" t="s">
        <v>33</v>
      </c>
      <c r="T28" s="168" t="s">
        <v>33</v>
      </c>
      <c r="U28" s="168" t="s">
        <v>33</v>
      </c>
      <c r="V28" s="169" t="s">
        <v>33</v>
      </c>
      <c r="W28" s="169" t="s">
        <v>34</v>
      </c>
      <c r="X28" s="169" t="s">
        <v>33</v>
      </c>
      <c r="Y28" s="169" t="s">
        <v>33</v>
      </c>
      <c r="Z28" s="169" t="s">
        <v>33</v>
      </c>
      <c r="AA28" s="169" t="s">
        <v>33</v>
      </c>
      <c r="AB28" s="169" t="s">
        <v>33</v>
      </c>
      <c r="AC28" s="169" t="s">
        <v>33</v>
      </c>
      <c r="AD28" s="169" t="s">
        <v>33</v>
      </c>
      <c r="AE28" s="169" t="s">
        <v>33</v>
      </c>
      <c r="AF28" s="169" t="s">
        <v>33</v>
      </c>
      <c r="AG28" s="169" t="s">
        <v>33</v>
      </c>
      <c r="AH28" s="169" t="s">
        <v>33</v>
      </c>
      <c r="AI28" s="169" t="s">
        <v>33</v>
      </c>
      <c r="AJ28" s="169" t="s">
        <v>33</v>
      </c>
      <c r="AK28" s="169" t="s">
        <v>33</v>
      </c>
      <c r="AL28" s="169" t="s">
        <v>33</v>
      </c>
      <c r="AM28" s="169" t="s">
        <v>33</v>
      </c>
      <c r="AN28" s="169" t="s">
        <v>33</v>
      </c>
      <c r="AO28" s="169" t="s">
        <v>33</v>
      </c>
      <c r="AP28" s="169" t="s">
        <v>33</v>
      </c>
      <c r="AQ28" s="169" t="s">
        <v>464</v>
      </c>
      <c r="AR28" s="169" t="s">
        <v>33</v>
      </c>
      <c r="AS28" s="169" t="s">
        <v>33</v>
      </c>
      <c r="AT28" s="169" t="s">
        <v>33</v>
      </c>
      <c r="AU28" s="169" t="s">
        <v>33</v>
      </c>
      <c r="AV28" s="169" t="s">
        <v>33</v>
      </c>
      <c r="AW28" s="169" t="s">
        <v>33</v>
      </c>
      <c r="AX28" s="169" t="s">
        <v>33</v>
      </c>
      <c r="AY28" s="169" t="s">
        <v>33</v>
      </c>
      <c r="AZ28" s="169" t="s">
        <v>33</v>
      </c>
      <c r="BA28" s="169" t="s">
        <v>33</v>
      </c>
      <c r="BB28" s="169" t="s">
        <v>33</v>
      </c>
      <c r="BC28" s="207" t="s">
        <v>33</v>
      </c>
      <c r="BD28" s="207" t="s">
        <v>33</v>
      </c>
      <c r="BE28" s="207" t="s">
        <v>33</v>
      </c>
      <c r="BF28" s="208" t="s">
        <v>33</v>
      </c>
      <c r="BG28" s="196"/>
      <c r="BH28" s="211" t="str">
        <f>Data[[#This Row],[Tipo de Muestra]]</f>
        <v>Critica</v>
      </c>
      <c r="BI28" s="196"/>
      <c r="BJ28" s="196"/>
      <c r="BK28">
        <f t="shared" si="0"/>
        <v>1</v>
      </c>
      <c r="BL28">
        <f t="shared" si="1"/>
        <v>1</v>
      </c>
      <c r="BM28">
        <f t="shared" si="164"/>
        <v>1</v>
      </c>
      <c r="BN28">
        <f t="shared" si="165"/>
        <v>1</v>
      </c>
      <c r="BO28">
        <f t="shared" si="166"/>
        <v>1</v>
      </c>
      <c r="BP28">
        <f t="shared" si="167"/>
        <v>1</v>
      </c>
      <c r="BQ28">
        <f t="shared" si="168"/>
        <v>1</v>
      </c>
      <c r="BR28">
        <f t="shared" si="169"/>
        <v>1</v>
      </c>
      <c r="BS28">
        <f t="shared" si="170"/>
        <v>1</v>
      </c>
      <c r="BT28">
        <f t="shared" si="171"/>
        <v>1</v>
      </c>
      <c r="BU28">
        <f t="shared" si="172"/>
        <v>1</v>
      </c>
      <c r="BV28">
        <f t="shared" si="173"/>
        <v>1</v>
      </c>
      <c r="BW28">
        <f t="shared" si="174"/>
        <v>1</v>
      </c>
      <c r="BX28">
        <f t="shared" si="175"/>
        <v>0</v>
      </c>
      <c r="BY28">
        <f t="shared" si="176"/>
        <v>1</v>
      </c>
      <c r="BZ28">
        <f t="shared" si="177"/>
        <v>1</v>
      </c>
      <c r="CA28">
        <f t="shared" si="178"/>
        <v>1</v>
      </c>
      <c r="CB28">
        <f t="shared" si="179"/>
        <v>1</v>
      </c>
      <c r="CC28">
        <f t="shared" si="180"/>
        <v>1</v>
      </c>
      <c r="CD28">
        <f t="shared" si="181"/>
        <v>1</v>
      </c>
      <c r="CE28">
        <f t="shared" si="182"/>
        <v>1</v>
      </c>
      <c r="CF28">
        <f t="shared" si="101"/>
        <v>1</v>
      </c>
      <c r="CG28">
        <f t="shared" si="102"/>
        <v>1</v>
      </c>
      <c r="CH28">
        <f t="shared" si="103"/>
        <v>1</v>
      </c>
      <c r="CI28">
        <f t="shared" si="104"/>
        <v>1</v>
      </c>
      <c r="CJ28">
        <f t="shared" si="105"/>
        <v>1</v>
      </c>
      <c r="CK28">
        <f t="shared" si="106"/>
        <v>1</v>
      </c>
      <c r="CL28">
        <f t="shared" si="107"/>
        <v>1</v>
      </c>
      <c r="CM28">
        <f t="shared" si="108"/>
        <v>1</v>
      </c>
      <c r="CN28">
        <f t="shared" si="109"/>
        <v>1</v>
      </c>
      <c r="CO28">
        <f t="shared" si="110"/>
        <v>1</v>
      </c>
      <c r="CP28">
        <f t="shared" si="111"/>
        <v>1</v>
      </c>
      <c r="CQ28">
        <f t="shared" si="112"/>
        <v>1</v>
      </c>
      <c r="CR28">
        <f t="shared" si="113"/>
        <v>1</v>
      </c>
      <c r="CS28">
        <f t="shared" si="114"/>
        <v>1</v>
      </c>
      <c r="CT28">
        <f t="shared" si="115"/>
        <v>1</v>
      </c>
      <c r="CU28">
        <f t="shared" si="116"/>
        <v>1</v>
      </c>
      <c r="CV28">
        <f t="shared" si="117"/>
        <v>1</v>
      </c>
      <c r="CW28">
        <f t="shared" si="118"/>
        <v>1</v>
      </c>
      <c r="CX28">
        <f t="shared" si="119"/>
        <v>1</v>
      </c>
      <c r="CY28">
        <f t="shared" si="120"/>
        <v>1</v>
      </c>
      <c r="CZ28">
        <f t="shared" si="121"/>
        <v>1</v>
      </c>
      <c r="DA28">
        <f t="shared" si="122"/>
        <v>1</v>
      </c>
      <c r="DB28">
        <f t="shared" si="123"/>
        <v>1</v>
      </c>
      <c r="DC28" s="187">
        <f t="shared" si="124"/>
        <v>1</v>
      </c>
      <c r="DD28" s="187">
        <f t="shared" si="125"/>
        <v>1</v>
      </c>
      <c r="DE28" s="187">
        <f t="shared" si="126"/>
        <v>1</v>
      </c>
      <c r="DF28" s="187">
        <f t="shared" si="3"/>
        <v>1</v>
      </c>
      <c r="DG28">
        <f t="shared" si="183"/>
        <v>1</v>
      </c>
      <c r="DH28" s="7">
        <f t="shared" si="4"/>
        <v>0.15</v>
      </c>
      <c r="DI28" s="7">
        <f t="shared" si="5"/>
        <v>0.15</v>
      </c>
      <c r="DJ28" s="7">
        <f t="shared" si="6"/>
        <v>0.15</v>
      </c>
      <c r="DK28" s="7">
        <f t="shared" si="184"/>
        <v>0.15</v>
      </c>
      <c r="DL28" s="7">
        <f t="shared" si="7"/>
        <v>0.3</v>
      </c>
      <c r="DM28" s="7">
        <f t="shared" si="8"/>
        <v>0.3</v>
      </c>
      <c r="DN28" s="7">
        <f t="shared" si="9"/>
        <v>0.3</v>
      </c>
      <c r="DO28" s="7">
        <f t="shared" si="10"/>
        <v>0.3</v>
      </c>
      <c r="DP28" s="7">
        <f>IF(MIN(Data[[#This Row],[¿El agente demuestra escucha activa durante la gestión?6]:[¿El agente parafrasea para confirmar entendimiento?9]])=0,0,30%)</f>
        <v>0.3</v>
      </c>
      <c r="DQ28" s="7">
        <f t="shared" si="11"/>
        <v>0.3</v>
      </c>
      <c r="DR28" s="7">
        <f t="shared" si="12"/>
        <v>0.3</v>
      </c>
      <c r="DS28" s="7">
        <f t="shared" si="13"/>
        <v>0.3</v>
      </c>
      <c r="DT28" s="7">
        <f t="shared" si="14"/>
        <v>0.3</v>
      </c>
      <c r="DU28" s="7">
        <f>IF(MIN(Data[[#This Row],[¿El agente adapta su comunicación al cliente?11]:[¿El agente utiliza el plural corporativo correctamente?14]])=0,0,30%)</f>
        <v>0.3</v>
      </c>
      <c r="DV28" s="7">
        <f t="shared" si="15"/>
        <v>0.25</v>
      </c>
      <c r="DW28" s="7">
        <f t="shared" si="185"/>
        <v>0.25</v>
      </c>
      <c r="DX28" s="7">
        <f t="shared" si="186"/>
        <v>1</v>
      </c>
      <c r="DY28" s="7">
        <f t="shared" si="129"/>
        <v>1</v>
      </c>
      <c r="DZ28" s="7">
        <f t="shared" si="130"/>
        <v>0</v>
      </c>
      <c r="EA28" s="7">
        <f t="shared" si="131"/>
        <v>1</v>
      </c>
      <c r="EB28" s="7">
        <f t="shared" si="132"/>
        <v>1</v>
      </c>
      <c r="EC28" s="7">
        <f t="shared" si="187"/>
        <v>0</v>
      </c>
      <c r="ED28" s="7">
        <f t="shared" si="16"/>
        <v>1</v>
      </c>
      <c r="EE28" s="7">
        <f t="shared" si="17"/>
        <v>1</v>
      </c>
      <c r="EF28" s="7">
        <f>IF(SUM(Data[[#This Row],[¿El agente presenta correctamente los beneficios del producto?23]:[¿El agente comunica beneficios emocionales al cliente?24]])=200%,100%,0%)</f>
        <v>1</v>
      </c>
      <c r="EG28" s="7">
        <f t="shared" si="18"/>
        <v>1</v>
      </c>
      <c r="EH28" s="7">
        <f t="shared" si="19"/>
        <v>1</v>
      </c>
      <c r="EI28" s="7">
        <f t="shared" si="20"/>
        <v>1</v>
      </c>
      <c r="EJ28" s="7">
        <f t="shared" si="188"/>
        <v>1</v>
      </c>
      <c r="EK28" s="7">
        <f t="shared" si="21"/>
        <v>1</v>
      </c>
      <c r="EL28" s="7">
        <f>+Data[[#This Row],[¿El agente explica los términos y condiciones del servicio?28]]</f>
        <v>1</v>
      </c>
      <c r="EM28" s="7">
        <f t="shared" si="22"/>
        <v>1</v>
      </c>
      <c r="EN28" s="7">
        <f>+Data[[#This Row],[¿El agente identifica correctamente la solicitud del cliente? 2]]</f>
        <v>1</v>
      </c>
      <c r="EO28" s="7">
        <f t="shared" si="23"/>
        <v>1</v>
      </c>
      <c r="EP28" s="7">
        <f t="shared" si="24"/>
        <v>1</v>
      </c>
      <c r="EQ28" s="7">
        <f t="shared" si="25"/>
        <v>1</v>
      </c>
      <c r="ER28" s="7">
        <f t="shared" si="189"/>
        <v>1</v>
      </c>
      <c r="ES28" s="7">
        <f t="shared" si="26"/>
        <v>1</v>
      </c>
      <c r="ET28" s="7">
        <f t="shared" si="27"/>
        <v>1</v>
      </c>
      <c r="EU28" s="7">
        <f t="shared" si="190"/>
        <v>1</v>
      </c>
      <c r="EV28" s="7">
        <f t="shared" si="28"/>
        <v>1</v>
      </c>
      <c r="EW28" s="7">
        <f t="shared" si="29"/>
        <v>1</v>
      </c>
      <c r="EX28" s="7">
        <f t="shared" si="135"/>
        <v>1</v>
      </c>
      <c r="EY28" s="7">
        <f t="shared" si="136"/>
        <v>1</v>
      </c>
      <c r="EZ28" s="7">
        <f t="shared" si="32"/>
        <v>1</v>
      </c>
      <c r="FA28" s="7">
        <f t="shared" si="137"/>
        <v>1</v>
      </c>
      <c r="FB28" s="7">
        <f t="shared" si="191"/>
        <v>1</v>
      </c>
      <c r="FC28" s="7">
        <f t="shared" si="192"/>
        <v>0</v>
      </c>
      <c r="FD28" s="7">
        <f t="shared" si="34"/>
        <v>1</v>
      </c>
      <c r="FE28" s="7">
        <f t="shared" si="35"/>
        <v>1</v>
      </c>
      <c r="FF28" s="7">
        <f t="shared" si="36"/>
        <v>1</v>
      </c>
      <c r="FG28" s="7">
        <f t="shared" si="37"/>
        <v>1</v>
      </c>
      <c r="FH28" s="7">
        <f t="shared" si="38"/>
        <v>1</v>
      </c>
      <c r="FI28" s="7">
        <f t="shared" si="39"/>
        <v>1</v>
      </c>
      <c r="FJ28" s="7">
        <f t="shared" si="193"/>
        <v>1</v>
      </c>
      <c r="FK28" s="7">
        <f t="shared" si="40"/>
        <v>1</v>
      </c>
      <c r="FL28" s="7">
        <f>+Data[[#This Row],[¿El agente gestiona la oferta según la campaña vigente?48]]</f>
        <v>1</v>
      </c>
      <c r="FM28" s="7">
        <f t="shared" si="41"/>
        <v>1</v>
      </c>
      <c r="FN28" s="7">
        <f t="shared" si="42"/>
        <v>1</v>
      </c>
      <c r="FO28" s="7">
        <f t="shared" si="43"/>
        <v>1</v>
      </c>
      <c r="FP28" s="7">
        <f t="shared" si="194"/>
        <v>1</v>
      </c>
      <c r="FQ28" s="7">
        <f t="shared" si="44"/>
        <v>1</v>
      </c>
      <c r="FR28" s="7">
        <f>+Data[[#This Row],[¿El agente registra correctamente todas las interacciones?52]]</f>
        <v>1</v>
      </c>
      <c r="FS28" s="7">
        <f t="shared" si="195"/>
        <v>1</v>
      </c>
      <c r="FT28" s="240">
        <f t="shared" si="45"/>
        <v>1</v>
      </c>
      <c r="FU28" s="7">
        <f>+Data[[#This Row],[¿El agente confirma la titularidad del cliente adecuadamente?53]]</f>
        <v>1</v>
      </c>
      <c r="FV28" s="240">
        <f t="shared" si="46"/>
        <v>1</v>
      </c>
      <c r="FW28" s="240">
        <f t="shared" si="47"/>
        <v>1</v>
      </c>
      <c r="FX28" s="7">
        <f t="shared" si="196"/>
        <v>1</v>
      </c>
      <c r="FY28" s="240">
        <f t="shared" si="49"/>
        <v>1</v>
      </c>
      <c r="FZ28" s="7">
        <f>+Data[[#This Row],[¿El agente evita compartir información sensible?56]]</f>
        <v>1</v>
      </c>
      <c r="GA28" s="7">
        <f t="shared" si="197"/>
        <v>1</v>
      </c>
      <c r="GB28" s="189">
        <f t="shared" si="198"/>
        <v>0.1</v>
      </c>
      <c r="GC28" s="189">
        <f t="shared" si="199"/>
        <v>0</v>
      </c>
      <c r="GD28" s="190">
        <f t="shared" si="200"/>
        <v>0.3</v>
      </c>
      <c r="GE28" s="190">
        <f t="shared" si="201"/>
        <v>0.3</v>
      </c>
      <c r="GF28" s="7">
        <f t="shared" si="202"/>
        <v>0.7</v>
      </c>
      <c r="GG28" s="187">
        <f>1</f>
        <v>1</v>
      </c>
      <c r="GH28" s="187">
        <f t="shared" si="50"/>
        <v>1</v>
      </c>
      <c r="GI28" t="str">
        <f t="shared" si="51"/>
        <v/>
      </c>
      <c r="GJ28" t="str">
        <f t="shared" si="52"/>
        <v/>
      </c>
      <c r="GK28" t="str">
        <f t="shared" si="53"/>
        <v/>
      </c>
      <c r="GN28" t="str">
        <f t="shared" si="54"/>
        <v/>
      </c>
      <c r="GO28" t="str">
        <f t="shared" si="55"/>
        <v/>
      </c>
      <c r="GP28" t="str">
        <f t="shared" si="56"/>
        <v/>
      </c>
      <c r="GQ28" t="str">
        <f t="shared" si="57"/>
        <v/>
      </c>
      <c r="GR28" t="str">
        <f t="shared" si="58"/>
        <v/>
      </c>
      <c r="GS28" t="str">
        <f t="shared" si="59"/>
        <v/>
      </c>
      <c r="GT28" t="str">
        <f t="shared" si="60"/>
        <v/>
      </c>
      <c r="GU28" t="e">
        <f>IF(#REF!="No",#REF!,"")</f>
        <v>#REF!</v>
      </c>
      <c r="GV28" t="str">
        <f t="shared" si="61"/>
        <v/>
      </c>
      <c r="GW28" t="str">
        <f t="shared" si="62"/>
        <v xml:space="preserve">¿El agente comunica claramente el precio mensual más impuestos? </v>
      </c>
      <c r="GX28" t="str">
        <f t="shared" si="63"/>
        <v/>
      </c>
      <c r="GY28" t="str">
        <f t="shared" si="64"/>
        <v/>
      </c>
      <c r="GZ28" t="str">
        <f t="shared" si="65"/>
        <v/>
      </c>
      <c r="HA28" t="str">
        <f t="shared" si="66"/>
        <v/>
      </c>
      <c r="HB28" t="str">
        <f t="shared" si="67"/>
        <v/>
      </c>
      <c r="HC28" t="str">
        <f t="shared" si="68"/>
        <v/>
      </c>
      <c r="HD28" t="str">
        <f t="shared" si="69"/>
        <v/>
      </c>
      <c r="HE28" t="str">
        <f t="shared" si="70"/>
        <v/>
      </c>
      <c r="HF28" t="str">
        <f t="shared" si="71"/>
        <v/>
      </c>
      <c r="HG28" t="str">
        <f t="shared" si="72"/>
        <v/>
      </c>
      <c r="HH28" t="str">
        <f t="shared" si="73"/>
        <v/>
      </c>
      <c r="HI28" t="str">
        <f t="shared" si="74"/>
        <v/>
      </c>
      <c r="HJ28" t="str">
        <f t="shared" si="75"/>
        <v/>
      </c>
      <c r="HK28" t="str">
        <f t="shared" si="76"/>
        <v/>
      </c>
      <c r="HL28" t="str">
        <f t="shared" si="77"/>
        <v/>
      </c>
      <c r="HM28" t="str">
        <f t="shared" si="78"/>
        <v/>
      </c>
      <c r="HN28" t="str">
        <f t="shared" si="79"/>
        <v/>
      </c>
      <c r="HO28" t="str">
        <f t="shared" si="80"/>
        <v/>
      </c>
      <c r="HP28" t="str">
        <f t="shared" si="81"/>
        <v/>
      </c>
      <c r="HQ28" t="e">
        <f>IF(#REF!="No",#REF!,"")</f>
        <v>#REF!</v>
      </c>
      <c r="HR28" t="e">
        <f>IF(#REF!="No",#REF!,"")</f>
        <v>#REF!</v>
      </c>
      <c r="HS28" t="str">
        <f t="shared" si="82"/>
        <v/>
      </c>
      <c r="HT28" t="str">
        <f t="shared" si="83"/>
        <v/>
      </c>
      <c r="HU28" t="str">
        <f t="shared" si="84"/>
        <v/>
      </c>
      <c r="HV28" t="str">
        <f t="shared" si="85"/>
        <v/>
      </c>
      <c r="HW28" t="str">
        <f t="shared" si="86"/>
        <v/>
      </c>
      <c r="HX28" t="str">
        <f t="shared" si="87"/>
        <v/>
      </c>
      <c r="HY28" t="str">
        <f t="shared" si="88"/>
        <v/>
      </c>
      <c r="HZ28" t="str">
        <f t="shared" si="89"/>
        <v/>
      </c>
      <c r="IA28" t="str">
        <f t="shared" si="90"/>
        <v/>
      </c>
      <c r="IB28" t="str">
        <f t="shared" si="91"/>
        <v/>
      </c>
      <c r="IC28" t="str">
        <f t="shared" si="92"/>
        <v/>
      </c>
      <c r="ID28" s="187" t="str">
        <f t="shared" si="93"/>
        <v/>
      </c>
      <c r="IE28" s="187" t="str">
        <f t="shared" si="94"/>
        <v/>
      </c>
      <c r="IF28" s="187" t="str">
        <f t="shared" si="95"/>
        <v/>
      </c>
      <c r="IG28" s="187" t="str">
        <f t="shared" si="96"/>
        <v/>
      </c>
      <c r="IH28" s="78" t="str">
        <f>A28&amp;" "&amp;F28&amp;" "&amp;Data[[#This Row],[mes]]</f>
        <v>Cristhyan Josue Vega Rivera Outbound may-26</v>
      </c>
      <c r="II28" s="78">
        <f>COUNTIF($IH27:$IH425,IH28)</f>
        <v>3</v>
      </c>
      <c r="IJ28" s="78">
        <f t="shared" si="203"/>
        <v>0</v>
      </c>
      <c r="IK28" s="78">
        <f>IF(Data[[#This Row],[Muestra Critica]]&gt;0,Data[[#This Row],[Muestra Critica]],"")</f>
        <v>1</v>
      </c>
      <c r="IL28" s="209">
        <f>IF(IK28="","",COUNTIF($IK$3:$IK425,IK28))</f>
        <v>397</v>
      </c>
      <c r="IM28" s="209">
        <f t="shared" si="204"/>
        <v>0</v>
      </c>
      <c r="IN28" s="188" t="str">
        <f t="shared" si="99"/>
        <v>may-26</v>
      </c>
      <c r="IO28" s="78"/>
      <c r="IP28" s="78"/>
      <c r="IQ28" s="78"/>
      <c r="IR28" s="78"/>
      <c r="IS28" s="78" t="str">
        <f ca="1">IFERROR(_xlfn.XLOOKUP(A:A,HC!B:B,HC!E:E,,0),0)</f>
        <v>&gt; 60 dias</v>
      </c>
    </row>
    <row r="29" spans="1:253" ht="15.5">
      <c r="A29" s="205" t="s">
        <v>325</v>
      </c>
      <c r="B29" s="205">
        <v>62348785</v>
      </c>
      <c r="C29" s="210">
        <v>46149</v>
      </c>
      <c r="D29" s="205" t="s">
        <v>449</v>
      </c>
      <c r="E29" s="205" t="s">
        <v>434</v>
      </c>
      <c r="F29" s="205" t="s">
        <v>32</v>
      </c>
      <c r="G29" s="205" t="s">
        <v>436</v>
      </c>
      <c r="H29" s="205" t="s">
        <v>452</v>
      </c>
      <c r="I29" s="206" t="s">
        <v>447</v>
      </c>
      <c r="J29" s="168" t="s">
        <v>33</v>
      </c>
      <c r="K29" s="168" t="s">
        <v>33</v>
      </c>
      <c r="L29" s="168" t="s">
        <v>33</v>
      </c>
      <c r="M29" s="168" t="s">
        <v>33</v>
      </c>
      <c r="N29" s="168" t="s">
        <v>33</v>
      </c>
      <c r="O29" s="168" t="s">
        <v>33</v>
      </c>
      <c r="P29" s="168" t="s">
        <v>33</v>
      </c>
      <c r="Q29" s="168" t="s">
        <v>33</v>
      </c>
      <c r="R29" s="168" t="s">
        <v>33</v>
      </c>
      <c r="S29" s="168" t="s">
        <v>33</v>
      </c>
      <c r="T29" s="168" t="s">
        <v>33</v>
      </c>
      <c r="U29" s="168" t="s">
        <v>33</v>
      </c>
      <c r="V29" s="169" t="s">
        <v>33</v>
      </c>
      <c r="W29" s="169" t="s">
        <v>33</v>
      </c>
      <c r="X29" s="169" t="s">
        <v>33</v>
      </c>
      <c r="Y29" s="169" t="s">
        <v>33</v>
      </c>
      <c r="Z29" s="169" t="s">
        <v>33</v>
      </c>
      <c r="AA29" s="169" t="s">
        <v>33</v>
      </c>
      <c r="AB29" s="169" t="s">
        <v>33</v>
      </c>
      <c r="AC29" s="169" t="s">
        <v>33</v>
      </c>
      <c r="AD29" s="169" t="s">
        <v>33</v>
      </c>
      <c r="AE29" s="169" t="s">
        <v>33</v>
      </c>
      <c r="AF29" s="169" t="s">
        <v>33</v>
      </c>
      <c r="AG29" s="169" t="s">
        <v>33</v>
      </c>
      <c r="AH29" s="169" t="s">
        <v>33</v>
      </c>
      <c r="AI29" s="169" t="s">
        <v>33</v>
      </c>
      <c r="AJ29" s="169" t="s">
        <v>33</v>
      </c>
      <c r="AK29" s="169" t="s">
        <v>33</v>
      </c>
      <c r="AL29" s="169" t="s">
        <v>33</v>
      </c>
      <c r="AM29" s="169" t="s">
        <v>33</v>
      </c>
      <c r="AN29" s="169" t="s">
        <v>33</v>
      </c>
      <c r="AO29" s="169" t="s">
        <v>33</v>
      </c>
      <c r="AP29" s="169" t="s">
        <v>33</v>
      </c>
      <c r="AQ29" s="169" t="s">
        <v>464</v>
      </c>
      <c r="AR29" s="169" t="s">
        <v>34</v>
      </c>
      <c r="AS29" s="169" t="s">
        <v>33</v>
      </c>
      <c r="AT29" s="169" t="s">
        <v>33</v>
      </c>
      <c r="AU29" s="169" t="s">
        <v>33</v>
      </c>
      <c r="AV29" s="169" t="s">
        <v>33</v>
      </c>
      <c r="AW29" s="169" t="s">
        <v>34</v>
      </c>
      <c r="AX29" s="169" t="s">
        <v>33</v>
      </c>
      <c r="AY29" s="169" t="s">
        <v>33</v>
      </c>
      <c r="AZ29" s="169" t="s">
        <v>33</v>
      </c>
      <c r="BA29" s="169" t="s">
        <v>33</v>
      </c>
      <c r="BB29" s="169" t="s">
        <v>33</v>
      </c>
      <c r="BC29" s="207" t="s">
        <v>33</v>
      </c>
      <c r="BD29" s="207" t="s">
        <v>33</v>
      </c>
      <c r="BE29" s="207" t="s">
        <v>33</v>
      </c>
      <c r="BF29" s="208" t="s">
        <v>33</v>
      </c>
      <c r="BG29" s="196"/>
      <c r="BH29" s="211" t="str">
        <f>Data[[#This Row],[Tipo de Muestra]]</f>
        <v>Critica</v>
      </c>
      <c r="BI29" s="196"/>
      <c r="BJ29" s="196"/>
      <c r="BK29">
        <f t="shared" si="0"/>
        <v>1</v>
      </c>
      <c r="BL29">
        <f t="shared" si="1"/>
        <v>1</v>
      </c>
      <c r="BM29">
        <f t="shared" si="164"/>
        <v>1</v>
      </c>
      <c r="BN29">
        <f t="shared" si="165"/>
        <v>1</v>
      </c>
      <c r="BO29">
        <f t="shared" si="166"/>
        <v>1</v>
      </c>
      <c r="BP29">
        <f t="shared" si="167"/>
        <v>1</v>
      </c>
      <c r="BQ29">
        <f t="shared" si="168"/>
        <v>1</v>
      </c>
      <c r="BR29">
        <f t="shared" si="169"/>
        <v>1</v>
      </c>
      <c r="BS29">
        <f t="shared" si="170"/>
        <v>1</v>
      </c>
      <c r="BT29">
        <f t="shared" si="171"/>
        <v>1</v>
      </c>
      <c r="BU29">
        <f t="shared" si="172"/>
        <v>1</v>
      </c>
      <c r="BV29">
        <f t="shared" si="173"/>
        <v>1</v>
      </c>
      <c r="BW29">
        <f t="shared" si="174"/>
        <v>1</v>
      </c>
      <c r="BX29">
        <f t="shared" si="175"/>
        <v>1</v>
      </c>
      <c r="BY29">
        <f t="shared" si="176"/>
        <v>1</v>
      </c>
      <c r="BZ29">
        <f t="shared" si="177"/>
        <v>1</v>
      </c>
      <c r="CA29">
        <f t="shared" si="178"/>
        <v>1</v>
      </c>
      <c r="CB29">
        <f t="shared" si="179"/>
        <v>1</v>
      </c>
      <c r="CC29">
        <f t="shared" si="180"/>
        <v>1</v>
      </c>
      <c r="CD29">
        <f t="shared" si="181"/>
        <v>1</v>
      </c>
      <c r="CE29">
        <f t="shared" si="182"/>
        <v>1</v>
      </c>
      <c r="CF29">
        <f t="shared" si="101"/>
        <v>1</v>
      </c>
      <c r="CG29">
        <f t="shared" si="102"/>
        <v>1</v>
      </c>
      <c r="CH29">
        <f t="shared" si="103"/>
        <v>1</v>
      </c>
      <c r="CI29">
        <f t="shared" si="104"/>
        <v>1</v>
      </c>
      <c r="CJ29">
        <f t="shared" si="105"/>
        <v>1</v>
      </c>
      <c r="CK29">
        <f t="shared" si="106"/>
        <v>1</v>
      </c>
      <c r="CL29">
        <f t="shared" si="107"/>
        <v>1</v>
      </c>
      <c r="CM29">
        <f t="shared" si="108"/>
        <v>1</v>
      </c>
      <c r="CN29">
        <f t="shared" si="109"/>
        <v>1</v>
      </c>
      <c r="CO29">
        <f t="shared" si="110"/>
        <v>1</v>
      </c>
      <c r="CP29">
        <f t="shared" si="111"/>
        <v>1</v>
      </c>
      <c r="CQ29">
        <f t="shared" si="112"/>
        <v>1</v>
      </c>
      <c r="CR29">
        <f t="shared" si="113"/>
        <v>0</v>
      </c>
      <c r="CS29">
        <f t="shared" si="114"/>
        <v>1</v>
      </c>
      <c r="CT29">
        <f t="shared" si="115"/>
        <v>1</v>
      </c>
      <c r="CU29">
        <f t="shared" si="116"/>
        <v>1</v>
      </c>
      <c r="CV29">
        <f t="shared" si="117"/>
        <v>1</v>
      </c>
      <c r="CW29">
        <f t="shared" si="118"/>
        <v>0</v>
      </c>
      <c r="CX29">
        <f t="shared" si="119"/>
        <v>1</v>
      </c>
      <c r="CY29">
        <f t="shared" si="120"/>
        <v>1</v>
      </c>
      <c r="CZ29">
        <f t="shared" si="121"/>
        <v>1</v>
      </c>
      <c r="DA29">
        <f t="shared" si="122"/>
        <v>1</v>
      </c>
      <c r="DB29">
        <f t="shared" si="123"/>
        <v>1</v>
      </c>
      <c r="DC29" s="187">
        <f t="shared" si="124"/>
        <v>1</v>
      </c>
      <c r="DD29" s="187">
        <f t="shared" si="125"/>
        <v>1</v>
      </c>
      <c r="DE29" s="187">
        <f t="shared" si="126"/>
        <v>1</v>
      </c>
      <c r="DF29" s="187">
        <f t="shared" si="3"/>
        <v>1</v>
      </c>
      <c r="DG29">
        <f t="shared" si="183"/>
        <v>1</v>
      </c>
      <c r="DH29" s="7">
        <f t="shared" si="4"/>
        <v>0.15</v>
      </c>
      <c r="DI29" s="7">
        <f t="shared" si="5"/>
        <v>0.15</v>
      </c>
      <c r="DJ29" s="7">
        <f t="shared" si="6"/>
        <v>0.15</v>
      </c>
      <c r="DK29" s="7">
        <f t="shared" si="184"/>
        <v>0.15</v>
      </c>
      <c r="DL29" s="7">
        <f t="shared" si="7"/>
        <v>0.3</v>
      </c>
      <c r="DM29" s="7">
        <f t="shared" si="8"/>
        <v>0.3</v>
      </c>
      <c r="DN29" s="7">
        <f t="shared" si="9"/>
        <v>0.3</v>
      </c>
      <c r="DO29" s="7">
        <f t="shared" si="10"/>
        <v>0.3</v>
      </c>
      <c r="DP29" s="7">
        <f>IF(MIN(Data[[#This Row],[¿El agente demuestra escucha activa durante la gestión?6]:[¿El agente parafrasea para confirmar entendimiento?9]])=0,0,30%)</f>
        <v>0.3</v>
      </c>
      <c r="DQ29" s="7">
        <f t="shared" si="11"/>
        <v>0.3</v>
      </c>
      <c r="DR29" s="7">
        <f t="shared" si="12"/>
        <v>0.3</v>
      </c>
      <c r="DS29" s="7">
        <f t="shared" si="13"/>
        <v>0.3</v>
      </c>
      <c r="DT29" s="7">
        <f t="shared" si="14"/>
        <v>0.3</v>
      </c>
      <c r="DU29" s="7">
        <f>IF(MIN(Data[[#This Row],[¿El agente adapta su comunicación al cliente?11]:[¿El agente utiliza el plural corporativo correctamente?14]])=0,0,30%)</f>
        <v>0.3</v>
      </c>
      <c r="DV29" s="7">
        <f t="shared" si="15"/>
        <v>0.25</v>
      </c>
      <c r="DW29" s="7">
        <f t="shared" si="185"/>
        <v>0.25</v>
      </c>
      <c r="DX29" s="7">
        <f t="shared" si="186"/>
        <v>1</v>
      </c>
      <c r="DY29" s="7">
        <f t="shared" si="129"/>
        <v>1</v>
      </c>
      <c r="DZ29" s="7">
        <f t="shared" si="130"/>
        <v>1</v>
      </c>
      <c r="EA29" s="7">
        <f t="shared" si="131"/>
        <v>1</v>
      </c>
      <c r="EB29" s="7">
        <f t="shared" si="132"/>
        <v>1</v>
      </c>
      <c r="EC29" s="7">
        <f t="shared" si="187"/>
        <v>1</v>
      </c>
      <c r="ED29" s="7">
        <f t="shared" si="16"/>
        <v>1</v>
      </c>
      <c r="EE29" s="7">
        <f t="shared" si="17"/>
        <v>1</v>
      </c>
      <c r="EF29" s="7">
        <f>IF(SUM(Data[[#This Row],[¿El agente presenta correctamente los beneficios del producto?23]:[¿El agente comunica beneficios emocionales al cliente?24]])=200%,100%,0%)</f>
        <v>1</v>
      </c>
      <c r="EG29" s="7">
        <f t="shared" si="18"/>
        <v>1</v>
      </c>
      <c r="EH29" s="7">
        <f t="shared" si="19"/>
        <v>1</v>
      </c>
      <c r="EI29" s="7">
        <f t="shared" si="20"/>
        <v>1</v>
      </c>
      <c r="EJ29" s="7">
        <f t="shared" si="188"/>
        <v>1</v>
      </c>
      <c r="EK29" s="7">
        <f t="shared" si="21"/>
        <v>1</v>
      </c>
      <c r="EL29" s="7">
        <f>+Data[[#This Row],[¿El agente explica los términos y condiciones del servicio?28]]</f>
        <v>1</v>
      </c>
      <c r="EM29" s="7">
        <f t="shared" si="22"/>
        <v>1</v>
      </c>
      <c r="EN29" s="7">
        <f>+Data[[#This Row],[¿El agente identifica correctamente la solicitud del cliente? 2]]</f>
        <v>1</v>
      </c>
      <c r="EO29" s="7">
        <f t="shared" si="23"/>
        <v>1</v>
      </c>
      <c r="EP29" s="7">
        <f t="shared" si="24"/>
        <v>1</v>
      </c>
      <c r="EQ29" s="7">
        <f t="shared" si="25"/>
        <v>1</v>
      </c>
      <c r="ER29" s="7">
        <f t="shared" si="189"/>
        <v>1</v>
      </c>
      <c r="ES29" s="7">
        <f t="shared" si="26"/>
        <v>1</v>
      </c>
      <c r="ET29" s="7">
        <f t="shared" si="27"/>
        <v>1</v>
      </c>
      <c r="EU29" s="7">
        <f t="shared" si="190"/>
        <v>1</v>
      </c>
      <c r="EV29" s="7">
        <f t="shared" si="28"/>
        <v>1</v>
      </c>
      <c r="EW29" s="7">
        <f t="shared" si="29"/>
        <v>1</v>
      </c>
      <c r="EX29" s="7">
        <f t="shared" si="135"/>
        <v>1</v>
      </c>
      <c r="EY29" s="7">
        <f t="shared" si="136"/>
        <v>1</v>
      </c>
      <c r="EZ29" s="7">
        <f t="shared" si="32"/>
        <v>1</v>
      </c>
      <c r="FA29" s="7">
        <f t="shared" si="137"/>
        <v>0</v>
      </c>
      <c r="FB29" s="7">
        <f t="shared" si="191"/>
        <v>0</v>
      </c>
      <c r="FC29" s="7">
        <f t="shared" si="192"/>
        <v>0</v>
      </c>
      <c r="FD29" s="7">
        <f t="shared" si="34"/>
        <v>0</v>
      </c>
      <c r="FE29" s="7">
        <f t="shared" si="35"/>
        <v>1</v>
      </c>
      <c r="FF29" s="7">
        <f t="shared" si="36"/>
        <v>1</v>
      </c>
      <c r="FG29" s="7">
        <f t="shared" si="37"/>
        <v>1</v>
      </c>
      <c r="FH29" s="7">
        <f t="shared" si="38"/>
        <v>1</v>
      </c>
      <c r="FI29" s="7">
        <f t="shared" si="39"/>
        <v>0</v>
      </c>
      <c r="FJ29" s="7">
        <f t="shared" si="193"/>
        <v>0</v>
      </c>
      <c r="FK29" s="7">
        <f t="shared" si="40"/>
        <v>1</v>
      </c>
      <c r="FL29" s="7">
        <f>+Data[[#This Row],[¿El agente gestiona la oferta según la campaña vigente?48]]</f>
        <v>1</v>
      </c>
      <c r="FM29" s="7">
        <f t="shared" si="41"/>
        <v>1</v>
      </c>
      <c r="FN29" s="7">
        <f t="shared" si="42"/>
        <v>1</v>
      </c>
      <c r="FO29" s="7">
        <f t="shared" si="43"/>
        <v>1</v>
      </c>
      <c r="FP29" s="7">
        <f t="shared" si="194"/>
        <v>1</v>
      </c>
      <c r="FQ29" s="7">
        <f t="shared" si="44"/>
        <v>1</v>
      </c>
      <c r="FR29" s="7">
        <f>+Data[[#This Row],[¿El agente registra correctamente todas las interacciones?52]]</f>
        <v>1</v>
      </c>
      <c r="FS29" s="7">
        <f t="shared" si="195"/>
        <v>0</v>
      </c>
      <c r="FT29" s="240">
        <f t="shared" si="45"/>
        <v>1</v>
      </c>
      <c r="FU29" s="7">
        <f>+Data[[#This Row],[¿El agente confirma la titularidad del cliente adecuadamente?53]]</f>
        <v>1</v>
      </c>
      <c r="FV29" s="240">
        <f t="shared" si="46"/>
        <v>1</v>
      </c>
      <c r="FW29" s="240">
        <f t="shared" si="47"/>
        <v>1</v>
      </c>
      <c r="FX29" s="7">
        <f t="shared" si="196"/>
        <v>1</v>
      </c>
      <c r="FY29" s="240">
        <f t="shared" si="49"/>
        <v>1</v>
      </c>
      <c r="FZ29" s="7">
        <f>+Data[[#This Row],[¿El agente evita compartir información sensible?56]]</f>
        <v>1</v>
      </c>
      <c r="GA29" s="7">
        <f t="shared" si="197"/>
        <v>1</v>
      </c>
      <c r="GB29" s="189">
        <f t="shared" si="198"/>
        <v>0.1</v>
      </c>
      <c r="GC29" s="189">
        <f t="shared" si="199"/>
        <v>0</v>
      </c>
      <c r="GD29" s="190">
        <f t="shared" si="200"/>
        <v>0</v>
      </c>
      <c r="GE29" s="190">
        <f t="shared" si="201"/>
        <v>0.3</v>
      </c>
      <c r="GF29" s="7">
        <f t="shared" si="202"/>
        <v>0.4</v>
      </c>
      <c r="GG29" s="187">
        <f>1</f>
        <v>1</v>
      </c>
      <c r="GH29" s="187">
        <f t="shared" si="50"/>
        <v>1</v>
      </c>
      <c r="GI29" t="str">
        <f t="shared" si="51"/>
        <v/>
      </c>
      <c r="GJ29" t="str">
        <f t="shared" si="52"/>
        <v/>
      </c>
      <c r="GK29" t="str">
        <f t="shared" si="53"/>
        <v/>
      </c>
      <c r="GN29" t="str">
        <f t="shared" si="54"/>
        <v/>
      </c>
      <c r="GO29" t="str">
        <f t="shared" si="55"/>
        <v/>
      </c>
      <c r="GP29" t="str">
        <f t="shared" si="56"/>
        <v/>
      </c>
      <c r="GQ29" t="str">
        <f t="shared" si="57"/>
        <v/>
      </c>
      <c r="GR29" t="str">
        <f t="shared" si="58"/>
        <v/>
      </c>
      <c r="GS29" t="str">
        <f t="shared" si="59"/>
        <v/>
      </c>
      <c r="GT29" t="str">
        <f t="shared" si="60"/>
        <v/>
      </c>
      <c r="GU29" t="e">
        <f>IF(#REF!="No",#REF!,"")</f>
        <v>#REF!</v>
      </c>
      <c r="GV29" t="str">
        <f t="shared" si="61"/>
        <v/>
      </c>
      <c r="GW29" t="str">
        <f t="shared" si="62"/>
        <v/>
      </c>
      <c r="GX29" t="str">
        <f t="shared" si="63"/>
        <v/>
      </c>
      <c r="GY29" t="str">
        <f t="shared" si="64"/>
        <v/>
      </c>
      <c r="GZ29" t="str">
        <f t="shared" si="65"/>
        <v/>
      </c>
      <c r="HA29" t="str">
        <f t="shared" si="66"/>
        <v/>
      </c>
      <c r="HB29" t="str">
        <f t="shared" si="67"/>
        <v/>
      </c>
      <c r="HC29" t="str">
        <f t="shared" si="68"/>
        <v/>
      </c>
      <c r="HD29" t="str">
        <f t="shared" si="69"/>
        <v/>
      </c>
      <c r="HE29" t="str">
        <f t="shared" si="70"/>
        <v/>
      </c>
      <c r="HF29" t="str">
        <f t="shared" si="71"/>
        <v/>
      </c>
      <c r="HG29" t="str">
        <f t="shared" si="72"/>
        <v/>
      </c>
      <c r="HH29" t="str">
        <f t="shared" si="73"/>
        <v/>
      </c>
      <c r="HI29" t="str">
        <f t="shared" si="74"/>
        <v/>
      </c>
      <c r="HJ29" t="str">
        <f t="shared" si="75"/>
        <v/>
      </c>
      <c r="HK29" t="str">
        <f t="shared" si="76"/>
        <v/>
      </c>
      <c r="HL29" t="str">
        <f t="shared" si="77"/>
        <v/>
      </c>
      <c r="HM29" t="str">
        <f t="shared" si="78"/>
        <v/>
      </c>
      <c r="HN29" t="str">
        <f t="shared" si="79"/>
        <v/>
      </c>
      <c r="HO29" t="str">
        <f t="shared" si="80"/>
        <v/>
      </c>
      <c r="HP29" t="str">
        <f t="shared" si="81"/>
        <v/>
      </c>
      <c r="HQ29" t="e">
        <f>IF(#REF!="No",#REF!,"")</f>
        <v>#REF!</v>
      </c>
      <c r="HR29" t="e">
        <f>IF(#REF!="No",#REF!,"")</f>
        <v>#REF!</v>
      </c>
      <c r="HS29" t="str">
        <f t="shared" si="82"/>
        <v xml:space="preserve">¿El agente ofrece adecuadamente un producto adicional? </v>
      </c>
      <c r="HT29" t="str">
        <f t="shared" si="83"/>
        <v/>
      </c>
      <c r="HU29" t="str">
        <f t="shared" si="84"/>
        <v/>
      </c>
      <c r="HV29" t="str">
        <f t="shared" si="85"/>
        <v/>
      </c>
      <c r="HW29" t="str">
        <f t="shared" si="86"/>
        <v/>
      </c>
      <c r="HX29" t="str">
        <f t="shared" si="87"/>
        <v xml:space="preserve">¿El agente maneja correctamente las objeciones del cliente? </v>
      </c>
      <c r="HY29" t="str">
        <f t="shared" si="88"/>
        <v/>
      </c>
      <c r="HZ29" t="str">
        <f t="shared" si="89"/>
        <v/>
      </c>
      <c r="IA29" t="str">
        <f t="shared" si="90"/>
        <v/>
      </c>
      <c r="IB29" t="str">
        <f t="shared" si="91"/>
        <v/>
      </c>
      <c r="IC29" t="str">
        <f t="shared" si="92"/>
        <v/>
      </c>
      <c r="ID29" s="187" t="str">
        <f t="shared" si="93"/>
        <v/>
      </c>
      <c r="IE29" s="187" t="str">
        <f t="shared" si="94"/>
        <v/>
      </c>
      <c r="IF29" s="187" t="str">
        <f t="shared" si="95"/>
        <v/>
      </c>
      <c r="IG29" s="187" t="str">
        <f t="shared" si="96"/>
        <v/>
      </c>
      <c r="IH29" s="78" t="str">
        <f>A29&amp;" "&amp;F29&amp;" "&amp;Data[[#This Row],[mes]]</f>
        <v>Nazario Nadyir Rengifo Molinar Outbound may-26</v>
      </c>
      <c r="II29" s="78">
        <f>COUNTIF($IH28:$IH425,IH29)</f>
        <v>3</v>
      </c>
      <c r="IJ29" s="78">
        <f t="shared" si="203"/>
        <v>0</v>
      </c>
      <c r="IK29" s="78">
        <f>IF(Data[[#This Row],[Muestra Critica]]&gt;0,Data[[#This Row],[Muestra Critica]],"")</f>
        <v>1</v>
      </c>
      <c r="IL29" s="209">
        <f>IF(IK29="","",COUNTIF($IK$3:$IK425,IK29))</f>
        <v>397</v>
      </c>
      <c r="IM29" s="209">
        <f t="shared" si="204"/>
        <v>0</v>
      </c>
      <c r="IN29" s="188" t="str">
        <f t="shared" si="99"/>
        <v>may-26</v>
      </c>
      <c r="IO29" s="78"/>
      <c r="IP29" s="78"/>
      <c r="IQ29" s="78"/>
      <c r="IR29" s="78"/>
      <c r="IS29" s="78" t="str">
        <f ca="1">IFERROR(_xlfn.XLOOKUP(A:A,HC!B:B,HC!E:E,,0),0)</f>
        <v>&gt; 60 dias</v>
      </c>
    </row>
    <row r="30" spans="1:253" ht="15.5">
      <c r="A30" s="205" t="s">
        <v>326</v>
      </c>
      <c r="B30" s="205">
        <v>65421980</v>
      </c>
      <c r="C30" s="210">
        <v>46149</v>
      </c>
      <c r="D30" s="205" t="s">
        <v>449</v>
      </c>
      <c r="E30" s="205" t="s">
        <v>434</v>
      </c>
      <c r="F30" s="205" t="s">
        <v>32</v>
      </c>
      <c r="G30" s="205" t="s">
        <v>436</v>
      </c>
      <c r="H30" s="205" t="s">
        <v>452</v>
      </c>
      <c r="I30" s="206" t="s">
        <v>447</v>
      </c>
      <c r="J30" s="168" t="s">
        <v>33</v>
      </c>
      <c r="K30" s="168" t="s">
        <v>33</v>
      </c>
      <c r="L30" s="168" t="s">
        <v>33</v>
      </c>
      <c r="M30" s="168" t="s">
        <v>33</v>
      </c>
      <c r="N30" s="168" t="s">
        <v>33</v>
      </c>
      <c r="O30" s="168" t="s">
        <v>33</v>
      </c>
      <c r="P30" s="168" t="s">
        <v>33</v>
      </c>
      <c r="Q30" s="168" t="s">
        <v>33</v>
      </c>
      <c r="R30" s="168" t="s">
        <v>33</v>
      </c>
      <c r="S30" s="168" t="s">
        <v>33</v>
      </c>
      <c r="T30" s="168" t="s">
        <v>33</v>
      </c>
      <c r="U30" s="168" t="s">
        <v>33</v>
      </c>
      <c r="V30" s="169" t="s">
        <v>33</v>
      </c>
      <c r="W30" s="169" t="s">
        <v>33</v>
      </c>
      <c r="X30" s="169" t="s">
        <v>33</v>
      </c>
      <c r="Y30" s="169" t="s">
        <v>33</v>
      </c>
      <c r="Z30" s="169" t="s">
        <v>33</v>
      </c>
      <c r="AA30" s="169" t="s">
        <v>33</v>
      </c>
      <c r="AB30" s="169" t="s">
        <v>33</v>
      </c>
      <c r="AC30" s="169" t="s">
        <v>33</v>
      </c>
      <c r="AD30" s="169" t="s">
        <v>33</v>
      </c>
      <c r="AE30" s="169" t="s">
        <v>33</v>
      </c>
      <c r="AF30" s="169" t="s">
        <v>33</v>
      </c>
      <c r="AG30" s="169" t="s">
        <v>33</v>
      </c>
      <c r="AH30" s="169" t="s">
        <v>33</v>
      </c>
      <c r="AI30" s="169" t="s">
        <v>33</v>
      </c>
      <c r="AJ30" s="169" t="s">
        <v>33</v>
      </c>
      <c r="AK30" s="169" t="s">
        <v>33</v>
      </c>
      <c r="AL30" s="169" t="s">
        <v>33</v>
      </c>
      <c r="AM30" s="169" t="s">
        <v>33</v>
      </c>
      <c r="AN30" s="169" t="s">
        <v>33</v>
      </c>
      <c r="AO30" s="169" t="s">
        <v>33</v>
      </c>
      <c r="AP30" s="169" t="s">
        <v>33</v>
      </c>
      <c r="AQ30" s="169" t="s">
        <v>464</v>
      </c>
      <c r="AR30" s="169" t="s">
        <v>33</v>
      </c>
      <c r="AS30" s="169" t="s">
        <v>33</v>
      </c>
      <c r="AT30" s="169" t="s">
        <v>33</v>
      </c>
      <c r="AU30" s="169" t="s">
        <v>33</v>
      </c>
      <c r="AV30" s="169" t="s">
        <v>34</v>
      </c>
      <c r="AW30" s="169" t="s">
        <v>34</v>
      </c>
      <c r="AX30" s="169" t="s">
        <v>33</v>
      </c>
      <c r="AY30" s="169" t="s">
        <v>33</v>
      </c>
      <c r="AZ30" s="169" t="s">
        <v>33</v>
      </c>
      <c r="BA30" s="169" t="s">
        <v>33</v>
      </c>
      <c r="BB30" s="169" t="s">
        <v>33</v>
      </c>
      <c r="BC30" s="207" t="s">
        <v>33</v>
      </c>
      <c r="BD30" s="207" t="s">
        <v>33</v>
      </c>
      <c r="BE30" s="207" t="s">
        <v>33</v>
      </c>
      <c r="BF30" s="208" t="s">
        <v>33</v>
      </c>
      <c r="BG30" s="196"/>
      <c r="BH30" s="211" t="str">
        <f>Data[[#This Row],[Tipo de Muestra]]</f>
        <v>Critica</v>
      </c>
      <c r="BI30" s="196"/>
      <c r="BJ30" s="196"/>
      <c r="BK30">
        <f t="shared" si="0"/>
        <v>1</v>
      </c>
      <c r="BL30">
        <f t="shared" si="1"/>
        <v>1</v>
      </c>
      <c r="BM30">
        <f t="shared" si="164"/>
        <v>1</v>
      </c>
      <c r="BN30">
        <f t="shared" si="165"/>
        <v>1</v>
      </c>
      <c r="BO30">
        <f t="shared" si="166"/>
        <v>1</v>
      </c>
      <c r="BP30">
        <f t="shared" si="167"/>
        <v>1</v>
      </c>
      <c r="BQ30">
        <f t="shared" si="168"/>
        <v>1</v>
      </c>
      <c r="BR30">
        <f t="shared" si="169"/>
        <v>1</v>
      </c>
      <c r="BS30">
        <f t="shared" si="170"/>
        <v>1</v>
      </c>
      <c r="BT30">
        <f t="shared" si="171"/>
        <v>1</v>
      </c>
      <c r="BU30">
        <f t="shared" si="172"/>
        <v>1</v>
      </c>
      <c r="BV30">
        <f t="shared" si="173"/>
        <v>1</v>
      </c>
      <c r="BW30">
        <f t="shared" si="174"/>
        <v>1</v>
      </c>
      <c r="BX30">
        <f t="shared" si="175"/>
        <v>1</v>
      </c>
      <c r="BY30">
        <f t="shared" si="176"/>
        <v>1</v>
      </c>
      <c r="BZ30">
        <f t="shared" si="177"/>
        <v>1</v>
      </c>
      <c r="CA30">
        <f t="shared" si="178"/>
        <v>1</v>
      </c>
      <c r="CB30">
        <f t="shared" si="179"/>
        <v>1</v>
      </c>
      <c r="CC30">
        <f t="shared" si="180"/>
        <v>1</v>
      </c>
      <c r="CD30">
        <f t="shared" si="181"/>
        <v>1</v>
      </c>
      <c r="CE30">
        <f t="shared" si="182"/>
        <v>1</v>
      </c>
      <c r="CF30">
        <f t="shared" si="101"/>
        <v>1</v>
      </c>
      <c r="CG30">
        <f t="shared" si="102"/>
        <v>1</v>
      </c>
      <c r="CH30">
        <f t="shared" si="103"/>
        <v>1</v>
      </c>
      <c r="CI30">
        <f t="shared" si="104"/>
        <v>1</v>
      </c>
      <c r="CJ30">
        <f t="shared" si="105"/>
        <v>1</v>
      </c>
      <c r="CK30">
        <f t="shared" si="106"/>
        <v>1</v>
      </c>
      <c r="CL30">
        <f t="shared" si="107"/>
        <v>1</v>
      </c>
      <c r="CM30">
        <f t="shared" si="108"/>
        <v>1</v>
      </c>
      <c r="CN30">
        <f t="shared" si="109"/>
        <v>1</v>
      </c>
      <c r="CO30">
        <f t="shared" si="110"/>
        <v>1</v>
      </c>
      <c r="CP30">
        <f t="shared" si="111"/>
        <v>1</v>
      </c>
      <c r="CQ30">
        <f t="shared" si="112"/>
        <v>1</v>
      </c>
      <c r="CR30">
        <f t="shared" si="113"/>
        <v>1</v>
      </c>
      <c r="CS30">
        <f t="shared" si="114"/>
        <v>1</v>
      </c>
      <c r="CT30">
        <f t="shared" si="115"/>
        <v>1</v>
      </c>
      <c r="CU30">
        <f t="shared" si="116"/>
        <v>1</v>
      </c>
      <c r="CV30">
        <f t="shared" si="117"/>
        <v>0</v>
      </c>
      <c r="CW30">
        <f t="shared" si="118"/>
        <v>0</v>
      </c>
      <c r="CX30">
        <f t="shared" si="119"/>
        <v>1</v>
      </c>
      <c r="CY30">
        <f t="shared" si="120"/>
        <v>1</v>
      </c>
      <c r="CZ30">
        <f t="shared" si="121"/>
        <v>1</v>
      </c>
      <c r="DA30">
        <f t="shared" si="122"/>
        <v>1</v>
      </c>
      <c r="DB30">
        <f t="shared" si="123"/>
        <v>1</v>
      </c>
      <c r="DC30" s="187">
        <f t="shared" si="124"/>
        <v>1</v>
      </c>
      <c r="DD30" s="187">
        <f t="shared" si="125"/>
        <v>1</v>
      </c>
      <c r="DE30" s="187">
        <f t="shared" si="126"/>
        <v>1</v>
      </c>
      <c r="DF30" s="187">
        <f t="shared" si="3"/>
        <v>1</v>
      </c>
      <c r="DG30">
        <f t="shared" si="183"/>
        <v>1</v>
      </c>
      <c r="DH30" s="7">
        <f t="shared" si="4"/>
        <v>0.15</v>
      </c>
      <c r="DI30" s="7">
        <f t="shared" si="5"/>
        <v>0.15</v>
      </c>
      <c r="DJ30" s="7">
        <f t="shared" si="6"/>
        <v>0.15</v>
      </c>
      <c r="DK30" s="7">
        <f t="shared" si="184"/>
        <v>0.15</v>
      </c>
      <c r="DL30" s="7">
        <f t="shared" si="7"/>
        <v>0.3</v>
      </c>
      <c r="DM30" s="7">
        <f t="shared" si="8"/>
        <v>0.3</v>
      </c>
      <c r="DN30" s="7">
        <f t="shared" si="9"/>
        <v>0.3</v>
      </c>
      <c r="DO30" s="7">
        <f t="shared" si="10"/>
        <v>0.3</v>
      </c>
      <c r="DP30" s="7">
        <f>IF(MIN(Data[[#This Row],[¿El agente demuestra escucha activa durante la gestión?6]:[¿El agente parafrasea para confirmar entendimiento?9]])=0,0,30%)</f>
        <v>0.3</v>
      </c>
      <c r="DQ30" s="7">
        <f t="shared" si="11"/>
        <v>0.3</v>
      </c>
      <c r="DR30" s="7">
        <f t="shared" si="12"/>
        <v>0.3</v>
      </c>
      <c r="DS30" s="7">
        <f t="shared" si="13"/>
        <v>0.3</v>
      </c>
      <c r="DT30" s="7">
        <f t="shared" si="14"/>
        <v>0.3</v>
      </c>
      <c r="DU30" s="7">
        <f>IF(MIN(Data[[#This Row],[¿El agente adapta su comunicación al cliente?11]:[¿El agente utiliza el plural corporativo correctamente?14]])=0,0,30%)</f>
        <v>0.3</v>
      </c>
      <c r="DV30" s="7">
        <f t="shared" si="15"/>
        <v>0.25</v>
      </c>
      <c r="DW30" s="7">
        <f t="shared" si="185"/>
        <v>0.25</v>
      </c>
      <c r="DX30" s="7">
        <f t="shared" si="186"/>
        <v>1</v>
      </c>
      <c r="DY30" s="7">
        <f t="shared" si="129"/>
        <v>1</v>
      </c>
      <c r="DZ30" s="7">
        <f t="shared" si="130"/>
        <v>1</v>
      </c>
      <c r="EA30" s="7">
        <f t="shared" si="131"/>
        <v>1</v>
      </c>
      <c r="EB30" s="7">
        <f t="shared" si="132"/>
        <v>1</v>
      </c>
      <c r="EC30" s="7">
        <f t="shared" si="187"/>
        <v>1</v>
      </c>
      <c r="ED30" s="7">
        <f t="shared" si="16"/>
        <v>1</v>
      </c>
      <c r="EE30" s="7">
        <f t="shared" si="17"/>
        <v>1</v>
      </c>
      <c r="EF30" s="7">
        <f>IF(SUM(Data[[#This Row],[¿El agente presenta correctamente los beneficios del producto?23]:[¿El agente comunica beneficios emocionales al cliente?24]])=200%,100%,0%)</f>
        <v>1</v>
      </c>
      <c r="EG30" s="7">
        <f t="shared" si="18"/>
        <v>1</v>
      </c>
      <c r="EH30" s="7">
        <f t="shared" si="19"/>
        <v>1</v>
      </c>
      <c r="EI30" s="7">
        <f t="shared" si="20"/>
        <v>1</v>
      </c>
      <c r="EJ30" s="7">
        <f t="shared" si="188"/>
        <v>1</v>
      </c>
      <c r="EK30" s="7">
        <f t="shared" si="21"/>
        <v>1</v>
      </c>
      <c r="EL30" s="7">
        <f>+Data[[#This Row],[¿El agente explica los términos y condiciones del servicio?28]]</f>
        <v>1</v>
      </c>
      <c r="EM30" s="7">
        <f t="shared" si="22"/>
        <v>1</v>
      </c>
      <c r="EN30" s="7">
        <f>+Data[[#This Row],[¿El agente identifica correctamente la solicitud del cliente? 2]]</f>
        <v>1</v>
      </c>
      <c r="EO30" s="7">
        <f t="shared" si="23"/>
        <v>1</v>
      </c>
      <c r="EP30" s="7">
        <f t="shared" si="24"/>
        <v>1</v>
      </c>
      <c r="EQ30" s="7">
        <f t="shared" si="25"/>
        <v>1</v>
      </c>
      <c r="ER30" s="7">
        <f t="shared" si="189"/>
        <v>1</v>
      </c>
      <c r="ES30" s="7">
        <f t="shared" si="26"/>
        <v>1</v>
      </c>
      <c r="ET30" s="7">
        <f t="shared" si="27"/>
        <v>1</v>
      </c>
      <c r="EU30" s="7">
        <f t="shared" si="190"/>
        <v>1</v>
      </c>
      <c r="EV30" s="7">
        <f t="shared" si="28"/>
        <v>1</v>
      </c>
      <c r="EW30" s="7">
        <f t="shared" si="29"/>
        <v>1</v>
      </c>
      <c r="EX30" s="7">
        <f t="shared" si="135"/>
        <v>1</v>
      </c>
      <c r="EY30" s="7">
        <f t="shared" si="136"/>
        <v>1</v>
      </c>
      <c r="EZ30" s="7">
        <f t="shared" si="32"/>
        <v>1</v>
      </c>
      <c r="FA30" s="7">
        <f t="shared" si="137"/>
        <v>1</v>
      </c>
      <c r="FB30" s="7">
        <f t="shared" si="191"/>
        <v>1</v>
      </c>
      <c r="FC30" s="7">
        <f t="shared" si="192"/>
        <v>1</v>
      </c>
      <c r="FD30" s="7">
        <f t="shared" si="34"/>
        <v>1</v>
      </c>
      <c r="FE30" s="7">
        <f t="shared" si="35"/>
        <v>1</v>
      </c>
      <c r="FF30" s="7">
        <f t="shared" si="36"/>
        <v>1</v>
      </c>
      <c r="FG30" s="7">
        <f t="shared" si="37"/>
        <v>1</v>
      </c>
      <c r="FH30" s="7">
        <f t="shared" si="38"/>
        <v>0</v>
      </c>
      <c r="FI30" s="7">
        <f t="shared" si="39"/>
        <v>0</v>
      </c>
      <c r="FJ30" s="7">
        <f t="shared" si="193"/>
        <v>0</v>
      </c>
      <c r="FK30" s="7">
        <f t="shared" si="40"/>
        <v>1</v>
      </c>
      <c r="FL30" s="7">
        <f>+Data[[#This Row],[¿El agente gestiona la oferta según la campaña vigente?48]]</f>
        <v>1</v>
      </c>
      <c r="FM30" s="7">
        <f t="shared" si="41"/>
        <v>1</v>
      </c>
      <c r="FN30" s="7">
        <f t="shared" si="42"/>
        <v>1</v>
      </c>
      <c r="FO30" s="7">
        <f t="shared" si="43"/>
        <v>1</v>
      </c>
      <c r="FP30" s="7">
        <f t="shared" si="194"/>
        <v>1</v>
      </c>
      <c r="FQ30" s="7">
        <f t="shared" si="44"/>
        <v>1</v>
      </c>
      <c r="FR30" s="7">
        <f>+Data[[#This Row],[¿El agente registra correctamente todas las interacciones?52]]</f>
        <v>1</v>
      </c>
      <c r="FS30" s="7">
        <f t="shared" si="195"/>
        <v>0</v>
      </c>
      <c r="FT30" s="240">
        <f t="shared" si="45"/>
        <v>1</v>
      </c>
      <c r="FU30" s="7">
        <f>+Data[[#This Row],[¿El agente confirma la titularidad del cliente adecuadamente?53]]</f>
        <v>1</v>
      </c>
      <c r="FV30" s="240">
        <f t="shared" si="46"/>
        <v>1</v>
      </c>
      <c r="FW30" s="240">
        <f t="shared" si="47"/>
        <v>1</v>
      </c>
      <c r="FX30" s="7">
        <f t="shared" si="196"/>
        <v>1</v>
      </c>
      <c r="FY30" s="240">
        <f t="shared" si="49"/>
        <v>1</v>
      </c>
      <c r="FZ30" s="7">
        <f>+Data[[#This Row],[¿El agente evita compartir información sensible?56]]</f>
        <v>1</v>
      </c>
      <c r="GA30" s="7">
        <f t="shared" si="197"/>
        <v>1</v>
      </c>
      <c r="GB30" s="189">
        <f t="shared" si="198"/>
        <v>0.1</v>
      </c>
      <c r="GC30" s="189">
        <f t="shared" si="199"/>
        <v>0.3</v>
      </c>
      <c r="GD30" s="190">
        <f t="shared" si="200"/>
        <v>0</v>
      </c>
      <c r="GE30" s="190">
        <f t="shared" si="201"/>
        <v>0.3</v>
      </c>
      <c r="GF30" s="7">
        <f t="shared" si="202"/>
        <v>0.7</v>
      </c>
      <c r="GG30" s="187">
        <f>1</f>
        <v>1</v>
      </c>
      <c r="GH30" s="187">
        <f t="shared" si="50"/>
        <v>1</v>
      </c>
      <c r="GI30" t="str">
        <f t="shared" si="51"/>
        <v/>
      </c>
      <c r="GJ30" t="str">
        <f t="shared" si="52"/>
        <v/>
      </c>
      <c r="GK30" t="str">
        <f t="shared" si="53"/>
        <v/>
      </c>
      <c r="GN30" t="str">
        <f t="shared" si="54"/>
        <v/>
      </c>
      <c r="GO30" t="str">
        <f t="shared" si="55"/>
        <v/>
      </c>
      <c r="GP30" t="str">
        <f t="shared" si="56"/>
        <v/>
      </c>
      <c r="GQ30" t="str">
        <f t="shared" si="57"/>
        <v/>
      </c>
      <c r="GR30" t="str">
        <f t="shared" si="58"/>
        <v/>
      </c>
      <c r="GS30" t="str">
        <f t="shared" si="59"/>
        <v/>
      </c>
      <c r="GT30" t="str">
        <f t="shared" si="60"/>
        <v/>
      </c>
      <c r="GU30" t="e">
        <f>IF(#REF!="No",#REF!,"")</f>
        <v>#REF!</v>
      </c>
      <c r="GV30" t="str">
        <f t="shared" si="61"/>
        <v/>
      </c>
      <c r="GW30" t="str">
        <f t="shared" si="62"/>
        <v/>
      </c>
      <c r="GX30" t="str">
        <f t="shared" si="63"/>
        <v/>
      </c>
      <c r="GY30" t="str">
        <f t="shared" si="64"/>
        <v/>
      </c>
      <c r="GZ30" t="str">
        <f t="shared" si="65"/>
        <v/>
      </c>
      <c r="HA30" t="str">
        <f t="shared" si="66"/>
        <v/>
      </c>
      <c r="HB30" t="str">
        <f t="shared" si="67"/>
        <v/>
      </c>
      <c r="HC30" t="str">
        <f t="shared" si="68"/>
        <v/>
      </c>
      <c r="HD30" t="str">
        <f t="shared" si="69"/>
        <v/>
      </c>
      <c r="HE30" t="str">
        <f t="shared" si="70"/>
        <v/>
      </c>
      <c r="HF30" t="str">
        <f t="shared" si="71"/>
        <v/>
      </c>
      <c r="HG30" t="str">
        <f t="shared" si="72"/>
        <v/>
      </c>
      <c r="HH30" t="str">
        <f t="shared" si="73"/>
        <v/>
      </c>
      <c r="HI30" t="str">
        <f t="shared" si="74"/>
        <v/>
      </c>
      <c r="HJ30" t="str">
        <f t="shared" si="75"/>
        <v/>
      </c>
      <c r="HK30" t="str">
        <f t="shared" si="76"/>
        <v/>
      </c>
      <c r="HL30" t="str">
        <f t="shared" si="77"/>
        <v/>
      </c>
      <c r="HM30" t="str">
        <f t="shared" si="78"/>
        <v/>
      </c>
      <c r="HN30" t="str">
        <f t="shared" si="79"/>
        <v/>
      </c>
      <c r="HO30" t="str">
        <f t="shared" si="80"/>
        <v/>
      </c>
      <c r="HP30" t="str">
        <f t="shared" si="81"/>
        <v/>
      </c>
      <c r="HQ30" t="e">
        <f>IF(#REF!="No",#REF!,"")</f>
        <v>#REF!</v>
      </c>
      <c r="HR30" t="e">
        <f>IF(#REF!="No",#REF!,"")</f>
        <v>#REF!</v>
      </c>
      <c r="HS30" t="str">
        <f t="shared" si="82"/>
        <v/>
      </c>
      <c r="HT30" t="str">
        <f t="shared" si="83"/>
        <v/>
      </c>
      <c r="HU30" t="str">
        <f t="shared" si="84"/>
        <v/>
      </c>
      <c r="HV30" t="str">
        <f t="shared" si="85"/>
        <v/>
      </c>
      <c r="HW30" t="str">
        <f t="shared" si="86"/>
        <v xml:space="preserve">¿El agente realiza seguimiento adecuado al caso o solicitud? </v>
      </c>
      <c r="HX30" t="str">
        <f t="shared" si="87"/>
        <v xml:space="preserve">¿El agente maneja correctamente las objeciones del cliente? </v>
      </c>
      <c r="HY30" t="str">
        <f t="shared" si="88"/>
        <v/>
      </c>
      <c r="HZ30" t="str">
        <f t="shared" si="89"/>
        <v/>
      </c>
      <c r="IA30" t="str">
        <f t="shared" si="90"/>
        <v/>
      </c>
      <c r="IB30" t="str">
        <f t="shared" si="91"/>
        <v/>
      </c>
      <c r="IC30" t="str">
        <f t="shared" si="92"/>
        <v/>
      </c>
      <c r="ID30" s="187" t="str">
        <f t="shared" si="93"/>
        <v/>
      </c>
      <c r="IE30" s="187" t="str">
        <f t="shared" si="94"/>
        <v/>
      </c>
      <c r="IF30" s="187" t="str">
        <f t="shared" si="95"/>
        <v/>
      </c>
      <c r="IG30" s="187" t="str">
        <f t="shared" si="96"/>
        <v/>
      </c>
      <c r="IH30" s="78" t="str">
        <f>A30&amp;" "&amp;F30&amp;" "&amp;Data[[#This Row],[mes]]</f>
        <v>Valentina Ruiz Ochoa Outbound may-26</v>
      </c>
      <c r="II30" s="78">
        <f>COUNTIF($IH29:$IH425,IH30)</f>
        <v>3</v>
      </c>
      <c r="IJ30" s="78">
        <f t="shared" si="203"/>
        <v>0</v>
      </c>
      <c r="IK30" s="78">
        <f>IF(Data[[#This Row],[Muestra Critica]]&gt;0,Data[[#This Row],[Muestra Critica]],"")</f>
        <v>1</v>
      </c>
      <c r="IL30" s="209">
        <f>IF(IK30="","",COUNTIF($IK$3:$IK425,IK30))</f>
        <v>397</v>
      </c>
      <c r="IM30" s="209">
        <f t="shared" si="204"/>
        <v>0</v>
      </c>
      <c r="IN30" s="188" t="str">
        <f t="shared" si="99"/>
        <v>may-26</v>
      </c>
      <c r="IO30" s="78"/>
      <c r="IP30" s="78"/>
      <c r="IQ30" s="78"/>
      <c r="IR30" s="78"/>
      <c r="IS30" s="78" t="str">
        <f ca="1">IFERROR(_xlfn.XLOOKUP(A:A,HC!B:B,HC!E:E,,0),0)</f>
        <v>&gt; 60 dias</v>
      </c>
    </row>
    <row r="31" spans="1:253" ht="15.5">
      <c r="A31" s="205" t="s">
        <v>327</v>
      </c>
      <c r="B31" s="205">
        <v>67225921</v>
      </c>
      <c r="C31" s="210">
        <v>46149</v>
      </c>
      <c r="D31" s="205" t="s">
        <v>449</v>
      </c>
      <c r="E31" s="205" t="s">
        <v>434</v>
      </c>
      <c r="F31" s="205" t="s">
        <v>32</v>
      </c>
      <c r="G31" s="205" t="s">
        <v>436</v>
      </c>
      <c r="H31" s="205" t="s">
        <v>452</v>
      </c>
      <c r="I31" s="206" t="s">
        <v>447</v>
      </c>
      <c r="J31" s="168" t="s">
        <v>33</v>
      </c>
      <c r="K31" s="168" t="s">
        <v>33</v>
      </c>
      <c r="L31" s="168" t="s">
        <v>33</v>
      </c>
      <c r="M31" s="168" t="s">
        <v>33</v>
      </c>
      <c r="N31" s="168" t="s">
        <v>33</v>
      </c>
      <c r="O31" s="168" t="s">
        <v>33</v>
      </c>
      <c r="P31" s="168" t="s">
        <v>33</v>
      </c>
      <c r="Q31" s="168" t="s">
        <v>33</v>
      </c>
      <c r="R31" s="168" t="s">
        <v>33</v>
      </c>
      <c r="S31" s="168" t="s">
        <v>33</v>
      </c>
      <c r="T31" s="168" t="s">
        <v>33</v>
      </c>
      <c r="U31" s="168" t="s">
        <v>33</v>
      </c>
      <c r="V31" s="169" t="s">
        <v>33</v>
      </c>
      <c r="W31" s="169" t="s">
        <v>33</v>
      </c>
      <c r="X31" s="169" t="s">
        <v>33</v>
      </c>
      <c r="Y31" s="169" t="s">
        <v>33</v>
      </c>
      <c r="Z31" s="169" t="s">
        <v>33</v>
      </c>
      <c r="AA31" s="169" t="s">
        <v>33</v>
      </c>
      <c r="AB31" s="169" t="s">
        <v>33</v>
      </c>
      <c r="AC31" s="169" t="s">
        <v>33</v>
      </c>
      <c r="AD31" s="169" t="s">
        <v>33</v>
      </c>
      <c r="AE31" s="169" t="s">
        <v>33</v>
      </c>
      <c r="AF31" s="169" t="s">
        <v>33</v>
      </c>
      <c r="AG31" s="169" t="s">
        <v>33</v>
      </c>
      <c r="AH31" s="169" t="s">
        <v>33</v>
      </c>
      <c r="AI31" s="169" t="s">
        <v>33</v>
      </c>
      <c r="AJ31" s="169" t="s">
        <v>33</v>
      </c>
      <c r="AK31" s="169" t="s">
        <v>33</v>
      </c>
      <c r="AL31" s="169" t="s">
        <v>33</v>
      </c>
      <c r="AM31" s="169" t="s">
        <v>33</v>
      </c>
      <c r="AN31" s="169" t="s">
        <v>33</v>
      </c>
      <c r="AO31" s="169" t="s">
        <v>33</v>
      </c>
      <c r="AP31" s="169" t="s">
        <v>33</v>
      </c>
      <c r="AQ31" s="169" t="s">
        <v>464</v>
      </c>
      <c r="AR31" s="169" t="s">
        <v>33</v>
      </c>
      <c r="AS31" s="169" t="s">
        <v>33</v>
      </c>
      <c r="AT31" s="169" t="s">
        <v>34</v>
      </c>
      <c r="AU31" s="169" t="s">
        <v>33</v>
      </c>
      <c r="AV31" s="169" t="s">
        <v>34</v>
      </c>
      <c r="AW31" s="169" t="s">
        <v>34</v>
      </c>
      <c r="AX31" s="169" t="s">
        <v>33</v>
      </c>
      <c r="AY31" s="169" t="s">
        <v>33</v>
      </c>
      <c r="AZ31" s="169" t="s">
        <v>33</v>
      </c>
      <c r="BA31" s="169" t="s">
        <v>33</v>
      </c>
      <c r="BB31" s="169" t="s">
        <v>33</v>
      </c>
      <c r="BC31" s="207" t="s">
        <v>33</v>
      </c>
      <c r="BD31" s="207" t="s">
        <v>33</v>
      </c>
      <c r="BE31" s="207" t="s">
        <v>33</v>
      </c>
      <c r="BF31" s="208" t="s">
        <v>33</v>
      </c>
      <c r="BG31" s="196"/>
      <c r="BH31" s="211" t="str">
        <f>Data[[#This Row],[Tipo de Muestra]]</f>
        <v>Critica</v>
      </c>
      <c r="BI31" s="196"/>
      <c r="BJ31" s="196"/>
      <c r="BK31">
        <f t="shared" si="0"/>
        <v>1</v>
      </c>
      <c r="BL31">
        <f t="shared" si="1"/>
        <v>1</v>
      </c>
      <c r="BM31">
        <f t="shared" si="164"/>
        <v>1</v>
      </c>
      <c r="BN31">
        <f t="shared" si="165"/>
        <v>1</v>
      </c>
      <c r="BO31">
        <f t="shared" si="166"/>
        <v>1</v>
      </c>
      <c r="BP31">
        <f t="shared" si="167"/>
        <v>1</v>
      </c>
      <c r="BQ31">
        <f t="shared" si="168"/>
        <v>1</v>
      </c>
      <c r="BR31">
        <f t="shared" si="169"/>
        <v>1</v>
      </c>
      <c r="BS31">
        <f t="shared" si="170"/>
        <v>1</v>
      </c>
      <c r="BT31">
        <f t="shared" si="171"/>
        <v>1</v>
      </c>
      <c r="BU31">
        <f t="shared" si="172"/>
        <v>1</v>
      </c>
      <c r="BV31">
        <f t="shared" si="173"/>
        <v>1</v>
      </c>
      <c r="BW31">
        <f t="shared" si="174"/>
        <v>1</v>
      </c>
      <c r="BX31">
        <f t="shared" si="175"/>
        <v>1</v>
      </c>
      <c r="BY31">
        <f t="shared" si="176"/>
        <v>1</v>
      </c>
      <c r="BZ31">
        <f t="shared" si="177"/>
        <v>1</v>
      </c>
      <c r="CA31">
        <f t="shared" si="178"/>
        <v>1</v>
      </c>
      <c r="CB31">
        <f t="shared" si="179"/>
        <v>1</v>
      </c>
      <c r="CC31">
        <f t="shared" si="180"/>
        <v>1</v>
      </c>
      <c r="CD31">
        <f t="shared" si="181"/>
        <v>1</v>
      </c>
      <c r="CE31">
        <f t="shared" si="182"/>
        <v>1</v>
      </c>
      <c r="CF31">
        <f t="shared" si="101"/>
        <v>1</v>
      </c>
      <c r="CG31">
        <f t="shared" si="102"/>
        <v>1</v>
      </c>
      <c r="CH31">
        <f t="shared" si="103"/>
        <v>1</v>
      </c>
      <c r="CI31">
        <f t="shared" si="104"/>
        <v>1</v>
      </c>
      <c r="CJ31">
        <f t="shared" si="105"/>
        <v>1</v>
      </c>
      <c r="CK31">
        <f t="shared" si="106"/>
        <v>1</v>
      </c>
      <c r="CL31">
        <f t="shared" si="107"/>
        <v>1</v>
      </c>
      <c r="CM31">
        <f t="shared" si="108"/>
        <v>1</v>
      </c>
      <c r="CN31">
        <f t="shared" si="109"/>
        <v>1</v>
      </c>
      <c r="CO31">
        <f t="shared" si="110"/>
        <v>1</v>
      </c>
      <c r="CP31">
        <f t="shared" si="111"/>
        <v>1</v>
      </c>
      <c r="CQ31">
        <f t="shared" si="112"/>
        <v>1</v>
      </c>
      <c r="CR31">
        <f t="shared" si="113"/>
        <v>1</v>
      </c>
      <c r="CS31">
        <f t="shared" si="114"/>
        <v>1</v>
      </c>
      <c r="CT31">
        <f t="shared" si="115"/>
        <v>0</v>
      </c>
      <c r="CU31">
        <f t="shared" si="116"/>
        <v>1</v>
      </c>
      <c r="CV31">
        <f t="shared" si="117"/>
        <v>0</v>
      </c>
      <c r="CW31">
        <f t="shared" si="118"/>
        <v>0</v>
      </c>
      <c r="CX31">
        <f t="shared" si="119"/>
        <v>1</v>
      </c>
      <c r="CY31">
        <f t="shared" si="120"/>
        <v>1</v>
      </c>
      <c r="CZ31">
        <f t="shared" si="121"/>
        <v>1</v>
      </c>
      <c r="DA31">
        <f t="shared" si="122"/>
        <v>1</v>
      </c>
      <c r="DB31">
        <f t="shared" si="123"/>
        <v>1</v>
      </c>
      <c r="DC31" s="187">
        <f t="shared" si="124"/>
        <v>1</v>
      </c>
      <c r="DD31" s="187">
        <f t="shared" si="125"/>
        <v>1</v>
      </c>
      <c r="DE31" s="187">
        <f t="shared" si="126"/>
        <v>1</v>
      </c>
      <c r="DF31" s="187">
        <f t="shared" si="3"/>
        <v>1</v>
      </c>
      <c r="DG31">
        <f t="shared" si="183"/>
        <v>1</v>
      </c>
      <c r="DH31" s="7">
        <f t="shared" si="4"/>
        <v>0.15</v>
      </c>
      <c r="DI31" s="7">
        <f t="shared" si="5"/>
        <v>0.15</v>
      </c>
      <c r="DJ31" s="7">
        <f t="shared" si="6"/>
        <v>0.15</v>
      </c>
      <c r="DK31" s="7">
        <f t="shared" si="184"/>
        <v>0.15</v>
      </c>
      <c r="DL31" s="7">
        <f t="shared" si="7"/>
        <v>0.3</v>
      </c>
      <c r="DM31" s="7">
        <f t="shared" si="8"/>
        <v>0.3</v>
      </c>
      <c r="DN31" s="7">
        <f t="shared" si="9"/>
        <v>0.3</v>
      </c>
      <c r="DO31" s="7">
        <f t="shared" si="10"/>
        <v>0.3</v>
      </c>
      <c r="DP31" s="7">
        <f>IF(MIN(Data[[#This Row],[¿El agente demuestra escucha activa durante la gestión?6]:[¿El agente parafrasea para confirmar entendimiento?9]])=0,0,30%)</f>
        <v>0.3</v>
      </c>
      <c r="DQ31" s="7">
        <f t="shared" si="11"/>
        <v>0.3</v>
      </c>
      <c r="DR31" s="7">
        <f t="shared" si="12"/>
        <v>0.3</v>
      </c>
      <c r="DS31" s="7">
        <f t="shared" si="13"/>
        <v>0.3</v>
      </c>
      <c r="DT31" s="7">
        <f t="shared" si="14"/>
        <v>0.3</v>
      </c>
      <c r="DU31" s="7">
        <f>IF(MIN(Data[[#This Row],[¿El agente adapta su comunicación al cliente?11]:[¿El agente utiliza el plural corporativo correctamente?14]])=0,0,30%)</f>
        <v>0.3</v>
      </c>
      <c r="DV31" s="7">
        <f t="shared" si="15"/>
        <v>0.25</v>
      </c>
      <c r="DW31" s="7">
        <f t="shared" si="185"/>
        <v>0.25</v>
      </c>
      <c r="DX31" s="7">
        <f t="shared" si="186"/>
        <v>1</v>
      </c>
      <c r="DY31" s="7">
        <f t="shared" si="129"/>
        <v>1</v>
      </c>
      <c r="DZ31" s="7">
        <f t="shared" si="130"/>
        <v>1</v>
      </c>
      <c r="EA31" s="7">
        <f t="shared" si="131"/>
        <v>1</v>
      </c>
      <c r="EB31" s="7">
        <f t="shared" si="132"/>
        <v>1</v>
      </c>
      <c r="EC31" s="7">
        <f t="shared" si="187"/>
        <v>1</v>
      </c>
      <c r="ED31" s="7">
        <f t="shared" si="16"/>
        <v>1</v>
      </c>
      <c r="EE31" s="7">
        <f t="shared" si="17"/>
        <v>1</v>
      </c>
      <c r="EF31" s="7">
        <f>IF(SUM(Data[[#This Row],[¿El agente presenta correctamente los beneficios del producto?23]:[¿El agente comunica beneficios emocionales al cliente?24]])=200%,100%,0%)</f>
        <v>1</v>
      </c>
      <c r="EG31" s="7">
        <f t="shared" si="18"/>
        <v>1</v>
      </c>
      <c r="EH31" s="7">
        <f t="shared" si="19"/>
        <v>1</v>
      </c>
      <c r="EI31" s="7">
        <f t="shared" si="20"/>
        <v>1</v>
      </c>
      <c r="EJ31" s="7">
        <f t="shared" si="188"/>
        <v>1</v>
      </c>
      <c r="EK31" s="7">
        <f t="shared" si="21"/>
        <v>1</v>
      </c>
      <c r="EL31" s="7">
        <f>+Data[[#This Row],[¿El agente explica los términos y condiciones del servicio?28]]</f>
        <v>1</v>
      </c>
      <c r="EM31" s="7">
        <f t="shared" si="22"/>
        <v>1</v>
      </c>
      <c r="EN31" s="7">
        <f>+Data[[#This Row],[¿El agente identifica correctamente la solicitud del cliente? 2]]</f>
        <v>1</v>
      </c>
      <c r="EO31" s="7">
        <f t="shared" si="23"/>
        <v>1</v>
      </c>
      <c r="EP31" s="7">
        <f t="shared" si="24"/>
        <v>1</v>
      </c>
      <c r="EQ31" s="7">
        <f t="shared" si="25"/>
        <v>1</v>
      </c>
      <c r="ER31" s="7">
        <f t="shared" si="189"/>
        <v>1</v>
      </c>
      <c r="ES31" s="7">
        <f t="shared" si="26"/>
        <v>1</v>
      </c>
      <c r="ET31" s="7">
        <f t="shared" si="27"/>
        <v>1</v>
      </c>
      <c r="EU31" s="7">
        <f t="shared" si="190"/>
        <v>1</v>
      </c>
      <c r="EV31" s="7">
        <f t="shared" si="28"/>
        <v>1</v>
      </c>
      <c r="EW31" s="7">
        <f t="shared" si="29"/>
        <v>1</v>
      </c>
      <c r="EX31" s="7">
        <f t="shared" si="135"/>
        <v>1</v>
      </c>
      <c r="EY31" s="7">
        <f t="shared" si="136"/>
        <v>1</v>
      </c>
      <c r="EZ31" s="7">
        <f t="shared" si="32"/>
        <v>1</v>
      </c>
      <c r="FA31" s="7">
        <f t="shared" si="137"/>
        <v>1</v>
      </c>
      <c r="FB31" s="7">
        <f t="shared" si="191"/>
        <v>1</v>
      </c>
      <c r="FC31" s="7">
        <f t="shared" si="192"/>
        <v>1</v>
      </c>
      <c r="FD31" s="7">
        <f t="shared" si="34"/>
        <v>1</v>
      </c>
      <c r="FE31" s="7">
        <f t="shared" si="35"/>
        <v>1</v>
      </c>
      <c r="FF31" s="7">
        <f t="shared" si="36"/>
        <v>0</v>
      </c>
      <c r="FG31" s="7">
        <f t="shared" si="37"/>
        <v>1</v>
      </c>
      <c r="FH31" s="7">
        <f t="shared" si="38"/>
        <v>0</v>
      </c>
      <c r="FI31" s="7">
        <f t="shared" si="39"/>
        <v>0</v>
      </c>
      <c r="FJ31" s="7">
        <f t="shared" si="193"/>
        <v>0</v>
      </c>
      <c r="FK31" s="7">
        <f t="shared" si="40"/>
        <v>1</v>
      </c>
      <c r="FL31" s="7">
        <f>+Data[[#This Row],[¿El agente gestiona la oferta según la campaña vigente?48]]</f>
        <v>1</v>
      </c>
      <c r="FM31" s="7">
        <f t="shared" si="41"/>
        <v>1</v>
      </c>
      <c r="FN31" s="7">
        <f t="shared" si="42"/>
        <v>1</v>
      </c>
      <c r="FO31" s="7">
        <f t="shared" si="43"/>
        <v>1</v>
      </c>
      <c r="FP31" s="7">
        <f t="shared" si="194"/>
        <v>1</v>
      </c>
      <c r="FQ31" s="7">
        <f t="shared" si="44"/>
        <v>1</v>
      </c>
      <c r="FR31" s="7">
        <f>+Data[[#This Row],[¿El agente registra correctamente todas las interacciones?52]]</f>
        <v>1</v>
      </c>
      <c r="FS31" s="7">
        <f t="shared" si="195"/>
        <v>0</v>
      </c>
      <c r="FT31" s="240">
        <f t="shared" si="45"/>
        <v>1</v>
      </c>
      <c r="FU31" s="7">
        <f>+Data[[#This Row],[¿El agente confirma la titularidad del cliente adecuadamente?53]]</f>
        <v>1</v>
      </c>
      <c r="FV31" s="240">
        <f t="shared" si="46"/>
        <v>1</v>
      </c>
      <c r="FW31" s="240">
        <f t="shared" si="47"/>
        <v>1</v>
      </c>
      <c r="FX31" s="7">
        <f t="shared" si="196"/>
        <v>1</v>
      </c>
      <c r="FY31" s="240">
        <f t="shared" si="49"/>
        <v>1</v>
      </c>
      <c r="FZ31" s="7">
        <f>+Data[[#This Row],[¿El agente evita compartir información sensible?56]]</f>
        <v>1</v>
      </c>
      <c r="GA31" s="7">
        <f t="shared" si="197"/>
        <v>1</v>
      </c>
      <c r="GB31" s="189">
        <f t="shared" si="198"/>
        <v>0.1</v>
      </c>
      <c r="GC31" s="189">
        <f t="shared" si="199"/>
        <v>0.3</v>
      </c>
      <c r="GD31" s="190">
        <f t="shared" si="200"/>
        <v>0</v>
      </c>
      <c r="GE31" s="190">
        <f t="shared" si="201"/>
        <v>0.3</v>
      </c>
      <c r="GF31" s="7">
        <f t="shared" si="202"/>
        <v>0.7</v>
      </c>
      <c r="GG31" s="187">
        <f>1</f>
        <v>1</v>
      </c>
      <c r="GH31" s="187">
        <f t="shared" si="50"/>
        <v>1</v>
      </c>
      <c r="GI31" t="str">
        <f t="shared" si="51"/>
        <v/>
      </c>
      <c r="GJ31" t="str">
        <f t="shared" si="52"/>
        <v/>
      </c>
      <c r="GK31" t="str">
        <f t="shared" si="53"/>
        <v/>
      </c>
      <c r="GN31" t="str">
        <f t="shared" si="54"/>
        <v/>
      </c>
      <c r="GO31" t="str">
        <f t="shared" si="55"/>
        <v/>
      </c>
      <c r="GP31" t="str">
        <f t="shared" si="56"/>
        <v/>
      </c>
      <c r="GQ31" t="str">
        <f t="shared" si="57"/>
        <v/>
      </c>
      <c r="GR31" t="str">
        <f t="shared" si="58"/>
        <v/>
      </c>
      <c r="GS31" t="str">
        <f t="shared" si="59"/>
        <v/>
      </c>
      <c r="GT31" t="str">
        <f t="shared" si="60"/>
        <v/>
      </c>
      <c r="GU31" t="e">
        <f>IF(#REF!="No",#REF!,"")</f>
        <v>#REF!</v>
      </c>
      <c r="GV31" t="str">
        <f t="shared" si="61"/>
        <v/>
      </c>
      <c r="GW31" t="str">
        <f t="shared" si="62"/>
        <v/>
      </c>
      <c r="GX31" t="str">
        <f t="shared" si="63"/>
        <v/>
      </c>
      <c r="GY31" t="str">
        <f t="shared" si="64"/>
        <v/>
      </c>
      <c r="GZ31" t="str">
        <f t="shared" si="65"/>
        <v/>
      </c>
      <c r="HA31" t="str">
        <f t="shared" si="66"/>
        <v/>
      </c>
      <c r="HB31" t="str">
        <f t="shared" si="67"/>
        <v/>
      </c>
      <c r="HC31" t="str">
        <f t="shared" si="68"/>
        <v/>
      </c>
      <c r="HD31" t="str">
        <f t="shared" si="69"/>
        <v/>
      </c>
      <c r="HE31" t="str">
        <f t="shared" si="70"/>
        <v/>
      </c>
      <c r="HF31" t="str">
        <f t="shared" si="71"/>
        <v/>
      </c>
      <c r="HG31" t="str">
        <f t="shared" si="72"/>
        <v/>
      </c>
      <c r="HH31" t="str">
        <f t="shared" si="73"/>
        <v/>
      </c>
      <c r="HI31" t="str">
        <f t="shared" si="74"/>
        <v/>
      </c>
      <c r="HJ31" t="str">
        <f t="shared" si="75"/>
        <v/>
      </c>
      <c r="HK31" t="str">
        <f t="shared" si="76"/>
        <v/>
      </c>
      <c r="HL31" t="str">
        <f t="shared" si="77"/>
        <v/>
      </c>
      <c r="HM31" t="str">
        <f t="shared" si="78"/>
        <v/>
      </c>
      <c r="HN31" t="str">
        <f t="shared" si="79"/>
        <v/>
      </c>
      <c r="HO31" t="str">
        <f t="shared" si="80"/>
        <v/>
      </c>
      <c r="HP31" t="str">
        <f t="shared" si="81"/>
        <v/>
      </c>
      <c r="HQ31" t="e">
        <f>IF(#REF!="No",#REF!,"")</f>
        <v>#REF!</v>
      </c>
      <c r="HR31" t="e">
        <f>IF(#REF!="No",#REF!,"")</f>
        <v>#REF!</v>
      </c>
      <c r="HS31" t="str">
        <f t="shared" si="82"/>
        <v/>
      </c>
      <c r="HT31" t="str">
        <f t="shared" si="83"/>
        <v/>
      </c>
      <c r="HU31" t="str">
        <f t="shared" si="84"/>
        <v xml:space="preserve">¿El agente indaga o sondea adecuadamente las necesidades del cliente? </v>
      </c>
      <c r="HV31" t="str">
        <f t="shared" si="85"/>
        <v/>
      </c>
      <c r="HW31" t="str">
        <f t="shared" si="86"/>
        <v xml:space="preserve">¿El agente realiza seguimiento adecuado al caso o solicitud? </v>
      </c>
      <c r="HX31" t="str">
        <f t="shared" si="87"/>
        <v xml:space="preserve">¿El agente maneja correctamente las objeciones del cliente? </v>
      </c>
      <c r="HY31" t="str">
        <f t="shared" si="88"/>
        <v/>
      </c>
      <c r="HZ31" t="str">
        <f t="shared" si="89"/>
        <v/>
      </c>
      <c r="IA31" t="str">
        <f t="shared" si="90"/>
        <v/>
      </c>
      <c r="IB31" t="str">
        <f t="shared" si="91"/>
        <v/>
      </c>
      <c r="IC31" t="str">
        <f t="shared" si="92"/>
        <v/>
      </c>
      <c r="ID31" s="187" t="str">
        <f t="shared" si="93"/>
        <v/>
      </c>
      <c r="IE31" s="187" t="str">
        <f t="shared" si="94"/>
        <v/>
      </c>
      <c r="IF31" s="187" t="str">
        <f t="shared" si="95"/>
        <v/>
      </c>
      <c r="IG31" s="187" t="str">
        <f t="shared" si="96"/>
        <v/>
      </c>
      <c r="IH31" s="78" t="str">
        <f>A31&amp;" "&amp;F31&amp;" "&amp;Data[[#This Row],[mes]]</f>
        <v>Yahaira Yorlenes Vega Castañedas Outbound may-26</v>
      </c>
      <c r="II31" s="78">
        <f>COUNTIF($IH30:$IH425,IH31)</f>
        <v>3</v>
      </c>
      <c r="IJ31" s="78">
        <f t="shared" si="203"/>
        <v>0</v>
      </c>
      <c r="IK31" s="78">
        <f>IF(Data[[#This Row],[Muestra Critica]]&gt;0,Data[[#This Row],[Muestra Critica]],"")</f>
        <v>1</v>
      </c>
      <c r="IL31">
        <f>IF(IK31="","",COUNTIF($IK$3:$IK425,IK31))</f>
        <v>397</v>
      </c>
      <c r="IM31">
        <f t="shared" si="204"/>
        <v>0</v>
      </c>
      <c r="IN31" s="188" t="str">
        <f t="shared" si="99"/>
        <v>may-26</v>
      </c>
      <c r="IO31" s="78"/>
      <c r="IP31" s="78"/>
      <c r="IQ31" s="78"/>
      <c r="IR31" s="78"/>
      <c r="IS31" s="78" t="str">
        <f ca="1">IFERROR(_xlfn.XLOOKUP(A:A,HC!B:B,HC!E:E,,0),0)</f>
        <v>&gt; 60 dias</v>
      </c>
    </row>
    <row r="32" spans="1:253" ht="15.5">
      <c r="A32" s="205" t="s">
        <v>328</v>
      </c>
      <c r="B32" s="205">
        <v>65284555</v>
      </c>
      <c r="C32" s="210">
        <v>46149</v>
      </c>
      <c r="D32" s="205" t="s">
        <v>449</v>
      </c>
      <c r="E32" s="205" t="s">
        <v>434</v>
      </c>
      <c r="F32" s="205" t="s">
        <v>32</v>
      </c>
      <c r="G32" s="205" t="s">
        <v>436</v>
      </c>
      <c r="H32" s="205" t="s">
        <v>452</v>
      </c>
      <c r="I32" s="206" t="s">
        <v>447</v>
      </c>
      <c r="J32" s="168" t="s">
        <v>33</v>
      </c>
      <c r="K32" s="168" t="s">
        <v>33</v>
      </c>
      <c r="L32" s="168" t="s">
        <v>33</v>
      </c>
      <c r="M32" s="168" t="s">
        <v>33</v>
      </c>
      <c r="N32" s="168" t="s">
        <v>33</v>
      </c>
      <c r="O32" s="168" t="s">
        <v>33</v>
      </c>
      <c r="P32" s="168" t="s">
        <v>33</v>
      </c>
      <c r="Q32" s="168" t="s">
        <v>33</v>
      </c>
      <c r="R32" s="168" t="s">
        <v>33</v>
      </c>
      <c r="S32" s="168" t="s">
        <v>33</v>
      </c>
      <c r="T32" s="168" t="s">
        <v>33</v>
      </c>
      <c r="U32" s="168" t="s">
        <v>33</v>
      </c>
      <c r="V32" s="169" t="s">
        <v>33</v>
      </c>
      <c r="W32" s="169" t="s">
        <v>33</v>
      </c>
      <c r="X32" s="169" t="s">
        <v>33</v>
      </c>
      <c r="Y32" s="169" t="s">
        <v>33</v>
      </c>
      <c r="Z32" s="169" t="s">
        <v>33</v>
      </c>
      <c r="AA32" s="169" t="s">
        <v>33</v>
      </c>
      <c r="AB32" s="169" t="s">
        <v>33</v>
      </c>
      <c r="AC32" s="169" t="s">
        <v>33</v>
      </c>
      <c r="AD32" s="169" t="s">
        <v>33</v>
      </c>
      <c r="AE32" s="169" t="s">
        <v>33</v>
      </c>
      <c r="AF32" s="169" t="s">
        <v>33</v>
      </c>
      <c r="AG32" s="169" t="s">
        <v>33</v>
      </c>
      <c r="AH32" s="169" t="s">
        <v>33</v>
      </c>
      <c r="AI32" s="169" t="s">
        <v>33</v>
      </c>
      <c r="AJ32" s="169" t="s">
        <v>33</v>
      </c>
      <c r="AK32" s="169" t="s">
        <v>33</v>
      </c>
      <c r="AL32" s="169" t="s">
        <v>33</v>
      </c>
      <c r="AM32" s="169" t="s">
        <v>33</v>
      </c>
      <c r="AN32" s="169" t="s">
        <v>33</v>
      </c>
      <c r="AO32" s="169" t="s">
        <v>33</v>
      </c>
      <c r="AP32" s="169" t="s">
        <v>33</v>
      </c>
      <c r="AQ32" s="169" t="s">
        <v>464</v>
      </c>
      <c r="AR32" s="169" t="s">
        <v>33</v>
      </c>
      <c r="AS32" s="169" t="s">
        <v>33</v>
      </c>
      <c r="AT32" s="169" t="s">
        <v>34</v>
      </c>
      <c r="AU32" s="169" t="s">
        <v>33</v>
      </c>
      <c r="AV32" s="169" t="s">
        <v>33</v>
      </c>
      <c r="AW32" s="169" t="s">
        <v>33</v>
      </c>
      <c r="AX32" s="169" t="s">
        <v>33</v>
      </c>
      <c r="AY32" s="169" t="s">
        <v>33</v>
      </c>
      <c r="AZ32" s="169" t="s">
        <v>33</v>
      </c>
      <c r="BA32" s="169" t="s">
        <v>33</v>
      </c>
      <c r="BB32" s="169" t="s">
        <v>33</v>
      </c>
      <c r="BC32" s="207" t="s">
        <v>33</v>
      </c>
      <c r="BD32" s="207" t="s">
        <v>33</v>
      </c>
      <c r="BE32" s="207" t="s">
        <v>33</v>
      </c>
      <c r="BF32" s="208" t="s">
        <v>33</v>
      </c>
      <c r="BG32" s="196"/>
      <c r="BH32" s="211" t="str">
        <f>Data[[#This Row],[Tipo de Muestra]]</f>
        <v>Critica</v>
      </c>
      <c r="BI32" s="196"/>
      <c r="BJ32" s="196"/>
      <c r="BK32">
        <f t="shared" si="0"/>
        <v>1</v>
      </c>
      <c r="BL32">
        <f t="shared" si="1"/>
        <v>1</v>
      </c>
      <c r="BM32">
        <f t="shared" si="164"/>
        <v>1</v>
      </c>
      <c r="BN32">
        <f t="shared" si="165"/>
        <v>1</v>
      </c>
      <c r="BO32">
        <f t="shared" si="166"/>
        <v>1</v>
      </c>
      <c r="BP32">
        <f t="shared" si="167"/>
        <v>1</v>
      </c>
      <c r="BQ32">
        <f t="shared" si="168"/>
        <v>1</v>
      </c>
      <c r="BR32">
        <f t="shared" si="169"/>
        <v>1</v>
      </c>
      <c r="BS32">
        <f t="shared" si="170"/>
        <v>1</v>
      </c>
      <c r="BT32">
        <f t="shared" si="171"/>
        <v>1</v>
      </c>
      <c r="BU32">
        <f t="shared" si="172"/>
        <v>1</v>
      </c>
      <c r="BV32">
        <f t="shared" si="173"/>
        <v>1</v>
      </c>
      <c r="BW32">
        <f t="shared" si="174"/>
        <v>1</v>
      </c>
      <c r="BX32">
        <f t="shared" si="175"/>
        <v>1</v>
      </c>
      <c r="BY32">
        <f t="shared" si="176"/>
        <v>1</v>
      </c>
      <c r="BZ32">
        <f t="shared" si="177"/>
        <v>1</v>
      </c>
      <c r="CA32">
        <f t="shared" si="178"/>
        <v>1</v>
      </c>
      <c r="CB32">
        <f t="shared" si="179"/>
        <v>1</v>
      </c>
      <c r="CC32">
        <f t="shared" si="180"/>
        <v>1</v>
      </c>
      <c r="CD32">
        <f t="shared" si="181"/>
        <v>1</v>
      </c>
      <c r="CE32">
        <f t="shared" si="182"/>
        <v>1</v>
      </c>
      <c r="CF32">
        <f t="shared" si="101"/>
        <v>1</v>
      </c>
      <c r="CG32">
        <f t="shared" si="102"/>
        <v>1</v>
      </c>
      <c r="CH32">
        <f t="shared" si="103"/>
        <v>1</v>
      </c>
      <c r="CI32">
        <f t="shared" si="104"/>
        <v>1</v>
      </c>
      <c r="CJ32">
        <f t="shared" si="105"/>
        <v>1</v>
      </c>
      <c r="CK32">
        <f t="shared" si="106"/>
        <v>1</v>
      </c>
      <c r="CL32">
        <f t="shared" si="107"/>
        <v>1</v>
      </c>
      <c r="CM32">
        <f t="shared" si="108"/>
        <v>1</v>
      </c>
      <c r="CN32">
        <f t="shared" si="109"/>
        <v>1</v>
      </c>
      <c r="CO32">
        <f t="shared" si="110"/>
        <v>1</v>
      </c>
      <c r="CP32">
        <f t="shared" si="111"/>
        <v>1</v>
      </c>
      <c r="CQ32">
        <f t="shared" si="112"/>
        <v>1</v>
      </c>
      <c r="CR32">
        <f t="shared" si="113"/>
        <v>1</v>
      </c>
      <c r="CS32">
        <f t="shared" si="114"/>
        <v>1</v>
      </c>
      <c r="CT32">
        <f t="shared" si="115"/>
        <v>0</v>
      </c>
      <c r="CU32">
        <f t="shared" si="116"/>
        <v>1</v>
      </c>
      <c r="CV32">
        <f t="shared" si="117"/>
        <v>1</v>
      </c>
      <c r="CW32">
        <f t="shared" si="118"/>
        <v>1</v>
      </c>
      <c r="CX32">
        <f t="shared" si="119"/>
        <v>1</v>
      </c>
      <c r="CY32">
        <f t="shared" si="120"/>
        <v>1</v>
      </c>
      <c r="CZ32">
        <f t="shared" si="121"/>
        <v>1</v>
      </c>
      <c r="DA32">
        <f t="shared" si="122"/>
        <v>1</v>
      </c>
      <c r="DB32">
        <f t="shared" si="123"/>
        <v>1</v>
      </c>
      <c r="DC32" s="187">
        <f t="shared" si="124"/>
        <v>1</v>
      </c>
      <c r="DD32" s="187">
        <f t="shared" si="125"/>
        <v>1</v>
      </c>
      <c r="DE32" s="187">
        <f t="shared" si="126"/>
        <v>1</v>
      </c>
      <c r="DF32" s="187">
        <f t="shared" si="3"/>
        <v>1</v>
      </c>
      <c r="DG32">
        <f t="shared" si="183"/>
        <v>1</v>
      </c>
      <c r="DH32" s="7">
        <f t="shared" si="4"/>
        <v>0.15</v>
      </c>
      <c r="DI32" s="7">
        <f t="shared" si="5"/>
        <v>0.15</v>
      </c>
      <c r="DJ32" s="7">
        <f t="shared" si="6"/>
        <v>0.15</v>
      </c>
      <c r="DK32" s="7">
        <f t="shared" si="184"/>
        <v>0.15</v>
      </c>
      <c r="DL32" s="7">
        <f t="shared" si="7"/>
        <v>0.3</v>
      </c>
      <c r="DM32" s="7">
        <f t="shared" si="8"/>
        <v>0.3</v>
      </c>
      <c r="DN32" s="7">
        <f t="shared" si="9"/>
        <v>0.3</v>
      </c>
      <c r="DO32" s="7">
        <f t="shared" si="10"/>
        <v>0.3</v>
      </c>
      <c r="DP32" s="7">
        <f>IF(MIN(Data[[#This Row],[¿El agente demuestra escucha activa durante la gestión?6]:[¿El agente parafrasea para confirmar entendimiento?9]])=0,0,30%)</f>
        <v>0.3</v>
      </c>
      <c r="DQ32" s="7">
        <f t="shared" si="11"/>
        <v>0.3</v>
      </c>
      <c r="DR32" s="7">
        <f t="shared" si="12"/>
        <v>0.3</v>
      </c>
      <c r="DS32" s="7">
        <f t="shared" si="13"/>
        <v>0.3</v>
      </c>
      <c r="DT32" s="7">
        <f t="shared" si="14"/>
        <v>0.3</v>
      </c>
      <c r="DU32" s="7">
        <f>IF(MIN(Data[[#This Row],[¿El agente adapta su comunicación al cliente?11]:[¿El agente utiliza el plural corporativo correctamente?14]])=0,0,30%)</f>
        <v>0.3</v>
      </c>
      <c r="DV32" s="7">
        <f t="shared" si="15"/>
        <v>0.25</v>
      </c>
      <c r="DW32" s="7">
        <f t="shared" si="185"/>
        <v>0.25</v>
      </c>
      <c r="DX32" s="7">
        <f t="shared" si="186"/>
        <v>1</v>
      </c>
      <c r="DY32" s="7">
        <f t="shared" si="129"/>
        <v>1</v>
      </c>
      <c r="DZ32" s="7">
        <f t="shared" si="130"/>
        <v>1</v>
      </c>
      <c r="EA32" s="7">
        <f t="shared" si="131"/>
        <v>1</v>
      </c>
      <c r="EB32" s="7">
        <f t="shared" si="132"/>
        <v>1</v>
      </c>
      <c r="EC32" s="7">
        <f t="shared" si="187"/>
        <v>1</v>
      </c>
      <c r="ED32" s="7">
        <f t="shared" si="16"/>
        <v>1</v>
      </c>
      <c r="EE32" s="7">
        <f t="shared" si="17"/>
        <v>1</v>
      </c>
      <c r="EF32" s="7">
        <f>IF(SUM(Data[[#This Row],[¿El agente presenta correctamente los beneficios del producto?23]:[¿El agente comunica beneficios emocionales al cliente?24]])=200%,100%,0%)</f>
        <v>1</v>
      </c>
      <c r="EG32" s="7">
        <f t="shared" si="18"/>
        <v>1</v>
      </c>
      <c r="EH32" s="7">
        <f t="shared" si="19"/>
        <v>1</v>
      </c>
      <c r="EI32" s="7">
        <f t="shared" si="20"/>
        <v>1</v>
      </c>
      <c r="EJ32" s="7">
        <f t="shared" si="188"/>
        <v>1</v>
      </c>
      <c r="EK32" s="7">
        <f t="shared" si="21"/>
        <v>1</v>
      </c>
      <c r="EL32" s="7">
        <f>+Data[[#This Row],[¿El agente explica los términos y condiciones del servicio?28]]</f>
        <v>1</v>
      </c>
      <c r="EM32" s="7">
        <f t="shared" si="22"/>
        <v>1</v>
      </c>
      <c r="EN32" s="7">
        <f>+Data[[#This Row],[¿El agente identifica correctamente la solicitud del cliente? 2]]</f>
        <v>1</v>
      </c>
      <c r="EO32" s="7">
        <f t="shared" si="23"/>
        <v>1</v>
      </c>
      <c r="EP32" s="7">
        <f t="shared" si="24"/>
        <v>1</v>
      </c>
      <c r="EQ32" s="7">
        <f t="shared" si="25"/>
        <v>1</v>
      </c>
      <c r="ER32" s="7">
        <f t="shared" si="189"/>
        <v>1</v>
      </c>
      <c r="ES32" s="7">
        <f t="shared" si="26"/>
        <v>1</v>
      </c>
      <c r="ET32" s="7">
        <f t="shared" si="27"/>
        <v>1</v>
      </c>
      <c r="EU32" s="7">
        <f t="shared" si="190"/>
        <v>1</v>
      </c>
      <c r="EV32" s="7">
        <f t="shared" si="28"/>
        <v>1</v>
      </c>
      <c r="EW32" s="7">
        <f t="shared" si="29"/>
        <v>1</v>
      </c>
      <c r="EX32" s="7">
        <f t="shared" si="135"/>
        <v>1</v>
      </c>
      <c r="EY32" s="7">
        <f t="shared" si="136"/>
        <v>1</v>
      </c>
      <c r="EZ32" s="7">
        <f t="shared" si="32"/>
        <v>1</v>
      </c>
      <c r="FA32" s="7">
        <f t="shared" si="137"/>
        <v>1</v>
      </c>
      <c r="FB32" s="7">
        <f t="shared" si="191"/>
        <v>1</v>
      </c>
      <c r="FC32" s="7">
        <f t="shared" si="192"/>
        <v>1</v>
      </c>
      <c r="FD32" s="7">
        <f t="shared" si="34"/>
        <v>1</v>
      </c>
      <c r="FE32" s="7">
        <f t="shared" si="35"/>
        <v>1</v>
      </c>
      <c r="FF32" s="7">
        <f t="shared" si="36"/>
        <v>0</v>
      </c>
      <c r="FG32" s="7">
        <f t="shared" si="37"/>
        <v>1</v>
      </c>
      <c r="FH32" s="7">
        <f t="shared" si="38"/>
        <v>1</v>
      </c>
      <c r="FI32" s="7">
        <f t="shared" si="39"/>
        <v>1</v>
      </c>
      <c r="FJ32" s="7">
        <f t="shared" si="193"/>
        <v>0</v>
      </c>
      <c r="FK32" s="7">
        <f t="shared" si="40"/>
        <v>1</v>
      </c>
      <c r="FL32" s="7">
        <f>+Data[[#This Row],[¿El agente gestiona la oferta según la campaña vigente?48]]</f>
        <v>1</v>
      </c>
      <c r="FM32" s="7">
        <f t="shared" si="41"/>
        <v>1</v>
      </c>
      <c r="FN32" s="7">
        <f t="shared" si="42"/>
        <v>1</v>
      </c>
      <c r="FO32" s="7">
        <f t="shared" si="43"/>
        <v>1</v>
      </c>
      <c r="FP32" s="7">
        <f t="shared" si="194"/>
        <v>1</v>
      </c>
      <c r="FQ32" s="7">
        <f t="shared" si="44"/>
        <v>1</v>
      </c>
      <c r="FR32" s="7">
        <f>+Data[[#This Row],[¿El agente registra correctamente todas las interacciones?52]]</f>
        <v>1</v>
      </c>
      <c r="FS32" s="7">
        <f t="shared" si="195"/>
        <v>0</v>
      </c>
      <c r="FT32" s="240">
        <f t="shared" si="45"/>
        <v>1</v>
      </c>
      <c r="FU32" s="7">
        <f>+Data[[#This Row],[¿El agente confirma la titularidad del cliente adecuadamente?53]]</f>
        <v>1</v>
      </c>
      <c r="FV32" s="240">
        <f t="shared" si="46"/>
        <v>1</v>
      </c>
      <c r="FW32" s="240">
        <f t="shared" si="47"/>
        <v>1</v>
      </c>
      <c r="FX32" s="7">
        <f t="shared" si="196"/>
        <v>1</v>
      </c>
      <c r="FY32" s="240">
        <f t="shared" si="49"/>
        <v>1</v>
      </c>
      <c r="FZ32" s="7">
        <f>+Data[[#This Row],[¿El agente evita compartir información sensible?56]]</f>
        <v>1</v>
      </c>
      <c r="GA32" s="7">
        <f t="shared" si="197"/>
        <v>1</v>
      </c>
      <c r="GB32" s="189">
        <f t="shared" si="198"/>
        <v>0.1</v>
      </c>
      <c r="GC32" s="189">
        <f t="shared" si="199"/>
        <v>0.3</v>
      </c>
      <c r="GD32" s="190">
        <f t="shared" si="200"/>
        <v>0</v>
      </c>
      <c r="GE32" s="190">
        <f t="shared" si="201"/>
        <v>0.3</v>
      </c>
      <c r="GF32" s="7">
        <f t="shared" si="202"/>
        <v>0.7</v>
      </c>
      <c r="GG32" s="187">
        <f>1</f>
        <v>1</v>
      </c>
      <c r="GH32" s="187">
        <f t="shared" si="50"/>
        <v>1</v>
      </c>
      <c r="GI32" t="str">
        <f t="shared" si="51"/>
        <v/>
      </c>
      <c r="GJ32" t="str">
        <f t="shared" si="52"/>
        <v/>
      </c>
      <c r="GK32" t="str">
        <f t="shared" si="53"/>
        <v/>
      </c>
      <c r="GN32" t="str">
        <f t="shared" si="54"/>
        <v/>
      </c>
      <c r="GO32" t="str">
        <f t="shared" si="55"/>
        <v/>
      </c>
      <c r="GP32" t="str">
        <f t="shared" si="56"/>
        <v/>
      </c>
      <c r="GQ32" t="str">
        <f t="shared" si="57"/>
        <v/>
      </c>
      <c r="GR32" t="str">
        <f t="shared" si="58"/>
        <v/>
      </c>
      <c r="GS32" t="str">
        <f t="shared" si="59"/>
        <v/>
      </c>
      <c r="GT32" t="str">
        <f t="shared" si="60"/>
        <v/>
      </c>
      <c r="GU32" t="e">
        <f>IF(#REF!="No",#REF!,"")</f>
        <v>#REF!</v>
      </c>
      <c r="GV32" t="str">
        <f t="shared" si="61"/>
        <v/>
      </c>
      <c r="GW32" t="str">
        <f t="shared" si="62"/>
        <v/>
      </c>
      <c r="GX32" t="str">
        <f t="shared" si="63"/>
        <v/>
      </c>
      <c r="GY32" t="str">
        <f t="shared" si="64"/>
        <v/>
      </c>
      <c r="GZ32" t="str">
        <f t="shared" si="65"/>
        <v/>
      </c>
      <c r="HA32" t="str">
        <f t="shared" si="66"/>
        <v/>
      </c>
      <c r="HB32" t="str">
        <f t="shared" si="67"/>
        <v/>
      </c>
      <c r="HC32" t="str">
        <f t="shared" si="68"/>
        <v/>
      </c>
      <c r="HD32" t="str">
        <f t="shared" si="69"/>
        <v/>
      </c>
      <c r="HE32" t="str">
        <f t="shared" si="70"/>
        <v/>
      </c>
      <c r="HF32" t="str">
        <f t="shared" si="71"/>
        <v/>
      </c>
      <c r="HG32" t="str">
        <f t="shared" si="72"/>
        <v/>
      </c>
      <c r="HH32" t="str">
        <f t="shared" si="73"/>
        <v/>
      </c>
      <c r="HI32" t="str">
        <f t="shared" si="74"/>
        <v/>
      </c>
      <c r="HJ32" t="str">
        <f t="shared" si="75"/>
        <v/>
      </c>
      <c r="HK32" t="str">
        <f t="shared" si="76"/>
        <v/>
      </c>
      <c r="HL32" t="str">
        <f t="shared" si="77"/>
        <v/>
      </c>
      <c r="HM32" t="str">
        <f t="shared" si="78"/>
        <v/>
      </c>
      <c r="HN32" t="str">
        <f t="shared" si="79"/>
        <v/>
      </c>
      <c r="HO32" t="str">
        <f t="shared" si="80"/>
        <v/>
      </c>
      <c r="HP32" t="str">
        <f t="shared" si="81"/>
        <v/>
      </c>
      <c r="HQ32" t="e">
        <f>IF(#REF!="No",#REF!,"")</f>
        <v>#REF!</v>
      </c>
      <c r="HR32" t="e">
        <f>IF(#REF!="No",#REF!,"")</f>
        <v>#REF!</v>
      </c>
      <c r="HS32" t="str">
        <f t="shared" si="82"/>
        <v/>
      </c>
      <c r="HT32" t="str">
        <f t="shared" si="83"/>
        <v/>
      </c>
      <c r="HU32" t="str">
        <f t="shared" si="84"/>
        <v xml:space="preserve">¿El agente indaga o sondea adecuadamente las necesidades del cliente? </v>
      </c>
      <c r="HV32" t="str">
        <f t="shared" si="85"/>
        <v/>
      </c>
      <c r="HW32" t="str">
        <f t="shared" si="86"/>
        <v/>
      </c>
      <c r="HX32" t="str">
        <f t="shared" si="87"/>
        <v/>
      </c>
      <c r="HY32" t="str">
        <f t="shared" si="88"/>
        <v/>
      </c>
      <c r="HZ32" t="str">
        <f t="shared" si="89"/>
        <v/>
      </c>
      <c r="IA32" t="str">
        <f t="shared" si="90"/>
        <v/>
      </c>
      <c r="IB32" t="str">
        <f t="shared" si="91"/>
        <v/>
      </c>
      <c r="IC32" t="str">
        <f t="shared" si="92"/>
        <v/>
      </c>
      <c r="ID32" s="187" t="str">
        <f t="shared" si="93"/>
        <v/>
      </c>
      <c r="IE32" s="187" t="str">
        <f t="shared" si="94"/>
        <v/>
      </c>
      <c r="IF32" s="187" t="str">
        <f t="shared" si="95"/>
        <v/>
      </c>
      <c r="IG32" s="187" t="str">
        <f t="shared" si="96"/>
        <v/>
      </c>
      <c r="IH32" s="78" t="str">
        <f>A32&amp;" "&amp;F32&amp;" "&amp;Data[[#This Row],[mes]]</f>
        <v>Gladis Peralta Mendoza Outbound may-26</v>
      </c>
      <c r="II32" s="78">
        <f>COUNTIF($IH32:$IH425,IH32)</f>
        <v>3</v>
      </c>
      <c r="IJ32" s="78">
        <f t="shared" si="203"/>
        <v>0</v>
      </c>
      <c r="IK32" s="78">
        <f>IF(Data[[#This Row],[Muestra Critica]]&gt;0,Data[[#This Row],[Muestra Critica]],"")</f>
        <v>1</v>
      </c>
      <c r="IL32">
        <f>IF(IK32="","",COUNTIF($IK$3:$IK425,IK32))</f>
        <v>397</v>
      </c>
      <c r="IM32">
        <f t="shared" si="204"/>
        <v>0</v>
      </c>
      <c r="IN32" s="188" t="str">
        <f t="shared" si="99"/>
        <v>may-26</v>
      </c>
      <c r="IO32" s="78"/>
      <c r="IP32" s="78"/>
      <c r="IQ32" s="78"/>
      <c r="IR32" s="78"/>
      <c r="IS32" s="78" t="str">
        <f ca="1">IFERROR(_xlfn.XLOOKUP(A:A,HC!B:B,HC!E:E,,0),0)</f>
        <v>&gt; 60 dias</v>
      </c>
    </row>
    <row r="33" spans="1:253" ht="15.5">
      <c r="A33" s="205" t="s">
        <v>329</v>
      </c>
      <c r="B33" s="205">
        <v>66305942</v>
      </c>
      <c r="C33" s="210">
        <v>46149</v>
      </c>
      <c r="D33" s="205" t="s">
        <v>449</v>
      </c>
      <c r="E33" s="205" t="s">
        <v>434</v>
      </c>
      <c r="F33" s="205" t="s">
        <v>32</v>
      </c>
      <c r="G33" s="205" t="s">
        <v>436</v>
      </c>
      <c r="H33" s="205" t="s">
        <v>452</v>
      </c>
      <c r="I33" s="206" t="s">
        <v>447</v>
      </c>
      <c r="J33" s="168" t="s">
        <v>33</v>
      </c>
      <c r="K33" s="168" t="s">
        <v>33</v>
      </c>
      <c r="L33" s="168" t="s">
        <v>33</v>
      </c>
      <c r="M33" s="168" t="s">
        <v>33</v>
      </c>
      <c r="N33" s="168" t="s">
        <v>33</v>
      </c>
      <c r="O33" s="168" t="s">
        <v>33</v>
      </c>
      <c r="P33" s="168" t="s">
        <v>33</v>
      </c>
      <c r="Q33" s="168" t="s">
        <v>33</v>
      </c>
      <c r="R33" s="168" t="s">
        <v>33</v>
      </c>
      <c r="S33" s="168" t="s">
        <v>33</v>
      </c>
      <c r="T33" s="168" t="s">
        <v>33</v>
      </c>
      <c r="U33" s="168" t="s">
        <v>33</v>
      </c>
      <c r="V33" s="169" t="s">
        <v>33</v>
      </c>
      <c r="W33" s="169" t="s">
        <v>33</v>
      </c>
      <c r="X33" s="169" t="s">
        <v>33</v>
      </c>
      <c r="Y33" s="169" t="s">
        <v>33</v>
      </c>
      <c r="Z33" s="169" t="s">
        <v>33</v>
      </c>
      <c r="AA33" s="169" t="s">
        <v>33</v>
      </c>
      <c r="AB33" s="169" t="s">
        <v>33</v>
      </c>
      <c r="AC33" s="169" t="s">
        <v>33</v>
      </c>
      <c r="AD33" s="169" t="s">
        <v>33</v>
      </c>
      <c r="AE33" s="169" t="s">
        <v>33</v>
      </c>
      <c r="AF33" s="169" t="s">
        <v>33</v>
      </c>
      <c r="AG33" s="169" t="s">
        <v>33</v>
      </c>
      <c r="AH33" s="169" t="s">
        <v>33</v>
      </c>
      <c r="AI33" s="169" t="s">
        <v>33</v>
      </c>
      <c r="AJ33" s="169" t="s">
        <v>33</v>
      </c>
      <c r="AK33" s="169" t="s">
        <v>33</v>
      </c>
      <c r="AL33" s="169" t="s">
        <v>33</v>
      </c>
      <c r="AM33" s="169" t="s">
        <v>33</v>
      </c>
      <c r="AN33" s="169" t="s">
        <v>33</v>
      </c>
      <c r="AO33" s="169" t="s">
        <v>33</v>
      </c>
      <c r="AP33" s="169" t="s">
        <v>33</v>
      </c>
      <c r="AQ33" s="169" t="s">
        <v>464</v>
      </c>
      <c r="AR33" s="169" t="s">
        <v>33</v>
      </c>
      <c r="AS33" s="169" t="s">
        <v>34</v>
      </c>
      <c r="AT33" s="169" t="s">
        <v>33</v>
      </c>
      <c r="AU33" s="169" t="s">
        <v>33</v>
      </c>
      <c r="AV33" s="169" t="s">
        <v>33</v>
      </c>
      <c r="AW33" s="169" t="s">
        <v>33</v>
      </c>
      <c r="AX33" s="169" t="s">
        <v>33</v>
      </c>
      <c r="AY33" s="169" t="s">
        <v>33</v>
      </c>
      <c r="AZ33" s="169" t="s">
        <v>33</v>
      </c>
      <c r="BA33" s="169" t="s">
        <v>33</v>
      </c>
      <c r="BB33" s="169" t="s">
        <v>33</v>
      </c>
      <c r="BC33" s="207" t="s">
        <v>33</v>
      </c>
      <c r="BD33" s="207" t="s">
        <v>33</v>
      </c>
      <c r="BE33" s="207" t="s">
        <v>33</v>
      </c>
      <c r="BF33" s="208" t="s">
        <v>33</v>
      </c>
      <c r="BG33" s="196"/>
      <c r="BH33" s="211" t="str">
        <f>Data[[#This Row],[Tipo de Muestra]]</f>
        <v>Critica</v>
      </c>
      <c r="BI33" s="196"/>
      <c r="BJ33" s="196"/>
      <c r="BK33">
        <f t="shared" si="0"/>
        <v>1</v>
      </c>
      <c r="BL33">
        <f t="shared" si="1"/>
        <v>1</v>
      </c>
      <c r="BM33">
        <f t="shared" si="164"/>
        <v>1</v>
      </c>
      <c r="BN33">
        <f t="shared" si="165"/>
        <v>1</v>
      </c>
      <c r="BO33">
        <f t="shared" si="166"/>
        <v>1</v>
      </c>
      <c r="BP33">
        <f t="shared" si="167"/>
        <v>1</v>
      </c>
      <c r="BQ33">
        <f t="shared" si="168"/>
        <v>1</v>
      </c>
      <c r="BR33">
        <f t="shared" si="169"/>
        <v>1</v>
      </c>
      <c r="BS33">
        <f t="shared" si="170"/>
        <v>1</v>
      </c>
      <c r="BT33">
        <f t="shared" si="171"/>
        <v>1</v>
      </c>
      <c r="BU33">
        <f t="shared" si="172"/>
        <v>1</v>
      </c>
      <c r="BV33">
        <f t="shared" si="173"/>
        <v>1</v>
      </c>
      <c r="BW33">
        <f t="shared" si="174"/>
        <v>1</v>
      </c>
      <c r="BX33">
        <f t="shared" si="175"/>
        <v>1</v>
      </c>
      <c r="BY33">
        <f t="shared" si="176"/>
        <v>1</v>
      </c>
      <c r="BZ33">
        <f t="shared" si="177"/>
        <v>1</v>
      </c>
      <c r="CA33">
        <f t="shared" si="178"/>
        <v>1</v>
      </c>
      <c r="CB33">
        <f t="shared" si="179"/>
        <v>1</v>
      </c>
      <c r="CC33">
        <f t="shared" si="180"/>
        <v>1</v>
      </c>
      <c r="CD33">
        <f t="shared" si="181"/>
        <v>1</v>
      </c>
      <c r="CE33">
        <f t="shared" si="182"/>
        <v>1</v>
      </c>
      <c r="CF33">
        <f t="shared" si="101"/>
        <v>1</v>
      </c>
      <c r="CG33">
        <f t="shared" si="102"/>
        <v>1</v>
      </c>
      <c r="CH33">
        <f t="shared" si="103"/>
        <v>1</v>
      </c>
      <c r="CI33">
        <f t="shared" si="104"/>
        <v>1</v>
      </c>
      <c r="CJ33">
        <f t="shared" si="105"/>
        <v>1</v>
      </c>
      <c r="CK33">
        <f t="shared" si="106"/>
        <v>1</v>
      </c>
      <c r="CL33">
        <f t="shared" si="107"/>
        <v>1</v>
      </c>
      <c r="CM33">
        <f t="shared" si="108"/>
        <v>1</v>
      </c>
      <c r="CN33">
        <f t="shared" si="109"/>
        <v>1</v>
      </c>
      <c r="CO33">
        <f t="shared" si="110"/>
        <v>1</v>
      </c>
      <c r="CP33">
        <f t="shared" si="111"/>
        <v>1</v>
      </c>
      <c r="CQ33">
        <f t="shared" si="112"/>
        <v>1</v>
      </c>
      <c r="CR33">
        <f t="shared" si="113"/>
        <v>1</v>
      </c>
      <c r="CS33">
        <f t="shared" si="114"/>
        <v>0</v>
      </c>
      <c r="CT33">
        <f t="shared" si="115"/>
        <v>1</v>
      </c>
      <c r="CU33">
        <f t="shared" si="116"/>
        <v>1</v>
      </c>
      <c r="CV33">
        <f t="shared" si="117"/>
        <v>1</v>
      </c>
      <c r="CW33">
        <f t="shared" si="118"/>
        <v>1</v>
      </c>
      <c r="CX33">
        <f t="shared" si="119"/>
        <v>1</v>
      </c>
      <c r="CY33">
        <f t="shared" si="120"/>
        <v>1</v>
      </c>
      <c r="CZ33">
        <f t="shared" si="121"/>
        <v>1</v>
      </c>
      <c r="DA33">
        <f t="shared" si="122"/>
        <v>1</v>
      </c>
      <c r="DB33">
        <f t="shared" si="123"/>
        <v>1</v>
      </c>
      <c r="DC33" s="187">
        <f t="shared" si="124"/>
        <v>1</v>
      </c>
      <c r="DD33" s="187">
        <f t="shared" si="125"/>
        <v>1</v>
      </c>
      <c r="DE33" s="187">
        <f t="shared" si="126"/>
        <v>1</v>
      </c>
      <c r="DF33" s="187">
        <f t="shared" si="3"/>
        <v>1</v>
      </c>
      <c r="DG33">
        <f t="shared" si="183"/>
        <v>1</v>
      </c>
      <c r="DH33" s="7">
        <f t="shared" si="4"/>
        <v>0.15</v>
      </c>
      <c r="DI33" s="7">
        <f t="shared" si="5"/>
        <v>0.15</v>
      </c>
      <c r="DJ33" s="7">
        <f t="shared" si="6"/>
        <v>0.15</v>
      </c>
      <c r="DK33" s="7">
        <f t="shared" si="184"/>
        <v>0.15</v>
      </c>
      <c r="DL33" s="7">
        <f t="shared" si="7"/>
        <v>0.3</v>
      </c>
      <c r="DM33" s="7">
        <f t="shared" si="8"/>
        <v>0.3</v>
      </c>
      <c r="DN33" s="7">
        <f t="shared" si="9"/>
        <v>0.3</v>
      </c>
      <c r="DO33" s="7">
        <f t="shared" si="10"/>
        <v>0.3</v>
      </c>
      <c r="DP33" s="7">
        <f>IF(MIN(Data[[#This Row],[¿El agente demuestra escucha activa durante la gestión?6]:[¿El agente parafrasea para confirmar entendimiento?9]])=0,0,30%)</f>
        <v>0.3</v>
      </c>
      <c r="DQ33" s="7">
        <f t="shared" si="11"/>
        <v>0.3</v>
      </c>
      <c r="DR33" s="7">
        <f t="shared" si="12"/>
        <v>0.3</v>
      </c>
      <c r="DS33" s="7">
        <f t="shared" si="13"/>
        <v>0.3</v>
      </c>
      <c r="DT33" s="7">
        <f t="shared" si="14"/>
        <v>0.3</v>
      </c>
      <c r="DU33" s="7">
        <f>IF(MIN(Data[[#This Row],[¿El agente adapta su comunicación al cliente?11]:[¿El agente utiliza el plural corporativo correctamente?14]])=0,0,30%)</f>
        <v>0.3</v>
      </c>
      <c r="DV33" s="7">
        <f t="shared" si="15"/>
        <v>0.25</v>
      </c>
      <c r="DW33" s="7">
        <f t="shared" si="185"/>
        <v>0.25</v>
      </c>
      <c r="DX33" s="7">
        <f t="shared" si="186"/>
        <v>1</v>
      </c>
      <c r="DY33" s="7">
        <f t="shared" si="129"/>
        <v>1</v>
      </c>
      <c r="DZ33" s="7">
        <f t="shared" si="130"/>
        <v>1</v>
      </c>
      <c r="EA33" s="7">
        <f t="shared" si="131"/>
        <v>1</v>
      </c>
      <c r="EB33" s="7">
        <f t="shared" si="132"/>
        <v>1</v>
      </c>
      <c r="EC33" s="7">
        <f t="shared" si="187"/>
        <v>1</v>
      </c>
      <c r="ED33" s="7">
        <f t="shared" si="16"/>
        <v>1</v>
      </c>
      <c r="EE33" s="7">
        <f t="shared" si="17"/>
        <v>1</v>
      </c>
      <c r="EF33" s="7">
        <f>IF(SUM(Data[[#This Row],[¿El agente presenta correctamente los beneficios del producto?23]:[¿El agente comunica beneficios emocionales al cliente?24]])=200%,100%,0%)</f>
        <v>1</v>
      </c>
      <c r="EG33" s="7">
        <f t="shared" si="18"/>
        <v>1</v>
      </c>
      <c r="EH33" s="7">
        <f t="shared" si="19"/>
        <v>1</v>
      </c>
      <c r="EI33" s="7">
        <f t="shared" si="20"/>
        <v>1</v>
      </c>
      <c r="EJ33" s="7">
        <f t="shared" si="188"/>
        <v>1</v>
      </c>
      <c r="EK33" s="7">
        <f t="shared" si="21"/>
        <v>1</v>
      </c>
      <c r="EL33" s="7">
        <f>+Data[[#This Row],[¿El agente explica los términos y condiciones del servicio?28]]</f>
        <v>1</v>
      </c>
      <c r="EM33" s="7">
        <f t="shared" si="22"/>
        <v>1</v>
      </c>
      <c r="EN33" s="7">
        <f>+Data[[#This Row],[¿El agente identifica correctamente la solicitud del cliente? 2]]</f>
        <v>1</v>
      </c>
      <c r="EO33" s="7">
        <f t="shared" si="23"/>
        <v>1</v>
      </c>
      <c r="EP33" s="7">
        <f t="shared" si="24"/>
        <v>1</v>
      </c>
      <c r="EQ33" s="7">
        <f t="shared" si="25"/>
        <v>1</v>
      </c>
      <c r="ER33" s="7">
        <f t="shared" si="189"/>
        <v>1</v>
      </c>
      <c r="ES33" s="7">
        <f t="shared" si="26"/>
        <v>1</v>
      </c>
      <c r="ET33" s="7">
        <f t="shared" si="27"/>
        <v>1</v>
      </c>
      <c r="EU33" s="7">
        <f t="shared" si="190"/>
        <v>1</v>
      </c>
      <c r="EV33" s="7">
        <f t="shared" si="28"/>
        <v>1</v>
      </c>
      <c r="EW33" s="7">
        <f t="shared" si="29"/>
        <v>1</v>
      </c>
      <c r="EX33" s="7">
        <f t="shared" si="135"/>
        <v>1</v>
      </c>
      <c r="EY33" s="7">
        <f t="shared" si="136"/>
        <v>1</v>
      </c>
      <c r="EZ33" s="7">
        <f t="shared" si="32"/>
        <v>1</v>
      </c>
      <c r="FA33" s="7">
        <f t="shared" si="137"/>
        <v>1</v>
      </c>
      <c r="FB33" s="7">
        <f t="shared" si="191"/>
        <v>1</v>
      </c>
      <c r="FC33" s="7">
        <f t="shared" si="192"/>
        <v>1</v>
      </c>
      <c r="FD33" s="7">
        <f t="shared" si="34"/>
        <v>1</v>
      </c>
      <c r="FE33" s="7">
        <f t="shared" si="35"/>
        <v>0</v>
      </c>
      <c r="FF33" s="7">
        <f t="shared" si="36"/>
        <v>1</v>
      </c>
      <c r="FG33" s="7">
        <f t="shared" si="37"/>
        <v>1</v>
      </c>
      <c r="FH33" s="7">
        <f t="shared" si="38"/>
        <v>1</v>
      </c>
      <c r="FI33" s="7">
        <f t="shared" si="39"/>
        <v>1</v>
      </c>
      <c r="FJ33" s="7">
        <f t="shared" si="193"/>
        <v>0</v>
      </c>
      <c r="FK33" s="7">
        <f t="shared" si="40"/>
        <v>1</v>
      </c>
      <c r="FL33" s="7">
        <f>+Data[[#This Row],[¿El agente gestiona la oferta según la campaña vigente?48]]</f>
        <v>1</v>
      </c>
      <c r="FM33" s="7">
        <f t="shared" si="41"/>
        <v>1</v>
      </c>
      <c r="FN33" s="7">
        <f t="shared" si="42"/>
        <v>1</v>
      </c>
      <c r="FO33" s="7">
        <f t="shared" si="43"/>
        <v>1</v>
      </c>
      <c r="FP33" s="7">
        <f t="shared" si="194"/>
        <v>1</v>
      </c>
      <c r="FQ33" s="7">
        <f t="shared" si="44"/>
        <v>1</v>
      </c>
      <c r="FR33" s="7">
        <f>+Data[[#This Row],[¿El agente registra correctamente todas las interacciones?52]]</f>
        <v>1</v>
      </c>
      <c r="FS33" s="7">
        <f t="shared" si="195"/>
        <v>0</v>
      </c>
      <c r="FT33" s="240">
        <f t="shared" si="45"/>
        <v>1</v>
      </c>
      <c r="FU33" s="7">
        <f>+Data[[#This Row],[¿El agente confirma la titularidad del cliente adecuadamente?53]]</f>
        <v>1</v>
      </c>
      <c r="FV33" s="240">
        <f t="shared" si="46"/>
        <v>1</v>
      </c>
      <c r="FW33" s="240">
        <f t="shared" si="47"/>
        <v>1</v>
      </c>
      <c r="FX33" s="7">
        <f t="shared" si="196"/>
        <v>1</v>
      </c>
      <c r="FY33" s="240">
        <f t="shared" si="49"/>
        <v>1</v>
      </c>
      <c r="FZ33" s="7">
        <f>+Data[[#This Row],[¿El agente evita compartir información sensible?56]]</f>
        <v>1</v>
      </c>
      <c r="GA33" s="7">
        <f t="shared" si="197"/>
        <v>1</v>
      </c>
      <c r="GB33" s="189">
        <f t="shared" si="198"/>
        <v>0.1</v>
      </c>
      <c r="GC33" s="189">
        <f t="shared" si="199"/>
        <v>0.3</v>
      </c>
      <c r="GD33" s="190">
        <f t="shared" si="200"/>
        <v>0</v>
      </c>
      <c r="GE33" s="190">
        <f t="shared" si="201"/>
        <v>0.3</v>
      </c>
      <c r="GF33" s="7">
        <f t="shared" si="202"/>
        <v>0.7</v>
      </c>
      <c r="GG33" s="187">
        <f>1</f>
        <v>1</v>
      </c>
      <c r="GH33" s="187">
        <f t="shared" si="50"/>
        <v>1</v>
      </c>
      <c r="GI33" t="str">
        <f t="shared" si="51"/>
        <v/>
      </c>
      <c r="GJ33" t="str">
        <f t="shared" si="52"/>
        <v/>
      </c>
      <c r="GK33" t="str">
        <f t="shared" si="53"/>
        <v/>
      </c>
      <c r="GN33" t="str">
        <f t="shared" si="54"/>
        <v/>
      </c>
      <c r="GO33" t="str">
        <f t="shared" si="55"/>
        <v/>
      </c>
      <c r="GP33" t="str">
        <f t="shared" si="56"/>
        <v/>
      </c>
      <c r="GQ33" t="str">
        <f t="shared" si="57"/>
        <v/>
      </c>
      <c r="GR33" t="str">
        <f t="shared" si="58"/>
        <v/>
      </c>
      <c r="GS33" t="str">
        <f t="shared" si="59"/>
        <v/>
      </c>
      <c r="GT33" t="str">
        <f t="shared" si="60"/>
        <v/>
      </c>
      <c r="GU33" t="e">
        <f>IF(#REF!="No",#REF!,"")</f>
        <v>#REF!</v>
      </c>
      <c r="GV33" t="str">
        <f t="shared" si="61"/>
        <v/>
      </c>
      <c r="GW33" t="str">
        <f t="shared" si="62"/>
        <v/>
      </c>
      <c r="GX33" t="str">
        <f t="shared" si="63"/>
        <v/>
      </c>
      <c r="GY33" t="str">
        <f t="shared" si="64"/>
        <v/>
      </c>
      <c r="GZ33" t="str">
        <f t="shared" si="65"/>
        <v/>
      </c>
      <c r="HA33" t="str">
        <f t="shared" si="66"/>
        <v/>
      </c>
      <c r="HB33" t="str">
        <f t="shared" si="67"/>
        <v/>
      </c>
      <c r="HC33" t="str">
        <f t="shared" si="68"/>
        <v/>
      </c>
      <c r="HD33" t="str">
        <f t="shared" si="69"/>
        <v/>
      </c>
      <c r="HE33" t="str">
        <f t="shared" si="70"/>
        <v/>
      </c>
      <c r="HF33" t="str">
        <f t="shared" si="71"/>
        <v/>
      </c>
      <c r="HG33" t="str">
        <f t="shared" si="72"/>
        <v/>
      </c>
      <c r="HH33" t="str">
        <f t="shared" si="73"/>
        <v/>
      </c>
      <c r="HI33" t="str">
        <f t="shared" si="74"/>
        <v/>
      </c>
      <c r="HJ33" t="str">
        <f t="shared" si="75"/>
        <v/>
      </c>
      <c r="HK33" t="str">
        <f t="shared" si="76"/>
        <v/>
      </c>
      <c r="HL33" t="str">
        <f t="shared" si="77"/>
        <v/>
      </c>
      <c r="HM33" t="str">
        <f t="shared" si="78"/>
        <v/>
      </c>
      <c r="HN33" t="str">
        <f t="shared" si="79"/>
        <v/>
      </c>
      <c r="HO33" t="str">
        <f t="shared" si="80"/>
        <v/>
      </c>
      <c r="HP33" t="str">
        <f t="shared" si="81"/>
        <v/>
      </c>
      <c r="HQ33" t="e">
        <f>IF(#REF!="No",#REF!,"")</f>
        <v>#REF!</v>
      </c>
      <c r="HR33" t="e">
        <f>IF(#REF!="No",#REF!,"")</f>
        <v>#REF!</v>
      </c>
      <c r="HS33" t="str">
        <f t="shared" si="82"/>
        <v/>
      </c>
      <c r="HT33" t="str">
        <f t="shared" si="83"/>
        <v xml:space="preserve">¿El agente realiza venta cruzada cuando corresponde? </v>
      </c>
      <c r="HU33" t="str">
        <f t="shared" si="84"/>
        <v/>
      </c>
      <c r="HV33" t="str">
        <f t="shared" si="85"/>
        <v/>
      </c>
      <c r="HW33" t="str">
        <f t="shared" si="86"/>
        <v/>
      </c>
      <c r="HX33" t="str">
        <f t="shared" si="87"/>
        <v/>
      </c>
      <c r="HY33" t="str">
        <f t="shared" si="88"/>
        <v/>
      </c>
      <c r="HZ33" t="str">
        <f t="shared" si="89"/>
        <v/>
      </c>
      <c r="IA33" t="str">
        <f t="shared" si="90"/>
        <v/>
      </c>
      <c r="IB33" t="str">
        <f t="shared" si="91"/>
        <v/>
      </c>
      <c r="IC33" t="str">
        <f t="shared" si="92"/>
        <v/>
      </c>
      <c r="ID33" s="187" t="str">
        <f t="shared" si="93"/>
        <v/>
      </c>
      <c r="IE33" s="187" t="str">
        <f t="shared" si="94"/>
        <v/>
      </c>
      <c r="IF33" s="187" t="str">
        <f t="shared" si="95"/>
        <v/>
      </c>
      <c r="IG33" s="187" t="str">
        <f t="shared" si="96"/>
        <v/>
      </c>
      <c r="IH33" s="78" t="str">
        <f>A33&amp;" "&amp;F33&amp;" "&amp;Data[[#This Row],[mes]]</f>
        <v>Ediany Yatzury Simons Delgado Outbound may-26</v>
      </c>
      <c r="II33" s="78">
        <f>COUNTIF($IH32:$IH425,IH33)</f>
        <v>3</v>
      </c>
      <c r="IJ33" s="78">
        <f t="shared" si="203"/>
        <v>0</v>
      </c>
      <c r="IK33" s="78">
        <f>IF(Data[[#This Row],[Muestra Critica]]&gt;0,Data[[#This Row],[Muestra Critica]],"")</f>
        <v>1</v>
      </c>
      <c r="IL33">
        <f>IF(IK33="","",COUNTIF($IK$3:$IK425,IK33))</f>
        <v>397</v>
      </c>
      <c r="IM33">
        <f t="shared" si="204"/>
        <v>0</v>
      </c>
      <c r="IN33" s="188" t="str">
        <f t="shared" si="99"/>
        <v>may-26</v>
      </c>
      <c r="IO33" s="78"/>
      <c r="IP33" s="78"/>
      <c r="IQ33" s="78"/>
      <c r="IR33" s="78"/>
      <c r="IS33" s="78" t="str">
        <f ca="1">IFERROR(_xlfn.XLOOKUP(A:A,HC!B:B,HC!E:E,,0),0)</f>
        <v>&gt; 60 dias</v>
      </c>
    </row>
    <row r="34" spans="1:253" ht="15.5">
      <c r="A34" s="205" t="s">
        <v>330</v>
      </c>
      <c r="B34" s="205">
        <v>66960634</v>
      </c>
      <c r="C34" s="210">
        <v>46147</v>
      </c>
      <c r="D34" s="205" t="s">
        <v>449</v>
      </c>
      <c r="E34" s="205" t="s">
        <v>434</v>
      </c>
      <c r="F34" s="205" t="s">
        <v>32</v>
      </c>
      <c r="G34" s="205" t="s">
        <v>436</v>
      </c>
      <c r="H34" s="205" t="s">
        <v>452</v>
      </c>
      <c r="I34" s="206" t="s">
        <v>447</v>
      </c>
      <c r="J34" s="168" t="s">
        <v>33</v>
      </c>
      <c r="K34" s="168" t="s">
        <v>33</v>
      </c>
      <c r="L34" s="168" t="s">
        <v>33</v>
      </c>
      <c r="M34" s="168" t="s">
        <v>33</v>
      </c>
      <c r="N34" s="168" t="s">
        <v>33</v>
      </c>
      <c r="O34" s="168" t="s">
        <v>33</v>
      </c>
      <c r="P34" s="168" t="s">
        <v>33</v>
      </c>
      <c r="Q34" s="168" t="s">
        <v>33</v>
      </c>
      <c r="R34" s="168" t="s">
        <v>33</v>
      </c>
      <c r="S34" s="168" t="s">
        <v>33</v>
      </c>
      <c r="T34" s="168" t="s">
        <v>33</v>
      </c>
      <c r="U34" s="168" t="s">
        <v>33</v>
      </c>
      <c r="V34" s="169" t="s">
        <v>33</v>
      </c>
      <c r="W34" s="169" t="s">
        <v>33</v>
      </c>
      <c r="X34" s="169" t="s">
        <v>33</v>
      </c>
      <c r="Y34" s="169" t="s">
        <v>33</v>
      </c>
      <c r="Z34" s="169" t="s">
        <v>33</v>
      </c>
      <c r="AA34" s="169" t="s">
        <v>33</v>
      </c>
      <c r="AB34" s="169" t="s">
        <v>33</v>
      </c>
      <c r="AC34" s="169" t="s">
        <v>33</v>
      </c>
      <c r="AD34" s="169" t="s">
        <v>33</v>
      </c>
      <c r="AE34" s="169" t="s">
        <v>33</v>
      </c>
      <c r="AF34" s="169" t="s">
        <v>33</v>
      </c>
      <c r="AG34" s="169" t="s">
        <v>33</v>
      </c>
      <c r="AH34" s="169" t="s">
        <v>33</v>
      </c>
      <c r="AI34" s="169" t="s">
        <v>33</v>
      </c>
      <c r="AJ34" s="169" t="s">
        <v>33</v>
      </c>
      <c r="AK34" s="169" t="s">
        <v>33</v>
      </c>
      <c r="AL34" s="169" t="s">
        <v>33</v>
      </c>
      <c r="AM34" s="169" t="s">
        <v>33</v>
      </c>
      <c r="AN34" s="169" t="s">
        <v>33</v>
      </c>
      <c r="AO34" s="169" t="s">
        <v>33</v>
      </c>
      <c r="AP34" s="169" t="s">
        <v>33</v>
      </c>
      <c r="AQ34" s="169" t="s">
        <v>464</v>
      </c>
      <c r="AR34" s="169" t="s">
        <v>33</v>
      </c>
      <c r="AS34" s="169" t="s">
        <v>33</v>
      </c>
      <c r="AT34" s="169" t="s">
        <v>34</v>
      </c>
      <c r="AU34" s="169" t="s">
        <v>33</v>
      </c>
      <c r="AV34" s="169" t="s">
        <v>33</v>
      </c>
      <c r="AW34" s="169" t="s">
        <v>33</v>
      </c>
      <c r="AX34" s="169" t="s">
        <v>33</v>
      </c>
      <c r="AY34" s="169" t="s">
        <v>33</v>
      </c>
      <c r="AZ34" s="169" t="s">
        <v>33</v>
      </c>
      <c r="BA34" s="169" t="s">
        <v>33</v>
      </c>
      <c r="BB34" s="169" t="s">
        <v>33</v>
      </c>
      <c r="BC34" s="207" t="s">
        <v>33</v>
      </c>
      <c r="BD34" s="207" t="s">
        <v>33</v>
      </c>
      <c r="BE34" s="207" t="s">
        <v>33</v>
      </c>
      <c r="BF34" s="208" t="s">
        <v>33</v>
      </c>
      <c r="BG34" s="196"/>
      <c r="BH34" s="211" t="str">
        <f>Data[[#This Row],[Tipo de Muestra]]</f>
        <v>Critica</v>
      </c>
      <c r="BI34" s="196"/>
      <c r="BJ34" s="196"/>
      <c r="BK34">
        <f t="shared" si="0"/>
        <v>1</v>
      </c>
      <c r="BL34">
        <f t="shared" si="1"/>
        <v>1</v>
      </c>
      <c r="BM34">
        <f t="shared" si="164"/>
        <v>1</v>
      </c>
      <c r="BN34">
        <f t="shared" si="165"/>
        <v>1</v>
      </c>
      <c r="BO34">
        <f t="shared" si="166"/>
        <v>1</v>
      </c>
      <c r="BP34">
        <f t="shared" si="167"/>
        <v>1</v>
      </c>
      <c r="BQ34">
        <f t="shared" si="168"/>
        <v>1</v>
      </c>
      <c r="BR34">
        <f t="shared" si="169"/>
        <v>1</v>
      </c>
      <c r="BS34">
        <f t="shared" si="170"/>
        <v>1</v>
      </c>
      <c r="BT34">
        <f t="shared" si="171"/>
        <v>1</v>
      </c>
      <c r="BU34">
        <f t="shared" si="172"/>
        <v>1</v>
      </c>
      <c r="BV34">
        <f t="shared" si="173"/>
        <v>1</v>
      </c>
      <c r="BW34">
        <f t="shared" si="174"/>
        <v>1</v>
      </c>
      <c r="BX34">
        <f t="shared" si="175"/>
        <v>1</v>
      </c>
      <c r="BY34">
        <f t="shared" si="176"/>
        <v>1</v>
      </c>
      <c r="BZ34">
        <f t="shared" si="177"/>
        <v>1</v>
      </c>
      <c r="CA34">
        <f t="shared" si="178"/>
        <v>1</v>
      </c>
      <c r="CB34">
        <f t="shared" si="179"/>
        <v>1</v>
      </c>
      <c r="CC34">
        <f t="shared" si="180"/>
        <v>1</v>
      </c>
      <c r="CD34">
        <f t="shared" si="181"/>
        <v>1</v>
      </c>
      <c r="CE34">
        <f t="shared" si="182"/>
        <v>1</v>
      </c>
      <c r="CF34">
        <f t="shared" si="101"/>
        <v>1</v>
      </c>
      <c r="CG34">
        <f t="shared" si="102"/>
        <v>1</v>
      </c>
      <c r="CH34">
        <f t="shared" si="103"/>
        <v>1</v>
      </c>
      <c r="CI34">
        <f t="shared" si="104"/>
        <v>1</v>
      </c>
      <c r="CJ34">
        <f t="shared" si="105"/>
        <v>1</v>
      </c>
      <c r="CK34">
        <f t="shared" si="106"/>
        <v>1</v>
      </c>
      <c r="CL34">
        <f t="shared" si="107"/>
        <v>1</v>
      </c>
      <c r="CM34">
        <f t="shared" si="108"/>
        <v>1</v>
      </c>
      <c r="CN34">
        <f t="shared" si="109"/>
        <v>1</v>
      </c>
      <c r="CO34">
        <f t="shared" si="110"/>
        <v>1</v>
      </c>
      <c r="CP34">
        <f t="shared" si="111"/>
        <v>1</v>
      </c>
      <c r="CQ34">
        <f t="shared" si="112"/>
        <v>1</v>
      </c>
      <c r="CR34">
        <f t="shared" si="113"/>
        <v>1</v>
      </c>
      <c r="CS34">
        <f t="shared" si="114"/>
        <v>1</v>
      </c>
      <c r="CT34">
        <f t="shared" si="115"/>
        <v>0</v>
      </c>
      <c r="CU34">
        <f t="shared" si="116"/>
        <v>1</v>
      </c>
      <c r="CV34">
        <f t="shared" si="117"/>
        <v>1</v>
      </c>
      <c r="CW34">
        <f t="shared" si="118"/>
        <v>1</v>
      </c>
      <c r="CX34">
        <f t="shared" si="119"/>
        <v>1</v>
      </c>
      <c r="CY34">
        <f t="shared" si="120"/>
        <v>1</v>
      </c>
      <c r="CZ34">
        <f t="shared" si="121"/>
        <v>1</v>
      </c>
      <c r="DA34">
        <f t="shared" si="122"/>
        <v>1</v>
      </c>
      <c r="DB34">
        <f t="shared" si="123"/>
        <v>1</v>
      </c>
      <c r="DC34" s="187">
        <f t="shared" si="124"/>
        <v>1</v>
      </c>
      <c r="DD34" s="187">
        <f t="shared" si="125"/>
        <v>1</v>
      </c>
      <c r="DE34" s="187">
        <f t="shared" si="126"/>
        <v>1</v>
      </c>
      <c r="DF34" s="187">
        <f t="shared" si="3"/>
        <v>1</v>
      </c>
      <c r="DG34">
        <f t="shared" si="183"/>
        <v>1</v>
      </c>
      <c r="DH34" s="7">
        <f t="shared" si="4"/>
        <v>0.15</v>
      </c>
      <c r="DI34" s="7">
        <f t="shared" si="5"/>
        <v>0.15</v>
      </c>
      <c r="DJ34" s="7">
        <f t="shared" si="6"/>
        <v>0.15</v>
      </c>
      <c r="DK34" s="7">
        <f t="shared" si="184"/>
        <v>0.15</v>
      </c>
      <c r="DL34" s="7">
        <f t="shared" si="7"/>
        <v>0.3</v>
      </c>
      <c r="DM34" s="7">
        <f t="shared" si="8"/>
        <v>0.3</v>
      </c>
      <c r="DN34" s="7">
        <f t="shared" si="9"/>
        <v>0.3</v>
      </c>
      <c r="DO34" s="7">
        <f t="shared" si="10"/>
        <v>0.3</v>
      </c>
      <c r="DP34" s="7">
        <f>IF(MIN(Data[[#This Row],[¿El agente demuestra escucha activa durante la gestión?6]:[¿El agente parafrasea para confirmar entendimiento?9]])=0,0,30%)</f>
        <v>0.3</v>
      </c>
      <c r="DQ34" s="7">
        <f t="shared" si="11"/>
        <v>0.3</v>
      </c>
      <c r="DR34" s="7">
        <f t="shared" si="12"/>
        <v>0.3</v>
      </c>
      <c r="DS34" s="7">
        <f t="shared" si="13"/>
        <v>0.3</v>
      </c>
      <c r="DT34" s="7">
        <f t="shared" si="14"/>
        <v>0.3</v>
      </c>
      <c r="DU34" s="7">
        <f>IF(MIN(Data[[#This Row],[¿El agente adapta su comunicación al cliente?11]:[¿El agente utiliza el plural corporativo correctamente?14]])=0,0,30%)</f>
        <v>0.3</v>
      </c>
      <c r="DV34" s="7">
        <f t="shared" si="15"/>
        <v>0.25</v>
      </c>
      <c r="DW34" s="7">
        <f t="shared" si="185"/>
        <v>0.25</v>
      </c>
      <c r="DX34" s="7">
        <f t="shared" si="186"/>
        <v>1</v>
      </c>
      <c r="DY34" s="7">
        <f t="shared" si="129"/>
        <v>1</v>
      </c>
      <c r="DZ34" s="7">
        <f t="shared" si="130"/>
        <v>1</v>
      </c>
      <c r="EA34" s="7">
        <f t="shared" si="131"/>
        <v>1</v>
      </c>
      <c r="EB34" s="7">
        <f t="shared" si="132"/>
        <v>1</v>
      </c>
      <c r="EC34" s="7">
        <f t="shared" si="187"/>
        <v>1</v>
      </c>
      <c r="ED34" s="7">
        <f t="shared" si="16"/>
        <v>1</v>
      </c>
      <c r="EE34" s="7">
        <f t="shared" si="17"/>
        <v>1</v>
      </c>
      <c r="EF34" s="7">
        <f>IF(SUM(Data[[#This Row],[¿El agente presenta correctamente los beneficios del producto?23]:[¿El agente comunica beneficios emocionales al cliente?24]])=200%,100%,0%)</f>
        <v>1</v>
      </c>
      <c r="EG34" s="7">
        <f t="shared" si="18"/>
        <v>1</v>
      </c>
      <c r="EH34" s="7">
        <f t="shared" si="19"/>
        <v>1</v>
      </c>
      <c r="EI34" s="7">
        <f t="shared" si="20"/>
        <v>1</v>
      </c>
      <c r="EJ34" s="7">
        <f t="shared" si="188"/>
        <v>1</v>
      </c>
      <c r="EK34" s="7">
        <f t="shared" si="21"/>
        <v>1</v>
      </c>
      <c r="EL34" s="7">
        <f>+Data[[#This Row],[¿El agente explica los términos y condiciones del servicio?28]]</f>
        <v>1</v>
      </c>
      <c r="EM34" s="7">
        <f t="shared" si="22"/>
        <v>1</v>
      </c>
      <c r="EN34" s="7">
        <f>+Data[[#This Row],[¿El agente identifica correctamente la solicitud del cliente? 2]]</f>
        <v>1</v>
      </c>
      <c r="EO34" s="7">
        <f t="shared" si="23"/>
        <v>1</v>
      </c>
      <c r="EP34" s="7">
        <f t="shared" si="24"/>
        <v>1</v>
      </c>
      <c r="EQ34" s="7">
        <f t="shared" si="25"/>
        <v>1</v>
      </c>
      <c r="ER34" s="7">
        <f t="shared" si="189"/>
        <v>1</v>
      </c>
      <c r="ES34" s="7">
        <f t="shared" si="26"/>
        <v>1</v>
      </c>
      <c r="ET34" s="7">
        <f t="shared" si="27"/>
        <v>1</v>
      </c>
      <c r="EU34" s="7">
        <f t="shared" si="190"/>
        <v>1</v>
      </c>
      <c r="EV34" s="7">
        <f t="shared" si="28"/>
        <v>1</v>
      </c>
      <c r="EW34" s="7">
        <f t="shared" si="29"/>
        <v>1</v>
      </c>
      <c r="EX34" s="7">
        <f t="shared" si="135"/>
        <v>1</v>
      </c>
      <c r="EY34" s="7">
        <f t="shared" si="136"/>
        <v>1</v>
      </c>
      <c r="EZ34" s="7">
        <f t="shared" si="32"/>
        <v>1</v>
      </c>
      <c r="FA34" s="7">
        <f t="shared" si="137"/>
        <v>1</v>
      </c>
      <c r="FB34" s="7">
        <f t="shared" si="191"/>
        <v>1</v>
      </c>
      <c r="FC34" s="7">
        <f t="shared" si="192"/>
        <v>1</v>
      </c>
      <c r="FD34" s="7">
        <f t="shared" si="34"/>
        <v>1</v>
      </c>
      <c r="FE34" s="7">
        <f t="shared" si="35"/>
        <v>1</v>
      </c>
      <c r="FF34" s="7">
        <f t="shared" si="36"/>
        <v>0</v>
      </c>
      <c r="FG34" s="7">
        <f t="shared" si="37"/>
        <v>1</v>
      </c>
      <c r="FH34" s="7">
        <f t="shared" si="38"/>
        <v>1</v>
      </c>
      <c r="FI34" s="7">
        <f t="shared" si="39"/>
        <v>1</v>
      </c>
      <c r="FJ34" s="7">
        <f t="shared" si="193"/>
        <v>0</v>
      </c>
      <c r="FK34" s="7">
        <f t="shared" si="40"/>
        <v>1</v>
      </c>
      <c r="FL34" s="7">
        <f>+Data[[#This Row],[¿El agente gestiona la oferta según la campaña vigente?48]]</f>
        <v>1</v>
      </c>
      <c r="FM34" s="7">
        <f t="shared" si="41"/>
        <v>1</v>
      </c>
      <c r="FN34" s="7">
        <f t="shared" si="42"/>
        <v>1</v>
      </c>
      <c r="FO34" s="7">
        <f t="shared" si="43"/>
        <v>1</v>
      </c>
      <c r="FP34" s="7">
        <f t="shared" si="194"/>
        <v>1</v>
      </c>
      <c r="FQ34" s="7">
        <f t="shared" si="44"/>
        <v>1</v>
      </c>
      <c r="FR34" s="7">
        <f>+Data[[#This Row],[¿El agente registra correctamente todas las interacciones?52]]</f>
        <v>1</v>
      </c>
      <c r="FS34" s="7">
        <f t="shared" si="195"/>
        <v>0</v>
      </c>
      <c r="FT34" s="240">
        <f t="shared" si="45"/>
        <v>1</v>
      </c>
      <c r="FU34" s="7">
        <f>+Data[[#This Row],[¿El agente confirma la titularidad del cliente adecuadamente?53]]</f>
        <v>1</v>
      </c>
      <c r="FV34" s="240">
        <f t="shared" si="46"/>
        <v>1</v>
      </c>
      <c r="FW34" s="240">
        <f t="shared" si="47"/>
        <v>1</v>
      </c>
      <c r="FX34" s="7">
        <f t="shared" si="196"/>
        <v>1</v>
      </c>
      <c r="FY34" s="240">
        <f t="shared" si="49"/>
        <v>1</v>
      </c>
      <c r="FZ34" s="7">
        <f>+Data[[#This Row],[¿El agente evita compartir información sensible?56]]</f>
        <v>1</v>
      </c>
      <c r="GA34" s="7">
        <f t="shared" si="197"/>
        <v>1</v>
      </c>
      <c r="GB34" s="189">
        <f t="shared" si="198"/>
        <v>0.1</v>
      </c>
      <c r="GC34" s="189">
        <f t="shared" si="199"/>
        <v>0.3</v>
      </c>
      <c r="GD34" s="190">
        <f t="shared" si="200"/>
        <v>0</v>
      </c>
      <c r="GE34" s="190">
        <f t="shared" si="201"/>
        <v>0.3</v>
      </c>
      <c r="GF34" s="7">
        <f t="shared" si="202"/>
        <v>0.7</v>
      </c>
      <c r="GG34" s="187">
        <f>1</f>
        <v>1</v>
      </c>
      <c r="GH34" s="187">
        <f t="shared" si="50"/>
        <v>1</v>
      </c>
      <c r="GI34" t="str">
        <f t="shared" si="51"/>
        <v/>
      </c>
      <c r="GJ34" t="str">
        <f t="shared" si="52"/>
        <v/>
      </c>
      <c r="GK34" t="str">
        <f t="shared" si="53"/>
        <v/>
      </c>
      <c r="GN34" t="str">
        <f t="shared" si="54"/>
        <v/>
      </c>
      <c r="GO34" t="str">
        <f t="shared" si="55"/>
        <v/>
      </c>
      <c r="GP34" t="str">
        <f t="shared" si="56"/>
        <v/>
      </c>
      <c r="GQ34" t="str">
        <f t="shared" si="57"/>
        <v/>
      </c>
      <c r="GR34" t="str">
        <f t="shared" si="58"/>
        <v/>
      </c>
      <c r="GS34" t="str">
        <f t="shared" si="59"/>
        <v/>
      </c>
      <c r="GT34" t="str">
        <f t="shared" si="60"/>
        <v/>
      </c>
      <c r="GU34" t="e">
        <f>IF(#REF!="No",#REF!,"")</f>
        <v>#REF!</v>
      </c>
      <c r="GV34" t="str">
        <f t="shared" si="61"/>
        <v/>
      </c>
      <c r="GW34" t="str">
        <f t="shared" si="62"/>
        <v/>
      </c>
      <c r="GX34" t="str">
        <f t="shared" si="63"/>
        <v/>
      </c>
      <c r="GY34" t="str">
        <f t="shared" si="64"/>
        <v/>
      </c>
      <c r="GZ34" t="str">
        <f t="shared" si="65"/>
        <v/>
      </c>
      <c r="HA34" t="str">
        <f t="shared" si="66"/>
        <v/>
      </c>
      <c r="HB34" t="str">
        <f t="shared" si="67"/>
        <v/>
      </c>
      <c r="HC34" t="str">
        <f t="shared" si="68"/>
        <v/>
      </c>
      <c r="HD34" t="str">
        <f t="shared" si="69"/>
        <v/>
      </c>
      <c r="HE34" t="str">
        <f t="shared" si="70"/>
        <v/>
      </c>
      <c r="HF34" t="str">
        <f t="shared" si="71"/>
        <v/>
      </c>
      <c r="HG34" t="str">
        <f t="shared" si="72"/>
        <v/>
      </c>
      <c r="HH34" t="str">
        <f t="shared" si="73"/>
        <v/>
      </c>
      <c r="HI34" t="str">
        <f t="shared" si="74"/>
        <v/>
      </c>
      <c r="HJ34" t="str">
        <f t="shared" si="75"/>
        <v/>
      </c>
      <c r="HK34" t="str">
        <f t="shared" si="76"/>
        <v/>
      </c>
      <c r="HL34" t="str">
        <f t="shared" si="77"/>
        <v/>
      </c>
      <c r="HM34" t="str">
        <f t="shared" si="78"/>
        <v/>
      </c>
      <c r="HN34" t="str">
        <f t="shared" si="79"/>
        <v/>
      </c>
      <c r="HO34" t="str">
        <f t="shared" si="80"/>
        <v/>
      </c>
      <c r="HP34" t="str">
        <f t="shared" si="81"/>
        <v/>
      </c>
      <c r="HQ34" t="e">
        <f>IF(#REF!="No",#REF!,"")</f>
        <v>#REF!</v>
      </c>
      <c r="HR34" t="e">
        <f>IF(#REF!="No",#REF!,"")</f>
        <v>#REF!</v>
      </c>
      <c r="HS34" t="str">
        <f t="shared" si="82"/>
        <v/>
      </c>
      <c r="HT34" t="str">
        <f t="shared" si="83"/>
        <v/>
      </c>
      <c r="HU34" t="str">
        <f t="shared" si="84"/>
        <v xml:space="preserve">¿El agente indaga o sondea adecuadamente las necesidades del cliente? </v>
      </c>
      <c r="HV34" t="str">
        <f t="shared" si="85"/>
        <v/>
      </c>
      <c r="HW34" t="str">
        <f t="shared" si="86"/>
        <v/>
      </c>
      <c r="HX34" t="str">
        <f t="shared" si="87"/>
        <v/>
      </c>
      <c r="HY34" t="str">
        <f t="shared" si="88"/>
        <v/>
      </c>
      <c r="HZ34" t="str">
        <f t="shared" si="89"/>
        <v/>
      </c>
      <c r="IA34" t="str">
        <f t="shared" si="90"/>
        <v/>
      </c>
      <c r="IB34" t="str">
        <f t="shared" si="91"/>
        <v/>
      </c>
      <c r="IC34" t="str">
        <f t="shared" si="92"/>
        <v/>
      </c>
      <c r="ID34" s="187" t="str">
        <f t="shared" si="93"/>
        <v/>
      </c>
      <c r="IE34" s="187" t="str">
        <f t="shared" si="94"/>
        <v/>
      </c>
      <c r="IF34" s="187" t="str">
        <f t="shared" si="95"/>
        <v/>
      </c>
      <c r="IG34" s="187" t="str">
        <f t="shared" si="96"/>
        <v/>
      </c>
      <c r="IH34" s="78" t="str">
        <f>A34&amp;" "&amp;F34&amp;" "&amp;Data[[#This Row],[mes]]</f>
        <v>Alexander Jonathan Coley Ortega Outbound may-26</v>
      </c>
      <c r="II34" s="78">
        <f>COUNTIF($IH33:$IH425,IH34)</f>
        <v>3</v>
      </c>
      <c r="IJ34" s="78">
        <f t="shared" si="203"/>
        <v>0</v>
      </c>
      <c r="IK34" s="78">
        <f>IF(Data[[#This Row],[Muestra Critica]]&gt;0,Data[[#This Row],[Muestra Critica]],"")</f>
        <v>1</v>
      </c>
      <c r="IL34">
        <f>IF(IK34="","",COUNTIF($IK$3:$IK425,IK34))</f>
        <v>397</v>
      </c>
      <c r="IM34">
        <f t="shared" si="204"/>
        <v>0</v>
      </c>
      <c r="IN34" s="188" t="str">
        <f t="shared" si="99"/>
        <v>may-26</v>
      </c>
      <c r="IO34" s="78"/>
      <c r="IP34" s="78"/>
      <c r="IQ34" s="78"/>
      <c r="IR34" s="78"/>
      <c r="IS34" s="78" t="str">
        <f ca="1">IFERROR(_xlfn.XLOOKUP(A:A,HC!B:B,HC!E:E,,0),0)</f>
        <v>&gt; 60 dias</v>
      </c>
    </row>
    <row r="35" spans="1:253" ht="15.5">
      <c r="A35" s="205" t="s">
        <v>331</v>
      </c>
      <c r="B35" s="205">
        <v>60876841</v>
      </c>
      <c r="C35" s="210">
        <v>46147</v>
      </c>
      <c r="D35" s="205" t="s">
        <v>449</v>
      </c>
      <c r="E35" s="205" t="s">
        <v>434</v>
      </c>
      <c r="F35" s="205" t="s">
        <v>32</v>
      </c>
      <c r="G35" s="205" t="s">
        <v>436</v>
      </c>
      <c r="H35" s="205" t="s">
        <v>452</v>
      </c>
      <c r="I35" s="206" t="s">
        <v>447</v>
      </c>
      <c r="J35" s="168" t="s">
        <v>34</v>
      </c>
      <c r="K35" s="168" t="s">
        <v>33</v>
      </c>
      <c r="L35" s="168" t="s">
        <v>33</v>
      </c>
      <c r="M35" s="168" t="s">
        <v>33</v>
      </c>
      <c r="N35" s="168" t="s">
        <v>33</v>
      </c>
      <c r="O35" s="168" t="s">
        <v>33</v>
      </c>
      <c r="P35" s="168" t="s">
        <v>33</v>
      </c>
      <c r="Q35" s="168" t="s">
        <v>33</v>
      </c>
      <c r="R35" s="168" t="s">
        <v>33</v>
      </c>
      <c r="S35" s="168" t="s">
        <v>33</v>
      </c>
      <c r="T35" s="168" t="s">
        <v>33</v>
      </c>
      <c r="U35" s="168" t="s">
        <v>33</v>
      </c>
      <c r="V35" s="169" t="s">
        <v>33</v>
      </c>
      <c r="W35" s="169" t="s">
        <v>33</v>
      </c>
      <c r="X35" s="169" t="s">
        <v>33</v>
      </c>
      <c r="Y35" s="169" t="s">
        <v>33</v>
      </c>
      <c r="Z35" s="169" t="s">
        <v>33</v>
      </c>
      <c r="AA35" s="169" t="s">
        <v>33</v>
      </c>
      <c r="AB35" s="169" t="s">
        <v>33</v>
      </c>
      <c r="AC35" s="169" t="s">
        <v>33</v>
      </c>
      <c r="AD35" s="169" t="s">
        <v>33</v>
      </c>
      <c r="AE35" s="169" t="s">
        <v>33</v>
      </c>
      <c r="AF35" s="169" t="s">
        <v>33</v>
      </c>
      <c r="AG35" s="169" t="s">
        <v>33</v>
      </c>
      <c r="AH35" s="169" t="s">
        <v>33</v>
      </c>
      <c r="AI35" s="169" t="s">
        <v>33</v>
      </c>
      <c r="AJ35" s="169" t="s">
        <v>33</v>
      </c>
      <c r="AK35" s="169" t="s">
        <v>33</v>
      </c>
      <c r="AL35" s="169" t="s">
        <v>33</v>
      </c>
      <c r="AM35" s="169" t="s">
        <v>33</v>
      </c>
      <c r="AN35" s="169" t="s">
        <v>33</v>
      </c>
      <c r="AO35" s="169" t="s">
        <v>33</v>
      </c>
      <c r="AP35" s="169" t="s">
        <v>33</v>
      </c>
      <c r="AQ35" s="169" t="s">
        <v>464</v>
      </c>
      <c r="AR35" s="169" t="s">
        <v>33</v>
      </c>
      <c r="AS35" s="169" t="s">
        <v>34</v>
      </c>
      <c r="AT35" s="169" t="s">
        <v>34</v>
      </c>
      <c r="AU35" s="169" t="s">
        <v>33</v>
      </c>
      <c r="AV35" s="169" t="s">
        <v>33</v>
      </c>
      <c r="AW35" s="169" t="s">
        <v>33</v>
      </c>
      <c r="AX35" s="169" t="s">
        <v>33</v>
      </c>
      <c r="AY35" s="169" t="s">
        <v>33</v>
      </c>
      <c r="AZ35" s="169" t="s">
        <v>33</v>
      </c>
      <c r="BA35" s="169" t="s">
        <v>33</v>
      </c>
      <c r="BB35" s="169" t="s">
        <v>33</v>
      </c>
      <c r="BC35" s="207" t="s">
        <v>33</v>
      </c>
      <c r="BD35" s="207" t="s">
        <v>33</v>
      </c>
      <c r="BE35" s="207" t="s">
        <v>33</v>
      </c>
      <c r="BF35" s="208" t="s">
        <v>33</v>
      </c>
      <c r="BG35" s="196"/>
      <c r="BH35" s="211" t="str">
        <f>Data[[#This Row],[Tipo de Muestra]]</f>
        <v>Critica</v>
      </c>
      <c r="BI35" s="196"/>
      <c r="BJ35" s="196"/>
      <c r="BK35">
        <f t="shared" si="0"/>
        <v>0</v>
      </c>
      <c r="BL35">
        <f t="shared" si="1"/>
        <v>1</v>
      </c>
      <c r="BM35">
        <f t="shared" si="164"/>
        <v>1</v>
      </c>
      <c r="BN35">
        <f t="shared" si="165"/>
        <v>1</v>
      </c>
      <c r="BO35">
        <f t="shared" si="166"/>
        <v>1</v>
      </c>
      <c r="BP35">
        <f t="shared" si="167"/>
        <v>1</v>
      </c>
      <c r="BQ35">
        <f t="shared" si="168"/>
        <v>1</v>
      </c>
      <c r="BR35">
        <f t="shared" si="169"/>
        <v>1</v>
      </c>
      <c r="BS35">
        <f t="shared" si="170"/>
        <v>1</v>
      </c>
      <c r="BT35">
        <f t="shared" si="171"/>
        <v>1</v>
      </c>
      <c r="BU35">
        <f t="shared" si="172"/>
        <v>1</v>
      </c>
      <c r="BV35">
        <f t="shared" si="173"/>
        <v>1</v>
      </c>
      <c r="BW35">
        <f t="shared" si="174"/>
        <v>1</v>
      </c>
      <c r="BX35">
        <f t="shared" si="175"/>
        <v>1</v>
      </c>
      <c r="BY35">
        <f t="shared" si="176"/>
        <v>1</v>
      </c>
      <c r="BZ35">
        <f t="shared" si="177"/>
        <v>1</v>
      </c>
      <c r="CA35">
        <f t="shared" si="178"/>
        <v>1</v>
      </c>
      <c r="CB35">
        <f t="shared" si="179"/>
        <v>1</v>
      </c>
      <c r="CC35">
        <f t="shared" si="180"/>
        <v>1</v>
      </c>
      <c r="CD35">
        <f t="shared" si="181"/>
        <v>1</v>
      </c>
      <c r="CE35">
        <f t="shared" si="182"/>
        <v>1</v>
      </c>
      <c r="CF35">
        <f t="shared" si="101"/>
        <v>1</v>
      </c>
      <c r="CG35">
        <f t="shared" si="102"/>
        <v>1</v>
      </c>
      <c r="CH35">
        <f t="shared" si="103"/>
        <v>1</v>
      </c>
      <c r="CI35">
        <f t="shared" si="104"/>
        <v>1</v>
      </c>
      <c r="CJ35">
        <f t="shared" si="105"/>
        <v>1</v>
      </c>
      <c r="CK35">
        <f t="shared" si="106"/>
        <v>1</v>
      </c>
      <c r="CL35">
        <f t="shared" si="107"/>
        <v>1</v>
      </c>
      <c r="CM35">
        <f t="shared" si="108"/>
        <v>1</v>
      </c>
      <c r="CN35">
        <f t="shared" si="109"/>
        <v>1</v>
      </c>
      <c r="CO35">
        <f t="shared" si="110"/>
        <v>1</v>
      </c>
      <c r="CP35">
        <f t="shared" si="111"/>
        <v>1</v>
      </c>
      <c r="CQ35">
        <f t="shared" si="112"/>
        <v>1</v>
      </c>
      <c r="CR35">
        <f t="shared" si="113"/>
        <v>1</v>
      </c>
      <c r="CS35">
        <f t="shared" si="114"/>
        <v>0</v>
      </c>
      <c r="CT35">
        <f t="shared" si="115"/>
        <v>0</v>
      </c>
      <c r="CU35">
        <f t="shared" si="116"/>
        <v>1</v>
      </c>
      <c r="CV35">
        <f t="shared" si="117"/>
        <v>1</v>
      </c>
      <c r="CW35">
        <f t="shared" si="118"/>
        <v>1</v>
      </c>
      <c r="CX35">
        <f t="shared" si="119"/>
        <v>1</v>
      </c>
      <c r="CY35">
        <f t="shared" si="120"/>
        <v>1</v>
      </c>
      <c r="CZ35">
        <f t="shared" si="121"/>
        <v>1</v>
      </c>
      <c r="DA35">
        <f t="shared" si="122"/>
        <v>1</v>
      </c>
      <c r="DB35">
        <f t="shared" si="123"/>
        <v>1</v>
      </c>
      <c r="DC35" s="187">
        <f t="shared" si="124"/>
        <v>1</v>
      </c>
      <c r="DD35" s="187">
        <f t="shared" si="125"/>
        <v>1</v>
      </c>
      <c r="DE35" s="187">
        <f t="shared" si="126"/>
        <v>1</v>
      </c>
      <c r="DF35" s="187">
        <f t="shared" si="3"/>
        <v>1</v>
      </c>
      <c r="DG35">
        <f t="shared" si="183"/>
        <v>1</v>
      </c>
      <c r="DH35" s="7">
        <f t="shared" si="4"/>
        <v>0</v>
      </c>
      <c r="DI35" s="7">
        <f t="shared" si="5"/>
        <v>0.15</v>
      </c>
      <c r="DJ35" s="7">
        <f t="shared" si="6"/>
        <v>0.15</v>
      </c>
      <c r="DK35" s="7">
        <f t="shared" si="184"/>
        <v>0</v>
      </c>
      <c r="DL35" s="7">
        <f t="shared" si="7"/>
        <v>0.3</v>
      </c>
      <c r="DM35" s="7">
        <f t="shared" si="8"/>
        <v>0.3</v>
      </c>
      <c r="DN35" s="7">
        <f t="shared" si="9"/>
        <v>0.3</v>
      </c>
      <c r="DO35" s="7">
        <f t="shared" si="10"/>
        <v>0.3</v>
      </c>
      <c r="DP35" s="7">
        <f>IF(MIN(Data[[#This Row],[¿El agente demuestra escucha activa durante la gestión?6]:[¿El agente parafrasea para confirmar entendimiento?9]])=0,0,30%)</f>
        <v>0.3</v>
      </c>
      <c r="DQ35" s="7">
        <f t="shared" si="11"/>
        <v>0.3</v>
      </c>
      <c r="DR35" s="7">
        <f t="shared" si="12"/>
        <v>0.3</v>
      </c>
      <c r="DS35" s="7">
        <f t="shared" si="13"/>
        <v>0.3</v>
      </c>
      <c r="DT35" s="7">
        <f t="shared" si="14"/>
        <v>0.3</v>
      </c>
      <c r="DU35" s="7">
        <f>IF(MIN(Data[[#This Row],[¿El agente adapta su comunicación al cliente?11]:[¿El agente utiliza el plural corporativo correctamente?14]])=0,0,30%)</f>
        <v>0.3</v>
      </c>
      <c r="DV35" s="7">
        <f t="shared" si="15"/>
        <v>0.25</v>
      </c>
      <c r="DW35" s="7">
        <f t="shared" si="185"/>
        <v>0.25</v>
      </c>
      <c r="DX35" s="7">
        <f t="shared" si="186"/>
        <v>0.85</v>
      </c>
      <c r="DY35" s="7">
        <f t="shared" si="129"/>
        <v>1</v>
      </c>
      <c r="DZ35" s="7">
        <f t="shared" si="130"/>
        <v>1</v>
      </c>
      <c r="EA35" s="7">
        <f t="shared" si="131"/>
        <v>1</v>
      </c>
      <c r="EB35" s="7">
        <f t="shared" si="132"/>
        <v>1</v>
      </c>
      <c r="EC35" s="7">
        <f t="shared" si="187"/>
        <v>1</v>
      </c>
      <c r="ED35" s="7">
        <f t="shared" si="16"/>
        <v>1</v>
      </c>
      <c r="EE35" s="7">
        <f t="shared" si="17"/>
        <v>1</v>
      </c>
      <c r="EF35" s="7">
        <f>IF(SUM(Data[[#This Row],[¿El agente presenta correctamente los beneficios del producto?23]:[¿El agente comunica beneficios emocionales al cliente?24]])=200%,100%,0%)</f>
        <v>1</v>
      </c>
      <c r="EG35" s="7">
        <f t="shared" si="18"/>
        <v>1</v>
      </c>
      <c r="EH35" s="7">
        <f t="shared" si="19"/>
        <v>1</v>
      </c>
      <c r="EI35" s="7">
        <f t="shared" si="20"/>
        <v>1</v>
      </c>
      <c r="EJ35" s="7">
        <f t="shared" si="188"/>
        <v>1</v>
      </c>
      <c r="EK35" s="7">
        <f t="shared" si="21"/>
        <v>1</v>
      </c>
      <c r="EL35" s="7">
        <f>+Data[[#This Row],[¿El agente explica los términos y condiciones del servicio?28]]</f>
        <v>1</v>
      </c>
      <c r="EM35" s="7">
        <f t="shared" si="22"/>
        <v>1</v>
      </c>
      <c r="EN35" s="7">
        <f>+Data[[#This Row],[¿El agente identifica correctamente la solicitud del cliente? 2]]</f>
        <v>1</v>
      </c>
      <c r="EO35" s="7">
        <f t="shared" si="23"/>
        <v>1</v>
      </c>
      <c r="EP35" s="7">
        <f t="shared" si="24"/>
        <v>1</v>
      </c>
      <c r="EQ35" s="7">
        <f t="shared" si="25"/>
        <v>1</v>
      </c>
      <c r="ER35" s="7">
        <f t="shared" si="189"/>
        <v>1</v>
      </c>
      <c r="ES35" s="7">
        <f t="shared" si="26"/>
        <v>1</v>
      </c>
      <c r="ET35" s="7">
        <f t="shared" si="27"/>
        <v>1</v>
      </c>
      <c r="EU35" s="7">
        <f t="shared" si="190"/>
        <v>1</v>
      </c>
      <c r="EV35" s="7">
        <f t="shared" si="28"/>
        <v>1</v>
      </c>
      <c r="EW35" s="7">
        <f t="shared" si="29"/>
        <v>1</v>
      </c>
      <c r="EX35" s="7">
        <f t="shared" si="135"/>
        <v>1</v>
      </c>
      <c r="EY35" s="7">
        <f t="shared" si="136"/>
        <v>1</v>
      </c>
      <c r="EZ35" s="7">
        <f t="shared" si="32"/>
        <v>1</v>
      </c>
      <c r="FA35" s="7">
        <f t="shared" si="137"/>
        <v>1</v>
      </c>
      <c r="FB35" s="7">
        <f t="shared" si="191"/>
        <v>1</v>
      </c>
      <c r="FC35" s="7">
        <f t="shared" si="192"/>
        <v>1</v>
      </c>
      <c r="FD35" s="7">
        <f t="shared" si="34"/>
        <v>1</v>
      </c>
      <c r="FE35" s="7">
        <f t="shared" si="35"/>
        <v>0</v>
      </c>
      <c r="FF35" s="7">
        <f t="shared" si="36"/>
        <v>0</v>
      </c>
      <c r="FG35" s="7">
        <f t="shared" si="37"/>
        <v>1</v>
      </c>
      <c r="FH35" s="7">
        <f t="shared" si="38"/>
        <v>1</v>
      </c>
      <c r="FI35" s="7">
        <f t="shared" si="39"/>
        <v>1</v>
      </c>
      <c r="FJ35" s="7">
        <f t="shared" si="193"/>
        <v>0</v>
      </c>
      <c r="FK35" s="7">
        <f t="shared" si="40"/>
        <v>1</v>
      </c>
      <c r="FL35" s="7">
        <f>+Data[[#This Row],[¿El agente gestiona la oferta según la campaña vigente?48]]</f>
        <v>1</v>
      </c>
      <c r="FM35" s="7">
        <f t="shared" si="41"/>
        <v>1</v>
      </c>
      <c r="FN35" s="7">
        <f t="shared" si="42"/>
        <v>1</v>
      </c>
      <c r="FO35" s="7">
        <f t="shared" si="43"/>
        <v>1</v>
      </c>
      <c r="FP35" s="7">
        <f t="shared" si="194"/>
        <v>1</v>
      </c>
      <c r="FQ35" s="7">
        <f t="shared" si="44"/>
        <v>1</v>
      </c>
      <c r="FR35" s="7">
        <f>+Data[[#This Row],[¿El agente registra correctamente todas las interacciones?52]]</f>
        <v>1</v>
      </c>
      <c r="FS35" s="7">
        <f t="shared" si="195"/>
        <v>0</v>
      </c>
      <c r="FT35" s="240">
        <f t="shared" si="45"/>
        <v>1</v>
      </c>
      <c r="FU35" s="7">
        <f>+Data[[#This Row],[¿El agente confirma la titularidad del cliente adecuadamente?53]]</f>
        <v>1</v>
      </c>
      <c r="FV35" s="240">
        <f t="shared" si="46"/>
        <v>1</v>
      </c>
      <c r="FW35" s="240">
        <f t="shared" si="47"/>
        <v>1</v>
      </c>
      <c r="FX35" s="7">
        <f t="shared" si="196"/>
        <v>1</v>
      </c>
      <c r="FY35" s="240">
        <f t="shared" si="49"/>
        <v>1</v>
      </c>
      <c r="FZ35" s="7">
        <f>+Data[[#This Row],[¿El agente evita compartir información sensible?56]]</f>
        <v>1</v>
      </c>
      <c r="GA35" s="7">
        <f t="shared" si="197"/>
        <v>1</v>
      </c>
      <c r="GB35" s="189">
        <f t="shared" si="198"/>
        <v>8.5000000000000006E-2</v>
      </c>
      <c r="GC35" s="189">
        <f t="shared" si="199"/>
        <v>0.3</v>
      </c>
      <c r="GD35" s="190">
        <f t="shared" si="200"/>
        <v>0</v>
      </c>
      <c r="GE35" s="190">
        <f t="shared" si="201"/>
        <v>0.3</v>
      </c>
      <c r="GF35" s="7">
        <f t="shared" si="202"/>
        <v>0.68500000000000005</v>
      </c>
      <c r="GG35" s="187">
        <f>1</f>
        <v>1</v>
      </c>
      <c r="GH35" s="187">
        <f t="shared" si="50"/>
        <v>1</v>
      </c>
      <c r="GI35" t="str">
        <f t="shared" si="51"/>
        <v xml:space="preserve">¿El agente realiza despedida corporativa? </v>
      </c>
      <c r="GJ35" t="str">
        <f t="shared" si="52"/>
        <v/>
      </c>
      <c r="GK35" t="str">
        <f t="shared" si="53"/>
        <v/>
      </c>
      <c r="GN35" t="str">
        <f t="shared" si="54"/>
        <v/>
      </c>
      <c r="GO35" t="str">
        <f t="shared" si="55"/>
        <v/>
      </c>
      <c r="GP35" t="str">
        <f t="shared" si="56"/>
        <v/>
      </c>
      <c r="GQ35" t="str">
        <f t="shared" si="57"/>
        <v/>
      </c>
      <c r="GR35" t="str">
        <f t="shared" si="58"/>
        <v/>
      </c>
      <c r="GS35" t="str">
        <f t="shared" si="59"/>
        <v/>
      </c>
      <c r="GT35" t="str">
        <f t="shared" si="60"/>
        <v/>
      </c>
      <c r="GU35" t="e">
        <f>IF(#REF!="No",#REF!,"")</f>
        <v>#REF!</v>
      </c>
      <c r="GV35" t="str">
        <f t="shared" si="61"/>
        <v/>
      </c>
      <c r="GW35" t="str">
        <f t="shared" si="62"/>
        <v/>
      </c>
      <c r="GX35" t="str">
        <f t="shared" si="63"/>
        <v/>
      </c>
      <c r="GY35" t="str">
        <f t="shared" si="64"/>
        <v/>
      </c>
      <c r="GZ35" t="str">
        <f t="shared" si="65"/>
        <v/>
      </c>
      <c r="HA35" t="str">
        <f t="shared" si="66"/>
        <v/>
      </c>
      <c r="HB35" t="str">
        <f t="shared" si="67"/>
        <v/>
      </c>
      <c r="HC35" t="str">
        <f t="shared" si="68"/>
        <v/>
      </c>
      <c r="HD35" t="str">
        <f t="shared" si="69"/>
        <v/>
      </c>
      <c r="HE35" t="str">
        <f t="shared" si="70"/>
        <v/>
      </c>
      <c r="HF35" t="str">
        <f t="shared" si="71"/>
        <v/>
      </c>
      <c r="HG35" t="str">
        <f t="shared" si="72"/>
        <v/>
      </c>
      <c r="HH35" t="str">
        <f t="shared" si="73"/>
        <v/>
      </c>
      <c r="HI35" t="str">
        <f t="shared" si="74"/>
        <v/>
      </c>
      <c r="HJ35" t="str">
        <f t="shared" si="75"/>
        <v/>
      </c>
      <c r="HK35" t="str">
        <f t="shared" si="76"/>
        <v/>
      </c>
      <c r="HL35" t="str">
        <f t="shared" si="77"/>
        <v/>
      </c>
      <c r="HM35" t="str">
        <f t="shared" si="78"/>
        <v/>
      </c>
      <c r="HN35" t="str">
        <f t="shared" si="79"/>
        <v/>
      </c>
      <c r="HO35" t="str">
        <f t="shared" si="80"/>
        <v/>
      </c>
      <c r="HP35" t="str">
        <f t="shared" si="81"/>
        <v/>
      </c>
      <c r="HQ35" t="e">
        <f>IF(#REF!="No",#REF!,"")</f>
        <v>#REF!</v>
      </c>
      <c r="HR35" t="e">
        <f>IF(#REF!="No",#REF!,"")</f>
        <v>#REF!</v>
      </c>
      <c r="HS35" t="str">
        <f t="shared" si="82"/>
        <v/>
      </c>
      <c r="HT35" t="str">
        <f t="shared" si="83"/>
        <v xml:space="preserve">¿El agente realiza venta cruzada cuando corresponde? </v>
      </c>
      <c r="HU35" t="str">
        <f t="shared" si="84"/>
        <v xml:space="preserve">¿El agente indaga o sondea adecuadamente las necesidades del cliente? </v>
      </c>
      <c r="HV35" t="str">
        <f t="shared" si="85"/>
        <v/>
      </c>
      <c r="HW35" t="str">
        <f t="shared" si="86"/>
        <v/>
      </c>
      <c r="HX35" t="str">
        <f t="shared" si="87"/>
        <v/>
      </c>
      <c r="HY35" t="str">
        <f t="shared" si="88"/>
        <v/>
      </c>
      <c r="HZ35" t="str">
        <f t="shared" si="89"/>
        <v/>
      </c>
      <c r="IA35" t="str">
        <f t="shared" si="90"/>
        <v/>
      </c>
      <c r="IB35" t="str">
        <f t="shared" si="91"/>
        <v/>
      </c>
      <c r="IC35" t="str">
        <f t="shared" si="92"/>
        <v/>
      </c>
      <c r="ID35" s="187" t="str">
        <f t="shared" si="93"/>
        <v/>
      </c>
      <c r="IE35" s="187" t="str">
        <f t="shared" si="94"/>
        <v/>
      </c>
      <c r="IF35" s="187" t="str">
        <f t="shared" si="95"/>
        <v/>
      </c>
      <c r="IG35" s="187" t="str">
        <f t="shared" si="96"/>
        <v/>
      </c>
      <c r="IH35" s="78" t="str">
        <f>A35&amp;" "&amp;F35&amp;" "&amp;Data[[#This Row],[mes]]</f>
        <v>Ariadna Yisel Vasquez De Garcia Outbound may-26</v>
      </c>
      <c r="II35" s="78">
        <f>COUNTIF($IH34:$IH425,IH35)</f>
        <v>3</v>
      </c>
      <c r="IJ35" s="78">
        <f t="shared" si="203"/>
        <v>0</v>
      </c>
      <c r="IK35" s="78">
        <f>IF(Data[[#This Row],[Muestra Critica]]&gt;0,Data[[#This Row],[Muestra Critica]],"")</f>
        <v>1</v>
      </c>
      <c r="IL35">
        <f>IF(IK35="","",COUNTIF($IK$3:$IK425,IK35))</f>
        <v>397</v>
      </c>
      <c r="IM35">
        <f t="shared" si="204"/>
        <v>0</v>
      </c>
      <c r="IN35" s="188" t="str">
        <f t="shared" si="99"/>
        <v>may-26</v>
      </c>
      <c r="IO35" s="78"/>
      <c r="IP35" s="78"/>
      <c r="IQ35" s="78"/>
      <c r="IR35" s="78"/>
      <c r="IS35" s="78" t="str">
        <f ca="1">IFERROR(_xlfn.XLOOKUP(A:A,HC!B:B,HC!E:E,,0),0)</f>
        <v>&gt; 60 dias</v>
      </c>
    </row>
    <row r="36" spans="1:253" ht="15.5">
      <c r="A36" s="205" t="s">
        <v>332</v>
      </c>
      <c r="B36" s="205">
        <v>62913813</v>
      </c>
      <c r="C36" s="210">
        <v>46147</v>
      </c>
      <c r="D36" s="205" t="s">
        <v>449</v>
      </c>
      <c r="E36" s="205" t="s">
        <v>434</v>
      </c>
      <c r="F36" s="205" t="s">
        <v>32</v>
      </c>
      <c r="G36" s="205" t="s">
        <v>436</v>
      </c>
      <c r="H36" s="205" t="s">
        <v>452</v>
      </c>
      <c r="I36" s="206" t="s">
        <v>447</v>
      </c>
      <c r="J36" s="168" t="s">
        <v>33</v>
      </c>
      <c r="K36" s="168" t="s">
        <v>34</v>
      </c>
      <c r="L36" s="168" t="s">
        <v>33</v>
      </c>
      <c r="M36" s="168" t="s">
        <v>33</v>
      </c>
      <c r="N36" s="168" t="s">
        <v>33</v>
      </c>
      <c r="O36" s="168" t="s">
        <v>33</v>
      </c>
      <c r="P36" s="168" t="s">
        <v>33</v>
      </c>
      <c r="Q36" s="168" t="s">
        <v>33</v>
      </c>
      <c r="R36" s="168" t="s">
        <v>33</v>
      </c>
      <c r="S36" s="168" t="s">
        <v>33</v>
      </c>
      <c r="T36" s="168" t="s">
        <v>33</v>
      </c>
      <c r="U36" s="168" t="s">
        <v>33</v>
      </c>
      <c r="V36" s="169" t="s">
        <v>33</v>
      </c>
      <c r="W36" s="169" t="s">
        <v>33</v>
      </c>
      <c r="X36" s="169" t="s">
        <v>33</v>
      </c>
      <c r="Y36" s="169" t="s">
        <v>33</v>
      </c>
      <c r="Z36" s="169" t="s">
        <v>34</v>
      </c>
      <c r="AA36" s="169" t="s">
        <v>33</v>
      </c>
      <c r="AB36" s="169" t="s">
        <v>33</v>
      </c>
      <c r="AC36" s="169" t="s">
        <v>33</v>
      </c>
      <c r="AD36" s="169" t="s">
        <v>33</v>
      </c>
      <c r="AE36" s="169" t="s">
        <v>33</v>
      </c>
      <c r="AF36" s="169" t="s">
        <v>33</v>
      </c>
      <c r="AG36" s="169" t="s">
        <v>33</v>
      </c>
      <c r="AH36" s="169" t="s">
        <v>33</v>
      </c>
      <c r="AI36" s="169" t="s">
        <v>33</v>
      </c>
      <c r="AJ36" s="169" t="s">
        <v>33</v>
      </c>
      <c r="AK36" s="169" t="s">
        <v>33</v>
      </c>
      <c r="AL36" s="169" t="s">
        <v>33</v>
      </c>
      <c r="AM36" s="169" t="s">
        <v>33</v>
      </c>
      <c r="AN36" s="169" t="s">
        <v>33</v>
      </c>
      <c r="AO36" s="169" t="s">
        <v>33</v>
      </c>
      <c r="AP36" s="169" t="s">
        <v>33</v>
      </c>
      <c r="AQ36" s="169" t="s">
        <v>464</v>
      </c>
      <c r="AR36" s="169" t="s">
        <v>33</v>
      </c>
      <c r="AS36" s="169" t="s">
        <v>34</v>
      </c>
      <c r="AT36" s="169" t="s">
        <v>33</v>
      </c>
      <c r="AU36" s="169" t="s">
        <v>33</v>
      </c>
      <c r="AV36" s="169" t="s">
        <v>33</v>
      </c>
      <c r="AW36" s="169" t="s">
        <v>34</v>
      </c>
      <c r="AX36" s="169" t="s">
        <v>33</v>
      </c>
      <c r="AY36" s="169" t="s">
        <v>33</v>
      </c>
      <c r="AZ36" s="169" t="s">
        <v>33</v>
      </c>
      <c r="BA36" s="169" t="s">
        <v>33</v>
      </c>
      <c r="BB36" s="169" t="s">
        <v>33</v>
      </c>
      <c r="BC36" s="207" t="s">
        <v>33</v>
      </c>
      <c r="BD36" s="207" t="s">
        <v>33</v>
      </c>
      <c r="BE36" s="207" t="s">
        <v>33</v>
      </c>
      <c r="BF36" s="208" t="s">
        <v>33</v>
      </c>
      <c r="BG36" s="196"/>
      <c r="BH36" s="211" t="str">
        <f>Data[[#This Row],[Tipo de Muestra]]</f>
        <v>Critica</v>
      </c>
      <c r="BI36" s="196"/>
      <c r="BJ36" s="196"/>
      <c r="BK36">
        <f t="shared" si="0"/>
        <v>1</v>
      </c>
      <c r="BL36">
        <f t="shared" si="1"/>
        <v>0</v>
      </c>
      <c r="BM36">
        <f t="shared" si="164"/>
        <v>1</v>
      </c>
      <c r="BN36">
        <f t="shared" si="165"/>
        <v>1</v>
      </c>
      <c r="BO36">
        <f t="shared" si="166"/>
        <v>1</v>
      </c>
      <c r="BP36">
        <f t="shared" si="167"/>
        <v>1</v>
      </c>
      <c r="BQ36">
        <f t="shared" si="168"/>
        <v>1</v>
      </c>
      <c r="BR36">
        <f t="shared" si="169"/>
        <v>1</v>
      </c>
      <c r="BS36">
        <f t="shared" si="170"/>
        <v>1</v>
      </c>
      <c r="BT36">
        <f t="shared" si="171"/>
        <v>1</v>
      </c>
      <c r="BU36">
        <f t="shared" si="172"/>
        <v>1</v>
      </c>
      <c r="BV36">
        <f t="shared" si="173"/>
        <v>1</v>
      </c>
      <c r="BW36">
        <f t="shared" si="174"/>
        <v>1</v>
      </c>
      <c r="BX36">
        <f t="shared" si="175"/>
        <v>1</v>
      </c>
      <c r="BY36">
        <f t="shared" si="176"/>
        <v>1</v>
      </c>
      <c r="BZ36">
        <f t="shared" si="177"/>
        <v>1</v>
      </c>
      <c r="CA36">
        <f t="shared" si="178"/>
        <v>0</v>
      </c>
      <c r="CB36">
        <f t="shared" si="179"/>
        <v>1</v>
      </c>
      <c r="CC36">
        <f t="shared" si="180"/>
        <v>1</v>
      </c>
      <c r="CD36">
        <f t="shared" si="181"/>
        <v>1</v>
      </c>
      <c r="CE36">
        <f t="shared" si="182"/>
        <v>1</v>
      </c>
      <c r="CF36">
        <f t="shared" si="101"/>
        <v>1</v>
      </c>
      <c r="CG36">
        <f t="shared" si="102"/>
        <v>1</v>
      </c>
      <c r="CH36">
        <f t="shared" si="103"/>
        <v>1</v>
      </c>
      <c r="CI36">
        <f t="shared" si="104"/>
        <v>1</v>
      </c>
      <c r="CJ36">
        <f t="shared" si="105"/>
        <v>1</v>
      </c>
      <c r="CK36">
        <f t="shared" si="106"/>
        <v>1</v>
      </c>
      <c r="CL36">
        <f t="shared" si="107"/>
        <v>1</v>
      </c>
      <c r="CM36">
        <f t="shared" si="108"/>
        <v>1</v>
      </c>
      <c r="CN36">
        <f t="shared" si="109"/>
        <v>1</v>
      </c>
      <c r="CO36">
        <f t="shared" si="110"/>
        <v>1</v>
      </c>
      <c r="CP36">
        <f t="shared" si="111"/>
        <v>1</v>
      </c>
      <c r="CQ36">
        <f t="shared" si="112"/>
        <v>1</v>
      </c>
      <c r="CR36">
        <f t="shared" si="113"/>
        <v>1</v>
      </c>
      <c r="CS36">
        <f t="shared" si="114"/>
        <v>0</v>
      </c>
      <c r="CT36">
        <f t="shared" si="115"/>
        <v>1</v>
      </c>
      <c r="CU36">
        <f t="shared" si="116"/>
        <v>1</v>
      </c>
      <c r="CV36">
        <f t="shared" si="117"/>
        <v>1</v>
      </c>
      <c r="CW36">
        <f t="shared" si="118"/>
        <v>0</v>
      </c>
      <c r="CX36">
        <f t="shared" si="119"/>
        <v>1</v>
      </c>
      <c r="CY36">
        <f t="shared" si="120"/>
        <v>1</v>
      </c>
      <c r="CZ36">
        <f t="shared" si="121"/>
        <v>1</v>
      </c>
      <c r="DA36">
        <f t="shared" si="122"/>
        <v>1</v>
      </c>
      <c r="DB36">
        <f t="shared" si="123"/>
        <v>1</v>
      </c>
      <c r="DC36" s="187">
        <f t="shared" si="124"/>
        <v>1</v>
      </c>
      <c r="DD36" s="187">
        <f t="shared" si="125"/>
        <v>1</v>
      </c>
      <c r="DE36" s="187">
        <f t="shared" si="126"/>
        <v>1</v>
      </c>
      <c r="DF36" s="187">
        <f t="shared" si="3"/>
        <v>1</v>
      </c>
      <c r="DG36">
        <f t="shared" si="183"/>
        <v>1</v>
      </c>
      <c r="DH36" s="7">
        <f t="shared" si="4"/>
        <v>0.15</v>
      </c>
      <c r="DI36" s="7">
        <f t="shared" si="5"/>
        <v>0</v>
      </c>
      <c r="DJ36" s="7">
        <f t="shared" si="6"/>
        <v>0.15</v>
      </c>
      <c r="DK36" s="7">
        <f t="shared" si="184"/>
        <v>0</v>
      </c>
      <c r="DL36" s="7">
        <f t="shared" si="7"/>
        <v>0.3</v>
      </c>
      <c r="DM36" s="7">
        <f t="shared" si="8"/>
        <v>0.3</v>
      </c>
      <c r="DN36" s="7">
        <f t="shared" si="9"/>
        <v>0.3</v>
      </c>
      <c r="DO36" s="7">
        <f t="shared" si="10"/>
        <v>0.3</v>
      </c>
      <c r="DP36" s="7">
        <f>IF(MIN(Data[[#This Row],[¿El agente demuestra escucha activa durante la gestión?6]:[¿El agente parafrasea para confirmar entendimiento?9]])=0,0,30%)</f>
        <v>0.3</v>
      </c>
      <c r="DQ36" s="7">
        <f t="shared" si="11"/>
        <v>0.3</v>
      </c>
      <c r="DR36" s="7">
        <f t="shared" si="12"/>
        <v>0.3</v>
      </c>
      <c r="DS36" s="7">
        <f t="shared" si="13"/>
        <v>0.3</v>
      </c>
      <c r="DT36" s="7">
        <f t="shared" si="14"/>
        <v>0.3</v>
      </c>
      <c r="DU36" s="7">
        <f>IF(MIN(Data[[#This Row],[¿El agente adapta su comunicación al cliente?11]:[¿El agente utiliza el plural corporativo correctamente?14]])=0,0,30%)</f>
        <v>0.3</v>
      </c>
      <c r="DV36" s="7">
        <f t="shared" si="15"/>
        <v>0.25</v>
      </c>
      <c r="DW36" s="7">
        <f t="shared" si="185"/>
        <v>0.25</v>
      </c>
      <c r="DX36" s="7">
        <f t="shared" si="186"/>
        <v>0.85</v>
      </c>
      <c r="DY36" s="7">
        <f t="shared" si="129"/>
        <v>1</v>
      </c>
      <c r="DZ36" s="7">
        <f t="shared" si="130"/>
        <v>1</v>
      </c>
      <c r="EA36" s="7">
        <f t="shared" si="131"/>
        <v>1</v>
      </c>
      <c r="EB36" s="7">
        <f t="shared" si="132"/>
        <v>1</v>
      </c>
      <c r="EC36" s="7">
        <f t="shared" si="187"/>
        <v>1</v>
      </c>
      <c r="ED36" s="7">
        <f t="shared" si="16"/>
        <v>0</v>
      </c>
      <c r="EE36" s="7">
        <f t="shared" si="17"/>
        <v>1</v>
      </c>
      <c r="EF36" s="7">
        <f>IF(SUM(Data[[#This Row],[¿El agente presenta correctamente los beneficios del producto?23]:[¿El agente comunica beneficios emocionales al cliente?24]])=200%,100%,0%)</f>
        <v>0</v>
      </c>
      <c r="EG36" s="7">
        <f t="shared" si="18"/>
        <v>1</v>
      </c>
      <c r="EH36" s="7">
        <f t="shared" si="19"/>
        <v>1</v>
      </c>
      <c r="EI36" s="7">
        <f t="shared" si="20"/>
        <v>1</v>
      </c>
      <c r="EJ36" s="7">
        <f t="shared" si="188"/>
        <v>1</v>
      </c>
      <c r="EK36" s="7">
        <f t="shared" si="21"/>
        <v>1</v>
      </c>
      <c r="EL36" s="7">
        <f>+Data[[#This Row],[¿El agente explica los términos y condiciones del servicio?28]]</f>
        <v>1</v>
      </c>
      <c r="EM36" s="7">
        <f t="shared" si="22"/>
        <v>1</v>
      </c>
      <c r="EN36" s="7">
        <f>+Data[[#This Row],[¿El agente identifica correctamente la solicitud del cliente? 2]]</f>
        <v>1</v>
      </c>
      <c r="EO36" s="7">
        <f t="shared" si="23"/>
        <v>1</v>
      </c>
      <c r="EP36" s="7">
        <f t="shared" si="24"/>
        <v>1</v>
      </c>
      <c r="EQ36" s="7">
        <f t="shared" si="25"/>
        <v>1</v>
      </c>
      <c r="ER36" s="7">
        <f t="shared" si="189"/>
        <v>1</v>
      </c>
      <c r="ES36" s="7">
        <f t="shared" si="26"/>
        <v>1</v>
      </c>
      <c r="ET36" s="7">
        <f t="shared" si="27"/>
        <v>1</v>
      </c>
      <c r="EU36" s="7">
        <f t="shared" si="190"/>
        <v>1</v>
      </c>
      <c r="EV36" s="7">
        <f t="shared" si="28"/>
        <v>1</v>
      </c>
      <c r="EW36" s="7">
        <f t="shared" si="29"/>
        <v>1</v>
      </c>
      <c r="EX36" s="7">
        <f t="shared" si="135"/>
        <v>1</v>
      </c>
      <c r="EY36" s="7">
        <f t="shared" si="136"/>
        <v>1</v>
      </c>
      <c r="EZ36" s="7">
        <f t="shared" si="32"/>
        <v>1</v>
      </c>
      <c r="FA36" s="7">
        <f t="shared" si="137"/>
        <v>1</v>
      </c>
      <c r="FB36" s="7">
        <f t="shared" si="191"/>
        <v>1</v>
      </c>
      <c r="FC36" s="7">
        <f t="shared" si="192"/>
        <v>0</v>
      </c>
      <c r="FD36" s="7">
        <f t="shared" si="34"/>
        <v>1</v>
      </c>
      <c r="FE36" s="7">
        <f t="shared" si="35"/>
        <v>0</v>
      </c>
      <c r="FF36" s="7">
        <f t="shared" si="36"/>
        <v>1</v>
      </c>
      <c r="FG36" s="7">
        <f t="shared" si="37"/>
        <v>1</v>
      </c>
      <c r="FH36" s="7">
        <f t="shared" si="38"/>
        <v>1</v>
      </c>
      <c r="FI36" s="7">
        <f t="shared" si="39"/>
        <v>0</v>
      </c>
      <c r="FJ36" s="7">
        <f t="shared" si="193"/>
        <v>0</v>
      </c>
      <c r="FK36" s="7">
        <f t="shared" si="40"/>
        <v>1</v>
      </c>
      <c r="FL36" s="7">
        <f>+Data[[#This Row],[¿El agente gestiona la oferta según la campaña vigente?48]]</f>
        <v>1</v>
      </c>
      <c r="FM36" s="7">
        <f t="shared" si="41"/>
        <v>1</v>
      </c>
      <c r="FN36" s="7">
        <f t="shared" si="42"/>
        <v>1</v>
      </c>
      <c r="FO36" s="7">
        <f t="shared" si="43"/>
        <v>1</v>
      </c>
      <c r="FP36" s="7">
        <f t="shared" si="194"/>
        <v>1</v>
      </c>
      <c r="FQ36" s="7">
        <f t="shared" si="44"/>
        <v>1</v>
      </c>
      <c r="FR36" s="7">
        <f>+Data[[#This Row],[¿El agente registra correctamente todas las interacciones?52]]</f>
        <v>1</v>
      </c>
      <c r="FS36" s="7">
        <f t="shared" si="195"/>
        <v>0</v>
      </c>
      <c r="FT36" s="240">
        <f t="shared" si="45"/>
        <v>1</v>
      </c>
      <c r="FU36" s="7">
        <f>+Data[[#This Row],[¿El agente confirma la titularidad del cliente adecuadamente?53]]</f>
        <v>1</v>
      </c>
      <c r="FV36" s="240">
        <f t="shared" si="46"/>
        <v>1</v>
      </c>
      <c r="FW36" s="240">
        <f t="shared" si="47"/>
        <v>1</v>
      </c>
      <c r="FX36" s="7">
        <f t="shared" si="196"/>
        <v>1</v>
      </c>
      <c r="FY36" s="240">
        <f t="shared" si="49"/>
        <v>1</v>
      </c>
      <c r="FZ36" s="7">
        <f>+Data[[#This Row],[¿El agente evita compartir información sensible?56]]</f>
        <v>1</v>
      </c>
      <c r="GA36" s="7">
        <f t="shared" si="197"/>
        <v>1</v>
      </c>
      <c r="GB36" s="189">
        <f t="shared" si="198"/>
        <v>8.5000000000000006E-2</v>
      </c>
      <c r="GC36" s="189">
        <f t="shared" si="199"/>
        <v>0</v>
      </c>
      <c r="GD36" s="190">
        <f t="shared" si="200"/>
        <v>0</v>
      </c>
      <c r="GE36" s="190">
        <f t="shared" si="201"/>
        <v>0.3</v>
      </c>
      <c r="GF36" s="7">
        <f t="shared" si="202"/>
        <v>0.38500000000000001</v>
      </c>
      <c r="GG36" s="187">
        <f>1</f>
        <v>1</v>
      </c>
      <c r="GH36" s="187">
        <f t="shared" si="50"/>
        <v>1</v>
      </c>
      <c r="GI36" t="str">
        <f t="shared" si="51"/>
        <v/>
      </c>
      <c r="GJ36" t="str">
        <f t="shared" si="52"/>
        <v xml:space="preserve">¿El agente personaliza la interacción? </v>
      </c>
      <c r="GK36" t="str">
        <f t="shared" si="53"/>
        <v/>
      </c>
      <c r="GN36" t="str">
        <f t="shared" si="54"/>
        <v/>
      </c>
      <c r="GO36" t="str">
        <f t="shared" si="55"/>
        <v/>
      </c>
      <c r="GP36" t="str">
        <f t="shared" si="56"/>
        <v/>
      </c>
      <c r="GQ36" t="str">
        <f t="shared" si="57"/>
        <v/>
      </c>
      <c r="GR36" t="str">
        <f t="shared" si="58"/>
        <v/>
      </c>
      <c r="GS36" t="str">
        <f t="shared" si="59"/>
        <v/>
      </c>
      <c r="GT36" t="str">
        <f t="shared" si="60"/>
        <v/>
      </c>
      <c r="GU36" t="e">
        <f>IF(#REF!="No",#REF!,"")</f>
        <v>#REF!</v>
      </c>
      <c r="GV36" t="str">
        <f t="shared" si="61"/>
        <v/>
      </c>
      <c r="GW36" t="str">
        <f t="shared" si="62"/>
        <v/>
      </c>
      <c r="GX36" t="str">
        <f t="shared" si="63"/>
        <v/>
      </c>
      <c r="GY36" t="str">
        <f t="shared" si="64"/>
        <v/>
      </c>
      <c r="GZ36" t="str">
        <f t="shared" si="65"/>
        <v xml:space="preserve">¿El agente presenta correctamente los beneficios del producto? </v>
      </c>
      <c r="HA36" t="str">
        <f t="shared" si="66"/>
        <v/>
      </c>
      <c r="HB36" t="str">
        <f t="shared" si="67"/>
        <v/>
      </c>
      <c r="HC36" t="str">
        <f t="shared" si="68"/>
        <v/>
      </c>
      <c r="HD36" t="str">
        <f t="shared" si="69"/>
        <v/>
      </c>
      <c r="HE36" t="str">
        <f t="shared" si="70"/>
        <v/>
      </c>
      <c r="HF36" t="str">
        <f t="shared" si="71"/>
        <v/>
      </c>
      <c r="HG36" t="str">
        <f t="shared" si="72"/>
        <v/>
      </c>
      <c r="HH36" t="str">
        <f t="shared" si="73"/>
        <v/>
      </c>
      <c r="HI36" t="str">
        <f t="shared" si="74"/>
        <v/>
      </c>
      <c r="HJ36" t="str">
        <f t="shared" si="75"/>
        <v/>
      </c>
      <c r="HK36" t="str">
        <f t="shared" si="76"/>
        <v/>
      </c>
      <c r="HL36" t="str">
        <f t="shared" si="77"/>
        <v/>
      </c>
      <c r="HM36" t="str">
        <f t="shared" si="78"/>
        <v/>
      </c>
      <c r="HN36" t="str">
        <f t="shared" si="79"/>
        <v/>
      </c>
      <c r="HO36" t="str">
        <f t="shared" si="80"/>
        <v/>
      </c>
      <c r="HP36" t="str">
        <f t="shared" si="81"/>
        <v/>
      </c>
      <c r="HQ36" t="e">
        <f>IF(#REF!="No",#REF!,"")</f>
        <v>#REF!</v>
      </c>
      <c r="HR36" t="e">
        <f>IF(#REF!="No",#REF!,"")</f>
        <v>#REF!</v>
      </c>
      <c r="HS36" t="str">
        <f t="shared" si="82"/>
        <v/>
      </c>
      <c r="HT36" t="str">
        <f t="shared" si="83"/>
        <v xml:space="preserve">¿El agente realiza venta cruzada cuando corresponde? </v>
      </c>
      <c r="HU36" t="str">
        <f t="shared" si="84"/>
        <v/>
      </c>
      <c r="HV36" t="str">
        <f t="shared" si="85"/>
        <v/>
      </c>
      <c r="HW36" t="str">
        <f t="shared" si="86"/>
        <v/>
      </c>
      <c r="HX36" t="str">
        <f t="shared" si="87"/>
        <v xml:space="preserve">¿El agente maneja correctamente las objeciones del cliente? </v>
      </c>
      <c r="HY36" t="str">
        <f t="shared" si="88"/>
        <v/>
      </c>
      <c r="HZ36" t="str">
        <f t="shared" si="89"/>
        <v/>
      </c>
      <c r="IA36" t="str">
        <f t="shared" si="90"/>
        <v/>
      </c>
      <c r="IB36" t="str">
        <f t="shared" si="91"/>
        <v/>
      </c>
      <c r="IC36" t="str">
        <f t="shared" si="92"/>
        <v/>
      </c>
      <c r="ID36" s="187" t="str">
        <f t="shared" si="93"/>
        <v/>
      </c>
      <c r="IE36" s="187" t="str">
        <f t="shared" si="94"/>
        <v/>
      </c>
      <c r="IF36" s="187" t="str">
        <f t="shared" si="95"/>
        <v/>
      </c>
      <c r="IG36" s="187" t="str">
        <f t="shared" si="96"/>
        <v/>
      </c>
      <c r="IH36" s="78" t="str">
        <f>A36&amp;" "&amp;F36&amp;" "&amp;Data[[#This Row],[mes]]</f>
        <v>Lerys Ariana Barrios Chacon Outbound may-26</v>
      </c>
      <c r="II36" s="78">
        <f>COUNTIF($IH35:$IH425,IH36)</f>
        <v>3</v>
      </c>
      <c r="IJ36" s="78">
        <f t="shared" si="203"/>
        <v>0</v>
      </c>
      <c r="IK36" s="78">
        <f>IF(Data[[#This Row],[Muestra Critica]]&gt;0,Data[[#This Row],[Muestra Critica]],"")</f>
        <v>1</v>
      </c>
      <c r="IL36">
        <f>IF(IK36="","",COUNTIF($IK$3:$IK425,IK36))</f>
        <v>397</v>
      </c>
      <c r="IM36">
        <f t="shared" si="204"/>
        <v>0</v>
      </c>
      <c r="IN36" s="188" t="str">
        <f t="shared" si="99"/>
        <v>may-26</v>
      </c>
      <c r="IO36" s="78"/>
      <c r="IP36" s="78"/>
      <c r="IQ36" s="78"/>
      <c r="IR36" s="78"/>
      <c r="IS36" s="78" t="str">
        <f ca="1">IFERROR(_xlfn.XLOOKUP(A:A,HC!B:B,HC!E:E,,0),0)</f>
        <v>&gt; 60 dias</v>
      </c>
    </row>
    <row r="37" spans="1:253" ht="15.5">
      <c r="A37" s="205" t="s">
        <v>334</v>
      </c>
      <c r="B37" s="205">
        <v>68977503</v>
      </c>
      <c r="C37" s="210">
        <v>46147</v>
      </c>
      <c r="D37" s="205" t="s">
        <v>449</v>
      </c>
      <c r="E37" s="205" t="s">
        <v>434</v>
      </c>
      <c r="F37" s="205" t="s">
        <v>32</v>
      </c>
      <c r="G37" s="205" t="s">
        <v>436</v>
      </c>
      <c r="H37" s="205" t="s">
        <v>452</v>
      </c>
      <c r="I37" s="206" t="s">
        <v>447</v>
      </c>
      <c r="J37" s="168" t="s">
        <v>33</v>
      </c>
      <c r="K37" s="168" t="s">
        <v>33</v>
      </c>
      <c r="L37" s="168" t="s">
        <v>33</v>
      </c>
      <c r="M37" s="168" t="s">
        <v>33</v>
      </c>
      <c r="N37" s="168" t="s">
        <v>33</v>
      </c>
      <c r="O37" s="168" t="s">
        <v>33</v>
      </c>
      <c r="P37" s="168" t="s">
        <v>33</v>
      </c>
      <c r="Q37" s="168" t="s">
        <v>33</v>
      </c>
      <c r="R37" s="168" t="s">
        <v>33</v>
      </c>
      <c r="S37" s="168" t="s">
        <v>33</v>
      </c>
      <c r="T37" s="168" t="s">
        <v>33</v>
      </c>
      <c r="U37" s="168" t="s">
        <v>33</v>
      </c>
      <c r="V37" s="169" t="s">
        <v>33</v>
      </c>
      <c r="W37" s="169" t="s">
        <v>33</v>
      </c>
      <c r="X37" s="169" t="s">
        <v>33</v>
      </c>
      <c r="Y37" s="169" t="s">
        <v>33</v>
      </c>
      <c r="Z37" s="169" t="s">
        <v>33</v>
      </c>
      <c r="AA37" s="169" t="s">
        <v>33</v>
      </c>
      <c r="AB37" s="169" t="s">
        <v>33</v>
      </c>
      <c r="AC37" s="169" t="s">
        <v>33</v>
      </c>
      <c r="AD37" s="169" t="s">
        <v>33</v>
      </c>
      <c r="AE37" s="169" t="s">
        <v>33</v>
      </c>
      <c r="AF37" s="169" t="s">
        <v>33</v>
      </c>
      <c r="AG37" s="169" t="s">
        <v>33</v>
      </c>
      <c r="AH37" s="169" t="s">
        <v>33</v>
      </c>
      <c r="AI37" s="169" t="s">
        <v>33</v>
      </c>
      <c r="AJ37" s="169" t="s">
        <v>33</v>
      </c>
      <c r="AK37" s="169" t="s">
        <v>33</v>
      </c>
      <c r="AL37" s="169" t="s">
        <v>33</v>
      </c>
      <c r="AM37" s="169" t="s">
        <v>33</v>
      </c>
      <c r="AN37" s="169" t="s">
        <v>33</v>
      </c>
      <c r="AO37" s="169" t="s">
        <v>33</v>
      </c>
      <c r="AP37" s="169" t="s">
        <v>33</v>
      </c>
      <c r="AQ37" s="169" t="s">
        <v>464</v>
      </c>
      <c r="AR37" s="169" t="s">
        <v>34</v>
      </c>
      <c r="AS37" s="169" t="s">
        <v>33</v>
      </c>
      <c r="AT37" s="169" t="s">
        <v>33</v>
      </c>
      <c r="AU37" s="169" t="s">
        <v>33</v>
      </c>
      <c r="AV37" s="169" t="s">
        <v>33</v>
      </c>
      <c r="AW37" s="169" t="s">
        <v>33</v>
      </c>
      <c r="AX37" s="169" t="s">
        <v>33</v>
      </c>
      <c r="AY37" s="169" t="s">
        <v>33</v>
      </c>
      <c r="AZ37" s="169" t="s">
        <v>33</v>
      </c>
      <c r="BA37" s="169" t="s">
        <v>33</v>
      </c>
      <c r="BB37" s="169" t="s">
        <v>33</v>
      </c>
      <c r="BC37" s="207" t="s">
        <v>33</v>
      </c>
      <c r="BD37" s="207" t="s">
        <v>33</v>
      </c>
      <c r="BE37" s="207" t="s">
        <v>33</v>
      </c>
      <c r="BF37" s="208" t="s">
        <v>33</v>
      </c>
      <c r="BG37" s="196"/>
      <c r="BH37" s="211" t="str">
        <f>Data[[#This Row],[Tipo de Muestra]]</f>
        <v>Critica</v>
      </c>
      <c r="BI37" s="196"/>
      <c r="BJ37" s="196"/>
      <c r="BK37">
        <f t="shared" si="0"/>
        <v>1</v>
      </c>
      <c r="BL37">
        <f t="shared" si="1"/>
        <v>1</v>
      </c>
      <c r="BM37">
        <f t="shared" si="164"/>
        <v>1</v>
      </c>
      <c r="BN37">
        <f t="shared" si="165"/>
        <v>1</v>
      </c>
      <c r="BO37">
        <f t="shared" si="166"/>
        <v>1</v>
      </c>
      <c r="BP37">
        <f t="shared" si="167"/>
        <v>1</v>
      </c>
      <c r="BQ37">
        <f t="shared" si="168"/>
        <v>1</v>
      </c>
      <c r="BR37">
        <f t="shared" si="169"/>
        <v>1</v>
      </c>
      <c r="BS37">
        <f t="shared" si="170"/>
        <v>1</v>
      </c>
      <c r="BT37">
        <f t="shared" si="171"/>
        <v>1</v>
      </c>
      <c r="BU37">
        <f t="shared" si="172"/>
        <v>1</v>
      </c>
      <c r="BV37">
        <f t="shared" si="173"/>
        <v>1</v>
      </c>
      <c r="BW37">
        <f t="shared" si="174"/>
        <v>1</v>
      </c>
      <c r="BX37">
        <f t="shared" si="175"/>
        <v>1</v>
      </c>
      <c r="BY37">
        <f t="shared" si="176"/>
        <v>1</v>
      </c>
      <c r="BZ37">
        <f t="shared" si="177"/>
        <v>1</v>
      </c>
      <c r="CA37">
        <f t="shared" si="178"/>
        <v>1</v>
      </c>
      <c r="CB37">
        <f t="shared" si="179"/>
        <v>1</v>
      </c>
      <c r="CC37">
        <f t="shared" si="180"/>
        <v>1</v>
      </c>
      <c r="CD37">
        <f t="shared" si="181"/>
        <v>1</v>
      </c>
      <c r="CE37">
        <f t="shared" si="182"/>
        <v>1</v>
      </c>
      <c r="CF37">
        <f t="shared" si="101"/>
        <v>1</v>
      </c>
      <c r="CG37">
        <f t="shared" si="102"/>
        <v>1</v>
      </c>
      <c r="CH37">
        <f t="shared" si="103"/>
        <v>1</v>
      </c>
      <c r="CI37">
        <f t="shared" si="104"/>
        <v>1</v>
      </c>
      <c r="CJ37">
        <f t="shared" si="105"/>
        <v>1</v>
      </c>
      <c r="CK37">
        <f t="shared" si="106"/>
        <v>1</v>
      </c>
      <c r="CL37">
        <f t="shared" si="107"/>
        <v>1</v>
      </c>
      <c r="CM37">
        <f t="shared" si="108"/>
        <v>1</v>
      </c>
      <c r="CN37">
        <f t="shared" si="109"/>
        <v>1</v>
      </c>
      <c r="CO37">
        <f t="shared" si="110"/>
        <v>1</v>
      </c>
      <c r="CP37">
        <f t="shared" si="111"/>
        <v>1</v>
      </c>
      <c r="CQ37">
        <f t="shared" si="112"/>
        <v>1</v>
      </c>
      <c r="CR37">
        <f t="shared" si="113"/>
        <v>0</v>
      </c>
      <c r="CS37">
        <f t="shared" si="114"/>
        <v>1</v>
      </c>
      <c r="CT37">
        <f t="shared" si="115"/>
        <v>1</v>
      </c>
      <c r="CU37">
        <f t="shared" si="116"/>
        <v>1</v>
      </c>
      <c r="CV37">
        <f t="shared" si="117"/>
        <v>1</v>
      </c>
      <c r="CW37">
        <f t="shared" si="118"/>
        <v>1</v>
      </c>
      <c r="CX37">
        <f t="shared" si="119"/>
        <v>1</v>
      </c>
      <c r="CY37">
        <f t="shared" si="120"/>
        <v>1</v>
      </c>
      <c r="CZ37">
        <f t="shared" si="121"/>
        <v>1</v>
      </c>
      <c r="DA37">
        <f t="shared" si="122"/>
        <v>1</v>
      </c>
      <c r="DB37">
        <f t="shared" si="123"/>
        <v>1</v>
      </c>
      <c r="DC37" s="187">
        <f t="shared" si="124"/>
        <v>1</v>
      </c>
      <c r="DD37" s="187">
        <f t="shared" si="125"/>
        <v>1</v>
      </c>
      <c r="DE37" s="187">
        <f t="shared" si="126"/>
        <v>1</v>
      </c>
      <c r="DF37" s="187">
        <f t="shared" si="3"/>
        <v>1</v>
      </c>
      <c r="DG37">
        <f t="shared" si="183"/>
        <v>1</v>
      </c>
      <c r="DH37" s="7">
        <f t="shared" si="4"/>
        <v>0.15</v>
      </c>
      <c r="DI37" s="7">
        <f t="shared" si="5"/>
        <v>0.15</v>
      </c>
      <c r="DJ37" s="7">
        <f t="shared" si="6"/>
        <v>0.15</v>
      </c>
      <c r="DK37" s="7">
        <f t="shared" si="184"/>
        <v>0.15</v>
      </c>
      <c r="DL37" s="7">
        <f t="shared" si="7"/>
        <v>0.3</v>
      </c>
      <c r="DM37" s="7">
        <f t="shared" si="8"/>
        <v>0.3</v>
      </c>
      <c r="DN37" s="7">
        <f t="shared" si="9"/>
        <v>0.3</v>
      </c>
      <c r="DO37" s="7">
        <f t="shared" si="10"/>
        <v>0.3</v>
      </c>
      <c r="DP37" s="7">
        <f>IF(MIN(Data[[#This Row],[¿El agente demuestra escucha activa durante la gestión?6]:[¿El agente parafrasea para confirmar entendimiento?9]])=0,0,30%)</f>
        <v>0.3</v>
      </c>
      <c r="DQ37" s="7">
        <f t="shared" si="11"/>
        <v>0.3</v>
      </c>
      <c r="DR37" s="7">
        <f t="shared" si="12"/>
        <v>0.3</v>
      </c>
      <c r="DS37" s="7">
        <f t="shared" si="13"/>
        <v>0.3</v>
      </c>
      <c r="DT37" s="7">
        <f t="shared" si="14"/>
        <v>0.3</v>
      </c>
      <c r="DU37" s="7">
        <f>IF(MIN(Data[[#This Row],[¿El agente adapta su comunicación al cliente?11]:[¿El agente utiliza el plural corporativo correctamente?14]])=0,0,30%)</f>
        <v>0.3</v>
      </c>
      <c r="DV37" s="7">
        <f t="shared" si="15"/>
        <v>0.25</v>
      </c>
      <c r="DW37" s="7">
        <f t="shared" si="185"/>
        <v>0.25</v>
      </c>
      <c r="DX37" s="7">
        <f t="shared" si="186"/>
        <v>1</v>
      </c>
      <c r="DY37" s="7">
        <f t="shared" si="129"/>
        <v>1</v>
      </c>
      <c r="DZ37" s="7">
        <f t="shared" si="130"/>
        <v>1</v>
      </c>
      <c r="EA37" s="7">
        <f t="shared" si="131"/>
        <v>1</v>
      </c>
      <c r="EB37" s="7">
        <f t="shared" si="132"/>
        <v>1</v>
      </c>
      <c r="EC37" s="7">
        <f t="shared" si="187"/>
        <v>1</v>
      </c>
      <c r="ED37" s="7">
        <f t="shared" si="16"/>
        <v>1</v>
      </c>
      <c r="EE37" s="7">
        <f t="shared" si="17"/>
        <v>1</v>
      </c>
      <c r="EF37" s="7">
        <f>IF(SUM(Data[[#This Row],[¿El agente presenta correctamente los beneficios del producto?23]:[¿El agente comunica beneficios emocionales al cliente?24]])=200%,100%,0%)</f>
        <v>1</v>
      </c>
      <c r="EG37" s="7">
        <f t="shared" si="18"/>
        <v>1</v>
      </c>
      <c r="EH37" s="7">
        <f t="shared" si="19"/>
        <v>1</v>
      </c>
      <c r="EI37" s="7">
        <f t="shared" si="20"/>
        <v>1</v>
      </c>
      <c r="EJ37" s="7">
        <f t="shared" si="188"/>
        <v>1</v>
      </c>
      <c r="EK37" s="7">
        <f t="shared" si="21"/>
        <v>1</v>
      </c>
      <c r="EL37" s="7">
        <f>+Data[[#This Row],[¿El agente explica los términos y condiciones del servicio?28]]</f>
        <v>1</v>
      </c>
      <c r="EM37" s="7">
        <f t="shared" si="22"/>
        <v>1</v>
      </c>
      <c r="EN37" s="7">
        <f>+Data[[#This Row],[¿El agente identifica correctamente la solicitud del cliente? 2]]</f>
        <v>1</v>
      </c>
      <c r="EO37" s="7">
        <f t="shared" si="23"/>
        <v>1</v>
      </c>
      <c r="EP37" s="7">
        <f t="shared" si="24"/>
        <v>1</v>
      </c>
      <c r="EQ37" s="7">
        <f t="shared" si="25"/>
        <v>1</v>
      </c>
      <c r="ER37" s="7">
        <f t="shared" si="189"/>
        <v>1</v>
      </c>
      <c r="ES37" s="7">
        <f t="shared" si="26"/>
        <v>1</v>
      </c>
      <c r="ET37" s="7">
        <f t="shared" si="27"/>
        <v>1</v>
      </c>
      <c r="EU37" s="7">
        <f t="shared" si="190"/>
        <v>1</v>
      </c>
      <c r="EV37" s="7">
        <f t="shared" si="28"/>
        <v>1</v>
      </c>
      <c r="EW37" s="7">
        <f t="shared" si="29"/>
        <v>1</v>
      </c>
      <c r="EX37" s="7">
        <f t="shared" si="135"/>
        <v>1</v>
      </c>
      <c r="EY37" s="7">
        <f t="shared" si="136"/>
        <v>1</v>
      </c>
      <c r="EZ37" s="7">
        <f t="shared" si="32"/>
        <v>1</v>
      </c>
      <c r="FA37" s="7">
        <f t="shared" si="137"/>
        <v>0</v>
      </c>
      <c r="FB37" s="7">
        <f t="shared" si="191"/>
        <v>0</v>
      </c>
      <c r="FC37" s="7">
        <f t="shared" si="192"/>
        <v>0</v>
      </c>
      <c r="FD37" s="7">
        <f t="shared" si="34"/>
        <v>0</v>
      </c>
      <c r="FE37" s="7">
        <f t="shared" si="35"/>
        <v>1</v>
      </c>
      <c r="FF37" s="7">
        <f t="shared" si="36"/>
        <v>1</v>
      </c>
      <c r="FG37" s="7">
        <f t="shared" si="37"/>
        <v>1</v>
      </c>
      <c r="FH37" s="7">
        <f t="shared" si="38"/>
        <v>1</v>
      </c>
      <c r="FI37" s="7">
        <f t="shared" si="39"/>
        <v>1</v>
      </c>
      <c r="FJ37" s="7">
        <f t="shared" si="193"/>
        <v>0</v>
      </c>
      <c r="FK37" s="7">
        <f t="shared" si="40"/>
        <v>1</v>
      </c>
      <c r="FL37" s="7">
        <f>+Data[[#This Row],[¿El agente gestiona la oferta según la campaña vigente?48]]</f>
        <v>1</v>
      </c>
      <c r="FM37" s="7">
        <f t="shared" si="41"/>
        <v>1</v>
      </c>
      <c r="FN37" s="7">
        <f t="shared" si="42"/>
        <v>1</v>
      </c>
      <c r="FO37" s="7">
        <f t="shared" si="43"/>
        <v>1</v>
      </c>
      <c r="FP37" s="7">
        <f t="shared" si="194"/>
        <v>1</v>
      </c>
      <c r="FQ37" s="7">
        <f t="shared" si="44"/>
        <v>1</v>
      </c>
      <c r="FR37" s="7">
        <f>+Data[[#This Row],[¿El agente registra correctamente todas las interacciones?52]]</f>
        <v>1</v>
      </c>
      <c r="FS37" s="7">
        <f t="shared" si="195"/>
        <v>0</v>
      </c>
      <c r="FT37" s="240">
        <f t="shared" si="45"/>
        <v>1</v>
      </c>
      <c r="FU37" s="7">
        <f>+Data[[#This Row],[¿El agente confirma la titularidad del cliente adecuadamente?53]]</f>
        <v>1</v>
      </c>
      <c r="FV37" s="240">
        <f t="shared" si="46"/>
        <v>1</v>
      </c>
      <c r="FW37" s="240">
        <f t="shared" si="47"/>
        <v>1</v>
      </c>
      <c r="FX37" s="7">
        <f t="shared" si="196"/>
        <v>1</v>
      </c>
      <c r="FY37" s="240">
        <f t="shared" si="49"/>
        <v>1</v>
      </c>
      <c r="FZ37" s="7">
        <f>+Data[[#This Row],[¿El agente evita compartir información sensible?56]]</f>
        <v>1</v>
      </c>
      <c r="GA37" s="7">
        <f t="shared" si="197"/>
        <v>1</v>
      </c>
      <c r="GB37" s="189">
        <f t="shared" si="198"/>
        <v>0.1</v>
      </c>
      <c r="GC37" s="189">
        <f t="shared" si="199"/>
        <v>0</v>
      </c>
      <c r="GD37" s="190">
        <f t="shared" si="200"/>
        <v>0</v>
      </c>
      <c r="GE37" s="190">
        <f t="shared" si="201"/>
        <v>0.3</v>
      </c>
      <c r="GF37" s="7">
        <f t="shared" si="202"/>
        <v>0.4</v>
      </c>
      <c r="GG37" s="187">
        <f>1</f>
        <v>1</v>
      </c>
      <c r="GH37" s="187">
        <f t="shared" si="50"/>
        <v>1</v>
      </c>
      <c r="GI37" t="str">
        <f t="shared" si="51"/>
        <v/>
      </c>
      <c r="GJ37" t="str">
        <f t="shared" si="52"/>
        <v/>
      </c>
      <c r="GK37" t="str">
        <f t="shared" si="53"/>
        <v/>
      </c>
      <c r="GN37" t="str">
        <f t="shared" si="54"/>
        <v/>
      </c>
      <c r="GO37" t="str">
        <f t="shared" si="55"/>
        <v/>
      </c>
      <c r="GP37" t="str">
        <f t="shared" si="56"/>
        <v/>
      </c>
      <c r="GQ37" t="str">
        <f t="shared" si="57"/>
        <v/>
      </c>
      <c r="GR37" t="str">
        <f t="shared" si="58"/>
        <v/>
      </c>
      <c r="GS37" t="str">
        <f t="shared" si="59"/>
        <v/>
      </c>
      <c r="GT37" t="str">
        <f t="shared" si="60"/>
        <v/>
      </c>
      <c r="GU37" t="e">
        <f>IF(#REF!="No",#REF!,"")</f>
        <v>#REF!</v>
      </c>
      <c r="GV37" t="str">
        <f t="shared" si="61"/>
        <v/>
      </c>
      <c r="GW37" t="str">
        <f t="shared" si="62"/>
        <v/>
      </c>
      <c r="GX37" t="str">
        <f t="shared" si="63"/>
        <v/>
      </c>
      <c r="GY37" t="str">
        <f t="shared" si="64"/>
        <v/>
      </c>
      <c r="GZ37" t="str">
        <f t="shared" si="65"/>
        <v/>
      </c>
      <c r="HA37" t="str">
        <f t="shared" si="66"/>
        <v/>
      </c>
      <c r="HB37" t="str">
        <f t="shared" si="67"/>
        <v/>
      </c>
      <c r="HC37" t="str">
        <f t="shared" si="68"/>
        <v/>
      </c>
      <c r="HD37" t="str">
        <f t="shared" si="69"/>
        <v/>
      </c>
      <c r="HE37" t="str">
        <f t="shared" si="70"/>
        <v/>
      </c>
      <c r="HF37" t="str">
        <f t="shared" si="71"/>
        <v/>
      </c>
      <c r="HG37" t="str">
        <f t="shared" si="72"/>
        <v/>
      </c>
      <c r="HH37" t="str">
        <f t="shared" si="73"/>
        <v/>
      </c>
      <c r="HI37" t="str">
        <f t="shared" si="74"/>
        <v/>
      </c>
      <c r="HJ37" t="str">
        <f t="shared" si="75"/>
        <v/>
      </c>
      <c r="HK37" t="str">
        <f t="shared" si="76"/>
        <v/>
      </c>
      <c r="HL37" t="str">
        <f t="shared" si="77"/>
        <v/>
      </c>
      <c r="HM37" t="str">
        <f t="shared" si="78"/>
        <v/>
      </c>
      <c r="HN37" t="str">
        <f t="shared" si="79"/>
        <v/>
      </c>
      <c r="HO37" t="str">
        <f t="shared" si="80"/>
        <v/>
      </c>
      <c r="HP37" t="str">
        <f t="shared" si="81"/>
        <v/>
      </c>
      <c r="HQ37" t="e">
        <f>IF(#REF!="No",#REF!,"")</f>
        <v>#REF!</v>
      </c>
      <c r="HR37" t="e">
        <f>IF(#REF!="No",#REF!,"")</f>
        <v>#REF!</v>
      </c>
      <c r="HS37" t="str">
        <f t="shared" si="82"/>
        <v xml:space="preserve">¿El agente ofrece adecuadamente un producto adicional? </v>
      </c>
      <c r="HT37" t="str">
        <f t="shared" si="83"/>
        <v/>
      </c>
      <c r="HU37" t="str">
        <f t="shared" si="84"/>
        <v/>
      </c>
      <c r="HV37" t="str">
        <f t="shared" si="85"/>
        <v/>
      </c>
      <c r="HW37" t="str">
        <f t="shared" si="86"/>
        <v/>
      </c>
      <c r="HX37" t="str">
        <f t="shared" si="87"/>
        <v/>
      </c>
      <c r="HY37" t="str">
        <f t="shared" si="88"/>
        <v/>
      </c>
      <c r="HZ37" t="str">
        <f t="shared" si="89"/>
        <v/>
      </c>
      <c r="IA37" t="str">
        <f t="shared" si="90"/>
        <v/>
      </c>
      <c r="IB37" t="str">
        <f t="shared" si="91"/>
        <v/>
      </c>
      <c r="IC37" t="str">
        <f t="shared" si="92"/>
        <v/>
      </c>
      <c r="ID37" s="187" t="str">
        <f t="shared" si="93"/>
        <v/>
      </c>
      <c r="IE37" s="187" t="str">
        <f t="shared" si="94"/>
        <v/>
      </c>
      <c r="IF37" s="187" t="str">
        <f t="shared" si="95"/>
        <v/>
      </c>
      <c r="IG37" s="187" t="str">
        <f t="shared" si="96"/>
        <v/>
      </c>
      <c r="IH37" s="78" t="str">
        <f>A37&amp;" "&amp;F37&amp;" "&amp;Data[[#This Row],[mes]]</f>
        <v>Ashley Shaday Sanchez de Gracia Outbound may-26</v>
      </c>
      <c r="II37" s="78">
        <f>COUNTIF($IH36:$IH425,IH37)</f>
        <v>3</v>
      </c>
      <c r="IJ37" s="78">
        <f t="shared" si="203"/>
        <v>0</v>
      </c>
      <c r="IK37" s="78">
        <f>IF(Data[[#This Row],[Muestra Critica]]&gt;0,Data[[#This Row],[Muestra Critica]],"")</f>
        <v>1</v>
      </c>
      <c r="IL37">
        <f>IF(IK37="","",COUNTIF($IK$3:$IK425,IK37))</f>
        <v>397</v>
      </c>
      <c r="IM37">
        <f t="shared" si="204"/>
        <v>0</v>
      </c>
      <c r="IN37" s="188" t="str">
        <f t="shared" si="99"/>
        <v>may-26</v>
      </c>
      <c r="IO37" s="78"/>
      <c r="IP37" s="78"/>
      <c r="IQ37" s="78"/>
      <c r="IR37" s="78"/>
      <c r="IS37" s="78" t="str">
        <f ca="1">IFERROR(_xlfn.XLOOKUP(A:A,HC!B:B,HC!E:E,,0),0)</f>
        <v>&gt; 60 dias</v>
      </c>
    </row>
    <row r="38" spans="1:253" ht="15.5">
      <c r="A38" s="205" t="s">
        <v>335</v>
      </c>
      <c r="B38" s="205">
        <v>64256814</v>
      </c>
      <c r="C38" s="210">
        <v>46147</v>
      </c>
      <c r="D38" s="205" t="s">
        <v>449</v>
      </c>
      <c r="E38" s="205" t="s">
        <v>434</v>
      </c>
      <c r="F38" s="205" t="s">
        <v>32</v>
      </c>
      <c r="G38" s="205" t="s">
        <v>436</v>
      </c>
      <c r="H38" s="205" t="s">
        <v>452</v>
      </c>
      <c r="I38" s="206" t="s">
        <v>447</v>
      </c>
      <c r="J38" s="168" t="s">
        <v>33</v>
      </c>
      <c r="K38" s="168" t="s">
        <v>33</v>
      </c>
      <c r="L38" s="168" t="s">
        <v>33</v>
      </c>
      <c r="M38" s="168" t="s">
        <v>33</v>
      </c>
      <c r="N38" s="168" t="s">
        <v>33</v>
      </c>
      <c r="O38" s="168" t="s">
        <v>33</v>
      </c>
      <c r="P38" s="168" t="s">
        <v>33</v>
      </c>
      <c r="Q38" s="168" t="s">
        <v>33</v>
      </c>
      <c r="R38" s="168" t="s">
        <v>33</v>
      </c>
      <c r="S38" s="168" t="s">
        <v>33</v>
      </c>
      <c r="T38" s="168" t="s">
        <v>33</v>
      </c>
      <c r="U38" s="168" t="s">
        <v>33</v>
      </c>
      <c r="V38" s="169" t="s">
        <v>33</v>
      </c>
      <c r="W38" s="169" t="s">
        <v>33</v>
      </c>
      <c r="X38" s="169" t="s">
        <v>33</v>
      </c>
      <c r="Y38" s="169" t="s">
        <v>33</v>
      </c>
      <c r="Z38" s="169" t="s">
        <v>33</v>
      </c>
      <c r="AA38" s="169" t="s">
        <v>33</v>
      </c>
      <c r="AB38" s="169" t="s">
        <v>33</v>
      </c>
      <c r="AC38" s="169" t="s">
        <v>33</v>
      </c>
      <c r="AD38" s="169" t="s">
        <v>33</v>
      </c>
      <c r="AE38" s="169" t="s">
        <v>33</v>
      </c>
      <c r="AF38" s="169" t="s">
        <v>33</v>
      </c>
      <c r="AG38" s="169" t="s">
        <v>33</v>
      </c>
      <c r="AH38" s="169" t="s">
        <v>33</v>
      </c>
      <c r="AI38" s="169" t="s">
        <v>33</v>
      </c>
      <c r="AJ38" s="169" t="s">
        <v>33</v>
      </c>
      <c r="AK38" s="169" t="s">
        <v>33</v>
      </c>
      <c r="AL38" s="169" t="s">
        <v>33</v>
      </c>
      <c r="AM38" s="169" t="s">
        <v>33</v>
      </c>
      <c r="AN38" s="169" t="s">
        <v>33</v>
      </c>
      <c r="AO38" s="169" t="s">
        <v>33</v>
      </c>
      <c r="AP38" s="169" t="s">
        <v>33</v>
      </c>
      <c r="AQ38" s="169" t="s">
        <v>464</v>
      </c>
      <c r="AR38" s="169" t="s">
        <v>33</v>
      </c>
      <c r="AS38" s="169" t="s">
        <v>34</v>
      </c>
      <c r="AT38" s="169" t="s">
        <v>33</v>
      </c>
      <c r="AU38" s="169" t="s">
        <v>33</v>
      </c>
      <c r="AV38" s="169" t="s">
        <v>33</v>
      </c>
      <c r="AW38" s="169" t="s">
        <v>34</v>
      </c>
      <c r="AX38" s="169" t="s">
        <v>33</v>
      </c>
      <c r="AY38" s="169" t="s">
        <v>33</v>
      </c>
      <c r="AZ38" s="169" t="s">
        <v>33</v>
      </c>
      <c r="BA38" s="169" t="s">
        <v>33</v>
      </c>
      <c r="BB38" s="169" t="s">
        <v>33</v>
      </c>
      <c r="BC38" s="207" t="s">
        <v>33</v>
      </c>
      <c r="BD38" s="207" t="s">
        <v>33</v>
      </c>
      <c r="BE38" s="207" t="s">
        <v>33</v>
      </c>
      <c r="BF38" s="208" t="s">
        <v>33</v>
      </c>
      <c r="BG38" s="196"/>
      <c r="BH38" s="211" t="str">
        <f>Data[[#This Row],[Tipo de Muestra]]</f>
        <v>Critica</v>
      </c>
      <c r="BI38" s="196"/>
      <c r="BJ38" s="196"/>
      <c r="BK38">
        <f t="shared" si="0"/>
        <v>1</v>
      </c>
      <c r="BL38">
        <f t="shared" si="1"/>
        <v>1</v>
      </c>
      <c r="BM38">
        <f t="shared" si="164"/>
        <v>1</v>
      </c>
      <c r="BN38">
        <f t="shared" si="165"/>
        <v>1</v>
      </c>
      <c r="BO38">
        <f t="shared" si="166"/>
        <v>1</v>
      </c>
      <c r="BP38">
        <f t="shared" si="167"/>
        <v>1</v>
      </c>
      <c r="BQ38">
        <f t="shared" si="168"/>
        <v>1</v>
      </c>
      <c r="BR38">
        <f t="shared" si="169"/>
        <v>1</v>
      </c>
      <c r="BS38">
        <f t="shared" si="170"/>
        <v>1</v>
      </c>
      <c r="BT38">
        <f t="shared" si="171"/>
        <v>1</v>
      </c>
      <c r="BU38">
        <f t="shared" si="172"/>
        <v>1</v>
      </c>
      <c r="BV38">
        <f t="shared" si="173"/>
        <v>1</v>
      </c>
      <c r="BW38">
        <f t="shared" si="174"/>
        <v>1</v>
      </c>
      <c r="BX38">
        <f t="shared" si="175"/>
        <v>1</v>
      </c>
      <c r="BY38">
        <f t="shared" si="176"/>
        <v>1</v>
      </c>
      <c r="BZ38">
        <f t="shared" si="177"/>
        <v>1</v>
      </c>
      <c r="CA38">
        <f t="shared" si="178"/>
        <v>1</v>
      </c>
      <c r="CB38">
        <f t="shared" si="179"/>
        <v>1</v>
      </c>
      <c r="CC38">
        <f t="shared" si="180"/>
        <v>1</v>
      </c>
      <c r="CD38">
        <f t="shared" si="181"/>
        <v>1</v>
      </c>
      <c r="CE38">
        <f t="shared" si="182"/>
        <v>1</v>
      </c>
      <c r="CF38">
        <f t="shared" si="101"/>
        <v>1</v>
      </c>
      <c r="CG38">
        <f t="shared" si="102"/>
        <v>1</v>
      </c>
      <c r="CH38">
        <f t="shared" si="103"/>
        <v>1</v>
      </c>
      <c r="CI38">
        <f t="shared" si="104"/>
        <v>1</v>
      </c>
      <c r="CJ38">
        <f t="shared" si="105"/>
        <v>1</v>
      </c>
      <c r="CK38">
        <f t="shared" si="106"/>
        <v>1</v>
      </c>
      <c r="CL38">
        <f t="shared" si="107"/>
        <v>1</v>
      </c>
      <c r="CM38">
        <f t="shared" si="108"/>
        <v>1</v>
      </c>
      <c r="CN38">
        <f t="shared" si="109"/>
        <v>1</v>
      </c>
      <c r="CO38">
        <f t="shared" si="110"/>
        <v>1</v>
      </c>
      <c r="CP38">
        <f t="shared" si="111"/>
        <v>1</v>
      </c>
      <c r="CQ38">
        <f t="shared" si="112"/>
        <v>1</v>
      </c>
      <c r="CR38">
        <f t="shared" si="113"/>
        <v>1</v>
      </c>
      <c r="CS38">
        <f t="shared" si="114"/>
        <v>0</v>
      </c>
      <c r="CT38">
        <f t="shared" si="115"/>
        <v>1</v>
      </c>
      <c r="CU38">
        <f t="shared" si="116"/>
        <v>1</v>
      </c>
      <c r="CV38">
        <f t="shared" si="117"/>
        <v>1</v>
      </c>
      <c r="CW38">
        <f t="shared" si="118"/>
        <v>0</v>
      </c>
      <c r="CX38">
        <f t="shared" si="119"/>
        <v>1</v>
      </c>
      <c r="CY38">
        <f t="shared" si="120"/>
        <v>1</v>
      </c>
      <c r="CZ38">
        <f t="shared" si="121"/>
        <v>1</v>
      </c>
      <c r="DA38">
        <f t="shared" si="122"/>
        <v>1</v>
      </c>
      <c r="DB38">
        <f t="shared" si="123"/>
        <v>1</v>
      </c>
      <c r="DC38" s="187">
        <f t="shared" si="124"/>
        <v>1</v>
      </c>
      <c r="DD38" s="187">
        <f t="shared" si="125"/>
        <v>1</v>
      </c>
      <c r="DE38" s="187">
        <f t="shared" si="126"/>
        <v>1</v>
      </c>
      <c r="DF38" s="187">
        <f t="shared" si="3"/>
        <v>1</v>
      </c>
      <c r="DG38">
        <f t="shared" si="183"/>
        <v>1</v>
      </c>
      <c r="DH38" s="7">
        <f t="shared" si="4"/>
        <v>0.15</v>
      </c>
      <c r="DI38" s="7">
        <f t="shared" si="5"/>
        <v>0.15</v>
      </c>
      <c r="DJ38" s="7">
        <f t="shared" si="6"/>
        <v>0.15</v>
      </c>
      <c r="DK38" s="7">
        <f t="shared" si="184"/>
        <v>0.15</v>
      </c>
      <c r="DL38" s="7">
        <f t="shared" si="7"/>
        <v>0.3</v>
      </c>
      <c r="DM38" s="7">
        <f t="shared" si="8"/>
        <v>0.3</v>
      </c>
      <c r="DN38" s="7">
        <f t="shared" si="9"/>
        <v>0.3</v>
      </c>
      <c r="DO38" s="7">
        <f t="shared" si="10"/>
        <v>0.3</v>
      </c>
      <c r="DP38" s="7">
        <f>IF(MIN(Data[[#This Row],[¿El agente demuestra escucha activa durante la gestión?6]:[¿El agente parafrasea para confirmar entendimiento?9]])=0,0,30%)</f>
        <v>0.3</v>
      </c>
      <c r="DQ38" s="7">
        <f t="shared" si="11"/>
        <v>0.3</v>
      </c>
      <c r="DR38" s="7">
        <f t="shared" si="12"/>
        <v>0.3</v>
      </c>
      <c r="DS38" s="7">
        <f t="shared" si="13"/>
        <v>0.3</v>
      </c>
      <c r="DT38" s="7">
        <f t="shared" si="14"/>
        <v>0.3</v>
      </c>
      <c r="DU38" s="7">
        <f>IF(MIN(Data[[#This Row],[¿El agente adapta su comunicación al cliente?11]:[¿El agente utiliza el plural corporativo correctamente?14]])=0,0,30%)</f>
        <v>0.3</v>
      </c>
      <c r="DV38" s="7">
        <f t="shared" si="15"/>
        <v>0.25</v>
      </c>
      <c r="DW38" s="7">
        <f t="shared" si="185"/>
        <v>0.25</v>
      </c>
      <c r="DX38" s="7">
        <f t="shared" si="186"/>
        <v>1</v>
      </c>
      <c r="DY38" s="7">
        <f t="shared" si="129"/>
        <v>1</v>
      </c>
      <c r="DZ38" s="7">
        <f t="shared" si="130"/>
        <v>1</v>
      </c>
      <c r="EA38" s="7">
        <f t="shared" si="131"/>
        <v>1</v>
      </c>
      <c r="EB38" s="7">
        <f t="shared" si="132"/>
        <v>1</v>
      </c>
      <c r="EC38" s="7">
        <f t="shared" si="187"/>
        <v>1</v>
      </c>
      <c r="ED38" s="7">
        <f t="shared" si="16"/>
        <v>1</v>
      </c>
      <c r="EE38" s="7">
        <f t="shared" si="17"/>
        <v>1</v>
      </c>
      <c r="EF38" s="7">
        <f>IF(SUM(Data[[#This Row],[¿El agente presenta correctamente los beneficios del producto?23]:[¿El agente comunica beneficios emocionales al cliente?24]])=200%,100%,0%)</f>
        <v>1</v>
      </c>
      <c r="EG38" s="7">
        <f t="shared" si="18"/>
        <v>1</v>
      </c>
      <c r="EH38" s="7">
        <f t="shared" si="19"/>
        <v>1</v>
      </c>
      <c r="EI38" s="7">
        <f t="shared" si="20"/>
        <v>1</v>
      </c>
      <c r="EJ38" s="7">
        <f t="shared" si="188"/>
        <v>1</v>
      </c>
      <c r="EK38" s="7">
        <f t="shared" si="21"/>
        <v>1</v>
      </c>
      <c r="EL38" s="7">
        <f>+Data[[#This Row],[¿El agente explica los términos y condiciones del servicio?28]]</f>
        <v>1</v>
      </c>
      <c r="EM38" s="7">
        <f t="shared" si="22"/>
        <v>1</v>
      </c>
      <c r="EN38" s="7">
        <f>+Data[[#This Row],[¿El agente identifica correctamente la solicitud del cliente? 2]]</f>
        <v>1</v>
      </c>
      <c r="EO38" s="7">
        <f t="shared" si="23"/>
        <v>1</v>
      </c>
      <c r="EP38" s="7">
        <f t="shared" si="24"/>
        <v>1</v>
      </c>
      <c r="EQ38" s="7">
        <f t="shared" si="25"/>
        <v>1</v>
      </c>
      <c r="ER38" s="7">
        <f t="shared" si="189"/>
        <v>1</v>
      </c>
      <c r="ES38" s="7">
        <f t="shared" si="26"/>
        <v>1</v>
      </c>
      <c r="ET38" s="7">
        <f t="shared" si="27"/>
        <v>1</v>
      </c>
      <c r="EU38" s="7">
        <f t="shared" si="190"/>
        <v>1</v>
      </c>
      <c r="EV38" s="7">
        <f t="shared" si="28"/>
        <v>1</v>
      </c>
      <c r="EW38" s="7">
        <f t="shared" si="29"/>
        <v>1</v>
      </c>
      <c r="EX38" s="7">
        <f t="shared" si="135"/>
        <v>1</v>
      </c>
      <c r="EY38" s="7">
        <f t="shared" si="136"/>
        <v>1</v>
      </c>
      <c r="EZ38" s="7">
        <f t="shared" si="32"/>
        <v>1</v>
      </c>
      <c r="FA38" s="7">
        <f t="shared" si="137"/>
        <v>1</v>
      </c>
      <c r="FB38" s="7">
        <f t="shared" si="191"/>
        <v>1</v>
      </c>
      <c r="FC38" s="7">
        <f t="shared" si="192"/>
        <v>1</v>
      </c>
      <c r="FD38" s="7">
        <f t="shared" si="34"/>
        <v>1</v>
      </c>
      <c r="FE38" s="7">
        <f t="shared" si="35"/>
        <v>0</v>
      </c>
      <c r="FF38" s="7">
        <f t="shared" si="36"/>
        <v>1</v>
      </c>
      <c r="FG38" s="7">
        <f t="shared" si="37"/>
        <v>1</v>
      </c>
      <c r="FH38" s="7">
        <f t="shared" si="38"/>
        <v>1</v>
      </c>
      <c r="FI38" s="7">
        <f t="shared" si="39"/>
        <v>0</v>
      </c>
      <c r="FJ38" s="7">
        <f t="shared" si="193"/>
        <v>0</v>
      </c>
      <c r="FK38" s="7">
        <f t="shared" si="40"/>
        <v>1</v>
      </c>
      <c r="FL38" s="7">
        <f>+Data[[#This Row],[¿El agente gestiona la oferta según la campaña vigente?48]]</f>
        <v>1</v>
      </c>
      <c r="FM38" s="7">
        <f t="shared" si="41"/>
        <v>1</v>
      </c>
      <c r="FN38" s="7">
        <f t="shared" si="42"/>
        <v>1</v>
      </c>
      <c r="FO38" s="7">
        <f t="shared" si="43"/>
        <v>1</v>
      </c>
      <c r="FP38" s="7">
        <f t="shared" si="194"/>
        <v>1</v>
      </c>
      <c r="FQ38" s="7">
        <f t="shared" si="44"/>
        <v>1</v>
      </c>
      <c r="FR38" s="7">
        <f>+Data[[#This Row],[¿El agente registra correctamente todas las interacciones?52]]</f>
        <v>1</v>
      </c>
      <c r="FS38" s="7">
        <f t="shared" si="195"/>
        <v>0</v>
      </c>
      <c r="FT38" s="240">
        <f t="shared" si="45"/>
        <v>1</v>
      </c>
      <c r="FU38" s="7">
        <f>+Data[[#This Row],[¿El agente confirma la titularidad del cliente adecuadamente?53]]</f>
        <v>1</v>
      </c>
      <c r="FV38" s="240">
        <f t="shared" si="46"/>
        <v>1</v>
      </c>
      <c r="FW38" s="240">
        <f t="shared" si="47"/>
        <v>1</v>
      </c>
      <c r="FX38" s="7">
        <f t="shared" si="196"/>
        <v>1</v>
      </c>
      <c r="FY38" s="240">
        <f t="shared" si="49"/>
        <v>1</v>
      </c>
      <c r="FZ38" s="7">
        <f>+Data[[#This Row],[¿El agente evita compartir información sensible?56]]</f>
        <v>1</v>
      </c>
      <c r="GA38" s="7">
        <f t="shared" si="197"/>
        <v>1</v>
      </c>
      <c r="GB38" s="189">
        <f t="shared" si="198"/>
        <v>0.1</v>
      </c>
      <c r="GC38" s="189">
        <f t="shared" si="199"/>
        <v>0.3</v>
      </c>
      <c r="GD38" s="190">
        <f t="shared" si="200"/>
        <v>0</v>
      </c>
      <c r="GE38" s="190">
        <f t="shared" si="201"/>
        <v>0.3</v>
      </c>
      <c r="GF38" s="7">
        <f t="shared" si="202"/>
        <v>0.7</v>
      </c>
      <c r="GG38" s="187">
        <f>1</f>
        <v>1</v>
      </c>
      <c r="GH38" s="187">
        <f t="shared" si="50"/>
        <v>1</v>
      </c>
      <c r="GI38" t="str">
        <f t="shared" si="51"/>
        <v/>
      </c>
      <c r="GJ38" t="str">
        <f t="shared" si="52"/>
        <v/>
      </c>
      <c r="GK38" t="str">
        <f t="shared" si="53"/>
        <v/>
      </c>
      <c r="GN38" t="str">
        <f t="shared" si="54"/>
        <v/>
      </c>
      <c r="GO38" t="str">
        <f t="shared" si="55"/>
        <v/>
      </c>
      <c r="GP38" t="str">
        <f t="shared" si="56"/>
        <v/>
      </c>
      <c r="GQ38" t="str">
        <f t="shared" si="57"/>
        <v/>
      </c>
      <c r="GR38" t="str">
        <f t="shared" si="58"/>
        <v/>
      </c>
      <c r="GS38" t="str">
        <f t="shared" si="59"/>
        <v/>
      </c>
      <c r="GT38" t="str">
        <f t="shared" si="60"/>
        <v/>
      </c>
      <c r="GU38" t="e">
        <f>IF(#REF!="No",#REF!,"")</f>
        <v>#REF!</v>
      </c>
      <c r="GV38" t="str">
        <f t="shared" si="61"/>
        <v/>
      </c>
      <c r="GW38" t="str">
        <f t="shared" si="62"/>
        <v/>
      </c>
      <c r="GX38" t="str">
        <f t="shared" si="63"/>
        <v/>
      </c>
      <c r="GY38" t="str">
        <f t="shared" si="64"/>
        <v/>
      </c>
      <c r="GZ38" t="str">
        <f t="shared" si="65"/>
        <v/>
      </c>
      <c r="HA38" t="str">
        <f t="shared" si="66"/>
        <v/>
      </c>
      <c r="HB38" t="str">
        <f t="shared" si="67"/>
        <v/>
      </c>
      <c r="HC38" t="str">
        <f t="shared" si="68"/>
        <v/>
      </c>
      <c r="HD38" t="str">
        <f t="shared" si="69"/>
        <v/>
      </c>
      <c r="HE38" t="str">
        <f t="shared" si="70"/>
        <v/>
      </c>
      <c r="HF38" t="str">
        <f t="shared" si="71"/>
        <v/>
      </c>
      <c r="HG38" t="str">
        <f t="shared" si="72"/>
        <v/>
      </c>
      <c r="HH38" t="str">
        <f t="shared" si="73"/>
        <v/>
      </c>
      <c r="HI38" t="str">
        <f t="shared" si="74"/>
        <v/>
      </c>
      <c r="HJ38" t="str">
        <f t="shared" si="75"/>
        <v/>
      </c>
      <c r="HK38" t="str">
        <f t="shared" si="76"/>
        <v/>
      </c>
      <c r="HL38" t="str">
        <f t="shared" si="77"/>
        <v/>
      </c>
      <c r="HM38" t="str">
        <f t="shared" si="78"/>
        <v/>
      </c>
      <c r="HN38" t="str">
        <f t="shared" si="79"/>
        <v/>
      </c>
      <c r="HO38" t="str">
        <f t="shared" si="80"/>
        <v/>
      </c>
      <c r="HP38" t="str">
        <f t="shared" si="81"/>
        <v/>
      </c>
      <c r="HQ38" t="e">
        <f>IF(#REF!="No",#REF!,"")</f>
        <v>#REF!</v>
      </c>
      <c r="HR38" t="e">
        <f>IF(#REF!="No",#REF!,"")</f>
        <v>#REF!</v>
      </c>
      <c r="HS38" t="str">
        <f t="shared" si="82"/>
        <v/>
      </c>
      <c r="HT38" t="str">
        <f t="shared" si="83"/>
        <v xml:space="preserve">¿El agente realiza venta cruzada cuando corresponde? </v>
      </c>
      <c r="HU38" t="str">
        <f t="shared" si="84"/>
        <v/>
      </c>
      <c r="HV38" t="str">
        <f t="shared" si="85"/>
        <v/>
      </c>
      <c r="HW38" t="str">
        <f t="shared" si="86"/>
        <v/>
      </c>
      <c r="HX38" t="str">
        <f t="shared" si="87"/>
        <v xml:space="preserve">¿El agente maneja correctamente las objeciones del cliente? </v>
      </c>
      <c r="HY38" t="str">
        <f t="shared" si="88"/>
        <v/>
      </c>
      <c r="HZ38" t="str">
        <f t="shared" si="89"/>
        <v/>
      </c>
      <c r="IA38" t="str">
        <f t="shared" si="90"/>
        <v/>
      </c>
      <c r="IB38" t="str">
        <f t="shared" si="91"/>
        <v/>
      </c>
      <c r="IC38" t="str">
        <f t="shared" si="92"/>
        <v/>
      </c>
      <c r="ID38" s="187" t="str">
        <f t="shared" si="93"/>
        <v/>
      </c>
      <c r="IE38" s="187" t="str">
        <f t="shared" si="94"/>
        <v/>
      </c>
      <c r="IF38" s="187" t="str">
        <f t="shared" si="95"/>
        <v/>
      </c>
      <c r="IG38" s="187" t="str">
        <f t="shared" si="96"/>
        <v/>
      </c>
      <c r="IH38" s="78" t="str">
        <f>A38&amp;" "&amp;F38&amp;" "&amp;Data[[#This Row],[mes]]</f>
        <v>Yhilary Frheily Santamaria Acosta Outbound may-26</v>
      </c>
      <c r="II38" s="78">
        <f>COUNTIF($IH37:$IH425,IH38)</f>
        <v>3</v>
      </c>
      <c r="IJ38" s="78">
        <f t="shared" si="203"/>
        <v>0</v>
      </c>
      <c r="IK38" s="78">
        <f>IF(Data[[#This Row],[Muestra Critica]]&gt;0,Data[[#This Row],[Muestra Critica]],"")</f>
        <v>1</v>
      </c>
      <c r="IL38">
        <f>IF(IK38="","",COUNTIF($IK$3:$IK425,IK38))</f>
        <v>397</v>
      </c>
      <c r="IM38">
        <f t="shared" si="204"/>
        <v>0</v>
      </c>
      <c r="IN38" s="188" t="str">
        <f t="shared" si="99"/>
        <v>may-26</v>
      </c>
      <c r="IO38" s="78"/>
      <c r="IP38" s="78"/>
      <c r="IQ38" s="78"/>
      <c r="IR38" s="78"/>
      <c r="IS38" s="78" t="str">
        <f ca="1">IFERROR(_xlfn.XLOOKUP(A:A,HC!B:B,HC!E:E,,0),0)</f>
        <v>&gt; 60 dias</v>
      </c>
    </row>
    <row r="39" spans="1:253" ht="15.5">
      <c r="A39" s="205" t="s">
        <v>336</v>
      </c>
      <c r="B39" s="205">
        <v>63011025</v>
      </c>
      <c r="C39" s="210">
        <v>46147</v>
      </c>
      <c r="D39" s="205" t="s">
        <v>449</v>
      </c>
      <c r="E39" s="205" t="s">
        <v>434</v>
      </c>
      <c r="F39" s="205" t="s">
        <v>32</v>
      </c>
      <c r="G39" s="205" t="s">
        <v>436</v>
      </c>
      <c r="H39" s="205" t="s">
        <v>452</v>
      </c>
      <c r="I39" s="206" t="s">
        <v>447</v>
      </c>
      <c r="J39" s="168" t="s">
        <v>34</v>
      </c>
      <c r="K39" s="168" t="s">
        <v>33</v>
      </c>
      <c r="L39" s="168" t="s">
        <v>33</v>
      </c>
      <c r="M39" s="168" t="s">
        <v>33</v>
      </c>
      <c r="N39" s="168" t="s">
        <v>33</v>
      </c>
      <c r="O39" s="168" t="s">
        <v>33</v>
      </c>
      <c r="P39" s="168" t="s">
        <v>33</v>
      </c>
      <c r="Q39" s="168" t="s">
        <v>33</v>
      </c>
      <c r="R39" s="168" t="s">
        <v>33</v>
      </c>
      <c r="S39" s="168" t="s">
        <v>33</v>
      </c>
      <c r="T39" s="168" t="s">
        <v>33</v>
      </c>
      <c r="U39" s="168" t="s">
        <v>33</v>
      </c>
      <c r="V39" s="169" t="s">
        <v>33</v>
      </c>
      <c r="W39" s="169" t="s">
        <v>33</v>
      </c>
      <c r="X39" s="169" t="s">
        <v>33</v>
      </c>
      <c r="Y39" s="169" t="s">
        <v>33</v>
      </c>
      <c r="Z39" s="169" t="s">
        <v>33</v>
      </c>
      <c r="AA39" s="169" t="s">
        <v>33</v>
      </c>
      <c r="AB39" s="169" t="s">
        <v>33</v>
      </c>
      <c r="AC39" s="169" t="s">
        <v>33</v>
      </c>
      <c r="AD39" s="169" t="s">
        <v>33</v>
      </c>
      <c r="AE39" s="169" t="s">
        <v>33</v>
      </c>
      <c r="AF39" s="169" t="s">
        <v>33</v>
      </c>
      <c r="AG39" s="169" t="s">
        <v>33</v>
      </c>
      <c r="AH39" s="169" t="s">
        <v>33</v>
      </c>
      <c r="AI39" s="169" t="s">
        <v>33</v>
      </c>
      <c r="AJ39" s="169" t="s">
        <v>33</v>
      </c>
      <c r="AK39" s="169" t="s">
        <v>33</v>
      </c>
      <c r="AL39" s="169" t="s">
        <v>33</v>
      </c>
      <c r="AM39" s="169" t="s">
        <v>33</v>
      </c>
      <c r="AN39" s="169" t="s">
        <v>33</v>
      </c>
      <c r="AO39" s="169" t="s">
        <v>33</v>
      </c>
      <c r="AP39" s="169" t="s">
        <v>33</v>
      </c>
      <c r="AQ39" s="169" t="s">
        <v>464</v>
      </c>
      <c r="AR39" s="169" t="s">
        <v>33</v>
      </c>
      <c r="AS39" s="169" t="s">
        <v>34</v>
      </c>
      <c r="AT39" s="169" t="s">
        <v>33</v>
      </c>
      <c r="AU39" s="169" t="s">
        <v>33</v>
      </c>
      <c r="AV39" s="169" t="s">
        <v>33</v>
      </c>
      <c r="AW39" s="169" t="s">
        <v>34</v>
      </c>
      <c r="AX39" s="169" t="s">
        <v>33</v>
      </c>
      <c r="AY39" s="169" t="s">
        <v>33</v>
      </c>
      <c r="AZ39" s="169" t="s">
        <v>33</v>
      </c>
      <c r="BA39" s="169" t="s">
        <v>33</v>
      </c>
      <c r="BB39" s="169" t="s">
        <v>33</v>
      </c>
      <c r="BC39" s="207" t="s">
        <v>33</v>
      </c>
      <c r="BD39" s="207" t="s">
        <v>33</v>
      </c>
      <c r="BE39" s="207" t="s">
        <v>33</v>
      </c>
      <c r="BF39" s="208" t="s">
        <v>33</v>
      </c>
      <c r="BG39" s="196"/>
      <c r="BH39" s="211" t="str">
        <f>Data[[#This Row],[Tipo de Muestra]]</f>
        <v>Critica</v>
      </c>
      <c r="BI39" s="196"/>
      <c r="BJ39" s="196"/>
      <c r="BK39">
        <f t="shared" si="0"/>
        <v>0</v>
      </c>
      <c r="BL39">
        <f t="shared" si="1"/>
        <v>1</v>
      </c>
      <c r="BM39">
        <f t="shared" si="164"/>
        <v>1</v>
      </c>
      <c r="BN39">
        <f t="shared" si="165"/>
        <v>1</v>
      </c>
      <c r="BO39">
        <f t="shared" si="166"/>
        <v>1</v>
      </c>
      <c r="BP39">
        <f t="shared" si="167"/>
        <v>1</v>
      </c>
      <c r="BQ39">
        <f t="shared" si="168"/>
        <v>1</v>
      </c>
      <c r="BR39">
        <f t="shared" si="169"/>
        <v>1</v>
      </c>
      <c r="BS39">
        <f t="shared" si="170"/>
        <v>1</v>
      </c>
      <c r="BT39">
        <f t="shared" si="171"/>
        <v>1</v>
      </c>
      <c r="BU39">
        <f t="shared" si="172"/>
        <v>1</v>
      </c>
      <c r="BV39">
        <f t="shared" si="173"/>
        <v>1</v>
      </c>
      <c r="BW39">
        <f t="shared" si="174"/>
        <v>1</v>
      </c>
      <c r="BX39">
        <f t="shared" si="175"/>
        <v>1</v>
      </c>
      <c r="BY39">
        <f t="shared" si="176"/>
        <v>1</v>
      </c>
      <c r="BZ39">
        <f t="shared" si="177"/>
        <v>1</v>
      </c>
      <c r="CA39">
        <f t="shared" si="178"/>
        <v>1</v>
      </c>
      <c r="CB39">
        <f t="shared" si="179"/>
        <v>1</v>
      </c>
      <c r="CC39">
        <f t="shared" si="180"/>
        <v>1</v>
      </c>
      <c r="CD39">
        <f t="shared" si="181"/>
        <v>1</v>
      </c>
      <c r="CE39">
        <f t="shared" si="182"/>
        <v>1</v>
      </c>
      <c r="CF39">
        <f t="shared" si="101"/>
        <v>1</v>
      </c>
      <c r="CG39">
        <f t="shared" si="102"/>
        <v>1</v>
      </c>
      <c r="CH39">
        <f t="shared" si="103"/>
        <v>1</v>
      </c>
      <c r="CI39">
        <f t="shared" si="104"/>
        <v>1</v>
      </c>
      <c r="CJ39">
        <f t="shared" si="105"/>
        <v>1</v>
      </c>
      <c r="CK39">
        <f t="shared" si="106"/>
        <v>1</v>
      </c>
      <c r="CL39">
        <f t="shared" si="107"/>
        <v>1</v>
      </c>
      <c r="CM39">
        <f t="shared" si="108"/>
        <v>1</v>
      </c>
      <c r="CN39">
        <f t="shared" si="109"/>
        <v>1</v>
      </c>
      <c r="CO39">
        <f t="shared" si="110"/>
        <v>1</v>
      </c>
      <c r="CP39">
        <f t="shared" si="111"/>
        <v>1</v>
      </c>
      <c r="CQ39">
        <f t="shared" si="112"/>
        <v>1</v>
      </c>
      <c r="CR39">
        <f t="shared" si="113"/>
        <v>1</v>
      </c>
      <c r="CS39">
        <f t="shared" si="114"/>
        <v>0</v>
      </c>
      <c r="CT39">
        <f t="shared" si="115"/>
        <v>1</v>
      </c>
      <c r="CU39">
        <f t="shared" si="116"/>
        <v>1</v>
      </c>
      <c r="CV39">
        <f t="shared" si="117"/>
        <v>1</v>
      </c>
      <c r="CW39">
        <f t="shared" si="118"/>
        <v>0</v>
      </c>
      <c r="CX39">
        <f t="shared" si="119"/>
        <v>1</v>
      </c>
      <c r="CY39">
        <f t="shared" si="120"/>
        <v>1</v>
      </c>
      <c r="CZ39">
        <f t="shared" si="121"/>
        <v>1</v>
      </c>
      <c r="DA39">
        <f t="shared" si="122"/>
        <v>1</v>
      </c>
      <c r="DB39">
        <f t="shared" si="123"/>
        <v>1</v>
      </c>
      <c r="DC39" s="187">
        <f t="shared" si="124"/>
        <v>1</v>
      </c>
      <c r="DD39" s="187">
        <f t="shared" si="125"/>
        <v>1</v>
      </c>
      <c r="DE39" s="187">
        <f t="shared" si="126"/>
        <v>1</v>
      </c>
      <c r="DF39" s="187">
        <f t="shared" si="3"/>
        <v>1</v>
      </c>
      <c r="DG39">
        <f t="shared" si="183"/>
        <v>1</v>
      </c>
      <c r="DH39" s="7">
        <f t="shared" si="4"/>
        <v>0</v>
      </c>
      <c r="DI39" s="7">
        <f t="shared" si="5"/>
        <v>0.15</v>
      </c>
      <c r="DJ39" s="7">
        <f t="shared" si="6"/>
        <v>0.15</v>
      </c>
      <c r="DK39" s="7">
        <f t="shared" si="184"/>
        <v>0</v>
      </c>
      <c r="DL39" s="7">
        <f t="shared" si="7"/>
        <v>0.3</v>
      </c>
      <c r="DM39" s="7">
        <f t="shared" si="8"/>
        <v>0.3</v>
      </c>
      <c r="DN39" s="7">
        <f t="shared" si="9"/>
        <v>0.3</v>
      </c>
      <c r="DO39" s="7">
        <f t="shared" si="10"/>
        <v>0.3</v>
      </c>
      <c r="DP39" s="7">
        <f>IF(MIN(Data[[#This Row],[¿El agente demuestra escucha activa durante la gestión?6]:[¿El agente parafrasea para confirmar entendimiento?9]])=0,0,30%)</f>
        <v>0.3</v>
      </c>
      <c r="DQ39" s="7">
        <f t="shared" si="11"/>
        <v>0.3</v>
      </c>
      <c r="DR39" s="7">
        <f t="shared" si="12"/>
        <v>0.3</v>
      </c>
      <c r="DS39" s="7">
        <f t="shared" si="13"/>
        <v>0.3</v>
      </c>
      <c r="DT39" s="7">
        <f t="shared" si="14"/>
        <v>0.3</v>
      </c>
      <c r="DU39" s="7">
        <f>IF(MIN(Data[[#This Row],[¿El agente adapta su comunicación al cliente?11]:[¿El agente utiliza el plural corporativo correctamente?14]])=0,0,30%)</f>
        <v>0.3</v>
      </c>
      <c r="DV39" s="7">
        <f t="shared" si="15"/>
        <v>0.25</v>
      </c>
      <c r="DW39" s="7">
        <f t="shared" si="185"/>
        <v>0.25</v>
      </c>
      <c r="DX39" s="7">
        <f t="shared" si="186"/>
        <v>0.85</v>
      </c>
      <c r="DY39" s="7">
        <f t="shared" si="129"/>
        <v>1</v>
      </c>
      <c r="DZ39" s="7">
        <f t="shared" si="130"/>
        <v>1</v>
      </c>
      <c r="EA39" s="7">
        <f t="shared" si="131"/>
        <v>1</v>
      </c>
      <c r="EB39" s="7">
        <f t="shared" si="132"/>
        <v>1</v>
      </c>
      <c r="EC39" s="7">
        <f t="shared" si="187"/>
        <v>1</v>
      </c>
      <c r="ED39" s="7">
        <f t="shared" si="16"/>
        <v>1</v>
      </c>
      <c r="EE39" s="7">
        <f t="shared" si="17"/>
        <v>1</v>
      </c>
      <c r="EF39" s="7">
        <f>IF(SUM(Data[[#This Row],[¿El agente presenta correctamente los beneficios del producto?23]:[¿El agente comunica beneficios emocionales al cliente?24]])=200%,100%,0%)</f>
        <v>1</v>
      </c>
      <c r="EG39" s="7">
        <f t="shared" si="18"/>
        <v>1</v>
      </c>
      <c r="EH39" s="7">
        <f t="shared" si="19"/>
        <v>1</v>
      </c>
      <c r="EI39" s="7">
        <f t="shared" si="20"/>
        <v>1</v>
      </c>
      <c r="EJ39" s="7">
        <f t="shared" si="188"/>
        <v>1</v>
      </c>
      <c r="EK39" s="7">
        <f t="shared" si="21"/>
        <v>1</v>
      </c>
      <c r="EL39" s="7">
        <f>+Data[[#This Row],[¿El agente explica los términos y condiciones del servicio?28]]</f>
        <v>1</v>
      </c>
      <c r="EM39" s="7">
        <f t="shared" si="22"/>
        <v>1</v>
      </c>
      <c r="EN39" s="7">
        <f>+Data[[#This Row],[¿El agente identifica correctamente la solicitud del cliente? 2]]</f>
        <v>1</v>
      </c>
      <c r="EO39" s="7">
        <f t="shared" si="23"/>
        <v>1</v>
      </c>
      <c r="EP39" s="7">
        <f t="shared" si="24"/>
        <v>1</v>
      </c>
      <c r="EQ39" s="7">
        <f t="shared" si="25"/>
        <v>1</v>
      </c>
      <c r="ER39" s="7">
        <f t="shared" si="189"/>
        <v>1</v>
      </c>
      <c r="ES39" s="7">
        <f t="shared" si="26"/>
        <v>1</v>
      </c>
      <c r="ET39" s="7">
        <f t="shared" si="27"/>
        <v>1</v>
      </c>
      <c r="EU39" s="7">
        <f t="shared" si="190"/>
        <v>1</v>
      </c>
      <c r="EV39" s="7">
        <f t="shared" si="28"/>
        <v>1</v>
      </c>
      <c r="EW39" s="7">
        <f t="shared" si="29"/>
        <v>1</v>
      </c>
      <c r="EX39" s="7">
        <f t="shared" si="135"/>
        <v>1</v>
      </c>
      <c r="EY39" s="7">
        <f t="shared" si="136"/>
        <v>1</v>
      </c>
      <c r="EZ39" s="7">
        <f t="shared" si="32"/>
        <v>1</v>
      </c>
      <c r="FA39" s="7">
        <f t="shared" si="137"/>
        <v>1</v>
      </c>
      <c r="FB39" s="7">
        <f t="shared" si="191"/>
        <v>1</v>
      </c>
      <c r="FC39" s="7">
        <f t="shared" si="192"/>
        <v>1</v>
      </c>
      <c r="FD39" s="7">
        <f t="shared" si="34"/>
        <v>1</v>
      </c>
      <c r="FE39" s="7">
        <f t="shared" si="35"/>
        <v>0</v>
      </c>
      <c r="FF39" s="7">
        <f t="shared" si="36"/>
        <v>1</v>
      </c>
      <c r="FG39" s="7">
        <f t="shared" si="37"/>
        <v>1</v>
      </c>
      <c r="FH39" s="7">
        <f t="shared" si="38"/>
        <v>1</v>
      </c>
      <c r="FI39" s="7">
        <f t="shared" si="39"/>
        <v>0</v>
      </c>
      <c r="FJ39" s="7">
        <f t="shared" si="193"/>
        <v>0</v>
      </c>
      <c r="FK39" s="7">
        <f t="shared" si="40"/>
        <v>1</v>
      </c>
      <c r="FL39" s="7">
        <f>+Data[[#This Row],[¿El agente gestiona la oferta según la campaña vigente?48]]</f>
        <v>1</v>
      </c>
      <c r="FM39" s="7">
        <f t="shared" si="41"/>
        <v>1</v>
      </c>
      <c r="FN39" s="7">
        <f t="shared" si="42"/>
        <v>1</v>
      </c>
      <c r="FO39" s="7">
        <f t="shared" si="43"/>
        <v>1</v>
      </c>
      <c r="FP39" s="7">
        <f t="shared" si="194"/>
        <v>1</v>
      </c>
      <c r="FQ39" s="7">
        <f t="shared" si="44"/>
        <v>1</v>
      </c>
      <c r="FR39" s="7">
        <f>+Data[[#This Row],[¿El agente registra correctamente todas las interacciones?52]]</f>
        <v>1</v>
      </c>
      <c r="FS39" s="7">
        <f t="shared" si="195"/>
        <v>0</v>
      </c>
      <c r="FT39" s="240">
        <f t="shared" si="45"/>
        <v>1</v>
      </c>
      <c r="FU39" s="7">
        <f>+Data[[#This Row],[¿El agente confirma la titularidad del cliente adecuadamente?53]]</f>
        <v>1</v>
      </c>
      <c r="FV39" s="240">
        <f t="shared" si="46"/>
        <v>1</v>
      </c>
      <c r="FW39" s="240">
        <f t="shared" si="47"/>
        <v>1</v>
      </c>
      <c r="FX39" s="7">
        <f t="shared" si="196"/>
        <v>1</v>
      </c>
      <c r="FY39" s="240">
        <f t="shared" si="49"/>
        <v>1</v>
      </c>
      <c r="FZ39" s="7">
        <f>+Data[[#This Row],[¿El agente evita compartir información sensible?56]]</f>
        <v>1</v>
      </c>
      <c r="GA39" s="7">
        <f t="shared" si="197"/>
        <v>1</v>
      </c>
      <c r="GB39" s="189">
        <f t="shared" si="198"/>
        <v>8.5000000000000006E-2</v>
      </c>
      <c r="GC39" s="189">
        <f t="shared" si="199"/>
        <v>0.3</v>
      </c>
      <c r="GD39" s="190">
        <f t="shared" si="200"/>
        <v>0</v>
      </c>
      <c r="GE39" s="190">
        <f t="shared" si="201"/>
        <v>0.3</v>
      </c>
      <c r="GF39" s="7">
        <f t="shared" si="202"/>
        <v>0.68500000000000005</v>
      </c>
      <c r="GG39" s="187">
        <f>1</f>
        <v>1</v>
      </c>
      <c r="GH39" s="187">
        <f t="shared" si="50"/>
        <v>1</v>
      </c>
      <c r="GI39" t="str">
        <f t="shared" si="51"/>
        <v xml:space="preserve">¿El agente realiza despedida corporativa? </v>
      </c>
      <c r="GJ39" t="str">
        <f t="shared" si="52"/>
        <v/>
      </c>
      <c r="GK39" t="str">
        <f t="shared" si="53"/>
        <v/>
      </c>
      <c r="GN39" t="str">
        <f t="shared" si="54"/>
        <v/>
      </c>
      <c r="GO39" t="str">
        <f t="shared" si="55"/>
        <v/>
      </c>
      <c r="GP39" t="str">
        <f t="shared" si="56"/>
        <v/>
      </c>
      <c r="GQ39" t="str">
        <f t="shared" si="57"/>
        <v/>
      </c>
      <c r="GR39" t="str">
        <f t="shared" si="58"/>
        <v/>
      </c>
      <c r="GS39" t="str">
        <f t="shared" si="59"/>
        <v/>
      </c>
      <c r="GT39" t="str">
        <f t="shared" si="60"/>
        <v/>
      </c>
      <c r="GU39" t="e">
        <f>IF(#REF!="No",#REF!,"")</f>
        <v>#REF!</v>
      </c>
      <c r="GV39" t="str">
        <f t="shared" si="61"/>
        <v/>
      </c>
      <c r="GW39" t="str">
        <f t="shared" si="62"/>
        <v/>
      </c>
      <c r="GX39" t="str">
        <f t="shared" si="63"/>
        <v/>
      </c>
      <c r="GY39" t="str">
        <f t="shared" si="64"/>
        <v/>
      </c>
      <c r="GZ39" t="str">
        <f t="shared" si="65"/>
        <v/>
      </c>
      <c r="HA39" t="str">
        <f t="shared" si="66"/>
        <v/>
      </c>
      <c r="HB39" t="str">
        <f t="shared" si="67"/>
        <v/>
      </c>
      <c r="HC39" t="str">
        <f t="shared" si="68"/>
        <v/>
      </c>
      <c r="HD39" t="str">
        <f t="shared" si="69"/>
        <v/>
      </c>
      <c r="HE39" t="str">
        <f t="shared" si="70"/>
        <v/>
      </c>
      <c r="HF39" t="str">
        <f t="shared" si="71"/>
        <v/>
      </c>
      <c r="HG39" t="str">
        <f t="shared" si="72"/>
        <v/>
      </c>
      <c r="HH39" t="str">
        <f t="shared" si="73"/>
        <v/>
      </c>
      <c r="HI39" t="str">
        <f t="shared" si="74"/>
        <v/>
      </c>
      <c r="HJ39" t="str">
        <f t="shared" si="75"/>
        <v/>
      </c>
      <c r="HK39" t="str">
        <f t="shared" si="76"/>
        <v/>
      </c>
      <c r="HL39" t="str">
        <f t="shared" si="77"/>
        <v/>
      </c>
      <c r="HM39" t="str">
        <f t="shared" si="78"/>
        <v/>
      </c>
      <c r="HN39" t="str">
        <f t="shared" si="79"/>
        <v/>
      </c>
      <c r="HO39" t="str">
        <f t="shared" si="80"/>
        <v/>
      </c>
      <c r="HP39" t="str">
        <f t="shared" si="81"/>
        <v/>
      </c>
      <c r="HQ39" t="e">
        <f>IF(#REF!="No",#REF!,"")</f>
        <v>#REF!</v>
      </c>
      <c r="HR39" t="e">
        <f>IF(#REF!="No",#REF!,"")</f>
        <v>#REF!</v>
      </c>
      <c r="HS39" t="str">
        <f t="shared" si="82"/>
        <v/>
      </c>
      <c r="HT39" t="str">
        <f t="shared" si="83"/>
        <v xml:space="preserve">¿El agente realiza venta cruzada cuando corresponde? </v>
      </c>
      <c r="HU39" t="str">
        <f t="shared" si="84"/>
        <v/>
      </c>
      <c r="HV39" t="str">
        <f t="shared" si="85"/>
        <v/>
      </c>
      <c r="HW39" t="str">
        <f t="shared" si="86"/>
        <v/>
      </c>
      <c r="HX39" t="str">
        <f t="shared" si="87"/>
        <v xml:space="preserve">¿El agente maneja correctamente las objeciones del cliente? </v>
      </c>
      <c r="HY39" t="str">
        <f t="shared" si="88"/>
        <v/>
      </c>
      <c r="HZ39" t="str">
        <f t="shared" si="89"/>
        <v/>
      </c>
      <c r="IA39" t="str">
        <f t="shared" si="90"/>
        <v/>
      </c>
      <c r="IB39" t="str">
        <f t="shared" si="91"/>
        <v/>
      </c>
      <c r="IC39" t="str">
        <f t="shared" si="92"/>
        <v/>
      </c>
      <c r="ID39" s="187" t="str">
        <f t="shared" si="93"/>
        <v/>
      </c>
      <c r="IE39" s="187" t="str">
        <f t="shared" si="94"/>
        <v/>
      </c>
      <c r="IF39" s="187" t="str">
        <f t="shared" si="95"/>
        <v/>
      </c>
      <c r="IG39" s="187" t="str">
        <f t="shared" si="96"/>
        <v/>
      </c>
      <c r="IH39" s="78" t="str">
        <f>A39&amp;" "&amp;F39&amp;" "&amp;Data[[#This Row],[mes]]</f>
        <v>Amarilis de los Milagros Ramos Sinclair Outbound may-26</v>
      </c>
      <c r="II39" s="78">
        <f>COUNTIF($IH38:$IH425,IH39)</f>
        <v>3</v>
      </c>
      <c r="IJ39" s="78">
        <f t="shared" si="203"/>
        <v>0</v>
      </c>
      <c r="IK39" s="78">
        <f>IF(Data[[#This Row],[Muestra Critica]]&gt;0,Data[[#This Row],[Muestra Critica]],"")</f>
        <v>1</v>
      </c>
      <c r="IL39">
        <f>IF(IK39="","",COUNTIF($IK$3:$IK425,IK39))</f>
        <v>397</v>
      </c>
      <c r="IM39">
        <f t="shared" si="204"/>
        <v>0</v>
      </c>
      <c r="IN39" s="188" t="str">
        <f t="shared" si="99"/>
        <v>may-26</v>
      </c>
      <c r="IO39" s="78"/>
      <c r="IP39" s="78"/>
      <c r="IQ39" s="78"/>
      <c r="IR39" s="78"/>
      <c r="IS39" s="78" t="str">
        <f ca="1">IFERROR(_xlfn.XLOOKUP(A:A,HC!B:B,HC!E:E,,0),0)</f>
        <v>&gt; 60 dias</v>
      </c>
    </row>
    <row r="40" spans="1:253" ht="15.5">
      <c r="A40" s="205" t="s">
        <v>337</v>
      </c>
      <c r="B40" s="205">
        <v>67445517</v>
      </c>
      <c r="C40" s="210">
        <v>46147</v>
      </c>
      <c r="D40" s="205" t="s">
        <v>449</v>
      </c>
      <c r="E40" s="205" t="s">
        <v>434</v>
      </c>
      <c r="F40" s="205" t="s">
        <v>32</v>
      </c>
      <c r="G40" s="205" t="s">
        <v>436</v>
      </c>
      <c r="H40" s="205" t="s">
        <v>452</v>
      </c>
      <c r="I40" s="206" t="s">
        <v>447</v>
      </c>
      <c r="J40" s="168" t="s">
        <v>33</v>
      </c>
      <c r="K40" s="168" t="s">
        <v>33</v>
      </c>
      <c r="L40" s="168" t="s">
        <v>34</v>
      </c>
      <c r="M40" s="168" t="s">
        <v>33</v>
      </c>
      <c r="N40" s="168" t="s">
        <v>33</v>
      </c>
      <c r="O40" s="168" t="s">
        <v>33</v>
      </c>
      <c r="P40" s="168" t="s">
        <v>33</v>
      </c>
      <c r="Q40" s="168" t="s">
        <v>33</v>
      </c>
      <c r="R40" s="168" t="s">
        <v>33</v>
      </c>
      <c r="S40" s="168" t="s">
        <v>33</v>
      </c>
      <c r="T40" s="168" t="s">
        <v>33</v>
      </c>
      <c r="U40" s="168" t="s">
        <v>33</v>
      </c>
      <c r="V40" s="169" t="s">
        <v>33</v>
      </c>
      <c r="W40" s="169" t="s">
        <v>33</v>
      </c>
      <c r="X40" s="169" t="s">
        <v>33</v>
      </c>
      <c r="Y40" s="169" t="s">
        <v>33</v>
      </c>
      <c r="Z40" s="169" t="s">
        <v>33</v>
      </c>
      <c r="AA40" s="169" t="s">
        <v>34</v>
      </c>
      <c r="AB40" s="169" t="s">
        <v>33</v>
      </c>
      <c r="AC40" s="169" t="s">
        <v>33</v>
      </c>
      <c r="AD40" s="169" t="s">
        <v>33</v>
      </c>
      <c r="AE40" s="169" t="s">
        <v>33</v>
      </c>
      <c r="AF40" s="169" t="s">
        <v>33</v>
      </c>
      <c r="AG40" s="169" t="s">
        <v>33</v>
      </c>
      <c r="AH40" s="169" t="s">
        <v>33</v>
      </c>
      <c r="AI40" s="169" t="s">
        <v>33</v>
      </c>
      <c r="AJ40" s="169" t="s">
        <v>33</v>
      </c>
      <c r="AK40" s="169" t="s">
        <v>33</v>
      </c>
      <c r="AL40" s="169" t="s">
        <v>33</v>
      </c>
      <c r="AM40" s="169" t="s">
        <v>33</v>
      </c>
      <c r="AN40" s="169" t="s">
        <v>33</v>
      </c>
      <c r="AO40" s="169" t="s">
        <v>33</v>
      </c>
      <c r="AP40" s="169" t="s">
        <v>33</v>
      </c>
      <c r="AQ40" s="169" t="s">
        <v>464</v>
      </c>
      <c r="AR40" s="169" t="s">
        <v>33</v>
      </c>
      <c r="AS40" s="169" t="s">
        <v>34</v>
      </c>
      <c r="AT40" s="169" t="s">
        <v>33</v>
      </c>
      <c r="AU40" s="169" t="s">
        <v>33</v>
      </c>
      <c r="AV40" s="169" t="s">
        <v>33</v>
      </c>
      <c r="AW40" s="169" t="s">
        <v>34</v>
      </c>
      <c r="AX40" s="169" t="s">
        <v>33</v>
      </c>
      <c r="AY40" s="169" t="s">
        <v>33</v>
      </c>
      <c r="AZ40" s="169" t="s">
        <v>33</v>
      </c>
      <c r="BA40" s="169" t="s">
        <v>33</v>
      </c>
      <c r="BB40" s="169" t="s">
        <v>33</v>
      </c>
      <c r="BC40" s="207" t="s">
        <v>33</v>
      </c>
      <c r="BD40" s="207" t="s">
        <v>33</v>
      </c>
      <c r="BE40" s="207" t="s">
        <v>33</v>
      </c>
      <c r="BF40" s="208" t="s">
        <v>33</v>
      </c>
      <c r="BG40" s="196"/>
      <c r="BH40" s="211" t="str">
        <f>Data[[#This Row],[Tipo de Muestra]]</f>
        <v>Critica</v>
      </c>
      <c r="BI40" s="196"/>
      <c r="BJ40" s="196"/>
      <c r="BK40">
        <f t="shared" si="0"/>
        <v>1</v>
      </c>
      <c r="BL40">
        <f t="shared" si="1"/>
        <v>1</v>
      </c>
      <c r="BM40">
        <f t="shared" si="164"/>
        <v>0</v>
      </c>
      <c r="BN40">
        <f t="shared" si="165"/>
        <v>1</v>
      </c>
      <c r="BO40">
        <f t="shared" si="166"/>
        <v>1</v>
      </c>
      <c r="BP40">
        <f t="shared" si="167"/>
        <v>1</v>
      </c>
      <c r="BQ40">
        <f t="shared" si="168"/>
        <v>1</v>
      </c>
      <c r="BR40">
        <f t="shared" si="169"/>
        <v>1</v>
      </c>
      <c r="BS40">
        <f t="shared" si="170"/>
        <v>1</v>
      </c>
      <c r="BT40">
        <f t="shared" si="171"/>
        <v>1</v>
      </c>
      <c r="BU40">
        <f t="shared" si="172"/>
        <v>1</v>
      </c>
      <c r="BV40">
        <f t="shared" si="173"/>
        <v>1</v>
      </c>
      <c r="BW40">
        <f t="shared" si="174"/>
        <v>1</v>
      </c>
      <c r="BX40">
        <f t="shared" si="175"/>
        <v>1</v>
      </c>
      <c r="BY40">
        <f t="shared" si="176"/>
        <v>1</v>
      </c>
      <c r="BZ40">
        <f t="shared" si="177"/>
        <v>1</v>
      </c>
      <c r="CA40">
        <f t="shared" si="178"/>
        <v>1</v>
      </c>
      <c r="CB40">
        <f t="shared" si="179"/>
        <v>0</v>
      </c>
      <c r="CC40">
        <f t="shared" si="180"/>
        <v>1</v>
      </c>
      <c r="CD40">
        <f t="shared" si="181"/>
        <v>1</v>
      </c>
      <c r="CE40">
        <f t="shared" si="182"/>
        <v>1</v>
      </c>
      <c r="CF40">
        <f t="shared" si="101"/>
        <v>1</v>
      </c>
      <c r="CG40">
        <f t="shared" si="102"/>
        <v>1</v>
      </c>
      <c r="CH40">
        <f t="shared" si="103"/>
        <v>1</v>
      </c>
      <c r="CI40">
        <f t="shared" si="104"/>
        <v>1</v>
      </c>
      <c r="CJ40">
        <f t="shared" si="105"/>
        <v>1</v>
      </c>
      <c r="CK40">
        <f t="shared" si="106"/>
        <v>1</v>
      </c>
      <c r="CL40">
        <f t="shared" si="107"/>
        <v>1</v>
      </c>
      <c r="CM40">
        <f t="shared" si="108"/>
        <v>1</v>
      </c>
      <c r="CN40">
        <f t="shared" si="109"/>
        <v>1</v>
      </c>
      <c r="CO40">
        <f t="shared" si="110"/>
        <v>1</v>
      </c>
      <c r="CP40">
        <f t="shared" si="111"/>
        <v>1</v>
      </c>
      <c r="CQ40">
        <f t="shared" si="112"/>
        <v>1</v>
      </c>
      <c r="CR40">
        <f t="shared" si="113"/>
        <v>1</v>
      </c>
      <c r="CS40">
        <f t="shared" si="114"/>
        <v>0</v>
      </c>
      <c r="CT40">
        <f t="shared" si="115"/>
        <v>1</v>
      </c>
      <c r="CU40">
        <f t="shared" si="116"/>
        <v>1</v>
      </c>
      <c r="CV40">
        <f t="shared" si="117"/>
        <v>1</v>
      </c>
      <c r="CW40">
        <f t="shared" si="118"/>
        <v>0</v>
      </c>
      <c r="CX40">
        <f t="shared" si="119"/>
        <v>1</v>
      </c>
      <c r="CY40">
        <f t="shared" si="120"/>
        <v>1</v>
      </c>
      <c r="CZ40">
        <f t="shared" si="121"/>
        <v>1</v>
      </c>
      <c r="DA40">
        <f t="shared" si="122"/>
        <v>1</v>
      </c>
      <c r="DB40">
        <f t="shared" si="123"/>
        <v>1</v>
      </c>
      <c r="DC40" s="187">
        <f t="shared" si="124"/>
        <v>1</v>
      </c>
      <c r="DD40" s="187">
        <f t="shared" si="125"/>
        <v>1</v>
      </c>
      <c r="DE40" s="187">
        <f t="shared" si="126"/>
        <v>1</v>
      </c>
      <c r="DF40" s="187">
        <f t="shared" si="3"/>
        <v>1</v>
      </c>
      <c r="DG40">
        <f t="shared" si="183"/>
        <v>1</v>
      </c>
      <c r="DH40" s="7">
        <f t="shared" si="4"/>
        <v>0.15</v>
      </c>
      <c r="DI40" s="7">
        <f t="shared" si="5"/>
        <v>0.15</v>
      </c>
      <c r="DJ40" s="7">
        <f t="shared" si="6"/>
        <v>0</v>
      </c>
      <c r="DK40" s="7">
        <f t="shared" si="184"/>
        <v>0</v>
      </c>
      <c r="DL40" s="7">
        <f t="shared" si="7"/>
        <v>0.3</v>
      </c>
      <c r="DM40" s="7">
        <f t="shared" si="8"/>
        <v>0.3</v>
      </c>
      <c r="DN40" s="7">
        <f t="shared" si="9"/>
        <v>0.3</v>
      </c>
      <c r="DO40" s="7">
        <f t="shared" si="10"/>
        <v>0.3</v>
      </c>
      <c r="DP40" s="7">
        <f>IF(MIN(Data[[#This Row],[¿El agente demuestra escucha activa durante la gestión?6]:[¿El agente parafrasea para confirmar entendimiento?9]])=0,0,30%)</f>
        <v>0.3</v>
      </c>
      <c r="DQ40" s="7">
        <f t="shared" si="11"/>
        <v>0.3</v>
      </c>
      <c r="DR40" s="7">
        <f t="shared" si="12"/>
        <v>0.3</v>
      </c>
      <c r="DS40" s="7">
        <f t="shared" si="13"/>
        <v>0.3</v>
      </c>
      <c r="DT40" s="7">
        <f t="shared" si="14"/>
        <v>0.3</v>
      </c>
      <c r="DU40" s="7">
        <f>IF(MIN(Data[[#This Row],[¿El agente adapta su comunicación al cliente?11]:[¿El agente utiliza el plural corporativo correctamente?14]])=0,0,30%)</f>
        <v>0.3</v>
      </c>
      <c r="DV40" s="7">
        <f t="shared" si="15"/>
        <v>0.25</v>
      </c>
      <c r="DW40" s="7">
        <f t="shared" si="185"/>
        <v>0.25</v>
      </c>
      <c r="DX40" s="7">
        <f t="shared" si="186"/>
        <v>0.85</v>
      </c>
      <c r="DY40" s="7">
        <f t="shared" si="129"/>
        <v>1</v>
      </c>
      <c r="DZ40" s="7">
        <f t="shared" si="130"/>
        <v>1</v>
      </c>
      <c r="EA40" s="7">
        <f t="shared" si="131"/>
        <v>1</v>
      </c>
      <c r="EB40" s="7">
        <f t="shared" si="132"/>
        <v>1</v>
      </c>
      <c r="EC40" s="7">
        <f t="shared" si="187"/>
        <v>1</v>
      </c>
      <c r="ED40" s="7">
        <f t="shared" si="16"/>
        <v>1</v>
      </c>
      <c r="EE40" s="7">
        <f t="shared" si="17"/>
        <v>0</v>
      </c>
      <c r="EF40" s="7">
        <f>IF(SUM(Data[[#This Row],[¿El agente presenta correctamente los beneficios del producto?23]:[¿El agente comunica beneficios emocionales al cliente?24]])=200%,100%,0%)</f>
        <v>0</v>
      </c>
      <c r="EG40" s="7">
        <f t="shared" si="18"/>
        <v>1</v>
      </c>
      <c r="EH40" s="7">
        <f t="shared" si="19"/>
        <v>1</v>
      </c>
      <c r="EI40" s="7">
        <f t="shared" si="20"/>
        <v>1</v>
      </c>
      <c r="EJ40" s="7">
        <f t="shared" si="188"/>
        <v>1</v>
      </c>
      <c r="EK40" s="7">
        <f t="shared" si="21"/>
        <v>1</v>
      </c>
      <c r="EL40" s="7">
        <f>+Data[[#This Row],[¿El agente explica los términos y condiciones del servicio?28]]</f>
        <v>1</v>
      </c>
      <c r="EM40" s="7">
        <f t="shared" si="22"/>
        <v>1</v>
      </c>
      <c r="EN40" s="7">
        <f>+Data[[#This Row],[¿El agente identifica correctamente la solicitud del cliente? 2]]</f>
        <v>1</v>
      </c>
      <c r="EO40" s="7">
        <f t="shared" si="23"/>
        <v>1</v>
      </c>
      <c r="EP40" s="7">
        <f t="shared" si="24"/>
        <v>1</v>
      </c>
      <c r="EQ40" s="7">
        <f t="shared" si="25"/>
        <v>1</v>
      </c>
      <c r="ER40" s="7">
        <f t="shared" si="189"/>
        <v>1</v>
      </c>
      <c r="ES40" s="7">
        <f t="shared" si="26"/>
        <v>1</v>
      </c>
      <c r="ET40" s="7">
        <f t="shared" si="27"/>
        <v>1</v>
      </c>
      <c r="EU40" s="7">
        <f t="shared" si="190"/>
        <v>1</v>
      </c>
      <c r="EV40" s="7">
        <f t="shared" si="28"/>
        <v>1</v>
      </c>
      <c r="EW40" s="7">
        <f t="shared" si="29"/>
        <v>1</v>
      </c>
      <c r="EX40" s="7">
        <f t="shared" si="135"/>
        <v>1</v>
      </c>
      <c r="EY40" s="7">
        <f t="shared" si="136"/>
        <v>1</v>
      </c>
      <c r="EZ40" s="7">
        <f t="shared" si="32"/>
        <v>1</v>
      </c>
      <c r="FA40" s="7">
        <f t="shared" si="137"/>
        <v>1</v>
      </c>
      <c r="FB40" s="7">
        <f t="shared" si="191"/>
        <v>1</v>
      </c>
      <c r="FC40" s="7">
        <f t="shared" si="192"/>
        <v>0</v>
      </c>
      <c r="FD40" s="7">
        <f t="shared" si="34"/>
        <v>1</v>
      </c>
      <c r="FE40" s="7">
        <f t="shared" si="35"/>
        <v>0</v>
      </c>
      <c r="FF40" s="7">
        <f t="shared" si="36"/>
        <v>1</v>
      </c>
      <c r="FG40" s="7">
        <f t="shared" si="37"/>
        <v>1</v>
      </c>
      <c r="FH40" s="7">
        <f t="shared" si="38"/>
        <v>1</v>
      </c>
      <c r="FI40" s="7">
        <f t="shared" si="39"/>
        <v>0</v>
      </c>
      <c r="FJ40" s="7">
        <f t="shared" si="193"/>
        <v>0</v>
      </c>
      <c r="FK40" s="7">
        <f t="shared" si="40"/>
        <v>1</v>
      </c>
      <c r="FL40" s="7">
        <f>+Data[[#This Row],[¿El agente gestiona la oferta según la campaña vigente?48]]</f>
        <v>1</v>
      </c>
      <c r="FM40" s="7">
        <f t="shared" si="41"/>
        <v>1</v>
      </c>
      <c r="FN40" s="7">
        <f t="shared" si="42"/>
        <v>1</v>
      </c>
      <c r="FO40" s="7">
        <f t="shared" si="43"/>
        <v>1</v>
      </c>
      <c r="FP40" s="7">
        <f t="shared" si="194"/>
        <v>1</v>
      </c>
      <c r="FQ40" s="7">
        <f t="shared" si="44"/>
        <v>1</v>
      </c>
      <c r="FR40" s="7">
        <f>+Data[[#This Row],[¿El agente registra correctamente todas las interacciones?52]]</f>
        <v>1</v>
      </c>
      <c r="FS40" s="7">
        <f t="shared" si="195"/>
        <v>0</v>
      </c>
      <c r="FT40" s="240">
        <f t="shared" si="45"/>
        <v>1</v>
      </c>
      <c r="FU40" s="7">
        <f>+Data[[#This Row],[¿El agente confirma la titularidad del cliente adecuadamente?53]]</f>
        <v>1</v>
      </c>
      <c r="FV40" s="240">
        <f t="shared" si="46"/>
        <v>1</v>
      </c>
      <c r="FW40" s="240">
        <f t="shared" si="47"/>
        <v>1</v>
      </c>
      <c r="FX40" s="7">
        <f t="shared" si="196"/>
        <v>1</v>
      </c>
      <c r="FY40" s="240">
        <f t="shared" si="49"/>
        <v>1</v>
      </c>
      <c r="FZ40" s="7">
        <f>+Data[[#This Row],[¿El agente evita compartir información sensible?56]]</f>
        <v>1</v>
      </c>
      <c r="GA40" s="7">
        <f t="shared" si="197"/>
        <v>1</v>
      </c>
      <c r="GB40" s="189">
        <f t="shared" si="198"/>
        <v>8.5000000000000006E-2</v>
      </c>
      <c r="GC40" s="189">
        <f t="shared" si="199"/>
        <v>0</v>
      </c>
      <c r="GD40" s="190">
        <f t="shared" si="200"/>
        <v>0</v>
      </c>
      <c r="GE40" s="190">
        <f t="shared" si="201"/>
        <v>0.3</v>
      </c>
      <c r="GF40" s="7">
        <f t="shared" si="202"/>
        <v>0.38500000000000001</v>
      </c>
      <c r="GG40" s="187">
        <f>1</f>
        <v>1</v>
      </c>
      <c r="GH40" s="187">
        <f t="shared" si="50"/>
        <v>1</v>
      </c>
      <c r="GI40" t="str">
        <f t="shared" si="51"/>
        <v/>
      </c>
      <c r="GJ40" t="str">
        <f t="shared" si="52"/>
        <v/>
      </c>
      <c r="GK40" t="str">
        <f t="shared" si="53"/>
        <v xml:space="preserve">¿El agente cumple con la identificación formal y profesional? </v>
      </c>
      <c r="GN40" t="str">
        <f t="shared" si="54"/>
        <v/>
      </c>
      <c r="GO40" t="str">
        <f t="shared" si="55"/>
        <v/>
      </c>
      <c r="GP40" t="str">
        <f t="shared" si="56"/>
        <v/>
      </c>
      <c r="GQ40" t="str">
        <f t="shared" si="57"/>
        <v/>
      </c>
      <c r="GR40" t="str">
        <f t="shared" si="58"/>
        <v/>
      </c>
      <c r="GS40" t="str">
        <f t="shared" si="59"/>
        <v/>
      </c>
      <c r="GT40" t="str">
        <f t="shared" si="60"/>
        <v/>
      </c>
      <c r="GU40" t="e">
        <f>IF(#REF!="No",#REF!,"")</f>
        <v>#REF!</v>
      </c>
      <c r="GV40" t="str">
        <f t="shared" si="61"/>
        <v/>
      </c>
      <c r="GW40" t="str">
        <f t="shared" si="62"/>
        <v/>
      </c>
      <c r="GX40" t="str">
        <f t="shared" si="63"/>
        <v/>
      </c>
      <c r="GY40" t="str">
        <f t="shared" si="64"/>
        <v/>
      </c>
      <c r="GZ40" t="str">
        <f t="shared" si="65"/>
        <v/>
      </c>
      <c r="HA40" t="str">
        <f t="shared" si="66"/>
        <v xml:space="preserve">¿El agente comunica beneficios emocionales al cliente? </v>
      </c>
      <c r="HB40" t="str">
        <f t="shared" si="67"/>
        <v/>
      </c>
      <c r="HC40" t="str">
        <f t="shared" si="68"/>
        <v/>
      </c>
      <c r="HD40" t="str">
        <f t="shared" si="69"/>
        <v/>
      </c>
      <c r="HE40" t="str">
        <f t="shared" si="70"/>
        <v/>
      </c>
      <c r="HF40" t="str">
        <f t="shared" si="71"/>
        <v/>
      </c>
      <c r="HG40" t="str">
        <f t="shared" si="72"/>
        <v/>
      </c>
      <c r="HH40" t="str">
        <f t="shared" si="73"/>
        <v/>
      </c>
      <c r="HI40" t="str">
        <f t="shared" si="74"/>
        <v/>
      </c>
      <c r="HJ40" t="str">
        <f t="shared" si="75"/>
        <v/>
      </c>
      <c r="HK40" t="str">
        <f t="shared" si="76"/>
        <v/>
      </c>
      <c r="HL40" t="str">
        <f t="shared" si="77"/>
        <v/>
      </c>
      <c r="HM40" t="str">
        <f t="shared" si="78"/>
        <v/>
      </c>
      <c r="HN40" t="str">
        <f t="shared" si="79"/>
        <v/>
      </c>
      <c r="HO40" t="str">
        <f t="shared" si="80"/>
        <v/>
      </c>
      <c r="HP40" t="str">
        <f t="shared" si="81"/>
        <v/>
      </c>
      <c r="HQ40" t="e">
        <f>IF(#REF!="No",#REF!,"")</f>
        <v>#REF!</v>
      </c>
      <c r="HR40" t="e">
        <f>IF(#REF!="No",#REF!,"")</f>
        <v>#REF!</v>
      </c>
      <c r="HS40" t="str">
        <f t="shared" si="82"/>
        <v/>
      </c>
      <c r="HT40" t="str">
        <f t="shared" si="83"/>
        <v xml:space="preserve">¿El agente realiza venta cruzada cuando corresponde? </v>
      </c>
      <c r="HU40" t="str">
        <f t="shared" si="84"/>
        <v/>
      </c>
      <c r="HV40" t="str">
        <f t="shared" si="85"/>
        <v/>
      </c>
      <c r="HW40" t="str">
        <f t="shared" si="86"/>
        <v/>
      </c>
      <c r="HX40" t="str">
        <f t="shared" si="87"/>
        <v xml:space="preserve">¿El agente maneja correctamente las objeciones del cliente? </v>
      </c>
      <c r="HY40" t="str">
        <f t="shared" si="88"/>
        <v/>
      </c>
      <c r="HZ40" t="str">
        <f t="shared" si="89"/>
        <v/>
      </c>
      <c r="IA40" t="str">
        <f t="shared" si="90"/>
        <v/>
      </c>
      <c r="IB40" t="str">
        <f t="shared" si="91"/>
        <v/>
      </c>
      <c r="IC40" t="str">
        <f t="shared" si="92"/>
        <v/>
      </c>
      <c r="ID40" s="187" t="str">
        <f t="shared" si="93"/>
        <v/>
      </c>
      <c r="IE40" s="187" t="str">
        <f t="shared" si="94"/>
        <v/>
      </c>
      <c r="IF40" s="187" t="str">
        <f t="shared" si="95"/>
        <v/>
      </c>
      <c r="IG40" s="187" t="str">
        <f t="shared" si="96"/>
        <v/>
      </c>
      <c r="IH40" s="78" t="str">
        <f>A40&amp;" "&amp;F40&amp;" "&amp;Data[[#This Row],[mes]]</f>
        <v>Yeimy Yareth Caicedo Quintero Outbound may-26</v>
      </c>
      <c r="II40" s="78">
        <f>COUNTIF($IH39:$IH425,IH40)</f>
        <v>3</v>
      </c>
      <c r="IJ40" s="78">
        <f t="shared" si="203"/>
        <v>0</v>
      </c>
      <c r="IK40" s="78">
        <f>IF(Data[[#This Row],[Muestra Critica]]&gt;0,Data[[#This Row],[Muestra Critica]],"")</f>
        <v>1</v>
      </c>
      <c r="IL40">
        <f>IF(IK40="","",COUNTIF($IK$3:$IK425,IK40))</f>
        <v>397</v>
      </c>
      <c r="IM40">
        <f t="shared" si="204"/>
        <v>0</v>
      </c>
      <c r="IN40" s="188" t="str">
        <f t="shared" si="99"/>
        <v>may-26</v>
      </c>
      <c r="IO40" s="78"/>
      <c r="IP40" s="78"/>
      <c r="IQ40" s="78"/>
      <c r="IR40" s="78"/>
      <c r="IS40" s="78" t="str">
        <f ca="1">IFERROR(_xlfn.XLOOKUP(A:A,HC!B:B,HC!E:E,,0),0)</f>
        <v>&gt; 60 dias</v>
      </c>
    </row>
    <row r="41" spans="1:253" ht="15.5">
      <c r="A41" s="205" t="s">
        <v>338</v>
      </c>
      <c r="B41" s="205">
        <v>66626028</v>
      </c>
      <c r="C41" s="210">
        <v>46147</v>
      </c>
      <c r="D41" s="205" t="s">
        <v>449</v>
      </c>
      <c r="E41" s="205" t="s">
        <v>434</v>
      </c>
      <c r="F41" s="205" t="s">
        <v>32</v>
      </c>
      <c r="G41" s="205" t="s">
        <v>436</v>
      </c>
      <c r="H41" s="205" t="s">
        <v>452</v>
      </c>
      <c r="I41" s="206" t="s">
        <v>447</v>
      </c>
      <c r="J41" s="168" t="s">
        <v>33</v>
      </c>
      <c r="K41" s="168" t="s">
        <v>33</v>
      </c>
      <c r="L41" s="168" t="s">
        <v>33</v>
      </c>
      <c r="M41" s="168" t="s">
        <v>33</v>
      </c>
      <c r="N41" s="168" t="s">
        <v>33</v>
      </c>
      <c r="O41" s="168" t="s">
        <v>33</v>
      </c>
      <c r="P41" s="168" t="s">
        <v>33</v>
      </c>
      <c r="Q41" s="168" t="s">
        <v>33</v>
      </c>
      <c r="R41" s="168" t="s">
        <v>33</v>
      </c>
      <c r="S41" s="168" t="s">
        <v>33</v>
      </c>
      <c r="T41" s="168" t="s">
        <v>33</v>
      </c>
      <c r="U41" s="168" t="s">
        <v>33</v>
      </c>
      <c r="V41" s="169" t="s">
        <v>33</v>
      </c>
      <c r="W41" s="169" t="s">
        <v>33</v>
      </c>
      <c r="X41" s="169" t="s">
        <v>33</v>
      </c>
      <c r="Y41" s="169" t="s">
        <v>33</v>
      </c>
      <c r="Z41" s="169" t="s">
        <v>33</v>
      </c>
      <c r="AA41" s="169" t="s">
        <v>33</v>
      </c>
      <c r="AB41" s="169" t="s">
        <v>33</v>
      </c>
      <c r="AC41" s="169" t="s">
        <v>33</v>
      </c>
      <c r="AD41" s="169" t="s">
        <v>33</v>
      </c>
      <c r="AE41" s="169" t="s">
        <v>33</v>
      </c>
      <c r="AF41" s="169" t="s">
        <v>33</v>
      </c>
      <c r="AG41" s="169" t="s">
        <v>33</v>
      </c>
      <c r="AH41" s="169" t="s">
        <v>33</v>
      </c>
      <c r="AI41" s="169" t="s">
        <v>33</v>
      </c>
      <c r="AJ41" s="169" t="s">
        <v>33</v>
      </c>
      <c r="AK41" s="169" t="s">
        <v>33</v>
      </c>
      <c r="AL41" s="169" t="s">
        <v>33</v>
      </c>
      <c r="AM41" s="169" t="s">
        <v>33</v>
      </c>
      <c r="AN41" s="169" t="s">
        <v>33</v>
      </c>
      <c r="AO41" s="169" t="s">
        <v>33</v>
      </c>
      <c r="AP41" s="169" t="s">
        <v>33</v>
      </c>
      <c r="AQ41" s="169" t="s">
        <v>464</v>
      </c>
      <c r="AR41" s="169" t="s">
        <v>33</v>
      </c>
      <c r="AS41" s="169" t="s">
        <v>33</v>
      </c>
      <c r="AT41" s="169" t="s">
        <v>33</v>
      </c>
      <c r="AU41" s="169" t="s">
        <v>33</v>
      </c>
      <c r="AV41" s="169" t="s">
        <v>34</v>
      </c>
      <c r="AW41" s="169" t="s">
        <v>34</v>
      </c>
      <c r="AX41" s="169" t="s">
        <v>33</v>
      </c>
      <c r="AY41" s="169" t="s">
        <v>33</v>
      </c>
      <c r="AZ41" s="169" t="s">
        <v>33</v>
      </c>
      <c r="BA41" s="169" t="s">
        <v>33</v>
      </c>
      <c r="BB41" s="169" t="s">
        <v>33</v>
      </c>
      <c r="BC41" s="207" t="s">
        <v>33</v>
      </c>
      <c r="BD41" s="207" t="s">
        <v>33</v>
      </c>
      <c r="BE41" s="207" t="s">
        <v>33</v>
      </c>
      <c r="BF41" s="208" t="s">
        <v>33</v>
      </c>
      <c r="BG41" s="196"/>
      <c r="BH41" s="211" t="str">
        <f>Data[[#This Row],[Tipo de Muestra]]</f>
        <v>Critica</v>
      </c>
      <c r="BI41" s="196"/>
      <c r="BJ41" s="196"/>
      <c r="BK41">
        <f t="shared" si="0"/>
        <v>1</v>
      </c>
      <c r="BL41">
        <f t="shared" si="1"/>
        <v>1</v>
      </c>
      <c r="BM41">
        <f t="shared" si="164"/>
        <v>1</v>
      </c>
      <c r="BN41">
        <f t="shared" si="165"/>
        <v>1</v>
      </c>
      <c r="BO41">
        <f t="shared" si="166"/>
        <v>1</v>
      </c>
      <c r="BP41">
        <f t="shared" si="167"/>
        <v>1</v>
      </c>
      <c r="BQ41">
        <f t="shared" si="168"/>
        <v>1</v>
      </c>
      <c r="BR41">
        <f t="shared" si="169"/>
        <v>1</v>
      </c>
      <c r="BS41">
        <f t="shared" si="170"/>
        <v>1</v>
      </c>
      <c r="BT41">
        <f t="shared" si="171"/>
        <v>1</v>
      </c>
      <c r="BU41">
        <f t="shared" si="172"/>
        <v>1</v>
      </c>
      <c r="BV41">
        <f t="shared" si="173"/>
        <v>1</v>
      </c>
      <c r="BW41">
        <f t="shared" si="174"/>
        <v>1</v>
      </c>
      <c r="BX41">
        <f t="shared" si="175"/>
        <v>1</v>
      </c>
      <c r="BY41">
        <f t="shared" si="176"/>
        <v>1</v>
      </c>
      <c r="BZ41">
        <f t="shared" si="177"/>
        <v>1</v>
      </c>
      <c r="CA41">
        <f t="shared" si="178"/>
        <v>1</v>
      </c>
      <c r="CB41">
        <f t="shared" si="179"/>
        <v>1</v>
      </c>
      <c r="CC41">
        <f t="shared" si="180"/>
        <v>1</v>
      </c>
      <c r="CD41">
        <f t="shared" si="181"/>
        <v>1</v>
      </c>
      <c r="CE41">
        <f t="shared" si="182"/>
        <v>1</v>
      </c>
      <c r="CF41">
        <f t="shared" si="101"/>
        <v>1</v>
      </c>
      <c r="CG41">
        <f t="shared" si="102"/>
        <v>1</v>
      </c>
      <c r="CH41">
        <f t="shared" si="103"/>
        <v>1</v>
      </c>
      <c r="CI41">
        <f t="shared" si="104"/>
        <v>1</v>
      </c>
      <c r="CJ41">
        <f t="shared" si="105"/>
        <v>1</v>
      </c>
      <c r="CK41">
        <f t="shared" si="106"/>
        <v>1</v>
      </c>
      <c r="CL41">
        <f t="shared" si="107"/>
        <v>1</v>
      </c>
      <c r="CM41">
        <f t="shared" si="108"/>
        <v>1</v>
      </c>
      <c r="CN41">
        <f t="shared" si="109"/>
        <v>1</v>
      </c>
      <c r="CO41">
        <f t="shared" si="110"/>
        <v>1</v>
      </c>
      <c r="CP41">
        <f t="shared" si="111"/>
        <v>1</v>
      </c>
      <c r="CQ41">
        <f t="shared" si="112"/>
        <v>1</v>
      </c>
      <c r="CR41">
        <f t="shared" si="113"/>
        <v>1</v>
      </c>
      <c r="CS41">
        <f t="shared" si="114"/>
        <v>1</v>
      </c>
      <c r="CT41">
        <f t="shared" si="115"/>
        <v>1</v>
      </c>
      <c r="CU41">
        <f t="shared" si="116"/>
        <v>1</v>
      </c>
      <c r="CV41">
        <f t="shared" si="117"/>
        <v>0</v>
      </c>
      <c r="CW41">
        <f t="shared" si="118"/>
        <v>0</v>
      </c>
      <c r="CX41">
        <f t="shared" si="119"/>
        <v>1</v>
      </c>
      <c r="CY41">
        <f t="shared" si="120"/>
        <v>1</v>
      </c>
      <c r="CZ41">
        <f t="shared" si="121"/>
        <v>1</v>
      </c>
      <c r="DA41">
        <f t="shared" si="122"/>
        <v>1</v>
      </c>
      <c r="DB41">
        <f t="shared" si="123"/>
        <v>1</v>
      </c>
      <c r="DC41" s="187">
        <f t="shared" si="124"/>
        <v>1</v>
      </c>
      <c r="DD41" s="187">
        <f t="shared" si="125"/>
        <v>1</v>
      </c>
      <c r="DE41" s="187">
        <f t="shared" si="126"/>
        <v>1</v>
      </c>
      <c r="DF41" s="187">
        <f t="shared" si="3"/>
        <v>1</v>
      </c>
      <c r="DG41">
        <f t="shared" si="183"/>
        <v>1</v>
      </c>
      <c r="DH41" s="7">
        <f t="shared" si="4"/>
        <v>0.15</v>
      </c>
      <c r="DI41" s="7">
        <f t="shared" si="5"/>
        <v>0.15</v>
      </c>
      <c r="DJ41" s="7">
        <f t="shared" si="6"/>
        <v>0.15</v>
      </c>
      <c r="DK41" s="7">
        <f t="shared" si="184"/>
        <v>0.15</v>
      </c>
      <c r="DL41" s="7">
        <f t="shared" si="7"/>
        <v>0.3</v>
      </c>
      <c r="DM41" s="7">
        <f t="shared" si="8"/>
        <v>0.3</v>
      </c>
      <c r="DN41" s="7">
        <f t="shared" si="9"/>
        <v>0.3</v>
      </c>
      <c r="DO41" s="7">
        <f t="shared" si="10"/>
        <v>0.3</v>
      </c>
      <c r="DP41" s="7">
        <f>IF(MIN(Data[[#This Row],[¿El agente demuestra escucha activa durante la gestión?6]:[¿El agente parafrasea para confirmar entendimiento?9]])=0,0,30%)</f>
        <v>0.3</v>
      </c>
      <c r="DQ41" s="7">
        <f t="shared" si="11"/>
        <v>0.3</v>
      </c>
      <c r="DR41" s="7">
        <f t="shared" si="12"/>
        <v>0.3</v>
      </c>
      <c r="DS41" s="7">
        <f t="shared" si="13"/>
        <v>0.3</v>
      </c>
      <c r="DT41" s="7">
        <f t="shared" si="14"/>
        <v>0.3</v>
      </c>
      <c r="DU41" s="7">
        <f>IF(MIN(Data[[#This Row],[¿El agente adapta su comunicación al cliente?11]:[¿El agente utiliza el plural corporativo correctamente?14]])=0,0,30%)</f>
        <v>0.3</v>
      </c>
      <c r="DV41" s="7">
        <f t="shared" si="15"/>
        <v>0.25</v>
      </c>
      <c r="DW41" s="7">
        <f t="shared" si="185"/>
        <v>0.25</v>
      </c>
      <c r="DX41" s="7">
        <f t="shared" si="186"/>
        <v>1</v>
      </c>
      <c r="DY41" s="7">
        <f t="shared" si="129"/>
        <v>1</v>
      </c>
      <c r="DZ41" s="7">
        <f t="shared" si="130"/>
        <v>1</v>
      </c>
      <c r="EA41" s="7">
        <f t="shared" si="131"/>
        <v>1</v>
      </c>
      <c r="EB41" s="7">
        <f t="shared" si="132"/>
        <v>1</v>
      </c>
      <c r="EC41" s="7">
        <f t="shared" si="187"/>
        <v>1</v>
      </c>
      <c r="ED41" s="7">
        <f t="shared" si="16"/>
        <v>1</v>
      </c>
      <c r="EE41" s="7">
        <f t="shared" si="17"/>
        <v>1</v>
      </c>
      <c r="EF41" s="7">
        <f>IF(SUM(Data[[#This Row],[¿El agente presenta correctamente los beneficios del producto?23]:[¿El agente comunica beneficios emocionales al cliente?24]])=200%,100%,0%)</f>
        <v>1</v>
      </c>
      <c r="EG41" s="7">
        <f t="shared" si="18"/>
        <v>1</v>
      </c>
      <c r="EH41" s="7">
        <f t="shared" si="19"/>
        <v>1</v>
      </c>
      <c r="EI41" s="7">
        <f t="shared" si="20"/>
        <v>1</v>
      </c>
      <c r="EJ41" s="7">
        <f t="shared" si="188"/>
        <v>1</v>
      </c>
      <c r="EK41" s="7">
        <f t="shared" si="21"/>
        <v>1</v>
      </c>
      <c r="EL41" s="7">
        <f>+Data[[#This Row],[¿El agente explica los términos y condiciones del servicio?28]]</f>
        <v>1</v>
      </c>
      <c r="EM41" s="7">
        <f t="shared" si="22"/>
        <v>1</v>
      </c>
      <c r="EN41" s="7">
        <f>+Data[[#This Row],[¿El agente identifica correctamente la solicitud del cliente? 2]]</f>
        <v>1</v>
      </c>
      <c r="EO41" s="7">
        <f t="shared" si="23"/>
        <v>1</v>
      </c>
      <c r="EP41" s="7">
        <f t="shared" si="24"/>
        <v>1</v>
      </c>
      <c r="EQ41" s="7">
        <f t="shared" si="25"/>
        <v>1</v>
      </c>
      <c r="ER41" s="7">
        <f t="shared" si="189"/>
        <v>1</v>
      </c>
      <c r="ES41" s="7">
        <f t="shared" si="26"/>
        <v>1</v>
      </c>
      <c r="ET41" s="7">
        <f t="shared" si="27"/>
        <v>1</v>
      </c>
      <c r="EU41" s="7">
        <f t="shared" si="190"/>
        <v>1</v>
      </c>
      <c r="EV41" s="7">
        <f t="shared" si="28"/>
        <v>1</v>
      </c>
      <c r="EW41" s="7">
        <f t="shared" si="29"/>
        <v>1</v>
      </c>
      <c r="EX41" s="7">
        <f t="shared" si="135"/>
        <v>1</v>
      </c>
      <c r="EY41" s="7">
        <f t="shared" si="136"/>
        <v>1</v>
      </c>
      <c r="EZ41" s="7">
        <f t="shared" si="32"/>
        <v>1</v>
      </c>
      <c r="FA41" s="7">
        <f t="shared" si="137"/>
        <v>1</v>
      </c>
      <c r="FB41" s="7">
        <f t="shared" si="191"/>
        <v>1</v>
      </c>
      <c r="FC41" s="7">
        <f t="shared" si="192"/>
        <v>1</v>
      </c>
      <c r="FD41" s="7">
        <f t="shared" si="34"/>
        <v>1</v>
      </c>
      <c r="FE41" s="7">
        <f t="shared" si="35"/>
        <v>1</v>
      </c>
      <c r="FF41" s="7">
        <f t="shared" si="36"/>
        <v>1</v>
      </c>
      <c r="FG41" s="7">
        <f t="shared" si="37"/>
        <v>1</v>
      </c>
      <c r="FH41" s="7">
        <f t="shared" si="38"/>
        <v>0</v>
      </c>
      <c r="FI41" s="7">
        <f t="shared" si="39"/>
        <v>0</v>
      </c>
      <c r="FJ41" s="7">
        <f t="shared" si="193"/>
        <v>0</v>
      </c>
      <c r="FK41" s="7">
        <f t="shared" si="40"/>
        <v>1</v>
      </c>
      <c r="FL41" s="7">
        <f>+Data[[#This Row],[¿El agente gestiona la oferta según la campaña vigente?48]]</f>
        <v>1</v>
      </c>
      <c r="FM41" s="7">
        <f t="shared" si="41"/>
        <v>1</v>
      </c>
      <c r="FN41" s="7">
        <f t="shared" si="42"/>
        <v>1</v>
      </c>
      <c r="FO41" s="7">
        <f t="shared" si="43"/>
        <v>1</v>
      </c>
      <c r="FP41" s="7">
        <f t="shared" si="194"/>
        <v>1</v>
      </c>
      <c r="FQ41" s="7">
        <f t="shared" si="44"/>
        <v>1</v>
      </c>
      <c r="FR41" s="7">
        <f>+Data[[#This Row],[¿El agente registra correctamente todas las interacciones?52]]</f>
        <v>1</v>
      </c>
      <c r="FS41" s="7">
        <f t="shared" si="195"/>
        <v>0</v>
      </c>
      <c r="FT41" s="240">
        <f t="shared" si="45"/>
        <v>1</v>
      </c>
      <c r="FU41" s="7">
        <f>+Data[[#This Row],[¿El agente confirma la titularidad del cliente adecuadamente?53]]</f>
        <v>1</v>
      </c>
      <c r="FV41" s="240">
        <f t="shared" si="46"/>
        <v>1</v>
      </c>
      <c r="FW41" s="240">
        <f t="shared" si="47"/>
        <v>1</v>
      </c>
      <c r="FX41" s="7">
        <f t="shared" si="196"/>
        <v>1</v>
      </c>
      <c r="FY41" s="240">
        <f t="shared" si="49"/>
        <v>1</v>
      </c>
      <c r="FZ41" s="7">
        <f>+Data[[#This Row],[¿El agente evita compartir información sensible?56]]</f>
        <v>1</v>
      </c>
      <c r="GA41" s="7">
        <f t="shared" si="197"/>
        <v>1</v>
      </c>
      <c r="GB41" s="189">
        <f t="shared" si="198"/>
        <v>0.1</v>
      </c>
      <c r="GC41" s="189">
        <f t="shared" si="199"/>
        <v>0.3</v>
      </c>
      <c r="GD41" s="190">
        <f t="shared" si="200"/>
        <v>0</v>
      </c>
      <c r="GE41" s="190">
        <f t="shared" si="201"/>
        <v>0.3</v>
      </c>
      <c r="GF41" s="7">
        <f t="shared" si="202"/>
        <v>0.7</v>
      </c>
      <c r="GG41" s="187">
        <f>1</f>
        <v>1</v>
      </c>
      <c r="GH41" s="187">
        <f t="shared" si="50"/>
        <v>1</v>
      </c>
      <c r="GI41" t="str">
        <f t="shared" si="51"/>
        <v/>
      </c>
      <c r="GJ41" t="str">
        <f t="shared" si="52"/>
        <v/>
      </c>
      <c r="GK41" t="str">
        <f t="shared" si="53"/>
        <v/>
      </c>
      <c r="GN41" t="str">
        <f t="shared" si="54"/>
        <v/>
      </c>
      <c r="GO41" t="str">
        <f t="shared" si="55"/>
        <v/>
      </c>
      <c r="GP41" t="str">
        <f t="shared" si="56"/>
        <v/>
      </c>
      <c r="GQ41" t="str">
        <f t="shared" si="57"/>
        <v/>
      </c>
      <c r="GR41" t="str">
        <f t="shared" si="58"/>
        <v/>
      </c>
      <c r="GS41" t="str">
        <f t="shared" si="59"/>
        <v/>
      </c>
      <c r="GT41" t="str">
        <f t="shared" si="60"/>
        <v/>
      </c>
      <c r="GU41" t="e">
        <f>IF(#REF!="No",#REF!,"")</f>
        <v>#REF!</v>
      </c>
      <c r="GV41" t="str">
        <f t="shared" si="61"/>
        <v/>
      </c>
      <c r="GW41" t="str">
        <f t="shared" si="62"/>
        <v/>
      </c>
      <c r="GX41" t="str">
        <f t="shared" si="63"/>
        <v/>
      </c>
      <c r="GY41" t="str">
        <f t="shared" si="64"/>
        <v/>
      </c>
      <c r="GZ41" t="str">
        <f t="shared" si="65"/>
        <v/>
      </c>
      <c r="HA41" t="str">
        <f t="shared" si="66"/>
        <v/>
      </c>
      <c r="HB41" t="str">
        <f t="shared" si="67"/>
        <v/>
      </c>
      <c r="HC41" t="str">
        <f t="shared" si="68"/>
        <v/>
      </c>
      <c r="HD41" t="str">
        <f t="shared" si="69"/>
        <v/>
      </c>
      <c r="HE41" t="str">
        <f t="shared" si="70"/>
        <v/>
      </c>
      <c r="HF41" t="str">
        <f t="shared" si="71"/>
        <v/>
      </c>
      <c r="HG41" t="str">
        <f t="shared" si="72"/>
        <v/>
      </c>
      <c r="HH41" t="str">
        <f t="shared" si="73"/>
        <v/>
      </c>
      <c r="HI41" t="str">
        <f t="shared" si="74"/>
        <v/>
      </c>
      <c r="HJ41" t="str">
        <f t="shared" si="75"/>
        <v/>
      </c>
      <c r="HK41" t="str">
        <f t="shared" si="76"/>
        <v/>
      </c>
      <c r="HL41" t="str">
        <f t="shared" si="77"/>
        <v/>
      </c>
      <c r="HM41" t="str">
        <f t="shared" si="78"/>
        <v/>
      </c>
      <c r="HN41" t="str">
        <f t="shared" si="79"/>
        <v/>
      </c>
      <c r="HO41" t="str">
        <f t="shared" si="80"/>
        <v/>
      </c>
      <c r="HP41" t="str">
        <f t="shared" si="81"/>
        <v/>
      </c>
      <c r="HQ41" t="e">
        <f>IF(#REF!="No",#REF!,"")</f>
        <v>#REF!</v>
      </c>
      <c r="HR41" t="e">
        <f>IF(#REF!="No",#REF!,"")</f>
        <v>#REF!</v>
      </c>
      <c r="HS41" t="str">
        <f t="shared" si="82"/>
        <v/>
      </c>
      <c r="HT41" t="str">
        <f t="shared" si="83"/>
        <v/>
      </c>
      <c r="HU41" t="str">
        <f t="shared" si="84"/>
        <v/>
      </c>
      <c r="HV41" t="str">
        <f t="shared" si="85"/>
        <v/>
      </c>
      <c r="HW41" t="str">
        <f t="shared" si="86"/>
        <v xml:space="preserve">¿El agente realiza seguimiento adecuado al caso o solicitud? </v>
      </c>
      <c r="HX41" t="str">
        <f t="shared" si="87"/>
        <v xml:space="preserve">¿El agente maneja correctamente las objeciones del cliente? </v>
      </c>
      <c r="HY41" t="str">
        <f t="shared" si="88"/>
        <v/>
      </c>
      <c r="HZ41" t="str">
        <f t="shared" si="89"/>
        <v/>
      </c>
      <c r="IA41" t="str">
        <f t="shared" si="90"/>
        <v/>
      </c>
      <c r="IB41" t="str">
        <f t="shared" si="91"/>
        <v/>
      </c>
      <c r="IC41" t="str">
        <f t="shared" si="92"/>
        <v/>
      </c>
      <c r="ID41" s="187" t="str">
        <f t="shared" si="93"/>
        <v/>
      </c>
      <c r="IE41" s="187" t="str">
        <f t="shared" si="94"/>
        <v/>
      </c>
      <c r="IF41" s="187" t="str">
        <f t="shared" si="95"/>
        <v/>
      </c>
      <c r="IG41" s="187" t="str">
        <f t="shared" si="96"/>
        <v/>
      </c>
      <c r="IH41" s="78" t="str">
        <f>A41&amp;" "&amp;F41&amp;" "&amp;Data[[#This Row],[mes]]</f>
        <v>Emily Lisseth Forero Rivera Outbound may-26</v>
      </c>
      <c r="II41" s="78">
        <f>COUNTIF($IH40:$IH425,IH41)</f>
        <v>3</v>
      </c>
      <c r="IJ41" s="78">
        <f t="shared" si="203"/>
        <v>0</v>
      </c>
      <c r="IK41" s="78">
        <f>IF(Data[[#This Row],[Muestra Critica]]&gt;0,Data[[#This Row],[Muestra Critica]],"")</f>
        <v>1</v>
      </c>
      <c r="IL41">
        <f>IF(IK41="","",COUNTIF($IK$3:$IK425,IK41))</f>
        <v>397</v>
      </c>
      <c r="IM41">
        <f t="shared" si="204"/>
        <v>0</v>
      </c>
      <c r="IN41" s="188" t="str">
        <f t="shared" si="99"/>
        <v>may-26</v>
      </c>
      <c r="IO41" s="78"/>
      <c r="IP41" s="78"/>
      <c r="IQ41" s="78"/>
      <c r="IR41" s="78"/>
      <c r="IS41" s="78" t="str">
        <f ca="1">IFERROR(_xlfn.XLOOKUP(A:A,HC!B:B,HC!E:E,,0),0)</f>
        <v>&gt; 60 dias</v>
      </c>
    </row>
    <row r="42" spans="1:253" ht="15.5">
      <c r="A42" s="205" t="s">
        <v>339</v>
      </c>
      <c r="B42" s="205">
        <v>61290511</v>
      </c>
      <c r="C42" s="210">
        <v>46147</v>
      </c>
      <c r="D42" s="205" t="s">
        <v>449</v>
      </c>
      <c r="E42" s="205" t="s">
        <v>434</v>
      </c>
      <c r="F42" s="205" t="s">
        <v>32</v>
      </c>
      <c r="G42" s="205" t="s">
        <v>436</v>
      </c>
      <c r="H42" s="205" t="s">
        <v>452</v>
      </c>
      <c r="I42" s="206" t="s">
        <v>447</v>
      </c>
      <c r="J42" s="168" t="s">
        <v>33</v>
      </c>
      <c r="K42" s="168" t="s">
        <v>33</v>
      </c>
      <c r="L42" s="168" t="s">
        <v>33</v>
      </c>
      <c r="M42" s="168" t="s">
        <v>33</v>
      </c>
      <c r="N42" s="168" t="s">
        <v>33</v>
      </c>
      <c r="O42" s="168" t="s">
        <v>33</v>
      </c>
      <c r="P42" s="168" t="s">
        <v>33</v>
      </c>
      <c r="Q42" s="168" t="s">
        <v>33</v>
      </c>
      <c r="R42" s="168" t="s">
        <v>33</v>
      </c>
      <c r="S42" s="168" t="s">
        <v>33</v>
      </c>
      <c r="T42" s="168" t="s">
        <v>33</v>
      </c>
      <c r="U42" s="168" t="s">
        <v>33</v>
      </c>
      <c r="V42" s="169" t="s">
        <v>33</v>
      </c>
      <c r="W42" s="169" t="s">
        <v>33</v>
      </c>
      <c r="X42" s="169" t="s">
        <v>33</v>
      </c>
      <c r="Y42" s="169" t="s">
        <v>33</v>
      </c>
      <c r="Z42" s="169" t="s">
        <v>33</v>
      </c>
      <c r="AA42" s="169" t="s">
        <v>33</v>
      </c>
      <c r="AB42" s="169" t="s">
        <v>33</v>
      </c>
      <c r="AC42" s="169" t="s">
        <v>33</v>
      </c>
      <c r="AD42" s="169" t="s">
        <v>33</v>
      </c>
      <c r="AE42" s="169" t="s">
        <v>33</v>
      </c>
      <c r="AF42" s="169" t="s">
        <v>33</v>
      </c>
      <c r="AG42" s="169" t="s">
        <v>33</v>
      </c>
      <c r="AH42" s="169" t="s">
        <v>33</v>
      </c>
      <c r="AI42" s="169" t="s">
        <v>33</v>
      </c>
      <c r="AJ42" s="169" t="s">
        <v>33</v>
      </c>
      <c r="AK42" s="169" t="s">
        <v>33</v>
      </c>
      <c r="AL42" s="169" t="s">
        <v>33</v>
      </c>
      <c r="AM42" s="169" t="s">
        <v>33</v>
      </c>
      <c r="AN42" s="169" t="s">
        <v>33</v>
      </c>
      <c r="AO42" s="169" t="s">
        <v>33</v>
      </c>
      <c r="AP42" s="169" t="s">
        <v>33</v>
      </c>
      <c r="AQ42" s="169" t="s">
        <v>464</v>
      </c>
      <c r="AR42" s="169" t="s">
        <v>34</v>
      </c>
      <c r="AS42" s="169" t="s">
        <v>34</v>
      </c>
      <c r="AT42" s="169" t="s">
        <v>34</v>
      </c>
      <c r="AU42" s="169" t="s">
        <v>33</v>
      </c>
      <c r="AV42" s="169" t="s">
        <v>34</v>
      </c>
      <c r="AW42" s="169" t="s">
        <v>34</v>
      </c>
      <c r="AX42" s="169" t="s">
        <v>33</v>
      </c>
      <c r="AY42" s="169" t="s">
        <v>33</v>
      </c>
      <c r="AZ42" s="169" t="s">
        <v>33</v>
      </c>
      <c r="BA42" s="169" t="s">
        <v>33</v>
      </c>
      <c r="BB42" s="169" t="s">
        <v>33</v>
      </c>
      <c r="BC42" s="207" t="s">
        <v>33</v>
      </c>
      <c r="BD42" s="207" t="s">
        <v>33</v>
      </c>
      <c r="BE42" s="207" t="s">
        <v>33</v>
      </c>
      <c r="BF42" s="208" t="s">
        <v>33</v>
      </c>
      <c r="BG42" s="196"/>
      <c r="BH42" s="211" t="str">
        <f>Data[[#This Row],[Tipo de Muestra]]</f>
        <v>Critica</v>
      </c>
      <c r="BI42" s="196"/>
      <c r="BJ42" s="196"/>
      <c r="BK42">
        <f t="shared" si="0"/>
        <v>1</v>
      </c>
      <c r="BL42">
        <f t="shared" si="1"/>
        <v>1</v>
      </c>
      <c r="BM42">
        <f t="shared" si="164"/>
        <v>1</v>
      </c>
      <c r="BN42">
        <f t="shared" si="165"/>
        <v>1</v>
      </c>
      <c r="BO42">
        <f t="shared" si="166"/>
        <v>1</v>
      </c>
      <c r="BP42">
        <f t="shared" si="167"/>
        <v>1</v>
      </c>
      <c r="BQ42">
        <f t="shared" si="168"/>
        <v>1</v>
      </c>
      <c r="BR42">
        <f t="shared" si="169"/>
        <v>1</v>
      </c>
      <c r="BS42">
        <f t="shared" si="170"/>
        <v>1</v>
      </c>
      <c r="BT42">
        <f t="shared" si="171"/>
        <v>1</v>
      </c>
      <c r="BU42">
        <f t="shared" si="172"/>
        <v>1</v>
      </c>
      <c r="BV42">
        <f t="shared" si="173"/>
        <v>1</v>
      </c>
      <c r="BW42">
        <f t="shared" si="174"/>
        <v>1</v>
      </c>
      <c r="BX42">
        <f t="shared" si="175"/>
        <v>1</v>
      </c>
      <c r="BY42">
        <f t="shared" si="176"/>
        <v>1</v>
      </c>
      <c r="BZ42">
        <f t="shared" si="177"/>
        <v>1</v>
      </c>
      <c r="CA42">
        <f t="shared" si="178"/>
        <v>1</v>
      </c>
      <c r="CB42">
        <f t="shared" si="179"/>
        <v>1</v>
      </c>
      <c r="CC42">
        <f t="shared" si="180"/>
        <v>1</v>
      </c>
      <c r="CD42">
        <f t="shared" si="181"/>
        <v>1</v>
      </c>
      <c r="CE42">
        <f t="shared" si="182"/>
        <v>1</v>
      </c>
      <c r="CF42">
        <f t="shared" si="101"/>
        <v>1</v>
      </c>
      <c r="CG42">
        <f t="shared" si="102"/>
        <v>1</v>
      </c>
      <c r="CH42">
        <f t="shared" si="103"/>
        <v>1</v>
      </c>
      <c r="CI42">
        <f t="shared" si="104"/>
        <v>1</v>
      </c>
      <c r="CJ42">
        <f t="shared" si="105"/>
        <v>1</v>
      </c>
      <c r="CK42">
        <f t="shared" si="106"/>
        <v>1</v>
      </c>
      <c r="CL42">
        <f t="shared" si="107"/>
        <v>1</v>
      </c>
      <c r="CM42">
        <f t="shared" si="108"/>
        <v>1</v>
      </c>
      <c r="CN42">
        <f t="shared" si="109"/>
        <v>1</v>
      </c>
      <c r="CO42">
        <f t="shared" si="110"/>
        <v>1</v>
      </c>
      <c r="CP42">
        <f t="shared" si="111"/>
        <v>1</v>
      </c>
      <c r="CQ42">
        <f t="shared" si="112"/>
        <v>1</v>
      </c>
      <c r="CR42">
        <f t="shared" si="113"/>
        <v>0</v>
      </c>
      <c r="CS42">
        <f t="shared" si="114"/>
        <v>0</v>
      </c>
      <c r="CT42">
        <f t="shared" si="115"/>
        <v>0</v>
      </c>
      <c r="CU42">
        <f t="shared" si="116"/>
        <v>1</v>
      </c>
      <c r="CV42">
        <f t="shared" si="117"/>
        <v>0</v>
      </c>
      <c r="CW42">
        <f t="shared" si="118"/>
        <v>0</v>
      </c>
      <c r="CX42">
        <f t="shared" si="119"/>
        <v>1</v>
      </c>
      <c r="CY42">
        <f t="shared" si="120"/>
        <v>1</v>
      </c>
      <c r="CZ42">
        <f t="shared" si="121"/>
        <v>1</v>
      </c>
      <c r="DA42">
        <f t="shared" si="122"/>
        <v>1</v>
      </c>
      <c r="DB42">
        <f t="shared" si="123"/>
        <v>1</v>
      </c>
      <c r="DC42" s="187">
        <f t="shared" si="124"/>
        <v>1</v>
      </c>
      <c r="DD42" s="187">
        <f t="shared" si="125"/>
        <v>1</v>
      </c>
      <c r="DE42" s="187">
        <f t="shared" si="126"/>
        <v>1</v>
      </c>
      <c r="DF42" s="187">
        <f t="shared" si="3"/>
        <v>1</v>
      </c>
      <c r="DG42">
        <f t="shared" si="183"/>
        <v>1</v>
      </c>
      <c r="DH42" s="7">
        <f t="shared" si="4"/>
        <v>0.15</v>
      </c>
      <c r="DI42" s="7">
        <f t="shared" si="5"/>
        <v>0.15</v>
      </c>
      <c r="DJ42" s="7">
        <f t="shared" si="6"/>
        <v>0.15</v>
      </c>
      <c r="DK42" s="7">
        <f t="shared" si="184"/>
        <v>0.15</v>
      </c>
      <c r="DL42" s="7">
        <f t="shared" si="7"/>
        <v>0.3</v>
      </c>
      <c r="DM42" s="7">
        <f t="shared" si="8"/>
        <v>0.3</v>
      </c>
      <c r="DN42" s="7">
        <f t="shared" si="9"/>
        <v>0.3</v>
      </c>
      <c r="DO42" s="7">
        <f t="shared" si="10"/>
        <v>0.3</v>
      </c>
      <c r="DP42" s="7">
        <f>IF(MIN(Data[[#This Row],[¿El agente demuestra escucha activa durante la gestión?6]:[¿El agente parafrasea para confirmar entendimiento?9]])=0,0,30%)</f>
        <v>0.3</v>
      </c>
      <c r="DQ42" s="7">
        <f t="shared" si="11"/>
        <v>0.3</v>
      </c>
      <c r="DR42" s="7">
        <f t="shared" si="12"/>
        <v>0.3</v>
      </c>
      <c r="DS42" s="7">
        <f t="shared" si="13"/>
        <v>0.3</v>
      </c>
      <c r="DT42" s="7">
        <f t="shared" si="14"/>
        <v>0.3</v>
      </c>
      <c r="DU42" s="7">
        <f>IF(MIN(Data[[#This Row],[¿El agente adapta su comunicación al cliente?11]:[¿El agente utiliza el plural corporativo correctamente?14]])=0,0,30%)</f>
        <v>0.3</v>
      </c>
      <c r="DV42" s="7">
        <f t="shared" si="15"/>
        <v>0.25</v>
      </c>
      <c r="DW42" s="7">
        <f t="shared" si="185"/>
        <v>0.25</v>
      </c>
      <c r="DX42" s="7">
        <f t="shared" si="186"/>
        <v>1</v>
      </c>
      <c r="DY42" s="7">
        <f t="shared" si="129"/>
        <v>1</v>
      </c>
      <c r="DZ42" s="7">
        <f t="shared" si="130"/>
        <v>1</v>
      </c>
      <c r="EA42" s="7">
        <f t="shared" si="131"/>
        <v>1</v>
      </c>
      <c r="EB42" s="7">
        <f t="shared" si="132"/>
        <v>1</v>
      </c>
      <c r="EC42" s="7">
        <f t="shared" si="187"/>
        <v>1</v>
      </c>
      <c r="ED42" s="7">
        <f t="shared" si="16"/>
        <v>1</v>
      </c>
      <c r="EE42" s="7">
        <f t="shared" si="17"/>
        <v>1</v>
      </c>
      <c r="EF42" s="7">
        <f>IF(SUM(Data[[#This Row],[¿El agente presenta correctamente los beneficios del producto?23]:[¿El agente comunica beneficios emocionales al cliente?24]])=200%,100%,0%)</f>
        <v>1</v>
      </c>
      <c r="EG42" s="7">
        <f t="shared" si="18"/>
        <v>1</v>
      </c>
      <c r="EH42" s="7">
        <f t="shared" si="19"/>
        <v>1</v>
      </c>
      <c r="EI42" s="7">
        <f t="shared" si="20"/>
        <v>1</v>
      </c>
      <c r="EJ42" s="7">
        <f t="shared" si="188"/>
        <v>1</v>
      </c>
      <c r="EK42" s="7">
        <f t="shared" si="21"/>
        <v>1</v>
      </c>
      <c r="EL42" s="7">
        <f>+Data[[#This Row],[¿El agente explica los términos y condiciones del servicio?28]]</f>
        <v>1</v>
      </c>
      <c r="EM42" s="7">
        <f t="shared" si="22"/>
        <v>1</v>
      </c>
      <c r="EN42" s="7">
        <f>+Data[[#This Row],[¿El agente identifica correctamente la solicitud del cliente? 2]]</f>
        <v>1</v>
      </c>
      <c r="EO42" s="7">
        <f t="shared" si="23"/>
        <v>1</v>
      </c>
      <c r="EP42" s="7">
        <f t="shared" si="24"/>
        <v>1</v>
      </c>
      <c r="EQ42" s="7">
        <f t="shared" si="25"/>
        <v>1</v>
      </c>
      <c r="ER42" s="7">
        <f t="shared" si="189"/>
        <v>1</v>
      </c>
      <c r="ES42" s="7">
        <f t="shared" si="26"/>
        <v>1</v>
      </c>
      <c r="ET42" s="7">
        <f t="shared" si="27"/>
        <v>1</v>
      </c>
      <c r="EU42" s="7">
        <f t="shared" si="190"/>
        <v>1</v>
      </c>
      <c r="EV42" s="7">
        <f t="shared" si="28"/>
        <v>1</v>
      </c>
      <c r="EW42" s="7">
        <f t="shared" si="29"/>
        <v>1</v>
      </c>
      <c r="EX42" s="7">
        <f t="shared" si="135"/>
        <v>1</v>
      </c>
      <c r="EY42" s="7">
        <f t="shared" si="136"/>
        <v>1</v>
      </c>
      <c r="EZ42" s="7">
        <f t="shared" si="32"/>
        <v>1</v>
      </c>
      <c r="FA42" s="7">
        <f t="shared" si="137"/>
        <v>0</v>
      </c>
      <c r="FB42" s="7">
        <f t="shared" si="191"/>
        <v>0</v>
      </c>
      <c r="FC42" s="7">
        <f t="shared" si="192"/>
        <v>0</v>
      </c>
      <c r="FD42" s="7">
        <f t="shared" si="34"/>
        <v>0</v>
      </c>
      <c r="FE42" s="7">
        <f t="shared" si="35"/>
        <v>0</v>
      </c>
      <c r="FF42" s="7">
        <f t="shared" si="36"/>
        <v>0</v>
      </c>
      <c r="FG42" s="7">
        <f t="shared" si="37"/>
        <v>1</v>
      </c>
      <c r="FH42" s="7">
        <f t="shared" si="38"/>
        <v>0</v>
      </c>
      <c r="FI42" s="7">
        <f t="shared" si="39"/>
        <v>0</v>
      </c>
      <c r="FJ42" s="7">
        <f t="shared" si="193"/>
        <v>0</v>
      </c>
      <c r="FK42" s="7">
        <f t="shared" si="40"/>
        <v>1</v>
      </c>
      <c r="FL42" s="7">
        <f>+Data[[#This Row],[¿El agente gestiona la oferta según la campaña vigente?48]]</f>
        <v>1</v>
      </c>
      <c r="FM42" s="7">
        <f t="shared" si="41"/>
        <v>1</v>
      </c>
      <c r="FN42" s="7">
        <f t="shared" si="42"/>
        <v>1</v>
      </c>
      <c r="FO42" s="7">
        <f t="shared" si="43"/>
        <v>1</v>
      </c>
      <c r="FP42" s="7">
        <f t="shared" si="194"/>
        <v>1</v>
      </c>
      <c r="FQ42" s="7">
        <f t="shared" si="44"/>
        <v>1</v>
      </c>
      <c r="FR42" s="7">
        <f>+Data[[#This Row],[¿El agente registra correctamente todas las interacciones?52]]</f>
        <v>1</v>
      </c>
      <c r="FS42" s="7">
        <f t="shared" si="195"/>
        <v>0</v>
      </c>
      <c r="FT42" s="240">
        <f t="shared" si="45"/>
        <v>1</v>
      </c>
      <c r="FU42" s="7">
        <f>+Data[[#This Row],[¿El agente confirma la titularidad del cliente adecuadamente?53]]</f>
        <v>1</v>
      </c>
      <c r="FV42" s="240">
        <f t="shared" si="46"/>
        <v>1</v>
      </c>
      <c r="FW42" s="240">
        <f t="shared" si="47"/>
        <v>1</v>
      </c>
      <c r="FX42" s="7">
        <f t="shared" si="196"/>
        <v>1</v>
      </c>
      <c r="FY42" s="240">
        <f t="shared" si="49"/>
        <v>1</v>
      </c>
      <c r="FZ42" s="7">
        <f>+Data[[#This Row],[¿El agente evita compartir información sensible?56]]</f>
        <v>1</v>
      </c>
      <c r="GA42" s="7">
        <f t="shared" si="197"/>
        <v>1</v>
      </c>
      <c r="GB42" s="189">
        <f t="shared" si="198"/>
        <v>0.1</v>
      </c>
      <c r="GC42" s="189">
        <f t="shared" si="199"/>
        <v>0</v>
      </c>
      <c r="GD42" s="190">
        <f t="shared" si="200"/>
        <v>0</v>
      </c>
      <c r="GE42" s="190">
        <f t="shared" si="201"/>
        <v>0.3</v>
      </c>
      <c r="GF42" s="7">
        <f t="shared" si="202"/>
        <v>0.4</v>
      </c>
      <c r="GG42" s="187">
        <f>1</f>
        <v>1</v>
      </c>
      <c r="GH42" s="187">
        <f t="shared" si="50"/>
        <v>1</v>
      </c>
      <c r="GI42" t="str">
        <f t="shared" si="51"/>
        <v/>
      </c>
      <c r="GJ42" t="str">
        <f t="shared" si="52"/>
        <v/>
      </c>
      <c r="GK42" t="str">
        <f t="shared" si="53"/>
        <v/>
      </c>
      <c r="GN42" t="str">
        <f t="shared" si="54"/>
        <v/>
      </c>
      <c r="GO42" t="str">
        <f t="shared" si="55"/>
        <v/>
      </c>
      <c r="GP42" t="str">
        <f t="shared" si="56"/>
        <v/>
      </c>
      <c r="GQ42" t="str">
        <f t="shared" si="57"/>
        <v/>
      </c>
      <c r="GR42" t="str">
        <f t="shared" si="58"/>
        <v/>
      </c>
      <c r="GS42" t="str">
        <f t="shared" si="59"/>
        <v/>
      </c>
      <c r="GT42" t="str">
        <f t="shared" si="60"/>
        <v/>
      </c>
      <c r="GU42" t="e">
        <f>IF(#REF!="No",#REF!,"")</f>
        <v>#REF!</v>
      </c>
      <c r="GV42" t="str">
        <f t="shared" si="61"/>
        <v/>
      </c>
      <c r="GW42" t="str">
        <f t="shared" si="62"/>
        <v/>
      </c>
      <c r="GX42" t="str">
        <f t="shared" si="63"/>
        <v/>
      </c>
      <c r="GY42" t="str">
        <f t="shared" si="64"/>
        <v/>
      </c>
      <c r="GZ42" t="str">
        <f t="shared" si="65"/>
        <v/>
      </c>
      <c r="HA42" t="str">
        <f t="shared" si="66"/>
        <v/>
      </c>
      <c r="HB42" t="str">
        <f t="shared" si="67"/>
        <v/>
      </c>
      <c r="HC42" t="str">
        <f t="shared" si="68"/>
        <v/>
      </c>
      <c r="HD42" t="str">
        <f t="shared" si="69"/>
        <v/>
      </c>
      <c r="HE42" t="str">
        <f t="shared" si="70"/>
        <v/>
      </c>
      <c r="HF42" t="str">
        <f t="shared" si="71"/>
        <v/>
      </c>
      <c r="HG42" t="str">
        <f t="shared" si="72"/>
        <v/>
      </c>
      <c r="HH42" t="str">
        <f t="shared" si="73"/>
        <v/>
      </c>
      <c r="HI42" t="str">
        <f t="shared" si="74"/>
        <v/>
      </c>
      <c r="HJ42" t="str">
        <f t="shared" si="75"/>
        <v/>
      </c>
      <c r="HK42" t="str">
        <f t="shared" si="76"/>
        <v/>
      </c>
      <c r="HL42" t="str">
        <f t="shared" si="77"/>
        <v/>
      </c>
      <c r="HM42" t="str">
        <f t="shared" si="78"/>
        <v/>
      </c>
      <c r="HN42" t="str">
        <f t="shared" si="79"/>
        <v/>
      </c>
      <c r="HO42" t="str">
        <f t="shared" si="80"/>
        <v/>
      </c>
      <c r="HP42" t="str">
        <f t="shared" si="81"/>
        <v/>
      </c>
      <c r="HQ42" t="e">
        <f>IF(#REF!="No",#REF!,"")</f>
        <v>#REF!</v>
      </c>
      <c r="HR42" t="e">
        <f>IF(#REF!="No",#REF!,"")</f>
        <v>#REF!</v>
      </c>
      <c r="HS42" t="str">
        <f t="shared" si="82"/>
        <v xml:space="preserve">¿El agente ofrece adecuadamente un producto adicional? </v>
      </c>
      <c r="HT42" t="str">
        <f t="shared" si="83"/>
        <v xml:space="preserve">¿El agente realiza venta cruzada cuando corresponde? </v>
      </c>
      <c r="HU42" t="str">
        <f t="shared" si="84"/>
        <v xml:space="preserve">¿El agente indaga o sondea adecuadamente las necesidades del cliente? </v>
      </c>
      <c r="HV42" t="str">
        <f t="shared" si="85"/>
        <v/>
      </c>
      <c r="HW42" t="str">
        <f t="shared" si="86"/>
        <v xml:space="preserve">¿El agente realiza seguimiento adecuado al caso o solicitud? </v>
      </c>
      <c r="HX42" t="str">
        <f t="shared" si="87"/>
        <v xml:space="preserve">¿El agente maneja correctamente las objeciones del cliente? </v>
      </c>
      <c r="HY42" t="str">
        <f t="shared" si="88"/>
        <v/>
      </c>
      <c r="HZ42" t="str">
        <f t="shared" si="89"/>
        <v/>
      </c>
      <c r="IA42" t="str">
        <f t="shared" si="90"/>
        <v/>
      </c>
      <c r="IB42" t="str">
        <f t="shared" si="91"/>
        <v/>
      </c>
      <c r="IC42" t="str">
        <f t="shared" si="92"/>
        <v/>
      </c>
      <c r="ID42" s="187" t="str">
        <f t="shared" si="93"/>
        <v/>
      </c>
      <c r="IE42" s="187" t="str">
        <f t="shared" si="94"/>
        <v/>
      </c>
      <c r="IF42" s="187" t="str">
        <f t="shared" si="95"/>
        <v/>
      </c>
      <c r="IG42" s="187" t="str">
        <f t="shared" si="96"/>
        <v/>
      </c>
      <c r="IH42" s="78" t="str">
        <f>A42&amp;" "&amp;F42&amp;" "&amp;Data[[#This Row],[mes]]</f>
        <v>Yatzari Del Carmen Pimentel Rodriguez Outbound may-26</v>
      </c>
      <c r="II42" s="78">
        <f>COUNTIF($IH41:$IH425,IH42)</f>
        <v>3</v>
      </c>
      <c r="IJ42" s="78">
        <f t="shared" si="203"/>
        <v>0</v>
      </c>
      <c r="IK42" s="78">
        <f>IF(Data[[#This Row],[Muestra Critica]]&gt;0,Data[[#This Row],[Muestra Critica]],"")</f>
        <v>1</v>
      </c>
      <c r="IL42">
        <f>IF(IK42="","",COUNTIF($IK$3:$IK425,IK42))</f>
        <v>397</v>
      </c>
      <c r="IM42">
        <f t="shared" si="204"/>
        <v>0</v>
      </c>
      <c r="IN42" s="188" t="str">
        <f t="shared" si="99"/>
        <v>may-26</v>
      </c>
      <c r="IO42" s="78"/>
      <c r="IP42" s="78"/>
      <c r="IQ42" s="78"/>
      <c r="IR42" s="78"/>
      <c r="IS42" s="78" t="str">
        <f ca="1">IFERROR(_xlfn.XLOOKUP(A:A,HC!B:B,HC!E:E,,0),0)</f>
        <v>&gt; 60 dias</v>
      </c>
    </row>
    <row r="43" spans="1:253" ht="15.5">
      <c r="A43" s="205" t="s">
        <v>343</v>
      </c>
      <c r="B43" s="205">
        <v>62661990</v>
      </c>
      <c r="C43" s="210">
        <v>46147</v>
      </c>
      <c r="D43" s="205" t="s">
        <v>449</v>
      </c>
      <c r="E43" s="205" t="s">
        <v>431</v>
      </c>
      <c r="F43" s="205" t="s">
        <v>32</v>
      </c>
      <c r="G43" s="205" t="s">
        <v>436</v>
      </c>
      <c r="H43" s="205" t="s">
        <v>452</v>
      </c>
      <c r="I43" s="206" t="s">
        <v>447</v>
      </c>
      <c r="J43" s="168" t="s">
        <v>33</v>
      </c>
      <c r="K43" s="168" t="s">
        <v>33</v>
      </c>
      <c r="L43" s="168" t="s">
        <v>33</v>
      </c>
      <c r="M43" s="168" t="s">
        <v>33</v>
      </c>
      <c r="N43" s="168" t="s">
        <v>33</v>
      </c>
      <c r="O43" s="168" t="s">
        <v>33</v>
      </c>
      <c r="P43" s="168" t="s">
        <v>33</v>
      </c>
      <c r="Q43" s="168" t="s">
        <v>33</v>
      </c>
      <c r="R43" s="168" t="s">
        <v>33</v>
      </c>
      <c r="S43" s="168" t="s">
        <v>33</v>
      </c>
      <c r="T43" s="168" t="s">
        <v>33</v>
      </c>
      <c r="U43" s="168" t="s">
        <v>33</v>
      </c>
      <c r="V43" s="169" t="s">
        <v>33</v>
      </c>
      <c r="W43" s="169" t="s">
        <v>33</v>
      </c>
      <c r="X43" s="169" t="s">
        <v>33</v>
      </c>
      <c r="Y43" s="169" t="s">
        <v>33</v>
      </c>
      <c r="Z43" s="169" t="s">
        <v>33</v>
      </c>
      <c r="AA43" s="169" t="s">
        <v>33</v>
      </c>
      <c r="AB43" s="169" t="s">
        <v>33</v>
      </c>
      <c r="AC43" s="169" t="s">
        <v>33</v>
      </c>
      <c r="AD43" s="169" t="s">
        <v>33</v>
      </c>
      <c r="AE43" s="169" t="s">
        <v>33</v>
      </c>
      <c r="AF43" s="169" t="s">
        <v>33</v>
      </c>
      <c r="AG43" s="169" t="s">
        <v>33</v>
      </c>
      <c r="AH43" s="169" t="s">
        <v>33</v>
      </c>
      <c r="AI43" s="169" t="s">
        <v>33</v>
      </c>
      <c r="AJ43" s="169" t="s">
        <v>33</v>
      </c>
      <c r="AK43" s="169" t="s">
        <v>33</v>
      </c>
      <c r="AL43" s="169" t="s">
        <v>33</v>
      </c>
      <c r="AM43" s="169" t="s">
        <v>33</v>
      </c>
      <c r="AN43" s="169" t="s">
        <v>33</v>
      </c>
      <c r="AO43" s="169" t="s">
        <v>33</v>
      </c>
      <c r="AP43" s="169" t="s">
        <v>33</v>
      </c>
      <c r="AQ43" s="169" t="s">
        <v>464</v>
      </c>
      <c r="AR43" s="169" t="s">
        <v>33</v>
      </c>
      <c r="AS43" s="169" t="s">
        <v>33</v>
      </c>
      <c r="AT43" s="169" t="s">
        <v>33</v>
      </c>
      <c r="AU43" s="169" t="s">
        <v>33</v>
      </c>
      <c r="AV43" s="169" t="s">
        <v>34</v>
      </c>
      <c r="AW43" s="169" t="s">
        <v>34</v>
      </c>
      <c r="AX43" s="169" t="s">
        <v>33</v>
      </c>
      <c r="AY43" s="169" t="s">
        <v>33</v>
      </c>
      <c r="AZ43" s="169" t="s">
        <v>33</v>
      </c>
      <c r="BA43" s="169" t="s">
        <v>33</v>
      </c>
      <c r="BB43" s="169" t="s">
        <v>33</v>
      </c>
      <c r="BC43" s="207" t="s">
        <v>33</v>
      </c>
      <c r="BD43" s="207" t="s">
        <v>33</v>
      </c>
      <c r="BE43" s="207" t="s">
        <v>33</v>
      </c>
      <c r="BF43" s="208" t="s">
        <v>33</v>
      </c>
      <c r="BG43" s="196"/>
      <c r="BH43" s="211" t="str">
        <f>Data[[#This Row],[Tipo de Muestra]]</f>
        <v>Critica</v>
      </c>
      <c r="BI43" s="196"/>
      <c r="BJ43" s="196"/>
      <c r="BK43">
        <f t="shared" si="0"/>
        <v>1</v>
      </c>
      <c r="BL43">
        <f t="shared" si="1"/>
        <v>1</v>
      </c>
      <c r="BM43">
        <f t="shared" si="164"/>
        <v>1</v>
      </c>
      <c r="BN43">
        <f t="shared" si="165"/>
        <v>1</v>
      </c>
      <c r="BO43">
        <f t="shared" si="166"/>
        <v>1</v>
      </c>
      <c r="BP43">
        <f t="shared" si="167"/>
        <v>1</v>
      </c>
      <c r="BQ43">
        <f t="shared" si="168"/>
        <v>1</v>
      </c>
      <c r="BR43">
        <f t="shared" si="169"/>
        <v>1</v>
      </c>
      <c r="BS43">
        <f t="shared" si="170"/>
        <v>1</v>
      </c>
      <c r="BT43">
        <f t="shared" si="171"/>
        <v>1</v>
      </c>
      <c r="BU43">
        <f t="shared" si="172"/>
        <v>1</v>
      </c>
      <c r="BV43">
        <f t="shared" si="173"/>
        <v>1</v>
      </c>
      <c r="BW43">
        <f t="shared" si="174"/>
        <v>1</v>
      </c>
      <c r="BX43">
        <f t="shared" si="175"/>
        <v>1</v>
      </c>
      <c r="BY43">
        <f t="shared" si="176"/>
        <v>1</v>
      </c>
      <c r="BZ43">
        <f t="shared" si="177"/>
        <v>1</v>
      </c>
      <c r="CA43">
        <f t="shared" si="178"/>
        <v>1</v>
      </c>
      <c r="CB43">
        <f t="shared" si="179"/>
        <v>1</v>
      </c>
      <c r="CC43">
        <f t="shared" si="180"/>
        <v>1</v>
      </c>
      <c r="CD43">
        <f t="shared" si="181"/>
        <v>1</v>
      </c>
      <c r="CE43">
        <f t="shared" si="182"/>
        <v>1</v>
      </c>
      <c r="CF43">
        <f t="shared" si="101"/>
        <v>1</v>
      </c>
      <c r="CG43">
        <f t="shared" si="102"/>
        <v>1</v>
      </c>
      <c r="CH43">
        <f t="shared" si="103"/>
        <v>1</v>
      </c>
      <c r="CI43">
        <f t="shared" si="104"/>
        <v>1</v>
      </c>
      <c r="CJ43">
        <f t="shared" si="105"/>
        <v>1</v>
      </c>
      <c r="CK43">
        <f t="shared" si="106"/>
        <v>1</v>
      </c>
      <c r="CL43">
        <f t="shared" si="107"/>
        <v>1</v>
      </c>
      <c r="CM43">
        <f t="shared" si="108"/>
        <v>1</v>
      </c>
      <c r="CN43">
        <f t="shared" si="109"/>
        <v>1</v>
      </c>
      <c r="CO43">
        <f t="shared" si="110"/>
        <v>1</v>
      </c>
      <c r="CP43">
        <f t="shared" si="111"/>
        <v>1</v>
      </c>
      <c r="CQ43">
        <f t="shared" si="112"/>
        <v>1</v>
      </c>
      <c r="CR43">
        <f t="shared" si="113"/>
        <v>1</v>
      </c>
      <c r="CS43">
        <f t="shared" si="114"/>
        <v>1</v>
      </c>
      <c r="CT43">
        <f t="shared" si="115"/>
        <v>1</v>
      </c>
      <c r="CU43">
        <f t="shared" si="116"/>
        <v>1</v>
      </c>
      <c r="CV43">
        <f t="shared" si="117"/>
        <v>0</v>
      </c>
      <c r="CW43">
        <f t="shared" si="118"/>
        <v>0</v>
      </c>
      <c r="CX43">
        <f t="shared" si="119"/>
        <v>1</v>
      </c>
      <c r="CY43">
        <f t="shared" si="120"/>
        <v>1</v>
      </c>
      <c r="CZ43">
        <f t="shared" si="121"/>
        <v>1</v>
      </c>
      <c r="DA43">
        <f t="shared" si="122"/>
        <v>1</v>
      </c>
      <c r="DB43">
        <f t="shared" si="123"/>
        <v>1</v>
      </c>
      <c r="DC43" s="187">
        <f t="shared" si="124"/>
        <v>1</v>
      </c>
      <c r="DD43" s="187">
        <f t="shared" si="125"/>
        <v>1</v>
      </c>
      <c r="DE43" s="187">
        <f t="shared" si="126"/>
        <v>1</v>
      </c>
      <c r="DF43" s="187">
        <f t="shared" si="3"/>
        <v>1</v>
      </c>
      <c r="DG43">
        <f t="shared" si="183"/>
        <v>1</v>
      </c>
      <c r="DH43" s="7">
        <f t="shared" si="4"/>
        <v>0.15</v>
      </c>
      <c r="DI43" s="7">
        <f t="shared" si="5"/>
        <v>0.15</v>
      </c>
      <c r="DJ43" s="7">
        <f t="shared" si="6"/>
        <v>0.15</v>
      </c>
      <c r="DK43" s="7">
        <f t="shared" si="184"/>
        <v>0.15</v>
      </c>
      <c r="DL43" s="7">
        <f t="shared" si="7"/>
        <v>0.3</v>
      </c>
      <c r="DM43" s="7">
        <f t="shared" si="8"/>
        <v>0.3</v>
      </c>
      <c r="DN43" s="7">
        <f t="shared" si="9"/>
        <v>0.3</v>
      </c>
      <c r="DO43" s="7">
        <f t="shared" si="10"/>
        <v>0.3</v>
      </c>
      <c r="DP43" s="7">
        <f>IF(MIN(Data[[#This Row],[¿El agente demuestra escucha activa durante la gestión?6]:[¿El agente parafrasea para confirmar entendimiento?9]])=0,0,30%)</f>
        <v>0.3</v>
      </c>
      <c r="DQ43" s="7">
        <f t="shared" si="11"/>
        <v>0.3</v>
      </c>
      <c r="DR43" s="7">
        <f t="shared" si="12"/>
        <v>0.3</v>
      </c>
      <c r="DS43" s="7">
        <f t="shared" si="13"/>
        <v>0.3</v>
      </c>
      <c r="DT43" s="7">
        <f t="shared" si="14"/>
        <v>0.3</v>
      </c>
      <c r="DU43" s="7">
        <f>IF(MIN(Data[[#This Row],[¿El agente adapta su comunicación al cliente?11]:[¿El agente utiliza el plural corporativo correctamente?14]])=0,0,30%)</f>
        <v>0.3</v>
      </c>
      <c r="DV43" s="7">
        <f t="shared" si="15"/>
        <v>0.25</v>
      </c>
      <c r="DW43" s="7">
        <f t="shared" si="185"/>
        <v>0.25</v>
      </c>
      <c r="DX43" s="7">
        <f t="shared" si="186"/>
        <v>1</v>
      </c>
      <c r="DY43" s="7">
        <f t="shared" si="129"/>
        <v>1</v>
      </c>
      <c r="DZ43" s="7">
        <f t="shared" si="130"/>
        <v>1</v>
      </c>
      <c r="EA43" s="7">
        <f t="shared" si="131"/>
        <v>1</v>
      </c>
      <c r="EB43" s="7">
        <f t="shared" si="132"/>
        <v>1</v>
      </c>
      <c r="EC43" s="7">
        <f t="shared" si="187"/>
        <v>1</v>
      </c>
      <c r="ED43" s="7">
        <f t="shared" si="16"/>
        <v>1</v>
      </c>
      <c r="EE43" s="7">
        <f t="shared" si="17"/>
        <v>1</v>
      </c>
      <c r="EF43" s="7">
        <f>IF(SUM(Data[[#This Row],[¿El agente presenta correctamente los beneficios del producto?23]:[¿El agente comunica beneficios emocionales al cliente?24]])=200%,100%,0%)</f>
        <v>1</v>
      </c>
      <c r="EG43" s="7">
        <f t="shared" si="18"/>
        <v>1</v>
      </c>
      <c r="EH43" s="7">
        <f t="shared" si="19"/>
        <v>1</v>
      </c>
      <c r="EI43" s="7">
        <f t="shared" si="20"/>
        <v>1</v>
      </c>
      <c r="EJ43" s="7">
        <f t="shared" si="188"/>
        <v>1</v>
      </c>
      <c r="EK43" s="7">
        <f t="shared" si="21"/>
        <v>1</v>
      </c>
      <c r="EL43" s="7">
        <f>+Data[[#This Row],[¿El agente explica los términos y condiciones del servicio?28]]</f>
        <v>1</v>
      </c>
      <c r="EM43" s="7">
        <f t="shared" si="22"/>
        <v>1</v>
      </c>
      <c r="EN43" s="7">
        <f>+Data[[#This Row],[¿El agente identifica correctamente la solicitud del cliente? 2]]</f>
        <v>1</v>
      </c>
      <c r="EO43" s="7">
        <f t="shared" si="23"/>
        <v>1</v>
      </c>
      <c r="EP43" s="7">
        <f t="shared" si="24"/>
        <v>1</v>
      </c>
      <c r="EQ43" s="7">
        <f t="shared" si="25"/>
        <v>1</v>
      </c>
      <c r="ER43" s="7">
        <f t="shared" si="189"/>
        <v>1</v>
      </c>
      <c r="ES43" s="7">
        <f t="shared" si="26"/>
        <v>1</v>
      </c>
      <c r="ET43" s="7">
        <f t="shared" si="27"/>
        <v>1</v>
      </c>
      <c r="EU43" s="7">
        <f t="shared" si="190"/>
        <v>1</v>
      </c>
      <c r="EV43" s="7">
        <f t="shared" si="28"/>
        <v>1</v>
      </c>
      <c r="EW43" s="7">
        <f t="shared" si="29"/>
        <v>1</v>
      </c>
      <c r="EX43" s="7">
        <f t="shared" si="135"/>
        <v>1</v>
      </c>
      <c r="EY43" s="7">
        <f t="shared" si="136"/>
        <v>1</v>
      </c>
      <c r="EZ43" s="7">
        <f t="shared" si="32"/>
        <v>1</v>
      </c>
      <c r="FA43" s="7">
        <f t="shared" si="137"/>
        <v>1</v>
      </c>
      <c r="FB43" s="7">
        <f t="shared" si="191"/>
        <v>1</v>
      </c>
      <c r="FC43" s="7">
        <f t="shared" si="192"/>
        <v>1</v>
      </c>
      <c r="FD43" s="7">
        <f t="shared" si="34"/>
        <v>1</v>
      </c>
      <c r="FE43" s="7">
        <f t="shared" si="35"/>
        <v>1</v>
      </c>
      <c r="FF43" s="7">
        <f t="shared" si="36"/>
        <v>1</v>
      </c>
      <c r="FG43" s="7">
        <f t="shared" si="37"/>
        <v>1</v>
      </c>
      <c r="FH43" s="7">
        <f t="shared" si="38"/>
        <v>0</v>
      </c>
      <c r="FI43" s="7">
        <f t="shared" si="39"/>
        <v>0</v>
      </c>
      <c r="FJ43" s="7">
        <f t="shared" si="193"/>
        <v>0</v>
      </c>
      <c r="FK43" s="7">
        <f t="shared" si="40"/>
        <v>1</v>
      </c>
      <c r="FL43" s="7">
        <f>+Data[[#This Row],[¿El agente gestiona la oferta según la campaña vigente?48]]</f>
        <v>1</v>
      </c>
      <c r="FM43" s="7">
        <f t="shared" si="41"/>
        <v>1</v>
      </c>
      <c r="FN43" s="7">
        <f t="shared" si="42"/>
        <v>1</v>
      </c>
      <c r="FO43" s="7">
        <f t="shared" si="43"/>
        <v>1</v>
      </c>
      <c r="FP43" s="7">
        <f t="shared" si="194"/>
        <v>1</v>
      </c>
      <c r="FQ43" s="7">
        <f t="shared" si="44"/>
        <v>1</v>
      </c>
      <c r="FR43" s="7">
        <f>+Data[[#This Row],[¿El agente registra correctamente todas las interacciones?52]]</f>
        <v>1</v>
      </c>
      <c r="FS43" s="7">
        <f t="shared" si="195"/>
        <v>0</v>
      </c>
      <c r="FT43" s="240">
        <f t="shared" si="45"/>
        <v>1</v>
      </c>
      <c r="FU43" s="7">
        <f>+Data[[#This Row],[¿El agente confirma la titularidad del cliente adecuadamente?53]]</f>
        <v>1</v>
      </c>
      <c r="FV43" s="240">
        <f t="shared" si="46"/>
        <v>1</v>
      </c>
      <c r="FW43" s="240">
        <f t="shared" si="47"/>
        <v>1</v>
      </c>
      <c r="FX43" s="7">
        <f t="shared" si="196"/>
        <v>1</v>
      </c>
      <c r="FY43" s="240">
        <f t="shared" si="49"/>
        <v>1</v>
      </c>
      <c r="FZ43" s="7">
        <f>+Data[[#This Row],[¿El agente evita compartir información sensible?56]]</f>
        <v>1</v>
      </c>
      <c r="GA43" s="7">
        <f t="shared" si="197"/>
        <v>1</v>
      </c>
      <c r="GB43" s="189">
        <f t="shared" si="198"/>
        <v>0.1</v>
      </c>
      <c r="GC43" s="189">
        <f t="shared" si="199"/>
        <v>0.3</v>
      </c>
      <c r="GD43" s="190">
        <f t="shared" si="200"/>
        <v>0</v>
      </c>
      <c r="GE43" s="190">
        <f t="shared" si="201"/>
        <v>0.3</v>
      </c>
      <c r="GF43" s="7">
        <f t="shared" si="202"/>
        <v>0.7</v>
      </c>
      <c r="GG43" s="187">
        <f>1</f>
        <v>1</v>
      </c>
      <c r="GH43" s="187">
        <f t="shared" si="50"/>
        <v>1</v>
      </c>
      <c r="GI43" t="str">
        <f t="shared" si="51"/>
        <v/>
      </c>
      <c r="GJ43" t="str">
        <f t="shared" si="52"/>
        <v/>
      </c>
      <c r="GK43" t="str">
        <f t="shared" si="53"/>
        <v/>
      </c>
      <c r="GN43" t="str">
        <f t="shared" si="54"/>
        <v/>
      </c>
      <c r="GO43" t="str">
        <f t="shared" si="55"/>
        <v/>
      </c>
      <c r="GP43" t="str">
        <f t="shared" si="56"/>
        <v/>
      </c>
      <c r="GQ43" t="str">
        <f t="shared" si="57"/>
        <v/>
      </c>
      <c r="GR43" t="str">
        <f t="shared" si="58"/>
        <v/>
      </c>
      <c r="GS43" t="str">
        <f t="shared" si="59"/>
        <v/>
      </c>
      <c r="GT43" t="str">
        <f t="shared" si="60"/>
        <v/>
      </c>
      <c r="GU43" t="e">
        <f>IF(#REF!="No",#REF!,"")</f>
        <v>#REF!</v>
      </c>
      <c r="GV43" t="str">
        <f t="shared" si="61"/>
        <v/>
      </c>
      <c r="GW43" t="str">
        <f t="shared" si="62"/>
        <v/>
      </c>
      <c r="GX43" t="str">
        <f t="shared" si="63"/>
        <v/>
      </c>
      <c r="GY43" t="str">
        <f t="shared" si="64"/>
        <v/>
      </c>
      <c r="GZ43" t="str">
        <f t="shared" si="65"/>
        <v/>
      </c>
      <c r="HA43" t="str">
        <f t="shared" si="66"/>
        <v/>
      </c>
      <c r="HB43" t="str">
        <f t="shared" si="67"/>
        <v/>
      </c>
      <c r="HC43" t="str">
        <f t="shared" si="68"/>
        <v/>
      </c>
      <c r="HD43" t="str">
        <f t="shared" si="69"/>
        <v/>
      </c>
      <c r="HE43" t="str">
        <f t="shared" si="70"/>
        <v/>
      </c>
      <c r="HF43" t="str">
        <f t="shared" si="71"/>
        <v/>
      </c>
      <c r="HG43" t="str">
        <f t="shared" si="72"/>
        <v/>
      </c>
      <c r="HH43" t="str">
        <f t="shared" si="73"/>
        <v/>
      </c>
      <c r="HI43" t="str">
        <f t="shared" si="74"/>
        <v/>
      </c>
      <c r="HJ43" t="str">
        <f t="shared" si="75"/>
        <v/>
      </c>
      <c r="HK43" t="str">
        <f t="shared" si="76"/>
        <v/>
      </c>
      <c r="HL43" t="str">
        <f t="shared" si="77"/>
        <v/>
      </c>
      <c r="HM43" t="str">
        <f t="shared" si="78"/>
        <v/>
      </c>
      <c r="HN43" t="str">
        <f t="shared" si="79"/>
        <v/>
      </c>
      <c r="HO43" t="str">
        <f t="shared" si="80"/>
        <v/>
      </c>
      <c r="HP43" t="str">
        <f t="shared" si="81"/>
        <v/>
      </c>
      <c r="HQ43" t="e">
        <f>IF(#REF!="No",#REF!,"")</f>
        <v>#REF!</v>
      </c>
      <c r="HR43" t="e">
        <f>IF(#REF!="No",#REF!,"")</f>
        <v>#REF!</v>
      </c>
      <c r="HS43" t="str">
        <f t="shared" si="82"/>
        <v/>
      </c>
      <c r="HT43" t="str">
        <f t="shared" si="83"/>
        <v/>
      </c>
      <c r="HU43" t="str">
        <f t="shared" si="84"/>
        <v/>
      </c>
      <c r="HV43" t="str">
        <f t="shared" si="85"/>
        <v/>
      </c>
      <c r="HW43" t="str">
        <f t="shared" si="86"/>
        <v xml:space="preserve">¿El agente realiza seguimiento adecuado al caso o solicitud? </v>
      </c>
      <c r="HX43" t="str">
        <f t="shared" si="87"/>
        <v xml:space="preserve">¿El agente maneja correctamente las objeciones del cliente? </v>
      </c>
      <c r="HY43" t="str">
        <f t="shared" si="88"/>
        <v/>
      </c>
      <c r="HZ43" t="str">
        <f t="shared" si="89"/>
        <v/>
      </c>
      <c r="IA43" t="str">
        <f t="shared" si="90"/>
        <v/>
      </c>
      <c r="IB43" t="str">
        <f t="shared" si="91"/>
        <v/>
      </c>
      <c r="IC43" t="str">
        <f t="shared" si="92"/>
        <v/>
      </c>
      <c r="ID43" s="187" t="str">
        <f t="shared" si="93"/>
        <v/>
      </c>
      <c r="IE43" s="187" t="str">
        <f t="shared" si="94"/>
        <v/>
      </c>
      <c r="IF43" s="187" t="str">
        <f t="shared" si="95"/>
        <v/>
      </c>
      <c r="IG43" s="187" t="str">
        <f t="shared" si="96"/>
        <v/>
      </c>
      <c r="IH43" s="78" t="str">
        <f>A43&amp;" "&amp;F43&amp;" "&amp;Data[[#This Row],[mes]]</f>
        <v>Yadira Isabel Fajardo Gil Outbound may-26</v>
      </c>
      <c r="II43" s="78">
        <f>COUNTIF($IH42:$IH425,IH43)</f>
        <v>3</v>
      </c>
      <c r="IJ43" s="78">
        <f t="shared" si="203"/>
        <v>0</v>
      </c>
      <c r="IK43" s="78">
        <f>IF(Data[[#This Row],[Muestra Critica]]&gt;0,Data[[#This Row],[Muestra Critica]],"")</f>
        <v>1</v>
      </c>
      <c r="IL43">
        <f>IF(IK43="","",COUNTIF($IK$3:$IK425,IK43))</f>
        <v>397</v>
      </c>
      <c r="IM43">
        <f t="shared" si="204"/>
        <v>0</v>
      </c>
      <c r="IN43" s="188" t="str">
        <f t="shared" si="99"/>
        <v>may-26</v>
      </c>
      <c r="IO43" s="78"/>
      <c r="IP43" s="78"/>
      <c r="IQ43" s="78"/>
      <c r="IR43" s="78"/>
      <c r="IS43" s="78" t="str">
        <f ca="1">IFERROR(_xlfn.XLOOKUP(A:A,HC!B:B,HC!E:E,,0),0)</f>
        <v>&gt; 60 dias</v>
      </c>
    </row>
    <row r="44" spans="1:253" ht="15.5">
      <c r="A44" s="205" t="s">
        <v>344</v>
      </c>
      <c r="B44" s="205">
        <v>65361632</v>
      </c>
      <c r="C44" s="210">
        <v>46147</v>
      </c>
      <c r="D44" s="205" t="s">
        <v>449</v>
      </c>
      <c r="E44" s="205" t="s">
        <v>431</v>
      </c>
      <c r="F44" s="205" t="s">
        <v>32</v>
      </c>
      <c r="G44" s="205" t="s">
        <v>436</v>
      </c>
      <c r="H44" s="205" t="s">
        <v>452</v>
      </c>
      <c r="I44" s="206" t="s">
        <v>447</v>
      </c>
      <c r="J44" s="168" t="s">
        <v>33</v>
      </c>
      <c r="K44" s="168" t="s">
        <v>33</v>
      </c>
      <c r="L44" s="168" t="s">
        <v>34</v>
      </c>
      <c r="M44" s="168" t="s">
        <v>33</v>
      </c>
      <c r="N44" s="168" t="s">
        <v>33</v>
      </c>
      <c r="O44" s="168" t="s">
        <v>33</v>
      </c>
      <c r="P44" s="168" t="s">
        <v>33</v>
      </c>
      <c r="Q44" s="168" t="s">
        <v>33</v>
      </c>
      <c r="R44" s="168" t="s">
        <v>33</v>
      </c>
      <c r="S44" s="168" t="s">
        <v>33</v>
      </c>
      <c r="T44" s="168" t="s">
        <v>33</v>
      </c>
      <c r="U44" s="168" t="s">
        <v>33</v>
      </c>
      <c r="V44" s="169" t="s">
        <v>33</v>
      </c>
      <c r="W44" s="169" t="s">
        <v>33</v>
      </c>
      <c r="X44" s="169" t="s">
        <v>33</v>
      </c>
      <c r="Y44" s="169" t="s">
        <v>33</v>
      </c>
      <c r="Z44" s="169" t="s">
        <v>33</v>
      </c>
      <c r="AA44" s="169" t="s">
        <v>33</v>
      </c>
      <c r="AB44" s="169" t="s">
        <v>33</v>
      </c>
      <c r="AC44" s="169" t="s">
        <v>33</v>
      </c>
      <c r="AD44" s="169" t="s">
        <v>33</v>
      </c>
      <c r="AE44" s="169" t="s">
        <v>33</v>
      </c>
      <c r="AF44" s="169" t="s">
        <v>33</v>
      </c>
      <c r="AG44" s="169" t="s">
        <v>33</v>
      </c>
      <c r="AH44" s="169" t="s">
        <v>33</v>
      </c>
      <c r="AI44" s="169" t="s">
        <v>33</v>
      </c>
      <c r="AJ44" s="169" t="s">
        <v>33</v>
      </c>
      <c r="AK44" s="169" t="s">
        <v>33</v>
      </c>
      <c r="AL44" s="169" t="s">
        <v>33</v>
      </c>
      <c r="AM44" s="169" t="s">
        <v>33</v>
      </c>
      <c r="AN44" s="169" t="s">
        <v>33</v>
      </c>
      <c r="AO44" s="169" t="s">
        <v>33</v>
      </c>
      <c r="AP44" s="169" t="s">
        <v>33</v>
      </c>
      <c r="AQ44" s="169" t="s">
        <v>464</v>
      </c>
      <c r="AR44" s="169" t="s">
        <v>33</v>
      </c>
      <c r="AS44" s="169" t="s">
        <v>33</v>
      </c>
      <c r="AT44" s="169" t="s">
        <v>33</v>
      </c>
      <c r="AU44" s="169" t="s">
        <v>33</v>
      </c>
      <c r="AV44" s="169" t="s">
        <v>34</v>
      </c>
      <c r="AW44" s="169" t="s">
        <v>34</v>
      </c>
      <c r="AX44" s="169" t="s">
        <v>33</v>
      </c>
      <c r="AY44" s="169" t="s">
        <v>33</v>
      </c>
      <c r="AZ44" s="169" t="s">
        <v>33</v>
      </c>
      <c r="BA44" s="169" t="s">
        <v>33</v>
      </c>
      <c r="BB44" s="169" t="s">
        <v>33</v>
      </c>
      <c r="BC44" s="207" t="s">
        <v>33</v>
      </c>
      <c r="BD44" s="207" t="s">
        <v>33</v>
      </c>
      <c r="BE44" s="207" t="s">
        <v>33</v>
      </c>
      <c r="BF44" s="208" t="s">
        <v>33</v>
      </c>
      <c r="BG44" s="196"/>
      <c r="BH44" s="211" t="str">
        <f>Data[[#This Row],[Tipo de Muestra]]</f>
        <v>Critica</v>
      </c>
      <c r="BI44" s="196"/>
      <c r="BJ44" s="196"/>
      <c r="BK44">
        <f t="shared" si="0"/>
        <v>1</v>
      </c>
      <c r="BL44">
        <f t="shared" si="1"/>
        <v>1</v>
      </c>
      <c r="BM44">
        <f t="shared" si="164"/>
        <v>0</v>
      </c>
      <c r="BN44">
        <f t="shared" si="165"/>
        <v>1</v>
      </c>
      <c r="BO44">
        <f t="shared" si="166"/>
        <v>1</v>
      </c>
      <c r="BP44">
        <f t="shared" si="167"/>
        <v>1</v>
      </c>
      <c r="BQ44">
        <f t="shared" si="168"/>
        <v>1</v>
      </c>
      <c r="BR44">
        <f t="shared" si="169"/>
        <v>1</v>
      </c>
      <c r="BS44">
        <f t="shared" si="170"/>
        <v>1</v>
      </c>
      <c r="BT44">
        <f t="shared" si="171"/>
        <v>1</v>
      </c>
      <c r="BU44">
        <f t="shared" si="172"/>
        <v>1</v>
      </c>
      <c r="BV44">
        <f t="shared" si="173"/>
        <v>1</v>
      </c>
      <c r="BW44">
        <f t="shared" si="174"/>
        <v>1</v>
      </c>
      <c r="BX44">
        <f t="shared" si="175"/>
        <v>1</v>
      </c>
      <c r="BY44">
        <f t="shared" si="176"/>
        <v>1</v>
      </c>
      <c r="BZ44">
        <f t="shared" si="177"/>
        <v>1</v>
      </c>
      <c r="CA44">
        <f t="shared" si="178"/>
        <v>1</v>
      </c>
      <c r="CB44">
        <f t="shared" si="179"/>
        <v>1</v>
      </c>
      <c r="CC44">
        <f t="shared" si="180"/>
        <v>1</v>
      </c>
      <c r="CD44">
        <f t="shared" si="181"/>
        <v>1</v>
      </c>
      <c r="CE44">
        <f t="shared" si="182"/>
        <v>1</v>
      </c>
      <c r="CF44">
        <f t="shared" si="101"/>
        <v>1</v>
      </c>
      <c r="CG44">
        <f t="shared" si="102"/>
        <v>1</v>
      </c>
      <c r="CH44">
        <f t="shared" si="103"/>
        <v>1</v>
      </c>
      <c r="CI44">
        <f t="shared" si="104"/>
        <v>1</v>
      </c>
      <c r="CJ44">
        <f t="shared" si="105"/>
        <v>1</v>
      </c>
      <c r="CK44">
        <f t="shared" si="106"/>
        <v>1</v>
      </c>
      <c r="CL44">
        <f t="shared" si="107"/>
        <v>1</v>
      </c>
      <c r="CM44">
        <f t="shared" si="108"/>
        <v>1</v>
      </c>
      <c r="CN44">
        <f t="shared" si="109"/>
        <v>1</v>
      </c>
      <c r="CO44">
        <f t="shared" si="110"/>
        <v>1</v>
      </c>
      <c r="CP44">
        <f t="shared" si="111"/>
        <v>1</v>
      </c>
      <c r="CQ44">
        <f t="shared" si="112"/>
        <v>1</v>
      </c>
      <c r="CR44">
        <f t="shared" si="113"/>
        <v>1</v>
      </c>
      <c r="CS44">
        <f t="shared" si="114"/>
        <v>1</v>
      </c>
      <c r="CT44">
        <f t="shared" si="115"/>
        <v>1</v>
      </c>
      <c r="CU44">
        <f t="shared" si="116"/>
        <v>1</v>
      </c>
      <c r="CV44">
        <f t="shared" si="117"/>
        <v>0</v>
      </c>
      <c r="CW44">
        <f t="shared" si="118"/>
        <v>0</v>
      </c>
      <c r="CX44">
        <f t="shared" si="119"/>
        <v>1</v>
      </c>
      <c r="CY44">
        <f t="shared" si="120"/>
        <v>1</v>
      </c>
      <c r="CZ44">
        <f t="shared" si="121"/>
        <v>1</v>
      </c>
      <c r="DA44">
        <f t="shared" si="122"/>
        <v>1</v>
      </c>
      <c r="DB44">
        <f t="shared" si="123"/>
        <v>1</v>
      </c>
      <c r="DC44" s="187">
        <f t="shared" si="124"/>
        <v>1</v>
      </c>
      <c r="DD44" s="187">
        <f t="shared" si="125"/>
        <v>1</v>
      </c>
      <c r="DE44" s="187">
        <f t="shared" si="126"/>
        <v>1</v>
      </c>
      <c r="DF44" s="187">
        <f t="shared" si="3"/>
        <v>1</v>
      </c>
      <c r="DG44">
        <f t="shared" si="183"/>
        <v>1</v>
      </c>
      <c r="DH44" s="7">
        <f t="shared" si="4"/>
        <v>0.15</v>
      </c>
      <c r="DI44" s="7">
        <f t="shared" si="5"/>
        <v>0.15</v>
      </c>
      <c r="DJ44" s="7">
        <f t="shared" si="6"/>
        <v>0</v>
      </c>
      <c r="DK44" s="7">
        <f t="shared" si="184"/>
        <v>0</v>
      </c>
      <c r="DL44" s="7">
        <f t="shared" si="7"/>
        <v>0.3</v>
      </c>
      <c r="DM44" s="7">
        <f t="shared" si="8"/>
        <v>0.3</v>
      </c>
      <c r="DN44" s="7">
        <f t="shared" si="9"/>
        <v>0.3</v>
      </c>
      <c r="DO44" s="7">
        <f t="shared" si="10"/>
        <v>0.3</v>
      </c>
      <c r="DP44" s="7">
        <f>IF(MIN(Data[[#This Row],[¿El agente demuestra escucha activa durante la gestión?6]:[¿El agente parafrasea para confirmar entendimiento?9]])=0,0,30%)</f>
        <v>0.3</v>
      </c>
      <c r="DQ44" s="7">
        <f t="shared" si="11"/>
        <v>0.3</v>
      </c>
      <c r="DR44" s="7">
        <f t="shared" si="12"/>
        <v>0.3</v>
      </c>
      <c r="DS44" s="7">
        <f t="shared" si="13"/>
        <v>0.3</v>
      </c>
      <c r="DT44" s="7">
        <f t="shared" si="14"/>
        <v>0.3</v>
      </c>
      <c r="DU44" s="7">
        <f>IF(MIN(Data[[#This Row],[¿El agente adapta su comunicación al cliente?11]:[¿El agente utiliza el plural corporativo correctamente?14]])=0,0,30%)</f>
        <v>0.3</v>
      </c>
      <c r="DV44" s="7">
        <f t="shared" si="15"/>
        <v>0.25</v>
      </c>
      <c r="DW44" s="7">
        <f t="shared" si="185"/>
        <v>0.25</v>
      </c>
      <c r="DX44" s="7">
        <f t="shared" si="186"/>
        <v>0.85</v>
      </c>
      <c r="DY44" s="7">
        <f t="shared" si="129"/>
        <v>1</v>
      </c>
      <c r="DZ44" s="7">
        <f t="shared" si="130"/>
        <v>1</v>
      </c>
      <c r="EA44" s="7">
        <f t="shared" si="131"/>
        <v>1</v>
      </c>
      <c r="EB44" s="7">
        <f t="shared" si="132"/>
        <v>1</v>
      </c>
      <c r="EC44" s="7">
        <f t="shared" si="187"/>
        <v>1</v>
      </c>
      <c r="ED44" s="7">
        <f t="shared" si="16"/>
        <v>1</v>
      </c>
      <c r="EE44" s="7">
        <f t="shared" si="17"/>
        <v>1</v>
      </c>
      <c r="EF44" s="7">
        <f>IF(SUM(Data[[#This Row],[¿El agente presenta correctamente los beneficios del producto?23]:[¿El agente comunica beneficios emocionales al cliente?24]])=200%,100%,0%)</f>
        <v>1</v>
      </c>
      <c r="EG44" s="7">
        <f t="shared" si="18"/>
        <v>1</v>
      </c>
      <c r="EH44" s="7">
        <f t="shared" si="19"/>
        <v>1</v>
      </c>
      <c r="EI44" s="7">
        <f t="shared" si="20"/>
        <v>1</v>
      </c>
      <c r="EJ44" s="7">
        <f t="shared" si="188"/>
        <v>1</v>
      </c>
      <c r="EK44" s="7">
        <f t="shared" si="21"/>
        <v>1</v>
      </c>
      <c r="EL44" s="7">
        <f>+Data[[#This Row],[¿El agente explica los términos y condiciones del servicio?28]]</f>
        <v>1</v>
      </c>
      <c r="EM44" s="7">
        <f t="shared" si="22"/>
        <v>1</v>
      </c>
      <c r="EN44" s="7">
        <f>+Data[[#This Row],[¿El agente identifica correctamente la solicitud del cliente? 2]]</f>
        <v>1</v>
      </c>
      <c r="EO44" s="7">
        <f t="shared" si="23"/>
        <v>1</v>
      </c>
      <c r="EP44" s="7">
        <f t="shared" si="24"/>
        <v>1</v>
      </c>
      <c r="EQ44" s="7">
        <f t="shared" si="25"/>
        <v>1</v>
      </c>
      <c r="ER44" s="7">
        <f t="shared" si="189"/>
        <v>1</v>
      </c>
      <c r="ES44" s="7">
        <f t="shared" si="26"/>
        <v>1</v>
      </c>
      <c r="ET44" s="7">
        <f t="shared" si="27"/>
        <v>1</v>
      </c>
      <c r="EU44" s="7">
        <f t="shared" si="190"/>
        <v>1</v>
      </c>
      <c r="EV44" s="7">
        <f t="shared" si="28"/>
        <v>1</v>
      </c>
      <c r="EW44" s="7">
        <f t="shared" si="29"/>
        <v>1</v>
      </c>
      <c r="EX44" s="7">
        <f t="shared" si="135"/>
        <v>1</v>
      </c>
      <c r="EY44" s="7">
        <f t="shared" si="136"/>
        <v>1</v>
      </c>
      <c r="EZ44" s="7">
        <f t="shared" si="32"/>
        <v>1</v>
      </c>
      <c r="FA44" s="7">
        <f t="shared" si="137"/>
        <v>1</v>
      </c>
      <c r="FB44" s="7">
        <f t="shared" si="191"/>
        <v>1</v>
      </c>
      <c r="FC44" s="7">
        <f t="shared" si="192"/>
        <v>1</v>
      </c>
      <c r="FD44" s="7">
        <f t="shared" si="34"/>
        <v>1</v>
      </c>
      <c r="FE44" s="7">
        <f t="shared" si="35"/>
        <v>1</v>
      </c>
      <c r="FF44" s="7">
        <f t="shared" si="36"/>
        <v>1</v>
      </c>
      <c r="FG44" s="7">
        <f t="shared" si="37"/>
        <v>1</v>
      </c>
      <c r="FH44" s="7">
        <f t="shared" si="38"/>
        <v>0</v>
      </c>
      <c r="FI44" s="7">
        <f t="shared" si="39"/>
        <v>0</v>
      </c>
      <c r="FJ44" s="7">
        <f t="shared" si="193"/>
        <v>0</v>
      </c>
      <c r="FK44" s="7">
        <f t="shared" si="40"/>
        <v>1</v>
      </c>
      <c r="FL44" s="7">
        <f>+Data[[#This Row],[¿El agente gestiona la oferta según la campaña vigente?48]]</f>
        <v>1</v>
      </c>
      <c r="FM44" s="7">
        <f t="shared" si="41"/>
        <v>1</v>
      </c>
      <c r="FN44" s="7">
        <f t="shared" si="42"/>
        <v>1</v>
      </c>
      <c r="FO44" s="7">
        <f t="shared" si="43"/>
        <v>1</v>
      </c>
      <c r="FP44" s="7">
        <f t="shared" si="194"/>
        <v>1</v>
      </c>
      <c r="FQ44" s="7">
        <f t="shared" si="44"/>
        <v>1</v>
      </c>
      <c r="FR44" s="7">
        <f>+Data[[#This Row],[¿El agente registra correctamente todas las interacciones?52]]</f>
        <v>1</v>
      </c>
      <c r="FS44" s="7">
        <f t="shared" si="195"/>
        <v>0</v>
      </c>
      <c r="FT44" s="240">
        <f t="shared" si="45"/>
        <v>1</v>
      </c>
      <c r="FU44" s="7">
        <f>+Data[[#This Row],[¿El agente confirma la titularidad del cliente adecuadamente?53]]</f>
        <v>1</v>
      </c>
      <c r="FV44" s="240">
        <f t="shared" si="46"/>
        <v>1</v>
      </c>
      <c r="FW44" s="240">
        <f t="shared" si="47"/>
        <v>1</v>
      </c>
      <c r="FX44" s="7">
        <f t="shared" si="196"/>
        <v>1</v>
      </c>
      <c r="FY44" s="240">
        <f t="shared" si="49"/>
        <v>1</v>
      </c>
      <c r="FZ44" s="7">
        <f>+Data[[#This Row],[¿El agente evita compartir información sensible?56]]</f>
        <v>1</v>
      </c>
      <c r="GA44" s="7">
        <f t="shared" si="197"/>
        <v>1</v>
      </c>
      <c r="GB44" s="189">
        <f t="shared" si="198"/>
        <v>8.5000000000000006E-2</v>
      </c>
      <c r="GC44" s="189">
        <f t="shared" si="199"/>
        <v>0.3</v>
      </c>
      <c r="GD44" s="190">
        <f t="shared" si="200"/>
        <v>0</v>
      </c>
      <c r="GE44" s="190">
        <f t="shared" si="201"/>
        <v>0.3</v>
      </c>
      <c r="GF44" s="7">
        <f t="shared" si="202"/>
        <v>0.68500000000000005</v>
      </c>
      <c r="GG44" s="187">
        <f>1</f>
        <v>1</v>
      </c>
      <c r="GH44" s="187">
        <f t="shared" si="50"/>
        <v>1</v>
      </c>
      <c r="GI44" t="str">
        <f t="shared" si="51"/>
        <v/>
      </c>
      <c r="GJ44" t="str">
        <f t="shared" si="52"/>
        <v/>
      </c>
      <c r="GK44" t="str">
        <f t="shared" si="53"/>
        <v xml:space="preserve">¿El agente cumple con la identificación formal y profesional? </v>
      </c>
      <c r="GN44" t="str">
        <f t="shared" si="54"/>
        <v/>
      </c>
      <c r="GO44" t="str">
        <f t="shared" si="55"/>
        <v/>
      </c>
      <c r="GP44" t="str">
        <f t="shared" si="56"/>
        <v/>
      </c>
      <c r="GQ44" t="str">
        <f t="shared" si="57"/>
        <v/>
      </c>
      <c r="GR44" t="str">
        <f t="shared" si="58"/>
        <v/>
      </c>
      <c r="GS44" t="str">
        <f t="shared" si="59"/>
        <v/>
      </c>
      <c r="GT44" t="str">
        <f t="shared" si="60"/>
        <v/>
      </c>
      <c r="GU44" t="e">
        <f>IF(#REF!="No",#REF!,"")</f>
        <v>#REF!</v>
      </c>
      <c r="GV44" t="str">
        <f t="shared" si="61"/>
        <v/>
      </c>
      <c r="GW44" t="str">
        <f t="shared" si="62"/>
        <v/>
      </c>
      <c r="GX44" t="str">
        <f t="shared" si="63"/>
        <v/>
      </c>
      <c r="GY44" t="str">
        <f t="shared" si="64"/>
        <v/>
      </c>
      <c r="GZ44" t="str">
        <f t="shared" si="65"/>
        <v/>
      </c>
      <c r="HA44" t="str">
        <f t="shared" si="66"/>
        <v/>
      </c>
      <c r="HB44" t="str">
        <f t="shared" si="67"/>
        <v/>
      </c>
      <c r="HC44" t="str">
        <f t="shared" si="68"/>
        <v/>
      </c>
      <c r="HD44" t="str">
        <f t="shared" si="69"/>
        <v/>
      </c>
      <c r="HE44" t="str">
        <f t="shared" si="70"/>
        <v/>
      </c>
      <c r="HF44" t="str">
        <f t="shared" si="71"/>
        <v/>
      </c>
      <c r="HG44" t="str">
        <f t="shared" si="72"/>
        <v/>
      </c>
      <c r="HH44" t="str">
        <f t="shared" si="73"/>
        <v/>
      </c>
      <c r="HI44" t="str">
        <f t="shared" si="74"/>
        <v/>
      </c>
      <c r="HJ44" t="str">
        <f t="shared" si="75"/>
        <v/>
      </c>
      <c r="HK44" t="str">
        <f t="shared" si="76"/>
        <v/>
      </c>
      <c r="HL44" t="str">
        <f t="shared" si="77"/>
        <v/>
      </c>
      <c r="HM44" t="str">
        <f t="shared" si="78"/>
        <v/>
      </c>
      <c r="HN44" t="str">
        <f t="shared" si="79"/>
        <v/>
      </c>
      <c r="HO44" t="str">
        <f t="shared" si="80"/>
        <v/>
      </c>
      <c r="HP44" t="str">
        <f t="shared" si="81"/>
        <v/>
      </c>
      <c r="HQ44" t="e">
        <f>IF(#REF!="No",#REF!,"")</f>
        <v>#REF!</v>
      </c>
      <c r="HR44" t="e">
        <f>IF(#REF!="No",#REF!,"")</f>
        <v>#REF!</v>
      </c>
      <c r="HS44" t="str">
        <f t="shared" si="82"/>
        <v/>
      </c>
      <c r="HT44" t="str">
        <f t="shared" si="83"/>
        <v/>
      </c>
      <c r="HU44" t="str">
        <f t="shared" si="84"/>
        <v/>
      </c>
      <c r="HV44" t="str">
        <f t="shared" si="85"/>
        <v/>
      </c>
      <c r="HW44" t="str">
        <f t="shared" si="86"/>
        <v xml:space="preserve">¿El agente realiza seguimiento adecuado al caso o solicitud? </v>
      </c>
      <c r="HX44" t="str">
        <f t="shared" si="87"/>
        <v xml:space="preserve">¿El agente maneja correctamente las objeciones del cliente? </v>
      </c>
      <c r="HY44" t="str">
        <f t="shared" si="88"/>
        <v/>
      </c>
      <c r="HZ44" t="str">
        <f t="shared" si="89"/>
        <v/>
      </c>
      <c r="IA44" t="str">
        <f t="shared" si="90"/>
        <v/>
      </c>
      <c r="IB44" t="str">
        <f t="shared" si="91"/>
        <v/>
      </c>
      <c r="IC44" t="str">
        <f t="shared" si="92"/>
        <v/>
      </c>
      <c r="ID44" s="187" t="str">
        <f t="shared" si="93"/>
        <v/>
      </c>
      <c r="IE44" s="187" t="str">
        <f t="shared" si="94"/>
        <v/>
      </c>
      <c r="IF44" s="187" t="str">
        <f t="shared" si="95"/>
        <v/>
      </c>
      <c r="IG44" s="187" t="str">
        <f t="shared" si="96"/>
        <v/>
      </c>
      <c r="IH44" s="78" t="str">
        <f>A44&amp;" "&amp;F44&amp;" "&amp;Data[[#This Row],[mes]]</f>
        <v>Jonathan Leonel McClean Marin Outbound may-26</v>
      </c>
      <c r="II44" s="78">
        <f>COUNTIF($IH43:$IH425,IH44)</f>
        <v>3</v>
      </c>
      <c r="IJ44" s="78">
        <f t="shared" si="203"/>
        <v>0</v>
      </c>
      <c r="IK44" s="78">
        <f>IF(Data[[#This Row],[Muestra Critica]]&gt;0,Data[[#This Row],[Muestra Critica]],"")</f>
        <v>1</v>
      </c>
      <c r="IL44" s="209">
        <f>IF(IK44="","",COUNTIF($IK$3:$IK425,IK44))</f>
        <v>397</v>
      </c>
      <c r="IM44" s="209">
        <f t="shared" si="204"/>
        <v>0</v>
      </c>
      <c r="IN44" s="188" t="str">
        <f t="shared" si="99"/>
        <v>may-26</v>
      </c>
      <c r="IO44" s="78"/>
      <c r="IP44" s="78"/>
      <c r="IQ44" s="78"/>
      <c r="IR44" s="78"/>
      <c r="IS44" s="78" t="str">
        <f ca="1">IFERROR(_xlfn.XLOOKUP(A:A,HC!B:B,HC!E:E,,0),0)</f>
        <v>&gt; 60 dias</v>
      </c>
    </row>
    <row r="45" spans="1:253" ht="15.5">
      <c r="A45" s="205" t="s">
        <v>345</v>
      </c>
      <c r="B45" s="205">
        <v>65098061</v>
      </c>
      <c r="C45" s="210">
        <v>46147</v>
      </c>
      <c r="D45" s="205" t="s">
        <v>449</v>
      </c>
      <c r="E45" s="205" t="s">
        <v>431</v>
      </c>
      <c r="F45" s="205" t="s">
        <v>32</v>
      </c>
      <c r="G45" s="205" t="s">
        <v>436</v>
      </c>
      <c r="H45" s="205" t="s">
        <v>452</v>
      </c>
      <c r="I45" s="206" t="s">
        <v>447</v>
      </c>
      <c r="J45" s="168" t="s">
        <v>33</v>
      </c>
      <c r="K45" s="168" t="s">
        <v>33</v>
      </c>
      <c r="L45" s="168" t="s">
        <v>34</v>
      </c>
      <c r="M45" s="168" t="s">
        <v>33</v>
      </c>
      <c r="N45" s="168" t="s">
        <v>33</v>
      </c>
      <c r="O45" s="168" t="s">
        <v>33</v>
      </c>
      <c r="P45" s="168" t="s">
        <v>33</v>
      </c>
      <c r="Q45" s="168" t="s">
        <v>33</v>
      </c>
      <c r="R45" s="168" t="s">
        <v>33</v>
      </c>
      <c r="S45" s="168" t="s">
        <v>33</v>
      </c>
      <c r="T45" s="168" t="s">
        <v>33</v>
      </c>
      <c r="U45" s="168" t="s">
        <v>33</v>
      </c>
      <c r="V45" s="169" t="s">
        <v>33</v>
      </c>
      <c r="W45" s="169" t="s">
        <v>33</v>
      </c>
      <c r="X45" s="169" t="s">
        <v>33</v>
      </c>
      <c r="Y45" s="169" t="s">
        <v>33</v>
      </c>
      <c r="Z45" s="169" t="s">
        <v>33</v>
      </c>
      <c r="AA45" s="169" t="s">
        <v>33</v>
      </c>
      <c r="AB45" s="169" t="s">
        <v>33</v>
      </c>
      <c r="AC45" s="169" t="s">
        <v>33</v>
      </c>
      <c r="AD45" s="169" t="s">
        <v>33</v>
      </c>
      <c r="AE45" s="169" t="s">
        <v>33</v>
      </c>
      <c r="AF45" s="169" t="s">
        <v>33</v>
      </c>
      <c r="AG45" s="169" t="s">
        <v>33</v>
      </c>
      <c r="AH45" s="169" t="s">
        <v>33</v>
      </c>
      <c r="AI45" s="169" t="s">
        <v>33</v>
      </c>
      <c r="AJ45" s="169" t="s">
        <v>33</v>
      </c>
      <c r="AK45" s="169" t="s">
        <v>33</v>
      </c>
      <c r="AL45" s="169" t="s">
        <v>33</v>
      </c>
      <c r="AM45" s="169" t="s">
        <v>33</v>
      </c>
      <c r="AN45" s="169" t="s">
        <v>33</v>
      </c>
      <c r="AO45" s="169" t="s">
        <v>33</v>
      </c>
      <c r="AP45" s="169" t="s">
        <v>33</v>
      </c>
      <c r="AQ45" s="169" t="s">
        <v>464</v>
      </c>
      <c r="AR45" s="169" t="s">
        <v>33</v>
      </c>
      <c r="AS45" s="169" t="s">
        <v>34</v>
      </c>
      <c r="AT45" s="169" t="s">
        <v>33</v>
      </c>
      <c r="AU45" s="169" t="s">
        <v>33</v>
      </c>
      <c r="AV45" s="169" t="s">
        <v>33</v>
      </c>
      <c r="AW45" s="169" t="s">
        <v>33</v>
      </c>
      <c r="AX45" s="169" t="s">
        <v>33</v>
      </c>
      <c r="AY45" s="169" t="s">
        <v>33</v>
      </c>
      <c r="AZ45" s="169" t="s">
        <v>33</v>
      </c>
      <c r="BA45" s="169" t="s">
        <v>33</v>
      </c>
      <c r="BB45" s="169" t="s">
        <v>33</v>
      </c>
      <c r="BC45" s="207" t="s">
        <v>33</v>
      </c>
      <c r="BD45" s="207" t="s">
        <v>33</v>
      </c>
      <c r="BE45" s="207" t="s">
        <v>33</v>
      </c>
      <c r="BF45" s="208" t="s">
        <v>33</v>
      </c>
      <c r="BG45" s="196"/>
      <c r="BH45" s="211" t="str">
        <f>Data[[#This Row],[Tipo de Muestra]]</f>
        <v>Critica</v>
      </c>
      <c r="BI45" s="196"/>
      <c r="BJ45" s="196"/>
      <c r="BK45">
        <f t="shared" si="0"/>
        <v>1</v>
      </c>
      <c r="BL45">
        <f t="shared" si="1"/>
        <v>1</v>
      </c>
      <c r="BM45">
        <f t="shared" si="164"/>
        <v>0</v>
      </c>
      <c r="BN45">
        <f t="shared" si="165"/>
        <v>1</v>
      </c>
      <c r="BO45">
        <f t="shared" si="166"/>
        <v>1</v>
      </c>
      <c r="BP45">
        <f t="shared" si="167"/>
        <v>1</v>
      </c>
      <c r="BQ45">
        <f t="shared" si="168"/>
        <v>1</v>
      </c>
      <c r="BR45">
        <f t="shared" si="169"/>
        <v>1</v>
      </c>
      <c r="BS45">
        <f t="shared" si="170"/>
        <v>1</v>
      </c>
      <c r="BT45">
        <f t="shared" si="171"/>
        <v>1</v>
      </c>
      <c r="BU45">
        <f t="shared" si="172"/>
        <v>1</v>
      </c>
      <c r="BV45">
        <f t="shared" si="173"/>
        <v>1</v>
      </c>
      <c r="BW45">
        <f t="shared" si="174"/>
        <v>1</v>
      </c>
      <c r="BX45">
        <f t="shared" si="175"/>
        <v>1</v>
      </c>
      <c r="BY45">
        <f t="shared" si="176"/>
        <v>1</v>
      </c>
      <c r="BZ45">
        <f t="shared" si="177"/>
        <v>1</v>
      </c>
      <c r="CA45">
        <f t="shared" si="178"/>
        <v>1</v>
      </c>
      <c r="CB45">
        <f t="shared" si="179"/>
        <v>1</v>
      </c>
      <c r="CC45">
        <f t="shared" si="180"/>
        <v>1</v>
      </c>
      <c r="CD45">
        <f t="shared" si="181"/>
        <v>1</v>
      </c>
      <c r="CE45">
        <f t="shared" si="182"/>
        <v>1</v>
      </c>
      <c r="CF45">
        <f t="shared" si="101"/>
        <v>1</v>
      </c>
      <c r="CG45">
        <f t="shared" si="102"/>
        <v>1</v>
      </c>
      <c r="CH45">
        <f t="shared" si="103"/>
        <v>1</v>
      </c>
      <c r="CI45">
        <f t="shared" si="104"/>
        <v>1</v>
      </c>
      <c r="CJ45">
        <f t="shared" si="105"/>
        <v>1</v>
      </c>
      <c r="CK45">
        <f t="shared" si="106"/>
        <v>1</v>
      </c>
      <c r="CL45">
        <f t="shared" si="107"/>
        <v>1</v>
      </c>
      <c r="CM45">
        <f t="shared" si="108"/>
        <v>1</v>
      </c>
      <c r="CN45">
        <f t="shared" si="109"/>
        <v>1</v>
      </c>
      <c r="CO45">
        <f t="shared" si="110"/>
        <v>1</v>
      </c>
      <c r="CP45">
        <f t="shared" si="111"/>
        <v>1</v>
      </c>
      <c r="CQ45">
        <f t="shared" si="112"/>
        <v>1</v>
      </c>
      <c r="CR45">
        <f t="shared" si="113"/>
        <v>1</v>
      </c>
      <c r="CS45">
        <f t="shared" si="114"/>
        <v>0</v>
      </c>
      <c r="CT45">
        <f t="shared" si="115"/>
        <v>1</v>
      </c>
      <c r="CU45">
        <f t="shared" si="116"/>
        <v>1</v>
      </c>
      <c r="CV45">
        <f t="shared" si="117"/>
        <v>1</v>
      </c>
      <c r="CW45">
        <f t="shared" si="118"/>
        <v>1</v>
      </c>
      <c r="CX45">
        <f t="shared" si="119"/>
        <v>1</v>
      </c>
      <c r="CY45">
        <f t="shared" si="120"/>
        <v>1</v>
      </c>
      <c r="CZ45">
        <f t="shared" si="121"/>
        <v>1</v>
      </c>
      <c r="DA45">
        <f t="shared" si="122"/>
        <v>1</v>
      </c>
      <c r="DB45">
        <f t="shared" si="123"/>
        <v>1</v>
      </c>
      <c r="DC45" s="187">
        <f t="shared" si="124"/>
        <v>1</v>
      </c>
      <c r="DD45" s="187">
        <f t="shared" si="125"/>
        <v>1</v>
      </c>
      <c r="DE45" s="187">
        <f t="shared" si="126"/>
        <v>1</v>
      </c>
      <c r="DF45" s="187">
        <f t="shared" si="3"/>
        <v>1</v>
      </c>
      <c r="DG45">
        <f t="shared" si="183"/>
        <v>1</v>
      </c>
      <c r="DH45" s="7">
        <f t="shared" si="4"/>
        <v>0.15</v>
      </c>
      <c r="DI45" s="7">
        <f t="shared" si="5"/>
        <v>0.15</v>
      </c>
      <c r="DJ45" s="7">
        <f t="shared" si="6"/>
        <v>0</v>
      </c>
      <c r="DK45" s="7">
        <f t="shared" si="184"/>
        <v>0</v>
      </c>
      <c r="DL45" s="7">
        <f t="shared" si="7"/>
        <v>0.3</v>
      </c>
      <c r="DM45" s="7">
        <f t="shared" si="8"/>
        <v>0.3</v>
      </c>
      <c r="DN45" s="7">
        <f t="shared" si="9"/>
        <v>0.3</v>
      </c>
      <c r="DO45" s="7">
        <f t="shared" si="10"/>
        <v>0.3</v>
      </c>
      <c r="DP45" s="7">
        <f>IF(MIN(Data[[#This Row],[¿El agente demuestra escucha activa durante la gestión?6]:[¿El agente parafrasea para confirmar entendimiento?9]])=0,0,30%)</f>
        <v>0.3</v>
      </c>
      <c r="DQ45" s="7">
        <f t="shared" si="11"/>
        <v>0.3</v>
      </c>
      <c r="DR45" s="7">
        <f t="shared" si="12"/>
        <v>0.3</v>
      </c>
      <c r="DS45" s="7">
        <f t="shared" si="13"/>
        <v>0.3</v>
      </c>
      <c r="DT45" s="7">
        <f t="shared" si="14"/>
        <v>0.3</v>
      </c>
      <c r="DU45" s="7">
        <f>IF(MIN(Data[[#This Row],[¿El agente adapta su comunicación al cliente?11]:[¿El agente utiliza el plural corporativo correctamente?14]])=0,0,30%)</f>
        <v>0.3</v>
      </c>
      <c r="DV45" s="7">
        <f t="shared" si="15"/>
        <v>0.25</v>
      </c>
      <c r="DW45" s="7">
        <f t="shared" si="185"/>
        <v>0.25</v>
      </c>
      <c r="DX45" s="7">
        <f t="shared" si="186"/>
        <v>0.85</v>
      </c>
      <c r="DY45" s="7">
        <f t="shared" si="129"/>
        <v>1</v>
      </c>
      <c r="DZ45" s="7">
        <f t="shared" si="130"/>
        <v>1</v>
      </c>
      <c r="EA45" s="7">
        <f t="shared" si="131"/>
        <v>1</v>
      </c>
      <c r="EB45" s="7">
        <f t="shared" si="132"/>
        <v>1</v>
      </c>
      <c r="EC45" s="7">
        <f t="shared" si="187"/>
        <v>1</v>
      </c>
      <c r="ED45" s="7">
        <f t="shared" si="16"/>
        <v>1</v>
      </c>
      <c r="EE45" s="7">
        <f t="shared" si="17"/>
        <v>1</v>
      </c>
      <c r="EF45" s="7">
        <f>IF(SUM(Data[[#This Row],[¿El agente presenta correctamente los beneficios del producto?23]:[¿El agente comunica beneficios emocionales al cliente?24]])=200%,100%,0%)</f>
        <v>1</v>
      </c>
      <c r="EG45" s="7">
        <f t="shared" si="18"/>
        <v>1</v>
      </c>
      <c r="EH45" s="7">
        <f t="shared" si="19"/>
        <v>1</v>
      </c>
      <c r="EI45" s="7">
        <f t="shared" si="20"/>
        <v>1</v>
      </c>
      <c r="EJ45" s="7">
        <f t="shared" si="188"/>
        <v>1</v>
      </c>
      <c r="EK45" s="7">
        <f t="shared" si="21"/>
        <v>1</v>
      </c>
      <c r="EL45" s="7">
        <f>+Data[[#This Row],[¿El agente explica los términos y condiciones del servicio?28]]</f>
        <v>1</v>
      </c>
      <c r="EM45" s="7">
        <f t="shared" si="22"/>
        <v>1</v>
      </c>
      <c r="EN45" s="7">
        <f>+Data[[#This Row],[¿El agente identifica correctamente la solicitud del cliente? 2]]</f>
        <v>1</v>
      </c>
      <c r="EO45" s="7">
        <f t="shared" si="23"/>
        <v>1</v>
      </c>
      <c r="EP45" s="7">
        <f t="shared" si="24"/>
        <v>1</v>
      </c>
      <c r="EQ45" s="7">
        <f t="shared" si="25"/>
        <v>1</v>
      </c>
      <c r="ER45" s="7">
        <f t="shared" si="189"/>
        <v>1</v>
      </c>
      <c r="ES45" s="7">
        <f t="shared" si="26"/>
        <v>1</v>
      </c>
      <c r="ET45" s="7">
        <f t="shared" si="27"/>
        <v>1</v>
      </c>
      <c r="EU45" s="7">
        <f t="shared" si="190"/>
        <v>1</v>
      </c>
      <c r="EV45" s="7">
        <f t="shared" si="28"/>
        <v>1</v>
      </c>
      <c r="EW45" s="7">
        <f t="shared" si="29"/>
        <v>1</v>
      </c>
      <c r="EX45" s="7">
        <f t="shared" si="135"/>
        <v>1</v>
      </c>
      <c r="EY45" s="7">
        <f t="shared" si="136"/>
        <v>1</v>
      </c>
      <c r="EZ45" s="7">
        <f t="shared" si="32"/>
        <v>1</v>
      </c>
      <c r="FA45" s="7">
        <f t="shared" si="137"/>
        <v>1</v>
      </c>
      <c r="FB45" s="7">
        <f t="shared" si="191"/>
        <v>1</v>
      </c>
      <c r="FC45" s="7">
        <f t="shared" si="192"/>
        <v>1</v>
      </c>
      <c r="FD45" s="7">
        <f t="shared" si="34"/>
        <v>1</v>
      </c>
      <c r="FE45" s="7">
        <f t="shared" si="35"/>
        <v>0</v>
      </c>
      <c r="FF45" s="7">
        <f t="shared" si="36"/>
        <v>1</v>
      </c>
      <c r="FG45" s="7">
        <f t="shared" si="37"/>
        <v>1</v>
      </c>
      <c r="FH45" s="7">
        <f t="shared" si="38"/>
        <v>1</v>
      </c>
      <c r="FI45" s="7">
        <f t="shared" si="39"/>
        <v>1</v>
      </c>
      <c r="FJ45" s="7">
        <f t="shared" si="193"/>
        <v>0</v>
      </c>
      <c r="FK45" s="7">
        <f t="shared" si="40"/>
        <v>1</v>
      </c>
      <c r="FL45" s="7">
        <f>+Data[[#This Row],[¿El agente gestiona la oferta según la campaña vigente?48]]</f>
        <v>1</v>
      </c>
      <c r="FM45" s="7">
        <f t="shared" si="41"/>
        <v>1</v>
      </c>
      <c r="FN45" s="7">
        <f t="shared" si="42"/>
        <v>1</v>
      </c>
      <c r="FO45" s="7">
        <f t="shared" si="43"/>
        <v>1</v>
      </c>
      <c r="FP45" s="7">
        <f t="shared" si="194"/>
        <v>1</v>
      </c>
      <c r="FQ45" s="7">
        <f t="shared" si="44"/>
        <v>1</v>
      </c>
      <c r="FR45" s="7">
        <f>+Data[[#This Row],[¿El agente registra correctamente todas las interacciones?52]]</f>
        <v>1</v>
      </c>
      <c r="FS45" s="7">
        <f t="shared" si="195"/>
        <v>0</v>
      </c>
      <c r="FT45" s="240">
        <f t="shared" si="45"/>
        <v>1</v>
      </c>
      <c r="FU45" s="7">
        <f>+Data[[#This Row],[¿El agente confirma la titularidad del cliente adecuadamente?53]]</f>
        <v>1</v>
      </c>
      <c r="FV45" s="240">
        <f t="shared" si="46"/>
        <v>1</v>
      </c>
      <c r="FW45" s="240">
        <f t="shared" si="47"/>
        <v>1</v>
      </c>
      <c r="FX45" s="7">
        <f t="shared" si="196"/>
        <v>1</v>
      </c>
      <c r="FY45" s="240">
        <f t="shared" si="49"/>
        <v>1</v>
      </c>
      <c r="FZ45" s="7">
        <f>+Data[[#This Row],[¿El agente evita compartir información sensible?56]]</f>
        <v>1</v>
      </c>
      <c r="GA45" s="7">
        <f t="shared" si="197"/>
        <v>1</v>
      </c>
      <c r="GB45" s="189">
        <f t="shared" si="198"/>
        <v>8.5000000000000006E-2</v>
      </c>
      <c r="GC45" s="189">
        <f t="shared" si="199"/>
        <v>0.3</v>
      </c>
      <c r="GD45" s="190">
        <f t="shared" si="200"/>
        <v>0</v>
      </c>
      <c r="GE45" s="190">
        <f t="shared" si="201"/>
        <v>0.3</v>
      </c>
      <c r="GF45" s="7">
        <f t="shared" si="202"/>
        <v>0.68500000000000005</v>
      </c>
      <c r="GG45" s="187">
        <f>1</f>
        <v>1</v>
      </c>
      <c r="GH45" s="187">
        <f t="shared" si="50"/>
        <v>1</v>
      </c>
      <c r="GI45" t="str">
        <f t="shared" si="51"/>
        <v/>
      </c>
      <c r="GJ45" t="str">
        <f t="shared" si="52"/>
        <v/>
      </c>
      <c r="GK45" t="str">
        <f t="shared" si="53"/>
        <v xml:space="preserve">¿El agente cumple con la identificación formal y profesional? </v>
      </c>
      <c r="GN45" t="str">
        <f t="shared" si="54"/>
        <v/>
      </c>
      <c r="GO45" t="str">
        <f t="shared" si="55"/>
        <v/>
      </c>
      <c r="GP45" t="str">
        <f t="shared" si="56"/>
        <v/>
      </c>
      <c r="GQ45" t="str">
        <f t="shared" si="57"/>
        <v/>
      </c>
      <c r="GR45" t="str">
        <f t="shared" si="58"/>
        <v/>
      </c>
      <c r="GS45" t="str">
        <f t="shared" si="59"/>
        <v/>
      </c>
      <c r="GT45" t="str">
        <f t="shared" si="60"/>
        <v/>
      </c>
      <c r="GU45" t="e">
        <f>IF(#REF!="No",#REF!,"")</f>
        <v>#REF!</v>
      </c>
      <c r="GV45" t="str">
        <f t="shared" si="61"/>
        <v/>
      </c>
      <c r="GW45" t="str">
        <f t="shared" si="62"/>
        <v/>
      </c>
      <c r="GX45" t="str">
        <f t="shared" si="63"/>
        <v/>
      </c>
      <c r="GY45" t="str">
        <f t="shared" si="64"/>
        <v/>
      </c>
      <c r="GZ45" t="str">
        <f t="shared" si="65"/>
        <v/>
      </c>
      <c r="HA45" t="str">
        <f t="shared" si="66"/>
        <v/>
      </c>
      <c r="HB45" t="str">
        <f t="shared" si="67"/>
        <v/>
      </c>
      <c r="HC45" t="str">
        <f t="shared" si="68"/>
        <v/>
      </c>
      <c r="HD45" t="str">
        <f t="shared" si="69"/>
        <v/>
      </c>
      <c r="HE45" t="str">
        <f t="shared" si="70"/>
        <v/>
      </c>
      <c r="HF45" t="str">
        <f t="shared" si="71"/>
        <v/>
      </c>
      <c r="HG45" t="str">
        <f t="shared" si="72"/>
        <v/>
      </c>
      <c r="HH45" t="str">
        <f t="shared" si="73"/>
        <v/>
      </c>
      <c r="HI45" t="str">
        <f t="shared" si="74"/>
        <v/>
      </c>
      <c r="HJ45" t="str">
        <f t="shared" si="75"/>
        <v/>
      </c>
      <c r="HK45" t="str">
        <f t="shared" si="76"/>
        <v/>
      </c>
      <c r="HL45" t="str">
        <f t="shared" si="77"/>
        <v/>
      </c>
      <c r="HM45" t="str">
        <f t="shared" si="78"/>
        <v/>
      </c>
      <c r="HN45" t="str">
        <f t="shared" si="79"/>
        <v/>
      </c>
      <c r="HO45" t="str">
        <f t="shared" si="80"/>
        <v/>
      </c>
      <c r="HP45" t="str">
        <f t="shared" si="81"/>
        <v/>
      </c>
      <c r="HQ45" t="e">
        <f>IF(#REF!="No",#REF!,"")</f>
        <v>#REF!</v>
      </c>
      <c r="HR45" t="e">
        <f>IF(#REF!="No",#REF!,"")</f>
        <v>#REF!</v>
      </c>
      <c r="HS45" t="str">
        <f t="shared" si="82"/>
        <v/>
      </c>
      <c r="HT45" t="str">
        <f t="shared" si="83"/>
        <v xml:space="preserve">¿El agente realiza venta cruzada cuando corresponde? </v>
      </c>
      <c r="HU45" t="str">
        <f t="shared" si="84"/>
        <v/>
      </c>
      <c r="HV45" t="str">
        <f t="shared" si="85"/>
        <v/>
      </c>
      <c r="HW45" t="str">
        <f t="shared" si="86"/>
        <v/>
      </c>
      <c r="HX45" t="str">
        <f t="shared" si="87"/>
        <v/>
      </c>
      <c r="HY45" t="str">
        <f t="shared" si="88"/>
        <v/>
      </c>
      <c r="HZ45" t="str">
        <f t="shared" si="89"/>
        <v/>
      </c>
      <c r="IA45" t="str">
        <f t="shared" si="90"/>
        <v/>
      </c>
      <c r="IB45" t="str">
        <f t="shared" si="91"/>
        <v/>
      </c>
      <c r="IC45" t="str">
        <f t="shared" si="92"/>
        <v/>
      </c>
      <c r="ID45" s="187" t="str">
        <f t="shared" si="93"/>
        <v/>
      </c>
      <c r="IE45" s="187" t="str">
        <f t="shared" si="94"/>
        <v/>
      </c>
      <c r="IF45" s="187" t="str">
        <f t="shared" si="95"/>
        <v/>
      </c>
      <c r="IG45" s="187" t="str">
        <f t="shared" si="96"/>
        <v/>
      </c>
      <c r="IH45" s="78" t="str">
        <f>A45&amp;" "&amp;F45&amp;" "&amp;Data[[#This Row],[mes]]</f>
        <v>Vanessa Del Carmen Guevara Outbound may-26</v>
      </c>
      <c r="II45" s="78">
        <f>COUNTIF($IH44:$IH425,IH45)</f>
        <v>3</v>
      </c>
      <c r="IJ45" s="78">
        <f t="shared" si="203"/>
        <v>0</v>
      </c>
      <c r="IK45" s="78">
        <f>IF(Data[[#This Row],[Muestra Critica]]&gt;0,Data[[#This Row],[Muestra Critica]],"")</f>
        <v>1</v>
      </c>
      <c r="IL45" s="209">
        <f>IF(IK45="","",COUNTIF($IK$3:$IK425,IK45))</f>
        <v>397</v>
      </c>
      <c r="IM45" s="209">
        <f t="shared" si="204"/>
        <v>0</v>
      </c>
      <c r="IN45" s="188" t="str">
        <f t="shared" si="99"/>
        <v>may-26</v>
      </c>
      <c r="IO45" s="78"/>
      <c r="IP45" s="78"/>
      <c r="IQ45" s="78"/>
      <c r="IR45" s="78"/>
      <c r="IS45" s="78" t="str">
        <f ca="1">IFERROR(_xlfn.XLOOKUP(A:A,HC!B:B,HC!E:E,,0),0)</f>
        <v>&gt; 60 dias</v>
      </c>
    </row>
    <row r="46" spans="1:253" ht="15.5">
      <c r="A46" s="205" t="s">
        <v>346</v>
      </c>
      <c r="B46" s="205">
        <v>63492461</v>
      </c>
      <c r="C46" s="210">
        <v>46147</v>
      </c>
      <c r="D46" s="205" t="s">
        <v>449</v>
      </c>
      <c r="E46" s="205" t="s">
        <v>431</v>
      </c>
      <c r="F46" s="205" t="s">
        <v>32</v>
      </c>
      <c r="G46" s="205" t="s">
        <v>436</v>
      </c>
      <c r="H46" s="205" t="s">
        <v>452</v>
      </c>
      <c r="I46" s="206" t="s">
        <v>447</v>
      </c>
      <c r="J46" s="168" t="s">
        <v>33</v>
      </c>
      <c r="K46" s="168" t="s">
        <v>33</v>
      </c>
      <c r="L46" s="168" t="s">
        <v>33</v>
      </c>
      <c r="M46" s="168" t="s">
        <v>33</v>
      </c>
      <c r="N46" s="168" t="s">
        <v>33</v>
      </c>
      <c r="O46" s="168" t="s">
        <v>33</v>
      </c>
      <c r="P46" s="168" t="s">
        <v>33</v>
      </c>
      <c r="Q46" s="168" t="s">
        <v>33</v>
      </c>
      <c r="R46" s="168" t="s">
        <v>33</v>
      </c>
      <c r="S46" s="168" t="s">
        <v>33</v>
      </c>
      <c r="T46" s="168" t="s">
        <v>33</v>
      </c>
      <c r="U46" s="168" t="s">
        <v>33</v>
      </c>
      <c r="V46" s="169" t="s">
        <v>33</v>
      </c>
      <c r="W46" s="169" t="s">
        <v>33</v>
      </c>
      <c r="X46" s="169" t="s">
        <v>33</v>
      </c>
      <c r="Y46" s="169" t="s">
        <v>33</v>
      </c>
      <c r="Z46" s="169" t="s">
        <v>33</v>
      </c>
      <c r="AA46" s="169" t="s">
        <v>33</v>
      </c>
      <c r="AB46" s="169" t="s">
        <v>33</v>
      </c>
      <c r="AC46" s="169" t="s">
        <v>33</v>
      </c>
      <c r="AD46" s="169" t="s">
        <v>33</v>
      </c>
      <c r="AE46" s="169" t="s">
        <v>33</v>
      </c>
      <c r="AF46" s="169" t="s">
        <v>33</v>
      </c>
      <c r="AG46" s="169" t="s">
        <v>33</v>
      </c>
      <c r="AH46" s="169" t="s">
        <v>33</v>
      </c>
      <c r="AI46" s="169" t="s">
        <v>33</v>
      </c>
      <c r="AJ46" s="169" t="s">
        <v>33</v>
      </c>
      <c r="AK46" s="169" t="s">
        <v>33</v>
      </c>
      <c r="AL46" s="169" t="s">
        <v>33</v>
      </c>
      <c r="AM46" s="169" t="s">
        <v>33</v>
      </c>
      <c r="AN46" s="169" t="s">
        <v>33</v>
      </c>
      <c r="AO46" s="169" t="s">
        <v>33</v>
      </c>
      <c r="AP46" s="169" t="s">
        <v>33</v>
      </c>
      <c r="AQ46" s="169" t="s">
        <v>464</v>
      </c>
      <c r="AR46" s="169" t="s">
        <v>34</v>
      </c>
      <c r="AS46" s="169" t="s">
        <v>34</v>
      </c>
      <c r="AT46" s="169" t="s">
        <v>34</v>
      </c>
      <c r="AU46" s="169" t="s">
        <v>33</v>
      </c>
      <c r="AV46" s="169" t="s">
        <v>33</v>
      </c>
      <c r="AW46" s="169" t="s">
        <v>33</v>
      </c>
      <c r="AX46" s="169" t="s">
        <v>33</v>
      </c>
      <c r="AY46" s="169" t="s">
        <v>33</v>
      </c>
      <c r="AZ46" s="169" t="s">
        <v>33</v>
      </c>
      <c r="BA46" s="169" t="s">
        <v>33</v>
      </c>
      <c r="BB46" s="169" t="s">
        <v>33</v>
      </c>
      <c r="BC46" s="207" t="s">
        <v>33</v>
      </c>
      <c r="BD46" s="207" t="s">
        <v>33</v>
      </c>
      <c r="BE46" s="207" t="s">
        <v>33</v>
      </c>
      <c r="BF46" s="208" t="s">
        <v>33</v>
      </c>
      <c r="BG46" s="196"/>
      <c r="BH46" s="211" t="str">
        <f>Data[[#This Row],[Tipo de Muestra]]</f>
        <v>Critica</v>
      </c>
      <c r="BI46" s="196"/>
      <c r="BJ46" s="196"/>
      <c r="BK46">
        <f t="shared" si="0"/>
        <v>1</v>
      </c>
      <c r="BL46">
        <f t="shared" si="1"/>
        <v>1</v>
      </c>
      <c r="BM46">
        <f t="shared" si="164"/>
        <v>1</v>
      </c>
      <c r="BN46">
        <f t="shared" si="165"/>
        <v>1</v>
      </c>
      <c r="BO46">
        <f t="shared" si="166"/>
        <v>1</v>
      </c>
      <c r="BP46">
        <f t="shared" si="167"/>
        <v>1</v>
      </c>
      <c r="BQ46">
        <f t="shared" si="168"/>
        <v>1</v>
      </c>
      <c r="BR46">
        <f t="shared" si="169"/>
        <v>1</v>
      </c>
      <c r="BS46">
        <f t="shared" si="170"/>
        <v>1</v>
      </c>
      <c r="BT46">
        <f t="shared" si="171"/>
        <v>1</v>
      </c>
      <c r="BU46">
        <f t="shared" si="172"/>
        <v>1</v>
      </c>
      <c r="BV46">
        <f t="shared" si="173"/>
        <v>1</v>
      </c>
      <c r="BW46">
        <f t="shared" si="174"/>
        <v>1</v>
      </c>
      <c r="BX46">
        <f t="shared" si="175"/>
        <v>1</v>
      </c>
      <c r="BY46">
        <f t="shared" si="176"/>
        <v>1</v>
      </c>
      <c r="BZ46">
        <f t="shared" si="177"/>
        <v>1</v>
      </c>
      <c r="CA46">
        <f t="shared" si="178"/>
        <v>1</v>
      </c>
      <c r="CB46">
        <f t="shared" si="179"/>
        <v>1</v>
      </c>
      <c r="CC46">
        <f t="shared" si="180"/>
        <v>1</v>
      </c>
      <c r="CD46">
        <f t="shared" si="181"/>
        <v>1</v>
      </c>
      <c r="CE46">
        <f t="shared" si="182"/>
        <v>1</v>
      </c>
      <c r="CF46">
        <f t="shared" si="101"/>
        <v>1</v>
      </c>
      <c r="CG46">
        <f t="shared" si="102"/>
        <v>1</v>
      </c>
      <c r="CH46">
        <f t="shared" si="103"/>
        <v>1</v>
      </c>
      <c r="CI46">
        <f t="shared" si="104"/>
        <v>1</v>
      </c>
      <c r="CJ46">
        <f t="shared" si="105"/>
        <v>1</v>
      </c>
      <c r="CK46">
        <f t="shared" si="106"/>
        <v>1</v>
      </c>
      <c r="CL46">
        <f t="shared" si="107"/>
        <v>1</v>
      </c>
      <c r="CM46">
        <f t="shared" si="108"/>
        <v>1</v>
      </c>
      <c r="CN46">
        <f t="shared" si="109"/>
        <v>1</v>
      </c>
      <c r="CO46">
        <f t="shared" si="110"/>
        <v>1</v>
      </c>
      <c r="CP46">
        <f t="shared" si="111"/>
        <v>1</v>
      </c>
      <c r="CQ46">
        <f t="shared" si="112"/>
        <v>1</v>
      </c>
      <c r="CR46">
        <f t="shared" si="113"/>
        <v>0</v>
      </c>
      <c r="CS46">
        <f t="shared" si="114"/>
        <v>0</v>
      </c>
      <c r="CT46">
        <f t="shared" si="115"/>
        <v>0</v>
      </c>
      <c r="CU46">
        <f t="shared" si="116"/>
        <v>1</v>
      </c>
      <c r="CV46">
        <f t="shared" si="117"/>
        <v>1</v>
      </c>
      <c r="CW46">
        <f t="shared" si="118"/>
        <v>1</v>
      </c>
      <c r="CX46">
        <f t="shared" si="119"/>
        <v>1</v>
      </c>
      <c r="CY46">
        <f t="shared" si="120"/>
        <v>1</v>
      </c>
      <c r="CZ46">
        <f t="shared" si="121"/>
        <v>1</v>
      </c>
      <c r="DA46">
        <f t="shared" si="122"/>
        <v>1</v>
      </c>
      <c r="DB46">
        <f t="shared" si="123"/>
        <v>1</v>
      </c>
      <c r="DC46" s="187">
        <f t="shared" si="124"/>
        <v>1</v>
      </c>
      <c r="DD46" s="187">
        <f t="shared" si="125"/>
        <v>1</v>
      </c>
      <c r="DE46" s="187">
        <f t="shared" si="126"/>
        <v>1</v>
      </c>
      <c r="DF46" s="187">
        <f t="shared" si="3"/>
        <v>1</v>
      </c>
      <c r="DG46">
        <f t="shared" si="183"/>
        <v>1</v>
      </c>
      <c r="DH46" s="7">
        <f t="shared" si="4"/>
        <v>0.15</v>
      </c>
      <c r="DI46" s="7">
        <f t="shared" si="5"/>
        <v>0.15</v>
      </c>
      <c r="DJ46" s="7">
        <f t="shared" si="6"/>
        <v>0.15</v>
      </c>
      <c r="DK46" s="7">
        <f t="shared" si="184"/>
        <v>0.15</v>
      </c>
      <c r="DL46" s="7">
        <f t="shared" si="7"/>
        <v>0.3</v>
      </c>
      <c r="DM46" s="7">
        <f t="shared" si="8"/>
        <v>0.3</v>
      </c>
      <c r="DN46" s="7">
        <f t="shared" si="9"/>
        <v>0.3</v>
      </c>
      <c r="DO46" s="7">
        <f t="shared" si="10"/>
        <v>0.3</v>
      </c>
      <c r="DP46" s="7">
        <f>IF(MIN(Data[[#This Row],[¿El agente demuestra escucha activa durante la gestión?6]:[¿El agente parafrasea para confirmar entendimiento?9]])=0,0,30%)</f>
        <v>0.3</v>
      </c>
      <c r="DQ46" s="7">
        <f t="shared" si="11"/>
        <v>0.3</v>
      </c>
      <c r="DR46" s="7">
        <f t="shared" si="12"/>
        <v>0.3</v>
      </c>
      <c r="DS46" s="7">
        <f t="shared" si="13"/>
        <v>0.3</v>
      </c>
      <c r="DT46" s="7">
        <f t="shared" si="14"/>
        <v>0.3</v>
      </c>
      <c r="DU46" s="7">
        <f>IF(MIN(Data[[#This Row],[¿El agente adapta su comunicación al cliente?11]:[¿El agente utiliza el plural corporativo correctamente?14]])=0,0,30%)</f>
        <v>0.3</v>
      </c>
      <c r="DV46" s="7">
        <f t="shared" si="15"/>
        <v>0.25</v>
      </c>
      <c r="DW46" s="7">
        <f t="shared" si="185"/>
        <v>0.25</v>
      </c>
      <c r="DX46" s="7">
        <f t="shared" si="186"/>
        <v>1</v>
      </c>
      <c r="DY46" s="7">
        <f t="shared" si="129"/>
        <v>1</v>
      </c>
      <c r="DZ46" s="7">
        <f t="shared" si="130"/>
        <v>1</v>
      </c>
      <c r="EA46" s="7">
        <f t="shared" si="131"/>
        <v>1</v>
      </c>
      <c r="EB46" s="7">
        <f t="shared" si="132"/>
        <v>1</v>
      </c>
      <c r="EC46" s="7">
        <f t="shared" si="187"/>
        <v>1</v>
      </c>
      <c r="ED46" s="7">
        <f t="shared" si="16"/>
        <v>1</v>
      </c>
      <c r="EE46" s="7">
        <f t="shared" si="17"/>
        <v>1</v>
      </c>
      <c r="EF46" s="7">
        <f>IF(SUM(Data[[#This Row],[¿El agente presenta correctamente los beneficios del producto?23]:[¿El agente comunica beneficios emocionales al cliente?24]])=200%,100%,0%)</f>
        <v>1</v>
      </c>
      <c r="EG46" s="7">
        <f t="shared" si="18"/>
        <v>1</v>
      </c>
      <c r="EH46" s="7">
        <f t="shared" si="19"/>
        <v>1</v>
      </c>
      <c r="EI46" s="7">
        <f t="shared" si="20"/>
        <v>1</v>
      </c>
      <c r="EJ46" s="7">
        <f t="shared" si="188"/>
        <v>1</v>
      </c>
      <c r="EK46" s="7">
        <f t="shared" si="21"/>
        <v>1</v>
      </c>
      <c r="EL46" s="7">
        <f>+Data[[#This Row],[¿El agente explica los términos y condiciones del servicio?28]]</f>
        <v>1</v>
      </c>
      <c r="EM46" s="7">
        <f t="shared" si="22"/>
        <v>1</v>
      </c>
      <c r="EN46" s="7">
        <f>+Data[[#This Row],[¿El agente identifica correctamente la solicitud del cliente? 2]]</f>
        <v>1</v>
      </c>
      <c r="EO46" s="7">
        <f t="shared" si="23"/>
        <v>1</v>
      </c>
      <c r="EP46" s="7">
        <f t="shared" si="24"/>
        <v>1</v>
      </c>
      <c r="EQ46" s="7">
        <f t="shared" si="25"/>
        <v>1</v>
      </c>
      <c r="ER46" s="7">
        <f t="shared" si="189"/>
        <v>1</v>
      </c>
      <c r="ES46" s="7">
        <f t="shared" si="26"/>
        <v>1</v>
      </c>
      <c r="ET46" s="7">
        <f t="shared" si="27"/>
        <v>1</v>
      </c>
      <c r="EU46" s="7">
        <f t="shared" si="190"/>
        <v>1</v>
      </c>
      <c r="EV46" s="7">
        <f t="shared" si="28"/>
        <v>1</v>
      </c>
      <c r="EW46" s="7">
        <f t="shared" si="29"/>
        <v>1</v>
      </c>
      <c r="EX46" s="7">
        <f t="shared" si="135"/>
        <v>1</v>
      </c>
      <c r="EY46" s="7">
        <f t="shared" si="136"/>
        <v>1</v>
      </c>
      <c r="EZ46" s="7">
        <f t="shared" si="32"/>
        <v>1</v>
      </c>
      <c r="FA46" s="7">
        <f t="shared" si="137"/>
        <v>0</v>
      </c>
      <c r="FB46" s="7">
        <f t="shared" si="191"/>
        <v>0</v>
      </c>
      <c r="FC46" s="7">
        <f t="shared" si="192"/>
        <v>0</v>
      </c>
      <c r="FD46" s="7">
        <f t="shared" si="34"/>
        <v>0</v>
      </c>
      <c r="FE46" s="7">
        <f t="shared" si="35"/>
        <v>0</v>
      </c>
      <c r="FF46" s="7">
        <f t="shared" si="36"/>
        <v>0</v>
      </c>
      <c r="FG46" s="7">
        <f t="shared" si="37"/>
        <v>1</v>
      </c>
      <c r="FH46" s="7">
        <f t="shared" si="38"/>
        <v>1</v>
      </c>
      <c r="FI46" s="7">
        <f t="shared" si="39"/>
        <v>1</v>
      </c>
      <c r="FJ46" s="7">
        <f t="shared" si="193"/>
        <v>0</v>
      </c>
      <c r="FK46" s="7">
        <f t="shared" si="40"/>
        <v>1</v>
      </c>
      <c r="FL46" s="7">
        <f>+Data[[#This Row],[¿El agente gestiona la oferta según la campaña vigente?48]]</f>
        <v>1</v>
      </c>
      <c r="FM46" s="7">
        <f t="shared" si="41"/>
        <v>1</v>
      </c>
      <c r="FN46" s="7">
        <f t="shared" si="42"/>
        <v>1</v>
      </c>
      <c r="FO46" s="7">
        <f t="shared" si="43"/>
        <v>1</v>
      </c>
      <c r="FP46" s="7">
        <f t="shared" si="194"/>
        <v>1</v>
      </c>
      <c r="FQ46" s="7">
        <f t="shared" si="44"/>
        <v>1</v>
      </c>
      <c r="FR46" s="7">
        <f>+Data[[#This Row],[¿El agente registra correctamente todas las interacciones?52]]</f>
        <v>1</v>
      </c>
      <c r="FS46" s="7">
        <f t="shared" si="195"/>
        <v>0</v>
      </c>
      <c r="FT46" s="240">
        <f t="shared" si="45"/>
        <v>1</v>
      </c>
      <c r="FU46" s="7">
        <f>+Data[[#This Row],[¿El agente confirma la titularidad del cliente adecuadamente?53]]</f>
        <v>1</v>
      </c>
      <c r="FV46" s="240">
        <f t="shared" si="46"/>
        <v>1</v>
      </c>
      <c r="FW46" s="240">
        <f t="shared" si="47"/>
        <v>1</v>
      </c>
      <c r="FX46" s="7">
        <f t="shared" si="196"/>
        <v>1</v>
      </c>
      <c r="FY46" s="240">
        <f t="shared" si="49"/>
        <v>1</v>
      </c>
      <c r="FZ46" s="7">
        <f>+Data[[#This Row],[¿El agente evita compartir información sensible?56]]</f>
        <v>1</v>
      </c>
      <c r="GA46" s="7">
        <f t="shared" si="197"/>
        <v>1</v>
      </c>
      <c r="GB46" s="189">
        <f t="shared" si="198"/>
        <v>0.1</v>
      </c>
      <c r="GC46" s="189">
        <f t="shared" si="199"/>
        <v>0</v>
      </c>
      <c r="GD46" s="190">
        <f t="shared" si="200"/>
        <v>0</v>
      </c>
      <c r="GE46" s="190">
        <f t="shared" si="201"/>
        <v>0.3</v>
      </c>
      <c r="GF46" s="7">
        <f t="shared" si="202"/>
        <v>0.4</v>
      </c>
      <c r="GG46" s="187">
        <f>1</f>
        <v>1</v>
      </c>
      <c r="GH46" s="187">
        <f t="shared" si="50"/>
        <v>1</v>
      </c>
      <c r="GI46" t="str">
        <f t="shared" si="51"/>
        <v/>
      </c>
      <c r="GJ46" t="str">
        <f t="shared" si="52"/>
        <v/>
      </c>
      <c r="GK46" t="str">
        <f t="shared" si="53"/>
        <v/>
      </c>
      <c r="GN46" t="str">
        <f t="shared" si="54"/>
        <v/>
      </c>
      <c r="GO46" t="str">
        <f t="shared" si="55"/>
        <v/>
      </c>
      <c r="GP46" t="str">
        <f t="shared" si="56"/>
        <v/>
      </c>
      <c r="GQ46" t="str">
        <f t="shared" si="57"/>
        <v/>
      </c>
      <c r="GR46" t="str">
        <f t="shared" si="58"/>
        <v/>
      </c>
      <c r="GS46" t="str">
        <f t="shared" si="59"/>
        <v/>
      </c>
      <c r="GT46" t="str">
        <f t="shared" si="60"/>
        <v/>
      </c>
      <c r="GU46" t="e">
        <f>IF(#REF!="No",#REF!,"")</f>
        <v>#REF!</v>
      </c>
      <c r="GV46" t="str">
        <f t="shared" si="61"/>
        <v/>
      </c>
      <c r="GW46" t="str">
        <f t="shared" si="62"/>
        <v/>
      </c>
      <c r="GX46" t="str">
        <f t="shared" si="63"/>
        <v/>
      </c>
      <c r="GY46" t="str">
        <f t="shared" si="64"/>
        <v/>
      </c>
      <c r="GZ46" t="str">
        <f t="shared" si="65"/>
        <v/>
      </c>
      <c r="HA46" t="str">
        <f t="shared" si="66"/>
        <v/>
      </c>
      <c r="HB46" t="str">
        <f t="shared" si="67"/>
        <v/>
      </c>
      <c r="HC46" t="str">
        <f t="shared" si="68"/>
        <v/>
      </c>
      <c r="HD46" t="str">
        <f t="shared" si="69"/>
        <v/>
      </c>
      <c r="HE46" t="str">
        <f t="shared" si="70"/>
        <v/>
      </c>
      <c r="HF46" t="str">
        <f t="shared" si="71"/>
        <v/>
      </c>
      <c r="HG46" t="str">
        <f t="shared" si="72"/>
        <v/>
      </c>
      <c r="HH46" t="str">
        <f t="shared" si="73"/>
        <v/>
      </c>
      <c r="HI46" t="str">
        <f t="shared" si="74"/>
        <v/>
      </c>
      <c r="HJ46" t="str">
        <f t="shared" si="75"/>
        <v/>
      </c>
      <c r="HK46" t="str">
        <f t="shared" si="76"/>
        <v/>
      </c>
      <c r="HL46" t="str">
        <f t="shared" si="77"/>
        <v/>
      </c>
      <c r="HM46" t="str">
        <f t="shared" si="78"/>
        <v/>
      </c>
      <c r="HN46" t="str">
        <f t="shared" si="79"/>
        <v/>
      </c>
      <c r="HO46" t="str">
        <f t="shared" si="80"/>
        <v/>
      </c>
      <c r="HP46" t="str">
        <f t="shared" si="81"/>
        <v/>
      </c>
      <c r="HQ46" t="e">
        <f>IF(#REF!="No",#REF!,"")</f>
        <v>#REF!</v>
      </c>
      <c r="HR46" t="e">
        <f>IF(#REF!="No",#REF!,"")</f>
        <v>#REF!</v>
      </c>
      <c r="HS46" t="str">
        <f t="shared" si="82"/>
        <v xml:space="preserve">¿El agente ofrece adecuadamente un producto adicional? </v>
      </c>
      <c r="HT46" t="str">
        <f t="shared" si="83"/>
        <v xml:space="preserve">¿El agente realiza venta cruzada cuando corresponde? </v>
      </c>
      <c r="HU46" t="str">
        <f t="shared" si="84"/>
        <v xml:space="preserve">¿El agente indaga o sondea adecuadamente las necesidades del cliente? </v>
      </c>
      <c r="HV46" t="str">
        <f t="shared" si="85"/>
        <v/>
      </c>
      <c r="HW46" t="str">
        <f t="shared" si="86"/>
        <v/>
      </c>
      <c r="HX46" t="str">
        <f t="shared" si="87"/>
        <v/>
      </c>
      <c r="HY46" t="str">
        <f t="shared" si="88"/>
        <v/>
      </c>
      <c r="HZ46" t="str">
        <f t="shared" si="89"/>
        <v/>
      </c>
      <c r="IA46" t="str">
        <f t="shared" si="90"/>
        <v/>
      </c>
      <c r="IB46" t="str">
        <f t="shared" si="91"/>
        <v/>
      </c>
      <c r="IC46" t="str">
        <f t="shared" si="92"/>
        <v/>
      </c>
      <c r="ID46" s="187" t="str">
        <f t="shared" si="93"/>
        <v/>
      </c>
      <c r="IE46" s="187" t="str">
        <f t="shared" si="94"/>
        <v/>
      </c>
      <c r="IF46" s="187" t="str">
        <f t="shared" si="95"/>
        <v/>
      </c>
      <c r="IG46" s="187" t="str">
        <f t="shared" si="96"/>
        <v/>
      </c>
      <c r="IH46" s="78" t="str">
        <f>A46&amp;" "&amp;F46&amp;" "&amp;Data[[#This Row],[mes]]</f>
        <v>Geraldine Isela Ovalles Pinto Outbound may-26</v>
      </c>
      <c r="II46" s="78">
        <f>COUNTIF($IH45:$IH425,IH46)</f>
        <v>3</v>
      </c>
      <c r="IJ46" s="78">
        <f t="shared" si="203"/>
        <v>0</v>
      </c>
      <c r="IK46" s="78">
        <f>IF(Data[[#This Row],[Muestra Critica]]&gt;0,Data[[#This Row],[Muestra Critica]],"")</f>
        <v>1</v>
      </c>
      <c r="IL46" s="209">
        <f>IF(IK46="","",COUNTIF($IK$3:$IK425,IK46))</f>
        <v>397</v>
      </c>
      <c r="IM46" s="209">
        <f t="shared" si="204"/>
        <v>0</v>
      </c>
      <c r="IN46" s="188" t="str">
        <f t="shared" si="99"/>
        <v>may-26</v>
      </c>
      <c r="IO46" s="78"/>
      <c r="IP46" s="78"/>
      <c r="IQ46" s="78"/>
      <c r="IR46" s="78"/>
      <c r="IS46" s="78" t="str">
        <f ca="1">IFERROR(_xlfn.XLOOKUP(A:A,HC!B:B,HC!E:E,,0),0)</f>
        <v>&gt; 60 dias</v>
      </c>
    </row>
    <row r="47" spans="1:253" ht="15.5">
      <c r="A47" s="205" t="s">
        <v>347</v>
      </c>
      <c r="B47" s="205">
        <v>63492461</v>
      </c>
      <c r="C47" s="210">
        <v>46147</v>
      </c>
      <c r="D47" s="205" t="s">
        <v>449</v>
      </c>
      <c r="E47" s="205" t="s">
        <v>431</v>
      </c>
      <c r="F47" s="205" t="s">
        <v>32</v>
      </c>
      <c r="G47" s="205" t="s">
        <v>436</v>
      </c>
      <c r="H47" s="205" t="s">
        <v>452</v>
      </c>
      <c r="I47" s="206" t="s">
        <v>447</v>
      </c>
      <c r="J47" s="168" t="s">
        <v>33</v>
      </c>
      <c r="K47" s="168" t="s">
        <v>33</v>
      </c>
      <c r="L47" s="168" t="s">
        <v>33</v>
      </c>
      <c r="M47" s="168" t="s">
        <v>33</v>
      </c>
      <c r="N47" s="168" t="s">
        <v>33</v>
      </c>
      <c r="O47" s="168" t="s">
        <v>33</v>
      </c>
      <c r="P47" s="168" t="s">
        <v>33</v>
      </c>
      <c r="Q47" s="168" t="s">
        <v>33</v>
      </c>
      <c r="R47" s="168" t="s">
        <v>33</v>
      </c>
      <c r="S47" s="168" t="s">
        <v>33</v>
      </c>
      <c r="T47" s="168" t="s">
        <v>33</v>
      </c>
      <c r="U47" s="168" t="s">
        <v>33</v>
      </c>
      <c r="V47" s="169" t="s">
        <v>33</v>
      </c>
      <c r="W47" s="169" t="s">
        <v>33</v>
      </c>
      <c r="X47" s="169" t="s">
        <v>33</v>
      </c>
      <c r="Y47" s="169" t="s">
        <v>33</v>
      </c>
      <c r="Z47" s="169" t="s">
        <v>33</v>
      </c>
      <c r="AA47" s="169" t="s">
        <v>33</v>
      </c>
      <c r="AB47" s="169" t="s">
        <v>33</v>
      </c>
      <c r="AC47" s="169" t="s">
        <v>33</v>
      </c>
      <c r="AD47" s="169" t="s">
        <v>33</v>
      </c>
      <c r="AE47" s="169" t="s">
        <v>33</v>
      </c>
      <c r="AF47" s="169" t="s">
        <v>33</v>
      </c>
      <c r="AG47" s="169" t="s">
        <v>33</v>
      </c>
      <c r="AH47" s="169" t="s">
        <v>33</v>
      </c>
      <c r="AI47" s="169" t="s">
        <v>33</v>
      </c>
      <c r="AJ47" s="169" t="s">
        <v>33</v>
      </c>
      <c r="AK47" s="169" t="s">
        <v>33</v>
      </c>
      <c r="AL47" s="169" t="s">
        <v>33</v>
      </c>
      <c r="AM47" s="169" t="s">
        <v>33</v>
      </c>
      <c r="AN47" s="169" t="s">
        <v>33</v>
      </c>
      <c r="AO47" s="169" t="s">
        <v>33</v>
      </c>
      <c r="AP47" s="169" t="s">
        <v>33</v>
      </c>
      <c r="AQ47" s="169" t="s">
        <v>464</v>
      </c>
      <c r="AR47" s="169" t="s">
        <v>33</v>
      </c>
      <c r="AS47" s="169" t="s">
        <v>34</v>
      </c>
      <c r="AT47" s="169" t="s">
        <v>33</v>
      </c>
      <c r="AU47" s="169" t="s">
        <v>33</v>
      </c>
      <c r="AV47" s="169" t="s">
        <v>33</v>
      </c>
      <c r="AW47" s="169" t="s">
        <v>33</v>
      </c>
      <c r="AX47" s="169" t="s">
        <v>33</v>
      </c>
      <c r="AY47" s="169" t="s">
        <v>33</v>
      </c>
      <c r="AZ47" s="169" t="s">
        <v>33</v>
      </c>
      <c r="BA47" s="169" t="s">
        <v>33</v>
      </c>
      <c r="BB47" s="169" t="s">
        <v>33</v>
      </c>
      <c r="BC47" s="207" t="s">
        <v>33</v>
      </c>
      <c r="BD47" s="207" t="s">
        <v>33</v>
      </c>
      <c r="BE47" s="207" t="s">
        <v>33</v>
      </c>
      <c r="BF47" s="208" t="s">
        <v>33</v>
      </c>
      <c r="BG47" s="196"/>
      <c r="BH47" s="211" t="str">
        <f>Data[[#This Row],[Tipo de Muestra]]</f>
        <v>Critica</v>
      </c>
      <c r="BI47" s="196"/>
      <c r="BJ47" s="196"/>
      <c r="BK47">
        <f t="shared" si="0"/>
        <v>1</v>
      </c>
      <c r="BL47">
        <f t="shared" si="1"/>
        <v>1</v>
      </c>
      <c r="BM47">
        <f t="shared" si="164"/>
        <v>1</v>
      </c>
      <c r="BN47">
        <f t="shared" si="165"/>
        <v>1</v>
      </c>
      <c r="BO47">
        <f t="shared" si="166"/>
        <v>1</v>
      </c>
      <c r="BP47">
        <f t="shared" si="167"/>
        <v>1</v>
      </c>
      <c r="BQ47">
        <f t="shared" si="168"/>
        <v>1</v>
      </c>
      <c r="BR47">
        <f t="shared" si="169"/>
        <v>1</v>
      </c>
      <c r="BS47">
        <f t="shared" si="170"/>
        <v>1</v>
      </c>
      <c r="BT47">
        <f t="shared" si="171"/>
        <v>1</v>
      </c>
      <c r="BU47">
        <f t="shared" si="172"/>
        <v>1</v>
      </c>
      <c r="BV47">
        <f t="shared" si="173"/>
        <v>1</v>
      </c>
      <c r="BW47">
        <f t="shared" si="174"/>
        <v>1</v>
      </c>
      <c r="BX47">
        <f t="shared" si="175"/>
        <v>1</v>
      </c>
      <c r="BY47">
        <f t="shared" si="176"/>
        <v>1</v>
      </c>
      <c r="BZ47">
        <f t="shared" si="177"/>
        <v>1</v>
      </c>
      <c r="CA47">
        <f t="shared" si="178"/>
        <v>1</v>
      </c>
      <c r="CB47">
        <f t="shared" si="179"/>
        <v>1</v>
      </c>
      <c r="CC47">
        <f t="shared" si="180"/>
        <v>1</v>
      </c>
      <c r="CD47">
        <f t="shared" si="181"/>
        <v>1</v>
      </c>
      <c r="CE47">
        <f t="shared" si="182"/>
        <v>1</v>
      </c>
      <c r="CF47">
        <f t="shared" si="101"/>
        <v>1</v>
      </c>
      <c r="CG47">
        <f t="shared" si="102"/>
        <v>1</v>
      </c>
      <c r="CH47">
        <f t="shared" si="103"/>
        <v>1</v>
      </c>
      <c r="CI47">
        <f t="shared" si="104"/>
        <v>1</v>
      </c>
      <c r="CJ47">
        <f t="shared" si="105"/>
        <v>1</v>
      </c>
      <c r="CK47">
        <f t="shared" si="106"/>
        <v>1</v>
      </c>
      <c r="CL47">
        <f t="shared" si="107"/>
        <v>1</v>
      </c>
      <c r="CM47">
        <f t="shared" si="108"/>
        <v>1</v>
      </c>
      <c r="CN47">
        <f t="shared" si="109"/>
        <v>1</v>
      </c>
      <c r="CO47">
        <f t="shared" si="110"/>
        <v>1</v>
      </c>
      <c r="CP47">
        <f t="shared" si="111"/>
        <v>1</v>
      </c>
      <c r="CQ47">
        <f t="shared" si="112"/>
        <v>1</v>
      </c>
      <c r="CR47">
        <f t="shared" si="113"/>
        <v>1</v>
      </c>
      <c r="CS47">
        <f t="shared" si="114"/>
        <v>0</v>
      </c>
      <c r="CT47">
        <f t="shared" si="115"/>
        <v>1</v>
      </c>
      <c r="CU47">
        <f t="shared" si="116"/>
        <v>1</v>
      </c>
      <c r="CV47">
        <f t="shared" si="117"/>
        <v>1</v>
      </c>
      <c r="CW47">
        <f t="shared" si="118"/>
        <v>1</v>
      </c>
      <c r="CX47">
        <f t="shared" si="119"/>
        <v>1</v>
      </c>
      <c r="CY47">
        <f t="shared" si="120"/>
        <v>1</v>
      </c>
      <c r="CZ47">
        <f t="shared" si="121"/>
        <v>1</v>
      </c>
      <c r="DA47">
        <f t="shared" si="122"/>
        <v>1</v>
      </c>
      <c r="DB47">
        <f t="shared" si="123"/>
        <v>1</v>
      </c>
      <c r="DC47" s="187">
        <f t="shared" si="124"/>
        <v>1</v>
      </c>
      <c r="DD47" s="187">
        <f t="shared" si="125"/>
        <v>1</v>
      </c>
      <c r="DE47" s="187">
        <f t="shared" si="126"/>
        <v>1</v>
      </c>
      <c r="DF47" s="187">
        <f t="shared" si="3"/>
        <v>1</v>
      </c>
      <c r="DG47">
        <f t="shared" si="183"/>
        <v>1</v>
      </c>
      <c r="DH47" s="7">
        <f t="shared" si="4"/>
        <v>0.15</v>
      </c>
      <c r="DI47" s="7">
        <f t="shared" si="5"/>
        <v>0.15</v>
      </c>
      <c r="DJ47" s="7">
        <f t="shared" si="6"/>
        <v>0.15</v>
      </c>
      <c r="DK47" s="7">
        <f t="shared" si="184"/>
        <v>0.15</v>
      </c>
      <c r="DL47" s="7">
        <f t="shared" si="7"/>
        <v>0.3</v>
      </c>
      <c r="DM47" s="7">
        <f t="shared" si="8"/>
        <v>0.3</v>
      </c>
      <c r="DN47" s="7">
        <f t="shared" si="9"/>
        <v>0.3</v>
      </c>
      <c r="DO47" s="7">
        <f t="shared" si="10"/>
        <v>0.3</v>
      </c>
      <c r="DP47" s="7">
        <f>IF(MIN(Data[[#This Row],[¿El agente demuestra escucha activa durante la gestión?6]:[¿El agente parafrasea para confirmar entendimiento?9]])=0,0,30%)</f>
        <v>0.3</v>
      </c>
      <c r="DQ47" s="7">
        <f t="shared" si="11"/>
        <v>0.3</v>
      </c>
      <c r="DR47" s="7">
        <f t="shared" si="12"/>
        <v>0.3</v>
      </c>
      <c r="DS47" s="7">
        <f t="shared" si="13"/>
        <v>0.3</v>
      </c>
      <c r="DT47" s="7">
        <f t="shared" si="14"/>
        <v>0.3</v>
      </c>
      <c r="DU47" s="7">
        <f>IF(MIN(Data[[#This Row],[¿El agente adapta su comunicación al cliente?11]:[¿El agente utiliza el plural corporativo correctamente?14]])=0,0,30%)</f>
        <v>0.3</v>
      </c>
      <c r="DV47" s="7">
        <f t="shared" si="15"/>
        <v>0.25</v>
      </c>
      <c r="DW47" s="7">
        <f t="shared" si="185"/>
        <v>0.25</v>
      </c>
      <c r="DX47" s="7">
        <f t="shared" si="186"/>
        <v>1</v>
      </c>
      <c r="DY47" s="7">
        <f t="shared" si="129"/>
        <v>1</v>
      </c>
      <c r="DZ47" s="7">
        <f t="shared" si="130"/>
        <v>1</v>
      </c>
      <c r="EA47" s="7">
        <f t="shared" si="131"/>
        <v>1</v>
      </c>
      <c r="EB47" s="7">
        <f t="shared" si="132"/>
        <v>1</v>
      </c>
      <c r="EC47" s="7">
        <f t="shared" si="187"/>
        <v>1</v>
      </c>
      <c r="ED47" s="7">
        <f t="shared" si="16"/>
        <v>1</v>
      </c>
      <c r="EE47" s="7">
        <f t="shared" si="17"/>
        <v>1</v>
      </c>
      <c r="EF47" s="7">
        <f>IF(SUM(Data[[#This Row],[¿El agente presenta correctamente los beneficios del producto?23]:[¿El agente comunica beneficios emocionales al cliente?24]])=200%,100%,0%)</f>
        <v>1</v>
      </c>
      <c r="EG47" s="7">
        <f t="shared" si="18"/>
        <v>1</v>
      </c>
      <c r="EH47" s="7">
        <f t="shared" si="19"/>
        <v>1</v>
      </c>
      <c r="EI47" s="7">
        <f t="shared" si="20"/>
        <v>1</v>
      </c>
      <c r="EJ47" s="7">
        <f t="shared" si="188"/>
        <v>1</v>
      </c>
      <c r="EK47" s="7">
        <f t="shared" si="21"/>
        <v>1</v>
      </c>
      <c r="EL47" s="7">
        <f>+Data[[#This Row],[¿El agente explica los términos y condiciones del servicio?28]]</f>
        <v>1</v>
      </c>
      <c r="EM47" s="7">
        <f t="shared" si="22"/>
        <v>1</v>
      </c>
      <c r="EN47" s="7">
        <f>+Data[[#This Row],[¿El agente identifica correctamente la solicitud del cliente? 2]]</f>
        <v>1</v>
      </c>
      <c r="EO47" s="7">
        <f t="shared" si="23"/>
        <v>1</v>
      </c>
      <c r="EP47" s="7">
        <f t="shared" si="24"/>
        <v>1</v>
      </c>
      <c r="EQ47" s="7">
        <f t="shared" si="25"/>
        <v>1</v>
      </c>
      <c r="ER47" s="7">
        <f t="shared" si="189"/>
        <v>1</v>
      </c>
      <c r="ES47" s="7">
        <f t="shared" si="26"/>
        <v>1</v>
      </c>
      <c r="ET47" s="7">
        <f t="shared" si="27"/>
        <v>1</v>
      </c>
      <c r="EU47" s="7">
        <f t="shared" si="190"/>
        <v>1</v>
      </c>
      <c r="EV47" s="7">
        <f t="shared" si="28"/>
        <v>1</v>
      </c>
      <c r="EW47" s="7">
        <f t="shared" si="29"/>
        <v>1</v>
      </c>
      <c r="EX47" s="7">
        <f t="shared" si="135"/>
        <v>1</v>
      </c>
      <c r="EY47" s="7">
        <f t="shared" si="136"/>
        <v>1</v>
      </c>
      <c r="EZ47" s="7">
        <f t="shared" si="32"/>
        <v>1</v>
      </c>
      <c r="FA47" s="7">
        <f t="shared" si="137"/>
        <v>1</v>
      </c>
      <c r="FB47" s="7">
        <f t="shared" si="191"/>
        <v>1</v>
      </c>
      <c r="FC47" s="7">
        <f t="shared" si="192"/>
        <v>1</v>
      </c>
      <c r="FD47" s="7">
        <f t="shared" si="34"/>
        <v>1</v>
      </c>
      <c r="FE47" s="7">
        <f t="shared" si="35"/>
        <v>0</v>
      </c>
      <c r="FF47" s="7">
        <f t="shared" si="36"/>
        <v>1</v>
      </c>
      <c r="FG47" s="7">
        <f t="shared" si="37"/>
        <v>1</v>
      </c>
      <c r="FH47" s="7">
        <f t="shared" si="38"/>
        <v>1</v>
      </c>
      <c r="FI47" s="7">
        <f t="shared" si="39"/>
        <v>1</v>
      </c>
      <c r="FJ47" s="7">
        <f t="shared" si="193"/>
        <v>0</v>
      </c>
      <c r="FK47" s="7">
        <f t="shared" si="40"/>
        <v>1</v>
      </c>
      <c r="FL47" s="7">
        <f>+Data[[#This Row],[¿El agente gestiona la oferta según la campaña vigente?48]]</f>
        <v>1</v>
      </c>
      <c r="FM47" s="7">
        <f t="shared" si="41"/>
        <v>1</v>
      </c>
      <c r="FN47" s="7">
        <f t="shared" si="42"/>
        <v>1</v>
      </c>
      <c r="FO47" s="7">
        <f t="shared" si="43"/>
        <v>1</v>
      </c>
      <c r="FP47" s="7">
        <f t="shared" si="194"/>
        <v>1</v>
      </c>
      <c r="FQ47" s="7">
        <f t="shared" si="44"/>
        <v>1</v>
      </c>
      <c r="FR47" s="7">
        <f>+Data[[#This Row],[¿El agente registra correctamente todas las interacciones?52]]</f>
        <v>1</v>
      </c>
      <c r="FS47" s="7">
        <f t="shared" si="195"/>
        <v>0</v>
      </c>
      <c r="FT47" s="240">
        <f t="shared" si="45"/>
        <v>1</v>
      </c>
      <c r="FU47" s="7">
        <f>+Data[[#This Row],[¿El agente confirma la titularidad del cliente adecuadamente?53]]</f>
        <v>1</v>
      </c>
      <c r="FV47" s="240">
        <f t="shared" si="46"/>
        <v>1</v>
      </c>
      <c r="FW47" s="240">
        <f t="shared" si="47"/>
        <v>1</v>
      </c>
      <c r="FX47" s="7">
        <f t="shared" si="196"/>
        <v>1</v>
      </c>
      <c r="FY47" s="240">
        <f t="shared" si="49"/>
        <v>1</v>
      </c>
      <c r="FZ47" s="7">
        <f>+Data[[#This Row],[¿El agente evita compartir información sensible?56]]</f>
        <v>1</v>
      </c>
      <c r="GA47" s="7">
        <f t="shared" si="197"/>
        <v>1</v>
      </c>
      <c r="GB47" s="189">
        <f t="shared" si="198"/>
        <v>0.1</v>
      </c>
      <c r="GC47" s="189">
        <f t="shared" si="199"/>
        <v>0.3</v>
      </c>
      <c r="GD47" s="190">
        <f t="shared" si="200"/>
        <v>0</v>
      </c>
      <c r="GE47" s="190">
        <f t="shared" si="201"/>
        <v>0.3</v>
      </c>
      <c r="GF47" s="7">
        <f t="shared" si="202"/>
        <v>0.7</v>
      </c>
      <c r="GG47" s="187">
        <f>1</f>
        <v>1</v>
      </c>
      <c r="GH47" s="187">
        <f t="shared" si="50"/>
        <v>1</v>
      </c>
      <c r="GI47" t="str">
        <f t="shared" si="51"/>
        <v/>
      </c>
      <c r="GJ47" t="str">
        <f t="shared" si="52"/>
        <v/>
      </c>
      <c r="GK47" t="str">
        <f t="shared" si="53"/>
        <v/>
      </c>
      <c r="GN47" t="str">
        <f t="shared" si="54"/>
        <v/>
      </c>
      <c r="GO47" t="str">
        <f t="shared" si="55"/>
        <v/>
      </c>
      <c r="GP47" t="str">
        <f t="shared" si="56"/>
        <v/>
      </c>
      <c r="GQ47" t="str">
        <f t="shared" si="57"/>
        <v/>
      </c>
      <c r="GR47" t="str">
        <f t="shared" si="58"/>
        <v/>
      </c>
      <c r="GS47" t="str">
        <f t="shared" si="59"/>
        <v/>
      </c>
      <c r="GT47" t="str">
        <f t="shared" si="60"/>
        <v/>
      </c>
      <c r="GU47" t="e">
        <f>IF(#REF!="No",#REF!,"")</f>
        <v>#REF!</v>
      </c>
      <c r="GV47" t="str">
        <f t="shared" si="61"/>
        <v/>
      </c>
      <c r="GW47" t="str">
        <f t="shared" si="62"/>
        <v/>
      </c>
      <c r="GX47" t="str">
        <f t="shared" si="63"/>
        <v/>
      </c>
      <c r="GY47" t="str">
        <f t="shared" si="64"/>
        <v/>
      </c>
      <c r="GZ47" t="str">
        <f t="shared" si="65"/>
        <v/>
      </c>
      <c r="HA47" t="str">
        <f t="shared" si="66"/>
        <v/>
      </c>
      <c r="HB47" t="str">
        <f t="shared" si="67"/>
        <v/>
      </c>
      <c r="HC47" t="str">
        <f t="shared" si="68"/>
        <v/>
      </c>
      <c r="HD47" t="str">
        <f t="shared" si="69"/>
        <v/>
      </c>
      <c r="HE47" t="str">
        <f t="shared" si="70"/>
        <v/>
      </c>
      <c r="HF47" t="str">
        <f t="shared" si="71"/>
        <v/>
      </c>
      <c r="HG47" t="str">
        <f t="shared" si="72"/>
        <v/>
      </c>
      <c r="HH47" t="str">
        <f t="shared" si="73"/>
        <v/>
      </c>
      <c r="HI47" t="str">
        <f t="shared" si="74"/>
        <v/>
      </c>
      <c r="HJ47" t="str">
        <f t="shared" si="75"/>
        <v/>
      </c>
      <c r="HK47" t="str">
        <f t="shared" si="76"/>
        <v/>
      </c>
      <c r="HL47" t="str">
        <f t="shared" si="77"/>
        <v/>
      </c>
      <c r="HM47" t="str">
        <f t="shared" si="78"/>
        <v/>
      </c>
      <c r="HN47" t="str">
        <f t="shared" si="79"/>
        <v/>
      </c>
      <c r="HO47" t="str">
        <f t="shared" si="80"/>
        <v/>
      </c>
      <c r="HP47" t="str">
        <f t="shared" si="81"/>
        <v/>
      </c>
      <c r="HQ47" t="e">
        <f>IF(#REF!="No",#REF!,"")</f>
        <v>#REF!</v>
      </c>
      <c r="HR47" t="e">
        <f>IF(#REF!="No",#REF!,"")</f>
        <v>#REF!</v>
      </c>
      <c r="HS47" t="str">
        <f t="shared" si="82"/>
        <v/>
      </c>
      <c r="HT47" t="str">
        <f t="shared" si="83"/>
        <v xml:space="preserve">¿El agente realiza venta cruzada cuando corresponde? </v>
      </c>
      <c r="HU47" t="str">
        <f t="shared" si="84"/>
        <v/>
      </c>
      <c r="HV47" t="str">
        <f t="shared" si="85"/>
        <v/>
      </c>
      <c r="HW47" t="str">
        <f t="shared" si="86"/>
        <v/>
      </c>
      <c r="HX47" t="str">
        <f t="shared" si="87"/>
        <v/>
      </c>
      <c r="HY47" t="str">
        <f t="shared" si="88"/>
        <v/>
      </c>
      <c r="HZ47" t="str">
        <f t="shared" si="89"/>
        <v/>
      </c>
      <c r="IA47" t="str">
        <f t="shared" si="90"/>
        <v/>
      </c>
      <c r="IB47" t="str">
        <f t="shared" si="91"/>
        <v/>
      </c>
      <c r="IC47" t="str">
        <f t="shared" si="92"/>
        <v/>
      </c>
      <c r="ID47" s="187" t="str">
        <f t="shared" si="93"/>
        <v/>
      </c>
      <c r="IE47" s="187" t="str">
        <f t="shared" si="94"/>
        <v/>
      </c>
      <c r="IF47" s="187" t="str">
        <f t="shared" si="95"/>
        <v/>
      </c>
      <c r="IG47" s="187" t="str">
        <f t="shared" si="96"/>
        <v/>
      </c>
      <c r="IH47" s="78" t="str">
        <f>A47&amp;" "&amp;F47&amp;" "&amp;Data[[#This Row],[mes]]</f>
        <v>Milen Dayanis Julio De La Cruz Outbound may-26</v>
      </c>
      <c r="II47" s="78">
        <f>COUNTIF($IH46:$IH425,IH47)</f>
        <v>3</v>
      </c>
      <c r="IJ47" s="78">
        <f t="shared" si="203"/>
        <v>0</v>
      </c>
      <c r="IK47" s="78">
        <f>IF(Data[[#This Row],[Muestra Critica]]&gt;0,Data[[#This Row],[Muestra Critica]],"")</f>
        <v>1</v>
      </c>
      <c r="IL47" s="209">
        <f>IF(IK47="","",COUNTIF($IK$3:$IK425,IK47))</f>
        <v>397</v>
      </c>
      <c r="IM47" s="209">
        <f t="shared" si="204"/>
        <v>0</v>
      </c>
      <c r="IN47" s="188" t="str">
        <f t="shared" si="99"/>
        <v>may-26</v>
      </c>
      <c r="IO47" s="78"/>
      <c r="IP47" s="78"/>
      <c r="IQ47" s="78"/>
      <c r="IR47" s="78"/>
      <c r="IS47" s="78" t="str">
        <f ca="1">IFERROR(_xlfn.XLOOKUP(A:A,HC!B:B,HC!E:E,,0),0)</f>
        <v>&gt; 60 dias</v>
      </c>
    </row>
    <row r="48" spans="1:253" ht="15.5">
      <c r="A48" s="205" t="s">
        <v>348</v>
      </c>
      <c r="B48" s="205">
        <v>67134466</v>
      </c>
      <c r="C48" s="210">
        <v>46147</v>
      </c>
      <c r="D48" s="205" t="s">
        <v>449</v>
      </c>
      <c r="E48" s="205" t="s">
        <v>431</v>
      </c>
      <c r="F48" s="205" t="s">
        <v>32</v>
      </c>
      <c r="G48" s="205" t="s">
        <v>436</v>
      </c>
      <c r="H48" s="205" t="s">
        <v>452</v>
      </c>
      <c r="I48" s="206" t="s">
        <v>447</v>
      </c>
      <c r="J48" s="168" t="s">
        <v>33</v>
      </c>
      <c r="K48" s="168" t="s">
        <v>33</v>
      </c>
      <c r="L48" s="168" t="s">
        <v>34</v>
      </c>
      <c r="M48" s="168" t="s">
        <v>33</v>
      </c>
      <c r="N48" s="168" t="s">
        <v>33</v>
      </c>
      <c r="O48" s="168" t="s">
        <v>33</v>
      </c>
      <c r="P48" s="168" t="s">
        <v>33</v>
      </c>
      <c r="Q48" s="168" t="s">
        <v>33</v>
      </c>
      <c r="R48" s="168" t="s">
        <v>33</v>
      </c>
      <c r="S48" s="168" t="s">
        <v>33</v>
      </c>
      <c r="T48" s="168" t="s">
        <v>33</v>
      </c>
      <c r="U48" s="168" t="s">
        <v>33</v>
      </c>
      <c r="V48" s="169" t="s">
        <v>33</v>
      </c>
      <c r="W48" s="169" t="s">
        <v>33</v>
      </c>
      <c r="X48" s="169" t="s">
        <v>33</v>
      </c>
      <c r="Y48" s="169" t="s">
        <v>33</v>
      </c>
      <c r="Z48" s="169" t="s">
        <v>33</v>
      </c>
      <c r="AA48" s="169" t="s">
        <v>33</v>
      </c>
      <c r="AB48" s="169" t="s">
        <v>33</v>
      </c>
      <c r="AC48" s="169" t="s">
        <v>33</v>
      </c>
      <c r="AD48" s="169" t="s">
        <v>33</v>
      </c>
      <c r="AE48" s="169" t="s">
        <v>33</v>
      </c>
      <c r="AF48" s="169" t="s">
        <v>33</v>
      </c>
      <c r="AG48" s="169" t="s">
        <v>33</v>
      </c>
      <c r="AH48" s="169" t="s">
        <v>33</v>
      </c>
      <c r="AI48" s="169" t="s">
        <v>33</v>
      </c>
      <c r="AJ48" s="169" t="s">
        <v>33</v>
      </c>
      <c r="AK48" s="169" t="s">
        <v>33</v>
      </c>
      <c r="AL48" s="169" t="s">
        <v>33</v>
      </c>
      <c r="AM48" s="169" t="s">
        <v>33</v>
      </c>
      <c r="AN48" s="169" t="s">
        <v>33</v>
      </c>
      <c r="AO48" s="169" t="s">
        <v>33</v>
      </c>
      <c r="AP48" s="169" t="s">
        <v>33</v>
      </c>
      <c r="AQ48" s="169" t="s">
        <v>464</v>
      </c>
      <c r="AR48" s="169" t="s">
        <v>33</v>
      </c>
      <c r="AS48" s="169" t="s">
        <v>34</v>
      </c>
      <c r="AT48" s="169" t="s">
        <v>33</v>
      </c>
      <c r="AU48" s="169" t="s">
        <v>33</v>
      </c>
      <c r="AV48" s="169" t="s">
        <v>33</v>
      </c>
      <c r="AW48" s="169" t="s">
        <v>33</v>
      </c>
      <c r="AX48" s="169" t="s">
        <v>33</v>
      </c>
      <c r="AY48" s="169" t="s">
        <v>33</v>
      </c>
      <c r="AZ48" s="169" t="s">
        <v>33</v>
      </c>
      <c r="BA48" s="169" t="s">
        <v>33</v>
      </c>
      <c r="BB48" s="169" t="s">
        <v>33</v>
      </c>
      <c r="BC48" s="207" t="s">
        <v>33</v>
      </c>
      <c r="BD48" s="207" t="s">
        <v>33</v>
      </c>
      <c r="BE48" s="207" t="s">
        <v>33</v>
      </c>
      <c r="BF48" s="208" t="s">
        <v>33</v>
      </c>
      <c r="BG48" s="196"/>
      <c r="BH48" s="211" t="str">
        <f>Data[[#This Row],[Tipo de Muestra]]</f>
        <v>Critica</v>
      </c>
      <c r="BI48" s="196"/>
      <c r="BJ48" s="196"/>
      <c r="BK48">
        <f t="shared" si="0"/>
        <v>1</v>
      </c>
      <c r="BL48">
        <f t="shared" si="1"/>
        <v>1</v>
      </c>
      <c r="BM48">
        <f t="shared" si="164"/>
        <v>0</v>
      </c>
      <c r="BN48">
        <f t="shared" si="165"/>
        <v>1</v>
      </c>
      <c r="BO48">
        <f t="shared" si="166"/>
        <v>1</v>
      </c>
      <c r="BP48">
        <f t="shared" si="167"/>
        <v>1</v>
      </c>
      <c r="BQ48">
        <f t="shared" si="168"/>
        <v>1</v>
      </c>
      <c r="BR48">
        <f t="shared" si="169"/>
        <v>1</v>
      </c>
      <c r="BS48">
        <f t="shared" si="170"/>
        <v>1</v>
      </c>
      <c r="BT48">
        <f t="shared" si="171"/>
        <v>1</v>
      </c>
      <c r="BU48">
        <f t="shared" si="172"/>
        <v>1</v>
      </c>
      <c r="BV48">
        <f t="shared" si="173"/>
        <v>1</v>
      </c>
      <c r="BW48">
        <f t="shared" si="174"/>
        <v>1</v>
      </c>
      <c r="BX48">
        <f t="shared" si="175"/>
        <v>1</v>
      </c>
      <c r="BY48">
        <f t="shared" si="176"/>
        <v>1</v>
      </c>
      <c r="BZ48">
        <f t="shared" si="177"/>
        <v>1</v>
      </c>
      <c r="CA48">
        <f t="shared" si="178"/>
        <v>1</v>
      </c>
      <c r="CB48">
        <f t="shared" si="179"/>
        <v>1</v>
      </c>
      <c r="CC48">
        <f t="shared" si="180"/>
        <v>1</v>
      </c>
      <c r="CD48">
        <f t="shared" si="181"/>
        <v>1</v>
      </c>
      <c r="CE48">
        <f t="shared" si="182"/>
        <v>1</v>
      </c>
      <c r="CF48">
        <f t="shared" si="101"/>
        <v>1</v>
      </c>
      <c r="CG48">
        <f t="shared" si="102"/>
        <v>1</v>
      </c>
      <c r="CH48">
        <f t="shared" si="103"/>
        <v>1</v>
      </c>
      <c r="CI48">
        <f t="shared" si="104"/>
        <v>1</v>
      </c>
      <c r="CJ48">
        <f t="shared" si="105"/>
        <v>1</v>
      </c>
      <c r="CK48">
        <f t="shared" si="106"/>
        <v>1</v>
      </c>
      <c r="CL48">
        <f t="shared" si="107"/>
        <v>1</v>
      </c>
      <c r="CM48">
        <f t="shared" si="108"/>
        <v>1</v>
      </c>
      <c r="CN48">
        <f t="shared" si="109"/>
        <v>1</v>
      </c>
      <c r="CO48">
        <f t="shared" si="110"/>
        <v>1</v>
      </c>
      <c r="CP48">
        <f t="shared" si="111"/>
        <v>1</v>
      </c>
      <c r="CQ48">
        <f t="shared" si="112"/>
        <v>1</v>
      </c>
      <c r="CR48">
        <f t="shared" si="113"/>
        <v>1</v>
      </c>
      <c r="CS48">
        <f t="shared" si="114"/>
        <v>0</v>
      </c>
      <c r="CT48">
        <f t="shared" si="115"/>
        <v>1</v>
      </c>
      <c r="CU48">
        <f t="shared" si="116"/>
        <v>1</v>
      </c>
      <c r="CV48">
        <f t="shared" si="117"/>
        <v>1</v>
      </c>
      <c r="CW48">
        <f t="shared" si="118"/>
        <v>1</v>
      </c>
      <c r="CX48">
        <f t="shared" si="119"/>
        <v>1</v>
      </c>
      <c r="CY48">
        <f t="shared" si="120"/>
        <v>1</v>
      </c>
      <c r="CZ48">
        <f t="shared" si="121"/>
        <v>1</v>
      </c>
      <c r="DA48">
        <f t="shared" si="122"/>
        <v>1</v>
      </c>
      <c r="DB48">
        <f t="shared" si="123"/>
        <v>1</v>
      </c>
      <c r="DC48" s="187">
        <f t="shared" si="124"/>
        <v>1</v>
      </c>
      <c r="DD48" s="187">
        <f t="shared" si="125"/>
        <v>1</v>
      </c>
      <c r="DE48" s="187">
        <f t="shared" si="126"/>
        <v>1</v>
      </c>
      <c r="DF48" s="187">
        <f t="shared" si="3"/>
        <v>1</v>
      </c>
      <c r="DG48">
        <f t="shared" si="183"/>
        <v>1</v>
      </c>
      <c r="DH48" s="7">
        <f t="shared" si="4"/>
        <v>0.15</v>
      </c>
      <c r="DI48" s="7">
        <f t="shared" si="5"/>
        <v>0.15</v>
      </c>
      <c r="DJ48" s="7">
        <f t="shared" si="6"/>
        <v>0</v>
      </c>
      <c r="DK48" s="7">
        <f t="shared" si="184"/>
        <v>0</v>
      </c>
      <c r="DL48" s="7">
        <f t="shared" si="7"/>
        <v>0.3</v>
      </c>
      <c r="DM48" s="7">
        <f t="shared" si="8"/>
        <v>0.3</v>
      </c>
      <c r="DN48" s="7">
        <f t="shared" si="9"/>
        <v>0.3</v>
      </c>
      <c r="DO48" s="7">
        <f t="shared" si="10"/>
        <v>0.3</v>
      </c>
      <c r="DP48" s="7">
        <f>IF(MIN(Data[[#This Row],[¿El agente demuestra escucha activa durante la gestión?6]:[¿El agente parafrasea para confirmar entendimiento?9]])=0,0,30%)</f>
        <v>0.3</v>
      </c>
      <c r="DQ48" s="7">
        <f t="shared" si="11"/>
        <v>0.3</v>
      </c>
      <c r="DR48" s="7">
        <f t="shared" si="12"/>
        <v>0.3</v>
      </c>
      <c r="DS48" s="7">
        <f t="shared" si="13"/>
        <v>0.3</v>
      </c>
      <c r="DT48" s="7">
        <f t="shared" si="14"/>
        <v>0.3</v>
      </c>
      <c r="DU48" s="7">
        <f>IF(MIN(Data[[#This Row],[¿El agente adapta su comunicación al cliente?11]:[¿El agente utiliza el plural corporativo correctamente?14]])=0,0,30%)</f>
        <v>0.3</v>
      </c>
      <c r="DV48" s="7">
        <f t="shared" si="15"/>
        <v>0.25</v>
      </c>
      <c r="DW48" s="7">
        <f t="shared" si="185"/>
        <v>0.25</v>
      </c>
      <c r="DX48" s="7">
        <f t="shared" si="186"/>
        <v>0.85</v>
      </c>
      <c r="DY48" s="7">
        <f t="shared" si="129"/>
        <v>1</v>
      </c>
      <c r="DZ48" s="7">
        <f t="shared" si="130"/>
        <v>1</v>
      </c>
      <c r="EA48" s="7">
        <f t="shared" si="131"/>
        <v>1</v>
      </c>
      <c r="EB48" s="7">
        <f t="shared" si="132"/>
        <v>1</v>
      </c>
      <c r="EC48" s="7">
        <f t="shared" si="187"/>
        <v>1</v>
      </c>
      <c r="ED48" s="7">
        <f t="shared" si="16"/>
        <v>1</v>
      </c>
      <c r="EE48" s="7">
        <f t="shared" si="17"/>
        <v>1</v>
      </c>
      <c r="EF48" s="7">
        <f>IF(SUM(Data[[#This Row],[¿El agente presenta correctamente los beneficios del producto?23]:[¿El agente comunica beneficios emocionales al cliente?24]])=200%,100%,0%)</f>
        <v>1</v>
      </c>
      <c r="EG48" s="7">
        <f t="shared" si="18"/>
        <v>1</v>
      </c>
      <c r="EH48" s="7">
        <f t="shared" si="19"/>
        <v>1</v>
      </c>
      <c r="EI48" s="7">
        <f t="shared" si="20"/>
        <v>1</v>
      </c>
      <c r="EJ48" s="7">
        <f t="shared" si="188"/>
        <v>1</v>
      </c>
      <c r="EK48" s="7">
        <f t="shared" si="21"/>
        <v>1</v>
      </c>
      <c r="EL48" s="7">
        <f>+Data[[#This Row],[¿El agente explica los términos y condiciones del servicio?28]]</f>
        <v>1</v>
      </c>
      <c r="EM48" s="7">
        <f t="shared" si="22"/>
        <v>1</v>
      </c>
      <c r="EN48" s="7">
        <f>+Data[[#This Row],[¿El agente identifica correctamente la solicitud del cliente? 2]]</f>
        <v>1</v>
      </c>
      <c r="EO48" s="7">
        <f t="shared" si="23"/>
        <v>1</v>
      </c>
      <c r="EP48" s="7">
        <f t="shared" si="24"/>
        <v>1</v>
      </c>
      <c r="EQ48" s="7">
        <f t="shared" si="25"/>
        <v>1</v>
      </c>
      <c r="ER48" s="7">
        <f t="shared" si="189"/>
        <v>1</v>
      </c>
      <c r="ES48" s="7">
        <f t="shared" si="26"/>
        <v>1</v>
      </c>
      <c r="ET48" s="7">
        <f t="shared" si="27"/>
        <v>1</v>
      </c>
      <c r="EU48" s="7">
        <f t="shared" si="190"/>
        <v>1</v>
      </c>
      <c r="EV48" s="7">
        <f t="shared" si="28"/>
        <v>1</v>
      </c>
      <c r="EW48" s="7">
        <f t="shared" si="29"/>
        <v>1</v>
      </c>
      <c r="EX48" s="7">
        <f t="shared" si="135"/>
        <v>1</v>
      </c>
      <c r="EY48" s="7">
        <f t="shared" si="136"/>
        <v>1</v>
      </c>
      <c r="EZ48" s="7">
        <f t="shared" si="32"/>
        <v>1</v>
      </c>
      <c r="FA48" s="7">
        <f t="shared" si="137"/>
        <v>1</v>
      </c>
      <c r="FB48" s="7">
        <f t="shared" si="191"/>
        <v>1</v>
      </c>
      <c r="FC48" s="7">
        <f t="shared" si="192"/>
        <v>1</v>
      </c>
      <c r="FD48" s="7">
        <f t="shared" si="34"/>
        <v>1</v>
      </c>
      <c r="FE48" s="7">
        <f t="shared" si="35"/>
        <v>0</v>
      </c>
      <c r="FF48" s="7">
        <f t="shared" si="36"/>
        <v>1</v>
      </c>
      <c r="FG48" s="7">
        <f t="shared" si="37"/>
        <v>1</v>
      </c>
      <c r="FH48" s="7">
        <f t="shared" si="38"/>
        <v>1</v>
      </c>
      <c r="FI48" s="7">
        <f t="shared" si="39"/>
        <v>1</v>
      </c>
      <c r="FJ48" s="7">
        <f t="shared" si="193"/>
        <v>0</v>
      </c>
      <c r="FK48" s="7">
        <f t="shared" si="40"/>
        <v>1</v>
      </c>
      <c r="FL48" s="7">
        <f>+Data[[#This Row],[¿El agente gestiona la oferta según la campaña vigente?48]]</f>
        <v>1</v>
      </c>
      <c r="FM48" s="7">
        <f t="shared" si="41"/>
        <v>1</v>
      </c>
      <c r="FN48" s="7">
        <f t="shared" si="42"/>
        <v>1</v>
      </c>
      <c r="FO48" s="7">
        <f t="shared" si="43"/>
        <v>1</v>
      </c>
      <c r="FP48" s="7">
        <f t="shared" si="194"/>
        <v>1</v>
      </c>
      <c r="FQ48" s="7">
        <f t="shared" si="44"/>
        <v>1</v>
      </c>
      <c r="FR48" s="7">
        <f>+Data[[#This Row],[¿El agente registra correctamente todas las interacciones?52]]</f>
        <v>1</v>
      </c>
      <c r="FS48" s="7">
        <f t="shared" si="195"/>
        <v>0</v>
      </c>
      <c r="FT48" s="240">
        <f t="shared" si="45"/>
        <v>1</v>
      </c>
      <c r="FU48" s="7">
        <f>+Data[[#This Row],[¿El agente confirma la titularidad del cliente adecuadamente?53]]</f>
        <v>1</v>
      </c>
      <c r="FV48" s="240">
        <f t="shared" si="46"/>
        <v>1</v>
      </c>
      <c r="FW48" s="240">
        <f t="shared" si="47"/>
        <v>1</v>
      </c>
      <c r="FX48" s="7">
        <f t="shared" si="196"/>
        <v>1</v>
      </c>
      <c r="FY48" s="240">
        <f t="shared" si="49"/>
        <v>1</v>
      </c>
      <c r="FZ48" s="7">
        <f>+Data[[#This Row],[¿El agente evita compartir información sensible?56]]</f>
        <v>1</v>
      </c>
      <c r="GA48" s="7">
        <f t="shared" si="197"/>
        <v>1</v>
      </c>
      <c r="GB48" s="189">
        <f t="shared" si="198"/>
        <v>8.5000000000000006E-2</v>
      </c>
      <c r="GC48" s="189">
        <f t="shared" si="199"/>
        <v>0.3</v>
      </c>
      <c r="GD48" s="190">
        <f t="shared" si="200"/>
        <v>0</v>
      </c>
      <c r="GE48" s="190">
        <f t="shared" si="201"/>
        <v>0.3</v>
      </c>
      <c r="GF48" s="7">
        <f t="shared" si="202"/>
        <v>0.68500000000000005</v>
      </c>
      <c r="GG48" s="187">
        <f>1</f>
        <v>1</v>
      </c>
      <c r="GH48" s="187">
        <f t="shared" si="50"/>
        <v>1</v>
      </c>
      <c r="GI48" t="str">
        <f t="shared" si="51"/>
        <v/>
      </c>
      <c r="GJ48" t="str">
        <f t="shared" si="52"/>
        <v/>
      </c>
      <c r="GK48" t="str">
        <f t="shared" si="53"/>
        <v xml:space="preserve">¿El agente cumple con la identificación formal y profesional? </v>
      </c>
      <c r="GN48" t="str">
        <f t="shared" si="54"/>
        <v/>
      </c>
      <c r="GO48" t="str">
        <f t="shared" si="55"/>
        <v/>
      </c>
      <c r="GP48" t="str">
        <f t="shared" si="56"/>
        <v/>
      </c>
      <c r="GQ48" t="str">
        <f t="shared" si="57"/>
        <v/>
      </c>
      <c r="GR48" t="str">
        <f t="shared" si="58"/>
        <v/>
      </c>
      <c r="GS48" t="str">
        <f t="shared" si="59"/>
        <v/>
      </c>
      <c r="GT48" t="str">
        <f t="shared" si="60"/>
        <v/>
      </c>
      <c r="GU48" t="e">
        <f>IF(#REF!="No",#REF!,"")</f>
        <v>#REF!</v>
      </c>
      <c r="GV48" t="str">
        <f t="shared" si="61"/>
        <v/>
      </c>
      <c r="GW48" t="str">
        <f t="shared" si="62"/>
        <v/>
      </c>
      <c r="GX48" t="str">
        <f t="shared" si="63"/>
        <v/>
      </c>
      <c r="GY48" t="str">
        <f t="shared" si="64"/>
        <v/>
      </c>
      <c r="GZ48" t="str">
        <f t="shared" si="65"/>
        <v/>
      </c>
      <c r="HA48" t="str">
        <f t="shared" si="66"/>
        <v/>
      </c>
      <c r="HB48" t="str">
        <f t="shared" si="67"/>
        <v/>
      </c>
      <c r="HC48" t="str">
        <f t="shared" si="68"/>
        <v/>
      </c>
      <c r="HD48" t="str">
        <f t="shared" si="69"/>
        <v/>
      </c>
      <c r="HE48" t="str">
        <f t="shared" si="70"/>
        <v/>
      </c>
      <c r="HF48" t="str">
        <f t="shared" si="71"/>
        <v/>
      </c>
      <c r="HG48" t="str">
        <f t="shared" si="72"/>
        <v/>
      </c>
      <c r="HH48" t="str">
        <f t="shared" si="73"/>
        <v/>
      </c>
      <c r="HI48" t="str">
        <f t="shared" si="74"/>
        <v/>
      </c>
      <c r="HJ48" t="str">
        <f t="shared" si="75"/>
        <v/>
      </c>
      <c r="HK48" t="str">
        <f t="shared" si="76"/>
        <v/>
      </c>
      <c r="HL48" t="str">
        <f t="shared" si="77"/>
        <v/>
      </c>
      <c r="HM48" t="str">
        <f t="shared" si="78"/>
        <v/>
      </c>
      <c r="HN48" t="str">
        <f t="shared" si="79"/>
        <v/>
      </c>
      <c r="HO48" t="str">
        <f t="shared" si="80"/>
        <v/>
      </c>
      <c r="HP48" t="str">
        <f t="shared" si="81"/>
        <v/>
      </c>
      <c r="HQ48" t="e">
        <f>IF(#REF!="No",#REF!,"")</f>
        <v>#REF!</v>
      </c>
      <c r="HR48" t="e">
        <f>IF(#REF!="No",#REF!,"")</f>
        <v>#REF!</v>
      </c>
      <c r="HS48" t="str">
        <f t="shared" si="82"/>
        <v/>
      </c>
      <c r="HT48" t="str">
        <f t="shared" si="83"/>
        <v xml:space="preserve">¿El agente realiza venta cruzada cuando corresponde? </v>
      </c>
      <c r="HU48" t="str">
        <f t="shared" si="84"/>
        <v/>
      </c>
      <c r="HV48" t="str">
        <f t="shared" si="85"/>
        <v/>
      </c>
      <c r="HW48" t="str">
        <f t="shared" si="86"/>
        <v/>
      </c>
      <c r="HX48" t="str">
        <f t="shared" si="87"/>
        <v/>
      </c>
      <c r="HY48" t="str">
        <f t="shared" si="88"/>
        <v/>
      </c>
      <c r="HZ48" t="str">
        <f t="shared" si="89"/>
        <v/>
      </c>
      <c r="IA48" t="str">
        <f t="shared" si="90"/>
        <v/>
      </c>
      <c r="IB48" t="str">
        <f t="shared" si="91"/>
        <v/>
      </c>
      <c r="IC48" t="str">
        <f t="shared" si="92"/>
        <v/>
      </c>
      <c r="ID48" s="187" t="str">
        <f t="shared" si="93"/>
        <v/>
      </c>
      <c r="IE48" s="187" t="str">
        <f t="shared" si="94"/>
        <v/>
      </c>
      <c r="IF48" s="187" t="str">
        <f t="shared" si="95"/>
        <v/>
      </c>
      <c r="IG48" s="187" t="str">
        <f t="shared" si="96"/>
        <v/>
      </c>
      <c r="IH48" s="78" t="str">
        <f>A48&amp;" "&amp;F48&amp;" "&amp;Data[[#This Row],[mes]]</f>
        <v>Abdiel Alberto Vanega Simpson Outbound may-26</v>
      </c>
      <c r="II48" s="78">
        <f>COUNTIF($IH47:$IH425,IH48)</f>
        <v>2</v>
      </c>
      <c r="IJ48" s="78">
        <f t="shared" si="203"/>
        <v>0</v>
      </c>
      <c r="IK48" s="78">
        <f>IF(Data[[#This Row],[Muestra Critica]]&gt;0,Data[[#This Row],[Muestra Critica]],"")</f>
        <v>1</v>
      </c>
      <c r="IL48" s="209">
        <f>IF(IK48="","",COUNTIF($IK$3:$IK425,IK48))</f>
        <v>397</v>
      </c>
      <c r="IM48" s="209">
        <f t="shared" si="204"/>
        <v>0</v>
      </c>
      <c r="IN48" s="188" t="str">
        <f t="shared" si="99"/>
        <v>may-26</v>
      </c>
      <c r="IO48" s="78"/>
      <c r="IP48" s="78"/>
      <c r="IQ48" s="78"/>
      <c r="IR48" s="78"/>
      <c r="IS48" s="78" t="str">
        <f ca="1">IFERROR(_xlfn.XLOOKUP(A:A,HC!B:B,HC!E:E,,0),0)</f>
        <v>&gt; 60 dias</v>
      </c>
    </row>
    <row r="49" spans="1:253" ht="15.5">
      <c r="A49" s="205" t="s">
        <v>349</v>
      </c>
      <c r="B49" s="205">
        <v>62685312</v>
      </c>
      <c r="C49" s="210">
        <v>46147</v>
      </c>
      <c r="D49" s="205" t="s">
        <v>449</v>
      </c>
      <c r="E49" s="205" t="s">
        <v>431</v>
      </c>
      <c r="F49" s="205" t="s">
        <v>32</v>
      </c>
      <c r="G49" s="205" t="s">
        <v>436</v>
      </c>
      <c r="H49" s="205" t="s">
        <v>452</v>
      </c>
      <c r="I49" s="206" t="s">
        <v>447</v>
      </c>
      <c r="J49" s="168" t="s">
        <v>34</v>
      </c>
      <c r="K49" s="168" t="s">
        <v>33</v>
      </c>
      <c r="L49" s="168" t="s">
        <v>33</v>
      </c>
      <c r="M49" s="168" t="s">
        <v>33</v>
      </c>
      <c r="N49" s="168" t="s">
        <v>33</v>
      </c>
      <c r="O49" s="168" t="s">
        <v>33</v>
      </c>
      <c r="P49" s="168" t="s">
        <v>33</v>
      </c>
      <c r="Q49" s="168" t="s">
        <v>33</v>
      </c>
      <c r="R49" s="168" t="s">
        <v>33</v>
      </c>
      <c r="S49" s="168" t="s">
        <v>33</v>
      </c>
      <c r="T49" s="168" t="s">
        <v>33</v>
      </c>
      <c r="U49" s="168" t="s">
        <v>33</v>
      </c>
      <c r="V49" s="169" t="s">
        <v>33</v>
      </c>
      <c r="W49" s="169" t="s">
        <v>33</v>
      </c>
      <c r="X49" s="169" t="s">
        <v>33</v>
      </c>
      <c r="Y49" s="169" t="s">
        <v>33</v>
      </c>
      <c r="Z49" s="169" t="s">
        <v>33</v>
      </c>
      <c r="AA49" s="169" t="s">
        <v>33</v>
      </c>
      <c r="AB49" s="169" t="s">
        <v>33</v>
      </c>
      <c r="AC49" s="169" t="s">
        <v>33</v>
      </c>
      <c r="AD49" s="169" t="s">
        <v>33</v>
      </c>
      <c r="AE49" s="169" t="s">
        <v>33</v>
      </c>
      <c r="AF49" s="169" t="s">
        <v>33</v>
      </c>
      <c r="AG49" s="169" t="s">
        <v>33</v>
      </c>
      <c r="AH49" s="169" t="s">
        <v>33</v>
      </c>
      <c r="AI49" s="169" t="s">
        <v>33</v>
      </c>
      <c r="AJ49" s="169" t="s">
        <v>33</v>
      </c>
      <c r="AK49" s="169" t="s">
        <v>33</v>
      </c>
      <c r="AL49" s="169" t="s">
        <v>33</v>
      </c>
      <c r="AM49" s="169" t="s">
        <v>33</v>
      </c>
      <c r="AN49" s="169" t="s">
        <v>33</v>
      </c>
      <c r="AO49" s="169" t="s">
        <v>33</v>
      </c>
      <c r="AP49" s="169" t="s">
        <v>33</v>
      </c>
      <c r="AQ49" s="169" t="s">
        <v>464</v>
      </c>
      <c r="AR49" s="169" t="s">
        <v>33</v>
      </c>
      <c r="AS49" s="169" t="s">
        <v>34</v>
      </c>
      <c r="AT49" s="169" t="s">
        <v>33</v>
      </c>
      <c r="AU49" s="169" t="s">
        <v>33</v>
      </c>
      <c r="AV49" s="169" t="s">
        <v>34</v>
      </c>
      <c r="AW49" s="169" t="s">
        <v>33</v>
      </c>
      <c r="AX49" s="169" t="s">
        <v>33</v>
      </c>
      <c r="AY49" s="169" t="s">
        <v>33</v>
      </c>
      <c r="AZ49" s="169" t="s">
        <v>33</v>
      </c>
      <c r="BA49" s="169" t="s">
        <v>33</v>
      </c>
      <c r="BB49" s="169" t="s">
        <v>33</v>
      </c>
      <c r="BC49" s="207" t="s">
        <v>33</v>
      </c>
      <c r="BD49" s="207" t="s">
        <v>33</v>
      </c>
      <c r="BE49" s="207" t="s">
        <v>33</v>
      </c>
      <c r="BF49" s="208" t="s">
        <v>33</v>
      </c>
      <c r="BG49" s="196"/>
      <c r="BH49" s="211" t="str">
        <f>Data[[#This Row],[Tipo de Muestra]]</f>
        <v>Critica</v>
      </c>
      <c r="BI49" s="196"/>
      <c r="BJ49" s="196"/>
      <c r="BK49">
        <f t="shared" si="0"/>
        <v>0</v>
      </c>
      <c r="BL49">
        <f t="shared" si="1"/>
        <v>1</v>
      </c>
      <c r="BM49">
        <f t="shared" si="164"/>
        <v>1</v>
      </c>
      <c r="BN49">
        <f t="shared" si="165"/>
        <v>1</v>
      </c>
      <c r="BO49">
        <f t="shared" si="166"/>
        <v>1</v>
      </c>
      <c r="BP49">
        <f t="shared" si="167"/>
        <v>1</v>
      </c>
      <c r="BQ49">
        <f t="shared" si="168"/>
        <v>1</v>
      </c>
      <c r="BR49">
        <f t="shared" si="169"/>
        <v>1</v>
      </c>
      <c r="BS49">
        <f t="shared" si="170"/>
        <v>1</v>
      </c>
      <c r="BT49">
        <f t="shared" si="171"/>
        <v>1</v>
      </c>
      <c r="BU49">
        <f t="shared" si="172"/>
        <v>1</v>
      </c>
      <c r="BV49">
        <f t="shared" si="173"/>
        <v>1</v>
      </c>
      <c r="BW49">
        <f t="shared" si="174"/>
        <v>1</v>
      </c>
      <c r="BX49">
        <f t="shared" si="175"/>
        <v>1</v>
      </c>
      <c r="BY49">
        <f t="shared" si="176"/>
        <v>1</v>
      </c>
      <c r="BZ49">
        <f t="shared" si="177"/>
        <v>1</v>
      </c>
      <c r="CA49">
        <f t="shared" si="178"/>
        <v>1</v>
      </c>
      <c r="CB49">
        <f t="shared" si="179"/>
        <v>1</v>
      </c>
      <c r="CC49">
        <f t="shared" si="180"/>
        <v>1</v>
      </c>
      <c r="CD49">
        <f t="shared" si="181"/>
        <v>1</v>
      </c>
      <c r="CE49">
        <f t="shared" si="182"/>
        <v>1</v>
      </c>
      <c r="CF49">
        <f t="shared" si="101"/>
        <v>1</v>
      </c>
      <c r="CG49">
        <f t="shared" si="102"/>
        <v>1</v>
      </c>
      <c r="CH49">
        <f t="shared" si="103"/>
        <v>1</v>
      </c>
      <c r="CI49">
        <f t="shared" si="104"/>
        <v>1</v>
      </c>
      <c r="CJ49">
        <f t="shared" si="105"/>
        <v>1</v>
      </c>
      <c r="CK49">
        <f t="shared" si="106"/>
        <v>1</v>
      </c>
      <c r="CL49">
        <f t="shared" si="107"/>
        <v>1</v>
      </c>
      <c r="CM49">
        <f t="shared" si="108"/>
        <v>1</v>
      </c>
      <c r="CN49">
        <f t="shared" si="109"/>
        <v>1</v>
      </c>
      <c r="CO49">
        <f t="shared" si="110"/>
        <v>1</v>
      </c>
      <c r="CP49">
        <f t="shared" si="111"/>
        <v>1</v>
      </c>
      <c r="CQ49">
        <f t="shared" si="112"/>
        <v>1</v>
      </c>
      <c r="CR49">
        <f t="shared" si="113"/>
        <v>1</v>
      </c>
      <c r="CS49">
        <f t="shared" si="114"/>
        <v>0</v>
      </c>
      <c r="CT49">
        <f t="shared" si="115"/>
        <v>1</v>
      </c>
      <c r="CU49">
        <f t="shared" si="116"/>
        <v>1</v>
      </c>
      <c r="CV49">
        <f t="shared" si="117"/>
        <v>0</v>
      </c>
      <c r="CW49">
        <f t="shared" si="118"/>
        <v>1</v>
      </c>
      <c r="CX49">
        <f t="shared" si="119"/>
        <v>1</v>
      </c>
      <c r="CY49">
        <f t="shared" si="120"/>
        <v>1</v>
      </c>
      <c r="CZ49">
        <f t="shared" si="121"/>
        <v>1</v>
      </c>
      <c r="DA49">
        <f t="shared" si="122"/>
        <v>1</v>
      </c>
      <c r="DB49">
        <f t="shared" si="123"/>
        <v>1</v>
      </c>
      <c r="DC49" s="187">
        <f t="shared" si="124"/>
        <v>1</v>
      </c>
      <c r="DD49" s="187">
        <f t="shared" si="125"/>
        <v>1</v>
      </c>
      <c r="DE49" s="187">
        <f t="shared" si="126"/>
        <v>1</v>
      </c>
      <c r="DF49" s="187">
        <f t="shared" si="3"/>
        <v>1</v>
      </c>
      <c r="DG49">
        <f t="shared" si="183"/>
        <v>1</v>
      </c>
      <c r="DH49" s="7">
        <f t="shared" si="4"/>
        <v>0</v>
      </c>
      <c r="DI49" s="7">
        <f t="shared" si="5"/>
        <v>0.15</v>
      </c>
      <c r="DJ49" s="7">
        <f t="shared" si="6"/>
        <v>0.15</v>
      </c>
      <c r="DK49" s="7">
        <f t="shared" si="184"/>
        <v>0</v>
      </c>
      <c r="DL49" s="7">
        <f t="shared" si="7"/>
        <v>0.3</v>
      </c>
      <c r="DM49" s="7">
        <f t="shared" si="8"/>
        <v>0.3</v>
      </c>
      <c r="DN49" s="7">
        <f t="shared" si="9"/>
        <v>0.3</v>
      </c>
      <c r="DO49" s="7">
        <f t="shared" si="10"/>
        <v>0.3</v>
      </c>
      <c r="DP49" s="7">
        <f>IF(MIN(Data[[#This Row],[¿El agente demuestra escucha activa durante la gestión?6]:[¿El agente parafrasea para confirmar entendimiento?9]])=0,0,30%)</f>
        <v>0.3</v>
      </c>
      <c r="DQ49" s="7">
        <f t="shared" si="11"/>
        <v>0.3</v>
      </c>
      <c r="DR49" s="7">
        <f t="shared" si="12"/>
        <v>0.3</v>
      </c>
      <c r="DS49" s="7">
        <f t="shared" si="13"/>
        <v>0.3</v>
      </c>
      <c r="DT49" s="7">
        <f t="shared" si="14"/>
        <v>0.3</v>
      </c>
      <c r="DU49" s="7">
        <f>IF(MIN(Data[[#This Row],[¿El agente adapta su comunicación al cliente?11]:[¿El agente utiliza el plural corporativo correctamente?14]])=0,0,30%)</f>
        <v>0.3</v>
      </c>
      <c r="DV49" s="7">
        <f t="shared" si="15"/>
        <v>0.25</v>
      </c>
      <c r="DW49" s="7">
        <f t="shared" si="185"/>
        <v>0.25</v>
      </c>
      <c r="DX49" s="7">
        <f t="shared" si="186"/>
        <v>0.85</v>
      </c>
      <c r="DY49" s="7">
        <f t="shared" si="129"/>
        <v>1</v>
      </c>
      <c r="DZ49" s="7">
        <f t="shared" si="130"/>
        <v>1</v>
      </c>
      <c r="EA49" s="7">
        <f t="shared" si="131"/>
        <v>1</v>
      </c>
      <c r="EB49" s="7">
        <f t="shared" si="132"/>
        <v>1</v>
      </c>
      <c r="EC49" s="7">
        <f t="shared" si="187"/>
        <v>1</v>
      </c>
      <c r="ED49" s="7">
        <f t="shared" si="16"/>
        <v>1</v>
      </c>
      <c r="EE49" s="7">
        <f t="shared" si="17"/>
        <v>1</v>
      </c>
      <c r="EF49" s="7">
        <f>IF(SUM(Data[[#This Row],[¿El agente presenta correctamente los beneficios del producto?23]:[¿El agente comunica beneficios emocionales al cliente?24]])=200%,100%,0%)</f>
        <v>1</v>
      </c>
      <c r="EG49" s="7">
        <f t="shared" si="18"/>
        <v>1</v>
      </c>
      <c r="EH49" s="7">
        <f t="shared" si="19"/>
        <v>1</v>
      </c>
      <c r="EI49" s="7">
        <f t="shared" si="20"/>
        <v>1</v>
      </c>
      <c r="EJ49" s="7">
        <f t="shared" si="188"/>
        <v>1</v>
      </c>
      <c r="EK49" s="7">
        <f t="shared" si="21"/>
        <v>1</v>
      </c>
      <c r="EL49" s="7">
        <f>+Data[[#This Row],[¿El agente explica los términos y condiciones del servicio?28]]</f>
        <v>1</v>
      </c>
      <c r="EM49" s="7">
        <f t="shared" si="22"/>
        <v>1</v>
      </c>
      <c r="EN49" s="7">
        <f>+Data[[#This Row],[¿El agente identifica correctamente la solicitud del cliente? 2]]</f>
        <v>1</v>
      </c>
      <c r="EO49" s="7">
        <f t="shared" si="23"/>
        <v>1</v>
      </c>
      <c r="EP49" s="7">
        <f t="shared" si="24"/>
        <v>1</v>
      </c>
      <c r="EQ49" s="7">
        <f t="shared" si="25"/>
        <v>1</v>
      </c>
      <c r="ER49" s="7">
        <f t="shared" si="189"/>
        <v>1</v>
      </c>
      <c r="ES49" s="7">
        <f t="shared" si="26"/>
        <v>1</v>
      </c>
      <c r="ET49" s="7">
        <f t="shared" si="27"/>
        <v>1</v>
      </c>
      <c r="EU49" s="7">
        <f t="shared" si="190"/>
        <v>1</v>
      </c>
      <c r="EV49" s="7">
        <f t="shared" si="28"/>
        <v>1</v>
      </c>
      <c r="EW49" s="7">
        <f t="shared" si="29"/>
        <v>1</v>
      </c>
      <c r="EX49" s="7">
        <f t="shared" si="135"/>
        <v>1</v>
      </c>
      <c r="EY49" s="7">
        <f t="shared" si="136"/>
        <v>1</v>
      </c>
      <c r="EZ49" s="7">
        <f t="shared" si="32"/>
        <v>1</v>
      </c>
      <c r="FA49" s="7">
        <f t="shared" si="137"/>
        <v>1</v>
      </c>
      <c r="FB49" s="7">
        <f t="shared" si="191"/>
        <v>1</v>
      </c>
      <c r="FC49" s="7">
        <f t="shared" si="192"/>
        <v>1</v>
      </c>
      <c r="FD49" s="7">
        <f t="shared" si="34"/>
        <v>1</v>
      </c>
      <c r="FE49" s="7">
        <f t="shared" si="35"/>
        <v>0</v>
      </c>
      <c r="FF49" s="7">
        <f t="shared" si="36"/>
        <v>1</v>
      </c>
      <c r="FG49" s="7">
        <f t="shared" si="37"/>
        <v>1</v>
      </c>
      <c r="FH49" s="7">
        <f t="shared" si="38"/>
        <v>0</v>
      </c>
      <c r="FI49" s="7">
        <f t="shared" si="39"/>
        <v>1</v>
      </c>
      <c r="FJ49" s="7">
        <f t="shared" si="193"/>
        <v>0</v>
      </c>
      <c r="FK49" s="7">
        <f t="shared" si="40"/>
        <v>1</v>
      </c>
      <c r="FL49" s="7">
        <f>+Data[[#This Row],[¿El agente gestiona la oferta según la campaña vigente?48]]</f>
        <v>1</v>
      </c>
      <c r="FM49" s="7">
        <f t="shared" si="41"/>
        <v>1</v>
      </c>
      <c r="FN49" s="7">
        <f t="shared" si="42"/>
        <v>1</v>
      </c>
      <c r="FO49" s="7">
        <f t="shared" si="43"/>
        <v>1</v>
      </c>
      <c r="FP49" s="7">
        <f t="shared" si="194"/>
        <v>1</v>
      </c>
      <c r="FQ49" s="7">
        <f t="shared" si="44"/>
        <v>1</v>
      </c>
      <c r="FR49" s="7">
        <f>+Data[[#This Row],[¿El agente registra correctamente todas las interacciones?52]]</f>
        <v>1</v>
      </c>
      <c r="FS49" s="7">
        <f t="shared" si="195"/>
        <v>0</v>
      </c>
      <c r="FT49" s="240">
        <f t="shared" si="45"/>
        <v>1</v>
      </c>
      <c r="FU49" s="7">
        <f>+Data[[#This Row],[¿El agente confirma la titularidad del cliente adecuadamente?53]]</f>
        <v>1</v>
      </c>
      <c r="FV49" s="240">
        <f t="shared" si="46"/>
        <v>1</v>
      </c>
      <c r="FW49" s="240">
        <f t="shared" si="47"/>
        <v>1</v>
      </c>
      <c r="FX49" s="7">
        <f t="shared" si="196"/>
        <v>1</v>
      </c>
      <c r="FY49" s="240">
        <f t="shared" si="49"/>
        <v>1</v>
      </c>
      <c r="FZ49" s="7">
        <f>+Data[[#This Row],[¿El agente evita compartir información sensible?56]]</f>
        <v>1</v>
      </c>
      <c r="GA49" s="7">
        <f t="shared" si="197"/>
        <v>1</v>
      </c>
      <c r="GB49" s="189">
        <f t="shared" si="198"/>
        <v>8.5000000000000006E-2</v>
      </c>
      <c r="GC49" s="189">
        <f t="shared" si="199"/>
        <v>0.3</v>
      </c>
      <c r="GD49" s="190">
        <f t="shared" si="200"/>
        <v>0</v>
      </c>
      <c r="GE49" s="190">
        <f t="shared" si="201"/>
        <v>0.3</v>
      </c>
      <c r="GF49" s="7">
        <f t="shared" si="202"/>
        <v>0.68500000000000005</v>
      </c>
      <c r="GG49" s="187">
        <f>1</f>
        <v>1</v>
      </c>
      <c r="GH49" s="187">
        <f t="shared" si="50"/>
        <v>1</v>
      </c>
      <c r="GI49" t="str">
        <f t="shared" si="51"/>
        <v xml:space="preserve">¿El agente realiza despedida corporativa? </v>
      </c>
      <c r="GJ49" t="str">
        <f t="shared" si="52"/>
        <v/>
      </c>
      <c r="GK49" t="str">
        <f t="shared" si="53"/>
        <v/>
      </c>
      <c r="GN49" t="str">
        <f t="shared" si="54"/>
        <v/>
      </c>
      <c r="GO49" t="str">
        <f t="shared" si="55"/>
        <v/>
      </c>
      <c r="GP49" t="str">
        <f t="shared" si="56"/>
        <v/>
      </c>
      <c r="GQ49" t="str">
        <f t="shared" si="57"/>
        <v/>
      </c>
      <c r="GR49" t="str">
        <f t="shared" si="58"/>
        <v/>
      </c>
      <c r="GS49" t="str">
        <f t="shared" si="59"/>
        <v/>
      </c>
      <c r="GT49" t="str">
        <f t="shared" si="60"/>
        <v/>
      </c>
      <c r="GU49" t="e">
        <f>IF(#REF!="No",#REF!,"")</f>
        <v>#REF!</v>
      </c>
      <c r="GV49" t="str">
        <f t="shared" si="61"/>
        <v/>
      </c>
      <c r="GW49" t="str">
        <f t="shared" si="62"/>
        <v/>
      </c>
      <c r="GX49" t="str">
        <f t="shared" si="63"/>
        <v/>
      </c>
      <c r="GY49" t="str">
        <f t="shared" si="64"/>
        <v/>
      </c>
      <c r="GZ49" t="str">
        <f t="shared" si="65"/>
        <v/>
      </c>
      <c r="HA49" t="str">
        <f t="shared" si="66"/>
        <v/>
      </c>
      <c r="HB49" t="str">
        <f t="shared" si="67"/>
        <v/>
      </c>
      <c r="HC49" t="str">
        <f t="shared" si="68"/>
        <v/>
      </c>
      <c r="HD49" t="str">
        <f t="shared" si="69"/>
        <v/>
      </c>
      <c r="HE49" t="str">
        <f t="shared" si="70"/>
        <v/>
      </c>
      <c r="HF49" t="str">
        <f t="shared" si="71"/>
        <v/>
      </c>
      <c r="HG49" t="str">
        <f t="shared" si="72"/>
        <v/>
      </c>
      <c r="HH49" t="str">
        <f t="shared" si="73"/>
        <v/>
      </c>
      <c r="HI49" t="str">
        <f t="shared" si="74"/>
        <v/>
      </c>
      <c r="HJ49" t="str">
        <f t="shared" si="75"/>
        <v/>
      </c>
      <c r="HK49" t="str">
        <f t="shared" si="76"/>
        <v/>
      </c>
      <c r="HL49" t="str">
        <f t="shared" si="77"/>
        <v/>
      </c>
      <c r="HM49" t="str">
        <f t="shared" si="78"/>
        <v/>
      </c>
      <c r="HN49" t="str">
        <f t="shared" si="79"/>
        <v/>
      </c>
      <c r="HO49" t="str">
        <f t="shared" si="80"/>
        <v/>
      </c>
      <c r="HP49" t="str">
        <f t="shared" si="81"/>
        <v/>
      </c>
      <c r="HQ49" t="e">
        <f>IF(#REF!="No",#REF!,"")</f>
        <v>#REF!</v>
      </c>
      <c r="HR49" t="e">
        <f>IF(#REF!="No",#REF!,"")</f>
        <v>#REF!</v>
      </c>
      <c r="HS49" t="str">
        <f t="shared" si="82"/>
        <v/>
      </c>
      <c r="HT49" t="str">
        <f t="shared" si="83"/>
        <v xml:space="preserve">¿El agente realiza venta cruzada cuando corresponde? </v>
      </c>
      <c r="HU49" t="str">
        <f t="shared" si="84"/>
        <v/>
      </c>
      <c r="HV49" t="str">
        <f t="shared" si="85"/>
        <v/>
      </c>
      <c r="HW49" t="str">
        <f t="shared" si="86"/>
        <v xml:space="preserve">¿El agente realiza seguimiento adecuado al caso o solicitud? </v>
      </c>
      <c r="HX49" t="str">
        <f t="shared" si="87"/>
        <v/>
      </c>
      <c r="HY49" t="str">
        <f t="shared" si="88"/>
        <v/>
      </c>
      <c r="HZ49" t="str">
        <f t="shared" si="89"/>
        <v/>
      </c>
      <c r="IA49" t="str">
        <f t="shared" si="90"/>
        <v/>
      </c>
      <c r="IB49" t="str">
        <f t="shared" si="91"/>
        <v/>
      </c>
      <c r="IC49" t="str">
        <f t="shared" si="92"/>
        <v/>
      </c>
      <c r="ID49" s="187" t="str">
        <f t="shared" si="93"/>
        <v/>
      </c>
      <c r="IE49" s="187" t="str">
        <f t="shared" si="94"/>
        <v/>
      </c>
      <c r="IF49" s="187" t="str">
        <f t="shared" si="95"/>
        <v/>
      </c>
      <c r="IG49" s="187" t="str">
        <f t="shared" si="96"/>
        <v/>
      </c>
      <c r="IH49" s="78" t="str">
        <f>A49&amp;" "&amp;F49&amp;" "&amp;Data[[#This Row],[mes]]</f>
        <v>Yosuany Milagros Muñoz Apolayo Outbound may-26</v>
      </c>
      <c r="II49" s="78">
        <f>COUNTIF($IH49:$IH425,IH49)</f>
        <v>3</v>
      </c>
      <c r="IJ49" s="78">
        <f t="shared" si="203"/>
        <v>0</v>
      </c>
      <c r="IK49" s="78">
        <f>IF(Data[[#This Row],[Muestra Critica]]&gt;0,Data[[#This Row],[Muestra Critica]],"")</f>
        <v>1</v>
      </c>
      <c r="IL49" s="209">
        <f>IF(IK49="","",COUNTIF($IK$3:$IK425,IK49))</f>
        <v>397</v>
      </c>
      <c r="IM49" s="209">
        <f t="shared" si="204"/>
        <v>0</v>
      </c>
      <c r="IN49" s="188" t="str">
        <f t="shared" si="99"/>
        <v>may-26</v>
      </c>
      <c r="IO49" s="78"/>
      <c r="IP49" s="78"/>
      <c r="IQ49" s="78"/>
      <c r="IR49" s="78"/>
      <c r="IS49" s="78" t="str">
        <f ca="1">IFERROR(_xlfn.XLOOKUP(A:A,HC!B:B,HC!E:E,,0),0)</f>
        <v>&gt; 60 dias</v>
      </c>
    </row>
    <row r="50" spans="1:253" ht="15.5">
      <c r="A50" s="205" t="s">
        <v>350</v>
      </c>
      <c r="B50" s="205">
        <v>62685312</v>
      </c>
      <c r="C50" s="210">
        <v>46147</v>
      </c>
      <c r="D50" s="205" t="s">
        <v>449</v>
      </c>
      <c r="E50" s="205" t="s">
        <v>431</v>
      </c>
      <c r="F50" s="205" t="s">
        <v>32</v>
      </c>
      <c r="G50" s="205" t="s">
        <v>436</v>
      </c>
      <c r="H50" s="205" t="s">
        <v>452</v>
      </c>
      <c r="I50" s="206" t="s">
        <v>447</v>
      </c>
      <c r="J50" s="168" t="s">
        <v>33</v>
      </c>
      <c r="K50" s="168" t="s">
        <v>33</v>
      </c>
      <c r="L50" s="168" t="s">
        <v>33</v>
      </c>
      <c r="M50" s="168" t="s">
        <v>33</v>
      </c>
      <c r="N50" s="168" t="s">
        <v>33</v>
      </c>
      <c r="O50" s="168" t="s">
        <v>33</v>
      </c>
      <c r="P50" s="168" t="s">
        <v>33</v>
      </c>
      <c r="Q50" s="168" t="s">
        <v>33</v>
      </c>
      <c r="R50" s="168" t="s">
        <v>33</v>
      </c>
      <c r="S50" s="168" t="s">
        <v>33</v>
      </c>
      <c r="T50" s="168" t="s">
        <v>33</v>
      </c>
      <c r="U50" s="168" t="s">
        <v>33</v>
      </c>
      <c r="V50" s="169" t="s">
        <v>33</v>
      </c>
      <c r="W50" s="169" t="s">
        <v>33</v>
      </c>
      <c r="X50" s="169" t="s">
        <v>33</v>
      </c>
      <c r="Y50" s="169" t="s">
        <v>33</v>
      </c>
      <c r="Z50" s="169" t="s">
        <v>33</v>
      </c>
      <c r="AA50" s="169" t="s">
        <v>33</v>
      </c>
      <c r="AB50" s="169" t="s">
        <v>33</v>
      </c>
      <c r="AC50" s="169" t="s">
        <v>33</v>
      </c>
      <c r="AD50" s="169" t="s">
        <v>33</v>
      </c>
      <c r="AE50" s="169" t="s">
        <v>33</v>
      </c>
      <c r="AF50" s="169" t="s">
        <v>33</v>
      </c>
      <c r="AG50" s="169" t="s">
        <v>33</v>
      </c>
      <c r="AH50" s="169" t="s">
        <v>33</v>
      </c>
      <c r="AI50" s="169" t="s">
        <v>33</v>
      </c>
      <c r="AJ50" s="169" t="s">
        <v>33</v>
      </c>
      <c r="AK50" s="169" t="s">
        <v>33</v>
      </c>
      <c r="AL50" s="169" t="s">
        <v>33</v>
      </c>
      <c r="AM50" s="169" t="s">
        <v>33</v>
      </c>
      <c r="AN50" s="169" t="s">
        <v>33</v>
      </c>
      <c r="AO50" s="169" t="s">
        <v>33</v>
      </c>
      <c r="AP50" s="169" t="s">
        <v>33</v>
      </c>
      <c r="AQ50" s="169" t="s">
        <v>464</v>
      </c>
      <c r="AR50" s="169" t="s">
        <v>33</v>
      </c>
      <c r="AS50" s="169" t="s">
        <v>34</v>
      </c>
      <c r="AT50" s="169" t="s">
        <v>33</v>
      </c>
      <c r="AU50" s="169" t="s">
        <v>33</v>
      </c>
      <c r="AV50" s="169" t="s">
        <v>34</v>
      </c>
      <c r="AW50" s="169" t="s">
        <v>34</v>
      </c>
      <c r="AX50" s="169" t="s">
        <v>33</v>
      </c>
      <c r="AY50" s="169" t="s">
        <v>33</v>
      </c>
      <c r="AZ50" s="169" t="s">
        <v>33</v>
      </c>
      <c r="BA50" s="169" t="s">
        <v>33</v>
      </c>
      <c r="BB50" s="169" t="s">
        <v>33</v>
      </c>
      <c r="BC50" s="207" t="s">
        <v>33</v>
      </c>
      <c r="BD50" s="207" t="s">
        <v>33</v>
      </c>
      <c r="BE50" s="207" t="s">
        <v>33</v>
      </c>
      <c r="BF50" s="208" t="s">
        <v>33</v>
      </c>
      <c r="BG50" s="196"/>
      <c r="BH50" s="211" t="str">
        <f>Data[[#This Row],[Tipo de Muestra]]</f>
        <v>Critica</v>
      </c>
      <c r="BI50" s="196"/>
      <c r="BJ50" s="196"/>
      <c r="BK50">
        <f t="shared" si="0"/>
        <v>1</v>
      </c>
      <c r="BL50">
        <f t="shared" si="1"/>
        <v>1</v>
      </c>
      <c r="BM50">
        <f t="shared" si="164"/>
        <v>1</v>
      </c>
      <c r="BN50">
        <f t="shared" si="165"/>
        <v>1</v>
      </c>
      <c r="BO50">
        <f t="shared" si="166"/>
        <v>1</v>
      </c>
      <c r="BP50">
        <f t="shared" si="167"/>
        <v>1</v>
      </c>
      <c r="BQ50">
        <f t="shared" si="168"/>
        <v>1</v>
      </c>
      <c r="BR50">
        <f t="shared" si="169"/>
        <v>1</v>
      </c>
      <c r="BS50">
        <f t="shared" si="170"/>
        <v>1</v>
      </c>
      <c r="BT50">
        <f t="shared" si="171"/>
        <v>1</v>
      </c>
      <c r="BU50">
        <f t="shared" si="172"/>
        <v>1</v>
      </c>
      <c r="BV50">
        <f t="shared" si="173"/>
        <v>1</v>
      </c>
      <c r="BW50">
        <f t="shared" si="174"/>
        <v>1</v>
      </c>
      <c r="BX50">
        <f t="shared" si="175"/>
        <v>1</v>
      </c>
      <c r="BY50">
        <f t="shared" si="176"/>
        <v>1</v>
      </c>
      <c r="BZ50">
        <f t="shared" si="177"/>
        <v>1</v>
      </c>
      <c r="CA50">
        <f t="shared" si="178"/>
        <v>1</v>
      </c>
      <c r="CB50">
        <f t="shared" si="179"/>
        <v>1</v>
      </c>
      <c r="CC50">
        <f t="shared" si="180"/>
        <v>1</v>
      </c>
      <c r="CD50">
        <f t="shared" si="181"/>
        <v>1</v>
      </c>
      <c r="CE50">
        <f t="shared" si="182"/>
        <v>1</v>
      </c>
      <c r="CF50">
        <f t="shared" si="101"/>
        <v>1</v>
      </c>
      <c r="CG50">
        <f t="shared" si="102"/>
        <v>1</v>
      </c>
      <c r="CH50">
        <f t="shared" si="103"/>
        <v>1</v>
      </c>
      <c r="CI50">
        <f t="shared" si="104"/>
        <v>1</v>
      </c>
      <c r="CJ50">
        <f t="shared" si="105"/>
        <v>1</v>
      </c>
      <c r="CK50">
        <f t="shared" si="106"/>
        <v>1</v>
      </c>
      <c r="CL50">
        <f t="shared" si="107"/>
        <v>1</v>
      </c>
      <c r="CM50">
        <f t="shared" si="108"/>
        <v>1</v>
      </c>
      <c r="CN50">
        <f t="shared" si="109"/>
        <v>1</v>
      </c>
      <c r="CO50">
        <f t="shared" si="110"/>
        <v>1</v>
      </c>
      <c r="CP50">
        <f t="shared" si="111"/>
        <v>1</v>
      </c>
      <c r="CQ50">
        <f t="shared" si="112"/>
        <v>1</v>
      </c>
      <c r="CR50">
        <f t="shared" si="113"/>
        <v>1</v>
      </c>
      <c r="CS50">
        <f t="shared" si="114"/>
        <v>0</v>
      </c>
      <c r="CT50">
        <f t="shared" si="115"/>
        <v>1</v>
      </c>
      <c r="CU50">
        <f t="shared" si="116"/>
        <v>1</v>
      </c>
      <c r="CV50">
        <f t="shared" si="117"/>
        <v>0</v>
      </c>
      <c r="CW50">
        <f t="shared" si="118"/>
        <v>0</v>
      </c>
      <c r="CX50">
        <f t="shared" si="119"/>
        <v>1</v>
      </c>
      <c r="CY50">
        <f t="shared" si="120"/>
        <v>1</v>
      </c>
      <c r="CZ50">
        <f t="shared" si="121"/>
        <v>1</v>
      </c>
      <c r="DA50">
        <f t="shared" si="122"/>
        <v>1</v>
      </c>
      <c r="DB50">
        <f t="shared" si="123"/>
        <v>1</v>
      </c>
      <c r="DC50" s="187">
        <f t="shared" si="124"/>
        <v>1</v>
      </c>
      <c r="DD50" s="187">
        <f t="shared" si="125"/>
        <v>1</v>
      </c>
      <c r="DE50" s="187">
        <f t="shared" si="126"/>
        <v>1</v>
      </c>
      <c r="DF50" s="187">
        <f t="shared" si="3"/>
        <v>1</v>
      </c>
      <c r="DG50">
        <f t="shared" si="183"/>
        <v>1</v>
      </c>
      <c r="DH50" s="7">
        <f t="shared" si="4"/>
        <v>0.15</v>
      </c>
      <c r="DI50" s="7">
        <f t="shared" si="5"/>
        <v>0.15</v>
      </c>
      <c r="DJ50" s="7">
        <f t="shared" si="6"/>
        <v>0.15</v>
      </c>
      <c r="DK50" s="7">
        <f t="shared" si="184"/>
        <v>0.15</v>
      </c>
      <c r="DL50" s="7">
        <f t="shared" si="7"/>
        <v>0.3</v>
      </c>
      <c r="DM50" s="7">
        <f t="shared" si="8"/>
        <v>0.3</v>
      </c>
      <c r="DN50" s="7">
        <f t="shared" si="9"/>
        <v>0.3</v>
      </c>
      <c r="DO50" s="7">
        <f t="shared" si="10"/>
        <v>0.3</v>
      </c>
      <c r="DP50" s="7">
        <f>IF(MIN(Data[[#This Row],[¿El agente demuestra escucha activa durante la gestión?6]:[¿El agente parafrasea para confirmar entendimiento?9]])=0,0,30%)</f>
        <v>0.3</v>
      </c>
      <c r="DQ50" s="7">
        <f t="shared" si="11"/>
        <v>0.3</v>
      </c>
      <c r="DR50" s="7">
        <f t="shared" si="12"/>
        <v>0.3</v>
      </c>
      <c r="DS50" s="7">
        <f t="shared" si="13"/>
        <v>0.3</v>
      </c>
      <c r="DT50" s="7">
        <f t="shared" si="14"/>
        <v>0.3</v>
      </c>
      <c r="DU50" s="7">
        <f>IF(MIN(Data[[#This Row],[¿El agente adapta su comunicación al cliente?11]:[¿El agente utiliza el plural corporativo correctamente?14]])=0,0,30%)</f>
        <v>0.3</v>
      </c>
      <c r="DV50" s="7">
        <f t="shared" si="15"/>
        <v>0.25</v>
      </c>
      <c r="DW50" s="7">
        <f t="shared" si="185"/>
        <v>0.25</v>
      </c>
      <c r="DX50" s="7">
        <f t="shared" si="186"/>
        <v>1</v>
      </c>
      <c r="DY50" s="7">
        <f t="shared" si="129"/>
        <v>1</v>
      </c>
      <c r="DZ50" s="7">
        <f t="shared" si="130"/>
        <v>1</v>
      </c>
      <c r="EA50" s="7">
        <f t="shared" si="131"/>
        <v>1</v>
      </c>
      <c r="EB50" s="7">
        <f t="shared" si="132"/>
        <v>1</v>
      </c>
      <c r="EC50" s="7">
        <f t="shared" si="187"/>
        <v>1</v>
      </c>
      <c r="ED50" s="7">
        <f t="shared" si="16"/>
        <v>1</v>
      </c>
      <c r="EE50" s="7">
        <f t="shared" si="17"/>
        <v>1</v>
      </c>
      <c r="EF50" s="7">
        <f>IF(SUM(Data[[#This Row],[¿El agente presenta correctamente los beneficios del producto?23]:[¿El agente comunica beneficios emocionales al cliente?24]])=200%,100%,0%)</f>
        <v>1</v>
      </c>
      <c r="EG50" s="7">
        <f t="shared" si="18"/>
        <v>1</v>
      </c>
      <c r="EH50" s="7">
        <f t="shared" si="19"/>
        <v>1</v>
      </c>
      <c r="EI50" s="7">
        <f t="shared" si="20"/>
        <v>1</v>
      </c>
      <c r="EJ50" s="7">
        <f t="shared" si="188"/>
        <v>1</v>
      </c>
      <c r="EK50" s="7">
        <f t="shared" si="21"/>
        <v>1</v>
      </c>
      <c r="EL50" s="7">
        <f>+Data[[#This Row],[¿El agente explica los términos y condiciones del servicio?28]]</f>
        <v>1</v>
      </c>
      <c r="EM50" s="7">
        <f t="shared" si="22"/>
        <v>1</v>
      </c>
      <c r="EN50" s="7">
        <f>+Data[[#This Row],[¿El agente identifica correctamente la solicitud del cliente? 2]]</f>
        <v>1</v>
      </c>
      <c r="EO50" s="7">
        <f t="shared" si="23"/>
        <v>1</v>
      </c>
      <c r="EP50" s="7">
        <f t="shared" si="24"/>
        <v>1</v>
      </c>
      <c r="EQ50" s="7">
        <f t="shared" si="25"/>
        <v>1</v>
      </c>
      <c r="ER50" s="7">
        <f t="shared" si="189"/>
        <v>1</v>
      </c>
      <c r="ES50" s="7">
        <f t="shared" si="26"/>
        <v>1</v>
      </c>
      <c r="ET50" s="7">
        <f t="shared" si="27"/>
        <v>1</v>
      </c>
      <c r="EU50" s="7">
        <f t="shared" si="190"/>
        <v>1</v>
      </c>
      <c r="EV50" s="7">
        <f t="shared" si="28"/>
        <v>1</v>
      </c>
      <c r="EW50" s="7">
        <f t="shared" si="29"/>
        <v>1</v>
      </c>
      <c r="EX50" s="7">
        <f t="shared" si="135"/>
        <v>1</v>
      </c>
      <c r="EY50" s="7">
        <f t="shared" si="136"/>
        <v>1</v>
      </c>
      <c r="EZ50" s="7">
        <f t="shared" si="32"/>
        <v>1</v>
      </c>
      <c r="FA50" s="7">
        <f t="shared" si="137"/>
        <v>1</v>
      </c>
      <c r="FB50" s="7">
        <f t="shared" si="191"/>
        <v>1</v>
      </c>
      <c r="FC50" s="7">
        <f t="shared" si="192"/>
        <v>1</v>
      </c>
      <c r="FD50" s="7">
        <f t="shared" si="34"/>
        <v>1</v>
      </c>
      <c r="FE50" s="7">
        <f t="shared" si="35"/>
        <v>0</v>
      </c>
      <c r="FF50" s="7">
        <f t="shared" si="36"/>
        <v>1</v>
      </c>
      <c r="FG50" s="7">
        <f t="shared" si="37"/>
        <v>1</v>
      </c>
      <c r="FH50" s="7">
        <f t="shared" si="38"/>
        <v>0</v>
      </c>
      <c r="FI50" s="7">
        <f t="shared" si="39"/>
        <v>0</v>
      </c>
      <c r="FJ50" s="7">
        <f t="shared" si="193"/>
        <v>0</v>
      </c>
      <c r="FK50" s="7">
        <f t="shared" si="40"/>
        <v>1</v>
      </c>
      <c r="FL50" s="7">
        <f>+Data[[#This Row],[¿El agente gestiona la oferta según la campaña vigente?48]]</f>
        <v>1</v>
      </c>
      <c r="FM50" s="7">
        <f t="shared" si="41"/>
        <v>1</v>
      </c>
      <c r="FN50" s="7">
        <f t="shared" si="42"/>
        <v>1</v>
      </c>
      <c r="FO50" s="7">
        <f t="shared" si="43"/>
        <v>1</v>
      </c>
      <c r="FP50" s="7">
        <f t="shared" si="194"/>
        <v>1</v>
      </c>
      <c r="FQ50" s="7">
        <f t="shared" si="44"/>
        <v>1</v>
      </c>
      <c r="FR50" s="7">
        <f>+Data[[#This Row],[¿El agente registra correctamente todas las interacciones?52]]</f>
        <v>1</v>
      </c>
      <c r="FS50" s="7">
        <f t="shared" si="195"/>
        <v>0</v>
      </c>
      <c r="FT50" s="240">
        <f t="shared" si="45"/>
        <v>1</v>
      </c>
      <c r="FU50" s="7">
        <f>+Data[[#This Row],[¿El agente confirma la titularidad del cliente adecuadamente?53]]</f>
        <v>1</v>
      </c>
      <c r="FV50" s="240">
        <f t="shared" si="46"/>
        <v>1</v>
      </c>
      <c r="FW50" s="240">
        <f t="shared" si="47"/>
        <v>1</v>
      </c>
      <c r="FX50" s="7">
        <f t="shared" si="196"/>
        <v>1</v>
      </c>
      <c r="FY50" s="240">
        <f t="shared" si="49"/>
        <v>1</v>
      </c>
      <c r="FZ50" s="7">
        <f>+Data[[#This Row],[¿El agente evita compartir información sensible?56]]</f>
        <v>1</v>
      </c>
      <c r="GA50" s="7">
        <f t="shared" si="197"/>
        <v>1</v>
      </c>
      <c r="GB50" s="189">
        <f t="shared" si="198"/>
        <v>0.1</v>
      </c>
      <c r="GC50" s="189">
        <f t="shared" si="199"/>
        <v>0.3</v>
      </c>
      <c r="GD50" s="190">
        <f t="shared" si="200"/>
        <v>0</v>
      </c>
      <c r="GE50" s="190">
        <f t="shared" si="201"/>
        <v>0.3</v>
      </c>
      <c r="GF50" s="7">
        <f t="shared" si="202"/>
        <v>0.7</v>
      </c>
      <c r="GG50" s="187">
        <f>1</f>
        <v>1</v>
      </c>
      <c r="GH50" s="187">
        <f t="shared" si="50"/>
        <v>1</v>
      </c>
      <c r="GI50" t="str">
        <f t="shared" si="51"/>
        <v/>
      </c>
      <c r="GJ50" t="str">
        <f t="shared" si="52"/>
        <v/>
      </c>
      <c r="GK50" t="str">
        <f t="shared" si="53"/>
        <v/>
      </c>
      <c r="GN50" t="str">
        <f t="shared" si="54"/>
        <v/>
      </c>
      <c r="GO50" t="str">
        <f t="shared" si="55"/>
        <v/>
      </c>
      <c r="GP50" t="str">
        <f t="shared" si="56"/>
        <v/>
      </c>
      <c r="GQ50" t="str">
        <f t="shared" si="57"/>
        <v/>
      </c>
      <c r="GR50" t="str">
        <f t="shared" si="58"/>
        <v/>
      </c>
      <c r="GS50" t="str">
        <f t="shared" si="59"/>
        <v/>
      </c>
      <c r="GT50" t="str">
        <f t="shared" si="60"/>
        <v/>
      </c>
      <c r="GU50" t="e">
        <f>IF(#REF!="No",#REF!,"")</f>
        <v>#REF!</v>
      </c>
      <c r="GV50" t="str">
        <f t="shared" si="61"/>
        <v/>
      </c>
      <c r="GW50" t="str">
        <f t="shared" si="62"/>
        <v/>
      </c>
      <c r="GX50" t="str">
        <f t="shared" si="63"/>
        <v/>
      </c>
      <c r="GY50" t="str">
        <f t="shared" si="64"/>
        <v/>
      </c>
      <c r="GZ50" t="str">
        <f t="shared" si="65"/>
        <v/>
      </c>
      <c r="HA50" t="str">
        <f t="shared" si="66"/>
        <v/>
      </c>
      <c r="HB50" t="str">
        <f t="shared" si="67"/>
        <v/>
      </c>
      <c r="HC50" t="str">
        <f t="shared" si="68"/>
        <v/>
      </c>
      <c r="HD50" t="str">
        <f t="shared" si="69"/>
        <v/>
      </c>
      <c r="HE50" t="str">
        <f t="shared" si="70"/>
        <v/>
      </c>
      <c r="HF50" t="str">
        <f t="shared" si="71"/>
        <v/>
      </c>
      <c r="HG50" t="str">
        <f t="shared" si="72"/>
        <v/>
      </c>
      <c r="HH50" t="str">
        <f t="shared" si="73"/>
        <v/>
      </c>
      <c r="HI50" t="str">
        <f t="shared" si="74"/>
        <v/>
      </c>
      <c r="HJ50" t="str">
        <f t="shared" si="75"/>
        <v/>
      </c>
      <c r="HK50" t="str">
        <f t="shared" si="76"/>
        <v/>
      </c>
      <c r="HL50" t="str">
        <f t="shared" si="77"/>
        <v/>
      </c>
      <c r="HM50" t="str">
        <f t="shared" si="78"/>
        <v/>
      </c>
      <c r="HN50" t="str">
        <f t="shared" si="79"/>
        <v/>
      </c>
      <c r="HO50" t="str">
        <f t="shared" si="80"/>
        <v/>
      </c>
      <c r="HP50" t="str">
        <f t="shared" si="81"/>
        <v/>
      </c>
      <c r="HQ50" t="e">
        <f>IF(#REF!="No",#REF!,"")</f>
        <v>#REF!</v>
      </c>
      <c r="HR50" t="e">
        <f>IF(#REF!="No",#REF!,"")</f>
        <v>#REF!</v>
      </c>
      <c r="HS50" t="str">
        <f t="shared" si="82"/>
        <v/>
      </c>
      <c r="HT50" t="str">
        <f t="shared" si="83"/>
        <v xml:space="preserve">¿El agente realiza venta cruzada cuando corresponde? </v>
      </c>
      <c r="HU50" t="str">
        <f t="shared" si="84"/>
        <v/>
      </c>
      <c r="HV50" t="str">
        <f t="shared" si="85"/>
        <v/>
      </c>
      <c r="HW50" t="str">
        <f t="shared" si="86"/>
        <v xml:space="preserve">¿El agente realiza seguimiento adecuado al caso o solicitud? </v>
      </c>
      <c r="HX50" t="str">
        <f t="shared" si="87"/>
        <v xml:space="preserve">¿El agente maneja correctamente las objeciones del cliente? </v>
      </c>
      <c r="HY50" t="str">
        <f t="shared" si="88"/>
        <v/>
      </c>
      <c r="HZ50" t="str">
        <f t="shared" si="89"/>
        <v/>
      </c>
      <c r="IA50" t="str">
        <f t="shared" si="90"/>
        <v/>
      </c>
      <c r="IB50" t="str">
        <f t="shared" si="91"/>
        <v/>
      </c>
      <c r="IC50" t="str">
        <f t="shared" si="92"/>
        <v/>
      </c>
      <c r="ID50" s="187" t="str">
        <f t="shared" si="93"/>
        <v/>
      </c>
      <c r="IE50" s="187" t="str">
        <f t="shared" si="94"/>
        <v/>
      </c>
      <c r="IF50" s="187" t="str">
        <f t="shared" si="95"/>
        <v/>
      </c>
      <c r="IG50" s="187" t="str">
        <f t="shared" si="96"/>
        <v/>
      </c>
      <c r="IH50" s="78" t="str">
        <f>A50&amp;" "&amp;F50&amp;" "&amp;Data[[#This Row],[mes]]</f>
        <v>Aleshka Sachell Ambulo Prado Outbound may-26</v>
      </c>
      <c r="II50" s="78">
        <f>COUNTIF($IH49:$IH425,IH50)</f>
        <v>3</v>
      </c>
      <c r="IJ50" s="78">
        <f t="shared" si="203"/>
        <v>0</v>
      </c>
      <c r="IK50" s="78">
        <f>IF(Data[[#This Row],[Muestra Critica]]&gt;0,Data[[#This Row],[Muestra Critica]],"")</f>
        <v>1</v>
      </c>
      <c r="IL50" s="209">
        <f>IF(IK50="","",COUNTIF($IK$3:$IK425,IK50))</f>
        <v>397</v>
      </c>
      <c r="IM50" s="209">
        <f t="shared" si="204"/>
        <v>0</v>
      </c>
      <c r="IN50" s="188" t="str">
        <f t="shared" si="99"/>
        <v>may-26</v>
      </c>
      <c r="IO50" s="78"/>
      <c r="IP50" s="78"/>
      <c r="IQ50" s="78"/>
      <c r="IR50" s="78"/>
      <c r="IS50" s="78" t="str">
        <f ca="1">IFERROR(_xlfn.XLOOKUP(A:A,HC!B:B,HC!E:E,,0),0)</f>
        <v>&gt; 60 dias</v>
      </c>
    </row>
    <row r="51" spans="1:253" ht="15.5">
      <c r="A51" s="205" t="s">
        <v>353</v>
      </c>
      <c r="B51" s="205">
        <v>63446917</v>
      </c>
      <c r="C51" s="210">
        <v>46147</v>
      </c>
      <c r="D51" s="205" t="s">
        <v>449</v>
      </c>
      <c r="E51" s="205" t="s">
        <v>431</v>
      </c>
      <c r="F51" s="205" t="s">
        <v>32</v>
      </c>
      <c r="G51" s="205" t="s">
        <v>436</v>
      </c>
      <c r="H51" s="205" t="s">
        <v>452</v>
      </c>
      <c r="I51" s="206" t="s">
        <v>447</v>
      </c>
      <c r="J51" s="168" t="s">
        <v>33</v>
      </c>
      <c r="K51" s="168" t="s">
        <v>33</v>
      </c>
      <c r="L51" s="168" t="s">
        <v>33</v>
      </c>
      <c r="M51" s="168" t="s">
        <v>33</v>
      </c>
      <c r="N51" s="168" t="s">
        <v>33</v>
      </c>
      <c r="O51" s="168" t="s">
        <v>33</v>
      </c>
      <c r="P51" s="168" t="s">
        <v>33</v>
      </c>
      <c r="Q51" s="168" t="s">
        <v>33</v>
      </c>
      <c r="R51" s="168" t="s">
        <v>33</v>
      </c>
      <c r="S51" s="168" t="s">
        <v>33</v>
      </c>
      <c r="T51" s="168" t="s">
        <v>33</v>
      </c>
      <c r="U51" s="168" t="s">
        <v>33</v>
      </c>
      <c r="V51" s="169" t="s">
        <v>33</v>
      </c>
      <c r="W51" s="169" t="s">
        <v>33</v>
      </c>
      <c r="X51" s="169" t="s">
        <v>33</v>
      </c>
      <c r="Y51" s="169" t="s">
        <v>33</v>
      </c>
      <c r="Z51" s="169" t="s">
        <v>33</v>
      </c>
      <c r="AA51" s="169" t="s">
        <v>33</v>
      </c>
      <c r="AB51" s="169" t="s">
        <v>33</v>
      </c>
      <c r="AC51" s="169" t="s">
        <v>33</v>
      </c>
      <c r="AD51" s="169" t="s">
        <v>33</v>
      </c>
      <c r="AE51" s="169" t="s">
        <v>33</v>
      </c>
      <c r="AF51" s="169" t="s">
        <v>33</v>
      </c>
      <c r="AG51" s="169" t="s">
        <v>33</v>
      </c>
      <c r="AH51" s="169" t="s">
        <v>33</v>
      </c>
      <c r="AI51" s="169" t="s">
        <v>33</v>
      </c>
      <c r="AJ51" s="169" t="s">
        <v>33</v>
      </c>
      <c r="AK51" s="169" t="s">
        <v>33</v>
      </c>
      <c r="AL51" s="169" t="s">
        <v>33</v>
      </c>
      <c r="AM51" s="169" t="s">
        <v>33</v>
      </c>
      <c r="AN51" s="169" t="s">
        <v>33</v>
      </c>
      <c r="AO51" s="169" t="s">
        <v>33</v>
      </c>
      <c r="AP51" s="169" t="s">
        <v>33</v>
      </c>
      <c r="AQ51" s="169" t="s">
        <v>464</v>
      </c>
      <c r="AR51" s="169" t="s">
        <v>33</v>
      </c>
      <c r="AS51" s="169" t="s">
        <v>33</v>
      </c>
      <c r="AT51" s="169" t="s">
        <v>34</v>
      </c>
      <c r="AU51" s="169" t="s">
        <v>33</v>
      </c>
      <c r="AV51" s="169" t="s">
        <v>33</v>
      </c>
      <c r="AW51" s="169" t="s">
        <v>34</v>
      </c>
      <c r="AX51" s="169" t="s">
        <v>33</v>
      </c>
      <c r="AY51" s="169" t="s">
        <v>33</v>
      </c>
      <c r="AZ51" s="169" t="s">
        <v>33</v>
      </c>
      <c r="BA51" s="169" t="s">
        <v>33</v>
      </c>
      <c r="BB51" s="169" t="s">
        <v>33</v>
      </c>
      <c r="BC51" s="207" t="s">
        <v>33</v>
      </c>
      <c r="BD51" s="207" t="s">
        <v>33</v>
      </c>
      <c r="BE51" s="207" t="s">
        <v>33</v>
      </c>
      <c r="BF51" s="208" t="s">
        <v>33</v>
      </c>
      <c r="BG51" s="196"/>
      <c r="BH51" s="211" t="str">
        <f>Data[[#This Row],[Tipo de Muestra]]</f>
        <v>Critica</v>
      </c>
      <c r="BI51" s="196"/>
      <c r="BJ51" s="196"/>
      <c r="BK51">
        <f t="shared" si="0"/>
        <v>1</v>
      </c>
      <c r="BL51">
        <f t="shared" si="1"/>
        <v>1</v>
      </c>
      <c r="BM51">
        <f t="shared" si="164"/>
        <v>1</v>
      </c>
      <c r="BN51">
        <f t="shared" si="165"/>
        <v>1</v>
      </c>
      <c r="BO51">
        <f t="shared" si="166"/>
        <v>1</v>
      </c>
      <c r="BP51">
        <f t="shared" si="167"/>
        <v>1</v>
      </c>
      <c r="BQ51">
        <f t="shared" si="168"/>
        <v>1</v>
      </c>
      <c r="BR51">
        <f t="shared" si="169"/>
        <v>1</v>
      </c>
      <c r="BS51">
        <f t="shared" si="170"/>
        <v>1</v>
      </c>
      <c r="BT51">
        <f t="shared" si="171"/>
        <v>1</v>
      </c>
      <c r="BU51">
        <f t="shared" si="172"/>
        <v>1</v>
      </c>
      <c r="BV51">
        <f t="shared" si="173"/>
        <v>1</v>
      </c>
      <c r="BW51">
        <f t="shared" si="174"/>
        <v>1</v>
      </c>
      <c r="BX51">
        <f t="shared" si="175"/>
        <v>1</v>
      </c>
      <c r="BY51">
        <f t="shared" si="176"/>
        <v>1</v>
      </c>
      <c r="BZ51">
        <f t="shared" si="177"/>
        <v>1</v>
      </c>
      <c r="CA51">
        <f t="shared" si="178"/>
        <v>1</v>
      </c>
      <c r="CB51">
        <f t="shared" si="179"/>
        <v>1</v>
      </c>
      <c r="CC51">
        <f t="shared" si="180"/>
        <v>1</v>
      </c>
      <c r="CD51">
        <f t="shared" si="181"/>
        <v>1</v>
      </c>
      <c r="CE51">
        <f t="shared" si="182"/>
        <v>1</v>
      </c>
      <c r="CF51">
        <f t="shared" si="101"/>
        <v>1</v>
      </c>
      <c r="CG51">
        <f t="shared" si="102"/>
        <v>1</v>
      </c>
      <c r="CH51">
        <f t="shared" si="103"/>
        <v>1</v>
      </c>
      <c r="CI51">
        <f t="shared" si="104"/>
        <v>1</v>
      </c>
      <c r="CJ51">
        <f t="shared" si="105"/>
        <v>1</v>
      </c>
      <c r="CK51">
        <f t="shared" si="106"/>
        <v>1</v>
      </c>
      <c r="CL51">
        <f t="shared" si="107"/>
        <v>1</v>
      </c>
      <c r="CM51">
        <f t="shared" si="108"/>
        <v>1</v>
      </c>
      <c r="CN51">
        <f t="shared" si="109"/>
        <v>1</v>
      </c>
      <c r="CO51">
        <f t="shared" si="110"/>
        <v>1</v>
      </c>
      <c r="CP51">
        <f t="shared" si="111"/>
        <v>1</v>
      </c>
      <c r="CQ51">
        <f t="shared" si="112"/>
        <v>1</v>
      </c>
      <c r="CR51">
        <f t="shared" si="113"/>
        <v>1</v>
      </c>
      <c r="CS51">
        <f t="shared" si="114"/>
        <v>1</v>
      </c>
      <c r="CT51">
        <f t="shared" si="115"/>
        <v>0</v>
      </c>
      <c r="CU51">
        <f t="shared" si="116"/>
        <v>1</v>
      </c>
      <c r="CV51">
        <f t="shared" si="117"/>
        <v>1</v>
      </c>
      <c r="CW51">
        <f t="shared" si="118"/>
        <v>0</v>
      </c>
      <c r="CX51">
        <f t="shared" si="119"/>
        <v>1</v>
      </c>
      <c r="CY51">
        <f t="shared" si="120"/>
        <v>1</v>
      </c>
      <c r="CZ51">
        <f t="shared" si="121"/>
        <v>1</v>
      </c>
      <c r="DA51">
        <f t="shared" si="122"/>
        <v>1</v>
      </c>
      <c r="DB51">
        <f t="shared" si="123"/>
        <v>1</v>
      </c>
      <c r="DC51" s="187">
        <f t="shared" si="124"/>
        <v>1</v>
      </c>
      <c r="DD51" s="187">
        <f t="shared" si="125"/>
        <v>1</v>
      </c>
      <c r="DE51" s="187">
        <f t="shared" si="126"/>
        <v>1</v>
      </c>
      <c r="DF51" s="187">
        <f t="shared" si="3"/>
        <v>1</v>
      </c>
      <c r="DG51">
        <f t="shared" si="183"/>
        <v>1</v>
      </c>
      <c r="DH51" s="7">
        <f t="shared" si="4"/>
        <v>0.15</v>
      </c>
      <c r="DI51" s="7">
        <f t="shared" si="5"/>
        <v>0.15</v>
      </c>
      <c r="DJ51" s="7">
        <f t="shared" si="6"/>
        <v>0.15</v>
      </c>
      <c r="DK51" s="7">
        <f t="shared" si="184"/>
        <v>0.15</v>
      </c>
      <c r="DL51" s="7">
        <f t="shared" si="7"/>
        <v>0.3</v>
      </c>
      <c r="DM51" s="7">
        <f t="shared" si="8"/>
        <v>0.3</v>
      </c>
      <c r="DN51" s="7">
        <f t="shared" si="9"/>
        <v>0.3</v>
      </c>
      <c r="DO51" s="7">
        <f t="shared" si="10"/>
        <v>0.3</v>
      </c>
      <c r="DP51" s="7">
        <f>IF(MIN(Data[[#This Row],[¿El agente demuestra escucha activa durante la gestión?6]:[¿El agente parafrasea para confirmar entendimiento?9]])=0,0,30%)</f>
        <v>0.3</v>
      </c>
      <c r="DQ51" s="7">
        <f t="shared" si="11"/>
        <v>0.3</v>
      </c>
      <c r="DR51" s="7">
        <f t="shared" si="12"/>
        <v>0.3</v>
      </c>
      <c r="DS51" s="7">
        <f t="shared" si="13"/>
        <v>0.3</v>
      </c>
      <c r="DT51" s="7">
        <f t="shared" si="14"/>
        <v>0.3</v>
      </c>
      <c r="DU51" s="7">
        <f>IF(MIN(Data[[#This Row],[¿El agente adapta su comunicación al cliente?11]:[¿El agente utiliza el plural corporativo correctamente?14]])=0,0,30%)</f>
        <v>0.3</v>
      </c>
      <c r="DV51" s="7">
        <f t="shared" si="15"/>
        <v>0.25</v>
      </c>
      <c r="DW51" s="7">
        <f t="shared" si="185"/>
        <v>0.25</v>
      </c>
      <c r="DX51" s="7">
        <f t="shared" si="186"/>
        <v>1</v>
      </c>
      <c r="DY51" s="7">
        <f t="shared" si="129"/>
        <v>1</v>
      </c>
      <c r="DZ51" s="7">
        <f t="shared" si="130"/>
        <v>1</v>
      </c>
      <c r="EA51" s="7">
        <f t="shared" si="131"/>
        <v>1</v>
      </c>
      <c r="EB51" s="7">
        <f t="shared" si="132"/>
        <v>1</v>
      </c>
      <c r="EC51" s="7">
        <f t="shared" si="187"/>
        <v>1</v>
      </c>
      <c r="ED51" s="7">
        <f t="shared" si="16"/>
        <v>1</v>
      </c>
      <c r="EE51" s="7">
        <f t="shared" si="17"/>
        <v>1</v>
      </c>
      <c r="EF51" s="7">
        <f>IF(SUM(Data[[#This Row],[¿El agente presenta correctamente los beneficios del producto?23]:[¿El agente comunica beneficios emocionales al cliente?24]])=200%,100%,0%)</f>
        <v>1</v>
      </c>
      <c r="EG51" s="7">
        <f t="shared" si="18"/>
        <v>1</v>
      </c>
      <c r="EH51" s="7">
        <f t="shared" si="19"/>
        <v>1</v>
      </c>
      <c r="EI51" s="7">
        <f t="shared" si="20"/>
        <v>1</v>
      </c>
      <c r="EJ51" s="7">
        <f t="shared" si="188"/>
        <v>1</v>
      </c>
      <c r="EK51" s="7">
        <f t="shared" si="21"/>
        <v>1</v>
      </c>
      <c r="EL51" s="7">
        <f>+Data[[#This Row],[¿El agente explica los términos y condiciones del servicio?28]]</f>
        <v>1</v>
      </c>
      <c r="EM51" s="7">
        <f t="shared" si="22"/>
        <v>1</v>
      </c>
      <c r="EN51" s="7">
        <f>+Data[[#This Row],[¿El agente identifica correctamente la solicitud del cliente? 2]]</f>
        <v>1</v>
      </c>
      <c r="EO51" s="7">
        <f t="shared" si="23"/>
        <v>1</v>
      </c>
      <c r="EP51" s="7">
        <f t="shared" si="24"/>
        <v>1</v>
      </c>
      <c r="EQ51" s="7">
        <f t="shared" si="25"/>
        <v>1</v>
      </c>
      <c r="ER51" s="7">
        <f t="shared" si="189"/>
        <v>1</v>
      </c>
      <c r="ES51" s="7">
        <f t="shared" si="26"/>
        <v>1</v>
      </c>
      <c r="ET51" s="7">
        <f t="shared" si="27"/>
        <v>1</v>
      </c>
      <c r="EU51" s="7">
        <f t="shared" si="190"/>
        <v>1</v>
      </c>
      <c r="EV51" s="7">
        <f t="shared" si="28"/>
        <v>1</v>
      </c>
      <c r="EW51" s="7">
        <f t="shared" si="29"/>
        <v>1</v>
      </c>
      <c r="EX51" s="7">
        <f t="shared" si="135"/>
        <v>1</v>
      </c>
      <c r="EY51" s="7">
        <f t="shared" si="136"/>
        <v>1</v>
      </c>
      <c r="EZ51" s="7">
        <f t="shared" si="32"/>
        <v>1</v>
      </c>
      <c r="FA51" s="7">
        <f t="shared" si="137"/>
        <v>1</v>
      </c>
      <c r="FB51" s="7">
        <f t="shared" si="191"/>
        <v>1</v>
      </c>
      <c r="FC51" s="7">
        <f t="shared" si="192"/>
        <v>1</v>
      </c>
      <c r="FD51" s="7">
        <f t="shared" si="34"/>
        <v>1</v>
      </c>
      <c r="FE51" s="7">
        <f t="shared" si="35"/>
        <v>1</v>
      </c>
      <c r="FF51" s="7">
        <f t="shared" si="36"/>
        <v>0</v>
      </c>
      <c r="FG51" s="7">
        <f t="shared" si="37"/>
        <v>1</v>
      </c>
      <c r="FH51" s="7">
        <f t="shared" si="38"/>
        <v>1</v>
      </c>
      <c r="FI51" s="7">
        <f t="shared" si="39"/>
        <v>0</v>
      </c>
      <c r="FJ51" s="7">
        <f t="shared" si="193"/>
        <v>0</v>
      </c>
      <c r="FK51" s="7">
        <f t="shared" si="40"/>
        <v>1</v>
      </c>
      <c r="FL51" s="7">
        <f>+Data[[#This Row],[¿El agente gestiona la oferta según la campaña vigente?48]]</f>
        <v>1</v>
      </c>
      <c r="FM51" s="7">
        <f t="shared" si="41"/>
        <v>1</v>
      </c>
      <c r="FN51" s="7">
        <f t="shared" si="42"/>
        <v>1</v>
      </c>
      <c r="FO51" s="7">
        <f t="shared" si="43"/>
        <v>1</v>
      </c>
      <c r="FP51" s="7">
        <f t="shared" si="194"/>
        <v>1</v>
      </c>
      <c r="FQ51" s="7">
        <f t="shared" si="44"/>
        <v>1</v>
      </c>
      <c r="FR51" s="7">
        <f>+Data[[#This Row],[¿El agente registra correctamente todas las interacciones?52]]</f>
        <v>1</v>
      </c>
      <c r="FS51" s="7">
        <f t="shared" si="195"/>
        <v>0</v>
      </c>
      <c r="FT51" s="240">
        <f t="shared" si="45"/>
        <v>1</v>
      </c>
      <c r="FU51" s="7">
        <f>+Data[[#This Row],[¿El agente confirma la titularidad del cliente adecuadamente?53]]</f>
        <v>1</v>
      </c>
      <c r="FV51" s="240">
        <f t="shared" si="46"/>
        <v>1</v>
      </c>
      <c r="FW51" s="240">
        <f t="shared" si="47"/>
        <v>1</v>
      </c>
      <c r="FX51" s="7">
        <f t="shared" si="196"/>
        <v>1</v>
      </c>
      <c r="FY51" s="240">
        <f t="shared" si="49"/>
        <v>1</v>
      </c>
      <c r="FZ51" s="7">
        <f>+Data[[#This Row],[¿El agente evita compartir información sensible?56]]</f>
        <v>1</v>
      </c>
      <c r="GA51" s="7">
        <f t="shared" si="197"/>
        <v>1</v>
      </c>
      <c r="GB51" s="189">
        <f t="shared" si="198"/>
        <v>0.1</v>
      </c>
      <c r="GC51" s="189">
        <f t="shared" si="199"/>
        <v>0.3</v>
      </c>
      <c r="GD51" s="190">
        <f t="shared" si="200"/>
        <v>0</v>
      </c>
      <c r="GE51" s="190">
        <f t="shared" si="201"/>
        <v>0.3</v>
      </c>
      <c r="GF51" s="7">
        <f t="shared" si="202"/>
        <v>0.7</v>
      </c>
      <c r="GG51" s="187">
        <f>1</f>
        <v>1</v>
      </c>
      <c r="GH51" s="187">
        <f t="shared" si="50"/>
        <v>1</v>
      </c>
      <c r="GI51" t="str">
        <f t="shared" si="51"/>
        <v/>
      </c>
      <c r="GJ51" t="str">
        <f t="shared" si="52"/>
        <v/>
      </c>
      <c r="GK51" t="str">
        <f t="shared" si="53"/>
        <v/>
      </c>
      <c r="GN51" t="str">
        <f t="shared" si="54"/>
        <v/>
      </c>
      <c r="GO51" t="str">
        <f t="shared" si="55"/>
        <v/>
      </c>
      <c r="GP51" t="str">
        <f t="shared" si="56"/>
        <v/>
      </c>
      <c r="GQ51" t="str">
        <f t="shared" si="57"/>
        <v/>
      </c>
      <c r="GR51" t="str">
        <f t="shared" si="58"/>
        <v/>
      </c>
      <c r="GS51" t="str">
        <f t="shared" si="59"/>
        <v/>
      </c>
      <c r="GT51" t="str">
        <f t="shared" si="60"/>
        <v/>
      </c>
      <c r="GU51" t="e">
        <f>IF(#REF!="No",#REF!,"")</f>
        <v>#REF!</v>
      </c>
      <c r="GV51" t="str">
        <f t="shared" si="61"/>
        <v/>
      </c>
      <c r="GW51" t="str">
        <f t="shared" si="62"/>
        <v/>
      </c>
      <c r="GX51" t="str">
        <f t="shared" si="63"/>
        <v/>
      </c>
      <c r="GY51" t="str">
        <f t="shared" si="64"/>
        <v/>
      </c>
      <c r="GZ51" t="str">
        <f t="shared" si="65"/>
        <v/>
      </c>
      <c r="HA51" t="str">
        <f t="shared" si="66"/>
        <v/>
      </c>
      <c r="HB51" t="str">
        <f t="shared" si="67"/>
        <v/>
      </c>
      <c r="HC51" t="str">
        <f t="shared" si="68"/>
        <v/>
      </c>
      <c r="HD51" t="str">
        <f t="shared" si="69"/>
        <v/>
      </c>
      <c r="HE51" t="str">
        <f t="shared" si="70"/>
        <v/>
      </c>
      <c r="HF51" t="str">
        <f t="shared" si="71"/>
        <v/>
      </c>
      <c r="HG51" t="str">
        <f t="shared" si="72"/>
        <v/>
      </c>
      <c r="HH51" t="str">
        <f t="shared" si="73"/>
        <v/>
      </c>
      <c r="HI51" t="str">
        <f t="shared" si="74"/>
        <v/>
      </c>
      <c r="HJ51" t="str">
        <f t="shared" si="75"/>
        <v/>
      </c>
      <c r="HK51" t="str">
        <f t="shared" si="76"/>
        <v/>
      </c>
      <c r="HL51" t="str">
        <f t="shared" si="77"/>
        <v/>
      </c>
      <c r="HM51" t="str">
        <f t="shared" si="78"/>
        <v/>
      </c>
      <c r="HN51" t="str">
        <f t="shared" si="79"/>
        <v/>
      </c>
      <c r="HO51" t="str">
        <f t="shared" si="80"/>
        <v/>
      </c>
      <c r="HP51" t="str">
        <f t="shared" si="81"/>
        <v/>
      </c>
      <c r="HQ51" t="e">
        <f>IF(#REF!="No",#REF!,"")</f>
        <v>#REF!</v>
      </c>
      <c r="HR51" t="e">
        <f>IF(#REF!="No",#REF!,"")</f>
        <v>#REF!</v>
      </c>
      <c r="HS51" t="str">
        <f t="shared" si="82"/>
        <v/>
      </c>
      <c r="HT51" t="str">
        <f t="shared" si="83"/>
        <v/>
      </c>
      <c r="HU51" t="str">
        <f t="shared" si="84"/>
        <v xml:space="preserve">¿El agente indaga o sondea adecuadamente las necesidades del cliente? </v>
      </c>
      <c r="HV51" t="str">
        <f t="shared" si="85"/>
        <v/>
      </c>
      <c r="HW51" t="str">
        <f t="shared" si="86"/>
        <v/>
      </c>
      <c r="HX51" t="str">
        <f t="shared" si="87"/>
        <v xml:space="preserve">¿El agente maneja correctamente las objeciones del cliente? </v>
      </c>
      <c r="HY51" t="str">
        <f t="shared" si="88"/>
        <v/>
      </c>
      <c r="HZ51" t="str">
        <f t="shared" si="89"/>
        <v/>
      </c>
      <c r="IA51" t="str">
        <f t="shared" si="90"/>
        <v/>
      </c>
      <c r="IB51" t="str">
        <f t="shared" si="91"/>
        <v/>
      </c>
      <c r="IC51" t="str">
        <f t="shared" si="92"/>
        <v/>
      </c>
      <c r="ID51" s="187" t="str">
        <f t="shared" si="93"/>
        <v/>
      </c>
      <c r="IE51" s="187" t="str">
        <f t="shared" si="94"/>
        <v/>
      </c>
      <c r="IF51" s="187" t="str">
        <f t="shared" si="95"/>
        <v/>
      </c>
      <c r="IG51" s="187" t="str">
        <f t="shared" si="96"/>
        <v/>
      </c>
      <c r="IH51" s="78" t="str">
        <f>A51&amp;" "&amp;F51&amp;" "&amp;Data[[#This Row],[mes]]</f>
        <v>Valeri Michell Ambulo Rook Outbound may-26</v>
      </c>
      <c r="II51" s="78">
        <f>COUNTIF($IH50:$IH425,IH51)</f>
        <v>3</v>
      </c>
      <c r="IJ51" s="78">
        <f t="shared" si="203"/>
        <v>0</v>
      </c>
      <c r="IK51" s="78">
        <f>IF(Data[[#This Row],[Muestra Critica]]&gt;0,Data[[#This Row],[Muestra Critica]],"")</f>
        <v>1</v>
      </c>
      <c r="IL51" s="209">
        <f>IF(IK51="","",COUNTIF($IK$3:$IK425,IK51))</f>
        <v>397</v>
      </c>
      <c r="IM51" s="209">
        <f t="shared" si="204"/>
        <v>0</v>
      </c>
      <c r="IN51" s="188" t="str">
        <f t="shared" si="99"/>
        <v>may-26</v>
      </c>
      <c r="IO51" s="78"/>
      <c r="IP51" s="78"/>
      <c r="IQ51" s="78"/>
      <c r="IR51" s="78"/>
      <c r="IS51" s="78" t="str">
        <f ca="1">IFERROR(_xlfn.XLOOKUP(A:A,HC!B:B,HC!E:E,,0),0)</f>
        <v>&gt; 60 dias</v>
      </c>
    </row>
    <row r="52" spans="1:253" ht="14.5" customHeight="1">
      <c r="A52" s="205" t="s">
        <v>354</v>
      </c>
      <c r="B52" s="205">
        <v>67285002</v>
      </c>
      <c r="C52" s="210">
        <v>46147</v>
      </c>
      <c r="D52" s="205" t="s">
        <v>449</v>
      </c>
      <c r="E52" s="205" t="s">
        <v>431</v>
      </c>
      <c r="F52" s="205" t="s">
        <v>32</v>
      </c>
      <c r="G52" s="205" t="s">
        <v>436</v>
      </c>
      <c r="H52" s="205" t="s">
        <v>452</v>
      </c>
      <c r="I52" s="206" t="s">
        <v>447</v>
      </c>
      <c r="J52" s="168" t="s">
        <v>33</v>
      </c>
      <c r="K52" s="168" t="s">
        <v>33</v>
      </c>
      <c r="L52" s="168" t="s">
        <v>33</v>
      </c>
      <c r="M52" s="168" t="s">
        <v>33</v>
      </c>
      <c r="N52" s="168" t="s">
        <v>33</v>
      </c>
      <c r="O52" s="168" t="s">
        <v>33</v>
      </c>
      <c r="P52" s="168" t="s">
        <v>33</v>
      </c>
      <c r="Q52" s="168" t="s">
        <v>33</v>
      </c>
      <c r="R52" s="168" t="s">
        <v>33</v>
      </c>
      <c r="S52" s="168" t="s">
        <v>33</v>
      </c>
      <c r="T52" s="168" t="s">
        <v>33</v>
      </c>
      <c r="U52" s="168" t="s">
        <v>33</v>
      </c>
      <c r="V52" s="169" t="s">
        <v>33</v>
      </c>
      <c r="W52" s="169" t="s">
        <v>33</v>
      </c>
      <c r="X52" s="169" t="s">
        <v>33</v>
      </c>
      <c r="Y52" s="169" t="s">
        <v>33</v>
      </c>
      <c r="Z52" s="169" t="s">
        <v>33</v>
      </c>
      <c r="AA52" s="169" t="s">
        <v>34</v>
      </c>
      <c r="AB52" s="169" t="s">
        <v>33</v>
      </c>
      <c r="AC52" s="169" t="s">
        <v>33</v>
      </c>
      <c r="AD52" s="169" t="s">
        <v>33</v>
      </c>
      <c r="AE52" s="169" t="s">
        <v>33</v>
      </c>
      <c r="AF52" s="169" t="s">
        <v>33</v>
      </c>
      <c r="AG52" s="169" t="s">
        <v>33</v>
      </c>
      <c r="AH52" s="169" t="s">
        <v>33</v>
      </c>
      <c r="AI52" s="169" t="s">
        <v>33</v>
      </c>
      <c r="AJ52" s="169" t="s">
        <v>33</v>
      </c>
      <c r="AK52" s="169" t="s">
        <v>33</v>
      </c>
      <c r="AL52" s="169" t="s">
        <v>33</v>
      </c>
      <c r="AM52" s="169" t="s">
        <v>33</v>
      </c>
      <c r="AN52" s="169" t="s">
        <v>33</v>
      </c>
      <c r="AO52" s="169" t="s">
        <v>33</v>
      </c>
      <c r="AP52" s="169" t="s">
        <v>33</v>
      </c>
      <c r="AQ52" s="169" t="s">
        <v>464</v>
      </c>
      <c r="AR52" s="169" t="s">
        <v>33</v>
      </c>
      <c r="AS52" s="169" t="s">
        <v>33</v>
      </c>
      <c r="AT52" s="169" t="s">
        <v>33</v>
      </c>
      <c r="AU52" s="169" t="s">
        <v>33</v>
      </c>
      <c r="AV52" s="169" t="s">
        <v>34</v>
      </c>
      <c r="AW52" s="169" t="s">
        <v>34</v>
      </c>
      <c r="AX52" s="169" t="s">
        <v>33</v>
      </c>
      <c r="AY52" s="169" t="s">
        <v>33</v>
      </c>
      <c r="AZ52" s="169" t="s">
        <v>33</v>
      </c>
      <c r="BA52" s="169" t="s">
        <v>33</v>
      </c>
      <c r="BB52" s="169" t="s">
        <v>33</v>
      </c>
      <c r="BC52" s="207" t="s">
        <v>33</v>
      </c>
      <c r="BD52" s="207" t="s">
        <v>33</v>
      </c>
      <c r="BE52" s="207" t="s">
        <v>33</v>
      </c>
      <c r="BF52" s="208" t="s">
        <v>33</v>
      </c>
      <c r="BG52" s="196"/>
      <c r="BH52" s="211" t="str">
        <f>Data[[#This Row],[Tipo de Muestra]]</f>
        <v>Critica</v>
      </c>
      <c r="BI52" s="196"/>
      <c r="BJ52" s="196"/>
      <c r="BK52">
        <f t="shared" si="0"/>
        <v>1</v>
      </c>
      <c r="BL52">
        <f t="shared" si="1"/>
        <v>1</v>
      </c>
      <c r="BM52">
        <f t="shared" si="164"/>
        <v>1</v>
      </c>
      <c r="BN52">
        <f t="shared" si="165"/>
        <v>1</v>
      </c>
      <c r="BO52">
        <f t="shared" si="166"/>
        <v>1</v>
      </c>
      <c r="BP52">
        <f t="shared" si="167"/>
        <v>1</v>
      </c>
      <c r="BQ52">
        <f t="shared" si="168"/>
        <v>1</v>
      </c>
      <c r="BR52">
        <f t="shared" si="169"/>
        <v>1</v>
      </c>
      <c r="BS52">
        <f t="shared" si="170"/>
        <v>1</v>
      </c>
      <c r="BT52">
        <f t="shared" si="171"/>
        <v>1</v>
      </c>
      <c r="BU52">
        <f t="shared" si="172"/>
        <v>1</v>
      </c>
      <c r="BV52">
        <f t="shared" si="173"/>
        <v>1</v>
      </c>
      <c r="BW52">
        <f t="shared" si="174"/>
        <v>1</v>
      </c>
      <c r="BX52">
        <f t="shared" si="175"/>
        <v>1</v>
      </c>
      <c r="BY52">
        <f t="shared" si="176"/>
        <v>1</v>
      </c>
      <c r="BZ52">
        <f t="shared" si="177"/>
        <v>1</v>
      </c>
      <c r="CA52">
        <f t="shared" si="178"/>
        <v>1</v>
      </c>
      <c r="CB52">
        <f t="shared" si="179"/>
        <v>0</v>
      </c>
      <c r="CC52">
        <f t="shared" si="180"/>
        <v>1</v>
      </c>
      <c r="CD52">
        <f t="shared" si="181"/>
        <v>1</v>
      </c>
      <c r="CE52">
        <f t="shared" si="182"/>
        <v>1</v>
      </c>
      <c r="CF52">
        <f t="shared" si="101"/>
        <v>1</v>
      </c>
      <c r="CG52">
        <f t="shared" si="102"/>
        <v>1</v>
      </c>
      <c r="CH52">
        <f t="shared" si="103"/>
        <v>1</v>
      </c>
      <c r="CI52">
        <f t="shared" si="104"/>
        <v>1</v>
      </c>
      <c r="CJ52">
        <f t="shared" si="105"/>
        <v>1</v>
      </c>
      <c r="CK52">
        <f t="shared" si="106"/>
        <v>1</v>
      </c>
      <c r="CL52">
        <f t="shared" si="107"/>
        <v>1</v>
      </c>
      <c r="CM52">
        <f t="shared" si="108"/>
        <v>1</v>
      </c>
      <c r="CN52">
        <f t="shared" si="109"/>
        <v>1</v>
      </c>
      <c r="CO52">
        <f t="shared" si="110"/>
        <v>1</v>
      </c>
      <c r="CP52">
        <f t="shared" si="111"/>
        <v>1</v>
      </c>
      <c r="CQ52">
        <f t="shared" si="112"/>
        <v>1</v>
      </c>
      <c r="CR52">
        <f t="shared" si="113"/>
        <v>1</v>
      </c>
      <c r="CS52">
        <f t="shared" si="114"/>
        <v>1</v>
      </c>
      <c r="CT52">
        <f t="shared" si="115"/>
        <v>1</v>
      </c>
      <c r="CU52">
        <f t="shared" si="116"/>
        <v>1</v>
      </c>
      <c r="CV52">
        <f t="shared" si="117"/>
        <v>0</v>
      </c>
      <c r="CW52">
        <f t="shared" si="118"/>
        <v>0</v>
      </c>
      <c r="CX52">
        <f t="shared" si="119"/>
        <v>1</v>
      </c>
      <c r="CY52">
        <f t="shared" si="120"/>
        <v>1</v>
      </c>
      <c r="CZ52">
        <f t="shared" si="121"/>
        <v>1</v>
      </c>
      <c r="DA52">
        <f t="shared" si="122"/>
        <v>1</v>
      </c>
      <c r="DB52">
        <f t="shared" si="123"/>
        <v>1</v>
      </c>
      <c r="DC52" s="187">
        <f t="shared" si="124"/>
        <v>1</v>
      </c>
      <c r="DD52" s="187">
        <f t="shared" si="125"/>
        <v>1</v>
      </c>
      <c r="DE52" s="187">
        <f t="shared" si="126"/>
        <v>1</v>
      </c>
      <c r="DF52" s="187">
        <f t="shared" si="3"/>
        <v>1</v>
      </c>
      <c r="DG52">
        <f t="shared" si="183"/>
        <v>1</v>
      </c>
      <c r="DH52" s="7">
        <f t="shared" si="4"/>
        <v>0.15</v>
      </c>
      <c r="DI52" s="7">
        <f t="shared" si="5"/>
        <v>0.15</v>
      </c>
      <c r="DJ52" s="7">
        <f t="shared" si="6"/>
        <v>0.15</v>
      </c>
      <c r="DK52" s="7">
        <f t="shared" si="184"/>
        <v>0.15</v>
      </c>
      <c r="DL52" s="7">
        <f t="shared" si="7"/>
        <v>0.3</v>
      </c>
      <c r="DM52" s="7">
        <f t="shared" si="8"/>
        <v>0.3</v>
      </c>
      <c r="DN52" s="7">
        <f t="shared" si="9"/>
        <v>0.3</v>
      </c>
      <c r="DO52" s="7">
        <f t="shared" si="10"/>
        <v>0.3</v>
      </c>
      <c r="DP52" s="7">
        <f>IF(MIN(Data[[#This Row],[¿El agente demuestra escucha activa durante la gestión?6]:[¿El agente parafrasea para confirmar entendimiento?9]])=0,0,30%)</f>
        <v>0.3</v>
      </c>
      <c r="DQ52" s="7">
        <f t="shared" si="11"/>
        <v>0.3</v>
      </c>
      <c r="DR52" s="7">
        <f t="shared" si="12"/>
        <v>0.3</v>
      </c>
      <c r="DS52" s="7">
        <f t="shared" si="13"/>
        <v>0.3</v>
      </c>
      <c r="DT52" s="7">
        <f t="shared" si="14"/>
        <v>0.3</v>
      </c>
      <c r="DU52" s="7">
        <f>IF(MIN(Data[[#This Row],[¿El agente adapta su comunicación al cliente?11]:[¿El agente utiliza el plural corporativo correctamente?14]])=0,0,30%)</f>
        <v>0.3</v>
      </c>
      <c r="DV52" s="7">
        <f t="shared" si="15"/>
        <v>0.25</v>
      </c>
      <c r="DW52" s="7">
        <f t="shared" si="185"/>
        <v>0.25</v>
      </c>
      <c r="DX52" s="7">
        <f t="shared" si="186"/>
        <v>1</v>
      </c>
      <c r="DY52" s="7">
        <f t="shared" si="129"/>
        <v>1</v>
      </c>
      <c r="DZ52" s="7">
        <f t="shared" si="130"/>
        <v>1</v>
      </c>
      <c r="EA52" s="7">
        <f t="shared" si="131"/>
        <v>1</v>
      </c>
      <c r="EB52" s="7">
        <f t="shared" si="132"/>
        <v>1</v>
      </c>
      <c r="EC52" s="7">
        <f t="shared" si="187"/>
        <v>1</v>
      </c>
      <c r="ED52" s="7">
        <f t="shared" si="16"/>
        <v>1</v>
      </c>
      <c r="EE52" s="7">
        <f t="shared" si="17"/>
        <v>0</v>
      </c>
      <c r="EF52" s="7">
        <f>IF(SUM(Data[[#This Row],[¿El agente presenta correctamente los beneficios del producto?23]:[¿El agente comunica beneficios emocionales al cliente?24]])=200%,100%,0%)</f>
        <v>0</v>
      </c>
      <c r="EG52" s="7">
        <f t="shared" si="18"/>
        <v>1</v>
      </c>
      <c r="EH52" s="7">
        <f t="shared" si="19"/>
        <v>1</v>
      </c>
      <c r="EI52" s="7">
        <f t="shared" si="20"/>
        <v>1</v>
      </c>
      <c r="EJ52" s="7">
        <f t="shared" si="188"/>
        <v>1</v>
      </c>
      <c r="EK52" s="7">
        <f t="shared" si="21"/>
        <v>1</v>
      </c>
      <c r="EL52" s="7">
        <f>+Data[[#This Row],[¿El agente explica los términos y condiciones del servicio?28]]</f>
        <v>1</v>
      </c>
      <c r="EM52" s="7">
        <f t="shared" si="22"/>
        <v>1</v>
      </c>
      <c r="EN52" s="7">
        <f>+Data[[#This Row],[¿El agente identifica correctamente la solicitud del cliente? 2]]</f>
        <v>1</v>
      </c>
      <c r="EO52" s="7">
        <f t="shared" si="23"/>
        <v>1</v>
      </c>
      <c r="EP52" s="7">
        <f t="shared" si="24"/>
        <v>1</v>
      </c>
      <c r="EQ52" s="7">
        <f t="shared" si="25"/>
        <v>1</v>
      </c>
      <c r="ER52" s="7">
        <f t="shared" si="189"/>
        <v>1</v>
      </c>
      <c r="ES52" s="7">
        <f t="shared" si="26"/>
        <v>1</v>
      </c>
      <c r="ET52" s="7">
        <f t="shared" si="27"/>
        <v>1</v>
      </c>
      <c r="EU52" s="7">
        <f t="shared" si="190"/>
        <v>1</v>
      </c>
      <c r="EV52" s="7">
        <f t="shared" si="28"/>
        <v>1</v>
      </c>
      <c r="EW52" s="7">
        <f t="shared" si="29"/>
        <v>1</v>
      </c>
      <c r="EX52" s="7">
        <f t="shared" si="135"/>
        <v>1</v>
      </c>
      <c r="EY52" s="7">
        <f t="shared" si="136"/>
        <v>1</v>
      </c>
      <c r="EZ52" s="7">
        <f t="shared" si="32"/>
        <v>1</v>
      </c>
      <c r="FA52" s="7">
        <f t="shared" si="137"/>
        <v>1</v>
      </c>
      <c r="FB52" s="7">
        <f t="shared" si="191"/>
        <v>1</v>
      </c>
      <c r="FC52" s="7">
        <f t="shared" si="192"/>
        <v>0</v>
      </c>
      <c r="FD52" s="7">
        <f t="shared" si="34"/>
        <v>1</v>
      </c>
      <c r="FE52" s="7">
        <f t="shared" si="35"/>
        <v>1</v>
      </c>
      <c r="FF52" s="7">
        <f t="shared" si="36"/>
        <v>1</v>
      </c>
      <c r="FG52" s="7">
        <f t="shared" si="37"/>
        <v>1</v>
      </c>
      <c r="FH52" s="7">
        <f t="shared" si="38"/>
        <v>0</v>
      </c>
      <c r="FI52" s="7">
        <f t="shared" si="39"/>
        <v>0</v>
      </c>
      <c r="FJ52" s="7">
        <f t="shared" si="193"/>
        <v>0</v>
      </c>
      <c r="FK52" s="7">
        <f t="shared" si="40"/>
        <v>1</v>
      </c>
      <c r="FL52" s="7">
        <f>+Data[[#This Row],[¿El agente gestiona la oferta según la campaña vigente?48]]</f>
        <v>1</v>
      </c>
      <c r="FM52" s="7">
        <f t="shared" si="41"/>
        <v>1</v>
      </c>
      <c r="FN52" s="7">
        <f t="shared" si="42"/>
        <v>1</v>
      </c>
      <c r="FO52" s="7">
        <f t="shared" si="43"/>
        <v>1</v>
      </c>
      <c r="FP52" s="7">
        <f t="shared" si="194"/>
        <v>1</v>
      </c>
      <c r="FQ52" s="7">
        <f t="shared" si="44"/>
        <v>1</v>
      </c>
      <c r="FR52" s="7">
        <f>+Data[[#This Row],[¿El agente registra correctamente todas las interacciones?52]]</f>
        <v>1</v>
      </c>
      <c r="FS52" s="7">
        <f t="shared" si="195"/>
        <v>0</v>
      </c>
      <c r="FT52" s="240">
        <f t="shared" si="45"/>
        <v>1</v>
      </c>
      <c r="FU52" s="7">
        <f>+Data[[#This Row],[¿El agente confirma la titularidad del cliente adecuadamente?53]]</f>
        <v>1</v>
      </c>
      <c r="FV52" s="240">
        <f t="shared" si="46"/>
        <v>1</v>
      </c>
      <c r="FW52" s="240">
        <f t="shared" si="47"/>
        <v>1</v>
      </c>
      <c r="FX52" s="7">
        <f t="shared" si="196"/>
        <v>1</v>
      </c>
      <c r="FY52" s="240">
        <f t="shared" si="49"/>
        <v>1</v>
      </c>
      <c r="FZ52" s="7">
        <f>+Data[[#This Row],[¿El agente evita compartir información sensible?56]]</f>
        <v>1</v>
      </c>
      <c r="GA52" s="7">
        <f t="shared" si="197"/>
        <v>1</v>
      </c>
      <c r="GB52" s="189">
        <f t="shared" si="198"/>
        <v>0.1</v>
      </c>
      <c r="GC52" s="189">
        <f t="shared" si="199"/>
        <v>0</v>
      </c>
      <c r="GD52" s="190">
        <f t="shared" si="200"/>
        <v>0</v>
      </c>
      <c r="GE52" s="190">
        <f t="shared" si="201"/>
        <v>0.3</v>
      </c>
      <c r="GF52" s="7">
        <f t="shared" si="202"/>
        <v>0.4</v>
      </c>
      <c r="GG52" s="187">
        <f>1</f>
        <v>1</v>
      </c>
      <c r="GH52" s="187">
        <f t="shared" si="50"/>
        <v>1</v>
      </c>
      <c r="GI52" t="str">
        <f t="shared" si="51"/>
        <v/>
      </c>
      <c r="GJ52" t="str">
        <f t="shared" si="52"/>
        <v/>
      </c>
      <c r="GK52" t="str">
        <f t="shared" si="53"/>
        <v/>
      </c>
      <c r="GN52" t="str">
        <f t="shared" si="54"/>
        <v/>
      </c>
      <c r="GO52" t="str">
        <f t="shared" si="55"/>
        <v/>
      </c>
      <c r="GP52" t="str">
        <f t="shared" si="56"/>
        <v/>
      </c>
      <c r="GQ52" t="str">
        <f t="shared" si="57"/>
        <v/>
      </c>
      <c r="GR52" t="str">
        <f t="shared" si="58"/>
        <v/>
      </c>
      <c r="GS52" t="str">
        <f t="shared" si="59"/>
        <v/>
      </c>
      <c r="GT52" t="str">
        <f t="shared" si="60"/>
        <v/>
      </c>
      <c r="GU52" t="e">
        <f>IF(#REF!="No",#REF!,"")</f>
        <v>#REF!</v>
      </c>
      <c r="GV52" t="str">
        <f t="shared" si="61"/>
        <v/>
      </c>
      <c r="GW52" t="str">
        <f t="shared" si="62"/>
        <v/>
      </c>
      <c r="GX52" t="str">
        <f t="shared" si="63"/>
        <v/>
      </c>
      <c r="GY52" t="str">
        <f t="shared" si="64"/>
        <v/>
      </c>
      <c r="GZ52" t="str">
        <f t="shared" si="65"/>
        <v/>
      </c>
      <c r="HA52" t="str">
        <f t="shared" si="66"/>
        <v xml:space="preserve">¿El agente comunica beneficios emocionales al cliente? </v>
      </c>
      <c r="HB52" t="str">
        <f t="shared" si="67"/>
        <v/>
      </c>
      <c r="HC52" t="str">
        <f t="shared" si="68"/>
        <v/>
      </c>
      <c r="HD52" t="str">
        <f t="shared" si="69"/>
        <v/>
      </c>
      <c r="HE52" t="str">
        <f t="shared" si="70"/>
        <v/>
      </c>
      <c r="HF52" t="str">
        <f t="shared" si="71"/>
        <v/>
      </c>
      <c r="HG52" t="str">
        <f t="shared" si="72"/>
        <v/>
      </c>
      <c r="HH52" t="str">
        <f t="shared" si="73"/>
        <v/>
      </c>
      <c r="HI52" t="str">
        <f t="shared" si="74"/>
        <v/>
      </c>
      <c r="HJ52" t="str">
        <f t="shared" si="75"/>
        <v/>
      </c>
      <c r="HK52" t="str">
        <f t="shared" si="76"/>
        <v/>
      </c>
      <c r="HL52" t="str">
        <f t="shared" si="77"/>
        <v/>
      </c>
      <c r="HM52" t="str">
        <f t="shared" si="78"/>
        <v/>
      </c>
      <c r="HN52" t="str">
        <f t="shared" si="79"/>
        <v/>
      </c>
      <c r="HO52" t="str">
        <f t="shared" si="80"/>
        <v/>
      </c>
      <c r="HP52" t="str">
        <f t="shared" si="81"/>
        <v/>
      </c>
      <c r="HQ52" t="e">
        <f>IF(#REF!="No",#REF!,"")</f>
        <v>#REF!</v>
      </c>
      <c r="HR52" t="e">
        <f>IF(#REF!="No",#REF!,"")</f>
        <v>#REF!</v>
      </c>
      <c r="HS52" t="str">
        <f t="shared" si="82"/>
        <v/>
      </c>
      <c r="HT52" t="str">
        <f t="shared" si="83"/>
        <v/>
      </c>
      <c r="HU52" t="str">
        <f t="shared" si="84"/>
        <v/>
      </c>
      <c r="HV52" t="str">
        <f t="shared" si="85"/>
        <v/>
      </c>
      <c r="HW52" t="str">
        <f t="shared" si="86"/>
        <v xml:space="preserve">¿El agente realiza seguimiento adecuado al caso o solicitud? </v>
      </c>
      <c r="HX52" t="str">
        <f t="shared" si="87"/>
        <v xml:space="preserve">¿El agente maneja correctamente las objeciones del cliente? </v>
      </c>
      <c r="HY52" t="str">
        <f t="shared" si="88"/>
        <v/>
      </c>
      <c r="HZ52" t="str">
        <f t="shared" si="89"/>
        <v/>
      </c>
      <c r="IA52" t="str">
        <f t="shared" si="90"/>
        <v/>
      </c>
      <c r="IB52" t="str">
        <f t="shared" si="91"/>
        <v/>
      </c>
      <c r="IC52" t="str">
        <f t="shared" si="92"/>
        <v/>
      </c>
      <c r="ID52" s="187" t="str">
        <f t="shared" si="93"/>
        <v/>
      </c>
      <c r="IE52" s="187" t="str">
        <f t="shared" si="94"/>
        <v/>
      </c>
      <c r="IF52" s="187" t="str">
        <f t="shared" si="95"/>
        <v/>
      </c>
      <c r="IG52" s="187" t="str">
        <f t="shared" si="96"/>
        <v/>
      </c>
      <c r="IH52" s="78" t="str">
        <f>A52&amp;" "&amp;F52&amp;" "&amp;Data[[#This Row],[mes]]</f>
        <v>Frank Joseph Castillo Morales Outbound may-26</v>
      </c>
      <c r="II52" s="78">
        <f>COUNTIF($IH52:$IH425,IH52)</f>
        <v>3</v>
      </c>
      <c r="IJ52" s="78">
        <f t="shared" si="203"/>
        <v>0</v>
      </c>
      <c r="IK52" s="78">
        <f>IF(Data[[#This Row],[Muestra Critica]]&gt;0,Data[[#This Row],[Muestra Critica]],"")</f>
        <v>1</v>
      </c>
      <c r="IL52" s="209">
        <f>IF(IK52="","",COUNTIF($IK$3:$IK425,IK52))</f>
        <v>397</v>
      </c>
      <c r="IM52" s="209">
        <f t="shared" si="204"/>
        <v>0</v>
      </c>
      <c r="IN52" s="188" t="str">
        <f t="shared" si="99"/>
        <v>may-26</v>
      </c>
      <c r="IO52" s="78"/>
      <c r="IP52" s="78"/>
      <c r="IQ52" s="78"/>
      <c r="IR52" s="78"/>
      <c r="IS52" s="78" t="str">
        <f ca="1">IFERROR(_xlfn.XLOOKUP(A:A,HC!B:B,HC!E:E,,0),0)</f>
        <v>&gt; 60 dias</v>
      </c>
    </row>
    <row r="53" spans="1:253" ht="14.5" customHeight="1">
      <c r="A53" s="205" t="s">
        <v>355</v>
      </c>
      <c r="B53" s="205">
        <v>67206141</v>
      </c>
      <c r="C53" s="210">
        <v>46147</v>
      </c>
      <c r="D53" s="205" t="s">
        <v>449</v>
      </c>
      <c r="E53" s="205" t="s">
        <v>431</v>
      </c>
      <c r="F53" s="205" t="s">
        <v>32</v>
      </c>
      <c r="G53" s="205" t="s">
        <v>436</v>
      </c>
      <c r="H53" s="205" t="s">
        <v>452</v>
      </c>
      <c r="I53" s="206" t="s">
        <v>447</v>
      </c>
      <c r="J53" s="168" t="s">
        <v>33</v>
      </c>
      <c r="K53" s="168" t="s">
        <v>33</v>
      </c>
      <c r="L53" s="168" t="s">
        <v>33</v>
      </c>
      <c r="M53" s="168" t="s">
        <v>33</v>
      </c>
      <c r="N53" s="168" t="s">
        <v>33</v>
      </c>
      <c r="O53" s="168" t="s">
        <v>33</v>
      </c>
      <c r="P53" s="168" t="s">
        <v>33</v>
      </c>
      <c r="Q53" s="168" t="s">
        <v>33</v>
      </c>
      <c r="R53" s="168" t="s">
        <v>33</v>
      </c>
      <c r="S53" s="168" t="s">
        <v>33</v>
      </c>
      <c r="T53" s="168" t="s">
        <v>33</v>
      </c>
      <c r="U53" s="168" t="s">
        <v>33</v>
      </c>
      <c r="V53" s="169" t="s">
        <v>33</v>
      </c>
      <c r="W53" s="169" t="s">
        <v>33</v>
      </c>
      <c r="X53" s="169" t="s">
        <v>33</v>
      </c>
      <c r="Y53" s="169" t="s">
        <v>33</v>
      </c>
      <c r="Z53" s="169" t="s">
        <v>33</v>
      </c>
      <c r="AA53" s="169" t="s">
        <v>33</v>
      </c>
      <c r="AB53" s="169" t="s">
        <v>33</v>
      </c>
      <c r="AC53" s="169" t="s">
        <v>33</v>
      </c>
      <c r="AD53" s="169" t="s">
        <v>33</v>
      </c>
      <c r="AE53" s="169" t="s">
        <v>33</v>
      </c>
      <c r="AF53" s="169" t="s">
        <v>33</v>
      </c>
      <c r="AG53" s="169" t="s">
        <v>33</v>
      </c>
      <c r="AH53" s="169" t="s">
        <v>33</v>
      </c>
      <c r="AI53" s="169" t="s">
        <v>33</v>
      </c>
      <c r="AJ53" s="169" t="s">
        <v>33</v>
      </c>
      <c r="AK53" s="169" t="s">
        <v>33</v>
      </c>
      <c r="AL53" s="169" t="s">
        <v>33</v>
      </c>
      <c r="AM53" s="169" t="s">
        <v>33</v>
      </c>
      <c r="AN53" s="169" t="s">
        <v>33</v>
      </c>
      <c r="AO53" s="169" t="s">
        <v>33</v>
      </c>
      <c r="AP53" s="169" t="s">
        <v>33</v>
      </c>
      <c r="AQ53" s="169" t="s">
        <v>464</v>
      </c>
      <c r="AR53" s="169" t="s">
        <v>33</v>
      </c>
      <c r="AS53" s="169" t="s">
        <v>34</v>
      </c>
      <c r="AT53" s="169" t="s">
        <v>33</v>
      </c>
      <c r="AU53" s="169" t="s">
        <v>33</v>
      </c>
      <c r="AV53" s="169" t="s">
        <v>33</v>
      </c>
      <c r="AW53" s="169" t="s">
        <v>34</v>
      </c>
      <c r="AX53" s="169" t="s">
        <v>33</v>
      </c>
      <c r="AY53" s="169" t="s">
        <v>33</v>
      </c>
      <c r="AZ53" s="169" t="s">
        <v>33</v>
      </c>
      <c r="BA53" s="169" t="s">
        <v>33</v>
      </c>
      <c r="BB53" s="169" t="s">
        <v>33</v>
      </c>
      <c r="BC53" s="207" t="s">
        <v>33</v>
      </c>
      <c r="BD53" s="207" t="s">
        <v>33</v>
      </c>
      <c r="BE53" s="207" t="s">
        <v>33</v>
      </c>
      <c r="BF53" s="208" t="s">
        <v>33</v>
      </c>
      <c r="BG53" s="196"/>
      <c r="BH53" s="211" t="str">
        <f>Data[[#This Row],[Tipo de Muestra]]</f>
        <v>Critica</v>
      </c>
      <c r="BI53" s="196"/>
      <c r="BJ53" s="196"/>
      <c r="BK53">
        <f t="shared" si="0"/>
        <v>1</v>
      </c>
      <c r="BL53">
        <f t="shared" si="1"/>
        <v>1</v>
      </c>
      <c r="BM53">
        <f t="shared" si="164"/>
        <v>1</v>
      </c>
      <c r="BN53">
        <f t="shared" si="165"/>
        <v>1</v>
      </c>
      <c r="BO53">
        <f t="shared" si="166"/>
        <v>1</v>
      </c>
      <c r="BP53">
        <f t="shared" si="167"/>
        <v>1</v>
      </c>
      <c r="BQ53">
        <f t="shared" si="168"/>
        <v>1</v>
      </c>
      <c r="BR53">
        <f t="shared" si="169"/>
        <v>1</v>
      </c>
      <c r="BS53">
        <f t="shared" si="170"/>
        <v>1</v>
      </c>
      <c r="BT53">
        <f t="shared" si="171"/>
        <v>1</v>
      </c>
      <c r="BU53">
        <f t="shared" si="172"/>
        <v>1</v>
      </c>
      <c r="BV53">
        <f t="shared" si="173"/>
        <v>1</v>
      </c>
      <c r="BW53">
        <f t="shared" si="174"/>
        <v>1</v>
      </c>
      <c r="BX53">
        <f t="shared" si="175"/>
        <v>1</v>
      </c>
      <c r="BY53">
        <f t="shared" si="176"/>
        <v>1</v>
      </c>
      <c r="BZ53">
        <f t="shared" si="177"/>
        <v>1</v>
      </c>
      <c r="CA53">
        <f t="shared" si="178"/>
        <v>1</v>
      </c>
      <c r="CB53">
        <f t="shared" si="179"/>
        <v>1</v>
      </c>
      <c r="CC53">
        <f t="shared" si="180"/>
        <v>1</v>
      </c>
      <c r="CD53">
        <f t="shared" si="181"/>
        <v>1</v>
      </c>
      <c r="CE53">
        <f t="shared" si="182"/>
        <v>1</v>
      </c>
      <c r="CF53">
        <f t="shared" si="101"/>
        <v>1</v>
      </c>
      <c r="CG53">
        <f t="shared" si="102"/>
        <v>1</v>
      </c>
      <c r="CH53">
        <f t="shared" si="103"/>
        <v>1</v>
      </c>
      <c r="CI53">
        <f t="shared" si="104"/>
        <v>1</v>
      </c>
      <c r="CJ53">
        <f t="shared" si="105"/>
        <v>1</v>
      </c>
      <c r="CK53">
        <f t="shared" si="106"/>
        <v>1</v>
      </c>
      <c r="CL53">
        <f t="shared" si="107"/>
        <v>1</v>
      </c>
      <c r="CM53">
        <f t="shared" si="108"/>
        <v>1</v>
      </c>
      <c r="CN53">
        <f t="shared" si="109"/>
        <v>1</v>
      </c>
      <c r="CO53">
        <f t="shared" si="110"/>
        <v>1</v>
      </c>
      <c r="CP53">
        <f t="shared" si="111"/>
        <v>1</v>
      </c>
      <c r="CQ53">
        <f t="shared" si="112"/>
        <v>1</v>
      </c>
      <c r="CR53">
        <f t="shared" si="113"/>
        <v>1</v>
      </c>
      <c r="CS53">
        <f t="shared" si="114"/>
        <v>0</v>
      </c>
      <c r="CT53">
        <f t="shared" si="115"/>
        <v>1</v>
      </c>
      <c r="CU53">
        <f t="shared" si="116"/>
        <v>1</v>
      </c>
      <c r="CV53">
        <f t="shared" si="117"/>
        <v>1</v>
      </c>
      <c r="CW53">
        <f t="shared" si="118"/>
        <v>0</v>
      </c>
      <c r="CX53">
        <f t="shared" si="119"/>
        <v>1</v>
      </c>
      <c r="CY53">
        <f t="shared" si="120"/>
        <v>1</v>
      </c>
      <c r="CZ53">
        <f t="shared" si="121"/>
        <v>1</v>
      </c>
      <c r="DA53">
        <f t="shared" si="122"/>
        <v>1</v>
      </c>
      <c r="DB53">
        <f t="shared" si="123"/>
        <v>1</v>
      </c>
      <c r="DC53" s="187">
        <f t="shared" si="124"/>
        <v>1</v>
      </c>
      <c r="DD53" s="187">
        <f t="shared" si="125"/>
        <v>1</v>
      </c>
      <c r="DE53" s="187">
        <f t="shared" si="126"/>
        <v>1</v>
      </c>
      <c r="DF53" s="187">
        <f t="shared" si="3"/>
        <v>1</v>
      </c>
      <c r="DG53">
        <f t="shared" si="183"/>
        <v>1</v>
      </c>
      <c r="DH53" s="7">
        <f t="shared" si="4"/>
        <v>0.15</v>
      </c>
      <c r="DI53" s="7">
        <f t="shared" si="5"/>
        <v>0.15</v>
      </c>
      <c r="DJ53" s="7">
        <f t="shared" si="6"/>
        <v>0.15</v>
      </c>
      <c r="DK53" s="7">
        <f t="shared" si="184"/>
        <v>0.15</v>
      </c>
      <c r="DL53" s="7">
        <f t="shared" si="7"/>
        <v>0.3</v>
      </c>
      <c r="DM53" s="7">
        <f t="shared" si="8"/>
        <v>0.3</v>
      </c>
      <c r="DN53" s="7">
        <f t="shared" si="9"/>
        <v>0.3</v>
      </c>
      <c r="DO53" s="7">
        <f t="shared" si="10"/>
        <v>0.3</v>
      </c>
      <c r="DP53" s="7">
        <f>IF(MIN(Data[[#This Row],[¿El agente demuestra escucha activa durante la gestión?6]:[¿El agente parafrasea para confirmar entendimiento?9]])=0,0,30%)</f>
        <v>0.3</v>
      </c>
      <c r="DQ53" s="7">
        <f t="shared" si="11"/>
        <v>0.3</v>
      </c>
      <c r="DR53" s="7">
        <f t="shared" si="12"/>
        <v>0.3</v>
      </c>
      <c r="DS53" s="7">
        <f t="shared" si="13"/>
        <v>0.3</v>
      </c>
      <c r="DT53" s="7">
        <f t="shared" si="14"/>
        <v>0.3</v>
      </c>
      <c r="DU53" s="7">
        <f>IF(MIN(Data[[#This Row],[¿El agente adapta su comunicación al cliente?11]:[¿El agente utiliza el plural corporativo correctamente?14]])=0,0,30%)</f>
        <v>0.3</v>
      </c>
      <c r="DV53" s="7">
        <f t="shared" si="15"/>
        <v>0.25</v>
      </c>
      <c r="DW53" s="7">
        <f t="shared" si="185"/>
        <v>0.25</v>
      </c>
      <c r="DX53" s="7">
        <f t="shared" si="186"/>
        <v>1</v>
      </c>
      <c r="DY53" s="7">
        <f t="shared" si="129"/>
        <v>1</v>
      </c>
      <c r="DZ53" s="7">
        <f t="shared" si="130"/>
        <v>1</v>
      </c>
      <c r="EA53" s="7">
        <f t="shared" si="131"/>
        <v>1</v>
      </c>
      <c r="EB53" s="7">
        <f t="shared" si="132"/>
        <v>1</v>
      </c>
      <c r="EC53" s="7">
        <f t="shared" si="187"/>
        <v>1</v>
      </c>
      <c r="ED53" s="7">
        <f t="shared" si="16"/>
        <v>1</v>
      </c>
      <c r="EE53" s="7">
        <f t="shared" si="17"/>
        <v>1</v>
      </c>
      <c r="EF53" s="7">
        <f>IF(SUM(Data[[#This Row],[¿El agente presenta correctamente los beneficios del producto?23]:[¿El agente comunica beneficios emocionales al cliente?24]])=200%,100%,0%)</f>
        <v>1</v>
      </c>
      <c r="EG53" s="7">
        <f t="shared" si="18"/>
        <v>1</v>
      </c>
      <c r="EH53" s="7">
        <f t="shared" si="19"/>
        <v>1</v>
      </c>
      <c r="EI53" s="7">
        <f t="shared" si="20"/>
        <v>1</v>
      </c>
      <c r="EJ53" s="7">
        <f t="shared" si="188"/>
        <v>1</v>
      </c>
      <c r="EK53" s="7">
        <f t="shared" si="21"/>
        <v>1</v>
      </c>
      <c r="EL53" s="7">
        <f>+Data[[#This Row],[¿El agente explica los términos y condiciones del servicio?28]]</f>
        <v>1</v>
      </c>
      <c r="EM53" s="7">
        <f t="shared" si="22"/>
        <v>1</v>
      </c>
      <c r="EN53" s="7">
        <f>+Data[[#This Row],[¿El agente identifica correctamente la solicitud del cliente? 2]]</f>
        <v>1</v>
      </c>
      <c r="EO53" s="7">
        <f t="shared" si="23"/>
        <v>1</v>
      </c>
      <c r="EP53" s="7">
        <f t="shared" si="24"/>
        <v>1</v>
      </c>
      <c r="EQ53" s="7">
        <f t="shared" si="25"/>
        <v>1</v>
      </c>
      <c r="ER53" s="7">
        <f t="shared" si="189"/>
        <v>1</v>
      </c>
      <c r="ES53" s="7">
        <f t="shared" si="26"/>
        <v>1</v>
      </c>
      <c r="ET53" s="7">
        <f t="shared" si="27"/>
        <v>1</v>
      </c>
      <c r="EU53" s="7">
        <f t="shared" si="190"/>
        <v>1</v>
      </c>
      <c r="EV53" s="7">
        <f t="shared" si="28"/>
        <v>1</v>
      </c>
      <c r="EW53" s="7">
        <f t="shared" si="29"/>
        <v>1</v>
      </c>
      <c r="EX53" s="7">
        <f t="shared" si="135"/>
        <v>1</v>
      </c>
      <c r="EY53" s="7">
        <f t="shared" si="136"/>
        <v>1</v>
      </c>
      <c r="EZ53" s="7">
        <f t="shared" si="32"/>
        <v>1</v>
      </c>
      <c r="FA53" s="7">
        <f t="shared" si="137"/>
        <v>1</v>
      </c>
      <c r="FB53" s="7">
        <f t="shared" si="191"/>
        <v>1</v>
      </c>
      <c r="FC53" s="7">
        <f t="shared" si="192"/>
        <v>1</v>
      </c>
      <c r="FD53" s="7">
        <f t="shared" si="34"/>
        <v>1</v>
      </c>
      <c r="FE53" s="7">
        <f t="shared" si="35"/>
        <v>0</v>
      </c>
      <c r="FF53" s="7">
        <f t="shared" si="36"/>
        <v>1</v>
      </c>
      <c r="FG53" s="7">
        <f t="shared" si="37"/>
        <v>1</v>
      </c>
      <c r="FH53" s="7">
        <f t="shared" si="38"/>
        <v>1</v>
      </c>
      <c r="FI53" s="7">
        <f t="shared" si="39"/>
        <v>0</v>
      </c>
      <c r="FJ53" s="7">
        <f t="shared" si="193"/>
        <v>0</v>
      </c>
      <c r="FK53" s="7">
        <f t="shared" si="40"/>
        <v>1</v>
      </c>
      <c r="FL53" s="7">
        <f>+Data[[#This Row],[¿El agente gestiona la oferta según la campaña vigente?48]]</f>
        <v>1</v>
      </c>
      <c r="FM53" s="7">
        <f t="shared" si="41"/>
        <v>1</v>
      </c>
      <c r="FN53" s="7">
        <f t="shared" si="42"/>
        <v>1</v>
      </c>
      <c r="FO53" s="7">
        <f t="shared" si="43"/>
        <v>1</v>
      </c>
      <c r="FP53" s="7">
        <f t="shared" si="194"/>
        <v>1</v>
      </c>
      <c r="FQ53" s="7">
        <f t="shared" si="44"/>
        <v>1</v>
      </c>
      <c r="FR53" s="7">
        <f>+Data[[#This Row],[¿El agente registra correctamente todas las interacciones?52]]</f>
        <v>1</v>
      </c>
      <c r="FS53" s="7">
        <f t="shared" si="195"/>
        <v>0</v>
      </c>
      <c r="FT53" s="240">
        <f t="shared" si="45"/>
        <v>1</v>
      </c>
      <c r="FU53" s="7">
        <f>+Data[[#This Row],[¿El agente confirma la titularidad del cliente adecuadamente?53]]</f>
        <v>1</v>
      </c>
      <c r="FV53" s="240">
        <f t="shared" si="46"/>
        <v>1</v>
      </c>
      <c r="FW53" s="240">
        <f t="shared" si="47"/>
        <v>1</v>
      </c>
      <c r="FX53" s="7">
        <f t="shared" si="196"/>
        <v>1</v>
      </c>
      <c r="FY53" s="240">
        <f t="shared" si="49"/>
        <v>1</v>
      </c>
      <c r="FZ53" s="7">
        <f>+Data[[#This Row],[¿El agente evita compartir información sensible?56]]</f>
        <v>1</v>
      </c>
      <c r="GA53" s="7">
        <f t="shared" si="197"/>
        <v>1</v>
      </c>
      <c r="GB53" s="189">
        <f t="shared" si="198"/>
        <v>0.1</v>
      </c>
      <c r="GC53" s="189">
        <f t="shared" si="199"/>
        <v>0.3</v>
      </c>
      <c r="GD53" s="190">
        <f t="shared" si="200"/>
        <v>0</v>
      </c>
      <c r="GE53" s="190">
        <f t="shared" si="201"/>
        <v>0.3</v>
      </c>
      <c r="GF53" s="7">
        <f t="shared" si="202"/>
        <v>0.7</v>
      </c>
      <c r="GG53" s="187">
        <f>1</f>
        <v>1</v>
      </c>
      <c r="GH53" s="187">
        <f t="shared" si="50"/>
        <v>1</v>
      </c>
      <c r="GI53" t="str">
        <f t="shared" si="51"/>
        <v/>
      </c>
      <c r="GJ53" t="str">
        <f t="shared" si="52"/>
        <v/>
      </c>
      <c r="GK53" t="str">
        <f t="shared" si="53"/>
        <v/>
      </c>
      <c r="GN53" t="str">
        <f t="shared" si="54"/>
        <v/>
      </c>
      <c r="GO53" t="str">
        <f t="shared" si="55"/>
        <v/>
      </c>
      <c r="GP53" t="str">
        <f t="shared" si="56"/>
        <v/>
      </c>
      <c r="GQ53" t="str">
        <f t="shared" si="57"/>
        <v/>
      </c>
      <c r="GR53" t="str">
        <f t="shared" si="58"/>
        <v/>
      </c>
      <c r="GS53" t="str">
        <f t="shared" si="59"/>
        <v/>
      </c>
      <c r="GT53" t="str">
        <f t="shared" si="60"/>
        <v/>
      </c>
      <c r="GU53" t="e">
        <f>IF(#REF!="No",#REF!,"")</f>
        <v>#REF!</v>
      </c>
      <c r="GV53" t="str">
        <f t="shared" si="61"/>
        <v/>
      </c>
      <c r="GW53" t="str">
        <f t="shared" si="62"/>
        <v/>
      </c>
      <c r="GX53" t="str">
        <f t="shared" si="63"/>
        <v/>
      </c>
      <c r="GY53" t="str">
        <f t="shared" si="64"/>
        <v/>
      </c>
      <c r="GZ53" t="str">
        <f t="shared" si="65"/>
        <v/>
      </c>
      <c r="HA53" t="str">
        <f t="shared" si="66"/>
        <v/>
      </c>
      <c r="HB53" t="str">
        <f t="shared" si="67"/>
        <v/>
      </c>
      <c r="HC53" t="str">
        <f t="shared" si="68"/>
        <v/>
      </c>
      <c r="HD53" t="str">
        <f t="shared" si="69"/>
        <v/>
      </c>
      <c r="HE53" t="str">
        <f t="shared" si="70"/>
        <v/>
      </c>
      <c r="HF53" t="str">
        <f t="shared" si="71"/>
        <v/>
      </c>
      <c r="HG53" t="str">
        <f t="shared" si="72"/>
        <v/>
      </c>
      <c r="HH53" t="str">
        <f t="shared" si="73"/>
        <v/>
      </c>
      <c r="HI53" t="str">
        <f t="shared" si="74"/>
        <v/>
      </c>
      <c r="HJ53" t="str">
        <f t="shared" si="75"/>
        <v/>
      </c>
      <c r="HK53" t="str">
        <f t="shared" si="76"/>
        <v/>
      </c>
      <c r="HL53" t="str">
        <f t="shared" si="77"/>
        <v/>
      </c>
      <c r="HM53" t="str">
        <f t="shared" si="78"/>
        <v/>
      </c>
      <c r="HN53" t="str">
        <f t="shared" si="79"/>
        <v/>
      </c>
      <c r="HO53" t="str">
        <f t="shared" si="80"/>
        <v/>
      </c>
      <c r="HP53" t="str">
        <f t="shared" si="81"/>
        <v/>
      </c>
      <c r="HQ53" t="e">
        <f>IF(#REF!="No",#REF!,"")</f>
        <v>#REF!</v>
      </c>
      <c r="HR53" t="e">
        <f>IF(#REF!="No",#REF!,"")</f>
        <v>#REF!</v>
      </c>
      <c r="HS53" t="str">
        <f t="shared" si="82"/>
        <v/>
      </c>
      <c r="HT53" t="str">
        <f t="shared" si="83"/>
        <v xml:space="preserve">¿El agente realiza venta cruzada cuando corresponde? </v>
      </c>
      <c r="HU53" t="str">
        <f t="shared" si="84"/>
        <v/>
      </c>
      <c r="HV53" t="str">
        <f t="shared" si="85"/>
        <v/>
      </c>
      <c r="HW53" t="str">
        <f t="shared" si="86"/>
        <v/>
      </c>
      <c r="HX53" t="str">
        <f t="shared" si="87"/>
        <v xml:space="preserve">¿El agente maneja correctamente las objeciones del cliente? </v>
      </c>
      <c r="HY53" t="str">
        <f t="shared" si="88"/>
        <v/>
      </c>
      <c r="HZ53" t="str">
        <f t="shared" si="89"/>
        <v/>
      </c>
      <c r="IA53" t="str">
        <f t="shared" si="90"/>
        <v/>
      </c>
      <c r="IB53" t="str">
        <f t="shared" si="91"/>
        <v/>
      </c>
      <c r="IC53" t="str">
        <f t="shared" si="92"/>
        <v/>
      </c>
      <c r="ID53" s="187" t="str">
        <f t="shared" si="93"/>
        <v/>
      </c>
      <c r="IE53" s="187" t="str">
        <f t="shared" si="94"/>
        <v/>
      </c>
      <c r="IF53" s="187" t="str">
        <f t="shared" si="95"/>
        <v/>
      </c>
      <c r="IG53" s="187" t="str">
        <f t="shared" si="96"/>
        <v/>
      </c>
      <c r="IH53" s="78" t="str">
        <f>A53&amp;" "&amp;F53&amp;" "&amp;Data[[#This Row],[mes]]</f>
        <v>Sanneth Lyeette Soberon Guzman Outbound may-26</v>
      </c>
      <c r="II53" s="78">
        <f>COUNTIF($IH52:$IH425,IH53)</f>
        <v>3</v>
      </c>
      <c r="IJ53" s="78">
        <f t="shared" si="203"/>
        <v>0</v>
      </c>
      <c r="IK53" s="78">
        <f>IF(Data[[#This Row],[Muestra Critica]]&gt;0,Data[[#This Row],[Muestra Critica]],"")</f>
        <v>1</v>
      </c>
      <c r="IL53" s="209">
        <f>IF(IK53="","",COUNTIF($IK$3:$IK425,IK53))</f>
        <v>397</v>
      </c>
      <c r="IM53" s="209">
        <f t="shared" si="204"/>
        <v>0</v>
      </c>
      <c r="IN53" s="188" t="str">
        <f t="shared" si="99"/>
        <v>may-26</v>
      </c>
      <c r="IO53" s="78"/>
      <c r="IP53" s="78"/>
      <c r="IQ53" s="78"/>
      <c r="IR53" s="78"/>
      <c r="IS53" s="78" t="str">
        <f ca="1">IFERROR(_xlfn.XLOOKUP(A:A,HC!B:B,HC!E:E,,0),0)</f>
        <v>&gt; 60 dias</v>
      </c>
    </row>
    <row r="54" spans="1:253" ht="14.5" customHeight="1">
      <c r="A54" s="205" t="s">
        <v>357</v>
      </c>
      <c r="B54" s="205">
        <v>60650206</v>
      </c>
      <c r="C54" s="210">
        <v>46147</v>
      </c>
      <c r="D54" s="205" t="s">
        <v>449</v>
      </c>
      <c r="E54" s="205" t="s">
        <v>431</v>
      </c>
      <c r="F54" s="205" t="s">
        <v>32</v>
      </c>
      <c r="G54" s="205" t="s">
        <v>436</v>
      </c>
      <c r="H54" s="205" t="s">
        <v>452</v>
      </c>
      <c r="I54" s="206" t="s">
        <v>447</v>
      </c>
      <c r="J54" s="168" t="s">
        <v>33</v>
      </c>
      <c r="K54" s="168" t="s">
        <v>33</v>
      </c>
      <c r="L54" s="168" t="s">
        <v>34</v>
      </c>
      <c r="M54" s="168" t="s">
        <v>33</v>
      </c>
      <c r="N54" s="168" t="s">
        <v>33</v>
      </c>
      <c r="O54" s="168" t="s">
        <v>33</v>
      </c>
      <c r="P54" s="168" t="s">
        <v>33</v>
      </c>
      <c r="Q54" s="168" t="s">
        <v>33</v>
      </c>
      <c r="R54" s="168" t="s">
        <v>33</v>
      </c>
      <c r="S54" s="168" t="s">
        <v>33</v>
      </c>
      <c r="T54" s="168" t="s">
        <v>33</v>
      </c>
      <c r="U54" s="168" t="s">
        <v>33</v>
      </c>
      <c r="V54" s="169" t="s">
        <v>33</v>
      </c>
      <c r="W54" s="169" t="s">
        <v>33</v>
      </c>
      <c r="X54" s="169" t="s">
        <v>33</v>
      </c>
      <c r="Y54" s="169" t="s">
        <v>33</v>
      </c>
      <c r="Z54" s="169" t="s">
        <v>33</v>
      </c>
      <c r="AA54" s="169" t="s">
        <v>34</v>
      </c>
      <c r="AB54" s="169" t="s">
        <v>33</v>
      </c>
      <c r="AC54" s="169" t="s">
        <v>33</v>
      </c>
      <c r="AD54" s="169" t="s">
        <v>33</v>
      </c>
      <c r="AE54" s="169" t="s">
        <v>33</v>
      </c>
      <c r="AF54" s="169" t="s">
        <v>33</v>
      </c>
      <c r="AG54" s="169" t="s">
        <v>33</v>
      </c>
      <c r="AH54" s="169" t="s">
        <v>33</v>
      </c>
      <c r="AI54" s="169" t="s">
        <v>33</v>
      </c>
      <c r="AJ54" s="169" t="s">
        <v>33</v>
      </c>
      <c r="AK54" s="169" t="s">
        <v>33</v>
      </c>
      <c r="AL54" s="169" t="s">
        <v>33</v>
      </c>
      <c r="AM54" s="169" t="s">
        <v>33</v>
      </c>
      <c r="AN54" s="169" t="s">
        <v>33</v>
      </c>
      <c r="AO54" s="169" t="s">
        <v>33</v>
      </c>
      <c r="AP54" s="169" t="s">
        <v>33</v>
      </c>
      <c r="AQ54" s="169" t="s">
        <v>464</v>
      </c>
      <c r="AR54" s="169" t="s">
        <v>33</v>
      </c>
      <c r="AS54" s="169" t="s">
        <v>34</v>
      </c>
      <c r="AT54" s="169" t="s">
        <v>33</v>
      </c>
      <c r="AU54" s="169" t="s">
        <v>33</v>
      </c>
      <c r="AV54" s="169" t="s">
        <v>33</v>
      </c>
      <c r="AW54" s="169" t="s">
        <v>34</v>
      </c>
      <c r="AX54" s="169" t="s">
        <v>33</v>
      </c>
      <c r="AY54" s="169" t="s">
        <v>33</v>
      </c>
      <c r="AZ54" s="169" t="s">
        <v>33</v>
      </c>
      <c r="BA54" s="169" t="s">
        <v>33</v>
      </c>
      <c r="BB54" s="169" t="s">
        <v>33</v>
      </c>
      <c r="BC54" s="207" t="s">
        <v>33</v>
      </c>
      <c r="BD54" s="207" t="s">
        <v>33</v>
      </c>
      <c r="BE54" s="207" t="s">
        <v>33</v>
      </c>
      <c r="BF54" s="208" t="s">
        <v>33</v>
      </c>
      <c r="BG54" s="196"/>
      <c r="BH54" s="211" t="str">
        <f>Data[[#This Row],[Tipo de Muestra]]</f>
        <v>Critica</v>
      </c>
      <c r="BI54" s="196"/>
      <c r="BJ54" s="196"/>
      <c r="BK54">
        <f t="shared" si="0"/>
        <v>1</v>
      </c>
      <c r="BL54">
        <f t="shared" si="1"/>
        <v>1</v>
      </c>
      <c r="BM54">
        <f t="shared" si="164"/>
        <v>0</v>
      </c>
      <c r="BN54">
        <f t="shared" si="165"/>
        <v>1</v>
      </c>
      <c r="BO54">
        <f t="shared" si="166"/>
        <v>1</v>
      </c>
      <c r="BP54">
        <f t="shared" si="167"/>
        <v>1</v>
      </c>
      <c r="BQ54">
        <f t="shared" si="168"/>
        <v>1</v>
      </c>
      <c r="BR54">
        <f t="shared" si="169"/>
        <v>1</v>
      </c>
      <c r="BS54">
        <f t="shared" si="170"/>
        <v>1</v>
      </c>
      <c r="BT54">
        <f t="shared" si="171"/>
        <v>1</v>
      </c>
      <c r="BU54">
        <f t="shared" si="172"/>
        <v>1</v>
      </c>
      <c r="BV54">
        <f t="shared" si="173"/>
        <v>1</v>
      </c>
      <c r="BW54">
        <f t="shared" si="174"/>
        <v>1</v>
      </c>
      <c r="BX54">
        <f t="shared" si="175"/>
        <v>1</v>
      </c>
      <c r="BY54">
        <f t="shared" si="176"/>
        <v>1</v>
      </c>
      <c r="BZ54">
        <f t="shared" si="177"/>
        <v>1</v>
      </c>
      <c r="CA54">
        <f t="shared" si="178"/>
        <v>1</v>
      </c>
      <c r="CB54">
        <f t="shared" si="179"/>
        <v>0</v>
      </c>
      <c r="CC54">
        <f t="shared" si="180"/>
        <v>1</v>
      </c>
      <c r="CD54">
        <f t="shared" si="181"/>
        <v>1</v>
      </c>
      <c r="CE54">
        <f t="shared" si="182"/>
        <v>1</v>
      </c>
      <c r="CF54">
        <f t="shared" si="101"/>
        <v>1</v>
      </c>
      <c r="CG54">
        <f t="shared" si="102"/>
        <v>1</v>
      </c>
      <c r="CH54">
        <f t="shared" si="103"/>
        <v>1</v>
      </c>
      <c r="CI54">
        <f t="shared" si="104"/>
        <v>1</v>
      </c>
      <c r="CJ54">
        <f t="shared" si="105"/>
        <v>1</v>
      </c>
      <c r="CK54">
        <f t="shared" si="106"/>
        <v>1</v>
      </c>
      <c r="CL54">
        <f t="shared" si="107"/>
        <v>1</v>
      </c>
      <c r="CM54">
        <f t="shared" si="108"/>
        <v>1</v>
      </c>
      <c r="CN54">
        <f t="shared" si="109"/>
        <v>1</v>
      </c>
      <c r="CO54">
        <f t="shared" si="110"/>
        <v>1</v>
      </c>
      <c r="CP54">
        <f t="shared" si="111"/>
        <v>1</v>
      </c>
      <c r="CQ54">
        <f t="shared" si="112"/>
        <v>1</v>
      </c>
      <c r="CR54">
        <f t="shared" si="113"/>
        <v>1</v>
      </c>
      <c r="CS54">
        <f t="shared" si="114"/>
        <v>0</v>
      </c>
      <c r="CT54">
        <f t="shared" si="115"/>
        <v>1</v>
      </c>
      <c r="CU54">
        <f t="shared" si="116"/>
        <v>1</v>
      </c>
      <c r="CV54">
        <f t="shared" si="117"/>
        <v>1</v>
      </c>
      <c r="CW54">
        <f t="shared" si="118"/>
        <v>0</v>
      </c>
      <c r="CX54">
        <f t="shared" si="119"/>
        <v>1</v>
      </c>
      <c r="CY54">
        <f t="shared" si="120"/>
        <v>1</v>
      </c>
      <c r="CZ54">
        <f t="shared" si="121"/>
        <v>1</v>
      </c>
      <c r="DA54">
        <f t="shared" si="122"/>
        <v>1</v>
      </c>
      <c r="DB54">
        <f t="shared" si="123"/>
        <v>1</v>
      </c>
      <c r="DC54" s="187">
        <f t="shared" si="124"/>
        <v>1</v>
      </c>
      <c r="DD54" s="187">
        <f t="shared" si="125"/>
        <v>1</v>
      </c>
      <c r="DE54" s="187">
        <f t="shared" si="126"/>
        <v>1</v>
      </c>
      <c r="DF54" s="187">
        <f t="shared" si="3"/>
        <v>1</v>
      </c>
      <c r="DG54">
        <f t="shared" si="183"/>
        <v>1</v>
      </c>
      <c r="DH54" s="7">
        <f t="shared" si="4"/>
        <v>0.15</v>
      </c>
      <c r="DI54" s="7">
        <f t="shared" si="5"/>
        <v>0.15</v>
      </c>
      <c r="DJ54" s="7">
        <f t="shared" si="6"/>
        <v>0</v>
      </c>
      <c r="DK54" s="7">
        <f t="shared" si="184"/>
        <v>0</v>
      </c>
      <c r="DL54" s="7">
        <f t="shared" si="7"/>
        <v>0.3</v>
      </c>
      <c r="DM54" s="7">
        <f t="shared" si="8"/>
        <v>0.3</v>
      </c>
      <c r="DN54" s="7">
        <f t="shared" si="9"/>
        <v>0.3</v>
      </c>
      <c r="DO54" s="7">
        <f t="shared" si="10"/>
        <v>0.3</v>
      </c>
      <c r="DP54" s="7">
        <f>IF(MIN(Data[[#This Row],[¿El agente demuestra escucha activa durante la gestión?6]:[¿El agente parafrasea para confirmar entendimiento?9]])=0,0,30%)</f>
        <v>0.3</v>
      </c>
      <c r="DQ54" s="7">
        <f t="shared" si="11"/>
        <v>0.3</v>
      </c>
      <c r="DR54" s="7">
        <f t="shared" si="12"/>
        <v>0.3</v>
      </c>
      <c r="DS54" s="7">
        <f t="shared" si="13"/>
        <v>0.3</v>
      </c>
      <c r="DT54" s="7">
        <f t="shared" si="14"/>
        <v>0.3</v>
      </c>
      <c r="DU54" s="7">
        <f>IF(MIN(Data[[#This Row],[¿El agente adapta su comunicación al cliente?11]:[¿El agente utiliza el plural corporativo correctamente?14]])=0,0,30%)</f>
        <v>0.3</v>
      </c>
      <c r="DV54" s="7">
        <f t="shared" si="15"/>
        <v>0.25</v>
      </c>
      <c r="DW54" s="7">
        <f t="shared" si="185"/>
        <v>0.25</v>
      </c>
      <c r="DX54" s="7">
        <f t="shared" si="186"/>
        <v>0.85</v>
      </c>
      <c r="DY54" s="7">
        <f t="shared" si="129"/>
        <v>1</v>
      </c>
      <c r="DZ54" s="7">
        <f t="shared" si="130"/>
        <v>1</v>
      </c>
      <c r="EA54" s="7">
        <f t="shared" si="131"/>
        <v>1</v>
      </c>
      <c r="EB54" s="7">
        <f t="shared" si="132"/>
        <v>1</v>
      </c>
      <c r="EC54" s="7">
        <f t="shared" si="187"/>
        <v>1</v>
      </c>
      <c r="ED54" s="7">
        <f t="shared" si="16"/>
        <v>1</v>
      </c>
      <c r="EE54" s="7">
        <f t="shared" si="17"/>
        <v>0</v>
      </c>
      <c r="EF54" s="7">
        <f>IF(SUM(Data[[#This Row],[¿El agente presenta correctamente los beneficios del producto?23]:[¿El agente comunica beneficios emocionales al cliente?24]])=200%,100%,0%)</f>
        <v>0</v>
      </c>
      <c r="EG54" s="7">
        <f t="shared" si="18"/>
        <v>1</v>
      </c>
      <c r="EH54" s="7">
        <f t="shared" si="19"/>
        <v>1</v>
      </c>
      <c r="EI54" s="7">
        <f t="shared" si="20"/>
        <v>1</v>
      </c>
      <c r="EJ54" s="7">
        <f t="shared" si="188"/>
        <v>1</v>
      </c>
      <c r="EK54" s="7">
        <f t="shared" si="21"/>
        <v>1</v>
      </c>
      <c r="EL54" s="7">
        <f>+Data[[#This Row],[¿El agente explica los términos y condiciones del servicio?28]]</f>
        <v>1</v>
      </c>
      <c r="EM54" s="7">
        <f t="shared" si="22"/>
        <v>1</v>
      </c>
      <c r="EN54" s="7">
        <f>+Data[[#This Row],[¿El agente identifica correctamente la solicitud del cliente? 2]]</f>
        <v>1</v>
      </c>
      <c r="EO54" s="7">
        <f t="shared" si="23"/>
        <v>1</v>
      </c>
      <c r="EP54" s="7">
        <f t="shared" si="24"/>
        <v>1</v>
      </c>
      <c r="EQ54" s="7">
        <f t="shared" si="25"/>
        <v>1</v>
      </c>
      <c r="ER54" s="7">
        <f t="shared" si="189"/>
        <v>1</v>
      </c>
      <c r="ES54" s="7">
        <f t="shared" si="26"/>
        <v>1</v>
      </c>
      <c r="ET54" s="7">
        <f t="shared" si="27"/>
        <v>1</v>
      </c>
      <c r="EU54" s="7">
        <f t="shared" si="190"/>
        <v>1</v>
      </c>
      <c r="EV54" s="7">
        <f t="shared" si="28"/>
        <v>1</v>
      </c>
      <c r="EW54" s="7">
        <f t="shared" si="29"/>
        <v>1</v>
      </c>
      <c r="EX54" s="7">
        <f t="shared" si="135"/>
        <v>1</v>
      </c>
      <c r="EY54" s="7">
        <f t="shared" si="136"/>
        <v>1</v>
      </c>
      <c r="EZ54" s="7">
        <f t="shared" si="32"/>
        <v>1</v>
      </c>
      <c r="FA54" s="7">
        <f t="shared" si="137"/>
        <v>1</v>
      </c>
      <c r="FB54" s="7">
        <f t="shared" si="191"/>
        <v>1</v>
      </c>
      <c r="FC54" s="7">
        <f t="shared" si="192"/>
        <v>0</v>
      </c>
      <c r="FD54" s="7">
        <f t="shared" si="34"/>
        <v>1</v>
      </c>
      <c r="FE54" s="7">
        <f t="shared" si="35"/>
        <v>0</v>
      </c>
      <c r="FF54" s="7">
        <f t="shared" si="36"/>
        <v>1</v>
      </c>
      <c r="FG54" s="7">
        <f t="shared" si="37"/>
        <v>1</v>
      </c>
      <c r="FH54" s="7">
        <f t="shared" si="38"/>
        <v>1</v>
      </c>
      <c r="FI54" s="7">
        <f t="shared" si="39"/>
        <v>0</v>
      </c>
      <c r="FJ54" s="7">
        <f t="shared" si="193"/>
        <v>0</v>
      </c>
      <c r="FK54" s="7">
        <f t="shared" si="40"/>
        <v>1</v>
      </c>
      <c r="FL54" s="7">
        <f>+Data[[#This Row],[¿El agente gestiona la oferta según la campaña vigente?48]]</f>
        <v>1</v>
      </c>
      <c r="FM54" s="7">
        <f t="shared" si="41"/>
        <v>1</v>
      </c>
      <c r="FN54" s="7">
        <f t="shared" si="42"/>
        <v>1</v>
      </c>
      <c r="FO54" s="7">
        <f t="shared" si="43"/>
        <v>1</v>
      </c>
      <c r="FP54" s="7">
        <f t="shared" si="194"/>
        <v>1</v>
      </c>
      <c r="FQ54" s="7">
        <f t="shared" si="44"/>
        <v>1</v>
      </c>
      <c r="FR54" s="7">
        <f>+Data[[#This Row],[¿El agente registra correctamente todas las interacciones?52]]</f>
        <v>1</v>
      </c>
      <c r="FS54" s="7">
        <f t="shared" si="195"/>
        <v>0</v>
      </c>
      <c r="FT54" s="240">
        <f t="shared" si="45"/>
        <v>1</v>
      </c>
      <c r="FU54" s="7">
        <f>+Data[[#This Row],[¿El agente confirma la titularidad del cliente adecuadamente?53]]</f>
        <v>1</v>
      </c>
      <c r="FV54" s="240">
        <f t="shared" si="46"/>
        <v>1</v>
      </c>
      <c r="FW54" s="240">
        <f t="shared" si="47"/>
        <v>1</v>
      </c>
      <c r="FX54" s="7">
        <f t="shared" si="196"/>
        <v>1</v>
      </c>
      <c r="FY54" s="240">
        <f t="shared" si="49"/>
        <v>1</v>
      </c>
      <c r="FZ54" s="7">
        <f>+Data[[#This Row],[¿El agente evita compartir información sensible?56]]</f>
        <v>1</v>
      </c>
      <c r="GA54" s="7">
        <f t="shared" si="197"/>
        <v>1</v>
      </c>
      <c r="GB54" s="189">
        <f t="shared" si="198"/>
        <v>8.5000000000000006E-2</v>
      </c>
      <c r="GC54" s="189">
        <f t="shared" si="199"/>
        <v>0</v>
      </c>
      <c r="GD54" s="190">
        <f t="shared" si="200"/>
        <v>0</v>
      </c>
      <c r="GE54" s="190">
        <f t="shared" si="201"/>
        <v>0.3</v>
      </c>
      <c r="GF54" s="7">
        <f t="shared" si="202"/>
        <v>0.38500000000000001</v>
      </c>
      <c r="GG54" s="187">
        <f>1</f>
        <v>1</v>
      </c>
      <c r="GH54" s="187">
        <f t="shared" si="50"/>
        <v>1</v>
      </c>
      <c r="GI54" t="str">
        <f t="shared" si="51"/>
        <v/>
      </c>
      <c r="GJ54" t="str">
        <f t="shared" si="52"/>
        <v/>
      </c>
      <c r="GK54" t="str">
        <f t="shared" si="53"/>
        <v xml:space="preserve">¿El agente cumple con la identificación formal y profesional? </v>
      </c>
      <c r="GN54" t="str">
        <f t="shared" si="54"/>
        <v/>
      </c>
      <c r="GO54" t="str">
        <f t="shared" si="55"/>
        <v/>
      </c>
      <c r="GP54" t="str">
        <f t="shared" si="56"/>
        <v/>
      </c>
      <c r="GQ54" t="str">
        <f t="shared" si="57"/>
        <v/>
      </c>
      <c r="GR54" t="str">
        <f t="shared" si="58"/>
        <v/>
      </c>
      <c r="GS54" t="str">
        <f t="shared" si="59"/>
        <v/>
      </c>
      <c r="GT54" t="str">
        <f t="shared" si="60"/>
        <v/>
      </c>
      <c r="GU54" t="e">
        <f>IF(#REF!="No",#REF!,"")</f>
        <v>#REF!</v>
      </c>
      <c r="GV54" t="str">
        <f t="shared" si="61"/>
        <v/>
      </c>
      <c r="GW54" t="str">
        <f t="shared" si="62"/>
        <v/>
      </c>
      <c r="GX54" t="str">
        <f t="shared" si="63"/>
        <v/>
      </c>
      <c r="GY54" t="str">
        <f t="shared" si="64"/>
        <v/>
      </c>
      <c r="GZ54" t="str">
        <f t="shared" si="65"/>
        <v/>
      </c>
      <c r="HA54" t="str">
        <f t="shared" si="66"/>
        <v xml:space="preserve">¿El agente comunica beneficios emocionales al cliente? </v>
      </c>
      <c r="HB54" t="str">
        <f t="shared" si="67"/>
        <v/>
      </c>
      <c r="HC54" t="str">
        <f t="shared" si="68"/>
        <v/>
      </c>
      <c r="HD54" t="str">
        <f t="shared" si="69"/>
        <v/>
      </c>
      <c r="HE54" t="str">
        <f t="shared" si="70"/>
        <v/>
      </c>
      <c r="HF54" t="str">
        <f t="shared" si="71"/>
        <v/>
      </c>
      <c r="HG54" t="str">
        <f t="shared" si="72"/>
        <v/>
      </c>
      <c r="HH54" t="str">
        <f t="shared" si="73"/>
        <v/>
      </c>
      <c r="HI54" t="str">
        <f t="shared" si="74"/>
        <v/>
      </c>
      <c r="HJ54" t="str">
        <f t="shared" si="75"/>
        <v/>
      </c>
      <c r="HK54" t="str">
        <f t="shared" si="76"/>
        <v/>
      </c>
      <c r="HL54" t="str">
        <f t="shared" si="77"/>
        <v/>
      </c>
      <c r="HM54" t="str">
        <f t="shared" si="78"/>
        <v/>
      </c>
      <c r="HN54" t="str">
        <f t="shared" si="79"/>
        <v/>
      </c>
      <c r="HO54" t="str">
        <f t="shared" si="80"/>
        <v/>
      </c>
      <c r="HP54" t="str">
        <f t="shared" si="81"/>
        <v/>
      </c>
      <c r="HQ54" t="e">
        <f>IF(#REF!="No",#REF!,"")</f>
        <v>#REF!</v>
      </c>
      <c r="HR54" t="e">
        <f>IF(#REF!="No",#REF!,"")</f>
        <v>#REF!</v>
      </c>
      <c r="HS54" t="str">
        <f t="shared" si="82"/>
        <v/>
      </c>
      <c r="HT54" t="str">
        <f t="shared" si="83"/>
        <v xml:space="preserve">¿El agente realiza venta cruzada cuando corresponde? </v>
      </c>
      <c r="HU54" t="str">
        <f t="shared" si="84"/>
        <v/>
      </c>
      <c r="HV54" t="str">
        <f t="shared" si="85"/>
        <v/>
      </c>
      <c r="HW54" t="str">
        <f t="shared" si="86"/>
        <v/>
      </c>
      <c r="HX54" t="str">
        <f t="shared" si="87"/>
        <v xml:space="preserve">¿El agente maneja correctamente las objeciones del cliente? </v>
      </c>
      <c r="HY54" t="str">
        <f t="shared" si="88"/>
        <v/>
      </c>
      <c r="HZ54" t="str">
        <f t="shared" si="89"/>
        <v/>
      </c>
      <c r="IA54" t="str">
        <f t="shared" si="90"/>
        <v/>
      </c>
      <c r="IB54" t="str">
        <f t="shared" si="91"/>
        <v/>
      </c>
      <c r="IC54" t="str">
        <f t="shared" si="92"/>
        <v/>
      </c>
      <c r="ID54" s="187" t="str">
        <f t="shared" si="93"/>
        <v/>
      </c>
      <c r="IE54" s="187" t="str">
        <f t="shared" si="94"/>
        <v/>
      </c>
      <c r="IF54" s="187" t="str">
        <f t="shared" si="95"/>
        <v/>
      </c>
      <c r="IG54" s="187" t="str">
        <f t="shared" si="96"/>
        <v/>
      </c>
      <c r="IH54" s="78" t="str">
        <f>A54&amp;" "&amp;F54&amp;" "&amp;Data[[#This Row],[mes]]</f>
        <v>Ronaldo Jahir Rivera Madrid Outbound may-26</v>
      </c>
      <c r="II54" s="78">
        <f>COUNTIF($IH53:$IH425,IH54)</f>
        <v>3</v>
      </c>
      <c r="IJ54" s="78">
        <f t="shared" si="203"/>
        <v>0</v>
      </c>
      <c r="IK54" s="78">
        <f>IF(Data[[#This Row],[Muestra Critica]]&gt;0,Data[[#This Row],[Muestra Critica]],"")</f>
        <v>1</v>
      </c>
      <c r="IL54" s="209">
        <f>IF(IK54="","",COUNTIF($IK$3:$IK425,IK54))</f>
        <v>397</v>
      </c>
      <c r="IM54" s="209">
        <f t="shared" si="204"/>
        <v>0</v>
      </c>
      <c r="IN54" s="188" t="str">
        <f t="shared" si="99"/>
        <v>may-26</v>
      </c>
      <c r="IO54" s="78"/>
      <c r="IP54" s="78"/>
      <c r="IQ54" s="78"/>
      <c r="IR54" s="78"/>
      <c r="IS54" s="78" t="str">
        <f ca="1">IFERROR(_xlfn.XLOOKUP(A:A,HC!B:B,HC!E:E,,0),0)</f>
        <v>&gt; 60 dias</v>
      </c>
    </row>
    <row r="55" spans="1:253" ht="15" customHeight="1">
      <c r="A55" s="205" t="s">
        <v>352</v>
      </c>
      <c r="B55" s="205">
        <v>66636324</v>
      </c>
      <c r="C55" s="210">
        <v>46148</v>
      </c>
      <c r="D55" s="205" t="s">
        <v>449</v>
      </c>
      <c r="E55" s="205" t="s">
        <v>431</v>
      </c>
      <c r="F55" s="205" t="s">
        <v>32</v>
      </c>
      <c r="G55" s="205" t="s">
        <v>436</v>
      </c>
      <c r="H55" s="205" t="s">
        <v>452</v>
      </c>
      <c r="I55" s="206" t="s">
        <v>447</v>
      </c>
      <c r="J55" s="168" t="s">
        <v>33</v>
      </c>
      <c r="K55" s="168" t="s">
        <v>33</v>
      </c>
      <c r="L55" s="168" t="s">
        <v>33</v>
      </c>
      <c r="M55" s="168" t="s">
        <v>33</v>
      </c>
      <c r="N55" s="168" t="s">
        <v>33</v>
      </c>
      <c r="O55" s="168" t="s">
        <v>33</v>
      </c>
      <c r="P55" s="168" t="s">
        <v>33</v>
      </c>
      <c r="Q55" s="168" t="s">
        <v>33</v>
      </c>
      <c r="R55" s="168" t="s">
        <v>33</v>
      </c>
      <c r="S55" s="168" t="s">
        <v>33</v>
      </c>
      <c r="T55" s="168" t="s">
        <v>33</v>
      </c>
      <c r="U55" s="168" t="s">
        <v>33</v>
      </c>
      <c r="V55" s="169" t="s">
        <v>33</v>
      </c>
      <c r="W55" s="169" t="s">
        <v>33</v>
      </c>
      <c r="X55" s="169" t="s">
        <v>33</v>
      </c>
      <c r="Y55" s="169" t="s">
        <v>33</v>
      </c>
      <c r="Z55" s="169" t="s">
        <v>33</v>
      </c>
      <c r="AA55" s="169" t="s">
        <v>33</v>
      </c>
      <c r="AB55" s="169" t="s">
        <v>33</v>
      </c>
      <c r="AC55" s="169" t="s">
        <v>33</v>
      </c>
      <c r="AD55" s="169" t="s">
        <v>33</v>
      </c>
      <c r="AE55" s="169" t="s">
        <v>33</v>
      </c>
      <c r="AF55" s="169" t="s">
        <v>33</v>
      </c>
      <c r="AG55" s="169" t="s">
        <v>33</v>
      </c>
      <c r="AH55" s="169" t="s">
        <v>33</v>
      </c>
      <c r="AI55" s="169" t="s">
        <v>33</v>
      </c>
      <c r="AJ55" s="169" t="s">
        <v>33</v>
      </c>
      <c r="AK55" s="169" t="s">
        <v>33</v>
      </c>
      <c r="AL55" s="169" t="s">
        <v>33</v>
      </c>
      <c r="AM55" s="169" t="s">
        <v>33</v>
      </c>
      <c r="AN55" s="169" t="s">
        <v>33</v>
      </c>
      <c r="AO55" s="169" t="s">
        <v>33</v>
      </c>
      <c r="AP55" s="169" t="s">
        <v>33</v>
      </c>
      <c r="AQ55" s="169" t="s">
        <v>464</v>
      </c>
      <c r="AR55" s="169" t="s">
        <v>33</v>
      </c>
      <c r="AS55" s="169" t="s">
        <v>34</v>
      </c>
      <c r="AT55" s="169" t="s">
        <v>34</v>
      </c>
      <c r="AU55" s="169" t="s">
        <v>33</v>
      </c>
      <c r="AV55" s="169" t="s">
        <v>33</v>
      </c>
      <c r="AW55" s="169" t="s">
        <v>34</v>
      </c>
      <c r="AX55" s="169" t="s">
        <v>33</v>
      </c>
      <c r="AY55" s="169" t="s">
        <v>33</v>
      </c>
      <c r="AZ55" s="169" t="s">
        <v>33</v>
      </c>
      <c r="BA55" s="169" t="s">
        <v>33</v>
      </c>
      <c r="BB55" s="169" t="s">
        <v>33</v>
      </c>
      <c r="BC55" s="207" t="s">
        <v>33</v>
      </c>
      <c r="BD55" s="207" t="s">
        <v>33</v>
      </c>
      <c r="BE55" s="207" t="s">
        <v>33</v>
      </c>
      <c r="BF55" s="208" t="s">
        <v>33</v>
      </c>
      <c r="BG55" s="196"/>
      <c r="BH55" s="211" t="str">
        <f>Data[[#This Row],[Tipo de Muestra]]</f>
        <v>Critica</v>
      </c>
      <c r="BI55" s="196"/>
      <c r="BJ55" s="196"/>
      <c r="BK55">
        <f t="shared" si="0"/>
        <v>1</v>
      </c>
      <c r="BL55">
        <f t="shared" si="1"/>
        <v>1</v>
      </c>
      <c r="BM55">
        <f t="shared" si="164"/>
        <v>1</v>
      </c>
      <c r="BN55">
        <f t="shared" si="165"/>
        <v>1</v>
      </c>
      <c r="BO55">
        <f t="shared" si="166"/>
        <v>1</v>
      </c>
      <c r="BP55">
        <f t="shared" si="167"/>
        <v>1</v>
      </c>
      <c r="BQ55">
        <f t="shared" si="168"/>
        <v>1</v>
      </c>
      <c r="BR55">
        <f t="shared" si="169"/>
        <v>1</v>
      </c>
      <c r="BS55">
        <f t="shared" si="170"/>
        <v>1</v>
      </c>
      <c r="BT55">
        <f t="shared" si="171"/>
        <v>1</v>
      </c>
      <c r="BU55">
        <f t="shared" si="172"/>
        <v>1</v>
      </c>
      <c r="BV55">
        <f t="shared" si="173"/>
        <v>1</v>
      </c>
      <c r="BW55">
        <f t="shared" si="174"/>
        <v>1</v>
      </c>
      <c r="BX55">
        <f t="shared" si="175"/>
        <v>1</v>
      </c>
      <c r="BY55">
        <f t="shared" si="176"/>
        <v>1</v>
      </c>
      <c r="BZ55">
        <f t="shared" si="177"/>
        <v>1</v>
      </c>
      <c r="CA55">
        <f t="shared" si="178"/>
        <v>1</v>
      </c>
      <c r="CB55">
        <f t="shared" si="179"/>
        <v>1</v>
      </c>
      <c r="CC55">
        <f t="shared" si="180"/>
        <v>1</v>
      </c>
      <c r="CD55">
        <f t="shared" si="181"/>
        <v>1</v>
      </c>
      <c r="CE55">
        <f t="shared" si="182"/>
        <v>1</v>
      </c>
      <c r="CF55">
        <f t="shared" si="101"/>
        <v>1</v>
      </c>
      <c r="CG55">
        <f t="shared" si="102"/>
        <v>1</v>
      </c>
      <c r="CH55">
        <f t="shared" si="103"/>
        <v>1</v>
      </c>
      <c r="CI55">
        <f t="shared" si="104"/>
        <v>1</v>
      </c>
      <c r="CJ55">
        <f t="shared" si="105"/>
        <v>1</v>
      </c>
      <c r="CK55">
        <f t="shared" si="106"/>
        <v>1</v>
      </c>
      <c r="CL55">
        <f t="shared" si="107"/>
        <v>1</v>
      </c>
      <c r="CM55">
        <f t="shared" si="108"/>
        <v>1</v>
      </c>
      <c r="CN55">
        <f t="shared" si="109"/>
        <v>1</v>
      </c>
      <c r="CO55">
        <f t="shared" si="110"/>
        <v>1</v>
      </c>
      <c r="CP55">
        <f t="shared" si="111"/>
        <v>1</v>
      </c>
      <c r="CQ55">
        <f t="shared" si="112"/>
        <v>1</v>
      </c>
      <c r="CR55">
        <f t="shared" si="113"/>
        <v>1</v>
      </c>
      <c r="CS55">
        <f t="shared" si="114"/>
        <v>0</v>
      </c>
      <c r="CT55">
        <f t="shared" si="115"/>
        <v>0</v>
      </c>
      <c r="CU55">
        <f t="shared" si="116"/>
        <v>1</v>
      </c>
      <c r="CV55">
        <f t="shared" si="117"/>
        <v>1</v>
      </c>
      <c r="CW55">
        <f t="shared" si="118"/>
        <v>0</v>
      </c>
      <c r="CX55">
        <f t="shared" si="119"/>
        <v>1</v>
      </c>
      <c r="CY55">
        <f t="shared" si="120"/>
        <v>1</v>
      </c>
      <c r="CZ55">
        <f t="shared" si="121"/>
        <v>1</v>
      </c>
      <c r="DA55">
        <f t="shared" si="122"/>
        <v>1</v>
      </c>
      <c r="DB55">
        <f t="shared" si="123"/>
        <v>1</v>
      </c>
      <c r="DC55" s="187">
        <f t="shared" si="124"/>
        <v>1</v>
      </c>
      <c r="DD55" s="187">
        <f t="shared" si="125"/>
        <v>1</v>
      </c>
      <c r="DE55" s="187">
        <f t="shared" si="126"/>
        <v>1</v>
      </c>
      <c r="DF55" s="187">
        <f t="shared" si="3"/>
        <v>1</v>
      </c>
      <c r="DG55">
        <f t="shared" si="183"/>
        <v>1</v>
      </c>
      <c r="DH55" s="7">
        <f t="shared" si="4"/>
        <v>0.15</v>
      </c>
      <c r="DI55" s="7">
        <f t="shared" si="5"/>
        <v>0.15</v>
      </c>
      <c r="DJ55" s="7">
        <f t="shared" si="6"/>
        <v>0.15</v>
      </c>
      <c r="DK55" s="7">
        <f t="shared" si="184"/>
        <v>0.15</v>
      </c>
      <c r="DL55" s="7">
        <f t="shared" si="7"/>
        <v>0.3</v>
      </c>
      <c r="DM55" s="7">
        <f t="shared" si="8"/>
        <v>0.3</v>
      </c>
      <c r="DN55" s="7">
        <f t="shared" si="9"/>
        <v>0.3</v>
      </c>
      <c r="DO55" s="7">
        <f t="shared" si="10"/>
        <v>0.3</v>
      </c>
      <c r="DP55" s="7">
        <f>IF(MIN(Data[[#This Row],[¿El agente demuestra escucha activa durante la gestión?6]:[¿El agente parafrasea para confirmar entendimiento?9]])=0,0,30%)</f>
        <v>0.3</v>
      </c>
      <c r="DQ55" s="7">
        <f t="shared" si="11"/>
        <v>0.3</v>
      </c>
      <c r="DR55" s="7">
        <f t="shared" si="12"/>
        <v>0.3</v>
      </c>
      <c r="DS55" s="7">
        <f t="shared" si="13"/>
        <v>0.3</v>
      </c>
      <c r="DT55" s="7">
        <f t="shared" si="14"/>
        <v>0.3</v>
      </c>
      <c r="DU55" s="7">
        <f>IF(MIN(Data[[#This Row],[¿El agente adapta su comunicación al cliente?11]:[¿El agente utiliza el plural corporativo correctamente?14]])=0,0,30%)</f>
        <v>0.3</v>
      </c>
      <c r="DV55" s="7">
        <f t="shared" si="15"/>
        <v>0.25</v>
      </c>
      <c r="DW55" s="7">
        <f t="shared" si="185"/>
        <v>0.25</v>
      </c>
      <c r="DX55" s="7">
        <f t="shared" si="186"/>
        <v>1</v>
      </c>
      <c r="DY55" s="7">
        <f t="shared" si="129"/>
        <v>1</v>
      </c>
      <c r="DZ55" s="7">
        <f t="shared" si="130"/>
        <v>1</v>
      </c>
      <c r="EA55" s="7">
        <f t="shared" si="131"/>
        <v>1</v>
      </c>
      <c r="EB55" s="7">
        <f t="shared" si="132"/>
        <v>1</v>
      </c>
      <c r="EC55" s="7">
        <f t="shared" si="187"/>
        <v>1</v>
      </c>
      <c r="ED55" s="7">
        <f t="shared" si="16"/>
        <v>1</v>
      </c>
      <c r="EE55" s="7">
        <f t="shared" si="17"/>
        <v>1</v>
      </c>
      <c r="EF55" s="7">
        <f>IF(SUM(Data[[#This Row],[¿El agente presenta correctamente los beneficios del producto?23]:[¿El agente comunica beneficios emocionales al cliente?24]])=200%,100%,0%)</f>
        <v>1</v>
      </c>
      <c r="EG55" s="7">
        <f t="shared" si="18"/>
        <v>1</v>
      </c>
      <c r="EH55" s="7">
        <f t="shared" si="19"/>
        <v>1</v>
      </c>
      <c r="EI55" s="7">
        <f t="shared" si="20"/>
        <v>1</v>
      </c>
      <c r="EJ55" s="7">
        <f t="shared" si="188"/>
        <v>1</v>
      </c>
      <c r="EK55" s="7">
        <f t="shared" si="21"/>
        <v>1</v>
      </c>
      <c r="EL55" s="7">
        <f>+Data[[#This Row],[¿El agente explica los términos y condiciones del servicio?28]]</f>
        <v>1</v>
      </c>
      <c r="EM55" s="7">
        <f t="shared" si="22"/>
        <v>1</v>
      </c>
      <c r="EN55" s="7">
        <f>+Data[[#This Row],[¿El agente identifica correctamente la solicitud del cliente? 2]]</f>
        <v>1</v>
      </c>
      <c r="EO55" s="7">
        <f t="shared" si="23"/>
        <v>1</v>
      </c>
      <c r="EP55" s="7">
        <f t="shared" si="24"/>
        <v>1</v>
      </c>
      <c r="EQ55" s="7">
        <f t="shared" si="25"/>
        <v>1</v>
      </c>
      <c r="ER55" s="7">
        <f t="shared" si="189"/>
        <v>1</v>
      </c>
      <c r="ES55" s="7">
        <f t="shared" si="26"/>
        <v>1</v>
      </c>
      <c r="ET55" s="7">
        <f t="shared" si="27"/>
        <v>1</v>
      </c>
      <c r="EU55" s="7">
        <f t="shared" si="190"/>
        <v>1</v>
      </c>
      <c r="EV55" s="7">
        <f t="shared" si="28"/>
        <v>1</v>
      </c>
      <c r="EW55" s="7">
        <f t="shared" si="29"/>
        <v>1</v>
      </c>
      <c r="EX55" s="7">
        <f t="shared" si="135"/>
        <v>1</v>
      </c>
      <c r="EY55" s="7">
        <f t="shared" si="136"/>
        <v>1</v>
      </c>
      <c r="EZ55" s="7">
        <f t="shared" si="32"/>
        <v>1</v>
      </c>
      <c r="FA55" s="7">
        <f t="shared" si="137"/>
        <v>1</v>
      </c>
      <c r="FB55" s="7">
        <f t="shared" si="191"/>
        <v>1</v>
      </c>
      <c r="FC55" s="7">
        <f t="shared" si="192"/>
        <v>1</v>
      </c>
      <c r="FD55" s="7">
        <f t="shared" si="34"/>
        <v>1</v>
      </c>
      <c r="FE55" s="7">
        <f t="shared" si="35"/>
        <v>0</v>
      </c>
      <c r="FF55" s="7">
        <f t="shared" si="36"/>
        <v>0</v>
      </c>
      <c r="FG55" s="7">
        <f t="shared" si="37"/>
        <v>1</v>
      </c>
      <c r="FH55" s="7">
        <f t="shared" si="38"/>
        <v>1</v>
      </c>
      <c r="FI55" s="7">
        <f t="shared" si="39"/>
        <v>0</v>
      </c>
      <c r="FJ55" s="7">
        <f t="shared" si="193"/>
        <v>0</v>
      </c>
      <c r="FK55" s="7">
        <f t="shared" si="40"/>
        <v>1</v>
      </c>
      <c r="FL55" s="7">
        <f>+Data[[#This Row],[¿El agente gestiona la oferta según la campaña vigente?48]]</f>
        <v>1</v>
      </c>
      <c r="FM55" s="7">
        <f t="shared" si="41"/>
        <v>1</v>
      </c>
      <c r="FN55" s="7">
        <f t="shared" si="42"/>
        <v>1</v>
      </c>
      <c r="FO55" s="7">
        <f t="shared" si="43"/>
        <v>1</v>
      </c>
      <c r="FP55" s="7">
        <f t="shared" si="194"/>
        <v>1</v>
      </c>
      <c r="FQ55" s="7">
        <f t="shared" si="44"/>
        <v>1</v>
      </c>
      <c r="FR55" s="7">
        <f>+Data[[#This Row],[¿El agente registra correctamente todas las interacciones?52]]</f>
        <v>1</v>
      </c>
      <c r="FS55" s="7">
        <f t="shared" si="195"/>
        <v>0</v>
      </c>
      <c r="FT55" s="240">
        <f t="shared" si="45"/>
        <v>1</v>
      </c>
      <c r="FU55" s="7">
        <f>+Data[[#This Row],[¿El agente confirma la titularidad del cliente adecuadamente?53]]</f>
        <v>1</v>
      </c>
      <c r="FV55" s="240">
        <f t="shared" si="46"/>
        <v>1</v>
      </c>
      <c r="FW55" s="240">
        <f t="shared" si="47"/>
        <v>1</v>
      </c>
      <c r="FX55" s="7">
        <f t="shared" si="196"/>
        <v>1</v>
      </c>
      <c r="FY55" s="240">
        <f t="shared" si="49"/>
        <v>1</v>
      </c>
      <c r="FZ55" s="7">
        <f>+Data[[#This Row],[¿El agente evita compartir información sensible?56]]</f>
        <v>1</v>
      </c>
      <c r="GA55" s="7">
        <f t="shared" si="197"/>
        <v>1</v>
      </c>
      <c r="GB55" s="189">
        <f t="shared" si="198"/>
        <v>0.1</v>
      </c>
      <c r="GC55" s="189">
        <f t="shared" si="199"/>
        <v>0.3</v>
      </c>
      <c r="GD55" s="190">
        <f t="shared" si="200"/>
        <v>0</v>
      </c>
      <c r="GE55" s="190">
        <f t="shared" si="201"/>
        <v>0.3</v>
      </c>
      <c r="GF55" s="7">
        <f t="shared" si="202"/>
        <v>0.7</v>
      </c>
      <c r="GG55" s="187">
        <f>1</f>
        <v>1</v>
      </c>
      <c r="GH55" s="187">
        <f t="shared" si="50"/>
        <v>1</v>
      </c>
      <c r="GI55" t="str">
        <f t="shared" si="51"/>
        <v/>
      </c>
      <c r="GJ55" t="str">
        <f t="shared" si="52"/>
        <v/>
      </c>
      <c r="GK55" t="str">
        <f t="shared" si="53"/>
        <v/>
      </c>
      <c r="GN55" t="str">
        <f t="shared" si="54"/>
        <v/>
      </c>
      <c r="GO55" t="str">
        <f t="shared" si="55"/>
        <v/>
      </c>
      <c r="GP55" t="str">
        <f t="shared" si="56"/>
        <v/>
      </c>
      <c r="GQ55" t="str">
        <f t="shared" si="57"/>
        <v/>
      </c>
      <c r="GR55" t="str">
        <f t="shared" si="58"/>
        <v/>
      </c>
      <c r="GS55" t="str">
        <f t="shared" si="59"/>
        <v/>
      </c>
      <c r="GT55" t="str">
        <f t="shared" si="60"/>
        <v/>
      </c>
      <c r="GU55" t="e">
        <f>IF(#REF!="No",#REF!,"")</f>
        <v>#REF!</v>
      </c>
      <c r="GV55" t="str">
        <f t="shared" si="61"/>
        <v/>
      </c>
      <c r="GW55" t="str">
        <f t="shared" si="62"/>
        <v/>
      </c>
      <c r="GX55" t="str">
        <f t="shared" si="63"/>
        <v/>
      </c>
      <c r="GY55" t="str">
        <f t="shared" si="64"/>
        <v/>
      </c>
      <c r="GZ55" t="str">
        <f t="shared" si="65"/>
        <v/>
      </c>
      <c r="HA55" t="str">
        <f t="shared" si="66"/>
        <v/>
      </c>
      <c r="HB55" t="str">
        <f t="shared" si="67"/>
        <v/>
      </c>
      <c r="HC55" t="str">
        <f t="shared" si="68"/>
        <v/>
      </c>
      <c r="HD55" t="str">
        <f t="shared" si="69"/>
        <v/>
      </c>
      <c r="HE55" t="str">
        <f t="shared" si="70"/>
        <v/>
      </c>
      <c r="HF55" t="str">
        <f t="shared" si="71"/>
        <v/>
      </c>
      <c r="HG55" t="str">
        <f t="shared" si="72"/>
        <v/>
      </c>
      <c r="HH55" t="str">
        <f t="shared" si="73"/>
        <v/>
      </c>
      <c r="HI55" t="str">
        <f t="shared" si="74"/>
        <v/>
      </c>
      <c r="HJ55" t="str">
        <f t="shared" si="75"/>
        <v/>
      </c>
      <c r="HK55" t="str">
        <f t="shared" si="76"/>
        <v/>
      </c>
      <c r="HL55" t="str">
        <f t="shared" si="77"/>
        <v/>
      </c>
      <c r="HM55" t="str">
        <f t="shared" si="78"/>
        <v/>
      </c>
      <c r="HN55" t="str">
        <f t="shared" si="79"/>
        <v/>
      </c>
      <c r="HO55" t="str">
        <f t="shared" si="80"/>
        <v/>
      </c>
      <c r="HP55" t="str">
        <f t="shared" si="81"/>
        <v/>
      </c>
      <c r="HQ55" t="e">
        <f>IF(#REF!="No",#REF!,"")</f>
        <v>#REF!</v>
      </c>
      <c r="HR55" t="e">
        <f>IF(#REF!="No",#REF!,"")</f>
        <v>#REF!</v>
      </c>
      <c r="HS55" t="str">
        <f t="shared" si="82"/>
        <v/>
      </c>
      <c r="HT55" t="str">
        <f t="shared" si="83"/>
        <v xml:space="preserve">¿El agente realiza venta cruzada cuando corresponde? </v>
      </c>
      <c r="HU55" t="str">
        <f t="shared" si="84"/>
        <v xml:space="preserve">¿El agente indaga o sondea adecuadamente las necesidades del cliente? </v>
      </c>
      <c r="HV55" t="str">
        <f t="shared" si="85"/>
        <v/>
      </c>
      <c r="HW55" t="str">
        <f t="shared" si="86"/>
        <v/>
      </c>
      <c r="HX55" t="str">
        <f t="shared" si="87"/>
        <v xml:space="preserve">¿El agente maneja correctamente las objeciones del cliente? </v>
      </c>
      <c r="HY55" t="str">
        <f t="shared" si="88"/>
        <v/>
      </c>
      <c r="HZ55" t="str">
        <f t="shared" si="89"/>
        <v/>
      </c>
      <c r="IA55" t="str">
        <f t="shared" si="90"/>
        <v/>
      </c>
      <c r="IB55" t="str">
        <f t="shared" si="91"/>
        <v/>
      </c>
      <c r="IC55" t="str">
        <f t="shared" si="92"/>
        <v/>
      </c>
      <c r="ID55" s="187" t="str">
        <f t="shared" si="93"/>
        <v/>
      </c>
      <c r="IE55" s="187" t="str">
        <f t="shared" si="94"/>
        <v/>
      </c>
      <c r="IF55" s="187" t="str">
        <f t="shared" si="95"/>
        <v/>
      </c>
      <c r="IG55" s="187" t="str">
        <f t="shared" si="96"/>
        <v/>
      </c>
      <c r="IH55" s="78" t="str">
        <f>A55&amp;" "&amp;F55&amp;" "&amp;Data[[#This Row],[mes]]</f>
        <v>Alma Rosa Delgado Garcia Outbound may-26</v>
      </c>
      <c r="II55" s="78">
        <f>COUNTIF($IH54:$IH425,IH55)</f>
        <v>3</v>
      </c>
      <c r="IJ55" s="78">
        <f t="shared" si="203"/>
        <v>0</v>
      </c>
      <c r="IK55" s="78">
        <f>IF(Data[[#This Row],[Muestra Critica]]&gt;0,Data[[#This Row],[Muestra Critica]],"")</f>
        <v>1</v>
      </c>
      <c r="IL55" s="209">
        <f>IF(IK55="","",COUNTIF($IK$3:$IK425,IK55))</f>
        <v>397</v>
      </c>
      <c r="IM55" s="209">
        <f t="shared" si="204"/>
        <v>0</v>
      </c>
      <c r="IN55" s="188" t="str">
        <f t="shared" si="99"/>
        <v>may-26</v>
      </c>
      <c r="IO55" s="78"/>
      <c r="IP55" s="78"/>
      <c r="IQ55" s="78"/>
      <c r="IR55" s="78"/>
      <c r="IS55" s="78" t="str">
        <f ca="1">IFERROR(_xlfn.XLOOKUP(A:A,HC!B:B,HC!E:E,,0),0)</f>
        <v>&gt; 60 dias</v>
      </c>
    </row>
    <row r="56" spans="1:253" ht="15.5">
      <c r="A56" s="205" t="s">
        <v>356</v>
      </c>
      <c r="B56" s="205">
        <v>61471884</v>
      </c>
      <c r="C56" s="210">
        <v>46148</v>
      </c>
      <c r="D56" s="205" t="s">
        <v>449</v>
      </c>
      <c r="E56" s="205" t="s">
        <v>431</v>
      </c>
      <c r="F56" s="205" t="s">
        <v>32</v>
      </c>
      <c r="G56" s="205" t="s">
        <v>436</v>
      </c>
      <c r="H56" s="205" t="s">
        <v>452</v>
      </c>
      <c r="I56" s="206" t="s">
        <v>447</v>
      </c>
      <c r="J56" s="168" t="s">
        <v>33</v>
      </c>
      <c r="K56" s="168" t="s">
        <v>33</v>
      </c>
      <c r="L56" s="168" t="s">
        <v>33</v>
      </c>
      <c r="M56" s="168" t="s">
        <v>33</v>
      </c>
      <c r="N56" s="168" t="s">
        <v>33</v>
      </c>
      <c r="O56" s="168" t="s">
        <v>33</v>
      </c>
      <c r="P56" s="168" t="s">
        <v>33</v>
      </c>
      <c r="Q56" s="168" t="s">
        <v>33</v>
      </c>
      <c r="R56" s="168" t="s">
        <v>33</v>
      </c>
      <c r="S56" s="168" t="s">
        <v>33</v>
      </c>
      <c r="T56" s="168" t="s">
        <v>33</v>
      </c>
      <c r="U56" s="168" t="s">
        <v>33</v>
      </c>
      <c r="V56" s="169" t="s">
        <v>33</v>
      </c>
      <c r="W56" s="169" t="s">
        <v>33</v>
      </c>
      <c r="X56" s="169" t="s">
        <v>33</v>
      </c>
      <c r="Y56" s="169" t="s">
        <v>33</v>
      </c>
      <c r="Z56" s="169" t="s">
        <v>33</v>
      </c>
      <c r="AA56" s="169" t="s">
        <v>33</v>
      </c>
      <c r="AB56" s="169" t="s">
        <v>33</v>
      </c>
      <c r="AC56" s="169" t="s">
        <v>33</v>
      </c>
      <c r="AD56" s="169" t="s">
        <v>33</v>
      </c>
      <c r="AE56" s="169" t="s">
        <v>33</v>
      </c>
      <c r="AF56" s="169" t="s">
        <v>33</v>
      </c>
      <c r="AG56" s="169" t="s">
        <v>33</v>
      </c>
      <c r="AH56" s="169" t="s">
        <v>33</v>
      </c>
      <c r="AI56" s="169" t="s">
        <v>33</v>
      </c>
      <c r="AJ56" s="169" t="s">
        <v>33</v>
      </c>
      <c r="AK56" s="169" t="s">
        <v>33</v>
      </c>
      <c r="AL56" s="169" t="s">
        <v>33</v>
      </c>
      <c r="AM56" s="169" t="s">
        <v>33</v>
      </c>
      <c r="AN56" s="169" t="s">
        <v>33</v>
      </c>
      <c r="AO56" s="169" t="s">
        <v>33</v>
      </c>
      <c r="AP56" s="169" t="s">
        <v>33</v>
      </c>
      <c r="AQ56" s="169" t="s">
        <v>464</v>
      </c>
      <c r="AR56" s="169" t="s">
        <v>33</v>
      </c>
      <c r="AS56" s="169" t="s">
        <v>34</v>
      </c>
      <c r="AT56" s="169" t="s">
        <v>34</v>
      </c>
      <c r="AU56" s="169" t="s">
        <v>33</v>
      </c>
      <c r="AV56" s="169" t="s">
        <v>33</v>
      </c>
      <c r="AW56" s="169" t="s">
        <v>34</v>
      </c>
      <c r="AX56" s="169" t="s">
        <v>33</v>
      </c>
      <c r="AY56" s="169" t="s">
        <v>33</v>
      </c>
      <c r="AZ56" s="169" t="s">
        <v>33</v>
      </c>
      <c r="BA56" s="169" t="s">
        <v>33</v>
      </c>
      <c r="BB56" s="169" t="s">
        <v>33</v>
      </c>
      <c r="BC56" s="207" t="s">
        <v>33</v>
      </c>
      <c r="BD56" s="207" t="s">
        <v>33</v>
      </c>
      <c r="BE56" s="207" t="s">
        <v>33</v>
      </c>
      <c r="BF56" s="208" t="s">
        <v>33</v>
      </c>
      <c r="BG56" s="196"/>
      <c r="BH56" s="211" t="str">
        <f>Data[[#This Row],[Tipo de Muestra]]</f>
        <v>Critica</v>
      </c>
      <c r="BI56" s="196"/>
      <c r="BJ56" s="196"/>
      <c r="BK56">
        <f t="shared" si="0"/>
        <v>1</v>
      </c>
      <c r="BL56">
        <f t="shared" si="1"/>
        <v>1</v>
      </c>
      <c r="BM56">
        <f t="shared" si="164"/>
        <v>1</v>
      </c>
      <c r="BN56">
        <f t="shared" si="165"/>
        <v>1</v>
      </c>
      <c r="BO56">
        <f t="shared" si="166"/>
        <v>1</v>
      </c>
      <c r="BP56">
        <f t="shared" si="167"/>
        <v>1</v>
      </c>
      <c r="BQ56">
        <f t="shared" si="168"/>
        <v>1</v>
      </c>
      <c r="BR56">
        <f t="shared" si="169"/>
        <v>1</v>
      </c>
      <c r="BS56">
        <f t="shared" si="170"/>
        <v>1</v>
      </c>
      <c r="BT56">
        <f t="shared" si="171"/>
        <v>1</v>
      </c>
      <c r="BU56">
        <f t="shared" si="172"/>
        <v>1</v>
      </c>
      <c r="BV56">
        <f t="shared" si="173"/>
        <v>1</v>
      </c>
      <c r="BW56">
        <f t="shared" si="174"/>
        <v>1</v>
      </c>
      <c r="BX56">
        <f t="shared" si="175"/>
        <v>1</v>
      </c>
      <c r="BY56">
        <f t="shared" si="176"/>
        <v>1</v>
      </c>
      <c r="BZ56">
        <f t="shared" si="177"/>
        <v>1</v>
      </c>
      <c r="CA56">
        <f t="shared" si="178"/>
        <v>1</v>
      </c>
      <c r="CB56">
        <f t="shared" si="179"/>
        <v>1</v>
      </c>
      <c r="CC56">
        <f t="shared" si="180"/>
        <v>1</v>
      </c>
      <c r="CD56">
        <f t="shared" si="181"/>
        <v>1</v>
      </c>
      <c r="CE56">
        <f t="shared" si="182"/>
        <v>1</v>
      </c>
      <c r="CF56">
        <f t="shared" si="101"/>
        <v>1</v>
      </c>
      <c r="CG56">
        <f t="shared" si="102"/>
        <v>1</v>
      </c>
      <c r="CH56">
        <f t="shared" si="103"/>
        <v>1</v>
      </c>
      <c r="CI56">
        <f t="shared" si="104"/>
        <v>1</v>
      </c>
      <c r="CJ56">
        <f t="shared" si="105"/>
        <v>1</v>
      </c>
      <c r="CK56">
        <f t="shared" si="106"/>
        <v>1</v>
      </c>
      <c r="CL56">
        <f t="shared" si="107"/>
        <v>1</v>
      </c>
      <c r="CM56">
        <f t="shared" si="108"/>
        <v>1</v>
      </c>
      <c r="CN56">
        <f t="shared" si="109"/>
        <v>1</v>
      </c>
      <c r="CO56">
        <f t="shared" si="110"/>
        <v>1</v>
      </c>
      <c r="CP56">
        <f t="shared" si="111"/>
        <v>1</v>
      </c>
      <c r="CQ56">
        <f t="shared" si="112"/>
        <v>1</v>
      </c>
      <c r="CR56">
        <f t="shared" si="113"/>
        <v>1</v>
      </c>
      <c r="CS56">
        <f t="shared" si="114"/>
        <v>0</v>
      </c>
      <c r="CT56">
        <f t="shared" si="115"/>
        <v>0</v>
      </c>
      <c r="CU56">
        <f t="shared" si="116"/>
        <v>1</v>
      </c>
      <c r="CV56">
        <f t="shared" si="117"/>
        <v>1</v>
      </c>
      <c r="CW56">
        <f t="shared" si="118"/>
        <v>0</v>
      </c>
      <c r="CX56">
        <f t="shared" si="119"/>
        <v>1</v>
      </c>
      <c r="CY56">
        <f t="shared" si="120"/>
        <v>1</v>
      </c>
      <c r="CZ56">
        <f t="shared" si="121"/>
        <v>1</v>
      </c>
      <c r="DA56">
        <f t="shared" si="122"/>
        <v>1</v>
      </c>
      <c r="DB56">
        <f t="shared" si="123"/>
        <v>1</v>
      </c>
      <c r="DC56" s="187">
        <f t="shared" si="124"/>
        <v>1</v>
      </c>
      <c r="DD56" s="187">
        <f t="shared" si="125"/>
        <v>1</v>
      </c>
      <c r="DE56" s="187">
        <f t="shared" si="126"/>
        <v>1</v>
      </c>
      <c r="DF56" s="187">
        <f t="shared" si="3"/>
        <v>1</v>
      </c>
      <c r="DG56">
        <f t="shared" si="183"/>
        <v>1</v>
      </c>
      <c r="DH56" s="7">
        <f t="shared" si="4"/>
        <v>0.15</v>
      </c>
      <c r="DI56" s="7">
        <f t="shared" si="5"/>
        <v>0.15</v>
      </c>
      <c r="DJ56" s="7">
        <f t="shared" si="6"/>
        <v>0.15</v>
      </c>
      <c r="DK56" s="7">
        <f t="shared" si="184"/>
        <v>0.15</v>
      </c>
      <c r="DL56" s="7">
        <f t="shared" si="7"/>
        <v>0.3</v>
      </c>
      <c r="DM56" s="7">
        <f t="shared" si="8"/>
        <v>0.3</v>
      </c>
      <c r="DN56" s="7">
        <f t="shared" si="9"/>
        <v>0.3</v>
      </c>
      <c r="DO56" s="7">
        <f t="shared" si="10"/>
        <v>0.3</v>
      </c>
      <c r="DP56" s="7">
        <f>IF(MIN(Data[[#This Row],[¿El agente demuestra escucha activa durante la gestión?6]:[¿El agente parafrasea para confirmar entendimiento?9]])=0,0,30%)</f>
        <v>0.3</v>
      </c>
      <c r="DQ56" s="7">
        <f t="shared" si="11"/>
        <v>0.3</v>
      </c>
      <c r="DR56" s="7">
        <f t="shared" si="12"/>
        <v>0.3</v>
      </c>
      <c r="DS56" s="7">
        <f t="shared" si="13"/>
        <v>0.3</v>
      </c>
      <c r="DT56" s="7">
        <f t="shared" si="14"/>
        <v>0.3</v>
      </c>
      <c r="DU56" s="7">
        <f>IF(MIN(Data[[#This Row],[¿El agente adapta su comunicación al cliente?11]:[¿El agente utiliza el plural corporativo correctamente?14]])=0,0,30%)</f>
        <v>0.3</v>
      </c>
      <c r="DV56" s="7">
        <f t="shared" si="15"/>
        <v>0.25</v>
      </c>
      <c r="DW56" s="7">
        <f t="shared" si="185"/>
        <v>0.25</v>
      </c>
      <c r="DX56" s="7">
        <f t="shared" si="186"/>
        <v>1</v>
      </c>
      <c r="DY56" s="7">
        <f t="shared" si="129"/>
        <v>1</v>
      </c>
      <c r="DZ56" s="7">
        <f t="shared" si="130"/>
        <v>1</v>
      </c>
      <c r="EA56" s="7">
        <f t="shared" si="131"/>
        <v>1</v>
      </c>
      <c r="EB56" s="7">
        <f t="shared" si="132"/>
        <v>1</v>
      </c>
      <c r="EC56" s="7">
        <f t="shared" si="187"/>
        <v>1</v>
      </c>
      <c r="ED56" s="7">
        <f t="shared" si="16"/>
        <v>1</v>
      </c>
      <c r="EE56" s="7">
        <f t="shared" si="17"/>
        <v>1</v>
      </c>
      <c r="EF56" s="7">
        <f>IF(SUM(Data[[#This Row],[¿El agente presenta correctamente los beneficios del producto?23]:[¿El agente comunica beneficios emocionales al cliente?24]])=200%,100%,0%)</f>
        <v>1</v>
      </c>
      <c r="EG56" s="7">
        <f t="shared" si="18"/>
        <v>1</v>
      </c>
      <c r="EH56" s="7">
        <f t="shared" si="19"/>
        <v>1</v>
      </c>
      <c r="EI56" s="7">
        <f t="shared" si="20"/>
        <v>1</v>
      </c>
      <c r="EJ56" s="7">
        <f t="shared" si="188"/>
        <v>1</v>
      </c>
      <c r="EK56" s="7">
        <f t="shared" si="21"/>
        <v>1</v>
      </c>
      <c r="EL56" s="7">
        <f>+Data[[#This Row],[¿El agente explica los términos y condiciones del servicio?28]]</f>
        <v>1</v>
      </c>
      <c r="EM56" s="7">
        <f t="shared" si="22"/>
        <v>1</v>
      </c>
      <c r="EN56" s="7">
        <f>+Data[[#This Row],[¿El agente identifica correctamente la solicitud del cliente? 2]]</f>
        <v>1</v>
      </c>
      <c r="EO56" s="7">
        <f t="shared" si="23"/>
        <v>1</v>
      </c>
      <c r="EP56" s="7">
        <f t="shared" si="24"/>
        <v>1</v>
      </c>
      <c r="EQ56" s="7">
        <f t="shared" si="25"/>
        <v>1</v>
      </c>
      <c r="ER56" s="7">
        <f t="shared" si="189"/>
        <v>1</v>
      </c>
      <c r="ES56" s="7">
        <f t="shared" si="26"/>
        <v>1</v>
      </c>
      <c r="ET56" s="7">
        <f t="shared" si="27"/>
        <v>1</v>
      </c>
      <c r="EU56" s="7">
        <f t="shared" si="190"/>
        <v>1</v>
      </c>
      <c r="EV56" s="7">
        <f t="shared" si="28"/>
        <v>1</v>
      </c>
      <c r="EW56" s="7">
        <f t="shared" si="29"/>
        <v>1</v>
      </c>
      <c r="EX56" s="7">
        <f t="shared" si="135"/>
        <v>1</v>
      </c>
      <c r="EY56" s="7">
        <f t="shared" si="136"/>
        <v>1</v>
      </c>
      <c r="EZ56" s="7">
        <f t="shared" si="32"/>
        <v>1</v>
      </c>
      <c r="FA56" s="7">
        <f t="shared" si="137"/>
        <v>1</v>
      </c>
      <c r="FB56" s="7">
        <f t="shared" si="191"/>
        <v>1</v>
      </c>
      <c r="FC56" s="7">
        <f t="shared" si="192"/>
        <v>1</v>
      </c>
      <c r="FD56" s="7">
        <f t="shared" si="34"/>
        <v>1</v>
      </c>
      <c r="FE56" s="7">
        <f t="shared" si="35"/>
        <v>0</v>
      </c>
      <c r="FF56" s="7">
        <f t="shared" si="36"/>
        <v>0</v>
      </c>
      <c r="FG56" s="7">
        <f t="shared" si="37"/>
        <v>1</v>
      </c>
      <c r="FH56" s="7">
        <f t="shared" si="38"/>
        <v>1</v>
      </c>
      <c r="FI56" s="7">
        <f t="shared" si="39"/>
        <v>0</v>
      </c>
      <c r="FJ56" s="7">
        <f t="shared" si="193"/>
        <v>0</v>
      </c>
      <c r="FK56" s="7">
        <f t="shared" si="40"/>
        <v>1</v>
      </c>
      <c r="FL56" s="7">
        <f>+Data[[#This Row],[¿El agente gestiona la oferta según la campaña vigente?48]]</f>
        <v>1</v>
      </c>
      <c r="FM56" s="7">
        <f t="shared" si="41"/>
        <v>1</v>
      </c>
      <c r="FN56" s="7">
        <f t="shared" si="42"/>
        <v>1</v>
      </c>
      <c r="FO56" s="7">
        <f t="shared" si="43"/>
        <v>1</v>
      </c>
      <c r="FP56" s="7">
        <f t="shared" si="194"/>
        <v>1</v>
      </c>
      <c r="FQ56" s="7">
        <f t="shared" si="44"/>
        <v>1</v>
      </c>
      <c r="FR56" s="7">
        <f>+Data[[#This Row],[¿El agente registra correctamente todas las interacciones?52]]</f>
        <v>1</v>
      </c>
      <c r="FS56" s="7">
        <f t="shared" si="195"/>
        <v>0</v>
      </c>
      <c r="FT56" s="240">
        <f t="shared" si="45"/>
        <v>1</v>
      </c>
      <c r="FU56" s="7">
        <f>+Data[[#This Row],[¿El agente confirma la titularidad del cliente adecuadamente?53]]</f>
        <v>1</v>
      </c>
      <c r="FV56" s="240">
        <f t="shared" si="46"/>
        <v>1</v>
      </c>
      <c r="FW56" s="240">
        <f t="shared" si="47"/>
        <v>1</v>
      </c>
      <c r="FX56" s="7">
        <f t="shared" si="196"/>
        <v>1</v>
      </c>
      <c r="FY56" s="240">
        <f t="shared" si="49"/>
        <v>1</v>
      </c>
      <c r="FZ56" s="7">
        <f>+Data[[#This Row],[¿El agente evita compartir información sensible?56]]</f>
        <v>1</v>
      </c>
      <c r="GA56" s="7">
        <f t="shared" si="197"/>
        <v>1</v>
      </c>
      <c r="GB56" s="189">
        <f t="shared" si="198"/>
        <v>0.1</v>
      </c>
      <c r="GC56" s="189">
        <f t="shared" si="199"/>
        <v>0.3</v>
      </c>
      <c r="GD56" s="190">
        <f t="shared" si="200"/>
        <v>0</v>
      </c>
      <c r="GE56" s="190">
        <f t="shared" si="201"/>
        <v>0.3</v>
      </c>
      <c r="GF56" s="7">
        <f t="shared" si="202"/>
        <v>0.7</v>
      </c>
      <c r="GG56" s="187">
        <f>1</f>
        <v>1</v>
      </c>
      <c r="GH56" s="187">
        <f t="shared" si="50"/>
        <v>1</v>
      </c>
      <c r="GI56" t="str">
        <f t="shared" si="51"/>
        <v/>
      </c>
      <c r="GJ56" t="str">
        <f t="shared" si="52"/>
        <v/>
      </c>
      <c r="GK56" t="str">
        <f t="shared" si="53"/>
        <v/>
      </c>
      <c r="GN56" t="str">
        <f t="shared" si="54"/>
        <v/>
      </c>
      <c r="GO56" t="str">
        <f t="shared" si="55"/>
        <v/>
      </c>
      <c r="GP56" t="str">
        <f t="shared" si="56"/>
        <v/>
      </c>
      <c r="GQ56" t="str">
        <f t="shared" si="57"/>
        <v/>
      </c>
      <c r="GR56" t="str">
        <f t="shared" si="58"/>
        <v/>
      </c>
      <c r="GS56" t="str">
        <f t="shared" si="59"/>
        <v/>
      </c>
      <c r="GT56" t="str">
        <f t="shared" si="60"/>
        <v/>
      </c>
      <c r="GU56" t="e">
        <f>IF(#REF!="No",#REF!,"")</f>
        <v>#REF!</v>
      </c>
      <c r="GV56" t="str">
        <f t="shared" si="61"/>
        <v/>
      </c>
      <c r="GW56" t="str">
        <f t="shared" si="62"/>
        <v/>
      </c>
      <c r="GX56" t="str">
        <f t="shared" si="63"/>
        <v/>
      </c>
      <c r="GY56" t="str">
        <f t="shared" si="64"/>
        <v/>
      </c>
      <c r="GZ56" t="str">
        <f t="shared" si="65"/>
        <v/>
      </c>
      <c r="HA56" t="str">
        <f t="shared" si="66"/>
        <v/>
      </c>
      <c r="HB56" t="str">
        <f t="shared" si="67"/>
        <v/>
      </c>
      <c r="HC56" t="str">
        <f t="shared" si="68"/>
        <v/>
      </c>
      <c r="HD56" t="str">
        <f t="shared" si="69"/>
        <v/>
      </c>
      <c r="HE56" t="str">
        <f t="shared" si="70"/>
        <v/>
      </c>
      <c r="HF56" t="str">
        <f t="shared" si="71"/>
        <v/>
      </c>
      <c r="HG56" t="str">
        <f t="shared" si="72"/>
        <v/>
      </c>
      <c r="HH56" t="str">
        <f t="shared" si="73"/>
        <v/>
      </c>
      <c r="HI56" t="str">
        <f t="shared" si="74"/>
        <v/>
      </c>
      <c r="HJ56" t="str">
        <f t="shared" si="75"/>
        <v/>
      </c>
      <c r="HK56" t="str">
        <f t="shared" si="76"/>
        <v/>
      </c>
      <c r="HL56" t="str">
        <f t="shared" si="77"/>
        <v/>
      </c>
      <c r="HM56" t="str">
        <f t="shared" si="78"/>
        <v/>
      </c>
      <c r="HN56" t="str">
        <f t="shared" si="79"/>
        <v/>
      </c>
      <c r="HO56" t="str">
        <f t="shared" si="80"/>
        <v/>
      </c>
      <c r="HP56" t="str">
        <f t="shared" si="81"/>
        <v/>
      </c>
      <c r="HQ56" t="e">
        <f>IF(#REF!="No",#REF!,"")</f>
        <v>#REF!</v>
      </c>
      <c r="HR56" t="e">
        <f>IF(#REF!="No",#REF!,"")</f>
        <v>#REF!</v>
      </c>
      <c r="HS56" t="str">
        <f t="shared" si="82"/>
        <v/>
      </c>
      <c r="HT56" t="str">
        <f t="shared" si="83"/>
        <v xml:space="preserve">¿El agente realiza venta cruzada cuando corresponde? </v>
      </c>
      <c r="HU56" t="str">
        <f t="shared" si="84"/>
        <v xml:space="preserve">¿El agente indaga o sondea adecuadamente las necesidades del cliente? </v>
      </c>
      <c r="HV56" t="str">
        <f t="shared" si="85"/>
        <v/>
      </c>
      <c r="HW56" t="str">
        <f t="shared" si="86"/>
        <v/>
      </c>
      <c r="HX56" t="str">
        <f t="shared" si="87"/>
        <v xml:space="preserve">¿El agente maneja correctamente las objeciones del cliente? </v>
      </c>
      <c r="HY56" t="str">
        <f t="shared" si="88"/>
        <v/>
      </c>
      <c r="HZ56" t="str">
        <f t="shared" si="89"/>
        <v/>
      </c>
      <c r="IA56" t="str">
        <f t="shared" si="90"/>
        <v/>
      </c>
      <c r="IB56" t="str">
        <f t="shared" si="91"/>
        <v/>
      </c>
      <c r="IC56" t="str">
        <f t="shared" si="92"/>
        <v/>
      </c>
      <c r="ID56" s="187" t="str">
        <f t="shared" si="93"/>
        <v/>
      </c>
      <c r="IE56" s="187" t="str">
        <f t="shared" si="94"/>
        <v/>
      </c>
      <c r="IF56" s="187" t="str">
        <f t="shared" si="95"/>
        <v/>
      </c>
      <c r="IG56" s="187" t="str">
        <f t="shared" si="96"/>
        <v/>
      </c>
      <c r="IH56" s="78" t="str">
        <f>A56&amp;" "&amp;F56&amp;" "&amp;Data[[#This Row],[mes]]</f>
        <v>Emanuel Yusiel Velez Delgado Outbound may-26</v>
      </c>
      <c r="II56" s="78">
        <f>COUNTIF($IH55:$IH425,IH56)</f>
        <v>3</v>
      </c>
      <c r="IJ56" s="78">
        <f t="shared" si="203"/>
        <v>0</v>
      </c>
      <c r="IK56" s="78">
        <f>IF(Data[[#This Row],[Muestra Critica]]&gt;0,Data[[#This Row],[Muestra Critica]],"")</f>
        <v>1</v>
      </c>
      <c r="IL56">
        <f>IF(IK56="","",COUNTIF($IK$3:$IK425,IK56))</f>
        <v>397</v>
      </c>
      <c r="IM56">
        <f t="shared" si="204"/>
        <v>0</v>
      </c>
      <c r="IN56" s="188" t="str">
        <f t="shared" si="99"/>
        <v>may-26</v>
      </c>
      <c r="IO56" s="78"/>
      <c r="IP56" s="78"/>
      <c r="IQ56" s="78"/>
      <c r="IR56" s="78"/>
      <c r="IS56" s="78" t="str">
        <f ca="1">IFERROR(_xlfn.XLOOKUP(A:A,HC!B:B,HC!E:E,,0),0)</f>
        <v>&gt; 60 dias</v>
      </c>
    </row>
    <row r="57" spans="1:253" ht="15.5">
      <c r="A57" s="298" t="s">
        <v>351</v>
      </c>
      <c r="B57" s="205">
        <v>65455474</v>
      </c>
      <c r="C57" s="210">
        <v>46148</v>
      </c>
      <c r="D57" s="205" t="s">
        <v>449</v>
      </c>
      <c r="E57" s="205" t="s">
        <v>431</v>
      </c>
      <c r="F57" s="205" t="s">
        <v>32</v>
      </c>
      <c r="G57" s="205" t="s">
        <v>436</v>
      </c>
      <c r="H57" s="205" t="s">
        <v>452</v>
      </c>
      <c r="I57" s="206" t="s">
        <v>447</v>
      </c>
      <c r="J57" s="168" t="s">
        <v>33</v>
      </c>
      <c r="K57" s="168" t="s">
        <v>33</v>
      </c>
      <c r="L57" s="168" t="s">
        <v>34</v>
      </c>
      <c r="M57" s="168" t="s">
        <v>33</v>
      </c>
      <c r="N57" s="168" t="s">
        <v>33</v>
      </c>
      <c r="O57" s="168" t="s">
        <v>33</v>
      </c>
      <c r="P57" s="168" t="s">
        <v>33</v>
      </c>
      <c r="Q57" s="168" t="s">
        <v>33</v>
      </c>
      <c r="R57" s="168" t="s">
        <v>33</v>
      </c>
      <c r="S57" s="168" t="s">
        <v>33</v>
      </c>
      <c r="T57" s="168" t="s">
        <v>33</v>
      </c>
      <c r="U57" s="168" t="s">
        <v>33</v>
      </c>
      <c r="V57" s="169" t="s">
        <v>33</v>
      </c>
      <c r="W57" s="169" t="s">
        <v>33</v>
      </c>
      <c r="X57" s="169" t="s">
        <v>33</v>
      </c>
      <c r="Y57" s="169" t="s">
        <v>33</v>
      </c>
      <c r="Z57" s="169" t="s">
        <v>33</v>
      </c>
      <c r="AA57" s="169" t="s">
        <v>33</v>
      </c>
      <c r="AB57" s="169" t="s">
        <v>33</v>
      </c>
      <c r="AC57" s="169" t="s">
        <v>33</v>
      </c>
      <c r="AD57" s="169" t="s">
        <v>33</v>
      </c>
      <c r="AE57" s="169" t="s">
        <v>33</v>
      </c>
      <c r="AF57" s="169" t="s">
        <v>33</v>
      </c>
      <c r="AG57" s="169" t="s">
        <v>33</v>
      </c>
      <c r="AH57" s="169" t="s">
        <v>33</v>
      </c>
      <c r="AI57" s="169" t="s">
        <v>33</v>
      </c>
      <c r="AJ57" s="169" t="s">
        <v>33</v>
      </c>
      <c r="AK57" s="169" t="s">
        <v>33</v>
      </c>
      <c r="AL57" s="169" t="s">
        <v>33</v>
      </c>
      <c r="AM57" s="169" t="s">
        <v>33</v>
      </c>
      <c r="AN57" s="169" t="s">
        <v>33</v>
      </c>
      <c r="AO57" s="169" t="s">
        <v>33</v>
      </c>
      <c r="AP57" s="169" t="s">
        <v>33</v>
      </c>
      <c r="AQ57" s="169" t="s">
        <v>464</v>
      </c>
      <c r="AR57" s="169" t="s">
        <v>33</v>
      </c>
      <c r="AS57" s="169" t="s">
        <v>33</v>
      </c>
      <c r="AT57" s="169" t="s">
        <v>34</v>
      </c>
      <c r="AU57" s="169" t="s">
        <v>33</v>
      </c>
      <c r="AV57" s="169" t="s">
        <v>33</v>
      </c>
      <c r="AW57" s="169" t="s">
        <v>33</v>
      </c>
      <c r="AX57" s="169" t="s">
        <v>33</v>
      </c>
      <c r="AY57" s="169" t="s">
        <v>33</v>
      </c>
      <c r="AZ57" s="169" t="s">
        <v>33</v>
      </c>
      <c r="BA57" s="169" t="s">
        <v>33</v>
      </c>
      <c r="BB57" s="169" t="s">
        <v>33</v>
      </c>
      <c r="BC57" s="207" t="s">
        <v>33</v>
      </c>
      <c r="BD57" s="207" t="s">
        <v>33</v>
      </c>
      <c r="BE57" s="207" t="s">
        <v>33</v>
      </c>
      <c r="BF57" s="208" t="s">
        <v>33</v>
      </c>
      <c r="BG57" s="196"/>
      <c r="BH57" s="211" t="str">
        <f>Data[[#This Row],[Tipo de Muestra]]</f>
        <v>Critica</v>
      </c>
      <c r="BI57" s="196"/>
      <c r="BJ57" s="196"/>
      <c r="BK57">
        <f t="shared" si="0"/>
        <v>1</v>
      </c>
      <c r="BL57">
        <f t="shared" si="1"/>
        <v>1</v>
      </c>
      <c r="BM57">
        <f t="shared" si="164"/>
        <v>0</v>
      </c>
      <c r="BN57">
        <f t="shared" si="165"/>
        <v>1</v>
      </c>
      <c r="BO57">
        <f t="shared" si="166"/>
        <v>1</v>
      </c>
      <c r="BP57">
        <f t="shared" si="167"/>
        <v>1</v>
      </c>
      <c r="BQ57">
        <f t="shared" si="168"/>
        <v>1</v>
      </c>
      <c r="BR57">
        <f t="shared" si="169"/>
        <v>1</v>
      </c>
      <c r="BS57">
        <f t="shared" si="170"/>
        <v>1</v>
      </c>
      <c r="BT57">
        <f t="shared" si="171"/>
        <v>1</v>
      </c>
      <c r="BU57">
        <f t="shared" si="172"/>
        <v>1</v>
      </c>
      <c r="BV57">
        <f t="shared" si="173"/>
        <v>1</v>
      </c>
      <c r="BW57">
        <f t="shared" si="174"/>
        <v>1</v>
      </c>
      <c r="BX57">
        <f t="shared" si="175"/>
        <v>1</v>
      </c>
      <c r="BY57">
        <f t="shared" si="176"/>
        <v>1</v>
      </c>
      <c r="BZ57">
        <f t="shared" si="177"/>
        <v>1</v>
      </c>
      <c r="CA57">
        <f t="shared" si="178"/>
        <v>1</v>
      </c>
      <c r="CB57">
        <f t="shared" si="179"/>
        <v>1</v>
      </c>
      <c r="CC57">
        <f t="shared" si="180"/>
        <v>1</v>
      </c>
      <c r="CD57">
        <f t="shared" si="181"/>
        <v>1</v>
      </c>
      <c r="CE57">
        <f t="shared" si="182"/>
        <v>1</v>
      </c>
      <c r="CF57">
        <f t="shared" si="101"/>
        <v>1</v>
      </c>
      <c r="CG57">
        <f t="shared" si="102"/>
        <v>1</v>
      </c>
      <c r="CH57">
        <f t="shared" si="103"/>
        <v>1</v>
      </c>
      <c r="CI57">
        <f t="shared" si="104"/>
        <v>1</v>
      </c>
      <c r="CJ57">
        <f t="shared" si="105"/>
        <v>1</v>
      </c>
      <c r="CK57">
        <f t="shared" si="106"/>
        <v>1</v>
      </c>
      <c r="CL57">
        <f t="shared" si="107"/>
        <v>1</v>
      </c>
      <c r="CM57">
        <f t="shared" si="108"/>
        <v>1</v>
      </c>
      <c r="CN57">
        <f t="shared" si="109"/>
        <v>1</v>
      </c>
      <c r="CO57">
        <f t="shared" si="110"/>
        <v>1</v>
      </c>
      <c r="CP57">
        <f t="shared" si="111"/>
        <v>1</v>
      </c>
      <c r="CQ57">
        <f t="shared" si="112"/>
        <v>1</v>
      </c>
      <c r="CR57">
        <f t="shared" si="113"/>
        <v>1</v>
      </c>
      <c r="CS57">
        <f t="shared" si="114"/>
        <v>1</v>
      </c>
      <c r="CT57">
        <f t="shared" si="115"/>
        <v>0</v>
      </c>
      <c r="CU57">
        <f t="shared" si="116"/>
        <v>1</v>
      </c>
      <c r="CV57">
        <f t="shared" si="117"/>
        <v>1</v>
      </c>
      <c r="CW57">
        <f t="shared" si="118"/>
        <v>1</v>
      </c>
      <c r="CX57">
        <f t="shared" si="119"/>
        <v>1</v>
      </c>
      <c r="CY57">
        <f t="shared" si="120"/>
        <v>1</v>
      </c>
      <c r="CZ57">
        <f t="shared" si="121"/>
        <v>1</v>
      </c>
      <c r="DA57">
        <f t="shared" si="122"/>
        <v>1</v>
      </c>
      <c r="DB57">
        <f t="shared" si="123"/>
        <v>1</v>
      </c>
      <c r="DC57" s="187">
        <f t="shared" si="124"/>
        <v>1</v>
      </c>
      <c r="DD57" s="187">
        <f t="shared" si="125"/>
        <v>1</v>
      </c>
      <c r="DE57" s="187">
        <f t="shared" si="126"/>
        <v>1</v>
      </c>
      <c r="DF57" s="187">
        <f t="shared" si="3"/>
        <v>1</v>
      </c>
      <c r="DG57">
        <f t="shared" si="183"/>
        <v>1</v>
      </c>
      <c r="DH57" s="7">
        <f t="shared" si="4"/>
        <v>0.15</v>
      </c>
      <c r="DI57" s="7">
        <f t="shared" si="5"/>
        <v>0.15</v>
      </c>
      <c r="DJ57" s="7">
        <f t="shared" si="6"/>
        <v>0</v>
      </c>
      <c r="DK57" s="7">
        <f t="shared" si="184"/>
        <v>0</v>
      </c>
      <c r="DL57" s="7">
        <f t="shared" si="7"/>
        <v>0.3</v>
      </c>
      <c r="DM57" s="7">
        <f t="shared" si="8"/>
        <v>0.3</v>
      </c>
      <c r="DN57" s="7">
        <f t="shared" si="9"/>
        <v>0.3</v>
      </c>
      <c r="DO57" s="7">
        <f t="shared" si="10"/>
        <v>0.3</v>
      </c>
      <c r="DP57" s="7">
        <f>IF(MIN(Data[[#This Row],[¿El agente demuestra escucha activa durante la gestión?6]:[¿El agente parafrasea para confirmar entendimiento?9]])=0,0,30%)</f>
        <v>0.3</v>
      </c>
      <c r="DQ57" s="7">
        <f t="shared" si="11"/>
        <v>0.3</v>
      </c>
      <c r="DR57" s="7">
        <f t="shared" si="12"/>
        <v>0.3</v>
      </c>
      <c r="DS57" s="7">
        <f t="shared" si="13"/>
        <v>0.3</v>
      </c>
      <c r="DT57" s="7">
        <f t="shared" si="14"/>
        <v>0.3</v>
      </c>
      <c r="DU57" s="7">
        <f>IF(MIN(Data[[#This Row],[¿El agente adapta su comunicación al cliente?11]:[¿El agente utiliza el plural corporativo correctamente?14]])=0,0,30%)</f>
        <v>0.3</v>
      </c>
      <c r="DV57" s="7">
        <f t="shared" si="15"/>
        <v>0.25</v>
      </c>
      <c r="DW57" s="7">
        <f t="shared" si="185"/>
        <v>0.25</v>
      </c>
      <c r="DX57" s="7">
        <f t="shared" si="186"/>
        <v>0.85</v>
      </c>
      <c r="DY57" s="7">
        <f t="shared" si="129"/>
        <v>1</v>
      </c>
      <c r="DZ57" s="7">
        <f t="shared" si="130"/>
        <v>1</v>
      </c>
      <c r="EA57" s="7">
        <f t="shared" si="131"/>
        <v>1</v>
      </c>
      <c r="EB57" s="7">
        <f t="shared" si="132"/>
        <v>1</v>
      </c>
      <c r="EC57" s="7">
        <f t="shared" si="187"/>
        <v>1</v>
      </c>
      <c r="ED57" s="7">
        <f t="shared" si="16"/>
        <v>1</v>
      </c>
      <c r="EE57" s="7">
        <f t="shared" si="17"/>
        <v>1</v>
      </c>
      <c r="EF57" s="7">
        <f>IF(SUM(Data[[#This Row],[¿El agente presenta correctamente los beneficios del producto?23]:[¿El agente comunica beneficios emocionales al cliente?24]])=200%,100%,0%)</f>
        <v>1</v>
      </c>
      <c r="EG57" s="7">
        <f t="shared" si="18"/>
        <v>1</v>
      </c>
      <c r="EH57" s="7">
        <f t="shared" si="19"/>
        <v>1</v>
      </c>
      <c r="EI57" s="7">
        <f t="shared" si="20"/>
        <v>1</v>
      </c>
      <c r="EJ57" s="7">
        <f t="shared" si="188"/>
        <v>1</v>
      </c>
      <c r="EK57" s="7">
        <f t="shared" si="21"/>
        <v>1</v>
      </c>
      <c r="EL57" s="7">
        <f>+Data[[#This Row],[¿El agente explica los términos y condiciones del servicio?28]]</f>
        <v>1</v>
      </c>
      <c r="EM57" s="7">
        <f t="shared" si="22"/>
        <v>1</v>
      </c>
      <c r="EN57" s="7">
        <f>+Data[[#This Row],[¿El agente identifica correctamente la solicitud del cliente? 2]]</f>
        <v>1</v>
      </c>
      <c r="EO57" s="7">
        <f t="shared" si="23"/>
        <v>1</v>
      </c>
      <c r="EP57" s="7">
        <f t="shared" si="24"/>
        <v>1</v>
      </c>
      <c r="EQ57" s="7">
        <f t="shared" si="25"/>
        <v>1</v>
      </c>
      <c r="ER57" s="7">
        <f t="shared" si="189"/>
        <v>1</v>
      </c>
      <c r="ES57" s="7">
        <f t="shared" si="26"/>
        <v>1</v>
      </c>
      <c r="ET57" s="7">
        <f t="shared" si="27"/>
        <v>1</v>
      </c>
      <c r="EU57" s="7">
        <f t="shared" si="190"/>
        <v>1</v>
      </c>
      <c r="EV57" s="7">
        <f t="shared" si="28"/>
        <v>1</v>
      </c>
      <c r="EW57" s="7">
        <f t="shared" si="29"/>
        <v>1</v>
      </c>
      <c r="EX57" s="7">
        <f t="shared" si="135"/>
        <v>1</v>
      </c>
      <c r="EY57" s="7">
        <f t="shared" si="136"/>
        <v>1</v>
      </c>
      <c r="EZ57" s="7">
        <f t="shared" si="32"/>
        <v>1</v>
      </c>
      <c r="FA57" s="7">
        <f t="shared" si="137"/>
        <v>1</v>
      </c>
      <c r="FB57" s="7">
        <f t="shared" si="191"/>
        <v>1</v>
      </c>
      <c r="FC57" s="7">
        <f t="shared" si="192"/>
        <v>1</v>
      </c>
      <c r="FD57" s="7">
        <f t="shared" si="34"/>
        <v>1</v>
      </c>
      <c r="FE57" s="7">
        <f t="shared" si="35"/>
        <v>1</v>
      </c>
      <c r="FF57" s="7">
        <f t="shared" si="36"/>
        <v>0</v>
      </c>
      <c r="FG57" s="7">
        <f t="shared" si="37"/>
        <v>1</v>
      </c>
      <c r="FH57" s="7">
        <f t="shared" si="38"/>
        <v>1</v>
      </c>
      <c r="FI57" s="7">
        <f t="shared" si="39"/>
        <v>1</v>
      </c>
      <c r="FJ57" s="7">
        <f t="shared" si="193"/>
        <v>0</v>
      </c>
      <c r="FK57" s="7">
        <f t="shared" si="40"/>
        <v>1</v>
      </c>
      <c r="FL57" s="7">
        <f>+Data[[#This Row],[¿El agente gestiona la oferta según la campaña vigente?48]]</f>
        <v>1</v>
      </c>
      <c r="FM57" s="7">
        <f t="shared" si="41"/>
        <v>1</v>
      </c>
      <c r="FN57" s="7">
        <f t="shared" si="42"/>
        <v>1</v>
      </c>
      <c r="FO57" s="7">
        <f t="shared" si="43"/>
        <v>1</v>
      </c>
      <c r="FP57" s="7">
        <f t="shared" si="194"/>
        <v>1</v>
      </c>
      <c r="FQ57" s="7">
        <f t="shared" si="44"/>
        <v>1</v>
      </c>
      <c r="FR57" s="7">
        <f>+Data[[#This Row],[¿El agente registra correctamente todas las interacciones?52]]</f>
        <v>1</v>
      </c>
      <c r="FS57" s="7">
        <f t="shared" si="195"/>
        <v>0</v>
      </c>
      <c r="FT57" s="240">
        <f t="shared" si="45"/>
        <v>1</v>
      </c>
      <c r="FU57" s="7">
        <f>+Data[[#This Row],[¿El agente confirma la titularidad del cliente adecuadamente?53]]</f>
        <v>1</v>
      </c>
      <c r="FV57" s="240">
        <f t="shared" si="46"/>
        <v>1</v>
      </c>
      <c r="FW57" s="240">
        <f t="shared" si="47"/>
        <v>1</v>
      </c>
      <c r="FX57" s="7">
        <f t="shared" si="196"/>
        <v>1</v>
      </c>
      <c r="FY57" s="240">
        <f t="shared" si="49"/>
        <v>1</v>
      </c>
      <c r="FZ57" s="7">
        <f>+Data[[#This Row],[¿El agente evita compartir información sensible?56]]</f>
        <v>1</v>
      </c>
      <c r="GA57" s="7">
        <f t="shared" si="197"/>
        <v>1</v>
      </c>
      <c r="GB57" s="189">
        <f t="shared" si="198"/>
        <v>8.5000000000000006E-2</v>
      </c>
      <c r="GC57" s="189">
        <f t="shared" si="199"/>
        <v>0.3</v>
      </c>
      <c r="GD57" s="190">
        <f t="shared" si="200"/>
        <v>0</v>
      </c>
      <c r="GE57" s="190">
        <f t="shared" si="201"/>
        <v>0.3</v>
      </c>
      <c r="GF57" s="7">
        <f t="shared" si="202"/>
        <v>0.68500000000000005</v>
      </c>
      <c r="GG57" s="187">
        <f>1</f>
        <v>1</v>
      </c>
      <c r="GH57" s="187">
        <f t="shared" si="50"/>
        <v>1</v>
      </c>
      <c r="GI57" t="str">
        <f t="shared" si="51"/>
        <v/>
      </c>
      <c r="GJ57" t="str">
        <f t="shared" si="52"/>
        <v/>
      </c>
      <c r="GK57" t="str">
        <f t="shared" si="53"/>
        <v xml:space="preserve">¿El agente cumple con la identificación formal y profesional? </v>
      </c>
      <c r="GN57" t="str">
        <f t="shared" si="54"/>
        <v/>
      </c>
      <c r="GO57" t="str">
        <f t="shared" si="55"/>
        <v/>
      </c>
      <c r="GP57" t="str">
        <f t="shared" si="56"/>
        <v/>
      </c>
      <c r="GQ57" t="str">
        <f t="shared" si="57"/>
        <v/>
      </c>
      <c r="GR57" t="str">
        <f t="shared" si="58"/>
        <v/>
      </c>
      <c r="GS57" t="str">
        <f t="shared" si="59"/>
        <v/>
      </c>
      <c r="GT57" t="str">
        <f t="shared" si="60"/>
        <v/>
      </c>
      <c r="GU57" t="e">
        <f>IF(#REF!="No",#REF!,"")</f>
        <v>#REF!</v>
      </c>
      <c r="GV57" t="str">
        <f t="shared" si="61"/>
        <v/>
      </c>
      <c r="GW57" t="str">
        <f t="shared" si="62"/>
        <v/>
      </c>
      <c r="GX57" t="str">
        <f t="shared" si="63"/>
        <v/>
      </c>
      <c r="GY57" t="str">
        <f t="shared" si="64"/>
        <v/>
      </c>
      <c r="GZ57" t="str">
        <f t="shared" si="65"/>
        <v/>
      </c>
      <c r="HA57" t="str">
        <f t="shared" si="66"/>
        <v/>
      </c>
      <c r="HB57" t="str">
        <f t="shared" si="67"/>
        <v/>
      </c>
      <c r="HC57" t="str">
        <f t="shared" si="68"/>
        <v/>
      </c>
      <c r="HD57" t="str">
        <f t="shared" si="69"/>
        <v/>
      </c>
      <c r="HE57" t="str">
        <f t="shared" si="70"/>
        <v/>
      </c>
      <c r="HF57" t="str">
        <f t="shared" si="71"/>
        <v/>
      </c>
      <c r="HG57" t="str">
        <f t="shared" si="72"/>
        <v/>
      </c>
      <c r="HH57" t="str">
        <f t="shared" si="73"/>
        <v/>
      </c>
      <c r="HI57" t="str">
        <f t="shared" si="74"/>
        <v/>
      </c>
      <c r="HJ57" t="str">
        <f t="shared" si="75"/>
        <v/>
      </c>
      <c r="HK57" t="str">
        <f t="shared" si="76"/>
        <v/>
      </c>
      <c r="HL57" t="str">
        <f t="shared" si="77"/>
        <v/>
      </c>
      <c r="HM57" t="str">
        <f t="shared" si="78"/>
        <v/>
      </c>
      <c r="HN57" t="str">
        <f t="shared" si="79"/>
        <v/>
      </c>
      <c r="HO57" t="str">
        <f t="shared" si="80"/>
        <v/>
      </c>
      <c r="HP57" t="str">
        <f t="shared" si="81"/>
        <v/>
      </c>
      <c r="HQ57" t="e">
        <f>IF(#REF!="No",#REF!,"")</f>
        <v>#REF!</v>
      </c>
      <c r="HR57" t="e">
        <f>IF(#REF!="No",#REF!,"")</f>
        <v>#REF!</v>
      </c>
      <c r="HS57" t="str">
        <f t="shared" si="82"/>
        <v/>
      </c>
      <c r="HT57" t="str">
        <f t="shared" si="83"/>
        <v/>
      </c>
      <c r="HU57" t="str">
        <f t="shared" si="84"/>
        <v xml:space="preserve">¿El agente indaga o sondea adecuadamente las necesidades del cliente? </v>
      </c>
      <c r="HV57" t="str">
        <f t="shared" si="85"/>
        <v/>
      </c>
      <c r="HW57" t="str">
        <f t="shared" si="86"/>
        <v/>
      </c>
      <c r="HX57" t="str">
        <f t="shared" si="87"/>
        <v/>
      </c>
      <c r="HY57" t="str">
        <f t="shared" si="88"/>
        <v/>
      </c>
      <c r="HZ57" t="str">
        <f t="shared" si="89"/>
        <v/>
      </c>
      <c r="IA57" t="str">
        <f t="shared" si="90"/>
        <v/>
      </c>
      <c r="IB57" t="str">
        <f t="shared" si="91"/>
        <v/>
      </c>
      <c r="IC57" t="str">
        <f t="shared" si="92"/>
        <v/>
      </c>
      <c r="ID57" s="187" t="str">
        <f t="shared" si="93"/>
        <v/>
      </c>
      <c r="IE57" s="187" t="str">
        <f t="shared" si="94"/>
        <v/>
      </c>
      <c r="IF57" s="187" t="str">
        <f t="shared" si="95"/>
        <v/>
      </c>
      <c r="IG57" s="187" t="str">
        <f t="shared" si="96"/>
        <v/>
      </c>
      <c r="IH57" s="78" t="str">
        <f>A57&amp;" "&amp;F57&amp;" "&amp;Data[[#This Row],[mes]]</f>
        <v>Yuleymi Ayleen Pulgarin de Leon Outbound may-26</v>
      </c>
      <c r="II57" s="78">
        <f>COUNTIF($IH57:$IH425,IH57)</f>
        <v>2</v>
      </c>
      <c r="IJ57" s="78">
        <f t="shared" si="203"/>
        <v>0</v>
      </c>
      <c r="IK57" s="78">
        <f>IF(Data[[#This Row],[Muestra Critica]]&gt;0,Data[[#This Row],[Muestra Critica]],"")</f>
        <v>1</v>
      </c>
      <c r="IL57">
        <f>IF(IK57="","",COUNTIF($IK$3:$IK425,IK57))</f>
        <v>397</v>
      </c>
      <c r="IM57">
        <f t="shared" si="204"/>
        <v>0</v>
      </c>
      <c r="IN57" s="188" t="str">
        <f t="shared" si="99"/>
        <v>may-26</v>
      </c>
      <c r="IO57" s="78"/>
      <c r="IP57" s="78"/>
      <c r="IQ57" s="78"/>
      <c r="IR57" s="78"/>
      <c r="IS57" s="78">
        <f>IFERROR(_xlfn.XLOOKUP(A:A,HC!B:B,HC!E:E,,0),0)</f>
        <v>0</v>
      </c>
    </row>
    <row r="58" spans="1:253" ht="14.5" customHeight="1">
      <c r="A58" s="205" t="s">
        <v>289</v>
      </c>
      <c r="B58" s="205">
        <v>69514834</v>
      </c>
      <c r="C58" s="210">
        <v>46153</v>
      </c>
      <c r="D58" s="205" t="s">
        <v>441</v>
      </c>
      <c r="E58" s="205" t="s">
        <v>433</v>
      </c>
      <c r="F58" s="205" t="s">
        <v>32</v>
      </c>
      <c r="G58" s="205" t="s">
        <v>436</v>
      </c>
      <c r="H58" s="205" t="s">
        <v>451</v>
      </c>
      <c r="I58" s="206" t="s">
        <v>447</v>
      </c>
      <c r="J58" s="168" t="s">
        <v>33</v>
      </c>
      <c r="K58" s="168" t="s">
        <v>33</v>
      </c>
      <c r="L58" s="168" t="s">
        <v>33</v>
      </c>
      <c r="M58" s="168" t="s">
        <v>33</v>
      </c>
      <c r="N58" s="168" t="s">
        <v>33</v>
      </c>
      <c r="O58" s="168" t="s">
        <v>33</v>
      </c>
      <c r="P58" s="168" t="s">
        <v>33</v>
      </c>
      <c r="Q58" s="168" t="s">
        <v>33</v>
      </c>
      <c r="R58" s="168" t="s">
        <v>33</v>
      </c>
      <c r="S58" s="168" t="s">
        <v>33</v>
      </c>
      <c r="T58" s="168" t="s">
        <v>33</v>
      </c>
      <c r="U58" s="168" t="s">
        <v>33</v>
      </c>
      <c r="V58" s="169" t="s">
        <v>33</v>
      </c>
      <c r="W58" s="169" t="s">
        <v>33</v>
      </c>
      <c r="X58" s="169" t="s">
        <v>33</v>
      </c>
      <c r="Y58" s="169" t="s">
        <v>34</v>
      </c>
      <c r="Z58" s="169" t="s">
        <v>33</v>
      </c>
      <c r="AA58" s="169" t="s">
        <v>33</v>
      </c>
      <c r="AB58" s="169" t="s">
        <v>33</v>
      </c>
      <c r="AC58" s="169" t="s">
        <v>33</v>
      </c>
      <c r="AD58" s="169" t="s">
        <v>33</v>
      </c>
      <c r="AE58" s="169" t="s">
        <v>33</v>
      </c>
      <c r="AF58" s="169" t="s">
        <v>33</v>
      </c>
      <c r="AG58" s="169" t="s">
        <v>33</v>
      </c>
      <c r="AH58" s="169" t="s">
        <v>33</v>
      </c>
      <c r="AI58" s="169" t="s">
        <v>33</v>
      </c>
      <c r="AJ58" s="169" t="s">
        <v>33</v>
      </c>
      <c r="AK58" s="169" t="s">
        <v>33</v>
      </c>
      <c r="AL58" s="169" t="s">
        <v>33</v>
      </c>
      <c r="AM58" s="169" t="s">
        <v>33</v>
      </c>
      <c r="AN58" s="169" t="s">
        <v>33</v>
      </c>
      <c r="AO58" s="169" t="s">
        <v>33</v>
      </c>
      <c r="AP58" s="169" t="s">
        <v>33</v>
      </c>
      <c r="AQ58" s="169" t="s">
        <v>464</v>
      </c>
      <c r="AR58" s="169" t="s">
        <v>33</v>
      </c>
      <c r="AS58" s="169" t="s">
        <v>33</v>
      </c>
      <c r="AT58" s="169" t="s">
        <v>33</v>
      </c>
      <c r="AU58" s="169" t="s">
        <v>33</v>
      </c>
      <c r="AV58" s="169" t="s">
        <v>33</v>
      </c>
      <c r="AW58" s="169" t="s">
        <v>33</v>
      </c>
      <c r="AX58" s="169" t="s">
        <v>33</v>
      </c>
      <c r="AY58" s="169" t="s">
        <v>33</v>
      </c>
      <c r="AZ58" s="169" t="s">
        <v>33</v>
      </c>
      <c r="BA58" s="169" t="s">
        <v>33</v>
      </c>
      <c r="BB58" s="169" t="s">
        <v>33</v>
      </c>
      <c r="BC58" s="207" t="s">
        <v>33</v>
      </c>
      <c r="BD58" s="207" t="s">
        <v>33</v>
      </c>
      <c r="BE58" s="207" t="s">
        <v>34</v>
      </c>
      <c r="BF58" s="208" t="s">
        <v>33</v>
      </c>
      <c r="BG58" s="196"/>
      <c r="BH58" s="211" t="str">
        <f>Data[[#This Row],[Tipo de Muestra]]</f>
        <v>Critica</v>
      </c>
      <c r="BI58" s="196"/>
      <c r="BJ58" s="196"/>
      <c r="BK58">
        <f t="shared" si="0"/>
        <v>1</v>
      </c>
      <c r="BL58">
        <f t="shared" si="1"/>
        <v>1</v>
      </c>
      <c r="BM58">
        <f t="shared" si="164"/>
        <v>1</v>
      </c>
      <c r="BN58">
        <f t="shared" si="165"/>
        <v>1</v>
      </c>
      <c r="BO58">
        <f t="shared" si="166"/>
        <v>1</v>
      </c>
      <c r="BP58">
        <f t="shared" si="167"/>
        <v>1</v>
      </c>
      <c r="BQ58">
        <f t="shared" si="168"/>
        <v>1</v>
      </c>
      <c r="BR58">
        <f t="shared" si="169"/>
        <v>1</v>
      </c>
      <c r="BS58">
        <f t="shared" si="170"/>
        <v>1</v>
      </c>
      <c r="BT58">
        <f t="shared" si="171"/>
        <v>1</v>
      </c>
      <c r="BU58">
        <f t="shared" si="172"/>
        <v>1</v>
      </c>
      <c r="BV58">
        <f t="shared" si="173"/>
        <v>1</v>
      </c>
      <c r="BW58">
        <f t="shared" si="174"/>
        <v>1</v>
      </c>
      <c r="BX58">
        <f t="shared" si="175"/>
        <v>1</v>
      </c>
      <c r="BY58">
        <f t="shared" si="176"/>
        <v>1</v>
      </c>
      <c r="BZ58">
        <f t="shared" si="177"/>
        <v>0</v>
      </c>
      <c r="CA58">
        <f t="shared" si="178"/>
        <v>1</v>
      </c>
      <c r="CB58">
        <f t="shared" si="179"/>
        <v>1</v>
      </c>
      <c r="CC58">
        <f t="shared" si="180"/>
        <v>1</v>
      </c>
      <c r="CD58">
        <f t="shared" si="181"/>
        <v>1</v>
      </c>
      <c r="CE58">
        <f t="shared" si="182"/>
        <v>1</v>
      </c>
      <c r="CF58">
        <f t="shared" si="101"/>
        <v>1</v>
      </c>
      <c r="CG58">
        <f t="shared" si="102"/>
        <v>1</v>
      </c>
      <c r="CH58">
        <f t="shared" si="103"/>
        <v>1</v>
      </c>
      <c r="CI58">
        <f t="shared" si="104"/>
        <v>1</v>
      </c>
      <c r="CJ58">
        <f t="shared" si="105"/>
        <v>1</v>
      </c>
      <c r="CK58">
        <f t="shared" si="106"/>
        <v>1</v>
      </c>
      <c r="CL58">
        <f t="shared" si="107"/>
        <v>1</v>
      </c>
      <c r="CM58">
        <f t="shared" si="108"/>
        <v>1</v>
      </c>
      <c r="CN58">
        <f t="shared" si="109"/>
        <v>1</v>
      </c>
      <c r="CO58">
        <f t="shared" si="110"/>
        <v>1</v>
      </c>
      <c r="CP58">
        <f t="shared" si="111"/>
        <v>1</v>
      </c>
      <c r="CQ58">
        <f t="shared" si="112"/>
        <v>1</v>
      </c>
      <c r="CR58">
        <f t="shared" si="113"/>
        <v>1</v>
      </c>
      <c r="CS58">
        <f t="shared" si="114"/>
        <v>1</v>
      </c>
      <c r="CT58">
        <f t="shared" si="115"/>
        <v>1</v>
      </c>
      <c r="CU58">
        <f t="shared" si="116"/>
        <v>1</v>
      </c>
      <c r="CV58">
        <f t="shared" si="117"/>
        <v>1</v>
      </c>
      <c r="CW58">
        <f t="shared" si="118"/>
        <v>1</v>
      </c>
      <c r="CX58">
        <f t="shared" si="119"/>
        <v>1</v>
      </c>
      <c r="CY58">
        <f t="shared" si="120"/>
        <v>1</v>
      </c>
      <c r="CZ58">
        <f t="shared" si="121"/>
        <v>1</v>
      </c>
      <c r="DA58">
        <f t="shared" si="122"/>
        <v>1</v>
      </c>
      <c r="DB58">
        <f t="shared" si="123"/>
        <v>1</v>
      </c>
      <c r="DC58" s="187">
        <f t="shared" si="124"/>
        <v>1</v>
      </c>
      <c r="DD58" s="187">
        <f t="shared" si="125"/>
        <v>1</v>
      </c>
      <c r="DE58" s="187">
        <f t="shared" si="126"/>
        <v>0</v>
      </c>
      <c r="DF58" s="187">
        <f t="shared" si="3"/>
        <v>0</v>
      </c>
      <c r="DG58">
        <f t="shared" si="183"/>
        <v>1</v>
      </c>
      <c r="DH58" s="7">
        <f t="shared" si="4"/>
        <v>0.15</v>
      </c>
      <c r="DI58" s="7">
        <f t="shared" si="5"/>
        <v>0.15</v>
      </c>
      <c r="DJ58" s="7">
        <f t="shared" si="6"/>
        <v>0.15</v>
      </c>
      <c r="DK58" s="7">
        <f t="shared" si="184"/>
        <v>0.15</v>
      </c>
      <c r="DL58" s="7">
        <f t="shared" si="7"/>
        <v>0.3</v>
      </c>
      <c r="DM58" s="7">
        <f t="shared" si="8"/>
        <v>0.3</v>
      </c>
      <c r="DN58" s="7">
        <f t="shared" si="9"/>
        <v>0.3</v>
      </c>
      <c r="DO58" s="7">
        <f t="shared" si="10"/>
        <v>0.3</v>
      </c>
      <c r="DP58" s="7">
        <f>IF(MIN(Data[[#This Row],[¿El agente demuestra escucha activa durante la gestión?6]:[¿El agente parafrasea para confirmar entendimiento?9]])=0,0,30%)</f>
        <v>0.3</v>
      </c>
      <c r="DQ58" s="7">
        <f t="shared" si="11"/>
        <v>0.3</v>
      </c>
      <c r="DR58" s="7">
        <f t="shared" si="12"/>
        <v>0.3</v>
      </c>
      <c r="DS58" s="7">
        <f t="shared" si="13"/>
        <v>0.3</v>
      </c>
      <c r="DT58" s="7">
        <f t="shared" si="14"/>
        <v>0.3</v>
      </c>
      <c r="DU58" s="7">
        <f>IF(MIN(Data[[#This Row],[¿El agente adapta su comunicación al cliente?11]:[¿El agente utiliza el plural corporativo correctamente?14]])=0,0,30%)</f>
        <v>0.3</v>
      </c>
      <c r="DV58" s="7">
        <f t="shared" si="15"/>
        <v>0.25</v>
      </c>
      <c r="DW58" s="7">
        <f t="shared" si="185"/>
        <v>0.25</v>
      </c>
      <c r="DX58" s="7">
        <f t="shared" si="186"/>
        <v>1</v>
      </c>
      <c r="DY58" s="7">
        <f t="shared" si="129"/>
        <v>1</v>
      </c>
      <c r="DZ58" s="7">
        <f t="shared" si="130"/>
        <v>1</v>
      </c>
      <c r="EA58" s="7">
        <f t="shared" si="131"/>
        <v>0</v>
      </c>
      <c r="EB58" s="7">
        <f t="shared" si="132"/>
        <v>0</v>
      </c>
      <c r="EC58" s="7">
        <f t="shared" si="187"/>
        <v>0</v>
      </c>
      <c r="ED58" s="7">
        <f t="shared" si="16"/>
        <v>1</v>
      </c>
      <c r="EE58" s="7">
        <f t="shared" si="17"/>
        <v>1</v>
      </c>
      <c r="EF58" s="7">
        <f>IF(SUM(Data[[#This Row],[¿El agente presenta correctamente los beneficios del producto?23]:[¿El agente comunica beneficios emocionales al cliente?24]])=200%,100%,0%)</f>
        <v>1</v>
      </c>
      <c r="EG58" s="7">
        <f t="shared" si="18"/>
        <v>1</v>
      </c>
      <c r="EH58" s="7">
        <f t="shared" si="19"/>
        <v>1</v>
      </c>
      <c r="EI58" s="7">
        <f t="shared" si="20"/>
        <v>1</v>
      </c>
      <c r="EJ58" s="7">
        <f t="shared" si="188"/>
        <v>1</v>
      </c>
      <c r="EK58" s="7">
        <f t="shared" si="21"/>
        <v>1</v>
      </c>
      <c r="EL58" s="7">
        <f>+Data[[#This Row],[¿El agente explica los términos y condiciones del servicio?28]]</f>
        <v>1</v>
      </c>
      <c r="EM58" s="7">
        <f t="shared" si="22"/>
        <v>1</v>
      </c>
      <c r="EN58" s="7">
        <f>+Data[[#This Row],[¿El agente identifica correctamente la solicitud del cliente? 2]]</f>
        <v>1</v>
      </c>
      <c r="EO58" s="7">
        <f t="shared" si="23"/>
        <v>1</v>
      </c>
      <c r="EP58" s="7">
        <f t="shared" si="24"/>
        <v>1</v>
      </c>
      <c r="EQ58" s="7">
        <f t="shared" si="25"/>
        <v>1</v>
      </c>
      <c r="ER58" s="7">
        <f t="shared" si="189"/>
        <v>1</v>
      </c>
      <c r="ES58" s="7">
        <f t="shared" si="26"/>
        <v>1</v>
      </c>
      <c r="ET58" s="7">
        <f t="shared" si="27"/>
        <v>1</v>
      </c>
      <c r="EU58" s="7">
        <f t="shared" si="190"/>
        <v>1</v>
      </c>
      <c r="EV58" s="7">
        <f t="shared" si="28"/>
        <v>1</v>
      </c>
      <c r="EW58" s="7">
        <f t="shared" si="29"/>
        <v>1</v>
      </c>
      <c r="EX58" s="7">
        <f t="shared" si="135"/>
        <v>1</v>
      </c>
      <c r="EY58" s="7">
        <f t="shared" si="136"/>
        <v>1</v>
      </c>
      <c r="EZ58" s="7">
        <f t="shared" si="32"/>
        <v>1</v>
      </c>
      <c r="FA58" s="7">
        <f t="shared" si="137"/>
        <v>1</v>
      </c>
      <c r="FB58" s="7">
        <f t="shared" si="191"/>
        <v>1</v>
      </c>
      <c r="FC58" s="7">
        <f t="shared" si="192"/>
        <v>0</v>
      </c>
      <c r="FD58" s="7">
        <f t="shared" si="34"/>
        <v>1</v>
      </c>
      <c r="FE58" s="7">
        <f t="shared" si="35"/>
        <v>1</v>
      </c>
      <c r="FF58" s="7">
        <f t="shared" si="36"/>
        <v>1</v>
      </c>
      <c r="FG58" s="7">
        <f t="shared" si="37"/>
        <v>1</v>
      </c>
      <c r="FH58" s="7">
        <f t="shared" si="38"/>
        <v>1</v>
      </c>
      <c r="FI58" s="7">
        <f t="shared" si="39"/>
        <v>1</v>
      </c>
      <c r="FJ58" s="7">
        <f t="shared" si="193"/>
        <v>1</v>
      </c>
      <c r="FK58" s="7">
        <f t="shared" si="40"/>
        <v>1</v>
      </c>
      <c r="FL58" s="7">
        <f>+Data[[#This Row],[¿El agente gestiona la oferta según la campaña vigente?48]]</f>
        <v>1</v>
      </c>
      <c r="FM58" s="7">
        <f t="shared" si="41"/>
        <v>1</v>
      </c>
      <c r="FN58" s="7">
        <f t="shared" si="42"/>
        <v>1</v>
      </c>
      <c r="FO58" s="7">
        <f t="shared" si="43"/>
        <v>1</v>
      </c>
      <c r="FP58" s="7">
        <f t="shared" si="194"/>
        <v>1</v>
      </c>
      <c r="FQ58" s="7">
        <f t="shared" si="44"/>
        <v>1</v>
      </c>
      <c r="FR58" s="7">
        <f>+Data[[#This Row],[¿El agente registra correctamente todas las interacciones?52]]</f>
        <v>1</v>
      </c>
      <c r="FS58" s="7">
        <f t="shared" si="195"/>
        <v>1</v>
      </c>
      <c r="FT58" s="240">
        <f t="shared" si="45"/>
        <v>1</v>
      </c>
      <c r="FU58" s="7">
        <f>+Data[[#This Row],[¿El agente confirma la titularidad del cliente adecuadamente?53]]</f>
        <v>1</v>
      </c>
      <c r="FV58" s="240">
        <f t="shared" si="46"/>
        <v>1</v>
      </c>
      <c r="FW58" s="240">
        <f t="shared" si="47"/>
        <v>0</v>
      </c>
      <c r="FX58" s="7">
        <f t="shared" si="196"/>
        <v>0</v>
      </c>
      <c r="FY58" s="240">
        <f t="shared" si="49"/>
        <v>1</v>
      </c>
      <c r="FZ58" s="7">
        <f>+Data[[#This Row],[¿El agente evita compartir información sensible?56]]</f>
        <v>1</v>
      </c>
      <c r="GA58" s="7">
        <f t="shared" si="197"/>
        <v>0</v>
      </c>
      <c r="GB58" s="189">
        <f t="shared" si="198"/>
        <v>0.1</v>
      </c>
      <c r="GC58" s="189">
        <f t="shared" si="199"/>
        <v>0</v>
      </c>
      <c r="GD58" s="190">
        <f t="shared" si="200"/>
        <v>0.3</v>
      </c>
      <c r="GE58" s="190">
        <f t="shared" si="201"/>
        <v>0</v>
      </c>
      <c r="GF58" s="7">
        <f t="shared" si="202"/>
        <v>0.4</v>
      </c>
      <c r="GG58" s="187">
        <f>1</f>
        <v>1</v>
      </c>
      <c r="GH58" s="187">
        <f t="shared" si="50"/>
        <v>1</v>
      </c>
      <c r="GI58" t="str">
        <f t="shared" si="51"/>
        <v/>
      </c>
      <c r="GJ58" t="str">
        <f t="shared" si="52"/>
        <v/>
      </c>
      <c r="GK58" t="str">
        <f t="shared" si="53"/>
        <v/>
      </c>
      <c r="GN58" t="str">
        <f t="shared" si="54"/>
        <v/>
      </c>
      <c r="GO58" t="str">
        <f t="shared" si="55"/>
        <v/>
      </c>
      <c r="GP58" t="str">
        <f t="shared" si="56"/>
        <v/>
      </c>
      <c r="GQ58" t="str">
        <f t="shared" si="57"/>
        <v/>
      </c>
      <c r="GR58" t="str">
        <f t="shared" si="58"/>
        <v/>
      </c>
      <c r="GS58" t="str">
        <f t="shared" si="59"/>
        <v/>
      </c>
      <c r="GT58" t="str">
        <f t="shared" si="60"/>
        <v/>
      </c>
      <c r="GU58" t="e">
        <f>IF(#REF!="No",#REF!,"")</f>
        <v>#REF!</v>
      </c>
      <c r="GV58" t="str">
        <f t="shared" si="61"/>
        <v/>
      </c>
      <c r="GW58" t="str">
        <f t="shared" si="62"/>
        <v/>
      </c>
      <c r="GX58" t="str">
        <f t="shared" si="63"/>
        <v/>
      </c>
      <c r="GY58" t="str">
        <f t="shared" si="64"/>
        <v xml:space="preserve">¿El agente explica el ciclo de facturación adecuadamente? </v>
      </c>
      <c r="GZ58" t="str">
        <f t="shared" si="65"/>
        <v/>
      </c>
      <c r="HA58" t="str">
        <f t="shared" si="66"/>
        <v/>
      </c>
      <c r="HB58" t="str">
        <f t="shared" si="67"/>
        <v/>
      </c>
      <c r="HC58" t="str">
        <f t="shared" si="68"/>
        <v/>
      </c>
      <c r="HD58" t="str">
        <f t="shared" si="69"/>
        <v/>
      </c>
      <c r="HE58" t="str">
        <f t="shared" si="70"/>
        <v/>
      </c>
      <c r="HF58" t="str">
        <f t="shared" si="71"/>
        <v/>
      </c>
      <c r="HG58" t="str">
        <f t="shared" si="72"/>
        <v/>
      </c>
      <c r="HH58" t="str">
        <f t="shared" si="73"/>
        <v/>
      </c>
      <c r="HI58" t="str">
        <f t="shared" si="74"/>
        <v/>
      </c>
      <c r="HJ58" t="str">
        <f t="shared" si="75"/>
        <v/>
      </c>
      <c r="HK58" t="str">
        <f t="shared" si="76"/>
        <v/>
      </c>
      <c r="HL58" t="str">
        <f t="shared" si="77"/>
        <v/>
      </c>
      <c r="HM58" t="str">
        <f t="shared" si="78"/>
        <v/>
      </c>
      <c r="HN58" t="str">
        <f t="shared" si="79"/>
        <v/>
      </c>
      <c r="HO58" t="str">
        <f t="shared" si="80"/>
        <v/>
      </c>
      <c r="HP58" t="str">
        <f t="shared" si="81"/>
        <v/>
      </c>
      <c r="HQ58" t="e">
        <f>IF(#REF!="No",#REF!,"")</f>
        <v>#REF!</v>
      </c>
      <c r="HR58" t="e">
        <f>IF(#REF!="No",#REF!,"")</f>
        <v>#REF!</v>
      </c>
      <c r="HS58" t="str">
        <f t="shared" si="82"/>
        <v/>
      </c>
      <c r="HT58" t="str">
        <f t="shared" si="83"/>
        <v/>
      </c>
      <c r="HU58" t="str">
        <f t="shared" si="84"/>
        <v/>
      </c>
      <c r="HV58" t="str">
        <f t="shared" si="85"/>
        <v/>
      </c>
      <c r="HW58" t="str">
        <f t="shared" si="86"/>
        <v/>
      </c>
      <c r="HX58" t="str">
        <f t="shared" si="87"/>
        <v/>
      </c>
      <c r="HY58" t="str">
        <f t="shared" si="88"/>
        <v/>
      </c>
      <c r="HZ58" t="str">
        <f t="shared" si="89"/>
        <v/>
      </c>
      <c r="IA58" t="str">
        <f t="shared" si="90"/>
        <v/>
      </c>
      <c r="IB58" t="str">
        <f t="shared" si="91"/>
        <v/>
      </c>
      <c r="IC58" t="str">
        <f t="shared" si="92"/>
        <v/>
      </c>
      <c r="ID58" s="187" t="str">
        <f t="shared" si="93"/>
        <v/>
      </c>
      <c r="IE58" s="187" t="str">
        <f t="shared" si="94"/>
        <v/>
      </c>
      <c r="IF58" s="187" t="str">
        <f t="shared" si="95"/>
        <v xml:space="preserve">¿El agente mantiene conducta ética durante la interacción? </v>
      </c>
      <c r="IG58" s="187" t="str">
        <f t="shared" si="96"/>
        <v/>
      </c>
      <c r="IH58" s="78" t="str">
        <f>A58&amp;" "&amp;F58&amp;" "&amp;Data[[#This Row],[mes]]</f>
        <v>Lizeth Palacios Rangel Outbound may-26</v>
      </c>
      <c r="II58" s="78">
        <f t="shared" ref="II58:II100" si="205">COUNTIF($IH57:$IH473,IH58)</f>
        <v>2</v>
      </c>
      <c r="IJ58" s="78">
        <f t="shared" si="203"/>
        <v>0</v>
      </c>
      <c r="IK58" s="78">
        <f>IF(Data[[#This Row],[Muestra Critica]]&gt;0,Data[[#This Row],[Muestra Critica]],"")</f>
        <v>1</v>
      </c>
      <c r="IL58" s="209">
        <f>IF(IK58="","",COUNTIF($IK$3:$IK473,IK58))</f>
        <v>397</v>
      </c>
      <c r="IM58" s="209">
        <f t="shared" si="204"/>
        <v>0</v>
      </c>
      <c r="IN58" s="188" t="str">
        <f t="shared" si="99"/>
        <v>may-26</v>
      </c>
      <c r="IO58" s="78"/>
      <c r="IP58" s="78"/>
      <c r="IQ58" s="78"/>
      <c r="IR58" s="78"/>
      <c r="IS58" s="78">
        <f>IFERROR(_xlfn.XLOOKUP(A:A,HC!B:B,HC!E:E,,0),0)</f>
        <v>0</v>
      </c>
    </row>
    <row r="59" spans="1:253" ht="14.5" customHeight="1">
      <c r="A59" s="205" t="s">
        <v>291</v>
      </c>
      <c r="B59" s="205">
        <v>67957245</v>
      </c>
      <c r="C59" s="210">
        <v>46153</v>
      </c>
      <c r="D59" s="205" t="s">
        <v>441</v>
      </c>
      <c r="E59" s="205" t="s">
        <v>433</v>
      </c>
      <c r="F59" s="205" t="s">
        <v>32</v>
      </c>
      <c r="G59" s="205" t="s">
        <v>436</v>
      </c>
      <c r="H59" s="205" t="s">
        <v>451</v>
      </c>
      <c r="I59" s="206" t="s">
        <v>447</v>
      </c>
      <c r="J59" s="168" t="s">
        <v>33</v>
      </c>
      <c r="K59" s="168" t="s">
        <v>33</v>
      </c>
      <c r="L59" s="168" t="s">
        <v>33</v>
      </c>
      <c r="M59" s="168" t="s">
        <v>33</v>
      </c>
      <c r="N59" s="168" t="s">
        <v>33</v>
      </c>
      <c r="O59" s="168" t="s">
        <v>33</v>
      </c>
      <c r="P59" s="168" t="s">
        <v>33</v>
      </c>
      <c r="Q59" s="168" t="s">
        <v>33</v>
      </c>
      <c r="R59" s="168" t="s">
        <v>33</v>
      </c>
      <c r="S59" s="168" t="s">
        <v>33</v>
      </c>
      <c r="T59" s="168" t="s">
        <v>33</v>
      </c>
      <c r="U59" s="168" t="s">
        <v>33</v>
      </c>
      <c r="V59" s="169" t="s">
        <v>33</v>
      </c>
      <c r="W59" s="169" t="s">
        <v>33</v>
      </c>
      <c r="X59" s="169" t="s">
        <v>33</v>
      </c>
      <c r="Y59" s="169" t="s">
        <v>33</v>
      </c>
      <c r="Z59" s="169" t="s">
        <v>33</v>
      </c>
      <c r="AA59" s="169" t="s">
        <v>33</v>
      </c>
      <c r="AB59" s="169" t="s">
        <v>33</v>
      </c>
      <c r="AC59" s="169" t="s">
        <v>33</v>
      </c>
      <c r="AD59" s="169" t="s">
        <v>33</v>
      </c>
      <c r="AE59" s="169" t="s">
        <v>33</v>
      </c>
      <c r="AF59" s="169" t="s">
        <v>33</v>
      </c>
      <c r="AG59" s="169" t="s">
        <v>33</v>
      </c>
      <c r="AH59" s="169" t="s">
        <v>33</v>
      </c>
      <c r="AI59" s="169" t="s">
        <v>33</v>
      </c>
      <c r="AJ59" s="169" t="s">
        <v>33</v>
      </c>
      <c r="AK59" s="169" t="s">
        <v>33</v>
      </c>
      <c r="AL59" s="169" t="s">
        <v>33</v>
      </c>
      <c r="AM59" s="169" t="s">
        <v>33</v>
      </c>
      <c r="AN59" s="169" t="s">
        <v>33</v>
      </c>
      <c r="AO59" s="169" t="s">
        <v>33</v>
      </c>
      <c r="AP59" s="169" t="s">
        <v>33</v>
      </c>
      <c r="AQ59" s="169" t="s">
        <v>464</v>
      </c>
      <c r="AR59" s="169" t="s">
        <v>33</v>
      </c>
      <c r="AS59" s="169" t="s">
        <v>33</v>
      </c>
      <c r="AT59" s="169" t="s">
        <v>33</v>
      </c>
      <c r="AU59" s="169" t="s">
        <v>33</v>
      </c>
      <c r="AV59" s="169" t="s">
        <v>34</v>
      </c>
      <c r="AW59" s="169" t="s">
        <v>33</v>
      </c>
      <c r="AX59" s="169" t="s">
        <v>33</v>
      </c>
      <c r="AY59" s="169" t="s">
        <v>33</v>
      </c>
      <c r="AZ59" s="169" t="s">
        <v>33</v>
      </c>
      <c r="BA59" s="169" t="s">
        <v>33</v>
      </c>
      <c r="BB59" s="169" t="s">
        <v>33</v>
      </c>
      <c r="BC59" s="207" t="s">
        <v>33</v>
      </c>
      <c r="BD59" s="207" t="s">
        <v>33</v>
      </c>
      <c r="BE59" s="207" t="s">
        <v>33</v>
      </c>
      <c r="BF59" s="208" t="s">
        <v>33</v>
      </c>
      <c r="BG59" s="196"/>
      <c r="BH59" s="211" t="str">
        <f>Data[[#This Row],[Tipo de Muestra]]</f>
        <v>Critica</v>
      </c>
      <c r="BI59" s="196"/>
      <c r="BJ59" s="196"/>
      <c r="BK59">
        <f t="shared" si="0"/>
        <v>1</v>
      </c>
      <c r="BL59">
        <f t="shared" si="1"/>
        <v>1</v>
      </c>
      <c r="BM59">
        <f t="shared" si="164"/>
        <v>1</v>
      </c>
      <c r="BN59">
        <f t="shared" si="165"/>
        <v>1</v>
      </c>
      <c r="BO59">
        <f t="shared" si="166"/>
        <v>1</v>
      </c>
      <c r="BP59">
        <f t="shared" si="167"/>
        <v>1</v>
      </c>
      <c r="BQ59">
        <f t="shared" si="168"/>
        <v>1</v>
      </c>
      <c r="BR59">
        <f t="shared" si="169"/>
        <v>1</v>
      </c>
      <c r="BS59">
        <f t="shared" si="170"/>
        <v>1</v>
      </c>
      <c r="BT59">
        <f t="shared" si="171"/>
        <v>1</v>
      </c>
      <c r="BU59">
        <f t="shared" si="172"/>
        <v>1</v>
      </c>
      <c r="BV59">
        <f t="shared" si="173"/>
        <v>1</v>
      </c>
      <c r="BW59">
        <f t="shared" si="174"/>
        <v>1</v>
      </c>
      <c r="BX59">
        <f t="shared" si="175"/>
        <v>1</v>
      </c>
      <c r="BY59">
        <f t="shared" si="176"/>
        <v>1</v>
      </c>
      <c r="BZ59">
        <f t="shared" si="177"/>
        <v>1</v>
      </c>
      <c r="CA59">
        <f t="shared" si="178"/>
        <v>1</v>
      </c>
      <c r="CB59">
        <f t="shared" si="179"/>
        <v>1</v>
      </c>
      <c r="CC59">
        <f t="shared" si="180"/>
        <v>1</v>
      </c>
      <c r="CD59">
        <f t="shared" si="181"/>
        <v>1</v>
      </c>
      <c r="CE59">
        <f t="shared" si="182"/>
        <v>1</v>
      </c>
      <c r="CF59">
        <f t="shared" si="101"/>
        <v>1</v>
      </c>
      <c r="CG59">
        <f t="shared" si="102"/>
        <v>1</v>
      </c>
      <c r="CH59">
        <f t="shared" si="103"/>
        <v>1</v>
      </c>
      <c r="CI59">
        <f t="shared" si="104"/>
        <v>1</v>
      </c>
      <c r="CJ59">
        <f t="shared" si="105"/>
        <v>1</v>
      </c>
      <c r="CK59">
        <f t="shared" si="106"/>
        <v>1</v>
      </c>
      <c r="CL59">
        <f t="shared" si="107"/>
        <v>1</v>
      </c>
      <c r="CM59">
        <f t="shared" si="108"/>
        <v>1</v>
      </c>
      <c r="CN59">
        <f t="shared" si="109"/>
        <v>1</v>
      </c>
      <c r="CO59">
        <f t="shared" si="110"/>
        <v>1</v>
      </c>
      <c r="CP59">
        <f t="shared" si="111"/>
        <v>1</v>
      </c>
      <c r="CQ59">
        <f t="shared" si="112"/>
        <v>1</v>
      </c>
      <c r="CR59">
        <f t="shared" si="113"/>
        <v>1</v>
      </c>
      <c r="CS59">
        <f t="shared" si="114"/>
        <v>1</v>
      </c>
      <c r="CT59">
        <f t="shared" si="115"/>
        <v>1</v>
      </c>
      <c r="CU59">
        <f t="shared" si="116"/>
        <v>1</v>
      </c>
      <c r="CV59">
        <f t="shared" si="117"/>
        <v>0</v>
      </c>
      <c r="CW59">
        <f t="shared" si="118"/>
        <v>1</v>
      </c>
      <c r="CX59">
        <f t="shared" si="119"/>
        <v>1</v>
      </c>
      <c r="CY59">
        <f t="shared" si="120"/>
        <v>1</v>
      </c>
      <c r="CZ59">
        <f t="shared" si="121"/>
        <v>1</v>
      </c>
      <c r="DA59">
        <f t="shared" si="122"/>
        <v>1</v>
      </c>
      <c r="DB59">
        <f t="shared" si="123"/>
        <v>1</v>
      </c>
      <c r="DC59" s="187">
        <f t="shared" si="124"/>
        <v>1</v>
      </c>
      <c r="DD59" s="187">
        <f t="shared" si="125"/>
        <v>1</v>
      </c>
      <c r="DE59" s="187">
        <f t="shared" si="126"/>
        <v>1</v>
      </c>
      <c r="DF59" s="187">
        <f t="shared" si="3"/>
        <v>1</v>
      </c>
      <c r="DG59">
        <f t="shared" si="183"/>
        <v>1</v>
      </c>
      <c r="DH59" s="7">
        <f t="shared" si="4"/>
        <v>0.15</v>
      </c>
      <c r="DI59" s="7">
        <f t="shared" si="5"/>
        <v>0.15</v>
      </c>
      <c r="DJ59" s="7">
        <f t="shared" si="6"/>
        <v>0.15</v>
      </c>
      <c r="DK59" s="7">
        <f t="shared" si="184"/>
        <v>0.15</v>
      </c>
      <c r="DL59" s="7">
        <f t="shared" si="7"/>
        <v>0.3</v>
      </c>
      <c r="DM59" s="7">
        <f t="shared" si="8"/>
        <v>0.3</v>
      </c>
      <c r="DN59" s="7">
        <f t="shared" si="9"/>
        <v>0.3</v>
      </c>
      <c r="DO59" s="7">
        <f t="shared" si="10"/>
        <v>0.3</v>
      </c>
      <c r="DP59" s="7">
        <f>IF(MIN(Data[[#This Row],[¿El agente demuestra escucha activa durante la gestión?6]:[¿El agente parafrasea para confirmar entendimiento?9]])=0,0,30%)</f>
        <v>0.3</v>
      </c>
      <c r="DQ59" s="7">
        <f t="shared" si="11"/>
        <v>0.3</v>
      </c>
      <c r="DR59" s="7">
        <f t="shared" si="12"/>
        <v>0.3</v>
      </c>
      <c r="DS59" s="7">
        <f t="shared" si="13"/>
        <v>0.3</v>
      </c>
      <c r="DT59" s="7">
        <f t="shared" si="14"/>
        <v>0.3</v>
      </c>
      <c r="DU59" s="7">
        <f>IF(MIN(Data[[#This Row],[¿El agente adapta su comunicación al cliente?11]:[¿El agente utiliza el plural corporativo correctamente?14]])=0,0,30%)</f>
        <v>0.3</v>
      </c>
      <c r="DV59" s="7">
        <f t="shared" si="15"/>
        <v>0.25</v>
      </c>
      <c r="DW59" s="7">
        <f t="shared" si="185"/>
        <v>0.25</v>
      </c>
      <c r="DX59" s="7">
        <f t="shared" si="186"/>
        <v>1</v>
      </c>
      <c r="DY59" s="7">
        <f t="shared" si="129"/>
        <v>1</v>
      </c>
      <c r="DZ59" s="7">
        <f t="shared" si="130"/>
        <v>1</v>
      </c>
      <c r="EA59" s="7">
        <f t="shared" si="131"/>
        <v>1</v>
      </c>
      <c r="EB59" s="7">
        <f t="shared" si="132"/>
        <v>1</v>
      </c>
      <c r="EC59" s="7">
        <f t="shared" si="187"/>
        <v>1</v>
      </c>
      <c r="ED59" s="7">
        <f t="shared" si="16"/>
        <v>1</v>
      </c>
      <c r="EE59" s="7">
        <f t="shared" si="17"/>
        <v>1</v>
      </c>
      <c r="EF59" s="7">
        <f>IF(SUM(Data[[#This Row],[¿El agente presenta correctamente los beneficios del producto?23]:[¿El agente comunica beneficios emocionales al cliente?24]])=200%,100%,0%)</f>
        <v>1</v>
      </c>
      <c r="EG59" s="7">
        <f t="shared" si="18"/>
        <v>1</v>
      </c>
      <c r="EH59" s="7">
        <f t="shared" si="19"/>
        <v>1</v>
      </c>
      <c r="EI59" s="7">
        <f t="shared" si="20"/>
        <v>1</v>
      </c>
      <c r="EJ59" s="7">
        <f t="shared" si="188"/>
        <v>1</v>
      </c>
      <c r="EK59" s="7">
        <f t="shared" si="21"/>
        <v>1</v>
      </c>
      <c r="EL59" s="7">
        <f>+Data[[#This Row],[¿El agente explica los términos y condiciones del servicio?28]]</f>
        <v>1</v>
      </c>
      <c r="EM59" s="7">
        <f t="shared" si="22"/>
        <v>1</v>
      </c>
      <c r="EN59" s="7">
        <f>+Data[[#This Row],[¿El agente identifica correctamente la solicitud del cliente? 2]]</f>
        <v>1</v>
      </c>
      <c r="EO59" s="7">
        <f t="shared" si="23"/>
        <v>1</v>
      </c>
      <c r="EP59" s="7">
        <f t="shared" si="24"/>
        <v>1</v>
      </c>
      <c r="EQ59" s="7">
        <f t="shared" si="25"/>
        <v>1</v>
      </c>
      <c r="ER59" s="7">
        <f t="shared" si="189"/>
        <v>1</v>
      </c>
      <c r="ES59" s="7">
        <f t="shared" si="26"/>
        <v>1</v>
      </c>
      <c r="ET59" s="7">
        <f t="shared" si="27"/>
        <v>1</v>
      </c>
      <c r="EU59" s="7">
        <f t="shared" si="190"/>
        <v>1</v>
      </c>
      <c r="EV59" s="7">
        <f t="shared" si="28"/>
        <v>1</v>
      </c>
      <c r="EW59" s="7">
        <f t="shared" si="29"/>
        <v>1</v>
      </c>
      <c r="EX59" s="7">
        <f t="shared" si="135"/>
        <v>1</v>
      </c>
      <c r="EY59" s="7">
        <f t="shared" si="136"/>
        <v>1</v>
      </c>
      <c r="EZ59" s="7">
        <f t="shared" si="32"/>
        <v>1</v>
      </c>
      <c r="FA59" s="7">
        <f t="shared" si="137"/>
        <v>1</v>
      </c>
      <c r="FB59" s="7">
        <f t="shared" si="191"/>
        <v>1</v>
      </c>
      <c r="FC59" s="7">
        <f t="shared" si="192"/>
        <v>1</v>
      </c>
      <c r="FD59" s="7">
        <f t="shared" si="34"/>
        <v>1</v>
      </c>
      <c r="FE59" s="7">
        <f t="shared" si="35"/>
        <v>1</v>
      </c>
      <c r="FF59" s="7">
        <f t="shared" si="36"/>
        <v>1</v>
      </c>
      <c r="FG59" s="7">
        <f t="shared" si="37"/>
        <v>1</v>
      </c>
      <c r="FH59" s="7">
        <f t="shared" si="38"/>
        <v>0</v>
      </c>
      <c r="FI59" s="7">
        <f t="shared" si="39"/>
        <v>1</v>
      </c>
      <c r="FJ59" s="7">
        <f t="shared" si="193"/>
        <v>0</v>
      </c>
      <c r="FK59" s="7">
        <f t="shared" si="40"/>
        <v>1</v>
      </c>
      <c r="FL59" s="7">
        <f>+Data[[#This Row],[¿El agente gestiona la oferta según la campaña vigente?48]]</f>
        <v>1</v>
      </c>
      <c r="FM59" s="7">
        <f t="shared" si="41"/>
        <v>1</v>
      </c>
      <c r="FN59" s="7">
        <f t="shared" si="42"/>
        <v>1</v>
      </c>
      <c r="FO59" s="7">
        <f t="shared" si="43"/>
        <v>1</v>
      </c>
      <c r="FP59" s="7">
        <f t="shared" si="194"/>
        <v>1</v>
      </c>
      <c r="FQ59" s="7">
        <f t="shared" si="44"/>
        <v>1</v>
      </c>
      <c r="FR59" s="7">
        <f>+Data[[#This Row],[¿El agente registra correctamente todas las interacciones?52]]</f>
        <v>1</v>
      </c>
      <c r="FS59" s="7">
        <f t="shared" si="195"/>
        <v>0</v>
      </c>
      <c r="FT59" s="240">
        <f t="shared" si="45"/>
        <v>1</v>
      </c>
      <c r="FU59" s="7">
        <f>+Data[[#This Row],[¿El agente confirma la titularidad del cliente adecuadamente?53]]</f>
        <v>1</v>
      </c>
      <c r="FV59" s="240">
        <f t="shared" si="46"/>
        <v>1</v>
      </c>
      <c r="FW59" s="240">
        <f t="shared" si="47"/>
        <v>1</v>
      </c>
      <c r="FX59" s="7">
        <f t="shared" si="196"/>
        <v>1</v>
      </c>
      <c r="FY59" s="240">
        <f t="shared" si="49"/>
        <v>1</v>
      </c>
      <c r="FZ59" s="7">
        <f>+Data[[#This Row],[¿El agente evita compartir información sensible?56]]</f>
        <v>1</v>
      </c>
      <c r="GA59" s="7">
        <f t="shared" si="197"/>
        <v>1</v>
      </c>
      <c r="GB59" s="189">
        <f t="shared" si="198"/>
        <v>0.1</v>
      </c>
      <c r="GC59" s="189">
        <f t="shared" si="199"/>
        <v>0.3</v>
      </c>
      <c r="GD59" s="190">
        <f t="shared" si="200"/>
        <v>0</v>
      </c>
      <c r="GE59" s="190">
        <f t="shared" si="201"/>
        <v>0.3</v>
      </c>
      <c r="GF59" s="7">
        <f t="shared" si="202"/>
        <v>0.7</v>
      </c>
      <c r="GG59" s="187">
        <f>1</f>
        <v>1</v>
      </c>
      <c r="GH59" s="187">
        <f t="shared" si="50"/>
        <v>1</v>
      </c>
      <c r="GI59" t="str">
        <f t="shared" si="51"/>
        <v/>
      </c>
      <c r="GJ59" t="str">
        <f t="shared" si="52"/>
        <v/>
      </c>
      <c r="GK59" t="str">
        <f t="shared" si="53"/>
        <v/>
      </c>
      <c r="GN59" t="str">
        <f t="shared" si="54"/>
        <v/>
      </c>
      <c r="GO59" t="str">
        <f t="shared" si="55"/>
        <v/>
      </c>
      <c r="GP59" t="str">
        <f t="shared" si="56"/>
        <v/>
      </c>
      <c r="GQ59" t="str">
        <f t="shared" si="57"/>
        <v/>
      </c>
      <c r="GR59" t="str">
        <f t="shared" si="58"/>
        <v/>
      </c>
      <c r="GS59" t="str">
        <f t="shared" si="59"/>
        <v/>
      </c>
      <c r="GT59" t="str">
        <f t="shared" si="60"/>
        <v/>
      </c>
      <c r="GU59" t="e">
        <f>IF(#REF!="No",#REF!,"")</f>
        <v>#REF!</v>
      </c>
      <c r="GV59" t="str">
        <f t="shared" si="61"/>
        <v/>
      </c>
      <c r="GW59" t="str">
        <f t="shared" si="62"/>
        <v/>
      </c>
      <c r="GX59" t="str">
        <f t="shared" si="63"/>
        <v/>
      </c>
      <c r="GY59" t="str">
        <f t="shared" si="64"/>
        <v/>
      </c>
      <c r="GZ59" t="str">
        <f t="shared" si="65"/>
        <v/>
      </c>
      <c r="HA59" t="str">
        <f t="shared" si="66"/>
        <v/>
      </c>
      <c r="HB59" t="str">
        <f t="shared" si="67"/>
        <v/>
      </c>
      <c r="HC59" t="str">
        <f t="shared" si="68"/>
        <v/>
      </c>
      <c r="HD59" t="str">
        <f t="shared" si="69"/>
        <v/>
      </c>
      <c r="HE59" t="str">
        <f t="shared" si="70"/>
        <v/>
      </c>
      <c r="HF59" t="str">
        <f t="shared" si="71"/>
        <v/>
      </c>
      <c r="HG59" t="str">
        <f t="shared" si="72"/>
        <v/>
      </c>
      <c r="HH59" t="str">
        <f t="shared" si="73"/>
        <v/>
      </c>
      <c r="HI59" t="str">
        <f t="shared" si="74"/>
        <v/>
      </c>
      <c r="HJ59" t="str">
        <f t="shared" si="75"/>
        <v/>
      </c>
      <c r="HK59" t="str">
        <f t="shared" si="76"/>
        <v/>
      </c>
      <c r="HL59" t="str">
        <f t="shared" si="77"/>
        <v/>
      </c>
      <c r="HM59" t="str">
        <f t="shared" si="78"/>
        <v/>
      </c>
      <c r="HN59" t="str">
        <f t="shared" si="79"/>
        <v/>
      </c>
      <c r="HO59" t="str">
        <f t="shared" si="80"/>
        <v/>
      </c>
      <c r="HP59" t="str">
        <f t="shared" si="81"/>
        <v/>
      </c>
      <c r="HQ59" t="e">
        <f>IF(#REF!="No",#REF!,"")</f>
        <v>#REF!</v>
      </c>
      <c r="HR59" t="e">
        <f>IF(#REF!="No",#REF!,"")</f>
        <v>#REF!</v>
      </c>
      <c r="HS59" t="str">
        <f t="shared" si="82"/>
        <v/>
      </c>
      <c r="HT59" t="str">
        <f t="shared" si="83"/>
        <v/>
      </c>
      <c r="HU59" t="str">
        <f t="shared" si="84"/>
        <v/>
      </c>
      <c r="HV59" t="str">
        <f t="shared" si="85"/>
        <v/>
      </c>
      <c r="HW59" t="str">
        <f t="shared" si="86"/>
        <v xml:space="preserve">¿El agente realiza seguimiento adecuado al caso o solicitud? </v>
      </c>
      <c r="HX59" t="str">
        <f t="shared" si="87"/>
        <v/>
      </c>
      <c r="HY59" t="str">
        <f t="shared" si="88"/>
        <v/>
      </c>
      <c r="HZ59" t="str">
        <f t="shared" si="89"/>
        <v/>
      </c>
      <c r="IA59" t="str">
        <f t="shared" si="90"/>
        <v/>
      </c>
      <c r="IB59" t="str">
        <f t="shared" si="91"/>
        <v/>
      </c>
      <c r="IC59" t="str">
        <f t="shared" si="92"/>
        <v/>
      </c>
      <c r="ID59" s="187" t="str">
        <f t="shared" si="93"/>
        <v/>
      </c>
      <c r="IE59" s="187" t="str">
        <f t="shared" si="94"/>
        <v/>
      </c>
      <c r="IF59" s="187" t="str">
        <f t="shared" si="95"/>
        <v/>
      </c>
      <c r="IG59" s="187" t="str">
        <f t="shared" si="96"/>
        <v/>
      </c>
      <c r="IH59" s="78" t="str">
        <f>A59&amp;" "&amp;F59&amp;" "&amp;Data[[#This Row],[mes]]</f>
        <v>Alejandra Jusseth Nuñez Outbound may-26</v>
      </c>
      <c r="II59" s="78">
        <f t="shared" si="205"/>
        <v>2</v>
      </c>
      <c r="IJ59" s="78">
        <f t="shared" si="203"/>
        <v>0</v>
      </c>
      <c r="IK59" s="78">
        <f>IF(Data[[#This Row],[Muestra Critica]]&gt;0,Data[[#This Row],[Muestra Critica]],"")</f>
        <v>1</v>
      </c>
      <c r="IL59">
        <f>IF(IK59="","",COUNTIF($IK$3:$IK474,IK59))</f>
        <v>397</v>
      </c>
      <c r="IM59">
        <f t="shared" si="204"/>
        <v>0</v>
      </c>
      <c r="IN59" s="188" t="str">
        <f t="shared" si="99"/>
        <v>may-26</v>
      </c>
      <c r="IO59" s="78"/>
      <c r="IP59" s="78"/>
      <c r="IQ59" s="78"/>
      <c r="IR59" s="78"/>
      <c r="IS59" s="78" t="str">
        <f ca="1">IFERROR(_xlfn.XLOOKUP(A:A,HC!B:B,HC!E:E,,0),0)</f>
        <v>&gt; 60 dias</v>
      </c>
    </row>
    <row r="60" spans="1:253" ht="15" customHeight="1">
      <c r="A60" s="205" t="s">
        <v>296</v>
      </c>
      <c r="B60" s="205">
        <v>68735733</v>
      </c>
      <c r="C60" s="210">
        <v>46153</v>
      </c>
      <c r="D60" s="205" t="s">
        <v>441</v>
      </c>
      <c r="E60" s="205" t="s">
        <v>433</v>
      </c>
      <c r="F60" s="205" t="s">
        <v>32</v>
      </c>
      <c r="G60" s="205" t="s">
        <v>436</v>
      </c>
      <c r="H60" s="205" t="s">
        <v>451</v>
      </c>
      <c r="I60" s="206" t="s">
        <v>447</v>
      </c>
      <c r="J60" s="168" t="s">
        <v>33</v>
      </c>
      <c r="K60" s="168" t="s">
        <v>33</v>
      </c>
      <c r="L60" s="168" t="s">
        <v>33</v>
      </c>
      <c r="M60" s="168" t="s">
        <v>33</v>
      </c>
      <c r="N60" s="168" t="s">
        <v>33</v>
      </c>
      <c r="O60" s="168" t="s">
        <v>33</v>
      </c>
      <c r="P60" s="168" t="s">
        <v>33</v>
      </c>
      <c r="Q60" s="168" t="s">
        <v>33</v>
      </c>
      <c r="R60" s="168" t="s">
        <v>33</v>
      </c>
      <c r="S60" s="168" t="s">
        <v>33</v>
      </c>
      <c r="T60" s="168" t="s">
        <v>33</v>
      </c>
      <c r="U60" s="168" t="s">
        <v>33</v>
      </c>
      <c r="V60" s="169" t="s">
        <v>33</v>
      </c>
      <c r="W60" s="169" t="s">
        <v>33</v>
      </c>
      <c r="X60" s="169" t="s">
        <v>33</v>
      </c>
      <c r="Y60" s="169" t="s">
        <v>33</v>
      </c>
      <c r="Z60" s="169" t="s">
        <v>33</v>
      </c>
      <c r="AA60" s="169" t="s">
        <v>33</v>
      </c>
      <c r="AB60" s="169" t="s">
        <v>33</v>
      </c>
      <c r="AC60" s="169" t="s">
        <v>33</v>
      </c>
      <c r="AD60" s="169" t="s">
        <v>33</v>
      </c>
      <c r="AE60" s="169" t="s">
        <v>33</v>
      </c>
      <c r="AF60" s="169" t="s">
        <v>33</v>
      </c>
      <c r="AG60" s="169" t="s">
        <v>33</v>
      </c>
      <c r="AH60" s="169" t="s">
        <v>33</v>
      </c>
      <c r="AI60" s="169" t="s">
        <v>33</v>
      </c>
      <c r="AJ60" s="169" t="s">
        <v>33</v>
      </c>
      <c r="AK60" s="169" t="s">
        <v>33</v>
      </c>
      <c r="AL60" s="169" t="s">
        <v>33</v>
      </c>
      <c r="AM60" s="169" t="s">
        <v>33</v>
      </c>
      <c r="AN60" s="169" t="s">
        <v>33</v>
      </c>
      <c r="AO60" s="169" t="s">
        <v>33</v>
      </c>
      <c r="AP60" s="169" t="s">
        <v>33</v>
      </c>
      <c r="AQ60" s="169" t="s">
        <v>464</v>
      </c>
      <c r="AR60" s="169" t="s">
        <v>33</v>
      </c>
      <c r="AS60" s="169" t="s">
        <v>34</v>
      </c>
      <c r="AT60" s="169" t="s">
        <v>33</v>
      </c>
      <c r="AU60" s="169" t="s">
        <v>33</v>
      </c>
      <c r="AV60" s="169" t="s">
        <v>34</v>
      </c>
      <c r="AW60" s="169" t="s">
        <v>33</v>
      </c>
      <c r="AX60" s="169" t="s">
        <v>33</v>
      </c>
      <c r="AY60" s="169" t="s">
        <v>33</v>
      </c>
      <c r="AZ60" s="169" t="s">
        <v>33</v>
      </c>
      <c r="BA60" s="169" t="s">
        <v>33</v>
      </c>
      <c r="BB60" s="169" t="s">
        <v>33</v>
      </c>
      <c r="BC60" s="207" t="s">
        <v>33</v>
      </c>
      <c r="BD60" s="207" t="s">
        <v>33</v>
      </c>
      <c r="BE60" s="207" t="s">
        <v>33</v>
      </c>
      <c r="BF60" s="208" t="s">
        <v>33</v>
      </c>
      <c r="BG60" s="196"/>
      <c r="BH60" s="211" t="str">
        <f>Data[[#This Row],[Tipo de Muestra]]</f>
        <v>Critica</v>
      </c>
      <c r="BI60" s="196"/>
      <c r="BJ60" s="196"/>
      <c r="BK60">
        <f t="shared" si="0"/>
        <v>1</v>
      </c>
      <c r="BL60">
        <f t="shared" si="1"/>
        <v>1</v>
      </c>
      <c r="BM60">
        <f t="shared" si="164"/>
        <v>1</v>
      </c>
      <c r="BN60">
        <f t="shared" si="165"/>
        <v>1</v>
      </c>
      <c r="BO60">
        <f t="shared" si="166"/>
        <v>1</v>
      </c>
      <c r="BP60">
        <f t="shared" si="167"/>
        <v>1</v>
      </c>
      <c r="BQ60">
        <f t="shared" si="168"/>
        <v>1</v>
      </c>
      <c r="BR60">
        <f t="shared" si="169"/>
        <v>1</v>
      </c>
      <c r="BS60">
        <f t="shared" si="170"/>
        <v>1</v>
      </c>
      <c r="BT60">
        <f t="shared" si="171"/>
        <v>1</v>
      </c>
      <c r="BU60">
        <f t="shared" si="172"/>
        <v>1</v>
      </c>
      <c r="BV60">
        <f t="shared" si="173"/>
        <v>1</v>
      </c>
      <c r="BW60">
        <f t="shared" si="174"/>
        <v>1</v>
      </c>
      <c r="BX60">
        <f t="shared" si="175"/>
        <v>1</v>
      </c>
      <c r="BY60">
        <f t="shared" si="176"/>
        <v>1</v>
      </c>
      <c r="BZ60">
        <f t="shared" si="177"/>
        <v>1</v>
      </c>
      <c r="CA60">
        <f t="shared" si="178"/>
        <v>1</v>
      </c>
      <c r="CB60">
        <f t="shared" si="179"/>
        <v>1</v>
      </c>
      <c r="CC60">
        <f t="shared" si="180"/>
        <v>1</v>
      </c>
      <c r="CD60">
        <f t="shared" si="181"/>
        <v>1</v>
      </c>
      <c r="CE60">
        <f t="shared" si="182"/>
        <v>1</v>
      </c>
      <c r="CF60">
        <f t="shared" si="101"/>
        <v>1</v>
      </c>
      <c r="CG60">
        <f t="shared" si="102"/>
        <v>1</v>
      </c>
      <c r="CH60">
        <f t="shared" si="103"/>
        <v>1</v>
      </c>
      <c r="CI60">
        <f t="shared" si="104"/>
        <v>1</v>
      </c>
      <c r="CJ60">
        <f t="shared" si="105"/>
        <v>1</v>
      </c>
      <c r="CK60">
        <f t="shared" si="106"/>
        <v>1</v>
      </c>
      <c r="CL60">
        <f t="shared" si="107"/>
        <v>1</v>
      </c>
      <c r="CM60">
        <f t="shared" si="108"/>
        <v>1</v>
      </c>
      <c r="CN60">
        <f t="shared" si="109"/>
        <v>1</v>
      </c>
      <c r="CO60">
        <f t="shared" si="110"/>
        <v>1</v>
      </c>
      <c r="CP60">
        <f t="shared" si="111"/>
        <v>1</v>
      </c>
      <c r="CQ60">
        <f t="shared" si="112"/>
        <v>1</v>
      </c>
      <c r="CR60">
        <f t="shared" si="113"/>
        <v>1</v>
      </c>
      <c r="CS60">
        <f t="shared" si="114"/>
        <v>0</v>
      </c>
      <c r="CT60">
        <f t="shared" si="115"/>
        <v>1</v>
      </c>
      <c r="CU60">
        <f t="shared" si="116"/>
        <v>1</v>
      </c>
      <c r="CV60">
        <f t="shared" si="117"/>
        <v>0</v>
      </c>
      <c r="CW60">
        <f t="shared" si="118"/>
        <v>1</v>
      </c>
      <c r="CX60">
        <f t="shared" si="119"/>
        <v>1</v>
      </c>
      <c r="CY60">
        <f t="shared" si="120"/>
        <v>1</v>
      </c>
      <c r="CZ60">
        <f t="shared" si="121"/>
        <v>1</v>
      </c>
      <c r="DA60">
        <f t="shared" si="122"/>
        <v>1</v>
      </c>
      <c r="DB60">
        <f t="shared" si="123"/>
        <v>1</v>
      </c>
      <c r="DC60" s="187">
        <f t="shared" si="124"/>
        <v>1</v>
      </c>
      <c r="DD60" s="187">
        <f t="shared" si="125"/>
        <v>1</v>
      </c>
      <c r="DE60" s="187">
        <f t="shared" si="126"/>
        <v>1</v>
      </c>
      <c r="DF60" s="187">
        <f t="shared" si="3"/>
        <v>1</v>
      </c>
      <c r="DG60">
        <f t="shared" si="183"/>
        <v>1</v>
      </c>
      <c r="DH60" s="7">
        <f t="shared" si="4"/>
        <v>0.15</v>
      </c>
      <c r="DI60" s="7">
        <f t="shared" si="5"/>
        <v>0.15</v>
      </c>
      <c r="DJ60" s="7">
        <f t="shared" si="6"/>
        <v>0.15</v>
      </c>
      <c r="DK60" s="7">
        <f t="shared" si="184"/>
        <v>0.15</v>
      </c>
      <c r="DL60" s="7">
        <f t="shared" si="7"/>
        <v>0.3</v>
      </c>
      <c r="DM60" s="7">
        <f t="shared" si="8"/>
        <v>0.3</v>
      </c>
      <c r="DN60" s="7">
        <f t="shared" si="9"/>
        <v>0.3</v>
      </c>
      <c r="DO60" s="7">
        <f t="shared" si="10"/>
        <v>0.3</v>
      </c>
      <c r="DP60" s="7">
        <f>IF(MIN(Data[[#This Row],[¿El agente demuestra escucha activa durante la gestión?6]:[¿El agente parafrasea para confirmar entendimiento?9]])=0,0,30%)</f>
        <v>0.3</v>
      </c>
      <c r="DQ60" s="7">
        <f t="shared" si="11"/>
        <v>0.3</v>
      </c>
      <c r="DR60" s="7">
        <f t="shared" si="12"/>
        <v>0.3</v>
      </c>
      <c r="DS60" s="7">
        <f t="shared" si="13"/>
        <v>0.3</v>
      </c>
      <c r="DT60" s="7">
        <f t="shared" si="14"/>
        <v>0.3</v>
      </c>
      <c r="DU60" s="7">
        <f>IF(MIN(Data[[#This Row],[¿El agente adapta su comunicación al cliente?11]:[¿El agente utiliza el plural corporativo correctamente?14]])=0,0,30%)</f>
        <v>0.3</v>
      </c>
      <c r="DV60" s="7">
        <f t="shared" si="15"/>
        <v>0.25</v>
      </c>
      <c r="DW60" s="7">
        <f t="shared" si="185"/>
        <v>0.25</v>
      </c>
      <c r="DX60" s="7">
        <f t="shared" si="186"/>
        <v>1</v>
      </c>
      <c r="DY60" s="7">
        <f t="shared" si="129"/>
        <v>1</v>
      </c>
      <c r="DZ60" s="7">
        <f t="shared" si="130"/>
        <v>1</v>
      </c>
      <c r="EA60" s="7">
        <f t="shared" si="131"/>
        <v>1</v>
      </c>
      <c r="EB60" s="7">
        <f t="shared" si="132"/>
        <v>1</v>
      </c>
      <c r="EC60" s="7">
        <f t="shared" si="187"/>
        <v>1</v>
      </c>
      <c r="ED60" s="7">
        <f t="shared" si="16"/>
        <v>1</v>
      </c>
      <c r="EE60" s="7">
        <f t="shared" si="17"/>
        <v>1</v>
      </c>
      <c r="EF60" s="7">
        <f>IF(SUM(Data[[#This Row],[¿El agente presenta correctamente los beneficios del producto?23]:[¿El agente comunica beneficios emocionales al cliente?24]])=200%,100%,0%)</f>
        <v>1</v>
      </c>
      <c r="EG60" s="7">
        <f t="shared" si="18"/>
        <v>1</v>
      </c>
      <c r="EH60" s="7">
        <f t="shared" si="19"/>
        <v>1</v>
      </c>
      <c r="EI60" s="7">
        <f t="shared" si="20"/>
        <v>1</v>
      </c>
      <c r="EJ60" s="7">
        <f t="shared" si="188"/>
        <v>1</v>
      </c>
      <c r="EK60" s="7">
        <f t="shared" si="21"/>
        <v>1</v>
      </c>
      <c r="EL60" s="7">
        <f>+Data[[#This Row],[¿El agente explica los términos y condiciones del servicio?28]]</f>
        <v>1</v>
      </c>
      <c r="EM60" s="7">
        <f t="shared" si="22"/>
        <v>1</v>
      </c>
      <c r="EN60" s="7">
        <f>+Data[[#This Row],[¿El agente identifica correctamente la solicitud del cliente? 2]]</f>
        <v>1</v>
      </c>
      <c r="EO60" s="7">
        <f t="shared" si="23"/>
        <v>1</v>
      </c>
      <c r="EP60" s="7">
        <f t="shared" si="24"/>
        <v>1</v>
      </c>
      <c r="EQ60" s="7">
        <f t="shared" si="25"/>
        <v>1</v>
      </c>
      <c r="ER60" s="7">
        <f t="shared" si="189"/>
        <v>1</v>
      </c>
      <c r="ES60" s="7">
        <f t="shared" si="26"/>
        <v>1</v>
      </c>
      <c r="ET60" s="7">
        <f t="shared" si="27"/>
        <v>1</v>
      </c>
      <c r="EU60" s="7">
        <f t="shared" si="190"/>
        <v>1</v>
      </c>
      <c r="EV60" s="7">
        <f t="shared" si="28"/>
        <v>1</v>
      </c>
      <c r="EW60" s="7">
        <f t="shared" si="29"/>
        <v>1</v>
      </c>
      <c r="EX60" s="7">
        <f t="shared" si="135"/>
        <v>1</v>
      </c>
      <c r="EY60" s="7">
        <f t="shared" si="136"/>
        <v>1</v>
      </c>
      <c r="EZ60" s="7">
        <f t="shared" si="32"/>
        <v>1</v>
      </c>
      <c r="FA60" s="7">
        <f t="shared" si="137"/>
        <v>1</v>
      </c>
      <c r="FB60" s="7">
        <f t="shared" si="191"/>
        <v>1</v>
      </c>
      <c r="FC60" s="7">
        <f t="shared" si="192"/>
        <v>1</v>
      </c>
      <c r="FD60" s="7">
        <f t="shared" si="34"/>
        <v>1</v>
      </c>
      <c r="FE60" s="7">
        <f t="shared" si="35"/>
        <v>0</v>
      </c>
      <c r="FF60" s="7">
        <f t="shared" si="36"/>
        <v>1</v>
      </c>
      <c r="FG60" s="7">
        <f t="shared" si="37"/>
        <v>1</v>
      </c>
      <c r="FH60" s="7">
        <f t="shared" si="38"/>
        <v>0</v>
      </c>
      <c r="FI60" s="7">
        <f t="shared" si="39"/>
        <v>1</v>
      </c>
      <c r="FJ60" s="7">
        <f t="shared" si="193"/>
        <v>0</v>
      </c>
      <c r="FK60" s="7">
        <f t="shared" si="40"/>
        <v>1</v>
      </c>
      <c r="FL60" s="7">
        <f>+Data[[#This Row],[¿El agente gestiona la oferta según la campaña vigente?48]]</f>
        <v>1</v>
      </c>
      <c r="FM60" s="7">
        <f t="shared" si="41"/>
        <v>1</v>
      </c>
      <c r="FN60" s="7">
        <f t="shared" si="42"/>
        <v>1</v>
      </c>
      <c r="FO60" s="7">
        <f t="shared" si="43"/>
        <v>1</v>
      </c>
      <c r="FP60" s="7">
        <f t="shared" si="194"/>
        <v>1</v>
      </c>
      <c r="FQ60" s="7">
        <f t="shared" si="44"/>
        <v>1</v>
      </c>
      <c r="FR60" s="7">
        <f>+Data[[#This Row],[¿El agente registra correctamente todas las interacciones?52]]</f>
        <v>1</v>
      </c>
      <c r="FS60" s="7">
        <f t="shared" si="195"/>
        <v>0</v>
      </c>
      <c r="FT60" s="240">
        <f t="shared" si="45"/>
        <v>1</v>
      </c>
      <c r="FU60" s="7">
        <f>+Data[[#This Row],[¿El agente confirma la titularidad del cliente adecuadamente?53]]</f>
        <v>1</v>
      </c>
      <c r="FV60" s="240">
        <f t="shared" si="46"/>
        <v>1</v>
      </c>
      <c r="FW60" s="240">
        <f t="shared" si="47"/>
        <v>1</v>
      </c>
      <c r="FX60" s="7">
        <f t="shared" si="196"/>
        <v>1</v>
      </c>
      <c r="FY60" s="240">
        <f t="shared" si="49"/>
        <v>1</v>
      </c>
      <c r="FZ60" s="7">
        <f>+Data[[#This Row],[¿El agente evita compartir información sensible?56]]</f>
        <v>1</v>
      </c>
      <c r="GA60" s="7">
        <f t="shared" si="197"/>
        <v>1</v>
      </c>
      <c r="GB60" s="189">
        <f t="shared" si="198"/>
        <v>0.1</v>
      </c>
      <c r="GC60" s="189">
        <f t="shared" si="199"/>
        <v>0.3</v>
      </c>
      <c r="GD60" s="190">
        <f t="shared" si="200"/>
        <v>0</v>
      </c>
      <c r="GE60" s="190">
        <f t="shared" si="201"/>
        <v>0.3</v>
      </c>
      <c r="GF60" s="7">
        <f t="shared" si="202"/>
        <v>0.7</v>
      </c>
      <c r="GG60" s="187">
        <f>1</f>
        <v>1</v>
      </c>
      <c r="GH60" s="187">
        <f t="shared" si="50"/>
        <v>1</v>
      </c>
      <c r="GI60" t="str">
        <f t="shared" si="51"/>
        <v/>
      </c>
      <c r="GJ60" t="str">
        <f t="shared" si="52"/>
        <v/>
      </c>
      <c r="GK60" t="str">
        <f t="shared" si="53"/>
        <v/>
      </c>
      <c r="GN60" t="str">
        <f t="shared" si="54"/>
        <v/>
      </c>
      <c r="GO60" t="str">
        <f t="shared" si="55"/>
        <v/>
      </c>
      <c r="GP60" t="str">
        <f t="shared" si="56"/>
        <v/>
      </c>
      <c r="GQ60" t="str">
        <f t="shared" si="57"/>
        <v/>
      </c>
      <c r="GR60" t="str">
        <f t="shared" si="58"/>
        <v/>
      </c>
      <c r="GS60" t="str">
        <f t="shared" si="59"/>
        <v/>
      </c>
      <c r="GT60" t="str">
        <f t="shared" si="60"/>
        <v/>
      </c>
      <c r="GU60" t="e">
        <f>IF(#REF!="No",#REF!,"")</f>
        <v>#REF!</v>
      </c>
      <c r="GV60" t="str">
        <f t="shared" si="61"/>
        <v/>
      </c>
      <c r="GW60" t="str">
        <f t="shared" si="62"/>
        <v/>
      </c>
      <c r="GX60" t="str">
        <f t="shared" si="63"/>
        <v/>
      </c>
      <c r="GY60" t="str">
        <f t="shared" si="64"/>
        <v/>
      </c>
      <c r="GZ60" t="str">
        <f t="shared" si="65"/>
        <v/>
      </c>
      <c r="HA60" t="str">
        <f t="shared" si="66"/>
        <v/>
      </c>
      <c r="HB60" t="str">
        <f t="shared" si="67"/>
        <v/>
      </c>
      <c r="HC60" t="str">
        <f t="shared" si="68"/>
        <v/>
      </c>
      <c r="HD60" t="str">
        <f t="shared" si="69"/>
        <v/>
      </c>
      <c r="HE60" t="str">
        <f t="shared" si="70"/>
        <v/>
      </c>
      <c r="HF60" t="str">
        <f t="shared" si="71"/>
        <v/>
      </c>
      <c r="HG60" t="str">
        <f t="shared" si="72"/>
        <v/>
      </c>
      <c r="HH60" t="str">
        <f t="shared" si="73"/>
        <v/>
      </c>
      <c r="HI60" t="str">
        <f t="shared" si="74"/>
        <v/>
      </c>
      <c r="HJ60" t="str">
        <f t="shared" si="75"/>
        <v/>
      </c>
      <c r="HK60" t="str">
        <f t="shared" si="76"/>
        <v/>
      </c>
      <c r="HL60" t="str">
        <f t="shared" si="77"/>
        <v/>
      </c>
      <c r="HM60" t="str">
        <f t="shared" si="78"/>
        <v/>
      </c>
      <c r="HN60" t="str">
        <f t="shared" si="79"/>
        <v/>
      </c>
      <c r="HO60" t="str">
        <f t="shared" si="80"/>
        <v/>
      </c>
      <c r="HP60" t="str">
        <f t="shared" si="81"/>
        <v/>
      </c>
      <c r="HQ60" t="e">
        <f>IF(#REF!="No",#REF!,"")</f>
        <v>#REF!</v>
      </c>
      <c r="HR60" t="e">
        <f>IF(#REF!="No",#REF!,"")</f>
        <v>#REF!</v>
      </c>
      <c r="HS60" t="str">
        <f t="shared" si="82"/>
        <v/>
      </c>
      <c r="HT60" t="str">
        <f t="shared" si="83"/>
        <v xml:space="preserve">¿El agente realiza venta cruzada cuando corresponde? </v>
      </c>
      <c r="HU60" t="str">
        <f t="shared" si="84"/>
        <v/>
      </c>
      <c r="HV60" t="str">
        <f t="shared" si="85"/>
        <v/>
      </c>
      <c r="HW60" t="str">
        <f t="shared" si="86"/>
        <v xml:space="preserve">¿El agente realiza seguimiento adecuado al caso o solicitud? </v>
      </c>
      <c r="HX60" t="str">
        <f t="shared" si="87"/>
        <v/>
      </c>
      <c r="HY60" t="str">
        <f t="shared" si="88"/>
        <v/>
      </c>
      <c r="HZ60" t="str">
        <f t="shared" si="89"/>
        <v/>
      </c>
      <c r="IA60" t="str">
        <f t="shared" si="90"/>
        <v/>
      </c>
      <c r="IB60" t="str">
        <f t="shared" si="91"/>
        <v/>
      </c>
      <c r="IC60" t="str">
        <f t="shared" si="92"/>
        <v/>
      </c>
      <c r="ID60" s="187" t="str">
        <f t="shared" si="93"/>
        <v/>
      </c>
      <c r="IE60" s="187" t="str">
        <f t="shared" si="94"/>
        <v/>
      </c>
      <c r="IF60" s="187" t="str">
        <f t="shared" si="95"/>
        <v/>
      </c>
      <c r="IG60" s="187" t="str">
        <f t="shared" si="96"/>
        <v/>
      </c>
      <c r="IH60" s="78" t="str">
        <f>A60&amp;" "&amp;F60&amp;" "&amp;Data[[#This Row],[mes]]</f>
        <v>Marielvis del Carmen Sibaja Murillo Outbound may-26</v>
      </c>
      <c r="II60" s="78">
        <f t="shared" si="205"/>
        <v>2</v>
      </c>
      <c r="IJ60" s="78">
        <f t="shared" si="203"/>
        <v>0</v>
      </c>
      <c r="IK60" s="78">
        <f>IF(Data[[#This Row],[Muestra Critica]]&gt;0,Data[[#This Row],[Muestra Critica]],"")</f>
        <v>1</v>
      </c>
      <c r="IL60">
        <f>IF(IK60="","",COUNTIF($IK$3:$IK475,IK60))</f>
        <v>397</v>
      </c>
      <c r="IM60">
        <f t="shared" si="204"/>
        <v>0</v>
      </c>
      <c r="IN60" s="188" t="str">
        <f t="shared" si="99"/>
        <v>may-26</v>
      </c>
      <c r="IO60" s="78"/>
      <c r="IP60" s="78"/>
      <c r="IQ60" s="78"/>
      <c r="IR60" s="78"/>
      <c r="IS60" s="78" t="str">
        <f ca="1">IFERROR(_xlfn.XLOOKUP(A:A,HC!B:B,HC!E:E,,0),0)</f>
        <v>&gt; 60 dias</v>
      </c>
    </row>
    <row r="61" spans="1:253" ht="15.5">
      <c r="A61" s="205" t="s">
        <v>297</v>
      </c>
      <c r="B61" s="205">
        <v>65386483</v>
      </c>
      <c r="C61" s="210">
        <v>46153</v>
      </c>
      <c r="D61" s="205" t="s">
        <v>441</v>
      </c>
      <c r="E61" s="205" t="s">
        <v>433</v>
      </c>
      <c r="F61" s="205" t="s">
        <v>32</v>
      </c>
      <c r="G61" s="205" t="s">
        <v>436</v>
      </c>
      <c r="H61" s="205" t="s">
        <v>451</v>
      </c>
      <c r="I61" s="206" t="s">
        <v>447</v>
      </c>
      <c r="J61" s="168" t="s">
        <v>33</v>
      </c>
      <c r="K61" s="168" t="s">
        <v>33</v>
      </c>
      <c r="L61" s="168" t="s">
        <v>33</v>
      </c>
      <c r="M61" s="168" t="s">
        <v>33</v>
      </c>
      <c r="N61" s="168" t="s">
        <v>33</v>
      </c>
      <c r="O61" s="168" t="s">
        <v>33</v>
      </c>
      <c r="P61" s="168" t="s">
        <v>33</v>
      </c>
      <c r="Q61" s="168" t="s">
        <v>33</v>
      </c>
      <c r="R61" s="168" t="s">
        <v>33</v>
      </c>
      <c r="S61" s="168" t="s">
        <v>33</v>
      </c>
      <c r="T61" s="168" t="s">
        <v>33</v>
      </c>
      <c r="U61" s="168" t="s">
        <v>33</v>
      </c>
      <c r="V61" s="169" t="s">
        <v>33</v>
      </c>
      <c r="W61" s="169" t="s">
        <v>33</v>
      </c>
      <c r="X61" s="169" t="s">
        <v>33</v>
      </c>
      <c r="Y61" s="169" t="s">
        <v>33</v>
      </c>
      <c r="Z61" s="169" t="s">
        <v>33</v>
      </c>
      <c r="AA61" s="169" t="s">
        <v>33</v>
      </c>
      <c r="AB61" s="169" t="s">
        <v>33</v>
      </c>
      <c r="AC61" s="169" t="s">
        <v>33</v>
      </c>
      <c r="AD61" s="169" t="s">
        <v>33</v>
      </c>
      <c r="AE61" s="169" t="s">
        <v>33</v>
      </c>
      <c r="AF61" s="169" t="s">
        <v>33</v>
      </c>
      <c r="AG61" s="169" t="s">
        <v>33</v>
      </c>
      <c r="AH61" s="169" t="s">
        <v>33</v>
      </c>
      <c r="AI61" s="169" t="s">
        <v>33</v>
      </c>
      <c r="AJ61" s="169" t="s">
        <v>33</v>
      </c>
      <c r="AK61" s="169" t="s">
        <v>33</v>
      </c>
      <c r="AL61" s="169" t="s">
        <v>33</v>
      </c>
      <c r="AM61" s="169" t="s">
        <v>33</v>
      </c>
      <c r="AN61" s="169" t="s">
        <v>33</v>
      </c>
      <c r="AO61" s="169" t="s">
        <v>33</v>
      </c>
      <c r="AP61" s="169" t="s">
        <v>33</v>
      </c>
      <c r="AQ61" s="169" t="s">
        <v>464</v>
      </c>
      <c r="AR61" s="169" t="s">
        <v>33</v>
      </c>
      <c r="AS61" s="169" t="s">
        <v>33</v>
      </c>
      <c r="AT61" s="169" t="s">
        <v>33</v>
      </c>
      <c r="AU61" s="169" t="s">
        <v>33</v>
      </c>
      <c r="AV61" s="169" t="s">
        <v>33</v>
      </c>
      <c r="AW61" s="169" t="s">
        <v>34</v>
      </c>
      <c r="AX61" s="169" t="s">
        <v>33</v>
      </c>
      <c r="AY61" s="169" t="s">
        <v>33</v>
      </c>
      <c r="AZ61" s="169" t="s">
        <v>33</v>
      </c>
      <c r="BA61" s="169" t="s">
        <v>33</v>
      </c>
      <c r="BB61" s="169" t="s">
        <v>33</v>
      </c>
      <c r="BC61" s="207" t="s">
        <v>33</v>
      </c>
      <c r="BD61" s="207" t="s">
        <v>33</v>
      </c>
      <c r="BE61" s="207" t="s">
        <v>33</v>
      </c>
      <c r="BF61" s="208" t="s">
        <v>33</v>
      </c>
      <c r="BG61" s="196"/>
      <c r="BH61" s="211" t="str">
        <f>Data[[#This Row],[Tipo de Muestra]]</f>
        <v>Critica</v>
      </c>
      <c r="BI61" s="196"/>
      <c r="BJ61" s="196"/>
      <c r="BK61">
        <f t="shared" si="0"/>
        <v>1</v>
      </c>
      <c r="BL61">
        <f t="shared" si="1"/>
        <v>1</v>
      </c>
      <c r="BM61">
        <f t="shared" si="164"/>
        <v>1</v>
      </c>
      <c r="BN61">
        <f t="shared" si="165"/>
        <v>1</v>
      </c>
      <c r="BO61">
        <f t="shared" si="166"/>
        <v>1</v>
      </c>
      <c r="BP61">
        <f t="shared" si="167"/>
        <v>1</v>
      </c>
      <c r="BQ61">
        <f t="shared" si="168"/>
        <v>1</v>
      </c>
      <c r="BR61">
        <f t="shared" si="169"/>
        <v>1</v>
      </c>
      <c r="BS61">
        <f t="shared" si="170"/>
        <v>1</v>
      </c>
      <c r="BT61">
        <f t="shared" si="171"/>
        <v>1</v>
      </c>
      <c r="BU61">
        <f t="shared" si="172"/>
        <v>1</v>
      </c>
      <c r="BV61">
        <f t="shared" si="173"/>
        <v>1</v>
      </c>
      <c r="BW61">
        <f t="shared" si="174"/>
        <v>1</v>
      </c>
      <c r="BX61">
        <f t="shared" si="175"/>
        <v>1</v>
      </c>
      <c r="BY61">
        <f t="shared" si="176"/>
        <v>1</v>
      </c>
      <c r="BZ61">
        <f t="shared" si="177"/>
        <v>1</v>
      </c>
      <c r="CA61">
        <f t="shared" si="178"/>
        <v>1</v>
      </c>
      <c r="CB61">
        <f t="shared" si="179"/>
        <v>1</v>
      </c>
      <c r="CC61">
        <f t="shared" si="180"/>
        <v>1</v>
      </c>
      <c r="CD61">
        <f t="shared" si="181"/>
        <v>1</v>
      </c>
      <c r="CE61">
        <f t="shared" si="182"/>
        <v>1</v>
      </c>
      <c r="CF61">
        <f t="shared" si="101"/>
        <v>1</v>
      </c>
      <c r="CG61">
        <f t="shared" si="102"/>
        <v>1</v>
      </c>
      <c r="CH61">
        <f t="shared" si="103"/>
        <v>1</v>
      </c>
      <c r="CI61">
        <f t="shared" si="104"/>
        <v>1</v>
      </c>
      <c r="CJ61">
        <f t="shared" si="105"/>
        <v>1</v>
      </c>
      <c r="CK61">
        <f t="shared" si="106"/>
        <v>1</v>
      </c>
      <c r="CL61">
        <f t="shared" si="107"/>
        <v>1</v>
      </c>
      <c r="CM61">
        <f t="shared" si="108"/>
        <v>1</v>
      </c>
      <c r="CN61">
        <f t="shared" si="109"/>
        <v>1</v>
      </c>
      <c r="CO61">
        <f t="shared" si="110"/>
        <v>1</v>
      </c>
      <c r="CP61">
        <f t="shared" si="111"/>
        <v>1</v>
      </c>
      <c r="CQ61">
        <f t="shared" si="112"/>
        <v>1</v>
      </c>
      <c r="CR61">
        <f t="shared" si="113"/>
        <v>1</v>
      </c>
      <c r="CS61">
        <f t="shared" si="114"/>
        <v>1</v>
      </c>
      <c r="CT61">
        <f t="shared" si="115"/>
        <v>1</v>
      </c>
      <c r="CU61">
        <f t="shared" si="116"/>
        <v>1</v>
      </c>
      <c r="CV61">
        <f t="shared" si="117"/>
        <v>1</v>
      </c>
      <c r="CW61">
        <f t="shared" si="118"/>
        <v>0</v>
      </c>
      <c r="CX61">
        <f t="shared" si="119"/>
        <v>1</v>
      </c>
      <c r="CY61">
        <f t="shared" si="120"/>
        <v>1</v>
      </c>
      <c r="CZ61">
        <f t="shared" si="121"/>
        <v>1</v>
      </c>
      <c r="DA61">
        <f t="shared" si="122"/>
        <v>1</v>
      </c>
      <c r="DB61">
        <f t="shared" si="123"/>
        <v>1</v>
      </c>
      <c r="DC61" s="187">
        <f t="shared" si="124"/>
        <v>1</v>
      </c>
      <c r="DD61" s="187">
        <f t="shared" si="125"/>
        <v>1</v>
      </c>
      <c r="DE61" s="187">
        <f t="shared" si="126"/>
        <v>1</v>
      </c>
      <c r="DF61" s="187">
        <f t="shared" si="3"/>
        <v>1</v>
      </c>
      <c r="DG61">
        <f t="shared" si="183"/>
        <v>1</v>
      </c>
      <c r="DH61" s="7">
        <f t="shared" si="4"/>
        <v>0.15</v>
      </c>
      <c r="DI61" s="7">
        <f t="shared" si="5"/>
        <v>0.15</v>
      </c>
      <c r="DJ61" s="7">
        <f t="shared" si="6"/>
        <v>0.15</v>
      </c>
      <c r="DK61" s="7">
        <f t="shared" si="184"/>
        <v>0.15</v>
      </c>
      <c r="DL61" s="7">
        <f t="shared" si="7"/>
        <v>0.3</v>
      </c>
      <c r="DM61" s="7">
        <f t="shared" si="8"/>
        <v>0.3</v>
      </c>
      <c r="DN61" s="7">
        <f t="shared" si="9"/>
        <v>0.3</v>
      </c>
      <c r="DO61" s="7">
        <f t="shared" si="10"/>
        <v>0.3</v>
      </c>
      <c r="DP61" s="7">
        <f>IF(MIN(Data[[#This Row],[¿El agente demuestra escucha activa durante la gestión?6]:[¿El agente parafrasea para confirmar entendimiento?9]])=0,0,30%)</f>
        <v>0.3</v>
      </c>
      <c r="DQ61" s="7">
        <f t="shared" si="11"/>
        <v>0.3</v>
      </c>
      <c r="DR61" s="7">
        <f t="shared" si="12"/>
        <v>0.3</v>
      </c>
      <c r="DS61" s="7">
        <f t="shared" si="13"/>
        <v>0.3</v>
      </c>
      <c r="DT61" s="7">
        <f t="shared" si="14"/>
        <v>0.3</v>
      </c>
      <c r="DU61" s="7">
        <f>IF(MIN(Data[[#This Row],[¿El agente adapta su comunicación al cliente?11]:[¿El agente utiliza el plural corporativo correctamente?14]])=0,0,30%)</f>
        <v>0.3</v>
      </c>
      <c r="DV61" s="7">
        <f t="shared" si="15"/>
        <v>0.25</v>
      </c>
      <c r="DW61" s="7">
        <f t="shared" si="185"/>
        <v>0.25</v>
      </c>
      <c r="DX61" s="7">
        <f t="shared" si="186"/>
        <v>1</v>
      </c>
      <c r="DY61" s="7">
        <f t="shared" si="129"/>
        <v>1</v>
      </c>
      <c r="DZ61" s="7">
        <f t="shared" si="130"/>
        <v>1</v>
      </c>
      <c r="EA61" s="7">
        <f t="shared" si="131"/>
        <v>1</v>
      </c>
      <c r="EB61" s="7">
        <f t="shared" si="132"/>
        <v>1</v>
      </c>
      <c r="EC61" s="7">
        <f t="shared" si="187"/>
        <v>1</v>
      </c>
      <c r="ED61" s="7">
        <f t="shared" si="16"/>
        <v>1</v>
      </c>
      <c r="EE61" s="7">
        <f t="shared" si="17"/>
        <v>1</v>
      </c>
      <c r="EF61" s="7">
        <f>IF(SUM(Data[[#This Row],[¿El agente presenta correctamente los beneficios del producto?23]:[¿El agente comunica beneficios emocionales al cliente?24]])=200%,100%,0%)</f>
        <v>1</v>
      </c>
      <c r="EG61" s="7">
        <f t="shared" si="18"/>
        <v>1</v>
      </c>
      <c r="EH61" s="7">
        <f t="shared" si="19"/>
        <v>1</v>
      </c>
      <c r="EI61" s="7">
        <f t="shared" si="20"/>
        <v>1</v>
      </c>
      <c r="EJ61" s="7">
        <f t="shared" si="188"/>
        <v>1</v>
      </c>
      <c r="EK61" s="7">
        <f t="shared" si="21"/>
        <v>1</v>
      </c>
      <c r="EL61" s="7">
        <f>+Data[[#This Row],[¿El agente explica los términos y condiciones del servicio?28]]</f>
        <v>1</v>
      </c>
      <c r="EM61" s="7">
        <f t="shared" si="22"/>
        <v>1</v>
      </c>
      <c r="EN61" s="7">
        <f>+Data[[#This Row],[¿El agente identifica correctamente la solicitud del cliente? 2]]</f>
        <v>1</v>
      </c>
      <c r="EO61" s="7">
        <f t="shared" si="23"/>
        <v>1</v>
      </c>
      <c r="EP61" s="7">
        <f t="shared" si="24"/>
        <v>1</v>
      </c>
      <c r="EQ61" s="7">
        <f t="shared" si="25"/>
        <v>1</v>
      </c>
      <c r="ER61" s="7">
        <f t="shared" si="189"/>
        <v>1</v>
      </c>
      <c r="ES61" s="7">
        <f t="shared" si="26"/>
        <v>1</v>
      </c>
      <c r="ET61" s="7">
        <f t="shared" si="27"/>
        <v>1</v>
      </c>
      <c r="EU61" s="7">
        <f t="shared" si="190"/>
        <v>1</v>
      </c>
      <c r="EV61" s="7">
        <f t="shared" si="28"/>
        <v>1</v>
      </c>
      <c r="EW61" s="7">
        <f t="shared" si="29"/>
        <v>1</v>
      </c>
      <c r="EX61" s="7">
        <f t="shared" si="135"/>
        <v>1</v>
      </c>
      <c r="EY61" s="7">
        <f t="shared" si="136"/>
        <v>1</v>
      </c>
      <c r="EZ61" s="7">
        <f t="shared" si="32"/>
        <v>1</v>
      </c>
      <c r="FA61" s="7">
        <f t="shared" si="137"/>
        <v>1</v>
      </c>
      <c r="FB61" s="7">
        <f t="shared" si="191"/>
        <v>1</v>
      </c>
      <c r="FC61" s="7">
        <f t="shared" si="192"/>
        <v>1</v>
      </c>
      <c r="FD61" s="7">
        <f t="shared" si="34"/>
        <v>1</v>
      </c>
      <c r="FE61" s="7">
        <f t="shared" si="35"/>
        <v>1</v>
      </c>
      <c r="FF61" s="7">
        <f t="shared" si="36"/>
        <v>1</v>
      </c>
      <c r="FG61" s="7">
        <f t="shared" si="37"/>
        <v>1</v>
      </c>
      <c r="FH61" s="7">
        <f t="shared" si="38"/>
        <v>1</v>
      </c>
      <c r="FI61" s="7">
        <f t="shared" si="39"/>
        <v>0</v>
      </c>
      <c r="FJ61" s="7">
        <f t="shared" si="193"/>
        <v>0</v>
      </c>
      <c r="FK61" s="7">
        <f t="shared" si="40"/>
        <v>1</v>
      </c>
      <c r="FL61" s="7">
        <f>+Data[[#This Row],[¿El agente gestiona la oferta según la campaña vigente?48]]</f>
        <v>1</v>
      </c>
      <c r="FM61" s="7">
        <f t="shared" si="41"/>
        <v>1</v>
      </c>
      <c r="FN61" s="7">
        <f t="shared" si="42"/>
        <v>1</v>
      </c>
      <c r="FO61" s="7">
        <f t="shared" si="43"/>
        <v>1</v>
      </c>
      <c r="FP61" s="7">
        <f t="shared" si="194"/>
        <v>1</v>
      </c>
      <c r="FQ61" s="7">
        <f t="shared" si="44"/>
        <v>1</v>
      </c>
      <c r="FR61" s="7">
        <f>+Data[[#This Row],[¿El agente registra correctamente todas las interacciones?52]]</f>
        <v>1</v>
      </c>
      <c r="FS61" s="7">
        <f t="shared" si="195"/>
        <v>0</v>
      </c>
      <c r="FT61" s="240">
        <f t="shared" si="45"/>
        <v>1</v>
      </c>
      <c r="FU61" s="7">
        <f>+Data[[#This Row],[¿El agente confirma la titularidad del cliente adecuadamente?53]]</f>
        <v>1</v>
      </c>
      <c r="FV61" s="240">
        <f t="shared" si="46"/>
        <v>1</v>
      </c>
      <c r="FW61" s="240">
        <f t="shared" si="47"/>
        <v>1</v>
      </c>
      <c r="FX61" s="7">
        <f t="shared" si="196"/>
        <v>1</v>
      </c>
      <c r="FY61" s="240">
        <f t="shared" si="49"/>
        <v>1</v>
      </c>
      <c r="FZ61" s="7">
        <f>+Data[[#This Row],[¿El agente evita compartir información sensible?56]]</f>
        <v>1</v>
      </c>
      <c r="GA61" s="7">
        <f t="shared" si="197"/>
        <v>1</v>
      </c>
      <c r="GB61" s="189">
        <f t="shared" si="198"/>
        <v>0.1</v>
      </c>
      <c r="GC61" s="189">
        <f t="shared" si="199"/>
        <v>0.3</v>
      </c>
      <c r="GD61" s="190">
        <f t="shared" si="200"/>
        <v>0</v>
      </c>
      <c r="GE61" s="190">
        <f t="shared" si="201"/>
        <v>0.3</v>
      </c>
      <c r="GF61" s="7">
        <f t="shared" si="202"/>
        <v>0.7</v>
      </c>
      <c r="GG61" s="187">
        <f>1</f>
        <v>1</v>
      </c>
      <c r="GH61" s="187">
        <f t="shared" si="50"/>
        <v>1</v>
      </c>
      <c r="GI61" t="str">
        <f t="shared" si="51"/>
        <v/>
      </c>
      <c r="GJ61" t="str">
        <f t="shared" si="52"/>
        <v/>
      </c>
      <c r="GK61" t="str">
        <f t="shared" si="53"/>
        <v/>
      </c>
      <c r="GN61" t="str">
        <f t="shared" si="54"/>
        <v/>
      </c>
      <c r="GO61" t="str">
        <f t="shared" si="55"/>
        <v/>
      </c>
      <c r="GP61" t="str">
        <f t="shared" si="56"/>
        <v/>
      </c>
      <c r="GQ61" t="str">
        <f t="shared" si="57"/>
        <v/>
      </c>
      <c r="GR61" t="str">
        <f t="shared" si="58"/>
        <v/>
      </c>
      <c r="GS61" t="str">
        <f t="shared" si="59"/>
        <v/>
      </c>
      <c r="GT61" t="str">
        <f t="shared" si="60"/>
        <v/>
      </c>
      <c r="GU61" t="e">
        <f>IF(#REF!="No",#REF!,"")</f>
        <v>#REF!</v>
      </c>
      <c r="GV61" t="str">
        <f t="shared" si="61"/>
        <v/>
      </c>
      <c r="GW61" t="str">
        <f t="shared" si="62"/>
        <v/>
      </c>
      <c r="GX61" t="str">
        <f t="shared" si="63"/>
        <v/>
      </c>
      <c r="GY61" t="str">
        <f t="shared" si="64"/>
        <v/>
      </c>
      <c r="GZ61" t="str">
        <f t="shared" si="65"/>
        <v/>
      </c>
      <c r="HA61" t="str">
        <f t="shared" si="66"/>
        <v/>
      </c>
      <c r="HB61" t="str">
        <f t="shared" si="67"/>
        <v/>
      </c>
      <c r="HC61" t="str">
        <f t="shared" si="68"/>
        <v/>
      </c>
      <c r="HD61" t="str">
        <f t="shared" si="69"/>
        <v/>
      </c>
      <c r="HE61" t="str">
        <f t="shared" si="70"/>
        <v/>
      </c>
      <c r="HF61" t="str">
        <f t="shared" si="71"/>
        <v/>
      </c>
      <c r="HG61" t="str">
        <f t="shared" si="72"/>
        <v/>
      </c>
      <c r="HH61" t="str">
        <f t="shared" si="73"/>
        <v/>
      </c>
      <c r="HI61" t="str">
        <f t="shared" si="74"/>
        <v/>
      </c>
      <c r="HJ61" t="str">
        <f t="shared" si="75"/>
        <v/>
      </c>
      <c r="HK61" t="str">
        <f t="shared" si="76"/>
        <v/>
      </c>
      <c r="HL61" t="str">
        <f t="shared" si="77"/>
        <v/>
      </c>
      <c r="HM61" t="str">
        <f t="shared" si="78"/>
        <v/>
      </c>
      <c r="HN61" t="str">
        <f t="shared" si="79"/>
        <v/>
      </c>
      <c r="HO61" t="str">
        <f t="shared" si="80"/>
        <v/>
      </c>
      <c r="HP61" t="str">
        <f t="shared" si="81"/>
        <v/>
      </c>
      <c r="HQ61" t="e">
        <f>IF(#REF!="No",#REF!,"")</f>
        <v>#REF!</v>
      </c>
      <c r="HR61" t="e">
        <f>IF(#REF!="No",#REF!,"")</f>
        <v>#REF!</v>
      </c>
      <c r="HS61" t="str">
        <f t="shared" si="82"/>
        <v/>
      </c>
      <c r="HT61" t="str">
        <f t="shared" si="83"/>
        <v/>
      </c>
      <c r="HU61" t="str">
        <f t="shared" si="84"/>
        <v/>
      </c>
      <c r="HV61" t="str">
        <f t="shared" si="85"/>
        <v/>
      </c>
      <c r="HW61" t="str">
        <f t="shared" si="86"/>
        <v/>
      </c>
      <c r="HX61" t="str">
        <f t="shared" si="87"/>
        <v xml:space="preserve">¿El agente maneja correctamente las objeciones del cliente? </v>
      </c>
      <c r="HY61" t="str">
        <f t="shared" si="88"/>
        <v/>
      </c>
      <c r="HZ61" t="str">
        <f t="shared" si="89"/>
        <v/>
      </c>
      <c r="IA61" t="str">
        <f t="shared" si="90"/>
        <v/>
      </c>
      <c r="IB61" t="str">
        <f t="shared" si="91"/>
        <v/>
      </c>
      <c r="IC61" t="str">
        <f t="shared" si="92"/>
        <v/>
      </c>
      <c r="ID61" s="187" t="str">
        <f t="shared" si="93"/>
        <v/>
      </c>
      <c r="IE61" s="187" t="str">
        <f t="shared" si="94"/>
        <v/>
      </c>
      <c r="IF61" s="187" t="str">
        <f t="shared" si="95"/>
        <v/>
      </c>
      <c r="IG61" s="187" t="str">
        <f t="shared" si="96"/>
        <v/>
      </c>
      <c r="IH61" s="78" t="str">
        <f>A61&amp;" "&amp;F61&amp;" "&amp;Data[[#This Row],[mes]]</f>
        <v>Mirna del Carmen Rodriguez Castañedas Outbound may-26</v>
      </c>
      <c r="II61" s="78">
        <f t="shared" si="205"/>
        <v>2</v>
      </c>
      <c r="IJ61" s="78">
        <f t="shared" si="203"/>
        <v>0</v>
      </c>
      <c r="IK61" s="78">
        <f>IF(Data[[#This Row],[Muestra Critica]]&gt;0,Data[[#This Row],[Muestra Critica]],"")</f>
        <v>1</v>
      </c>
      <c r="IL61">
        <f>IF(IK61="","",COUNTIF($IK$3:$IK476,IK61))</f>
        <v>397</v>
      </c>
      <c r="IM61">
        <f t="shared" si="204"/>
        <v>0</v>
      </c>
      <c r="IN61" s="188" t="str">
        <f t="shared" si="99"/>
        <v>may-26</v>
      </c>
      <c r="IO61" s="78"/>
      <c r="IP61" s="78"/>
      <c r="IQ61" s="78"/>
      <c r="IR61" s="78"/>
      <c r="IS61" s="78">
        <f>IFERROR(_xlfn.XLOOKUP(A:A,HC!B:B,HC!E:E,,0),0)</f>
        <v>0</v>
      </c>
    </row>
    <row r="62" spans="1:253" ht="15.5">
      <c r="A62" s="205" t="s">
        <v>298</v>
      </c>
      <c r="B62" s="205">
        <v>68430268</v>
      </c>
      <c r="C62" s="210">
        <v>46153</v>
      </c>
      <c r="D62" s="205" t="s">
        <v>441</v>
      </c>
      <c r="E62" s="205" t="s">
        <v>433</v>
      </c>
      <c r="F62" s="205" t="s">
        <v>32</v>
      </c>
      <c r="G62" s="205" t="s">
        <v>436</v>
      </c>
      <c r="H62" s="205" t="s">
        <v>451</v>
      </c>
      <c r="I62" s="206" t="s">
        <v>447</v>
      </c>
      <c r="J62" s="168" t="s">
        <v>33</v>
      </c>
      <c r="K62" s="168" t="s">
        <v>33</v>
      </c>
      <c r="L62" s="168" t="s">
        <v>33</v>
      </c>
      <c r="M62" s="168" t="s">
        <v>33</v>
      </c>
      <c r="N62" s="168" t="s">
        <v>33</v>
      </c>
      <c r="O62" s="168" t="s">
        <v>33</v>
      </c>
      <c r="P62" s="168" t="s">
        <v>33</v>
      </c>
      <c r="Q62" s="168" t="s">
        <v>33</v>
      </c>
      <c r="R62" s="168" t="s">
        <v>33</v>
      </c>
      <c r="S62" s="168" t="s">
        <v>33</v>
      </c>
      <c r="T62" s="168" t="s">
        <v>33</v>
      </c>
      <c r="U62" s="168" t="s">
        <v>33</v>
      </c>
      <c r="V62" s="169" t="s">
        <v>33</v>
      </c>
      <c r="W62" s="169" t="s">
        <v>33</v>
      </c>
      <c r="X62" s="169" t="s">
        <v>33</v>
      </c>
      <c r="Y62" s="169" t="s">
        <v>33</v>
      </c>
      <c r="Z62" s="169" t="s">
        <v>33</v>
      </c>
      <c r="AA62" s="169" t="s">
        <v>33</v>
      </c>
      <c r="AB62" s="169" t="s">
        <v>33</v>
      </c>
      <c r="AC62" s="169" t="s">
        <v>33</v>
      </c>
      <c r="AD62" s="169" t="s">
        <v>33</v>
      </c>
      <c r="AE62" s="169" t="s">
        <v>33</v>
      </c>
      <c r="AF62" s="169" t="s">
        <v>33</v>
      </c>
      <c r="AG62" s="169" t="s">
        <v>33</v>
      </c>
      <c r="AH62" s="169" t="s">
        <v>33</v>
      </c>
      <c r="AI62" s="169" t="s">
        <v>33</v>
      </c>
      <c r="AJ62" s="169" t="s">
        <v>33</v>
      </c>
      <c r="AK62" s="169" t="s">
        <v>33</v>
      </c>
      <c r="AL62" s="169" t="s">
        <v>33</v>
      </c>
      <c r="AM62" s="169" t="s">
        <v>33</v>
      </c>
      <c r="AN62" s="169" t="s">
        <v>33</v>
      </c>
      <c r="AO62" s="169" t="s">
        <v>33</v>
      </c>
      <c r="AP62" s="169" t="s">
        <v>33</v>
      </c>
      <c r="AQ62" s="169" t="s">
        <v>464</v>
      </c>
      <c r="AR62" s="169" t="s">
        <v>33</v>
      </c>
      <c r="AS62" s="169" t="s">
        <v>33</v>
      </c>
      <c r="AT62" s="169" t="s">
        <v>33</v>
      </c>
      <c r="AU62" s="169" t="s">
        <v>33</v>
      </c>
      <c r="AV62" s="169" t="s">
        <v>33</v>
      </c>
      <c r="AW62" s="169" t="s">
        <v>34</v>
      </c>
      <c r="AX62" s="169" t="s">
        <v>33</v>
      </c>
      <c r="AY62" s="169" t="s">
        <v>33</v>
      </c>
      <c r="AZ62" s="169" t="s">
        <v>33</v>
      </c>
      <c r="BA62" s="169" t="s">
        <v>33</v>
      </c>
      <c r="BB62" s="169" t="s">
        <v>33</v>
      </c>
      <c r="BC62" s="207" t="s">
        <v>33</v>
      </c>
      <c r="BD62" s="207" t="s">
        <v>33</v>
      </c>
      <c r="BE62" s="207" t="s">
        <v>33</v>
      </c>
      <c r="BF62" s="208" t="s">
        <v>33</v>
      </c>
      <c r="BG62" s="196"/>
      <c r="BH62" s="211" t="str">
        <f>Data[[#This Row],[Tipo de Muestra]]</f>
        <v>Critica</v>
      </c>
      <c r="BI62" s="196"/>
      <c r="BJ62" s="196"/>
      <c r="BK62">
        <f t="shared" si="0"/>
        <v>1</v>
      </c>
      <c r="BL62">
        <f t="shared" si="1"/>
        <v>1</v>
      </c>
      <c r="BM62">
        <f t="shared" si="164"/>
        <v>1</v>
      </c>
      <c r="BN62">
        <f t="shared" si="165"/>
        <v>1</v>
      </c>
      <c r="BO62">
        <f t="shared" si="166"/>
        <v>1</v>
      </c>
      <c r="BP62">
        <f t="shared" si="167"/>
        <v>1</v>
      </c>
      <c r="BQ62">
        <f t="shared" si="168"/>
        <v>1</v>
      </c>
      <c r="BR62">
        <f t="shared" si="169"/>
        <v>1</v>
      </c>
      <c r="BS62">
        <f t="shared" si="170"/>
        <v>1</v>
      </c>
      <c r="BT62">
        <f t="shared" si="171"/>
        <v>1</v>
      </c>
      <c r="BU62">
        <f t="shared" si="172"/>
        <v>1</v>
      </c>
      <c r="BV62">
        <f t="shared" si="173"/>
        <v>1</v>
      </c>
      <c r="BW62">
        <f t="shared" si="174"/>
        <v>1</v>
      </c>
      <c r="BX62">
        <f t="shared" si="175"/>
        <v>1</v>
      </c>
      <c r="BY62">
        <f t="shared" si="176"/>
        <v>1</v>
      </c>
      <c r="BZ62">
        <f t="shared" si="177"/>
        <v>1</v>
      </c>
      <c r="CA62">
        <f t="shared" si="178"/>
        <v>1</v>
      </c>
      <c r="CB62">
        <f t="shared" si="179"/>
        <v>1</v>
      </c>
      <c r="CC62">
        <f t="shared" si="180"/>
        <v>1</v>
      </c>
      <c r="CD62">
        <f t="shared" si="181"/>
        <v>1</v>
      </c>
      <c r="CE62">
        <f t="shared" si="182"/>
        <v>1</v>
      </c>
      <c r="CF62">
        <f t="shared" si="101"/>
        <v>1</v>
      </c>
      <c r="CG62">
        <f t="shared" si="102"/>
        <v>1</v>
      </c>
      <c r="CH62">
        <f t="shared" si="103"/>
        <v>1</v>
      </c>
      <c r="CI62">
        <f t="shared" si="104"/>
        <v>1</v>
      </c>
      <c r="CJ62">
        <f t="shared" si="105"/>
        <v>1</v>
      </c>
      <c r="CK62">
        <f t="shared" si="106"/>
        <v>1</v>
      </c>
      <c r="CL62">
        <f t="shared" si="107"/>
        <v>1</v>
      </c>
      <c r="CM62">
        <f t="shared" si="108"/>
        <v>1</v>
      </c>
      <c r="CN62">
        <f t="shared" si="109"/>
        <v>1</v>
      </c>
      <c r="CO62">
        <f t="shared" si="110"/>
        <v>1</v>
      </c>
      <c r="CP62">
        <f t="shared" si="111"/>
        <v>1</v>
      </c>
      <c r="CQ62">
        <f t="shared" si="112"/>
        <v>1</v>
      </c>
      <c r="CR62">
        <f t="shared" si="113"/>
        <v>1</v>
      </c>
      <c r="CS62">
        <f t="shared" si="114"/>
        <v>1</v>
      </c>
      <c r="CT62">
        <f t="shared" si="115"/>
        <v>1</v>
      </c>
      <c r="CU62">
        <f t="shared" si="116"/>
        <v>1</v>
      </c>
      <c r="CV62">
        <f t="shared" si="117"/>
        <v>1</v>
      </c>
      <c r="CW62">
        <f t="shared" si="118"/>
        <v>0</v>
      </c>
      <c r="CX62">
        <f t="shared" si="119"/>
        <v>1</v>
      </c>
      <c r="CY62">
        <f t="shared" si="120"/>
        <v>1</v>
      </c>
      <c r="CZ62">
        <f t="shared" si="121"/>
        <v>1</v>
      </c>
      <c r="DA62">
        <f t="shared" si="122"/>
        <v>1</v>
      </c>
      <c r="DB62">
        <f t="shared" si="123"/>
        <v>1</v>
      </c>
      <c r="DC62" s="187">
        <f t="shared" si="124"/>
        <v>1</v>
      </c>
      <c r="DD62" s="187">
        <f t="shared" si="125"/>
        <v>1</v>
      </c>
      <c r="DE62" s="187">
        <f t="shared" si="126"/>
        <v>1</v>
      </c>
      <c r="DF62" s="187">
        <f t="shared" si="3"/>
        <v>1</v>
      </c>
      <c r="DG62">
        <f t="shared" si="183"/>
        <v>1</v>
      </c>
      <c r="DH62" s="7">
        <f t="shared" si="4"/>
        <v>0.15</v>
      </c>
      <c r="DI62" s="7">
        <f t="shared" si="5"/>
        <v>0.15</v>
      </c>
      <c r="DJ62" s="7">
        <f t="shared" si="6"/>
        <v>0.15</v>
      </c>
      <c r="DK62" s="7">
        <f t="shared" si="184"/>
        <v>0.15</v>
      </c>
      <c r="DL62" s="7">
        <f t="shared" si="7"/>
        <v>0.3</v>
      </c>
      <c r="DM62" s="7">
        <f t="shared" si="8"/>
        <v>0.3</v>
      </c>
      <c r="DN62" s="7">
        <f t="shared" si="9"/>
        <v>0.3</v>
      </c>
      <c r="DO62" s="7">
        <f t="shared" si="10"/>
        <v>0.3</v>
      </c>
      <c r="DP62" s="7">
        <f>IF(MIN(Data[[#This Row],[¿El agente demuestra escucha activa durante la gestión?6]:[¿El agente parafrasea para confirmar entendimiento?9]])=0,0,30%)</f>
        <v>0.3</v>
      </c>
      <c r="DQ62" s="7">
        <f t="shared" si="11"/>
        <v>0.3</v>
      </c>
      <c r="DR62" s="7">
        <f t="shared" si="12"/>
        <v>0.3</v>
      </c>
      <c r="DS62" s="7">
        <f t="shared" si="13"/>
        <v>0.3</v>
      </c>
      <c r="DT62" s="7">
        <f t="shared" si="14"/>
        <v>0.3</v>
      </c>
      <c r="DU62" s="7">
        <f>IF(MIN(Data[[#This Row],[¿El agente adapta su comunicación al cliente?11]:[¿El agente utiliza el plural corporativo correctamente?14]])=0,0,30%)</f>
        <v>0.3</v>
      </c>
      <c r="DV62" s="7">
        <f t="shared" si="15"/>
        <v>0.25</v>
      </c>
      <c r="DW62" s="7">
        <f t="shared" si="185"/>
        <v>0.25</v>
      </c>
      <c r="DX62" s="7">
        <f t="shared" si="186"/>
        <v>1</v>
      </c>
      <c r="DY62" s="7">
        <f t="shared" si="129"/>
        <v>1</v>
      </c>
      <c r="DZ62" s="7">
        <f t="shared" si="130"/>
        <v>1</v>
      </c>
      <c r="EA62" s="7">
        <f t="shared" si="131"/>
        <v>1</v>
      </c>
      <c r="EB62" s="7">
        <f t="shared" si="132"/>
        <v>1</v>
      </c>
      <c r="EC62" s="7">
        <f t="shared" si="187"/>
        <v>1</v>
      </c>
      <c r="ED62" s="7">
        <f t="shared" si="16"/>
        <v>1</v>
      </c>
      <c r="EE62" s="7">
        <f t="shared" si="17"/>
        <v>1</v>
      </c>
      <c r="EF62" s="7">
        <f>IF(SUM(Data[[#This Row],[¿El agente presenta correctamente los beneficios del producto?23]:[¿El agente comunica beneficios emocionales al cliente?24]])=200%,100%,0%)</f>
        <v>1</v>
      </c>
      <c r="EG62" s="7">
        <f t="shared" si="18"/>
        <v>1</v>
      </c>
      <c r="EH62" s="7">
        <f t="shared" si="19"/>
        <v>1</v>
      </c>
      <c r="EI62" s="7">
        <f t="shared" si="20"/>
        <v>1</v>
      </c>
      <c r="EJ62" s="7">
        <f t="shared" si="188"/>
        <v>1</v>
      </c>
      <c r="EK62" s="7">
        <f t="shared" si="21"/>
        <v>1</v>
      </c>
      <c r="EL62" s="7">
        <f>+Data[[#This Row],[¿El agente explica los términos y condiciones del servicio?28]]</f>
        <v>1</v>
      </c>
      <c r="EM62" s="7">
        <f t="shared" si="22"/>
        <v>1</v>
      </c>
      <c r="EN62" s="7">
        <f>+Data[[#This Row],[¿El agente identifica correctamente la solicitud del cliente? 2]]</f>
        <v>1</v>
      </c>
      <c r="EO62" s="7">
        <f t="shared" si="23"/>
        <v>1</v>
      </c>
      <c r="EP62" s="7">
        <f t="shared" si="24"/>
        <v>1</v>
      </c>
      <c r="EQ62" s="7">
        <f t="shared" si="25"/>
        <v>1</v>
      </c>
      <c r="ER62" s="7">
        <f t="shared" si="189"/>
        <v>1</v>
      </c>
      <c r="ES62" s="7">
        <f t="shared" si="26"/>
        <v>1</v>
      </c>
      <c r="ET62" s="7">
        <f t="shared" si="27"/>
        <v>1</v>
      </c>
      <c r="EU62" s="7">
        <f t="shared" si="190"/>
        <v>1</v>
      </c>
      <c r="EV62" s="7">
        <f t="shared" si="28"/>
        <v>1</v>
      </c>
      <c r="EW62" s="7">
        <f t="shared" si="29"/>
        <v>1</v>
      </c>
      <c r="EX62" s="7">
        <f t="shared" si="135"/>
        <v>1</v>
      </c>
      <c r="EY62" s="7">
        <f t="shared" si="136"/>
        <v>1</v>
      </c>
      <c r="EZ62" s="7">
        <f t="shared" si="32"/>
        <v>1</v>
      </c>
      <c r="FA62" s="7">
        <f t="shared" si="137"/>
        <v>1</v>
      </c>
      <c r="FB62" s="7">
        <f t="shared" si="191"/>
        <v>1</v>
      </c>
      <c r="FC62" s="7">
        <f t="shared" si="192"/>
        <v>1</v>
      </c>
      <c r="FD62" s="7">
        <f t="shared" si="34"/>
        <v>1</v>
      </c>
      <c r="FE62" s="7">
        <f t="shared" si="35"/>
        <v>1</v>
      </c>
      <c r="FF62" s="7">
        <f t="shared" si="36"/>
        <v>1</v>
      </c>
      <c r="FG62" s="7">
        <f t="shared" si="37"/>
        <v>1</v>
      </c>
      <c r="FH62" s="7">
        <f t="shared" si="38"/>
        <v>1</v>
      </c>
      <c r="FI62" s="7">
        <f t="shared" si="39"/>
        <v>0</v>
      </c>
      <c r="FJ62" s="7">
        <f t="shared" si="193"/>
        <v>0</v>
      </c>
      <c r="FK62" s="7">
        <f t="shared" si="40"/>
        <v>1</v>
      </c>
      <c r="FL62" s="7">
        <f>+Data[[#This Row],[¿El agente gestiona la oferta según la campaña vigente?48]]</f>
        <v>1</v>
      </c>
      <c r="FM62" s="7">
        <f t="shared" si="41"/>
        <v>1</v>
      </c>
      <c r="FN62" s="7">
        <f t="shared" si="42"/>
        <v>1</v>
      </c>
      <c r="FO62" s="7">
        <f t="shared" si="43"/>
        <v>1</v>
      </c>
      <c r="FP62" s="7">
        <f t="shared" si="194"/>
        <v>1</v>
      </c>
      <c r="FQ62" s="7">
        <f t="shared" si="44"/>
        <v>1</v>
      </c>
      <c r="FR62" s="7">
        <f>+Data[[#This Row],[¿El agente registra correctamente todas las interacciones?52]]</f>
        <v>1</v>
      </c>
      <c r="FS62" s="7">
        <f t="shared" si="195"/>
        <v>0</v>
      </c>
      <c r="FT62" s="240">
        <f t="shared" si="45"/>
        <v>1</v>
      </c>
      <c r="FU62" s="7">
        <f>+Data[[#This Row],[¿El agente confirma la titularidad del cliente adecuadamente?53]]</f>
        <v>1</v>
      </c>
      <c r="FV62" s="240">
        <f t="shared" si="46"/>
        <v>1</v>
      </c>
      <c r="FW62" s="240">
        <f t="shared" si="47"/>
        <v>1</v>
      </c>
      <c r="FX62" s="7">
        <f t="shared" si="196"/>
        <v>1</v>
      </c>
      <c r="FY62" s="240">
        <f t="shared" si="49"/>
        <v>1</v>
      </c>
      <c r="FZ62" s="7">
        <f>+Data[[#This Row],[¿El agente evita compartir información sensible?56]]</f>
        <v>1</v>
      </c>
      <c r="GA62" s="7">
        <f t="shared" si="197"/>
        <v>1</v>
      </c>
      <c r="GB62" s="189">
        <f t="shared" si="198"/>
        <v>0.1</v>
      </c>
      <c r="GC62" s="189">
        <f t="shared" si="199"/>
        <v>0.3</v>
      </c>
      <c r="GD62" s="190">
        <f t="shared" si="200"/>
        <v>0</v>
      </c>
      <c r="GE62" s="190">
        <f t="shared" si="201"/>
        <v>0.3</v>
      </c>
      <c r="GF62" s="7">
        <f t="shared" si="202"/>
        <v>0.7</v>
      </c>
      <c r="GG62" s="187">
        <f>1</f>
        <v>1</v>
      </c>
      <c r="GH62" s="187">
        <f t="shared" si="50"/>
        <v>1</v>
      </c>
      <c r="GI62" t="str">
        <f t="shared" si="51"/>
        <v/>
      </c>
      <c r="GJ62" t="str">
        <f t="shared" si="52"/>
        <v/>
      </c>
      <c r="GK62" t="str">
        <f t="shared" si="53"/>
        <v/>
      </c>
      <c r="GN62" t="str">
        <f t="shared" si="54"/>
        <v/>
      </c>
      <c r="GO62" t="str">
        <f t="shared" si="55"/>
        <v/>
      </c>
      <c r="GP62" t="str">
        <f t="shared" si="56"/>
        <v/>
      </c>
      <c r="GQ62" t="str">
        <f t="shared" si="57"/>
        <v/>
      </c>
      <c r="GR62" t="str">
        <f t="shared" si="58"/>
        <v/>
      </c>
      <c r="GS62" t="str">
        <f t="shared" si="59"/>
        <v/>
      </c>
      <c r="GT62" t="str">
        <f t="shared" si="60"/>
        <v/>
      </c>
      <c r="GU62" t="e">
        <f>IF(#REF!="No",#REF!,"")</f>
        <v>#REF!</v>
      </c>
      <c r="GV62" t="str">
        <f t="shared" si="61"/>
        <v/>
      </c>
      <c r="GW62" t="str">
        <f t="shared" si="62"/>
        <v/>
      </c>
      <c r="GX62" t="str">
        <f t="shared" si="63"/>
        <v/>
      </c>
      <c r="GY62" t="str">
        <f t="shared" si="64"/>
        <v/>
      </c>
      <c r="GZ62" t="str">
        <f t="shared" si="65"/>
        <v/>
      </c>
      <c r="HA62" t="str">
        <f t="shared" si="66"/>
        <v/>
      </c>
      <c r="HB62" t="str">
        <f t="shared" si="67"/>
        <v/>
      </c>
      <c r="HC62" t="str">
        <f t="shared" si="68"/>
        <v/>
      </c>
      <c r="HD62" t="str">
        <f t="shared" si="69"/>
        <v/>
      </c>
      <c r="HE62" t="str">
        <f t="shared" si="70"/>
        <v/>
      </c>
      <c r="HF62" t="str">
        <f t="shared" si="71"/>
        <v/>
      </c>
      <c r="HG62" t="str">
        <f t="shared" si="72"/>
        <v/>
      </c>
      <c r="HH62" t="str">
        <f t="shared" si="73"/>
        <v/>
      </c>
      <c r="HI62" t="str">
        <f t="shared" si="74"/>
        <v/>
      </c>
      <c r="HJ62" t="str">
        <f t="shared" si="75"/>
        <v/>
      </c>
      <c r="HK62" t="str">
        <f t="shared" si="76"/>
        <v/>
      </c>
      <c r="HL62" t="str">
        <f t="shared" si="77"/>
        <v/>
      </c>
      <c r="HM62" t="str">
        <f t="shared" si="78"/>
        <v/>
      </c>
      <c r="HN62" t="str">
        <f t="shared" si="79"/>
        <v/>
      </c>
      <c r="HO62" t="str">
        <f t="shared" si="80"/>
        <v/>
      </c>
      <c r="HP62" t="str">
        <f t="shared" si="81"/>
        <v/>
      </c>
      <c r="HQ62" t="e">
        <f>IF(#REF!="No",#REF!,"")</f>
        <v>#REF!</v>
      </c>
      <c r="HR62" t="e">
        <f>IF(#REF!="No",#REF!,"")</f>
        <v>#REF!</v>
      </c>
      <c r="HS62" t="str">
        <f t="shared" si="82"/>
        <v/>
      </c>
      <c r="HT62" t="str">
        <f t="shared" si="83"/>
        <v/>
      </c>
      <c r="HU62" t="str">
        <f t="shared" si="84"/>
        <v/>
      </c>
      <c r="HV62" t="str">
        <f t="shared" si="85"/>
        <v/>
      </c>
      <c r="HW62" t="str">
        <f t="shared" si="86"/>
        <v/>
      </c>
      <c r="HX62" t="str">
        <f t="shared" si="87"/>
        <v xml:space="preserve">¿El agente maneja correctamente las objeciones del cliente? </v>
      </c>
      <c r="HY62" t="str">
        <f t="shared" si="88"/>
        <v/>
      </c>
      <c r="HZ62" t="str">
        <f t="shared" si="89"/>
        <v/>
      </c>
      <c r="IA62" t="str">
        <f t="shared" si="90"/>
        <v/>
      </c>
      <c r="IB62" t="str">
        <f t="shared" si="91"/>
        <v/>
      </c>
      <c r="IC62" t="str">
        <f t="shared" si="92"/>
        <v/>
      </c>
      <c r="ID62" s="187" t="str">
        <f t="shared" si="93"/>
        <v/>
      </c>
      <c r="IE62" s="187" t="str">
        <f t="shared" si="94"/>
        <v/>
      </c>
      <c r="IF62" s="187" t="str">
        <f t="shared" si="95"/>
        <v/>
      </c>
      <c r="IG62" s="187" t="str">
        <f t="shared" si="96"/>
        <v/>
      </c>
      <c r="IH62" s="78" t="str">
        <f>A62&amp;" "&amp;F62&amp;" "&amp;Data[[#This Row],[mes]]</f>
        <v>Ainette Ivette Balbuena Madrid Outbound may-26</v>
      </c>
      <c r="II62" s="78">
        <f t="shared" si="205"/>
        <v>1</v>
      </c>
      <c r="IJ62" s="78">
        <f t="shared" si="203"/>
        <v>1</v>
      </c>
      <c r="IK62" s="78">
        <f>IF(Data[[#This Row],[Muestra Critica]]&gt;0,Data[[#This Row],[Muestra Critica]],"")</f>
        <v>1</v>
      </c>
      <c r="IL62">
        <f>IF(IK62="","",COUNTIF($IK$3:$IK477,IK62))</f>
        <v>397</v>
      </c>
      <c r="IM62">
        <f t="shared" si="204"/>
        <v>0</v>
      </c>
      <c r="IN62" s="188" t="str">
        <f t="shared" si="99"/>
        <v>may-26</v>
      </c>
      <c r="IO62" s="78"/>
      <c r="IP62" s="78"/>
      <c r="IQ62" s="78"/>
      <c r="IR62" s="78"/>
      <c r="IS62" s="78">
        <f>IFERROR(_xlfn.XLOOKUP(A:A,HC!B:B,HC!E:E,,0),0)</f>
        <v>0</v>
      </c>
    </row>
    <row r="63" spans="1:253" ht="15.5">
      <c r="A63" s="205" t="s">
        <v>299</v>
      </c>
      <c r="B63" s="205">
        <v>69347798</v>
      </c>
      <c r="C63" s="210">
        <v>46153</v>
      </c>
      <c r="D63" s="205" t="s">
        <v>441</v>
      </c>
      <c r="E63" s="205" t="s">
        <v>433</v>
      </c>
      <c r="F63" s="205" t="s">
        <v>32</v>
      </c>
      <c r="G63" s="205" t="s">
        <v>436</v>
      </c>
      <c r="H63" s="205" t="s">
        <v>451</v>
      </c>
      <c r="I63" s="206" t="s">
        <v>447</v>
      </c>
      <c r="J63" s="168" t="s">
        <v>33</v>
      </c>
      <c r="K63" s="168" t="s">
        <v>33</v>
      </c>
      <c r="L63" s="168" t="s">
        <v>33</v>
      </c>
      <c r="M63" s="168" t="s">
        <v>33</v>
      </c>
      <c r="N63" s="168" t="s">
        <v>33</v>
      </c>
      <c r="O63" s="168" t="s">
        <v>33</v>
      </c>
      <c r="P63" s="168" t="s">
        <v>33</v>
      </c>
      <c r="Q63" s="168" t="s">
        <v>33</v>
      </c>
      <c r="R63" s="168" t="s">
        <v>33</v>
      </c>
      <c r="S63" s="168" t="s">
        <v>33</v>
      </c>
      <c r="T63" s="168" t="s">
        <v>33</v>
      </c>
      <c r="U63" s="168" t="s">
        <v>33</v>
      </c>
      <c r="V63" s="169" t="s">
        <v>33</v>
      </c>
      <c r="W63" s="169" t="s">
        <v>33</v>
      </c>
      <c r="X63" s="169" t="s">
        <v>33</v>
      </c>
      <c r="Y63" s="169" t="s">
        <v>33</v>
      </c>
      <c r="Z63" s="169" t="s">
        <v>33</v>
      </c>
      <c r="AA63" s="169" t="s">
        <v>33</v>
      </c>
      <c r="AB63" s="169" t="s">
        <v>33</v>
      </c>
      <c r="AC63" s="169" t="s">
        <v>33</v>
      </c>
      <c r="AD63" s="169" t="s">
        <v>33</v>
      </c>
      <c r="AE63" s="169" t="s">
        <v>33</v>
      </c>
      <c r="AF63" s="169" t="s">
        <v>33</v>
      </c>
      <c r="AG63" s="169" t="s">
        <v>33</v>
      </c>
      <c r="AH63" s="169" t="s">
        <v>33</v>
      </c>
      <c r="AI63" s="169" t="s">
        <v>33</v>
      </c>
      <c r="AJ63" s="169" t="s">
        <v>33</v>
      </c>
      <c r="AK63" s="169" t="s">
        <v>33</v>
      </c>
      <c r="AL63" s="169" t="s">
        <v>33</v>
      </c>
      <c r="AM63" s="169" t="s">
        <v>33</v>
      </c>
      <c r="AN63" s="169" t="s">
        <v>33</v>
      </c>
      <c r="AO63" s="169" t="s">
        <v>33</v>
      </c>
      <c r="AP63" s="169" t="s">
        <v>33</v>
      </c>
      <c r="AQ63" s="169" t="s">
        <v>464</v>
      </c>
      <c r="AR63" s="169" t="s">
        <v>33</v>
      </c>
      <c r="AS63" s="169" t="s">
        <v>33</v>
      </c>
      <c r="AT63" s="169" t="s">
        <v>33</v>
      </c>
      <c r="AU63" s="169" t="s">
        <v>33</v>
      </c>
      <c r="AV63" s="169" t="s">
        <v>34</v>
      </c>
      <c r="AW63" s="169" t="s">
        <v>33</v>
      </c>
      <c r="AX63" s="169" t="s">
        <v>33</v>
      </c>
      <c r="AY63" s="169" t="s">
        <v>33</v>
      </c>
      <c r="AZ63" s="169" t="s">
        <v>33</v>
      </c>
      <c r="BA63" s="169" t="s">
        <v>33</v>
      </c>
      <c r="BB63" s="169" t="s">
        <v>33</v>
      </c>
      <c r="BC63" s="207" t="s">
        <v>33</v>
      </c>
      <c r="BD63" s="207" t="s">
        <v>33</v>
      </c>
      <c r="BE63" s="207" t="s">
        <v>33</v>
      </c>
      <c r="BF63" s="208" t="s">
        <v>33</v>
      </c>
      <c r="BG63" s="196"/>
      <c r="BH63" s="211" t="str">
        <f>Data[[#This Row],[Tipo de Muestra]]</f>
        <v>Critica</v>
      </c>
      <c r="BI63" s="196"/>
      <c r="BJ63" s="196"/>
      <c r="BK63">
        <f t="shared" si="0"/>
        <v>1</v>
      </c>
      <c r="BL63">
        <f t="shared" si="1"/>
        <v>1</v>
      </c>
      <c r="BM63">
        <f t="shared" si="164"/>
        <v>1</v>
      </c>
      <c r="BN63">
        <f t="shared" si="165"/>
        <v>1</v>
      </c>
      <c r="BO63">
        <f t="shared" si="166"/>
        <v>1</v>
      </c>
      <c r="BP63">
        <f t="shared" si="167"/>
        <v>1</v>
      </c>
      <c r="BQ63">
        <f t="shared" si="168"/>
        <v>1</v>
      </c>
      <c r="BR63">
        <f t="shared" si="169"/>
        <v>1</v>
      </c>
      <c r="BS63">
        <f t="shared" si="170"/>
        <v>1</v>
      </c>
      <c r="BT63">
        <f t="shared" si="171"/>
        <v>1</v>
      </c>
      <c r="BU63">
        <f t="shared" si="172"/>
        <v>1</v>
      </c>
      <c r="BV63">
        <f t="shared" si="173"/>
        <v>1</v>
      </c>
      <c r="BW63">
        <f t="shared" si="174"/>
        <v>1</v>
      </c>
      <c r="BX63">
        <f t="shared" si="175"/>
        <v>1</v>
      </c>
      <c r="BY63">
        <f t="shared" si="176"/>
        <v>1</v>
      </c>
      <c r="BZ63">
        <f t="shared" si="177"/>
        <v>1</v>
      </c>
      <c r="CA63">
        <f t="shared" si="178"/>
        <v>1</v>
      </c>
      <c r="CB63">
        <f t="shared" si="179"/>
        <v>1</v>
      </c>
      <c r="CC63">
        <f t="shared" si="180"/>
        <v>1</v>
      </c>
      <c r="CD63">
        <f t="shared" si="181"/>
        <v>1</v>
      </c>
      <c r="CE63">
        <f t="shared" si="182"/>
        <v>1</v>
      </c>
      <c r="CF63">
        <f t="shared" si="101"/>
        <v>1</v>
      </c>
      <c r="CG63">
        <f t="shared" si="102"/>
        <v>1</v>
      </c>
      <c r="CH63">
        <f t="shared" si="103"/>
        <v>1</v>
      </c>
      <c r="CI63">
        <f t="shared" si="104"/>
        <v>1</v>
      </c>
      <c r="CJ63">
        <f t="shared" si="105"/>
        <v>1</v>
      </c>
      <c r="CK63">
        <f t="shared" si="106"/>
        <v>1</v>
      </c>
      <c r="CL63">
        <f t="shared" si="107"/>
        <v>1</v>
      </c>
      <c r="CM63">
        <f t="shared" si="108"/>
        <v>1</v>
      </c>
      <c r="CN63">
        <f t="shared" si="109"/>
        <v>1</v>
      </c>
      <c r="CO63">
        <f t="shared" si="110"/>
        <v>1</v>
      </c>
      <c r="CP63">
        <f t="shared" si="111"/>
        <v>1</v>
      </c>
      <c r="CQ63">
        <f t="shared" si="112"/>
        <v>1</v>
      </c>
      <c r="CR63">
        <f t="shared" si="113"/>
        <v>1</v>
      </c>
      <c r="CS63">
        <f t="shared" si="114"/>
        <v>1</v>
      </c>
      <c r="CT63">
        <f t="shared" si="115"/>
        <v>1</v>
      </c>
      <c r="CU63">
        <f t="shared" si="116"/>
        <v>1</v>
      </c>
      <c r="CV63">
        <f t="shared" si="117"/>
        <v>0</v>
      </c>
      <c r="CW63">
        <f t="shared" si="118"/>
        <v>1</v>
      </c>
      <c r="CX63">
        <f t="shared" si="119"/>
        <v>1</v>
      </c>
      <c r="CY63">
        <f t="shared" si="120"/>
        <v>1</v>
      </c>
      <c r="CZ63">
        <f t="shared" si="121"/>
        <v>1</v>
      </c>
      <c r="DA63">
        <f t="shared" si="122"/>
        <v>1</v>
      </c>
      <c r="DB63">
        <f t="shared" si="123"/>
        <v>1</v>
      </c>
      <c r="DC63" s="187">
        <f t="shared" si="124"/>
        <v>1</v>
      </c>
      <c r="DD63" s="187">
        <f t="shared" si="125"/>
        <v>1</v>
      </c>
      <c r="DE63" s="187">
        <f t="shared" si="126"/>
        <v>1</v>
      </c>
      <c r="DF63" s="187">
        <f t="shared" si="3"/>
        <v>1</v>
      </c>
      <c r="DG63">
        <f t="shared" si="183"/>
        <v>1</v>
      </c>
      <c r="DH63" s="7">
        <f t="shared" si="4"/>
        <v>0.15</v>
      </c>
      <c r="DI63" s="7">
        <f t="shared" si="5"/>
        <v>0.15</v>
      </c>
      <c r="DJ63" s="7">
        <f t="shared" si="6"/>
        <v>0.15</v>
      </c>
      <c r="DK63" s="7">
        <f t="shared" si="184"/>
        <v>0.15</v>
      </c>
      <c r="DL63" s="7">
        <f t="shared" si="7"/>
        <v>0.3</v>
      </c>
      <c r="DM63" s="7">
        <f t="shared" si="8"/>
        <v>0.3</v>
      </c>
      <c r="DN63" s="7">
        <f t="shared" si="9"/>
        <v>0.3</v>
      </c>
      <c r="DO63" s="7">
        <f t="shared" si="10"/>
        <v>0.3</v>
      </c>
      <c r="DP63" s="7">
        <f>IF(MIN(Data[[#This Row],[¿El agente demuestra escucha activa durante la gestión?6]:[¿El agente parafrasea para confirmar entendimiento?9]])=0,0,30%)</f>
        <v>0.3</v>
      </c>
      <c r="DQ63" s="7">
        <f t="shared" si="11"/>
        <v>0.3</v>
      </c>
      <c r="DR63" s="7">
        <f t="shared" si="12"/>
        <v>0.3</v>
      </c>
      <c r="DS63" s="7">
        <f t="shared" si="13"/>
        <v>0.3</v>
      </c>
      <c r="DT63" s="7">
        <f t="shared" si="14"/>
        <v>0.3</v>
      </c>
      <c r="DU63" s="7">
        <f>IF(MIN(Data[[#This Row],[¿El agente adapta su comunicación al cliente?11]:[¿El agente utiliza el plural corporativo correctamente?14]])=0,0,30%)</f>
        <v>0.3</v>
      </c>
      <c r="DV63" s="7">
        <f t="shared" si="15"/>
        <v>0.25</v>
      </c>
      <c r="DW63" s="7">
        <f t="shared" si="185"/>
        <v>0.25</v>
      </c>
      <c r="DX63" s="7">
        <f t="shared" si="186"/>
        <v>1</v>
      </c>
      <c r="DY63" s="7">
        <f t="shared" si="129"/>
        <v>1</v>
      </c>
      <c r="DZ63" s="7">
        <f t="shared" si="130"/>
        <v>1</v>
      </c>
      <c r="EA63" s="7">
        <f t="shared" si="131"/>
        <v>1</v>
      </c>
      <c r="EB63" s="7">
        <f t="shared" si="132"/>
        <v>1</v>
      </c>
      <c r="EC63" s="7">
        <f t="shared" si="187"/>
        <v>1</v>
      </c>
      <c r="ED63" s="7">
        <f t="shared" si="16"/>
        <v>1</v>
      </c>
      <c r="EE63" s="7">
        <f t="shared" si="17"/>
        <v>1</v>
      </c>
      <c r="EF63" s="7">
        <f>IF(SUM(Data[[#This Row],[¿El agente presenta correctamente los beneficios del producto?23]:[¿El agente comunica beneficios emocionales al cliente?24]])=200%,100%,0%)</f>
        <v>1</v>
      </c>
      <c r="EG63" s="7">
        <f t="shared" si="18"/>
        <v>1</v>
      </c>
      <c r="EH63" s="7">
        <f t="shared" si="19"/>
        <v>1</v>
      </c>
      <c r="EI63" s="7">
        <f t="shared" si="20"/>
        <v>1</v>
      </c>
      <c r="EJ63" s="7">
        <f t="shared" si="188"/>
        <v>1</v>
      </c>
      <c r="EK63" s="7">
        <f t="shared" si="21"/>
        <v>1</v>
      </c>
      <c r="EL63" s="7">
        <f>+Data[[#This Row],[¿El agente explica los términos y condiciones del servicio?28]]</f>
        <v>1</v>
      </c>
      <c r="EM63" s="7">
        <f t="shared" si="22"/>
        <v>1</v>
      </c>
      <c r="EN63" s="7">
        <f>+Data[[#This Row],[¿El agente identifica correctamente la solicitud del cliente? 2]]</f>
        <v>1</v>
      </c>
      <c r="EO63" s="7">
        <f t="shared" si="23"/>
        <v>1</v>
      </c>
      <c r="EP63" s="7">
        <f t="shared" si="24"/>
        <v>1</v>
      </c>
      <c r="EQ63" s="7">
        <f t="shared" si="25"/>
        <v>1</v>
      </c>
      <c r="ER63" s="7">
        <f t="shared" si="189"/>
        <v>1</v>
      </c>
      <c r="ES63" s="7">
        <f t="shared" si="26"/>
        <v>1</v>
      </c>
      <c r="ET63" s="7">
        <f t="shared" si="27"/>
        <v>1</v>
      </c>
      <c r="EU63" s="7">
        <f t="shared" si="190"/>
        <v>1</v>
      </c>
      <c r="EV63" s="7">
        <f t="shared" si="28"/>
        <v>1</v>
      </c>
      <c r="EW63" s="7">
        <f t="shared" si="29"/>
        <v>1</v>
      </c>
      <c r="EX63" s="7">
        <f t="shared" si="135"/>
        <v>1</v>
      </c>
      <c r="EY63" s="7">
        <f t="shared" si="136"/>
        <v>1</v>
      </c>
      <c r="EZ63" s="7">
        <f t="shared" si="32"/>
        <v>1</v>
      </c>
      <c r="FA63" s="7">
        <f t="shared" si="137"/>
        <v>1</v>
      </c>
      <c r="FB63" s="7">
        <f t="shared" si="191"/>
        <v>1</v>
      </c>
      <c r="FC63" s="7">
        <f t="shared" si="192"/>
        <v>1</v>
      </c>
      <c r="FD63" s="7">
        <f t="shared" si="34"/>
        <v>1</v>
      </c>
      <c r="FE63" s="7">
        <f t="shared" si="35"/>
        <v>1</v>
      </c>
      <c r="FF63" s="7">
        <f t="shared" si="36"/>
        <v>1</v>
      </c>
      <c r="FG63" s="7">
        <f t="shared" si="37"/>
        <v>1</v>
      </c>
      <c r="FH63" s="7">
        <f t="shared" si="38"/>
        <v>0</v>
      </c>
      <c r="FI63" s="7">
        <f t="shared" si="39"/>
        <v>1</v>
      </c>
      <c r="FJ63" s="7">
        <f t="shared" si="193"/>
        <v>0</v>
      </c>
      <c r="FK63" s="7">
        <f t="shared" si="40"/>
        <v>1</v>
      </c>
      <c r="FL63" s="7">
        <f>+Data[[#This Row],[¿El agente gestiona la oferta según la campaña vigente?48]]</f>
        <v>1</v>
      </c>
      <c r="FM63" s="7">
        <f t="shared" si="41"/>
        <v>1</v>
      </c>
      <c r="FN63" s="7">
        <f t="shared" si="42"/>
        <v>1</v>
      </c>
      <c r="FO63" s="7">
        <f t="shared" si="43"/>
        <v>1</v>
      </c>
      <c r="FP63" s="7">
        <f t="shared" si="194"/>
        <v>1</v>
      </c>
      <c r="FQ63" s="7">
        <f t="shared" si="44"/>
        <v>1</v>
      </c>
      <c r="FR63" s="7">
        <f>+Data[[#This Row],[¿El agente registra correctamente todas las interacciones?52]]</f>
        <v>1</v>
      </c>
      <c r="FS63" s="7">
        <f t="shared" si="195"/>
        <v>0</v>
      </c>
      <c r="FT63" s="240">
        <f t="shared" si="45"/>
        <v>1</v>
      </c>
      <c r="FU63" s="7">
        <f>+Data[[#This Row],[¿El agente confirma la titularidad del cliente adecuadamente?53]]</f>
        <v>1</v>
      </c>
      <c r="FV63" s="240">
        <f t="shared" si="46"/>
        <v>1</v>
      </c>
      <c r="FW63" s="240">
        <f t="shared" si="47"/>
        <v>1</v>
      </c>
      <c r="FX63" s="7">
        <f t="shared" si="196"/>
        <v>1</v>
      </c>
      <c r="FY63" s="240">
        <f t="shared" si="49"/>
        <v>1</v>
      </c>
      <c r="FZ63" s="7">
        <f>+Data[[#This Row],[¿El agente evita compartir información sensible?56]]</f>
        <v>1</v>
      </c>
      <c r="GA63" s="7">
        <f t="shared" si="197"/>
        <v>1</v>
      </c>
      <c r="GB63" s="189">
        <f t="shared" si="198"/>
        <v>0.1</v>
      </c>
      <c r="GC63" s="189">
        <f t="shared" si="199"/>
        <v>0.3</v>
      </c>
      <c r="GD63" s="190">
        <f t="shared" si="200"/>
        <v>0</v>
      </c>
      <c r="GE63" s="190">
        <f t="shared" si="201"/>
        <v>0.3</v>
      </c>
      <c r="GF63" s="7">
        <f t="shared" si="202"/>
        <v>0.7</v>
      </c>
      <c r="GG63" s="187">
        <f>1</f>
        <v>1</v>
      </c>
      <c r="GH63" s="187">
        <f t="shared" si="50"/>
        <v>1</v>
      </c>
      <c r="GI63" t="str">
        <f t="shared" si="51"/>
        <v/>
      </c>
      <c r="GJ63" t="str">
        <f t="shared" si="52"/>
        <v/>
      </c>
      <c r="GK63" t="str">
        <f t="shared" si="53"/>
        <v/>
      </c>
      <c r="GN63" t="str">
        <f t="shared" si="54"/>
        <v/>
      </c>
      <c r="GO63" t="str">
        <f t="shared" si="55"/>
        <v/>
      </c>
      <c r="GP63" t="str">
        <f t="shared" si="56"/>
        <v/>
      </c>
      <c r="GQ63" t="str">
        <f t="shared" si="57"/>
        <v/>
      </c>
      <c r="GR63" t="str">
        <f t="shared" si="58"/>
        <v/>
      </c>
      <c r="GS63" t="str">
        <f t="shared" si="59"/>
        <v/>
      </c>
      <c r="GT63" t="str">
        <f t="shared" si="60"/>
        <v/>
      </c>
      <c r="GU63" t="e">
        <f>IF(#REF!="No",#REF!,"")</f>
        <v>#REF!</v>
      </c>
      <c r="GV63" t="str">
        <f t="shared" si="61"/>
        <v/>
      </c>
      <c r="GW63" t="str">
        <f t="shared" si="62"/>
        <v/>
      </c>
      <c r="GX63" t="str">
        <f t="shared" si="63"/>
        <v/>
      </c>
      <c r="GY63" t="str">
        <f t="shared" si="64"/>
        <v/>
      </c>
      <c r="GZ63" t="str">
        <f t="shared" si="65"/>
        <v/>
      </c>
      <c r="HA63" t="str">
        <f t="shared" si="66"/>
        <v/>
      </c>
      <c r="HB63" t="str">
        <f t="shared" si="67"/>
        <v/>
      </c>
      <c r="HC63" t="str">
        <f t="shared" si="68"/>
        <v/>
      </c>
      <c r="HD63" t="str">
        <f t="shared" si="69"/>
        <v/>
      </c>
      <c r="HE63" t="str">
        <f t="shared" si="70"/>
        <v/>
      </c>
      <c r="HF63" t="str">
        <f t="shared" si="71"/>
        <v/>
      </c>
      <c r="HG63" t="str">
        <f t="shared" si="72"/>
        <v/>
      </c>
      <c r="HH63" t="str">
        <f t="shared" si="73"/>
        <v/>
      </c>
      <c r="HI63" t="str">
        <f t="shared" si="74"/>
        <v/>
      </c>
      <c r="HJ63" t="str">
        <f t="shared" si="75"/>
        <v/>
      </c>
      <c r="HK63" t="str">
        <f t="shared" si="76"/>
        <v/>
      </c>
      <c r="HL63" t="str">
        <f t="shared" si="77"/>
        <v/>
      </c>
      <c r="HM63" t="str">
        <f t="shared" si="78"/>
        <v/>
      </c>
      <c r="HN63" t="str">
        <f t="shared" si="79"/>
        <v/>
      </c>
      <c r="HO63" t="str">
        <f t="shared" si="80"/>
        <v/>
      </c>
      <c r="HP63" t="str">
        <f t="shared" si="81"/>
        <v/>
      </c>
      <c r="HQ63" t="e">
        <f>IF(#REF!="No",#REF!,"")</f>
        <v>#REF!</v>
      </c>
      <c r="HR63" t="e">
        <f>IF(#REF!="No",#REF!,"")</f>
        <v>#REF!</v>
      </c>
      <c r="HS63" t="str">
        <f t="shared" si="82"/>
        <v/>
      </c>
      <c r="HT63" t="str">
        <f t="shared" si="83"/>
        <v/>
      </c>
      <c r="HU63" t="str">
        <f t="shared" si="84"/>
        <v/>
      </c>
      <c r="HV63" t="str">
        <f t="shared" si="85"/>
        <v/>
      </c>
      <c r="HW63" t="str">
        <f t="shared" si="86"/>
        <v xml:space="preserve">¿El agente realiza seguimiento adecuado al caso o solicitud? </v>
      </c>
      <c r="HX63" t="str">
        <f t="shared" si="87"/>
        <v/>
      </c>
      <c r="HY63" t="str">
        <f t="shared" si="88"/>
        <v/>
      </c>
      <c r="HZ63" t="str">
        <f t="shared" si="89"/>
        <v/>
      </c>
      <c r="IA63" t="str">
        <f t="shared" si="90"/>
        <v/>
      </c>
      <c r="IB63" t="str">
        <f t="shared" si="91"/>
        <v/>
      </c>
      <c r="IC63" t="str">
        <f t="shared" si="92"/>
        <v/>
      </c>
      <c r="ID63" s="187" t="str">
        <f t="shared" si="93"/>
        <v/>
      </c>
      <c r="IE63" s="187" t="str">
        <f t="shared" si="94"/>
        <v/>
      </c>
      <c r="IF63" s="187" t="str">
        <f t="shared" si="95"/>
        <v/>
      </c>
      <c r="IG63" s="187" t="str">
        <f t="shared" si="96"/>
        <v/>
      </c>
      <c r="IH63" s="78" t="str">
        <f>A63&amp;" "&amp;F63&amp;" "&amp;Data[[#This Row],[mes]]</f>
        <v>Eloisa Itzel Ojo Moreno Outbound may-26</v>
      </c>
      <c r="II63" s="78">
        <f t="shared" si="205"/>
        <v>2</v>
      </c>
      <c r="IJ63" s="78">
        <f t="shared" si="203"/>
        <v>0</v>
      </c>
      <c r="IK63" s="78">
        <f>IF(Data[[#This Row],[Muestra Critica]]&gt;0,Data[[#This Row],[Muestra Critica]],"")</f>
        <v>1</v>
      </c>
      <c r="IL63">
        <f>IF(IK63="","",COUNTIF($IK$3:$IK478,IK63))</f>
        <v>397</v>
      </c>
      <c r="IM63">
        <f t="shared" si="204"/>
        <v>0</v>
      </c>
      <c r="IN63" s="188" t="str">
        <f t="shared" si="99"/>
        <v>may-26</v>
      </c>
      <c r="IO63" s="78"/>
      <c r="IP63" s="78"/>
      <c r="IQ63" s="78"/>
      <c r="IR63" s="78"/>
      <c r="IS63" s="78" t="str">
        <f ca="1">IFERROR(_xlfn.XLOOKUP(A:A,HC!B:B,HC!E:E,,0),0)</f>
        <v>&gt; 60 dias</v>
      </c>
    </row>
    <row r="64" spans="1:253" ht="15.5">
      <c r="A64" s="205" t="s">
        <v>300</v>
      </c>
      <c r="B64" s="205">
        <v>64498271</v>
      </c>
      <c r="C64" s="210">
        <v>46153</v>
      </c>
      <c r="D64" s="205" t="s">
        <v>441</v>
      </c>
      <c r="E64" s="205" t="s">
        <v>433</v>
      </c>
      <c r="F64" s="205" t="s">
        <v>32</v>
      </c>
      <c r="G64" s="205" t="s">
        <v>436</v>
      </c>
      <c r="H64" s="205" t="s">
        <v>451</v>
      </c>
      <c r="I64" s="206" t="s">
        <v>447</v>
      </c>
      <c r="J64" s="168" t="s">
        <v>33</v>
      </c>
      <c r="K64" s="168" t="s">
        <v>33</v>
      </c>
      <c r="L64" s="168" t="s">
        <v>33</v>
      </c>
      <c r="M64" s="168" t="s">
        <v>33</v>
      </c>
      <c r="N64" s="168" t="s">
        <v>33</v>
      </c>
      <c r="O64" s="168" t="s">
        <v>33</v>
      </c>
      <c r="P64" s="168" t="s">
        <v>33</v>
      </c>
      <c r="Q64" s="168" t="s">
        <v>33</v>
      </c>
      <c r="R64" s="168" t="s">
        <v>33</v>
      </c>
      <c r="S64" s="168" t="s">
        <v>33</v>
      </c>
      <c r="T64" s="168" t="s">
        <v>33</v>
      </c>
      <c r="U64" s="168" t="s">
        <v>33</v>
      </c>
      <c r="V64" s="169" t="s">
        <v>33</v>
      </c>
      <c r="W64" s="169" t="s">
        <v>33</v>
      </c>
      <c r="X64" s="169" t="s">
        <v>33</v>
      </c>
      <c r="Y64" s="169" t="s">
        <v>33</v>
      </c>
      <c r="Z64" s="169" t="s">
        <v>33</v>
      </c>
      <c r="AA64" s="169" t="s">
        <v>33</v>
      </c>
      <c r="AB64" s="169" t="s">
        <v>33</v>
      </c>
      <c r="AC64" s="169" t="s">
        <v>33</v>
      </c>
      <c r="AD64" s="169" t="s">
        <v>33</v>
      </c>
      <c r="AE64" s="169" t="s">
        <v>33</v>
      </c>
      <c r="AF64" s="169" t="s">
        <v>33</v>
      </c>
      <c r="AG64" s="169" t="s">
        <v>33</v>
      </c>
      <c r="AH64" s="169" t="s">
        <v>33</v>
      </c>
      <c r="AI64" s="169" t="s">
        <v>33</v>
      </c>
      <c r="AJ64" s="169" t="s">
        <v>33</v>
      </c>
      <c r="AK64" s="169" t="s">
        <v>33</v>
      </c>
      <c r="AL64" s="169" t="s">
        <v>33</v>
      </c>
      <c r="AM64" s="169" t="s">
        <v>33</v>
      </c>
      <c r="AN64" s="169" t="s">
        <v>33</v>
      </c>
      <c r="AO64" s="169" t="s">
        <v>33</v>
      </c>
      <c r="AP64" s="169" t="s">
        <v>33</v>
      </c>
      <c r="AQ64" s="169" t="s">
        <v>464</v>
      </c>
      <c r="AR64" s="169" t="s">
        <v>33</v>
      </c>
      <c r="AS64" s="169" t="s">
        <v>34</v>
      </c>
      <c r="AT64" s="169" t="s">
        <v>33</v>
      </c>
      <c r="AU64" s="169" t="s">
        <v>33</v>
      </c>
      <c r="AV64" s="169" t="s">
        <v>34</v>
      </c>
      <c r="AW64" s="169" t="s">
        <v>34</v>
      </c>
      <c r="AX64" s="169" t="s">
        <v>33</v>
      </c>
      <c r="AY64" s="169" t="s">
        <v>33</v>
      </c>
      <c r="AZ64" s="169" t="s">
        <v>33</v>
      </c>
      <c r="BA64" s="169" t="s">
        <v>33</v>
      </c>
      <c r="BB64" s="169" t="s">
        <v>33</v>
      </c>
      <c r="BC64" s="207" t="s">
        <v>33</v>
      </c>
      <c r="BD64" s="207" t="s">
        <v>33</v>
      </c>
      <c r="BE64" s="207" t="s">
        <v>33</v>
      </c>
      <c r="BF64" s="208" t="s">
        <v>33</v>
      </c>
      <c r="BG64" s="196"/>
      <c r="BH64" s="211" t="str">
        <f>Data[[#This Row],[Tipo de Muestra]]</f>
        <v>Critica</v>
      </c>
      <c r="BI64" s="196"/>
      <c r="BJ64" s="196"/>
      <c r="BK64">
        <f t="shared" si="0"/>
        <v>1</v>
      </c>
      <c r="BL64">
        <f t="shared" si="1"/>
        <v>1</v>
      </c>
      <c r="BM64">
        <f t="shared" si="164"/>
        <v>1</v>
      </c>
      <c r="BN64">
        <f t="shared" si="165"/>
        <v>1</v>
      </c>
      <c r="BO64">
        <f t="shared" si="166"/>
        <v>1</v>
      </c>
      <c r="BP64">
        <f t="shared" si="167"/>
        <v>1</v>
      </c>
      <c r="BQ64">
        <f t="shared" si="168"/>
        <v>1</v>
      </c>
      <c r="BR64">
        <f t="shared" si="169"/>
        <v>1</v>
      </c>
      <c r="BS64">
        <f t="shared" si="170"/>
        <v>1</v>
      </c>
      <c r="BT64">
        <f t="shared" si="171"/>
        <v>1</v>
      </c>
      <c r="BU64">
        <f t="shared" si="172"/>
        <v>1</v>
      </c>
      <c r="BV64">
        <f t="shared" si="173"/>
        <v>1</v>
      </c>
      <c r="BW64">
        <f t="shared" si="174"/>
        <v>1</v>
      </c>
      <c r="BX64">
        <f t="shared" si="175"/>
        <v>1</v>
      </c>
      <c r="BY64">
        <f t="shared" si="176"/>
        <v>1</v>
      </c>
      <c r="BZ64">
        <f t="shared" si="177"/>
        <v>1</v>
      </c>
      <c r="CA64">
        <f t="shared" si="178"/>
        <v>1</v>
      </c>
      <c r="CB64">
        <f t="shared" si="179"/>
        <v>1</v>
      </c>
      <c r="CC64">
        <f t="shared" si="180"/>
        <v>1</v>
      </c>
      <c r="CD64">
        <f t="shared" si="181"/>
        <v>1</v>
      </c>
      <c r="CE64">
        <f t="shared" si="182"/>
        <v>1</v>
      </c>
      <c r="CF64">
        <f t="shared" si="101"/>
        <v>1</v>
      </c>
      <c r="CG64">
        <f t="shared" si="102"/>
        <v>1</v>
      </c>
      <c r="CH64">
        <f t="shared" si="103"/>
        <v>1</v>
      </c>
      <c r="CI64">
        <f t="shared" si="104"/>
        <v>1</v>
      </c>
      <c r="CJ64">
        <f t="shared" si="105"/>
        <v>1</v>
      </c>
      <c r="CK64">
        <f t="shared" si="106"/>
        <v>1</v>
      </c>
      <c r="CL64">
        <f t="shared" si="107"/>
        <v>1</v>
      </c>
      <c r="CM64">
        <f t="shared" si="108"/>
        <v>1</v>
      </c>
      <c r="CN64">
        <f t="shared" si="109"/>
        <v>1</v>
      </c>
      <c r="CO64">
        <f t="shared" si="110"/>
        <v>1</v>
      </c>
      <c r="CP64">
        <f t="shared" si="111"/>
        <v>1</v>
      </c>
      <c r="CQ64">
        <f t="shared" si="112"/>
        <v>1</v>
      </c>
      <c r="CR64">
        <f t="shared" si="113"/>
        <v>1</v>
      </c>
      <c r="CS64">
        <f t="shared" si="114"/>
        <v>0</v>
      </c>
      <c r="CT64">
        <f t="shared" si="115"/>
        <v>1</v>
      </c>
      <c r="CU64">
        <f t="shared" si="116"/>
        <v>1</v>
      </c>
      <c r="CV64">
        <f t="shared" si="117"/>
        <v>0</v>
      </c>
      <c r="CW64">
        <f t="shared" si="118"/>
        <v>0</v>
      </c>
      <c r="CX64">
        <f t="shared" si="119"/>
        <v>1</v>
      </c>
      <c r="CY64">
        <f t="shared" si="120"/>
        <v>1</v>
      </c>
      <c r="CZ64">
        <f t="shared" si="121"/>
        <v>1</v>
      </c>
      <c r="DA64">
        <f t="shared" si="122"/>
        <v>1</v>
      </c>
      <c r="DB64">
        <f t="shared" si="123"/>
        <v>1</v>
      </c>
      <c r="DC64" s="187">
        <f t="shared" si="124"/>
        <v>1</v>
      </c>
      <c r="DD64" s="187">
        <f t="shared" si="125"/>
        <v>1</v>
      </c>
      <c r="DE64" s="187">
        <f t="shared" si="126"/>
        <v>1</v>
      </c>
      <c r="DF64" s="187">
        <f t="shared" si="3"/>
        <v>1</v>
      </c>
      <c r="DG64">
        <f t="shared" si="183"/>
        <v>1</v>
      </c>
      <c r="DH64" s="7">
        <f t="shared" si="4"/>
        <v>0.15</v>
      </c>
      <c r="DI64" s="7">
        <f t="shared" si="5"/>
        <v>0.15</v>
      </c>
      <c r="DJ64" s="7">
        <f t="shared" si="6"/>
        <v>0.15</v>
      </c>
      <c r="DK64" s="7">
        <f t="shared" si="184"/>
        <v>0.15</v>
      </c>
      <c r="DL64" s="7">
        <f t="shared" si="7"/>
        <v>0.3</v>
      </c>
      <c r="DM64" s="7">
        <f t="shared" si="8"/>
        <v>0.3</v>
      </c>
      <c r="DN64" s="7">
        <f t="shared" si="9"/>
        <v>0.3</v>
      </c>
      <c r="DO64" s="7">
        <f t="shared" si="10"/>
        <v>0.3</v>
      </c>
      <c r="DP64" s="7">
        <f>IF(MIN(Data[[#This Row],[¿El agente demuestra escucha activa durante la gestión?6]:[¿El agente parafrasea para confirmar entendimiento?9]])=0,0,30%)</f>
        <v>0.3</v>
      </c>
      <c r="DQ64" s="7">
        <f t="shared" si="11"/>
        <v>0.3</v>
      </c>
      <c r="DR64" s="7">
        <f t="shared" si="12"/>
        <v>0.3</v>
      </c>
      <c r="DS64" s="7">
        <f t="shared" si="13"/>
        <v>0.3</v>
      </c>
      <c r="DT64" s="7">
        <f t="shared" si="14"/>
        <v>0.3</v>
      </c>
      <c r="DU64" s="7">
        <f>IF(MIN(Data[[#This Row],[¿El agente adapta su comunicación al cliente?11]:[¿El agente utiliza el plural corporativo correctamente?14]])=0,0,30%)</f>
        <v>0.3</v>
      </c>
      <c r="DV64" s="7">
        <f t="shared" si="15"/>
        <v>0.25</v>
      </c>
      <c r="DW64" s="7">
        <f t="shared" si="185"/>
        <v>0.25</v>
      </c>
      <c r="DX64" s="7">
        <f t="shared" si="186"/>
        <v>1</v>
      </c>
      <c r="DY64" s="7">
        <f t="shared" si="129"/>
        <v>1</v>
      </c>
      <c r="DZ64" s="7">
        <f t="shared" si="130"/>
        <v>1</v>
      </c>
      <c r="EA64" s="7">
        <f t="shared" si="131"/>
        <v>1</v>
      </c>
      <c r="EB64" s="7">
        <f t="shared" si="132"/>
        <v>1</v>
      </c>
      <c r="EC64" s="7">
        <f t="shared" si="187"/>
        <v>1</v>
      </c>
      <c r="ED64" s="7">
        <f t="shared" si="16"/>
        <v>1</v>
      </c>
      <c r="EE64" s="7">
        <f t="shared" si="17"/>
        <v>1</v>
      </c>
      <c r="EF64" s="7">
        <f>IF(SUM(Data[[#This Row],[¿El agente presenta correctamente los beneficios del producto?23]:[¿El agente comunica beneficios emocionales al cliente?24]])=200%,100%,0%)</f>
        <v>1</v>
      </c>
      <c r="EG64" s="7">
        <f t="shared" si="18"/>
        <v>1</v>
      </c>
      <c r="EH64" s="7">
        <f t="shared" si="19"/>
        <v>1</v>
      </c>
      <c r="EI64" s="7">
        <f t="shared" si="20"/>
        <v>1</v>
      </c>
      <c r="EJ64" s="7">
        <f t="shared" si="188"/>
        <v>1</v>
      </c>
      <c r="EK64" s="7">
        <f t="shared" si="21"/>
        <v>1</v>
      </c>
      <c r="EL64" s="7">
        <f>+Data[[#This Row],[¿El agente explica los términos y condiciones del servicio?28]]</f>
        <v>1</v>
      </c>
      <c r="EM64" s="7">
        <f t="shared" si="22"/>
        <v>1</v>
      </c>
      <c r="EN64" s="7">
        <f>+Data[[#This Row],[¿El agente identifica correctamente la solicitud del cliente? 2]]</f>
        <v>1</v>
      </c>
      <c r="EO64" s="7">
        <f t="shared" si="23"/>
        <v>1</v>
      </c>
      <c r="EP64" s="7">
        <f t="shared" si="24"/>
        <v>1</v>
      </c>
      <c r="EQ64" s="7">
        <f t="shared" si="25"/>
        <v>1</v>
      </c>
      <c r="ER64" s="7">
        <f t="shared" si="189"/>
        <v>1</v>
      </c>
      <c r="ES64" s="7">
        <f t="shared" si="26"/>
        <v>1</v>
      </c>
      <c r="ET64" s="7">
        <f t="shared" si="27"/>
        <v>1</v>
      </c>
      <c r="EU64" s="7">
        <f t="shared" si="190"/>
        <v>1</v>
      </c>
      <c r="EV64" s="7">
        <f t="shared" si="28"/>
        <v>1</v>
      </c>
      <c r="EW64" s="7">
        <f t="shared" si="29"/>
        <v>1</v>
      </c>
      <c r="EX64" s="7">
        <f t="shared" si="135"/>
        <v>1</v>
      </c>
      <c r="EY64" s="7">
        <f t="shared" si="136"/>
        <v>1</v>
      </c>
      <c r="EZ64" s="7">
        <f t="shared" si="32"/>
        <v>1</v>
      </c>
      <c r="FA64" s="7">
        <f t="shared" si="137"/>
        <v>1</v>
      </c>
      <c r="FB64" s="7">
        <f t="shared" si="191"/>
        <v>1</v>
      </c>
      <c r="FC64" s="7">
        <f t="shared" si="192"/>
        <v>1</v>
      </c>
      <c r="FD64" s="7">
        <f t="shared" si="34"/>
        <v>1</v>
      </c>
      <c r="FE64" s="7">
        <f t="shared" si="35"/>
        <v>0</v>
      </c>
      <c r="FF64" s="7">
        <f t="shared" si="36"/>
        <v>1</v>
      </c>
      <c r="FG64" s="7">
        <f t="shared" si="37"/>
        <v>1</v>
      </c>
      <c r="FH64" s="7">
        <f t="shared" si="38"/>
        <v>0</v>
      </c>
      <c r="FI64" s="7">
        <f t="shared" si="39"/>
        <v>0</v>
      </c>
      <c r="FJ64" s="7">
        <f t="shared" si="193"/>
        <v>0</v>
      </c>
      <c r="FK64" s="7">
        <f t="shared" si="40"/>
        <v>1</v>
      </c>
      <c r="FL64" s="7">
        <f>+Data[[#This Row],[¿El agente gestiona la oferta según la campaña vigente?48]]</f>
        <v>1</v>
      </c>
      <c r="FM64" s="7">
        <f t="shared" si="41"/>
        <v>1</v>
      </c>
      <c r="FN64" s="7">
        <f t="shared" si="42"/>
        <v>1</v>
      </c>
      <c r="FO64" s="7">
        <f t="shared" si="43"/>
        <v>1</v>
      </c>
      <c r="FP64" s="7">
        <f t="shared" si="194"/>
        <v>1</v>
      </c>
      <c r="FQ64" s="7">
        <f t="shared" si="44"/>
        <v>1</v>
      </c>
      <c r="FR64" s="7">
        <f>+Data[[#This Row],[¿El agente registra correctamente todas las interacciones?52]]</f>
        <v>1</v>
      </c>
      <c r="FS64" s="7">
        <f t="shared" si="195"/>
        <v>0</v>
      </c>
      <c r="FT64" s="240">
        <f t="shared" si="45"/>
        <v>1</v>
      </c>
      <c r="FU64" s="7">
        <f>+Data[[#This Row],[¿El agente confirma la titularidad del cliente adecuadamente?53]]</f>
        <v>1</v>
      </c>
      <c r="FV64" s="240">
        <f t="shared" si="46"/>
        <v>1</v>
      </c>
      <c r="FW64" s="240">
        <f t="shared" si="47"/>
        <v>1</v>
      </c>
      <c r="FX64" s="7">
        <f t="shared" si="196"/>
        <v>1</v>
      </c>
      <c r="FY64" s="240">
        <f t="shared" si="49"/>
        <v>1</v>
      </c>
      <c r="FZ64" s="7">
        <f>+Data[[#This Row],[¿El agente evita compartir información sensible?56]]</f>
        <v>1</v>
      </c>
      <c r="GA64" s="7">
        <f t="shared" si="197"/>
        <v>1</v>
      </c>
      <c r="GB64" s="189">
        <f t="shared" si="198"/>
        <v>0.1</v>
      </c>
      <c r="GC64" s="189">
        <f t="shared" si="199"/>
        <v>0.3</v>
      </c>
      <c r="GD64" s="190">
        <f t="shared" si="200"/>
        <v>0</v>
      </c>
      <c r="GE64" s="190">
        <f t="shared" si="201"/>
        <v>0.3</v>
      </c>
      <c r="GF64" s="7">
        <f t="shared" si="202"/>
        <v>0.7</v>
      </c>
      <c r="GG64" s="187">
        <f>1</f>
        <v>1</v>
      </c>
      <c r="GH64" s="187">
        <f t="shared" si="50"/>
        <v>1</v>
      </c>
      <c r="GI64" t="str">
        <f t="shared" si="51"/>
        <v/>
      </c>
      <c r="GJ64" t="str">
        <f t="shared" si="52"/>
        <v/>
      </c>
      <c r="GK64" t="str">
        <f t="shared" si="53"/>
        <v/>
      </c>
      <c r="GN64" t="str">
        <f t="shared" si="54"/>
        <v/>
      </c>
      <c r="GO64" t="str">
        <f t="shared" si="55"/>
        <v/>
      </c>
      <c r="GP64" t="str">
        <f t="shared" si="56"/>
        <v/>
      </c>
      <c r="GQ64" t="str">
        <f t="shared" si="57"/>
        <v/>
      </c>
      <c r="GR64" t="str">
        <f t="shared" si="58"/>
        <v/>
      </c>
      <c r="GS64" t="str">
        <f t="shared" si="59"/>
        <v/>
      </c>
      <c r="GT64" t="str">
        <f t="shared" si="60"/>
        <v/>
      </c>
      <c r="GU64" t="e">
        <f>IF(#REF!="No",#REF!,"")</f>
        <v>#REF!</v>
      </c>
      <c r="GV64" t="str">
        <f t="shared" si="61"/>
        <v/>
      </c>
      <c r="GW64" t="str">
        <f t="shared" si="62"/>
        <v/>
      </c>
      <c r="GX64" t="str">
        <f t="shared" si="63"/>
        <v/>
      </c>
      <c r="GY64" t="str">
        <f t="shared" si="64"/>
        <v/>
      </c>
      <c r="GZ64" t="str">
        <f t="shared" si="65"/>
        <v/>
      </c>
      <c r="HA64" t="str">
        <f t="shared" si="66"/>
        <v/>
      </c>
      <c r="HB64" t="str">
        <f t="shared" si="67"/>
        <v/>
      </c>
      <c r="HC64" t="str">
        <f t="shared" si="68"/>
        <v/>
      </c>
      <c r="HD64" t="str">
        <f t="shared" si="69"/>
        <v/>
      </c>
      <c r="HE64" t="str">
        <f t="shared" si="70"/>
        <v/>
      </c>
      <c r="HF64" t="str">
        <f t="shared" si="71"/>
        <v/>
      </c>
      <c r="HG64" t="str">
        <f t="shared" si="72"/>
        <v/>
      </c>
      <c r="HH64" t="str">
        <f t="shared" si="73"/>
        <v/>
      </c>
      <c r="HI64" t="str">
        <f t="shared" si="74"/>
        <v/>
      </c>
      <c r="HJ64" t="str">
        <f t="shared" si="75"/>
        <v/>
      </c>
      <c r="HK64" t="str">
        <f t="shared" si="76"/>
        <v/>
      </c>
      <c r="HL64" t="str">
        <f t="shared" si="77"/>
        <v/>
      </c>
      <c r="HM64" t="str">
        <f t="shared" si="78"/>
        <v/>
      </c>
      <c r="HN64" t="str">
        <f t="shared" si="79"/>
        <v/>
      </c>
      <c r="HO64" t="str">
        <f t="shared" si="80"/>
        <v/>
      </c>
      <c r="HP64" t="str">
        <f t="shared" si="81"/>
        <v/>
      </c>
      <c r="HQ64" t="e">
        <f>IF(#REF!="No",#REF!,"")</f>
        <v>#REF!</v>
      </c>
      <c r="HR64" t="e">
        <f>IF(#REF!="No",#REF!,"")</f>
        <v>#REF!</v>
      </c>
      <c r="HS64" t="str">
        <f t="shared" si="82"/>
        <v/>
      </c>
      <c r="HT64" t="str">
        <f t="shared" si="83"/>
        <v xml:space="preserve">¿El agente realiza venta cruzada cuando corresponde? </v>
      </c>
      <c r="HU64" t="str">
        <f t="shared" si="84"/>
        <v/>
      </c>
      <c r="HV64" t="str">
        <f t="shared" si="85"/>
        <v/>
      </c>
      <c r="HW64" t="str">
        <f t="shared" si="86"/>
        <v xml:space="preserve">¿El agente realiza seguimiento adecuado al caso o solicitud? </v>
      </c>
      <c r="HX64" t="str">
        <f t="shared" si="87"/>
        <v xml:space="preserve">¿El agente maneja correctamente las objeciones del cliente? </v>
      </c>
      <c r="HY64" t="str">
        <f t="shared" si="88"/>
        <v/>
      </c>
      <c r="HZ64" t="str">
        <f t="shared" si="89"/>
        <v/>
      </c>
      <c r="IA64" t="str">
        <f t="shared" si="90"/>
        <v/>
      </c>
      <c r="IB64" t="str">
        <f t="shared" si="91"/>
        <v/>
      </c>
      <c r="IC64" t="str">
        <f t="shared" si="92"/>
        <v/>
      </c>
      <c r="ID64" s="187" t="str">
        <f t="shared" si="93"/>
        <v/>
      </c>
      <c r="IE64" s="187" t="str">
        <f t="shared" si="94"/>
        <v/>
      </c>
      <c r="IF64" s="187" t="str">
        <f t="shared" si="95"/>
        <v/>
      </c>
      <c r="IG64" s="187" t="str">
        <f t="shared" si="96"/>
        <v/>
      </c>
      <c r="IH64" s="78" t="str">
        <f>A64&amp;" "&amp;F64&amp;" "&amp;Data[[#This Row],[mes]]</f>
        <v>Greybis Milagro Meza Navarro Outbound may-26</v>
      </c>
      <c r="II64" s="78">
        <f t="shared" si="205"/>
        <v>2</v>
      </c>
      <c r="IJ64" s="78">
        <f t="shared" si="203"/>
        <v>0</v>
      </c>
      <c r="IK64" s="78">
        <f>IF(Data[[#This Row],[Muestra Critica]]&gt;0,Data[[#This Row],[Muestra Critica]],"")</f>
        <v>1</v>
      </c>
      <c r="IL64">
        <f>IF(IK64="","",COUNTIF($IK$3:$IK479,IK64))</f>
        <v>397</v>
      </c>
      <c r="IM64">
        <f t="shared" si="204"/>
        <v>0</v>
      </c>
      <c r="IN64" s="188" t="str">
        <f t="shared" si="99"/>
        <v>may-26</v>
      </c>
      <c r="IO64" s="78"/>
      <c r="IP64" s="78"/>
      <c r="IQ64" s="78"/>
      <c r="IR64" s="78"/>
      <c r="IS64" s="78" t="str">
        <f ca="1">IFERROR(_xlfn.XLOOKUP(A:A,HC!B:B,HC!E:E,,0),0)</f>
        <v>&gt; 60 dias</v>
      </c>
    </row>
    <row r="65" spans="1:253" ht="15.5">
      <c r="A65" s="205" t="s">
        <v>301</v>
      </c>
      <c r="B65" s="205">
        <v>67037931</v>
      </c>
      <c r="C65" s="210">
        <v>46153</v>
      </c>
      <c r="D65" s="205" t="s">
        <v>441</v>
      </c>
      <c r="E65" s="205" t="s">
        <v>433</v>
      </c>
      <c r="F65" s="205" t="s">
        <v>32</v>
      </c>
      <c r="G65" s="205" t="s">
        <v>436</v>
      </c>
      <c r="H65" s="205" t="s">
        <v>451</v>
      </c>
      <c r="I65" s="206" t="s">
        <v>447</v>
      </c>
      <c r="J65" s="168" t="s">
        <v>33</v>
      </c>
      <c r="K65" s="168" t="s">
        <v>33</v>
      </c>
      <c r="L65" s="168" t="s">
        <v>33</v>
      </c>
      <c r="M65" s="168" t="s">
        <v>33</v>
      </c>
      <c r="N65" s="168" t="s">
        <v>33</v>
      </c>
      <c r="O65" s="168" t="s">
        <v>33</v>
      </c>
      <c r="P65" s="168" t="s">
        <v>33</v>
      </c>
      <c r="Q65" s="168" t="s">
        <v>33</v>
      </c>
      <c r="R65" s="168" t="s">
        <v>33</v>
      </c>
      <c r="S65" s="168" t="s">
        <v>33</v>
      </c>
      <c r="T65" s="168" t="s">
        <v>33</v>
      </c>
      <c r="U65" s="168" t="s">
        <v>33</v>
      </c>
      <c r="V65" s="169" t="s">
        <v>33</v>
      </c>
      <c r="W65" s="169" t="s">
        <v>34</v>
      </c>
      <c r="X65" s="169" t="s">
        <v>33</v>
      </c>
      <c r="Y65" s="169" t="s">
        <v>33</v>
      </c>
      <c r="Z65" s="169" t="s">
        <v>33</v>
      </c>
      <c r="AA65" s="169" t="s">
        <v>33</v>
      </c>
      <c r="AB65" s="169" t="s">
        <v>33</v>
      </c>
      <c r="AC65" s="169" t="s">
        <v>33</v>
      </c>
      <c r="AD65" s="169" t="s">
        <v>33</v>
      </c>
      <c r="AE65" s="169" t="s">
        <v>33</v>
      </c>
      <c r="AF65" s="169" t="s">
        <v>33</v>
      </c>
      <c r="AG65" s="169" t="s">
        <v>33</v>
      </c>
      <c r="AH65" s="169" t="s">
        <v>33</v>
      </c>
      <c r="AI65" s="169" t="s">
        <v>33</v>
      </c>
      <c r="AJ65" s="169" t="s">
        <v>33</v>
      </c>
      <c r="AK65" s="169" t="s">
        <v>33</v>
      </c>
      <c r="AL65" s="169" t="s">
        <v>33</v>
      </c>
      <c r="AM65" s="169" t="s">
        <v>33</v>
      </c>
      <c r="AN65" s="169" t="s">
        <v>33</v>
      </c>
      <c r="AO65" s="169" t="s">
        <v>33</v>
      </c>
      <c r="AP65" s="169" t="s">
        <v>33</v>
      </c>
      <c r="AQ65" s="169" t="s">
        <v>464</v>
      </c>
      <c r="AR65" s="169" t="s">
        <v>33</v>
      </c>
      <c r="AS65" s="169" t="s">
        <v>33</v>
      </c>
      <c r="AT65" s="169" t="s">
        <v>33</v>
      </c>
      <c r="AU65" s="169" t="s">
        <v>33</v>
      </c>
      <c r="AV65" s="169" t="s">
        <v>33</v>
      </c>
      <c r="AW65" s="169" t="s">
        <v>34</v>
      </c>
      <c r="AX65" s="169" t="s">
        <v>33</v>
      </c>
      <c r="AY65" s="169" t="s">
        <v>33</v>
      </c>
      <c r="AZ65" s="169" t="s">
        <v>33</v>
      </c>
      <c r="BA65" s="169" t="s">
        <v>33</v>
      </c>
      <c r="BB65" s="169" t="s">
        <v>33</v>
      </c>
      <c r="BC65" s="207" t="s">
        <v>33</v>
      </c>
      <c r="BD65" s="207" t="s">
        <v>33</v>
      </c>
      <c r="BE65" s="207" t="s">
        <v>34</v>
      </c>
      <c r="BF65" s="208" t="s">
        <v>33</v>
      </c>
      <c r="BG65" s="196"/>
      <c r="BH65" s="211" t="str">
        <f>Data[[#This Row],[Tipo de Muestra]]</f>
        <v>Critica</v>
      </c>
      <c r="BI65" s="196"/>
      <c r="BJ65" s="196"/>
      <c r="BK65">
        <f t="shared" si="0"/>
        <v>1</v>
      </c>
      <c r="BL65">
        <f t="shared" si="1"/>
        <v>1</v>
      </c>
      <c r="BM65">
        <f t="shared" si="164"/>
        <v>1</v>
      </c>
      <c r="BN65">
        <f t="shared" si="165"/>
        <v>1</v>
      </c>
      <c r="BO65">
        <f t="shared" si="166"/>
        <v>1</v>
      </c>
      <c r="BP65">
        <f t="shared" si="167"/>
        <v>1</v>
      </c>
      <c r="BQ65">
        <f t="shared" si="168"/>
        <v>1</v>
      </c>
      <c r="BR65">
        <f t="shared" si="169"/>
        <v>1</v>
      </c>
      <c r="BS65">
        <f t="shared" si="170"/>
        <v>1</v>
      </c>
      <c r="BT65">
        <f t="shared" si="171"/>
        <v>1</v>
      </c>
      <c r="BU65">
        <f t="shared" si="172"/>
        <v>1</v>
      </c>
      <c r="BV65">
        <f t="shared" si="173"/>
        <v>1</v>
      </c>
      <c r="BW65">
        <f t="shared" si="174"/>
        <v>1</v>
      </c>
      <c r="BX65">
        <f t="shared" si="175"/>
        <v>0</v>
      </c>
      <c r="BY65">
        <f t="shared" si="176"/>
        <v>1</v>
      </c>
      <c r="BZ65">
        <f t="shared" si="177"/>
        <v>1</v>
      </c>
      <c r="CA65">
        <f t="shared" si="178"/>
        <v>1</v>
      </c>
      <c r="CB65">
        <f t="shared" si="179"/>
        <v>1</v>
      </c>
      <c r="CC65">
        <f t="shared" si="180"/>
        <v>1</v>
      </c>
      <c r="CD65">
        <f t="shared" si="181"/>
        <v>1</v>
      </c>
      <c r="CE65">
        <f t="shared" si="182"/>
        <v>1</v>
      </c>
      <c r="CF65">
        <f t="shared" si="101"/>
        <v>1</v>
      </c>
      <c r="CG65">
        <f t="shared" si="102"/>
        <v>1</v>
      </c>
      <c r="CH65">
        <f t="shared" si="103"/>
        <v>1</v>
      </c>
      <c r="CI65">
        <f t="shared" si="104"/>
        <v>1</v>
      </c>
      <c r="CJ65">
        <f t="shared" si="105"/>
        <v>1</v>
      </c>
      <c r="CK65">
        <f t="shared" si="106"/>
        <v>1</v>
      </c>
      <c r="CL65">
        <f t="shared" si="107"/>
        <v>1</v>
      </c>
      <c r="CM65">
        <f t="shared" si="108"/>
        <v>1</v>
      </c>
      <c r="CN65">
        <f t="shared" si="109"/>
        <v>1</v>
      </c>
      <c r="CO65">
        <f t="shared" si="110"/>
        <v>1</v>
      </c>
      <c r="CP65">
        <f t="shared" si="111"/>
        <v>1</v>
      </c>
      <c r="CQ65">
        <f t="shared" si="112"/>
        <v>1</v>
      </c>
      <c r="CR65">
        <f t="shared" si="113"/>
        <v>1</v>
      </c>
      <c r="CS65">
        <f t="shared" si="114"/>
        <v>1</v>
      </c>
      <c r="CT65">
        <f t="shared" si="115"/>
        <v>1</v>
      </c>
      <c r="CU65">
        <f t="shared" si="116"/>
        <v>1</v>
      </c>
      <c r="CV65">
        <f t="shared" si="117"/>
        <v>1</v>
      </c>
      <c r="CW65">
        <f t="shared" si="118"/>
        <v>0</v>
      </c>
      <c r="CX65">
        <f t="shared" si="119"/>
        <v>1</v>
      </c>
      <c r="CY65">
        <f t="shared" si="120"/>
        <v>1</v>
      </c>
      <c r="CZ65">
        <f t="shared" si="121"/>
        <v>1</v>
      </c>
      <c r="DA65">
        <f t="shared" si="122"/>
        <v>1</v>
      </c>
      <c r="DB65">
        <f t="shared" si="123"/>
        <v>1</v>
      </c>
      <c r="DC65" s="187">
        <f t="shared" si="124"/>
        <v>1</v>
      </c>
      <c r="DD65" s="187">
        <f t="shared" si="125"/>
        <v>1</v>
      </c>
      <c r="DE65" s="187">
        <f t="shared" si="126"/>
        <v>0</v>
      </c>
      <c r="DF65" s="187">
        <f t="shared" si="3"/>
        <v>0</v>
      </c>
      <c r="DG65">
        <f t="shared" si="183"/>
        <v>1</v>
      </c>
      <c r="DH65" s="7">
        <f t="shared" si="4"/>
        <v>0.15</v>
      </c>
      <c r="DI65" s="7">
        <f t="shared" si="5"/>
        <v>0.15</v>
      </c>
      <c r="DJ65" s="7">
        <f t="shared" si="6"/>
        <v>0.15</v>
      </c>
      <c r="DK65" s="7">
        <f t="shared" si="184"/>
        <v>0.15</v>
      </c>
      <c r="DL65" s="7">
        <f t="shared" si="7"/>
        <v>0.3</v>
      </c>
      <c r="DM65" s="7">
        <f t="shared" si="8"/>
        <v>0.3</v>
      </c>
      <c r="DN65" s="7">
        <f t="shared" si="9"/>
        <v>0.3</v>
      </c>
      <c r="DO65" s="7">
        <f t="shared" si="10"/>
        <v>0.3</v>
      </c>
      <c r="DP65" s="7">
        <f>IF(MIN(Data[[#This Row],[¿El agente demuestra escucha activa durante la gestión?6]:[¿El agente parafrasea para confirmar entendimiento?9]])=0,0,30%)</f>
        <v>0.3</v>
      </c>
      <c r="DQ65" s="7">
        <f t="shared" si="11"/>
        <v>0.3</v>
      </c>
      <c r="DR65" s="7">
        <f t="shared" si="12"/>
        <v>0.3</v>
      </c>
      <c r="DS65" s="7">
        <f t="shared" si="13"/>
        <v>0.3</v>
      </c>
      <c r="DT65" s="7">
        <f t="shared" si="14"/>
        <v>0.3</v>
      </c>
      <c r="DU65" s="7">
        <f>IF(MIN(Data[[#This Row],[¿El agente adapta su comunicación al cliente?11]:[¿El agente utiliza el plural corporativo correctamente?14]])=0,0,30%)</f>
        <v>0.3</v>
      </c>
      <c r="DV65" s="7">
        <f t="shared" si="15"/>
        <v>0.25</v>
      </c>
      <c r="DW65" s="7">
        <f t="shared" si="185"/>
        <v>0.25</v>
      </c>
      <c r="DX65" s="7">
        <f t="shared" si="186"/>
        <v>1</v>
      </c>
      <c r="DY65" s="7">
        <f t="shared" si="129"/>
        <v>1</v>
      </c>
      <c r="DZ65" s="7">
        <f t="shared" si="130"/>
        <v>0</v>
      </c>
      <c r="EA65" s="7">
        <f t="shared" si="131"/>
        <v>1</v>
      </c>
      <c r="EB65" s="7">
        <f t="shared" si="132"/>
        <v>1</v>
      </c>
      <c r="EC65" s="7">
        <f t="shared" si="187"/>
        <v>0</v>
      </c>
      <c r="ED65" s="7">
        <f t="shared" si="16"/>
        <v>1</v>
      </c>
      <c r="EE65" s="7">
        <f t="shared" si="17"/>
        <v>1</v>
      </c>
      <c r="EF65" s="7">
        <f>IF(SUM(Data[[#This Row],[¿El agente presenta correctamente los beneficios del producto?23]:[¿El agente comunica beneficios emocionales al cliente?24]])=200%,100%,0%)</f>
        <v>1</v>
      </c>
      <c r="EG65" s="7">
        <f t="shared" si="18"/>
        <v>1</v>
      </c>
      <c r="EH65" s="7">
        <f t="shared" si="19"/>
        <v>1</v>
      </c>
      <c r="EI65" s="7">
        <f t="shared" si="20"/>
        <v>1</v>
      </c>
      <c r="EJ65" s="7">
        <f t="shared" si="188"/>
        <v>1</v>
      </c>
      <c r="EK65" s="7">
        <f t="shared" si="21"/>
        <v>1</v>
      </c>
      <c r="EL65" s="7">
        <f>+Data[[#This Row],[¿El agente explica los términos y condiciones del servicio?28]]</f>
        <v>1</v>
      </c>
      <c r="EM65" s="7">
        <f t="shared" si="22"/>
        <v>1</v>
      </c>
      <c r="EN65" s="7">
        <f>+Data[[#This Row],[¿El agente identifica correctamente la solicitud del cliente? 2]]</f>
        <v>1</v>
      </c>
      <c r="EO65" s="7">
        <f t="shared" si="23"/>
        <v>1</v>
      </c>
      <c r="EP65" s="7">
        <f t="shared" si="24"/>
        <v>1</v>
      </c>
      <c r="EQ65" s="7">
        <f t="shared" si="25"/>
        <v>1</v>
      </c>
      <c r="ER65" s="7">
        <f t="shared" si="189"/>
        <v>1</v>
      </c>
      <c r="ES65" s="7">
        <f t="shared" si="26"/>
        <v>1</v>
      </c>
      <c r="ET65" s="7">
        <f t="shared" si="27"/>
        <v>1</v>
      </c>
      <c r="EU65" s="7">
        <f t="shared" si="190"/>
        <v>1</v>
      </c>
      <c r="EV65" s="7">
        <f t="shared" si="28"/>
        <v>1</v>
      </c>
      <c r="EW65" s="7">
        <f t="shared" si="29"/>
        <v>1</v>
      </c>
      <c r="EX65" s="7">
        <f t="shared" si="135"/>
        <v>1</v>
      </c>
      <c r="EY65" s="7">
        <f t="shared" si="136"/>
        <v>1</v>
      </c>
      <c r="EZ65" s="7">
        <f t="shared" si="32"/>
        <v>1</v>
      </c>
      <c r="FA65" s="7">
        <f t="shared" si="137"/>
        <v>1</v>
      </c>
      <c r="FB65" s="7">
        <f t="shared" si="191"/>
        <v>1</v>
      </c>
      <c r="FC65" s="7">
        <f t="shared" si="192"/>
        <v>0</v>
      </c>
      <c r="FD65" s="7">
        <f t="shared" si="34"/>
        <v>1</v>
      </c>
      <c r="FE65" s="7">
        <f t="shared" si="35"/>
        <v>1</v>
      </c>
      <c r="FF65" s="7">
        <f t="shared" si="36"/>
        <v>1</v>
      </c>
      <c r="FG65" s="7">
        <f t="shared" si="37"/>
        <v>1</v>
      </c>
      <c r="FH65" s="7">
        <f t="shared" si="38"/>
        <v>1</v>
      </c>
      <c r="FI65" s="7">
        <f t="shared" si="39"/>
        <v>0</v>
      </c>
      <c r="FJ65" s="7">
        <f t="shared" si="193"/>
        <v>0</v>
      </c>
      <c r="FK65" s="7">
        <f t="shared" si="40"/>
        <v>1</v>
      </c>
      <c r="FL65" s="7">
        <f>+Data[[#This Row],[¿El agente gestiona la oferta según la campaña vigente?48]]</f>
        <v>1</v>
      </c>
      <c r="FM65" s="7">
        <f t="shared" si="41"/>
        <v>1</v>
      </c>
      <c r="FN65" s="7">
        <f t="shared" si="42"/>
        <v>1</v>
      </c>
      <c r="FO65" s="7">
        <f t="shared" si="43"/>
        <v>1</v>
      </c>
      <c r="FP65" s="7">
        <f t="shared" si="194"/>
        <v>1</v>
      </c>
      <c r="FQ65" s="7">
        <f t="shared" si="44"/>
        <v>1</v>
      </c>
      <c r="FR65" s="7">
        <f>+Data[[#This Row],[¿El agente registra correctamente todas las interacciones?52]]</f>
        <v>1</v>
      </c>
      <c r="FS65" s="7">
        <f t="shared" si="195"/>
        <v>0</v>
      </c>
      <c r="FT65" s="240">
        <f t="shared" si="45"/>
        <v>1</v>
      </c>
      <c r="FU65" s="7">
        <f>+Data[[#This Row],[¿El agente confirma la titularidad del cliente adecuadamente?53]]</f>
        <v>1</v>
      </c>
      <c r="FV65" s="240">
        <f t="shared" si="46"/>
        <v>1</v>
      </c>
      <c r="FW65" s="240">
        <f t="shared" si="47"/>
        <v>0</v>
      </c>
      <c r="FX65" s="7">
        <f t="shared" si="196"/>
        <v>0</v>
      </c>
      <c r="FY65" s="240">
        <f t="shared" si="49"/>
        <v>1</v>
      </c>
      <c r="FZ65" s="7">
        <f>+Data[[#This Row],[¿El agente evita compartir información sensible?56]]</f>
        <v>1</v>
      </c>
      <c r="GA65" s="7">
        <f t="shared" si="197"/>
        <v>0</v>
      </c>
      <c r="GB65" s="189">
        <f t="shared" si="198"/>
        <v>0.1</v>
      </c>
      <c r="GC65" s="189">
        <f t="shared" si="199"/>
        <v>0</v>
      </c>
      <c r="GD65" s="190">
        <f t="shared" si="200"/>
        <v>0</v>
      </c>
      <c r="GE65" s="190">
        <f t="shared" si="201"/>
        <v>0</v>
      </c>
      <c r="GF65" s="7">
        <f t="shared" si="202"/>
        <v>0.1</v>
      </c>
      <c r="GG65" s="187">
        <f>1</f>
        <v>1</v>
      </c>
      <c r="GH65" s="187">
        <f t="shared" si="50"/>
        <v>1</v>
      </c>
      <c r="GI65" t="str">
        <f t="shared" si="51"/>
        <v/>
      </c>
      <c r="GJ65" t="str">
        <f t="shared" si="52"/>
        <v/>
      </c>
      <c r="GK65" t="str">
        <f t="shared" si="53"/>
        <v/>
      </c>
      <c r="GN65" t="str">
        <f t="shared" si="54"/>
        <v/>
      </c>
      <c r="GO65" t="str">
        <f t="shared" si="55"/>
        <v/>
      </c>
      <c r="GP65" t="str">
        <f t="shared" si="56"/>
        <v/>
      </c>
      <c r="GQ65" t="str">
        <f t="shared" si="57"/>
        <v/>
      </c>
      <c r="GR65" t="str">
        <f t="shared" si="58"/>
        <v/>
      </c>
      <c r="GS65" t="str">
        <f t="shared" si="59"/>
        <v/>
      </c>
      <c r="GT65" t="str">
        <f t="shared" si="60"/>
        <v/>
      </c>
      <c r="GU65" t="e">
        <f>IF(#REF!="No",#REF!,"")</f>
        <v>#REF!</v>
      </c>
      <c r="GV65" t="str">
        <f t="shared" si="61"/>
        <v/>
      </c>
      <c r="GW65" t="str">
        <f t="shared" si="62"/>
        <v xml:space="preserve">¿El agente comunica claramente el precio mensual más impuestos? </v>
      </c>
      <c r="GX65" t="str">
        <f t="shared" si="63"/>
        <v/>
      </c>
      <c r="GY65" t="str">
        <f t="shared" si="64"/>
        <v/>
      </c>
      <c r="GZ65" t="str">
        <f t="shared" si="65"/>
        <v/>
      </c>
      <c r="HA65" t="str">
        <f t="shared" si="66"/>
        <v/>
      </c>
      <c r="HB65" t="str">
        <f t="shared" si="67"/>
        <v/>
      </c>
      <c r="HC65" t="str">
        <f t="shared" si="68"/>
        <v/>
      </c>
      <c r="HD65" t="str">
        <f t="shared" si="69"/>
        <v/>
      </c>
      <c r="HE65" t="str">
        <f t="shared" si="70"/>
        <v/>
      </c>
      <c r="HF65" t="str">
        <f t="shared" si="71"/>
        <v/>
      </c>
      <c r="HG65" t="str">
        <f t="shared" si="72"/>
        <v/>
      </c>
      <c r="HH65" t="str">
        <f t="shared" si="73"/>
        <v/>
      </c>
      <c r="HI65" t="str">
        <f t="shared" si="74"/>
        <v/>
      </c>
      <c r="HJ65" t="str">
        <f t="shared" si="75"/>
        <v/>
      </c>
      <c r="HK65" t="str">
        <f t="shared" si="76"/>
        <v/>
      </c>
      <c r="HL65" t="str">
        <f t="shared" si="77"/>
        <v/>
      </c>
      <c r="HM65" t="str">
        <f t="shared" si="78"/>
        <v/>
      </c>
      <c r="HN65" t="str">
        <f t="shared" si="79"/>
        <v/>
      </c>
      <c r="HO65" t="str">
        <f t="shared" si="80"/>
        <v/>
      </c>
      <c r="HP65" t="str">
        <f t="shared" si="81"/>
        <v/>
      </c>
      <c r="HQ65" t="e">
        <f>IF(#REF!="No",#REF!,"")</f>
        <v>#REF!</v>
      </c>
      <c r="HR65" t="e">
        <f>IF(#REF!="No",#REF!,"")</f>
        <v>#REF!</v>
      </c>
      <c r="HS65" t="str">
        <f t="shared" si="82"/>
        <v/>
      </c>
      <c r="HT65" t="str">
        <f t="shared" si="83"/>
        <v/>
      </c>
      <c r="HU65" t="str">
        <f t="shared" si="84"/>
        <v/>
      </c>
      <c r="HV65" t="str">
        <f t="shared" si="85"/>
        <v/>
      </c>
      <c r="HW65" t="str">
        <f t="shared" si="86"/>
        <v/>
      </c>
      <c r="HX65" t="str">
        <f t="shared" si="87"/>
        <v xml:space="preserve">¿El agente maneja correctamente las objeciones del cliente? </v>
      </c>
      <c r="HY65" t="str">
        <f t="shared" si="88"/>
        <v/>
      </c>
      <c r="HZ65" t="str">
        <f t="shared" si="89"/>
        <v/>
      </c>
      <c r="IA65" t="str">
        <f t="shared" si="90"/>
        <v/>
      </c>
      <c r="IB65" t="str">
        <f t="shared" si="91"/>
        <v/>
      </c>
      <c r="IC65" t="str">
        <f t="shared" si="92"/>
        <v/>
      </c>
      <c r="ID65" s="187" t="str">
        <f t="shared" si="93"/>
        <v/>
      </c>
      <c r="IE65" s="187" t="str">
        <f t="shared" si="94"/>
        <v/>
      </c>
      <c r="IF65" s="187" t="str">
        <f t="shared" si="95"/>
        <v xml:space="preserve">¿El agente mantiene conducta ética durante la interacción? </v>
      </c>
      <c r="IG65" s="187" t="str">
        <f t="shared" si="96"/>
        <v/>
      </c>
      <c r="IH65" s="78" t="str">
        <f>A65&amp;" "&amp;F65&amp;" "&amp;Data[[#This Row],[mes]]</f>
        <v>Madelay Del Carmen Castillo Wilson Outbound may-26</v>
      </c>
      <c r="II65" s="78">
        <f t="shared" si="205"/>
        <v>2</v>
      </c>
      <c r="IJ65" s="78">
        <f t="shared" si="203"/>
        <v>0</v>
      </c>
      <c r="IK65" s="78">
        <f>IF(Data[[#This Row],[Muestra Critica]]&gt;0,Data[[#This Row],[Muestra Critica]],"")</f>
        <v>1</v>
      </c>
      <c r="IL65">
        <f>IF(IK65="","",COUNTIF($IK$3:$IK480,IK65))</f>
        <v>397</v>
      </c>
      <c r="IM65">
        <f t="shared" si="204"/>
        <v>0</v>
      </c>
      <c r="IN65" s="188" t="str">
        <f t="shared" si="99"/>
        <v>may-26</v>
      </c>
      <c r="IO65" s="78"/>
      <c r="IP65" s="78"/>
      <c r="IQ65" s="78"/>
      <c r="IR65" s="78"/>
      <c r="IS65" s="78" t="str">
        <f ca="1">IFERROR(_xlfn.XLOOKUP(A:A,HC!B:B,HC!E:E,,0),0)</f>
        <v>&gt; 60 dias</v>
      </c>
    </row>
    <row r="66" spans="1:253" ht="15.5">
      <c r="A66" s="205" t="s">
        <v>302</v>
      </c>
      <c r="B66" s="205">
        <v>66844537</v>
      </c>
      <c r="C66" s="210">
        <v>46153</v>
      </c>
      <c r="D66" s="205" t="s">
        <v>441</v>
      </c>
      <c r="E66" s="205" t="s">
        <v>433</v>
      </c>
      <c r="F66" s="205" t="s">
        <v>32</v>
      </c>
      <c r="G66" s="205" t="s">
        <v>436</v>
      </c>
      <c r="H66" s="205" t="s">
        <v>451</v>
      </c>
      <c r="I66" s="206" t="s">
        <v>447</v>
      </c>
      <c r="J66" s="168" t="s">
        <v>33</v>
      </c>
      <c r="K66" s="168" t="s">
        <v>33</v>
      </c>
      <c r="L66" s="168" t="s">
        <v>34</v>
      </c>
      <c r="M66" s="168" t="s">
        <v>33</v>
      </c>
      <c r="N66" s="168" t="s">
        <v>33</v>
      </c>
      <c r="O66" s="168" t="s">
        <v>33</v>
      </c>
      <c r="P66" s="168" t="s">
        <v>33</v>
      </c>
      <c r="Q66" s="168" t="s">
        <v>33</v>
      </c>
      <c r="R66" s="168" t="s">
        <v>33</v>
      </c>
      <c r="S66" s="168" t="s">
        <v>33</v>
      </c>
      <c r="T66" s="168" t="s">
        <v>33</v>
      </c>
      <c r="U66" s="168" t="s">
        <v>34</v>
      </c>
      <c r="V66" s="169" t="s">
        <v>33</v>
      </c>
      <c r="W66" s="169" t="s">
        <v>33</v>
      </c>
      <c r="X66" s="169" t="s">
        <v>33</v>
      </c>
      <c r="Y66" s="169" t="s">
        <v>33</v>
      </c>
      <c r="Z66" s="169" t="s">
        <v>33</v>
      </c>
      <c r="AA66" s="169" t="s">
        <v>33</v>
      </c>
      <c r="AB66" s="169" t="s">
        <v>33</v>
      </c>
      <c r="AC66" s="169" t="s">
        <v>33</v>
      </c>
      <c r="AD66" s="169" t="s">
        <v>33</v>
      </c>
      <c r="AE66" s="169" t="s">
        <v>33</v>
      </c>
      <c r="AF66" s="169" t="s">
        <v>33</v>
      </c>
      <c r="AG66" s="169" t="s">
        <v>33</v>
      </c>
      <c r="AH66" s="169" t="s">
        <v>33</v>
      </c>
      <c r="AI66" s="169" t="s">
        <v>33</v>
      </c>
      <c r="AJ66" s="169" t="s">
        <v>33</v>
      </c>
      <c r="AK66" s="169" t="s">
        <v>33</v>
      </c>
      <c r="AL66" s="169" t="s">
        <v>33</v>
      </c>
      <c r="AM66" s="169" t="s">
        <v>33</v>
      </c>
      <c r="AN66" s="169" t="s">
        <v>33</v>
      </c>
      <c r="AO66" s="169" t="s">
        <v>33</v>
      </c>
      <c r="AP66" s="169" t="s">
        <v>33</v>
      </c>
      <c r="AQ66" s="169" t="s">
        <v>464</v>
      </c>
      <c r="AR66" s="169" t="s">
        <v>33</v>
      </c>
      <c r="AS66" s="169" t="s">
        <v>34</v>
      </c>
      <c r="AT66" s="169" t="s">
        <v>33</v>
      </c>
      <c r="AU66" s="169" t="s">
        <v>33</v>
      </c>
      <c r="AV66" s="169" t="s">
        <v>33</v>
      </c>
      <c r="AW66" s="169" t="s">
        <v>33</v>
      </c>
      <c r="AX66" s="169" t="s">
        <v>33</v>
      </c>
      <c r="AY66" s="169" t="s">
        <v>33</v>
      </c>
      <c r="AZ66" s="169" t="s">
        <v>33</v>
      </c>
      <c r="BA66" s="169" t="s">
        <v>33</v>
      </c>
      <c r="BB66" s="169" t="s">
        <v>33</v>
      </c>
      <c r="BC66" s="207" t="s">
        <v>33</v>
      </c>
      <c r="BD66" s="207" t="s">
        <v>33</v>
      </c>
      <c r="BE66" s="207" t="s">
        <v>33</v>
      </c>
      <c r="BF66" s="208" t="s">
        <v>33</v>
      </c>
      <c r="BG66" s="196"/>
      <c r="BH66" s="211" t="str">
        <f>Data[[#This Row],[Tipo de Muestra]]</f>
        <v>Critica</v>
      </c>
      <c r="BI66" s="196"/>
      <c r="BJ66" s="196"/>
      <c r="BK66">
        <f t="shared" si="0"/>
        <v>1</v>
      </c>
      <c r="BL66">
        <f t="shared" si="1"/>
        <v>1</v>
      </c>
      <c r="BM66">
        <f t="shared" si="164"/>
        <v>0</v>
      </c>
      <c r="BN66">
        <f t="shared" si="165"/>
        <v>1</v>
      </c>
      <c r="BO66">
        <f t="shared" si="166"/>
        <v>1</v>
      </c>
      <c r="BP66">
        <f t="shared" si="167"/>
        <v>1</v>
      </c>
      <c r="BQ66">
        <f t="shared" si="168"/>
        <v>1</v>
      </c>
      <c r="BR66">
        <f t="shared" si="169"/>
        <v>1</v>
      </c>
      <c r="BS66">
        <f t="shared" si="170"/>
        <v>1</v>
      </c>
      <c r="BT66">
        <f t="shared" si="171"/>
        <v>1</v>
      </c>
      <c r="BU66">
        <f t="shared" si="172"/>
        <v>1</v>
      </c>
      <c r="BV66">
        <f t="shared" si="173"/>
        <v>0</v>
      </c>
      <c r="BW66">
        <f t="shared" si="174"/>
        <v>1</v>
      </c>
      <c r="BX66">
        <f t="shared" si="175"/>
        <v>1</v>
      </c>
      <c r="BY66">
        <f t="shared" si="176"/>
        <v>1</v>
      </c>
      <c r="BZ66">
        <f t="shared" si="177"/>
        <v>1</v>
      </c>
      <c r="CA66">
        <f t="shared" si="178"/>
        <v>1</v>
      </c>
      <c r="CB66">
        <f t="shared" si="179"/>
        <v>1</v>
      </c>
      <c r="CC66">
        <f t="shared" si="180"/>
        <v>1</v>
      </c>
      <c r="CD66">
        <f t="shared" si="181"/>
        <v>1</v>
      </c>
      <c r="CE66">
        <f t="shared" si="182"/>
        <v>1</v>
      </c>
      <c r="CF66">
        <f t="shared" si="101"/>
        <v>1</v>
      </c>
      <c r="CG66">
        <f t="shared" si="102"/>
        <v>1</v>
      </c>
      <c r="CH66">
        <f t="shared" si="103"/>
        <v>1</v>
      </c>
      <c r="CI66">
        <f t="shared" si="104"/>
        <v>1</v>
      </c>
      <c r="CJ66">
        <f t="shared" si="105"/>
        <v>1</v>
      </c>
      <c r="CK66">
        <f t="shared" si="106"/>
        <v>1</v>
      </c>
      <c r="CL66">
        <f t="shared" si="107"/>
        <v>1</v>
      </c>
      <c r="CM66">
        <f t="shared" si="108"/>
        <v>1</v>
      </c>
      <c r="CN66">
        <f t="shared" si="109"/>
        <v>1</v>
      </c>
      <c r="CO66">
        <f t="shared" si="110"/>
        <v>1</v>
      </c>
      <c r="CP66">
        <f t="shared" si="111"/>
        <v>1</v>
      </c>
      <c r="CQ66">
        <f t="shared" si="112"/>
        <v>1</v>
      </c>
      <c r="CR66">
        <f t="shared" si="113"/>
        <v>1</v>
      </c>
      <c r="CS66">
        <f t="shared" si="114"/>
        <v>0</v>
      </c>
      <c r="CT66">
        <f t="shared" si="115"/>
        <v>1</v>
      </c>
      <c r="CU66">
        <f t="shared" si="116"/>
        <v>1</v>
      </c>
      <c r="CV66">
        <f t="shared" si="117"/>
        <v>1</v>
      </c>
      <c r="CW66">
        <f t="shared" si="118"/>
        <v>1</v>
      </c>
      <c r="CX66">
        <f t="shared" si="119"/>
        <v>1</v>
      </c>
      <c r="CY66">
        <f t="shared" si="120"/>
        <v>1</v>
      </c>
      <c r="CZ66">
        <f t="shared" si="121"/>
        <v>1</v>
      </c>
      <c r="DA66">
        <f t="shared" si="122"/>
        <v>1</v>
      </c>
      <c r="DB66">
        <f t="shared" si="123"/>
        <v>1</v>
      </c>
      <c r="DC66" s="187">
        <f t="shared" si="124"/>
        <v>1</v>
      </c>
      <c r="DD66" s="187">
        <f t="shared" si="125"/>
        <v>1</v>
      </c>
      <c r="DE66" s="187">
        <f t="shared" si="126"/>
        <v>1</v>
      </c>
      <c r="DF66" s="187">
        <f t="shared" si="3"/>
        <v>1</v>
      </c>
      <c r="DG66">
        <f t="shared" si="183"/>
        <v>1</v>
      </c>
      <c r="DH66" s="7">
        <f t="shared" si="4"/>
        <v>0.15</v>
      </c>
      <c r="DI66" s="7">
        <f t="shared" si="5"/>
        <v>0.15</v>
      </c>
      <c r="DJ66" s="7">
        <f t="shared" si="6"/>
        <v>0</v>
      </c>
      <c r="DK66" s="7">
        <f t="shared" si="184"/>
        <v>0</v>
      </c>
      <c r="DL66" s="7">
        <f t="shared" si="7"/>
        <v>0.3</v>
      </c>
      <c r="DM66" s="7">
        <f t="shared" si="8"/>
        <v>0.3</v>
      </c>
      <c r="DN66" s="7">
        <f t="shared" si="9"/>
        <v>0.3</v>
      </c>
      <c r="DO66" s="7">
        <f t="shared" si="10"/>
        <v>0.3</v>
      </c>
      <c r="DP66" s="7">
        <f>IF(MIN(Data[[#This Row],[¿El agente demuestra escucha activa durante la gestión?6]:[¿El agente parafrasea para confirmar entendimiento?9]])=0,0,30%)</f>
        <v>0.3</v>
      </c>
      <c r="DQ66" s="7">
        <f t="shared" si="11"/>
        <v>0.3</v>
      </c>
      <c r="DR66" s="7">
        <f t="shared" si="12"/>
        <v>0.3</v>
      </c>
      <c r="DS66" s="7">
        <f t="shared" si="13"/>
        <v>0.3</v>
      </c>
      <c r="DT66" s="7">
        <f t="shared" si="14"/>
        <v>0.3</v>
      </c>
      <c r="DU66" s="7">
        <f>IF(MIN(Data[[#This Row],[¿El agente adapta su comunicación al cliente?11]:[¿El agente utiliza el plural corporativo correctamente?14]])=0,0,30%)</f>
        <v>0.3</v>
      </c>
      <c r="DV66" s="7">
        <f t="shared" si="15"/>
        <v>0</v>
      </c>
      <c r="DW66" s="7">
        <f t="shared" si="185"/>
        <v>0</v>
      </c>
      <c r="DX66" s="7">
        <f t="shared" si="186"/>
        <v>0.6</v>
      </c>
      <c r="DY66" s="7">
        <f t="shared" si="129"/>
        <v>1</v>
      </c>
      <c r="DZ66" s="7">
        <f t="shared" si="130"/>
        <v>1</v>
      </c>
      <c r="EA66" s="7">
        <f t="shared" si="131"/>
        <v>1</v>
      </c>
      <c r="EB66" s="7">
        <f t="shared" si="132"/>
        <v>1</v>
      </c>
      <c r="EC66" s="7">
        <f t="shared" si="187"/>
        <v>1</v>
      </c>
      <c r="ED66" s="7">
        <f t="shared" si="16"/>
        <v>1</v>
      </c>
      <c r="EE66" s="7">
        <f t="shared" si="17"/>
        <v>1</v>
      </c>
      <c r="EF66" s="7">
        <f>IF(SUM(Data[[#This Row],[¿El agente presenta correctamente los beneficios del producto?23]:[¿El agente comunica beneficios emocionales al cliente?24]])=200%,100%,0%)</f>
        <v>1</v>
      </c>
      <c r="EG66" s="7">
        <f t="shared" si="18"/>
        <v>1</v>
      </c>
      <c r="EH66" s="7">
        <f t="shared" si="19"/>
        <v>1</v>
      </c>
      <c r="EI66" s="7">
        <f t="shared" si="20"/>
        <v>1</v>
      </c>
      <c r="EJ66" s="7">
        <f t="shared" si="188"/>
        <v>1</v>
      </c>
      <c r="EK66" s="7">
        <f t="shared" si="21"/>
        <v>1</v>
      </c>
      <c r="EL66" s="7">
        <f>+Data[[#This Row],[¿El agente explica los términos y condiciones del servicio?28]]</f>
        <v>1</v>
      </c>
      <c r="EM66" s="7">
        <f t="shared" si="22"/>
        <v>1</v>
      </c>
      <c r="EN66" s="7">
        <f>+Data[[#This Row],[¿El agente identifica correctamente la solicitud del cliente? 2]]</f>
        <v>1</v>
      </c>
      <c r="EO66" s="7">
        <f t="shared" si="23"/>
        <v>1</v>
      </c>
      <c r="EP66" s="7">
        <f t="shared" si="24"/>
        <v>1</v>
      </c>
      <c r="EQ66" s="7">
        <f t="shared" si="25"/>
        <v>1</v>
      </c>
      <c r="ER66" s="7">
        <f t="shared" si="189"/>
        <v>1</v>
      </c>
      <c r="ES66" s="7">
        <f t="shared" si="26"/>
        <v>1</v>
      </c>
      <c r="ET66" s="7">
        <f t="shared" si="27"/>
        <v>1</v>
      </c>
      <c r="EU66" s="7">
        <f t="shared" si="190"/>
        <v>1</v>
      </c>
      <c r="EV66" s="7">
        <f t="shared" si="28"/>
        <v>1</v>
      </c>
      <c r="EW66" s="7">
        <f t="shared" si="29"/>
        <v>1</v>
      </c>
      <c r="EX66" s="7">
        <f t="shared" si="135"/>
        <v>1</v>
      </c>
      <c r="EY66" s="7">
        <f t="shared" si="136"/>
        <v>1</v>
      </c>
      <c r="EZ66" s="7">
        <f t="shared" si="32"/>
        <v>1</v>
      </c>
      <c r="FA66" s="7">
        <f t="shared" si="137"/>
        <v>1</v>
      </c>
      <c r="FB66" s="7">
        <f t="shared" si="191"/>
        <v>1</v>
      </c>
      <c r="FC66" s="7">
        <f t="shared" si="192"/>
        <v>1</v>
      </c>
      <c r="FD66" s="7">
        <f t="shared" si="34"/>
        <v>1</v>
      </c>
      <c r="FE66" s="7">
        <f t="shared" si="35"/>
        <v>0</v>
      </c>
      <c r="FF66" s="7">
        <f t="shared" si="36"/>
        <v>1</v>
      </c>
      <c r="FG66" s="7">
        <f t="shared" si="37"/>
        <v>1</v>
      </c>
      <c r="FH66" s="7">
        <f t="shared" si="38"/>
        <v>1</v>
      </c>
      <c r="FI66" s="7">
        <f t="shared" si="39"/>
        <v>1</v>
      </c>
      <c r="FJ66" s="7">
        <f t="shared" si="193"/>
        <v>0</v>
      </c>
      <c r="FK66" s="7">
        <f t="shared" si="40"/>
        <v>1</v>
      </c>
      <c r="FL66" s="7">
        <f>+Data[[#This Row],[¿El agente gestiona la oferta según la campaña vigente?48]]</f>
        <v>1</v>
      </c>
      <c r="FM66" s="7">
        <f t="shared" si="41"/>
        <v>1</v>
      </c>
      <c r="FN66" s="7">
        <f t="shared" si="42"/>
        <v>1</v>
      </c>
      <c r="FO66" s="7">
        <f t="shared" si="43"/>
        <v>1</v>
      </c>
      <c r="FP66" s="7">
        <f t="shared" si="194"/>
        <v>1</v>
      </c>
      <c r="FQ66" s="7">
        <f t="shared" si="44"/>
        <v>1</v>
      </c>
      <c r="FR66" s="7">
        <f>+Data[[#This Row],[¿El agente registra correctamente todas las interacciones?52]]</f>
        <v>1</v>
      </c>
      <c r="FS66" s="7">
        <f t="shared" si="195"/>
        <v>0</v>
      </c>
      <c r="FT66" s="240">
        <f t="shared" si="45"/>
        <v>1</v>
      </c>
      <c r="FU66" s="7">
        <f>+Data[[#This Row],[¿El agente confirma la titularidad del cliente adecuadamente?53]]</f>
        <v>1</v>
      </c>
      <c r="FV66" s="240">
        <f t="shared" si="46"/>
        <v>1</v>
      </c>
      <c r="FW66" s="240">
        <f t="shared" si="47"/>
        <v>1</v>
      </c>
      <c r="FX66" s="7">
        <f t="shared" si="196"/>
        <v>1</v>
      </c>
      <c r="FY66" s="240">
        <f t="shared" si="49"/>
        <v>1</v>
      </c>
      <c r="FZ66" s="7">
        <f>+Data[[#This Row],[¿El agente evita compartir información sensible?56]]</f>
        <v>1</v>
      </c>
      <c r="GA66" s="7">
        <f t="shared" si="197"/>
        <v>1</v>
      </c>
      <c r="GB66" s="189">
        <f t="shared" si="198"/>
        <v>0.06</v>
      </c>
      <c r="GC66" s="189">
        <f t="shared" si="199"/>
        <v>0.3</v>
      </c>
      <c r="GD66" s="190">
        <f t="shared" si="200"/>
        <v>0</v>
      </c>
      <c r="GE66" s="190">
        <f t="shared" si="201"/>
        <v>0.3</v>
      </c>
      <c r="GF66" s="7">
        <f t="shared" si="202"/>
        <v>0.65999999999999992</v>
      </c>
      <c r="GG66" s="187">
        <f>1</f>
        <v>1</v>
      </c>
      <c r="GH66" s="187">
        <f t="shared" si="50"/>
        <v>1</v>
      </c>
      <c r="GI66" t="str">
        <f t="shared" si="51"/>
        <v/>
      </c>
      <c r="GJ66" t="str">
        <f t="shared" si="52"/>
        <v/>
      </c>
      <c r="GK66" t="str">
        <f t="shared" si="53"/>
        <v xml:space="preserve">¿El agente cumple con la identificación formal y profesional? </v>
      </c>
      <c r="GN66" t="str">
        <f t="shared" si="54"/>
        <v/>
      </c>
      <c r="GO66" t="str">
        <f t="shared" si="55"/>
        <v/>
      </c>
      <c r="GP66" t="str">
        <f t="shared" si="56"/>
        <v/>
      </c>
      <c r="GQ66" t="str">
        <f t="shared" si="57"/>
        <v/>
      </c>
      <c r="GR66" t="str">
        <f t="shared" si="58"/>
        <v/>
      </c>
      <c r="GS66" t="str">
        <f t="shared" si="59"/>
        <v/>
      </c>
      <c r="GT66" t="str">
        <f t="shared" si="60"/>
        <v xml:space="preserve">¿El agente gestiona bien el tiempo de la interacción? </v>
      </c>
      <c r="GU66" t="e">
        <f>IF(#REF!="No",#REF!,"")</f>
        <v>#REF!</v>
      </c>
      <c r="GV66" t="str">
        <f t="shared" si="61"/>
        <v/>
      </c>
      <c r="GW66" t="str">
        <f t="shared" si="62"/>
        <v/>
      </c>
      <c r="GX66" t="str">
        <f t="shared" si="63"/>
        <v/>
      </c>
      <c r="GY66" t="str">
        <f t="shared" si="64"/>
        <v/>
      </c>
      <c r="GZ66" t="str">
        <f t="shared" si="65"/>
        <v/>
      </c>
      <c r="HA66" t="str">
        <f t="shared" si="66"/>
        <v/>
      </c>
      <c r="HB66" t="str">
        <f t="shared" si="67"/>
        <v/>
      </c>
      <c r="HC66" t="str">
        <f t="shared" si="68"/>
        <v/>
      </c>
      <c r="HD66" t="str">
        <f t="shared" si="69"/>
        <v/>
      </c>
      <c r="HE66" t="str">
        <f t="shared" si="70"/>
        <v/>
      </c>
      <c r="HF66" t="str">
        <f t="shared" si="71"/>
        <v/>
      </c>
      <c r="HG66" t="str">
        <f t="shared" si="72"/>
        <v/>
      </c>
      <c r="HH66" t="str">
        <f t="shared" si="73"/>
        <v/>
      </c>
      <c r="HI66" t="str">
        <f t="shared" si="74"/>
        <v/>
      </c>
      <c r="HJ66" t="str">
        <f t="shared" si="75"/>
        <v/>
      </c>
      <c r="HK66" t="str">
        <f t="shared" si="76"/>
        <v/>
      </c>
      <c r="HL66" t="str">
        <f t="shared" si="77"/>
        <v/>
      </c>
      <c r="HM66" t="str">
        <f t="shared" si="78"/>
        <v/>
      </c>
      <c r="HN66" t="str">
        <f t="shared" si="79"/>
        <v/>
      </c>
      <c r="HO66" t="str">
        <f t="shared" si="80"/>
        <v/>
      </c>
      <c r="HP66" t="str">
        <f t="shared" si="81"/>
        <v/>
      </c>
      <c r="HQ66" t="e">
        <f>IF(#REF!="No",#REF!,"")</f>
        <v>#REF!</v>
      </c>
      <c r="HR66" t="e">
        <f>IF(#REF!="No",#REF!,"")</f>
        <v>#REF!</v>
      </c>
      <c r="HS66" t="str">
        <f t="shared" si="82"/>
        <v/>
      </c>
      <c r="HT66" t="str">
        <f t="shared" si="83"/>
        <v xml:space="preserve">¿El agente realiza venta cruzada cuando corresponde? </v>
      </c>
      <c r="HU66" t="str">
        <f t="shared" si="84"/>
        <v/>
      </c>
      <c r="HV66" t="str">
        <f t="shared" si="85"/>
        <v/>
      </c>
      <c r="HW66" t="str">
        <f t="shared" si="86"/>
        <v/>
      </c>
      <c r="HX66" t="str">
        <f t="shared" si="87"/>
        <v/>
      </c>
      <c r="HY66" t="str">
        <f t="shared" si="88"/>
        <v/>
      </c>
      <c r="HZ66" t="str">
        <f t="shared" si="89"/>
        <v/>
      </c>
      <c r="IA66" t="str">
        <f t="shared" si="90"/>
        <v/>
      </c>
      <c r="IB66" t="str">
        <f t="shared" si="91"/>
        <v/>
      </c>
      <c r="IC66" t="str">
        <f t="shared" si="92"/>
        <v/>
      </c>
      <c r="ID66" s="187" t="str">
        <f t="shared" si="93"/>
        <v/>
      </c>
      <c r="IE66" s="187" t="str">
        <f t="shared" si="94"/>
        <v/>
      </c>
      <c r="IF66" s="187" t="str">
        <f t="shared" si="95"/>
        <v/>
      </c>
      <c r="IG66" s="187" t="str">
        <f t="shared" si="96"/>
        <v/>
      </c>
      <c r="IH66" s="78" t="str">
        <f>A66&amp;" "&amp;F66&amp;" "&amp;Data[[#This Row],[mes]]</f>
        <v>Nairobi Paulete Samaniel De Planes Outbound may-26</v>
      </c>
      <c r="II66" s="78">
        <f t="shared" si="205"/>
        <v>2</v>
      </c>
      <c r="IJ66" s="78">
        <f t="shared" si="203"/>
        <v>0</v>
      </c>
      <c r="IK66" s="78">
        <f>IF(Data[[#This Row],[Muestra Critica]]&gt;0,Data[[#This Row],[Muestra Critica]],"")</f>
        <v>1</v>
      </c>
      <c r="IL66">
        <f>IF(IK66="","",COUNTIF($IK$3:$IK481,IK66))</f>
        <v>397</v>
      </c>
      <c r="IM66">
        <f t="shared" si="204"/>
        <v>0</v>
      </c>
      <c r="IN66" s="188" t="str">
        <f t="shared" si="99"/>
        <v>may-26</v>
      </c>
      <c r="IO66" s="78"/>
      <c r="IP66" s="78"/>
      <c r="IQ66" s="78"/>
      <c r="IR66" s="78"/>
      <c r="IS66" s="78" t="str">
        <f ca="1">IFERROR(_xlfn.XLOOKUP(A:A,HC!B:B,HC!E:E,,0),0)</f>
        <v>&gt; 60 dias</v>
      </c>
    </row>
    <row r="67" spans="1:253" ht="15.5">
      <c r="A67" s="205" t="s">
        <v>303</v>
      </c>
      <c r="B67" s="205">
        <v>63472474</v>
      </c>
      <c r="C67" s="210">
        <v>46153</v>
      </c>
      <c r="D67" s="205" t="s">
        <v>441</v>
      </c>
      <c r="E67" s="205" t="s">
        <v>433</v>
      </c>
      <c r="F67" s="205" t="s">
        <v>32</v>
      </c>
      <c r="G67" s="205" t="s">
        <v>436</v>
      </c>
      <c r="H67" s="205" t="s">
        <v>451</v>
      </c>
      <c r="I67" s="206" t="s">
        <v>447</v>
      </c>
      <c r="J67" s="168" t="s">
        <v>33</v>
      </c>
      <c r="K67" s="168" t="s">
        <v>33</v>
      </c>
      <c r="L67" s="168" t="s">
        <v>33</v>
      </c>
      <c r="M67" s="168" t="s">
        <v>33</v>
      </c>
      <c r="N67" s="168" t="s">
        <v>33</v>
      </c>
      <c r="O67" s="168" t="s">
        <v>33</v>
      </c>
      <c r="P67" s="168" t="s">
        <v>33</v>
      </c>
      <c r="Q67" s="168" t="s">
        <v>33</v>
      </c>
      <c r="R67" s="168" t="s">
        <v>33</v>
      </c>
      <c r="S67" s="168" t="s">
        <v>33</v>
      </c>
      <c r="T67" s="168" t="s">
        <v>33</v>
      </c>
      <c r="U67" s="168" t="s">
        <v>34</v>
      </c>
      <c r="V67" s="169" t="s">
        <v>33</v>
      </c>
      <c r="W67" s="169" t="s">
        <v>33</v>
      </c>
      <c r="X67" s="169" t="s">
        <v>33</v>
      </c>
      <c r="Y67" s="169" t="s">
        <v>33</v>
      </c>
      <c r="Z67" s="169" t="s">
        <v>33</v>
      </c>
      <c r="AA67" s="169" t="s">
        <v>33</v>
      </c>
      <c r="AB67" s="169" t="s">
        <v>33</v>
      </c>
      <c r="AC67" s="169" t="s">
        <v>33</v>
      </c>
      <c r="AD67" s="169" t="s">
        <v>33</v>
      </c>
      <c r="AE67" s="169" t="s">
        <v>33</v>
      </c>
      <c r="AF67" s="169" t="s">
        <v>33</v>
      </c>
      <c r="AG67" s="169" t="s">
        <v>33</v>
      </c>
      <c r="AH67" s="169" t="s">
        <v>33</v>
      </c>
      <c r="AI67" s="169" t="s">
        <v>33</v>
      </c>
      <c r="AJ67" s="169" t="s">
        <v>33</v>
      </c>
      <c r="AK67" s="169" t="s">
        <v>33</v>
      </c>
      <c r="AL67" s="169" t="s">
        <v>33</v>
      </c>
      <c r="AM67" s="169" t="s">
        <v>33</v>
      </c>
      <c r="AN67" s="169" t="s">
        <v>33</v>
      </c>
      <c r="AO67" s="169" t="s">
        <v>33</v>
      </c>
      <c r="AP67" s="169" t="s">
        <v>33</v>
      </c>
      <c r="AQ67" s="169" t="s">
        <v>464</v>
      </c>
      <c r="AR67" s="169" t="s">
        <v>33</v>
      </c>
      <c r="AS67" s="169" t="s">
        <v>33</v>
      </c>
      <c r="AT67" s="169" t="s">
        <v>33</v>
      </c>
      <c r="AU67" s="169" t="s">
        <v>33</v>
      </c>
      <c r="AV67" s="169" t="s">
        <v>33</v>
      </c>
      <c r="AW67" s="169" t="s">
        <v>34</v>
      </c>
      <c r="AX67" s="169" t="s">
        <v>33</v>
      </c>
      <c r="AY67" s="169" t="s">
        <v>33</v>
      </c>
      <c r="AZ67" s="169" t="s">
        <v>33</v>
      </c>
      <c r="BA67" s="169" t="s">
        <v>33</v>
      </c>
      <c r="BB67" s="169" t="s">
        <v>33</v>
      </c>
      <c r="BC67" s="207" t="s">
        <v>33</v>
      </c>
      <c r="BD67" s="207" t="s">
        <v>33</v>
      </c>
      <c r="BE67" s="207" t="s">
        <v>33</v>
      </c>
      <c r="BF67" s="208" t="s">
        <v>33</v>
      </c>
      <c r="BG67" s="196"/>
      <c r="BH67" s="211" t="str">
        <f>Data[[#This Row],[Tipo de Muestra]]</f>
        <v>Critica</v>
      </c>
      <c r="BI67" s="196"/>
      <c r="BJ67" s="196"/>
      <c r="BK67">
        <f t="shared" si="0"/>
        <v>1</v>
      </c>
      <c r="BL67">
        <f t="shared" si="1"/>
        <v>1</v>
      </c>
      <c r="BM67">
        <f t="shared" si="164"/>
        <v>1</v>
      </c>
      <c r="BN67">
        <f t="shared" si="165"/>
        <v>1</v>
      </c>
      <c r="BO67">
        <f t="shared" si="166"/>
        <v>1</v>
      </c>
      <c r="BP67">
        <f t="shared" si="167"/>
        <v>1</v>
      </c>
      <c r="BQ67">
        <f t="shared" si="168"/>
        <v>1</v>
      </c>
      <c r="BR67">
        <f t="shared" si="169"/>
        <v>1</v>
      </c>
      <c r="BS67">
        <f t="shared" si="170"/>
        <v>1</v>
      </c>
      <c r="BT67">
        <f t="shared" si="171"/>
        <v>1</v>
      </c>
      <c r="BU67">
        <f t="shared" si="172"/>
        <v>1</v>
      </c>
      <c r="BV67">
        <f t="shared" si="173"/>
        <v>0</v>
      </c>
      <c r="BW67">
        <f t="shared" si="174"/>
        <v>1</v>
      </c>
      <c r="BX67">
        <f t="shared" si="175"/>
        <v>1</v>
      </c>
      <c r="BY67">
        <f t="shared" si="176"/>
        <v>1</v>
      </c>
      <c r="BZ67">
        <f t="shared" si="177"/>
        <v>1</v>
      </c>
      <c r="CA67">
        <f t="shared" si="178"/>
        <v>1</v>
      </c>
      <c r="CB67">
        <f t="shared" si="179"/>
        <v>1</v>
      </c>
      <c r="CC67">
        <f t="shared" si="180"/>
        <v>1</v>
      </c>
      <c r="CD67">
        <f t="shared" si="181"/>
        <v>1</v>
      </c>
      <c r="CE67">
        <f t="shared" si="182"/>
        <v>1</v>
      </c>
      <c r="CF67">
        <f t="shared" si="101"/>
        <v>1</v>
      </c>
      <c r="CG67">
        <f t="shared" si="102"/>
        <v>1</v>
      </c>
      <c r="CH67">
        <f t="shared" si="103"/>
        <v>1</v>
      </c>
      <c r="CI67">
        <f t="shared" si="104"/>
        <v>1</v>
      </c>
      <c r="CJ67">
        <f t="shared" si="105"/>
        <v>1</v>
      </c>
      <c r="CK67">
        <f t="shared" si="106"/>
        <v>1</v>
      </c>
      <c r="CL67">
        <f t="shared" si="107"/>
        <v>1</v>
      </c>
      <c r="CM67">
        <f t="shared" si="108"/>
        <v>1</v>
      </c>
      <c r="CN67">
        <f t="shared" si="109"/>
        <v>1</v>
      </c>
      <c r="CO67">
        <f t="shared" si="110"/>
        <v>1</v>
      </c>
      <c r="CP67">
        <f t="shared" si="111"/>
        <v>1</v>
      </c>
      <c r="CQ67">
        <f t="shared" si="112"/>
        <v>1</v>
      </c>
      <c r="CR67">
        <f t="shared" si="113"/>
        <v>1</v>
      </c>
      <c r="CS67">
        <f t="shared" si="114"/>
        <v>1</v>
      </c>
      <c r="CT67">
        <f t="shared" si="115"/>
        <v>1</v>
      </c>
      <c r="CU67">
        <f t="shared" si="116"/>
        <v>1</v>
      </c>
      <c r="CV67">
        <f t="shared" si="117"/>
        <v>1</v>
      </c>
      <c r="CW67">
        <f t="shared" si="118"/>
        <v>0</v>
      </c>
      <c r="CX67">
        <f t="shared" si="119"/>
        <v>1</v>
      </c>
      <c r="CY67">
        <f t="shared" si="120"/>
        <v>1</v>
      </c>
      <c r="CZ67">
        <f t="shared" si="121"/>
        <v>1</v>
      </c>
      <c r="DA67">
        <f t="shared" si="122"/>
        <v>1</v>
      </c>
      <c r="DB67">
        <f t="shared" si="123"/>
        <v>1</v>
      </c>
      <c r="DC67" s="187">
        <f t="shared" si="124"/>
        <v>1</v>
      </c>
      <c r="DD67" s="187">
        <f t="shared" si="125"/>
        <v>1</v>
      </c>
      <c r="DE67" s="187">
        <f t="shared" si="126"/>
        <v>1</v>
      </c>
      <c r="DF67" s="187">
        <f t="shared" si="3"/>
        <v>1</v>
      </c>
      <c r="DG67">
        <f t="shared" si="183"/>
        <v>1</v>
      </c>
      <c r="DH67" s="7">
        <f t="shared" si="4"/>
        <v>0.15</v>
      </c>
      <c r="DI67" s="7">
        <f t="shared" si="5"/>
        <v>0.15</v>
      </c>
      <c r="DJ67" s="7">
        <f t="shared" si="6"/>
        <v>0.15</v>
      </c>
      <c r="DK67" s="7">
        <f t="shared" si="184"/>
        <v>0.15</v>
      </c>
      <c r="DL67" s="7">
        <f t="shared" si="7"/>
        <v>0.3</v>
      </c>
      <c r="DM67" s="7">
        <f t="shared" si="8"/>
        <v>0.3</v>
      </c>
      <c r="DN67" s="7">
        <f t="shared" si="9"/>
        <v>0.3</v>
      </c>
      <c r="DO67" s="7">
        <f t="shared" si="10"/>
        <v>0.3</v>
      </c>
      <c r="DP67" s="7">
        <f>IF(MIN(Data[[#This Row],[¿El agente demuestra escucha activa durante la gestión?6]:[¿El agente parafrasea para confirmar entendimiento?9]])=0,0,30%)</f>
        <v>0.3</v>
      </c>
      <c r="DQ67" s="7">
        <f t="shared" si="11"/>
        <v>0.3</v>
      </c>
      <c r="DR67" s="7">
        <f t="shared" si="12"/>
        <v>0.3</v>
      </c>
      <c r="DS67" s="7">
        <f t="shared" si="13"/>
        <v>0.3</v>
      </c>
      <c r="DT67" s="7">
        <f t="shared" si="14"/>
        <v>0.3</v>
      </c>
      <c r="DU67" s="7">
        <f>IF(MIN(Data[[#This Row],[¿El agente adapta su comunicación al cliente?11]:[¿El agente utiliza el plural corporativo correctamente?14]])=0,0,30%)</f>
        <v>0.3</v>
      </c>
      <c r="DV67" s="7">
        <f t="shared" si="15"/>
        <v>0</v>
      </c>
      <c r="DW67" s="7">
        <f t="shared" si="185"/>
        <v>0</v>
      </c>
      <c r="DX67" s="7">
        <f t="shared" si="186"/>
        <v>0.75</v>
      </c>
      <c r="DY67" s="7">
        <f t="shared" si="129"/>
        <v>1</v>
      </c>
      <c r="DZ67" s="7">
        <f t="shared" si="130"/>
        <v>1</v>
      </c>
      <c r="EA67" s="7">
        <f t="shared" si="131"/>
        <v>1</v>
      </c>
      <c r="EB67" s="7">
        <f t="shared" si="132"/>
        <v>1</v>
      </c>
      <c r="EC67" s="7">
        <f t="shared" si="187"/>
        <v>1</v>
      </c>
      <c r="ED67" s="7">
        <f t="shared" si="16"/>
        <v>1</v>
      </c>
      <c r="EE67" s="7">
        <f t="shared" si="17"/>
        <v>1</v>
      </c>
      <c r="EF67" s="7">
        <f>IF(SUM(Data[[#This Row],[¿El agente presenta correctamente los beneficios del producto?23]:[¿El agente comunica beneficios emocionales al cliente?24]])=200%,100%,0%)</f>
        <v>1</v>
      </c>
      <c r="EG67" s="7">
        <f t="shared" si="18"/>
        <v>1</v>
      </c>
      <c r="EH67" s="7">
        <f t="shared" si="19"/>
        <v>1</v>
      </c>
      <c r="EI67" s="7">
        <f t="shared" si="20"/>
        <v>1</v>
      </c>
      <c r="EJ67" s="7">
        <f t="shared" si="188"/>
        <v>1</v>
      </c>
      <c r="EK67" s="7">
        <f t="shared" si="21"/>
        <v>1</v>
      </c>
      <c r="EL67" s="7">
        <f>+Data[[#This Row],[¿El agente explica los términos y condiciones del servicio?28]]</f>
        <v>1</v>
      </c>
      <c r="EM67" s="7">
        <f t="shared" si="22"/>
        <v>1</v>
      </c>
      <c r="EN67" s="7">
        <f>+Data[[#This Row],[¿El agente identifica correctamente la solicitud del cliente? 2]]</f>
        <v>1</v>
      </c>
      <c r="EO67" s="7">
        <f t="shared" si="23"/>
        <v>1</v>
      </c>
      <c r="EP67" s="7">
        <f t="shared" si="24"/>
        <v>1</v>
      </c>
      <c r="EQ67" s="7">
        <f t="shared" si="25"/>
        <v>1</v>
      </c>
      <c r="ER67" s="7">
        <f t="shared" si="189"/>
        <v>1</v>
      </c>
      <c r="ES67" s="7">
        <f t="shared" si="26"/>
        <v>1</v>
      </c>
      <c r="ET67" s="7">
        <f t="shared" si="27"/>
        <v>1</v>
      </c>
      <c r="EU67" s="7">
        <f t="shared" si="190"/>
        <v>1</v>
      </c>
      <c r="EV67" s="7">
        <f t="shared" si="28"/>
        <v>1</v>
      </c>
      <c r="EW67" s="7">
        <f t="shared" si="29"/>
        <v>1</v>
      </c>
      <c r="EX67" s="7">
        <f t="shared" si="135"/>
        <v>1</v>
      </c>
      <c r="EY67" s="7">
        <f t="shared" si="136"/>
        <v>1</v>
      </c>
      <c r="EZ67" s="7">
        <f t="shared" si="32"/>
        <v>1</v>
      </c>
      <c r="FA67" s="7">
        <f t="shared" si="137"/>
        <v>1</v>
      </c>
      <c r="FB67" s="7">
        <f t="shared" si="191"/>
        <v>1</v>
      </c>
      <c r="FC67" s="7">
        <f t="shared" si="192"/>
        <v>1</v>
      </c>
      <c r="FD67" s="7">
        <f t="shared" si="34"/>
        <v>1</v>
      </c>
      <c r="FE67" s="7">
        <f t="shared" si="35"/>
        <v>1</v>
      </c>
      <c r="FF67" s="7">
        <f t="shared" si="36"/>
        <v>1</v>
      </c>
      <c r="FG67" s="7">
        <f t="shared" si="37"/>
        <v>1</v>
      </c>
      <c r="FH67" s="7">
        <f t="shared" si="38"/>
        <v>1</v>
      </c>
      <c r="FI67" s="7">
        <f t="shared" si="39"/>
        <v>0</v>
      </c>
      <c r="FJ67" s="7">
        <f t="shared" si="193"/>
        <v>0</v>
      </c>
      <c r="FK67" s="7">
        <f t="shared" si="40"/>
        <v>1</v>
      </c>
      <c r="FL67" s="7">
        <f>+Data[[#This Row],[¿El agente gestiona la oferta según la campaña vigente?48]]</f>
        <v>1</v>
      </c>
      <c r="FM67" s="7">
        <f t="shared" si="41"/>
        <v>1</v>
      </c>
      <c r="FN67" s="7">
        <f t="shared" si="42"/>
        <v>1</v>
      </c>
      <c r="FO67" s="7">
        <f t="shared" si="43"/>
        <v>1</v>
      </c>
      <c r="FP67" s="7">
        <f t="shared" si="194"/>
        <v>1</v>
      </c>
      <c r="FQ67" s="7">
        <f t="shared" si="44"/>
        <v>1</v>
      </c>
      <c r="FR67" s="7">
        <f>+Data[[#This Row],[¿El agente registra correctamente todas las interacciones?52]]</f>
        <v>1</v>
      </c>
      <c r="FS67" s="7">
        <f t="shared" si="195"/>
        <v>0</v>
      </c>
      <c r="FT67" s="240">
        <f t="shared" si="45"/>
        <v>1</v>
      </c>
      <c r="FU67" s="7">
        <f>+Data[[#This Row],[¿El agente confirma la titularidad del cliente adecuadamente?53]]</f>
        <v>1</v>
      </c>
      <c r="FV67" s="240">
        <f t="shared" si="46"/>
        <v>1</v>
      </c>
      <c r="FW67" s="240">
        <f t="shared" si="47"/>
        <v>1</v>
      </c>
      <c r="FX67" s="7">
        <f t="shared" si="196"/>
        <v>1</v>
      </c>
      <c r="FY67" s="240">
        <f t="shared" si="49"/>
        <v>1</v>
      </c>
      <c r="FZ67" s="7">
        <f>+Data[[#This Row],[¿El agente evita compartir información sensible?56]]</f>
        <v>1</v>
      </c>
      <c r="GA67" s="7">
        <f t="shared" si="197"/>
        <v>1</v>
      </c>
      <c r="GB67" s="189">
        <f t="shared" si="198"/>
        <v>7.5000000000000011E-2</v>
      </c>
      <c r="GC67" s="189">
        <f t="shared" si="199"/>
        <v>0.3</v>
      </c>
      <c r="GD67" s="190">
        <f t="shared" si="200"/>
        <v>0</v>
      </c>
      <c r="GE67" s="190">
        <f t="shared" si="201"/>
        <v>0.3</v>
      </c>
      <c r="GF67" s="7">
        <f t="shared" si="202"/>
        <v>0.67500000000000004</v>
      </c>
      <c r="GG67" s="187">
        <f>1</f>
        <v>1</v>
      </c>
      <c r="GH67" s="187">
        <f t="shared" si="50"/>
        <v>1</v>
      </c>
      <c r="GI67" t="str">
        <f t="shared" si="51"/>
        <v/>
      </c>
      <c r="GJ67" t="str">
        <f t="shared" si="52"/>
        <v/>
      </c>
      <c r="GK67" t="str">
        <f t="shared" si="53"/>
        <v/>
      </c>
      <c r="GN67" t="str">
        <f t="shared" si="54"/>
        <v/>
      </c>
      <c r="GO67" t="str">
        <f t="shared" si="55"/>
        <v/>
      </c>
      <c r="GP67" t="str">
        <f t="shared" si="56"/>
        <v/>
      </c>
      <c r="GQ67" t="str">
        <f t="shared" si="57"/>
        <v/>
      </c>
      <c r="GR67" t="str">
        <f t="shared" si="58"/>
        <v/>
      </c>
      <c r="GS67" t="str">
        <f t="shared" si="59"/>
        <v/>
      </c>
      <c r="GT67" t="str">
        <f t="shared" si="60"/>
        <v xml:space="preserve">¿El agente gestiona bien el tiempo de la interacción? </v>
      </c>
      <c r="GU67" t="e">
        <f>IF(#REF!="No",#REF!,"")</f>
        <v>#REF!</v>
      </c>
      <c r="GV67" t="str">
        <f t="shared" si="61"/>
        <v/>
      </c>
      <c r="GW67" t="str">
        <f t="shared" si="62"/>
        <v/>
      </c>
      <c r="GX67" t="str">
        <f t="shared" si="63"/>
        <v/>
      </c>
      <c r="GY67" t="str">
        <f t="shared" si="64"/>
        <v/>
      </c>
      <c r="GZ67" t="str">
        <f t="shared" si="65"/>
        <v/>
      </c>
      <c r="HA67" t="str">
        <f t="shared" si="66"/>
        <v/>
      </c>
      <c r="HB67" t="str">
        <f t="shared" si="67"/>
        <v/>
      </c>
      <c r="HC67" t="str">
        <f t="shared" si="68"/>
        <v/>
      </c>
      <c r="HD67" t="str">
        <f t="shared" si="69"/>
        <v/>
      </c>
      <c r="HE67" t="str">
        <f t="shared" si="70"/>
        <v/>
      </c>
      <c r="HF67" t="str">
        <f t="shared" si="71"/>
        <v/>
      </c>
      <c r="HG67" t="str">
        <f t="shared" si="72"/>
        <v/>
      </c>
      <c r="HH67" t="str">
        <f t="shared" si="73"/>
        <v/>
      </c>
      <c r="HI67" t="str">
        <f t="shared" si="74"/>
        <v/>
      </c>
      <c r="HJ67" t="str">
        <f t="shared" si="75"/>
        <v/>
      </c>
      <c r="HK67" t="str">
        <f t="shared" si="76"/>
        <v/>
      </c>
      <c r="HL67" t="str">
        <f t="shared" si="77"/>
        <v/>
      </c>
      <c r="HM67" t="str">
        <f t="shared" si="78"/>
        <v/>
      </c>
      <c r="HN67" t="str">
        <f t="shared" si="79"/>
        <v/>
      </c>
      <c r="HO67" t="str">
        <f t="shared" si="80"/>
        <v/>
      </c>
      <c r="HP67" t="str">
        <f t="shared" si="81"/>
        <v/>
      </c>
      <c r="HQ67" t="e">
        <f>IF(#REF!="No",#REF!,"")</f>
        <v>#REF!</v>
      </c>
      <c r="HR67" t="e">
        <f>IF(#REF!="No",#REF!,"")</f>
        <v>#REF!</v>
      </c>
      <c r="HS67" t="str">
        <f t="shared" si="82"/>
        <v/>
      </c>
      <c r="HT67" t="str">
        <f t="shared" si="83"/>
        <v/>
      </c>
      <c r="HU67" t="str">
        <f t="shared" si="84"/>
        <v/>
      </c>
      <c r="HV67" t="str">
        <f t="shared" si="85"/>
        <v/>
      </c>
      <c r="HW67" t="str">
        <f t="shared" si="86"/>
        <v/>
      </c>
      <c r="HX67" t="str">
        <f t="shared" si="87"/>
        <v xml:space="preserve">¿El agente maneja correctamente las objeciones del cliente? </v>
      </c>
      <c r="HY67" t="str">
        <f t="shared" si="88"/>
        <v/>
      </c>
      <c r="HZ67" t="str">
        <f t="shared" si="89"/>
        <v/>
      </c>
      <c r="IA67" t="str">
        <f t="shared" si="90"/>
        <v/>
      </c>
      <c r="IB67" t="str">
        <f t="shared" si="91"/>
        <v/>
      </c>
      <c r="IC67" t="str">
        <f t="shared" si="92"/>
        <v/>
      </c>
      <c r="ID67" s="187" t="str">
        <f t="shared" si="93"/>
        <v/>
      </c>
      <c r="IE67" s="187" t="str">
        <f t="shared" si="94"/>
        <v/>
      </c>
      <c r="IF67" s="187" t="str">
        <f t="shared" si="95"/>
        <v/>
      </c>
      <c r="IG67" s="187" t="str">
        <f t="shared" si="96"/>
        <v/>
      </c>
      <c r="IH67" s="78" t="str">
        <f>A67&amp;" "&amp;F67&amp;" "&amp;Data[[#This Row],[mes]]</f>
        <v>Hazel Daniela Bermudez Outbound may-26</v>
      </c>
      <c r="II67" s="78">
        <f t="shared" si="205"/>
        <v>2</v>
      </c>
      <c r="IJ67" s="78">
        <f t="shared" si="203"/>
        <v>0</v>
      </c>
      <c r="IK67" s="78">
        <f>IF(Data[[#This Row],[Muestra Critica]]&gt;0,Data[[#This Row],[Muestra Critica]],"")</f>
        <v>1</v>
      </c>
      <c r="IL67">
        <f>IF(IK67="","",COUNTIF($IK$3:$IK482,IK67))</f>
        <v>397</v>
      </c>
      <c r="IM67">
        <f t="shared" si="204"/>
        <v>0</v>
      </c>
      <c r="IN67" s="188" t="str">
        <f t="shared" si="99"/>
        <v>may-26</v>
      </c>
      <c r="IO67" s="78"/>
      <c r="IP67" s="78"/>
      <c r="IQ67" s="78"/>
      <c r="IR67" s="78"/>
      <c r="IS67" s="78" t="str">
        <f ca="1">IFERROR(_xlfn.XLOOKUP(A:A,HC!B:B,HC!E:E,,0),0)</f>
        <v>&gt; 60 dias</v>
      </c>
    </row>
    <row r="68" spans="1:253" ht="15.5">
      <c r="A68" s="205" t="s">
        <v>307</v>
      </c>
      <c r="B68" s="205">
        <v>65982151</v>
      </c>
      <c r="C68" s="210">
        <v>46153</v>
      </c>
      <c r="D68" s="205" t="s">
        <v>441</v>
      </c>
      <c r="E68" s="205" t="s">
        <v>433</v>
      </c>
      <c r="F68" s="205" t="s">
        <v>32</v>
      </c>
      <c r="G68" s="205" t="s">
        <v>436</v>
      </c>
      <c r="H68" s="205" t="s">
        <v>451</v>
      </c>
      <c r="I68" s="206" t="s">
        <v>447</v>
      </c>
      <c r="J68" s="168" t="s">
        <v>33</v>
      </c>
      <c r="K68" s="168" t="s">
        <v>33</v>
      </c>
      <c r="L68" s="168" t="s">
        <v>33</v>
      </c>
      <c r="M68" s="168" t="s">
        <v>33</v>
      </c>
      <c r="N68" s="168" t="s">
        <v>33</v>
      </c>
      <c r="O68" s="168" t="s">
        <v>33</v>
      </c>
      <c r="P68" s="168" t="s">
        <v>33</v>
      </c>
      <c r="Q68" s="168" t="s">
        <v>33</v>
      </c>
      <c r="R68" s="168" t="s">
        <v>33</v>
      </c>
      <c r="S68" s="168" t="s">
        <v>33</v>
      </c>
      <c r="T68" s="168" t="s">
        <v>33</v>
      </c>
      <c r="U68" s="168" t="s">
        <v>33</v>
      </c>
      <c r="V68" s="169" t="s">
        <v>33</v>
      </c>
      <c r="W68" s="169" t="s">
        <v>33</v>
      </c>
      <c r="X68" s="169" t="s">
        <v>33</v>
      </c>
      <c r="Y68" s="169" t="s">
        <v>33</v>
      </c>
      <c r="Z68" s="169" t="s">
        <v>33</v>
      </c>
      <c r="AA68" s="169" t="s">
        <v>33</v>
      </c>
      <c r="AB68" s="169" t="s">
        <v>33</v>
      </c>
      <c r="AC68" s="169" t="s">
        <v>33</v>
      </c>
      <c r="AD68" s="169" t="s">
        <v>33</v>
      </c>
      <c r="AE68" s="169" t="s">
        <v>33</v>
      </c>
      <c r="AF68" s="169" t="s">
        <v>34</v>
      </c>
      <c r="AG68" s="169" t="s">
        <v>33</v>
      </c>
      <c r="AH68" s="169" t="s">
        <v>33</v>
      </c>
      <c r="AI68" s="169" t="s">
        <v>33</v>
      </c>
      <c r="AJ68" s="169" t="s">
        <v>33</v>
      </c>
      <c r="AK68" s="169" t="s">
        <v>33</v>
      </c>
      <c r="AL68" s="169" t="s">
        <v>33</v>
      </c>
      <c r="AM68" s="169" t="s">
        <v>33</v>
      </c>
      <c r="AN68" s="169" t="s">
        <v>33</v>
      </c>
      <c r="AO68" s="169" t="s">
        <v>33</v>
      </c>
      <c r="AP68" s="169" t="s">
        <v>33</v>
      </c>
      <c r="AQ68" s="169" t="s">
        <v>464</v>
      </c>
      <c r="AR68" s="169" t="s">
        <v>33</v>
      </c>
      <c r="AS68" s="169" t="s">
        <v>33</v>
      </c>
      <c r="AT68" s="169" t="s">
        <v>33</v>
      </c>
      <c r="AU68" s="169" t="s">
        <v>33</v>
      </c>
      <c r="AV68" s="169" t="s">
        <v>33</v>
      </c>
      <c r="AW68" s="169" t="s">
        <v>33</v>
      </c>
      <c r="AX68" s="169" t="s">
        <v>33</v>
      </c>
      <c r="AY68" s="169" t="s">
        <v>33</v>
      </c>
      <c r="AZ68" s="169" t="s">
        <v>33</v>
      </c>
      <c r="BA68" s="169" t="s">
        <v>33</v>
      </c>
      <c r="BB68" s="169" t="s">
        <v>33</v>
      </c>
      <c r="BC68" s="207" t="s">
        <v>33</v>
      </c>
      <c r="BD68" s="207" t="s">
        <v>33</v>
      </c>
      <c r="BE68" s="207" t="s">
        <v>33</v>
      </c>
      <c r="BF68" s="208" t="s">
        <v>33</v>
      </c>
      <c r="BG68" s="196"/>
      <c r="BH68" s="211" t="str">
        <f>Data[[#This Row],[Tipo de Muestra]]</f>
        <v>Critica</v>
      </c>
      <c r="BI68" s="196"/>
      <c r="BJ68" s="196"/>
      <c r="BK68">
        <f t="shared" ref="BK68:BK131" si="206">IF(OR(J68="Si",J68="N/A"),1,0)</f>
        <v>1</v>
      </c>
      <c r="BL68">
        <f t="shared" ref="BL68:BL131" si="207">IF(OR(K68="Si",K68="N/A"),1,0)</f>
        <v>1</v>
      </c>
      <c r="BM68">
        <f t="shared" si="164"/>
        <v>1</v>
      </c>
      <c r="BN68">
        <f t="shared" si="165"/>
        <v>1</v>
      </c>
      <c r="BO68">
        <f t="shared" si="166"/>
        <v>1</v>
      </c>
      <c r="BP68">
        <f t="shared" si="167"/>
        <v>1</v>
      </c>
      <c r="BQ68">
        <f t="shared" si="168"/>
        <v>1</v>
      </c>
      <c r="BR68">
        <f t="shared" si="169"/>
        <v>1</v>
      </c>
      <c r="BS68">
        <f t="shared" si="170"/>
        <v>1</v>
      </c>
      <c r="BT68">
        <f t="shared" si="171"/>
        <v>1</v>
      </c>
      <c r="BU68">
        <f t="shared" si="172"/>
        <v>1</v>
      </c>
      <c r="BV68">
        <f t="shared" si="173"/>
        <v>1</v>
      </c>
      <c r="BW68">
        <f t="shared" si="174"/>
        <v>1</v>
      </c>
      <c r="BX68">
        <f t="shared" si="175"/>
        <v>1</v>
      </c>
      <c r="BY68">
        <f t="shared" si="176"/>
        <v>1</v>
      </c>
      <c r="BZ68">
        <f t="shared" si="177"/>
        <v>1</v>
      </c>
      <c r="CA68">
        <f t="shared" si="178"/>
        <v>1</v>
      </c>
      <c r="CB68">
        <f t="shared" si="179"/>
        <v>1</v>
      </c>
      <c r="CC68">
        <f t="shared" si="180"/>
        <v>1</v>
      </c>
      <c r="CD68">
        <f t="shared" si="181"/>
        <v>1</v>
      </c>
      <c r="CE68">
        <f t="shared" si="182"/>
        <v>1</v>
      </c>
      <c r="CF68">
        <f t="shared" si="101"/>
        <v>0</v>
      </c>
      <c r="CG68">
        <f t="shared" si="102"/>
        <v>1</v>
      </c>
      <c r="CH68">
        <f t="shared" si="103"/>
        <v>1</v>
      </c>
      <c r="CI68">
        <f t="shared" si="104"/>
        <v>1</v>
      </c>
      <c r="CJ68">
        <f t="shared" si="105"/>
        <v>1</v>
      </c>
      <c r="CK68">
        <f t="shared" si="106"/>
        <v>1</v>
      </c>
      <c r="CL68">
        <f t="shared" si="107"/>
        <v>1</v>
      </c>
      <c r="CM68">
        <f t="shared" si="108"/>
        <v>1</v>
      </c>
      <c r="CN68">
        <f t="shared" si="109"/>
        <v>1</v>
      </c>
      <c r="CO68">
        <f t="shared" si="110"/>
        <v>1</v>
      </c>
      <c r="CP68">
        <f t="shared" si="111"/>
        <v>1</v>
      </c>
      <c r="CQ68">
        <f t="shared" si="112"/>
        <v>1</v>
      </c>
      <c r="CR68">
        <f t="shared" si="113"/>
        <v>1</v>
      </c>
      <c r="CS68">
        <f t="shared" si="114"/>
        <v>1</v>
      </c>
      <c r="CT68">
        <f t="shared" si="115"/>
        <v>1</v>
      </c>
      <c r="CU68">
        <f t="shared" si="116"/>
        <v>1</v>
      </c>
      <c r="CV68">
        <f t="shared" si="117"/>
        <v>1</v>
      </c>
      <c r="CW68">
        <f t="shared" si="118"/>
        <v>1</v>
      </c>
      <c r="CX68">
        <f t="shared" si="119"/>
        <v>1</v>
      </c>
      <c r="CY68">
        <f t="shared" si="120"/>
        <v>1</v>
      </c>
      <c r="CZ68">
        <f t="shared" si="121"/>
        <v>1</v>
      </c>
      <c r="DA68">
        <f t="shared" si="122"/>
        <v>1</v>
      </c>
      <c r="DB68">
        <f t="shared" si="123"/>
        <v>1</v>
      </c>
      <c r="DC68" s="187">
        <f t="shared" si="124"/>
        <v>1</v>
      </c>
      <c r="DD68" s="187">
        <f t="shared" si="125"/>
        <v>1</v>
      </c>
      <c r="DE68" s="187">
        <f t="shared" si="126"/>
        <v>1</v>
      </c>
      <c r="DF68" s="187">
        <f t="shared" ref="DF68:DF131" si="208">IF(OR(BE68="Si",BE68="N/A"),1,0)</f>
        <v>1</v>
      </c>
      <c r="DG68">
        <f t="shared" si="183"/>
        <v>1</v>
      </c>
      <c r="DH68" s="7">
        <f t="shared" ref="DH68:DH131" si="209">IF((J68="No"),0,$DH$2)</f>
        <v>0.15</v>
      </c>
      <c r="DI68" s="7">
        <f t="shared" ref="DI68:DI131" si="210">IF((K68="No"),0,$DH$2)</f>
        <v>0.15</v>
      </c>
      <c r="DJ68" s="7">
        <f t="shared" ref="DJ68:DJ131" si="211">IF((L68="No"),0,$DH$2)</f>
        <v>0.15</v>
      </c>
      <c r="DK68" s="7">
        <f t="shared" si="184"/>
        <v>0.15</v>
      </c>
      <c r="DL68" s="7">
        <f t="shared" ref="DL68:DL131" si="212">IF((M68="No"),0,$DL$2)</f>
        <v>0.3</v>
      </c>
      <c r="DM68" s="7">
        <f t="shared" ref="DM68:DM131" si="213">IF((N68="No"),0,$DL$2)</f>
        <v>0.3</v>
      </c>
      <c r="DN68" s="7">
        <f t="shared" ref="DN68:DN131" si="214">IF((O68="No"),0,$DL$2)</f>
        <v>0.3</v>
      </c>
      <c r="DO68" s="7">
        <f t="shared" ref="DO68:DO131" si="215">IF((P68="No"),0,$DL$2)</f>
        <v>0.3</v>
      </c>
      <c r="DP68" s="7">
        <f>IF(MIN(Data[[#This Row],[¿El agente demuestra escucha activa durante la gestión?6]:[¿El agente parafrasea para confirmar entendimiento?9]])=0,0,30%)</f>
        <v>0.3</v>
      </c>
      <c r="DQ68" s="7">
        <f t="shared" ref="DQ68:DQ131" si="216">IF((Q68="No"),0,$DQ$2)</f>
        <v>0.3</v>
      </c>
      <c r="DR68" s="7">
        <f t="shared" ref="DR68:DR131" si="217">IF((R68="No"),0,$DQ$2)</f>
        <v>0.3</v>
      </c>
      <c r="DS68" s="7">
        <f t="shared" ref="DS68:DS131" si="218">IF((S68="No"),0,$DQ$2)</f>
        <v>0.3</v>
      </c>
      <c r="DT68" s="7">
        <f t="shared" ref="DT68:DT131" si="219">IF((T68="No"),0,$DQ$2)</f>
        <v>0.3</v>
      </c>
      <c r="DU68" s="7">
        <f>IF(MIN(Data[[#This Row],[¿El agente adapta su comunicación al cliente?11]:[¿El agente utiliza el plural corporativo correctamente?14]])=0,0,30%)</f>
        <v>0.3</v>
      </c>
      <c r="DV68" s="7">
        <f t="shared" ref="DV68:DV131" si="220">IF((U68="No"),0,$DV$2)</f>
        <v>0.25</v>
      </c>
      <c r="DW68" s="7">
        <f t="shared" si="185"/>
        <v>0.25</v>
      </c>
      <c r="DX68" s="7">
        <f t="shared" si="186"/>
        <v>1</v>
      </c>
      <c r="DY68" s="7">
        <f t="shared" si="129"/>
        <v>1</v>
      </c>
      <c r="DZ68" s="7">
        <f t="shared" si="130"/>
        <v>1</v>
      </c>
      <c r="EA68" s="7">
        <f t="shared" si="131"/>
        <v>1</v>
      </c>
      <c r="EB68" s="7">
        <f t="shared" si="132"/>
        <v>1</v>
      </c>
      <c r="EC68" s="7">
        <f t="shared" si="187"/>
        <v>1</v>
      </c>
      <c r="ED68" s="7">
        <f t="shared" ref="ED68:ED131" si="221">IF((Z68="No"),0,$DY$2)</f>
        <v>1</v>
      </c>
      <c r="EE68" s="7">
        <f t="shared" ref="EE68:EE131" si="222">IF((AA68="No"),0,$DY$2)</f>
        <v>1</v>
      </c>
      <c r="EF68" s="7">
        <f>IF(SUM(Data[[#This Row],[¿El agente presenta correctamente los beneficios del producto?23]:[¿El agente comunica beneficios emocionales al cliente?24]])=200%,100%,0%)</f>
        <v>1</v>
      </c>
      <c r="EG68" s="7">
        <f t="shared" ref="EG68:EG131" si="223">IF((AB68="No"),0,$DY$2)</f>
        <v>1</v>
      </c>
      <c r="EH68" s="7">
        <f t="shared" ref="EH68:EH131" si="224">IF((AC68="No"),0,$DY$2)</f>
        <v>1</v>
      </c>
      <c r="EI68" s="7">
        <f t="shared" ref="EI68:EI131" si="225">IF((AD68="No"),0,$DY$2)</f>
        <v>1</v>
      </c>
      <c r="EJ68" s="7">
        <f t="shared" si="188"/>
        <v>1</v>
      </c>
      <c r="EK68" s="7">
        <f t="shared" ref="EK68:EK131" si="226">IF((AE68="No"),0,$DY$2)</f>
        <v>1</v>
      </c>
      <c r="EL68" s="7">
        <f>+Data[[#This Row],[¿El agente explica los términos y condiciones del servicio?28]]</f>
        <v>1</v>
      </c>
      <c r="EM68" s="7">
        <f t="shared" ref="EM68:EM131" si="227">IF((AF68="No"),0,$DY$2)</f>
        <v>0</v>
      </c>
      <c r="EN68" s="7">
        <f>+Data[[#This Row],[¿El agente identifica correctamente la solicitud del cliente? 2]]</f>
        <v>0</v>
      </c>
      <c r="EO68" s="7">
        <f t="shared" ref="EO68:EO131" si="228">IF((AG68="No"),0,$DY$2)</f>
        <v>1</v>
      </c>
      <c r="EP68" s="7">
        <f t="shared" ref="EP68:EP131" si="229">IF((AH68="No"),0,$DY$2)</f>
        <v>1</v>
      </c>
      <c r="EQ68" s="7">
        <f t="shared" ref="EQ68:EQ131" si="230">IF((AI68="No"),0,$DY$2)</f>
        <v>1</v>
      </c>
      <c r="ER68" s="7">
        <f t="shared" si="189"/>
        <v>1</v>
      </c>
      <c r="ES68" s="7">
        <f t="shared" ref="ES68:ES131" si="231">IF((AJ68="No"),0,$DY$2)</f>
        <v>1</v>
      </c>
      <c r="ET68" s="7">
        <f t="shared" ref="ET68:ET131" si="232">IF((AK68="No"),0,$DY$2)</f>
        <v>1</v>
      </c>
      <c r="EU68" s="7">
        <f t="shared" si="190"/>
        <v>1</v>
      </c>
      <c r="EV68" s="7">
        <f t="shared" ref="EV68:EV131" si="233">IF((AL68="No"),0,$DY$2)</f>
        <v>1</v>
      </c>
      <c r="EW68" s="7">
        <f t="shared" ref="EW68:EW131" si="234">IF((AM68="No"),0,$DY$2)</f>
        <v>1</v>
      </c>
      <c r="EX68" s="7">
        <f t="shared" si="135"/>
        <v>1</v>
      </c>
      <c r="EY68" s="7">
        <f t="shared" si="136"/>
        <v>1</v>
      </c>
      <c r="EZ68" s="7">
        <f t="shared" ref="EZ68:EZ131" si="235">IF((AP68="No"),0,$DY$2)</f>
        <v>1</v>
      </c>
      <c r="FA68" s="7">
        <f t="shared" si="137"/>
        <v>1</v>
      </c>
      <c r="FB68" s="7">
        <f t="shared" si="191"/>
        <v>1</v>
      </c>
      <c r="FC68" s="7">
        <f t="shared" si="192"/>
        <v>0</v>
      </c>
      <c r="FD68" s="7">
        <f t="shared" ref="FD68:FD131" si="236">IF((AR68="No"),0,$DY$2)</f>
        <v>1</v>
      </c>
      <c r="FE68" s="7">
        <f t="shared" ref="FE68:FE131" si="237">IF((AS68="No"),0,$DY$2)</f>
        <v>1</v>
      </c>
      <c r="FF68" s="7">
        <f t="shared" ref="FF68:FF131" si="238">IF((AT68="No"),0,$DY$2)</f>
        <v>1</v>
      </c>
      <c r="FG68" s="7">
        <f t="shared" ref="FG68:FG131" si="239">IF((AU68="No"),0,$DY$2)</f>
        <v>1</v>
      </c>
      <c r="FH68" s="7">
        <f t="shared" ref="FH68:FH131" si="240">IF((AV68="No"),0,$DY$2)</f>
        <v>1</v>
      </c>
      <c r="FI68" s="7">
        <f t="shared" ref="FI68:FI131" si="241">IF((AW68="No"),0,$DY$2)</f>
        <v>1</v>
      </c>
      <c r="FJ68" s="7">
        <f t="shared" si="193"/>
        <v>1</v>
      </c>
      <c r="FK68" s="7">
        <f t="shared" ref="FK68:FK131" si="242">IF((AX68="No"),0,$DY$2)</f>
        <v>1</v>
      </c>
      <c r="FL68" s="7">
        <f>+Data[[#This Row],[¿El agente gestiona la oferta según la campaña vigente?48]]</f>
        <v>1</v>
      </c>
      <c r="FM68" s="7">
        <f t="shared" ref="FM68:FM131" si="243">IF((AY68="No"),0,$DY$2)</f>
        <v>1</v>
      </c>
      <c r="FN68" s="7">
        <f t="shared" ref="FN68:FN131" si="244">IF((AZ68="No"),0,$DY$2)</f>
        <v>1</v>
      </c>
      <c r="FO68" s="7">
        <f t="shared" ref="FO68:FO131" si="245">IF((BA68="No"),0,$DY$2)</f>
        <v>1</v>
      </c>
      <c r="FP68" s="7">
        <f t="shared" si="194"/>
        <v>1</v>
      </c>
      <c r="FQ68" s="7">
        <f t="shared" ref="FQ68:FQ131" si="246">IF((BB68="No"),0,$DY$2)</f>
        <v>1</v>
      </c>
      <c r="FR68" s="7">
        <f>+Data[[#This Row],[¿El agente registra correctamente todas las interacciones?52]]</f>
        <v>1</v>
      </c>
      <c r="FS68" s="7">
        <f t="shared" si="195"/>
        <v>1</v>
      </c>
      <c r="FT68" s="240">
        <f t="shared" ref="FT68:FT131" si="247">IF((BC68="No"),0,$DY$2)</f>
        <v>1</v>
      </c>
      <c r="FU68" s="7">
        <f>+Data[[#This Row],[¿El agente confirma la titularidad del cliente adecuadamente?53]]</f>
        <v>1</v>
      </c>
      <c r="FV68" s="240">
        <f t="shared" ref="FV68:FV131" si="248">IF((BD68="No"),0,$DY$2)</f>
        <v>1</v>
      </c>
      <c r="FW68" s="240">
        <f t="shared" ref="FW68:FW131" si="249">IF((BE68="No"),0,$DY$2)</f>
        <v>1</v>
      </c>
      <c r="FX68" s="7">
        <f t="shared" si="196"/>
        <v>1</v>
      </c>
      <c r="FY68" s="240">
        <f t="shared" ref="FY68:FY131" si="250">IF((BF68="No"),0,$DY$2)</f>
        <v>1</v>
      </c>
      <c r="FZ68" s="7">
        <f>+Data[[#This Row],[¿El agente evita compartir información sensible?56]]</f>
        <v>1</v>
      </c>
      <c r="GA68" s="7">
        <f t="shared" si="197"/>
        <v>1</v>
      </c>
      <c r="GB68" s="189">
        <f t="shared" si="198"/>
        <v>0.1</v>
      </c>
      <c r="GC68" s="189">
        <f t="shared" si="199"/>
        <v>0</v>
      </c>
      <c r="GD68" s="190">
        <f t="shared" si="200"/>
        <v>0.3</v>
      </c>
      <c r="GE68" s="190">
        <f t="shared" si="201"/>
        <v>0.3</v>
      </c>
      <c r="GF68" s="7">
        <f t="shared" si="202"/>
        <v>0.7</v>
      </c>
      <c r="GG68" s="187">
        <f>1</f>
        <v>1</v>
      </c>
      <c r="GH68" s="187">
        <f t="shared" ref="GH68:GH131" si="251">IF((BH68="Critica"),1,0)</f>
        <v>1</v>
      </c>
      <c r="GI68" t="str">
        <f t="shared" ref="GI68:GI131" si="252">IF(J68="No",J$3,"")</f>
        <v/>
      </c>
      <c r="GJ68" t="str">
        <f t="shared" ref="GJ68:GJ131" si="253">IF(K68="No",K$3,"")</f>
        <v/>
      </c>
      <c r="GK68" t="str">
        <f t="shared" ref="GK68:GK131" si="254">IF(L68="No",L$3,"")</f>
        <v/>
      </c>
      <c r="GN68" t="str">
        <f t="shared" ref="GN68:GN131" si="255">IF(O68="No",O$3,"")</f>
        <v/>
      </c>
      <c r="GO68" t="str">
        <f t="shared" ref="GO68:GO131" si="256">IF(P68="No",P$3,"")</f>
        <v/>
      </c>
      <c r="GP68" t="str">
        <f t="shared" ref="GP68:GP131" si="257">IF(Q68="No",Q$3,"")</f>
        <v/>
      </c>
      <c r="GQ68" t="str">
        <f t="shared" ref="GQ68:GQ131" si="258">IF(R68="No",R$3,"")</f>
        <v/>
      </c>
      <c r="GR68" t="str">
        <f t="shared" ref="GR68:GR131" si="259">IF(S68="No",S$3,"")</f>
        <v/>
      </c>
      <c r="GS68" t="str">
        <f t="shared" ref="GS68:GS131" si="260">IF(T68="No",T$3,"")</f>
        <v/>
      </c>
      <c r="GT68" t="str">
        <f t="shared" ref="GT68:GT131" si="261">IF(U68="No",U$3,"")</f>
        <v/>
      </c>
      <c r="GU68" t="e">
        <f>IF(#REF!="No",#REF!,"")</f>
        <v>#REF!</v>
      </c>
      <c r="GV68" t="str">
        <f t="shared" ref="GV68:GV131" si="262">IF(V68="No",V$3,"")</f>
        <v/>
      </c>
      <c r="GW68" t="str">
        <f t="shared" ref="GW68:GW131" si="263">IF(W68="No",W$3,"")</f>
        <v/>
      </c>
      <c r="GX68" t="str">
        <f t="shared" ref="GX68:GX131" si="264">IF(X68="No",X$3,"")</f>
        <v/>
      </c>
      <c r="GY68" t="str">
        <f t="shared" ref="GY68:GY131" si="265">IF(Y68="No",Y$3,"")</f>
        <v/>
      </c>
      <c r="GZ68" t="str">
        <f t="shared" ref="GZ68:GZ131" si="266">IF(Z68="No",Z$3,"")</f>
        <v/>
      </c>
      <c r="HA68" t="str">
        <f t="shared" ref="HA68:HA131" si="267">IF(AA68="No",AA$3,"")</f>
        <v/>
      </c>
      <c r="HB68" t="str">
        <f t="shared" ref="HB68:HB131" si="268">IF(AB68="No",AB$3,"")</f>
        <v/>
      </c>
      <c r="HC68" t="str">
        <f t="shared" ref="HC68:HC131" si="269">IF(AC68="No",AC$3,"")</f>
        <v/>
      </c>
      <c r="HD68" t="str">
        <f t="shared" ref="HD68:HD131" si="270">IF(AD68="No",AD$3,"")</f>
        <v/>
      </c>
      <c r="HE68" t="str">
        <f t="shared" ref="HE68:HE131" si="271">IF(AE68="No",AE$3,"")</f>
        <v/>
      </c>
      <c r="HF68" t="str">
        <f t="shared" ref="HF68:HF131" si="272">IF(AF68="No",AF$3,"")</f>
        <v xml:space="preserve">¿El agente identifica correctamente la solicitud del cliente? </v>
      </c>
      <c r="HG68" t="str">
        <f t="shared" ref="HG68:HG131" si="273">IF(AG68="No",AG$3,"")</f>
        <v/>
      </c>
      <c r="HH68" t="str">
        <f t="shared" ref="HH68:HH131" si="274">IF(AH68="No",AH$3,"")</f>
        <v/>
      </c>
      <c r="HI68" t="str">
        <f t="shared" ref="HI68:HI131" si="275">IF(AI68="No",AI$3,"")</f>
        <v/>
      </c>
      <c r="HJ68" t="str">
        <f t="shared" ref="HJ68:HJ131" si="276">IF(AJ68="No",AJ$3,"")</f>
        <v/>
      </c>
      <c r="HK68" t="str">
        <f t="shared" ref="HK68:HK131" si="277">IF(AK68="No",AK$3,"")</f>
        <v/>
      </c>
      <c r="HL68" t="str">
        <f t="shared" ref="HL68:HL131" si="278">IF(AL68="No",AL$3,"")</f>
        <v/>
      </c>
      <c r="HM68" t="str">
        <f t="shared" ref="HM68:HM131" si="279">IF(AM68="No",AM$3,"")</f>
        <v/>
      </c>
      <c r="HN68" t="str">
        <f t="shared" ref="HN68:HN131" si="280">IF(AN68="No",AN$3,"")</f>
        <v/>
      </c>
      <c r="HO68" t="str">
        <f t="shared" ref="HO68:HO131" si="281">IF(AO68="No",AO$3,"")</f>
        <v/>
      </c>
      <c r="HP68" t="str">
        <f t="shared" ref="HP68:HP131" si="282">IF(AP68="No",AP$3,"")</f>
        <v/>
      </c>
      <c r="HQ68" t="e">
        <f>IF(#REF!="No",#REF!,"")</f>
        <v>#REF!</v>
      </c>
      <c r="HR68" t="e">
        <f>IF(#REF!="No",#REF!,"")</f>
        <v>#REF!</v>
      </c>
      <c r="HS68" t="str">
        <f t="shared" ref="HS68:HS131" si="283">IF(AR68="No",AR$3,"")</f>
        <v/>
      </c>
      <c r="HT68" t="str">
        <f t="shared" ref="HT68:HT131" si="284">IF(AS68="No",AS$3,"")</f>
        <v/>
      </c>
      <c r="HU68" t="str">
        <f t="shared" ref="HU68:HU131" si="285">IF(AT68="No",AT$3,"")</f>
        <v/>
      </c>
      <c r="HV68" t="str">
        <f t="shared" ref="HV68:HV131" si="286">IF(AU68="No",AU$3,"")</f>
        <v/>
      </c>
      <c r="HW68" t="str">
        <f t="shared" ref="HW68:HW131" si="287">IF(AV68="No",AV$3,"")</f>
        <v/>
      </c>
      <c r="HX68" t="str">
        <f t="shared" ref="HX68:HX131" si="288">IF(AW68="No",AW$3,"")</f>
        <v/>
      </c>
      <c r="HY68" t="str">
        <f t="shared" ref="HY68:HY131" si="289">IF(AX68="No",AX$3,"")</f>
        <v/>
      </c>
      <c r="HZ68" t="str">
        <f t="shared" ref="HZ68:HZ131" si="290">IF(AY68="No",AY$3,"")</f>
        <v/>
      </c>
      <c r="IA68" t="str">
        <f t="shared" ref="IA68:IA131" si="291">IF(AZ68="No",AZ$3,"")</f>
        <v/>
      </c>
      <c r="IB68" t="str">
        <f t="shared" ref="IB68:IB131" si="292">IF(BA68="No",BA$3,"")</f>
        <v/>
      </c>
      <c r="IC68" t="str">
        <f t="shared" ref="IC68:IC131" si="293">IF(BB68="No",BB$3,"")</f>
        <v/>
      </c>
      <c r="ID68" s="187" t="str">
        <f t="shared" ref="ID68:ID131" si="294">IF(BC68="No",BC$3,"")</f>
        <v/>
      </c>
      <c r="IE68" s="187" t="str">
        <f t="shared" ref="IE68:IE131" si="295">IF(BD68="No",BD$3,"")</f>
        <v/>
      </c>
      <c r="IF68" s="187" t="str">
        <f t="shared" ref="IF68:IF131" si="296">IF(BE68="No",BE$3,"")</f>
        <v/>
      </c>
      <c r="IG68" s="187" t="str">
        <f t="shared" ref="IG68:IG131" si="297">IF(BF68="No",BF$3,"")</f>
        <v/>
      </c>
      <c r="IH68" s="78" t="str">
        <f>A68&amp;" "&amp;F68&amp;" "&amp;Data[[#This Row],[mes]]</f>
        <v>Jesus Henriquez Grant Parks Outbound may-26</v>
      </c>
      <c r="II68" s="78">
        <f t="shared" si="205"/>
        <v>2</v>
      </c>
      <c r="IJ68" s="78">
        <f t="shared" si="203"/>
        <v>0</v>
      </c>
      <c r="IK68" s="78">
        <f>IF(Data[[#This Row],[Muestra Critica]]&gt;0,Data[[#This Row],[Muestra Critica]],"")</f>
        <v>1</v>
      </c>
      <c r="IL68">
        <f>IF(IK68="","",COUNTIF($IK$3:$IK483,IK68))</f>
        <v>397</v>
      </c>
      <c r="IM68">
        <f t="shared" si="204"/>
        <v>0</v>
      </c>
      <c r="IN68" s="188" t="str">
        <f t="shared" ref="IN68:IN131" si="298">TEXT(C68,"mmm-yy")</f>
        <v>may-26</v>
      </c>
      <c r="IO68" s="78"/>
      <c r="IP68" s="78"/>
      <c r="IQ68" s="78"/>
      <c r="IR68" s="78"/>
      <c r="IS68" s="78" t="str">
        <f ca="1">IFERROR(_xlfn.XLOOKUP(A:A,HC!B:B,HC!E:E,,0),0)</f>
        <v>&gt; 60 dias</v>
      </c>
    </row>
    <row r="69" spans="1:253" ht="15.5">
      <c r="A69" s="205" t="s">
        <v>310</v>
      </c>
      <c r="B69" s="205">
        <v>68710817</v>
      </c>
      <c r="C69" s="210">
        <v>46153</v>
      </c>
      <c r="D69" s="205" t="s">
        <v>441</v>
      </c>
      <c r="E69" s="205" t="s">
        <v>432</v>
      </c>
      <c r="F69" s="205" t="s">
        <v>32</v>
      </c>
      <c r="G69" s="205" t="s">
        <v>436</v>
      </c>
      <c r="H69" s="205" t="s">
        <v>451</v>
      </c>
      <c r="I69" s="206" t="s">
        <v>447</v>
      </c>
      <c r="J69" s="168" t="s">
        <v>33</v>
      </c>
      <c r="K69" s="168" t="s">
        <v>33</v>
      </c>
      <c r="L69" s="168" t="s">
        <v>33</v>
      </c>
      <c r="M69" s="168" t="s">
        <v>33</v>
      </c>
      <c r="N69" s="168" t="s">
        <v>33</v>
      </c>
      <c r="O69" s="168" t="s">
        <v>33</v>
      </c>
      <c r="P69" s="168" t="s">
        <v>33</v>
      </c>
      <c r="Q69" s="168" t="s">
        <v>33</v>
      </c>
      <c r="R69" s="168" t="s">
        <v>33</v>
      </c>
      <c r="S69" s="168" t="s">
        <v>33</v>
      </c>
      <c r="T69" s="168" t="s">
        <v>33</v>
      </c>
      <c r="U69" s="168" t="s">
        <v>33</v>
      </c>
      <c r="V69" s="169" t="s">
        <v>33</v>
      </c>
      <c r="W69" s="169" t="s">
        <v>33</v>
      </c>
      <c r="X69" s="169" t="s">
        <v>33</v>
      </c>
      <c r="Y69" s="169" t="s">
        <v>33</v>
      </c>
      <c r="Z69" s="169" t="s">
        <v>33</v>
      </c>
      <c r="AA69" s="169" t="s">
        <v>33</v>
      </c>
      <c r="AB69" s="169" t="s">
        <v>33</v>
      </c>
      <c r="AC69" s="169" t="s">
        <v>33</v>
      </c>
      <c r="AD69" s="169" t="s">
        <v>33</v>
      </c>
      <c r="AE69" s="169" t="s">
        <v>33</v>
      </c>
      <c r="AF69" s="169" t="s">
        <v>33</v>
      </c>
      <c r="AG69" s="169" t="s">
        <v>33</v>
      </c>
      <c r="AH69" s="169" t="s">
        <v>33</v>
      </c>
      <c r="AI69" s="169" t="s">
        <v>33</v>
      </c>
      <c r="AJ69" s="169" t="s">
        <v>33</v>
      </c>
      <c r="AK69" s="169" t="s">
        <v>33</v>
      </c>
      <c r="AL69" s="169" t="s">
        <v>33</v>
      </c>
      <c r="AM69" s="169" t="s">
        <v>33</v>
      </c>
      <c r="AN69" s="169" t="s">
        <v>33</v>
      </c>
      <c r="AO69" s="169" t="s">
        <v>33</v>
      </c>
      <c r="AP69" s="169" t="s">
        <v>33</v>
      </c>
      <c r="AQ69" s="169" t="s">
        <v>464</v>
      </c>
      <c r="AR69" s="169" t="s">
        <v>33</v>
      </c>
      <c r="AS69" s="169" t="s">
        <v>33</v>
      </c>
      <c r="AT69" s="169" t="s">
        <v>33</v>
      </c>
      <c r="AU69" s="169" t="s">
        <v>33</v>
      </c>
      <c r="AV69" s="169" t="s">
        <v>33</v>
      </c>
      <c r="AW69" s="169" t="s">
        <v>34</v>
      </c>
      <c r="AX69" s="169" t="s">
        <v>33</v>
      </c>
      <c r="AY69" s="169" t="s">
        <v>33</v>
      </c>
      <c r="AZ69" s="169" t="s">
        <v>33</v>
      </c>
      <c r="BA69" s="169" t="s">
        <v>33</v>
      </c>
      <c r="BB69" s="169" t="s">
        <v>33</v>
      </c>
      <c r="BC69" s="207" t="s">
        <v>33</v>
      </c>
      <c r="BD69" s="207" t="s">
        <v>33</v>
      </c>
      <c r="BE69" s="207" t="s">
        <v>33</v>
      </c>
      <c r="BF69" s="208" t="s">
        <v>33</v>
      </c>
      <c r="BG69" s="196"/>
      <c r="BH69" s="211" t="str">
        <f>Data[[#This Row],[Tipo de Muestra]]</f>
        <v>Critica</v>
      </c>
      <c r="BI69" s="196"/>
      <c r="BJ69" s="196"/>
      <c r="BK69">
        <f t="shared" si="206"/>
        <v>1</v>
      </c>
      <c r="BL69">
        <f t="shared" si="207"/>
        <v>1</v>
      </c>
      <c r="BM69">
        <f t="shared" si="164"/>
        <v>1</v>
      </c>
      <c r="BN69">
        <f t="shared" si="165"/>
        <v>1</v>
      </c>
      <c r="BO69">
        <f t="shared" si="166"/>
        <v>1</v>
      </c>
      <c r="BP69">
        <f t="shared" si="167"/>
        <v>1</v>
      </c>
      <c r="BQ69">
        <f t="shared" si="168"/>
        <v>1</v>
      </c>
      <c r="BR69">
        <f t="shared" si="169"/>
        <v>1</v>
      </c>
      <c r="BS69">
        <f t="shared" si="170"/>
        <v>1</v>
      </c>
      <c r="BT69">
        <f t="shared" si="171"/>
        <v>1</v>
      </c>
      <c r="BU69">
        <f t="shared" si="172"/>
        <v>1</v>
      </c>
      <c r="BV69">
        <f t="shared" si="173"/>
        <v>1</v>
      </c>
      <c r="BW69">
        <f t="shared" si="174"/>
        <v>1</v>
      </c>
      <c r="BX69">
        <f t="shared" si="175"/>
        <v>1</v>
      </c>
      <c r="BY69">
        <f t="shared" si="176"/>
        <v>1</v>
      </c>
      <c r="BZ69">
        <f t="shared" si="177"/>
        <v>1</v>
      </c>
      <c r="CA69">
        <f t="shared" si="178"/>
        <v>1</v>
      </c>
      <c r="CB69">
        <f t="shared" si="179"/>
        <v>1</v>
      </c>
      <c r="CC69">
        <f t="shared" si="180"/>
        <v>1</v>
      </c>
      <c r="CD69">
        <f t="shared" si="181"/>
        <v>1</v>
      </c>
      <c r="CE69">
        <f t="shared" si="182"/>
        <v>1</v>
      </c>
      <c r="CF69">
        <f t="shared" ref="CF69:CF132" si="299">IF(OR(AF69="Si",AF69="N/A"),1,0)</f>
        <v>1</v>
      </c>
      <c r="CG69">
        <f t="shared" ref="CG69:CG132" si="300">IF(OR(AG69="Si",AG69="N/A"),1,0)</f>
        <v>1</v>
      </c>
      <c r="CH69">
        <f t="shared" ref="CH69:CH132" si="301">IF(OR(AH69="Si",AH69="N/A"),1,0)</f>
        <v>1</v>
      </c>
      <c r="CI69">
        <f t="shared" ref="CI69:CI132" si="302">IF(OR(AI69="Si",AI69="N/A"),1,0)</f>
        <v>1</v>
      </c>
      <c r="CJ69">
        <f t="shared" ref="CJ69:CJ132" si="303">IF(OR(AJ69="Si",AJ69="N/A"),1,0)</f>
        <v>1</v>
      </c>
      <c r="CK69">
        <f t="shared" ref="CK69:CK132" si="304">IF(OR(AK69="Si",AK69="N/A"),1,0)</f>
        <v>1</v>
      </c>
      <c r="CL69">
        <f t="shared" ref="CL69:CL132" si="305">IF(OR(AL69="Si",AL69="N/A"),1,0)</f>
        <v>1</v>
      </c>
      <c r="CM69">
        <f t="shared" ref="CM69:CM132" si="306">IF(OR(AM69="Si",AM69="N/A"),1,0)</f>
        <v>1</v>
      </c>
      <c r="CN69">
        <f t="shared" ref="CN69:CN132" si="307">IF(OR(AN69="Si",AN69="N/A"),1,0)</f>
        <v>1</v>
      </c>
      <c r="CO69">
        <f t="shared" ref="CO69:CO132" si="308">IF(OR(AO69="Si",AO69="N/A"),1,0)</f>
        <v>1</v>
      </c>
      <c r="CP69">
        <f t="shared" ref="CP69:CP132" si="309">IF(OR(AP69="Si",AP69="N/A"),1,0)</f>
        <v>1</v>
      </c>
      <c r="CQ69">
        <f t="shared" ref="CQ69:CQ132" si="310">IF(OR(AP69="Si",AP69="N/A"),1,0)</f>
        <v>1</v>
      </c>
      <c r="CR69">
        <f t="shared" ref="CR69:CR132" si="311">IF(OR(AR69="Si",AR69="N/A"),1,0)</f>
        <v>1</v>
      </c>
      <c r="CS69">
        <f t="shared" ref="CS69:CS132" si="312">IF(OR(AS69="Si",AS69="N/A"),1,0)</f>
        <v>1</v>
      </c>
      <c r="CT69">
        <f t="shared" ref="CT69:CT132" si="313">IF(OR(AT69="Si",AT69="N/A"),1,0)</f>
        <v>1</v>
      </c>
      <c r="CU69">
        <f t="shared" ref="CU69:CU132" si="314">IF(OR(AU69="Si",AU69="N/A"),1,0)</f>
        <v>1</v>
      </c>
      <c r="CV69">
        <f t="shared" ref="CV69:CV132" si="315">IF(OR(AV69="Si",AV69="N/A"),1,0)</f>
        <v>1</v>
      </c>
      <c r="CW69">
        <f t="shared" ref="CW69:CW132" si="316">IF(OR(AW69="Si",AW69="N/A"),1,0)</f>
        <v>0</v>
      </c>
      <c r="CX69">
        <f t="shared" ref="CX69:CX132" si="317">IF(OR(AX69="Si",AX69="N/A"),1,0)</f>
        <v>1</v>
      </c>
      <c r="CY69">
        <f t="shared" ref="CY69:CY132" si="318">IF(OR(AY69="Si",AY69="N/A"),1,0)</f>
        <v>1</v>
      </c>
      <c r="CZ69">
        <f t="shared" ref="CZ69:CZ132" si="319">IF(OR(AZ69="Si",AZ69="N/A"),1,0)</f>
        <v>1</v>
      </c>
      <c r="DA69">
        <f t="shared" ref="DA69:DA132" si="320">IF(OR(BA69="Si",BA69="N/A"),1,0)</f>
        <v>1</v>
      </c>
      <c r="DB69">
        <f t="shared" ref="DB69:DB132" si="321">IF(OR(BB69="Si",BB69="N/A"),1,0)</f>
        <v>1</v>
      </c>
      <c r="DC69" s="187">
        <f t="shared" ref="DC69:DC132" si="322">IF(OR(BC69="Si",BC69="N/A"),1,0)</f>
        <v>1</v>
      </c>
      <c r="DD69" s="187">
        <f t="shared" ref="DD69:DD132" si="323">IF(OR(BD69="Si",BD69="N/A"),1,0)</f>
        <v>1</v>
      </c>
      <c r="DE69" s="187">
        <f t="shared" ref="DE69:DE132" si="324">IF(OR(BE69="Si",BE69="N/A"),1,0)</f>
        <v>1</v>
      </c>
      <c r="DF69" s="187">
        <f t="shared" si="208"/>
        <v>1</v>
      </c>
      <c r="DG69">
        <f t="shared" si="183"/>
        <v>1</v>
      </c>
      <c r="DH69" s="7">
        <f t="shared" si="209"/>
        <v>0.15</v>
      </c>
      <c r="DI69" s="7">
        <f t="shared" si="210"/>
        <v>0.15</v>
      </c>
      <c r="DJ69" s="7">
        <f t="shared" si="211"/>
        <v>0.15</v>
      </c>
      <c r="DK69" s="7">
        <f t="shared" si="184"/>
        <v>0.15</v>
      </c>
      <c r="DL69" s="7">
        <f t="shared" si="212"/>
        <v>0.3</v>
      </c>
      <c r="DM69" s="7">
        <f t="shared" si="213"/>
        <v>0.3</v>
      </c>
      <c r="DN69" s="7">
        <f t="shared" si="214"/>
        <v>0.3</v>
      </c>
      <c r="DO69" s="7">
        <f t="shared" si="215"/>
        <v>0.3</v>
      </c>
      <c r="DP69" s="7">
        <f>IF(MIN(Data[[#This Row],[¿El agente demuestra escucha activa durante la gestión?6]:[¿El agente parafrasea para confirmar entendimiento?9]])=0,0,30%)</f>
        <v>0.3</v>
      </c>
      <c r="DQ69" s="7">
        <f t="shared" si="216"/>
        <v>0.3</v>
      </c>
      <c r="DR69" s="7">
        <f t="shared" si="217"/>
        <v>0.3</v>
      </c>
      <c r="DS69" s="7">
        <f t="shared" si="218"/>
        <v>0.3</v>
      </c>
      <c r="DT69" s="7">
        <f t="shared" si="219"/>
        <v>0.3</v>
      </c>
      <c r="DU69" s="7">
        <f>IF(MIN(Data[[#This Row],[¿El agente adapta su comunicación al cliente?11]:[¿El agente utiliza el plural corporativo correctamente?14]])=0,0,30%)</f>
        <v>0.3</v>
      </c>
      <c r="DV69" s="7">
        <f t="shared" si="220"/>
        <v>0.25</v>
      </c>
      <c r="DW69" s="7">
        <f t="shared" si="185"/>
        <v>0.25</v>
      </c>
      <c r="DX69" s="7">
        <f t="shared" si="186"/>
        <v>1</v>
      </c>
      <c r="DY69" s="7">
        <f t="shared" ref="DY69:DY132" si="325">IF((V69="No"),0,$DY$2)</f>
        <v>1</v>
      </c>
      <c r="DZ69" s="7">
        <f t="shared" ref="DZ69:DZ132" si="326">IF((W69="No"),0,$DY$2)</f>
        <v>1</v>
      </c>
      <c r="EA69" s="7">
        <f t="shared" ref="EA69:EA132" si="327">IF((Y69="No"),0,$DY$2)</f>
        <v>1</v>
      </c>
      <c r="EB69" s="7">
        <f t="shared" ref="EB69:EB132" si="328">IF((Y69="No"),0,$DY$2)</f>
        <v>1</v>
      </c>
      <c r="EC69" s="7">
        <f t="shared" si="187"/>
        <v>1</v>
      </c>
      <c r="ED69" s="7">
        <f t="shared" si="221"/>
        <v>1</v>
      </c>
      <c r="EE69" s="7">
        <f t="shared" si="222"/>
        <v>1</v>
      </c>
      <c r="EF69" s="7">
        <f>IF(SUM(Data[[#This Row],[¿El agente presenta correctamente los beneficios del producto?23]:[¿El agente comunica beneficios emocionales al cliente?24]])=200%,100%,0%)</f>
        <v>1</v>
      </c>
      <c r="EG69" s="7">
        <f t="shared" si="223"/>
        <v>1</v>
      </c>
      <c r="EH69" s="7">
        <f t="shared" si="224"/>
        <v>1</v>
      </c>
      <c r="EI69" s="7">
        <f t="shared" si="225"/>
        <v>1</v>
      </c>
      <c r="EJ69" s="7">
        <f t="shared" si="188"/>
        <v>1</v>
      </c>
      <c r="EK69" s="7">
        <f t="shared" si="226"/>
        <v>1</v>
      </c>
      <c r="EL69" s="7">
        <f>+Data[[#This Row],[¿El agente explica los términos y condiciones del servicio?28]]</f>
        <v>1</v>
      </c>
      <c r="EM69" s="7">
        <f t="shared" si="227"/>
        <v>1</v>
      </c>
      <c r="EN69" s="7">
        <f>+Data[[#This Row],[¿El agente identifica correctamente la solicitud del cliente? 2]]</f>
        <v>1</v>
      </c>
      <c r="EO69" s="7">
        <f t="shared" si="228"/>
        <v>1</v>
      </c>
      <c r="EP69" s="7">
        <f t="shared" si="229"/>
        <v>1</v>
      </c>
      <c r="EQ69" s="7">
        <f t="shared" si="230"/>
        <v>1</v>
      </c>
      <c r="ER69" s="7">
        <f t="shared" si="189"/>
        <v>1</v>
      </c>
      <c r="ES69" s="7">
        <f t="shared" si="231"/>
        <v>1</v>
      </c>
      <c r="ET69" s="7">
        <f t="shared" si="232"/>
        <v>1</v>
      </c>
      <c r="EU69" s="7">
        <f t="shared" si="190"/>
        <v>1</v>
      </c>
      <c r="EV69" s="7">
        <f t="shared" si="233"/>
        <v>1</v>
      </c>
      <c r="EW69" s="7">
        <f t="shared" si="234"/>
        <v>1</v>
      </c>
      <c r="EX69" s="7">
        <f t="shared" ref="EX69:EX132" si="329">IF((AO69="No"),0,$DY$2)</f>
        <v>1</v>
      </c>
      <c r="EY69" s="7">
        <f t="shared" ref="EY69:EY132" si="330">IF((AP69="No"),0,$DY$2)</f>
        <v>1</v>
      </c>
      <c r="EZ69" s="7">
        <f t="shared" si="235"/>
        <v>1</v>
      </c>
      <c r="FA69" s="7">
        <f t="shared" ref="FA69:FA132" si="331">IF((AR69="No"),0,$DY$2)</f>
        <v>1</v>
      </c>
      <c r="FB69" s="7">
        <f t="shared" si="191"/>
        <v>1</v>
      </c>
      <c r="FC69" s="7">
        <f t="shared" si="192"/>
        <v>1</v>
      </c>
      <c r="FD69" s="7">
        <f t="shared" si="236"/>
        <v>1</v>
      </c>
      <c r="FE69" s="7">
        <f t="shared" si="237"/>
        <v>1</v>
      </c>
      <c r="FF69" s="7">
        <f t="shared" si="238"/>
        <v>1</v>
      </c>
      <c r="FG69" s="7">
        <f t="shared" si="239"/>
        <v>1</v>
      </c>
      <c r="FH69" s="7">
        <f t="shared" si="240"/>
        <v>1</v>
      </c>
      <c r="FI69" s="7">
        <f t="shared" si="241"/>
        <v>0</v>
      </c>
      <c r="FJ69" s="7">
        <f t="shared" si="193"/>
        <v>0</v>
      </c>
      <c r="FK69" s="7">
        <f t="shared" si="242"/>
        <v>1</v>
      </c>
      <c r="FL69" s="7">
        <f>+Data[[#This Row],[¿El agente gestiona la oferta según la campaña vigente?48]]</f>
        <v>1</v>
      </c>
      <c r="FM69" s="7">
        <f t="shared" si="243"/>
        <v>1</v>
      </c>
      <c r="FN69" s="7">
        <f t="shared" si="244"/>
        <v>1</v>
      </c>
      <c r="FO69" s="7">
        <f t="shared" si="245"/>
        <v>1</v>
      </c>
      <c r="FP69" s="7">
        <f t="shared" si="194"/>
        <v>1</v>
      </c>
      <c r="FQ69" s="7">
        <f t="shared" si="246"/>
        <v>1</v>
      </c>
      <c r="FR69" s="7">
        <f>+Data[[#This Row],[¿El agente registra correctamente todas las interacciones?52]]</f>
        <v>1</v>
      </c>
      <c r="FS69" s="7">
        <f t="shared" si="195"/>
        <v>0</v>
      </c>
      <c r="FT69" s="240">
        <f t="shared" si="247"/>
        <v>1</v>
      </c>
      <c r="FU69" s="7">
        <f>+Data[[#This Row],[¿El agente confirma la titularidad del cliente adecuadamente?53]]</f>
        <v>1</v>
      </c>
      <c r="FV69" s="240">
        <f t="shared" si="248"/>
        <v>1</v>
      </c>
      <c r="FW69" s="240">
        <f t="shared" si="249"/>
        <v>1</v>
      </c>
      <c r="FX69" s="7">
        <f t="shared" si="196"/>
        <v>1</v>
      </c>
      <c r="FY69" s="240">
        <f t="shared" si="250"/>
        <v>1</v>
      </c>
      <c r="FZ69" s="7">
        <f>+Data[[#This Row],[¿El agente evita compartir información sensible?56]]</f>
        <v>1</v>
      </c>
      <c r="GA69" s="7">
        <f t="shared" si="197"/>
        <v>1</v>
      </c>
      <c r="GB69" s="189">
        <f t="shared" si="198"/>
        <v>0.1</v>
      </c>
      <c r="GC69" s="189">
        <f t="shared" si="199"/>
        <v>0.3</v>
      </c>
      <c r="GD69" s="190">
        <f t="shared" si="200"/>
        <v>0</v>
      </c>
      <c r="GE69" s="190">
        <f t="shared" si="201"/>
        <v>0.3</v>
      </c>
      <c r="GF69" s="7">
        <f t="shared" si="202"/>
        <v>0.7</v>
      </c>
      <c r="GG69" s="187">
        <f>1</f>
        <v>1</v>
      </c>
      <c r="GH69" s="187">
        <f t="shared" si="251"/>
        <v>1</v>
      </c>
      <c r="GI69" t="str">
        <f t="shared" si="252"/>
        <v/>
      </c>
      <c r="GJ69" t="str">
        <f t="shared" si="253"/>
        <v/>
      </c>
      <c r="GK69" t="str">
        <f t="shared" si="254"/>
        <v/>
      </c>
      <c r="GN69" t="str">
        <f t="shared" si="255"/>
        <v/>
      </c>
      <c r="GO69" t="str">
        <f t="shared" si="256"/>
        <v/>
      </c>
      <c r="GP69" t="str">
        <f t="shared" si="257"/>
        <v/>
      </c>
      <c r="GQ69" t="str">
        <f t="shared" si="258"/>
        <v/>
      </c>
      <c r="GR69" t="str">
        <f t="shared" si="259"/>
        <v/>
      </c>
      <c r="GS69" t="str">
        <f t="shared" si="260"/>
        <v/>
      </c>
      <c r="GT69" t="str">
        <f t="shared" si="261"/>
        <v/>
      </c>
      <c r="GU69" t="e">
        <f>IF(#REF!="No",#REF!,"")</f>
        <v>#REF!</v>
      </c>
      <c r="GV69" t="str">
        <f t="shared" si="262"/>
        <v/>
      </c>
      <c r="GW69" t="str">
        <f t="shared" si="263"/>
        <v/>
      </c>
      <c r="GX69" t="str">
        <f t="shared" si="264"/>
        <v/>
      </c>
      <c r="GY69" t="str">
        <f t="shared" si="265"/>
        <v/>
      </c>
      <c r="GZ69" t="str">
        <f t="shared" si="266"/>
        <v/>
      </c>
      <c r="HA69" t="str">
        <f t="shared" si="267"/>
        <v/>
      </c>
      <c r="HB69" t="str">
        <f t="shared" si="268"/>
        <v/>
      </c>
      <c r="HC69" t="str">
        <f t="shared" si="269"/>
        <v/>
      </c>
      <c r="HD69" t="str">
        <f t="shared" si="270"/>
        <v/>
      </c>
      <c r="HE69" t="str">
        <f t="shared" si="271"/>
        <v/>
      </c>
      <c r="HF69" t="str">
        <f t="shared" si="272"/>
        <v/>
      </c>
      <c r="HG69" t="str">
        <f t="shared" si="273"/>
        <v/>
      </c>
      <c r="HH69" t="str">
        <f t="shared" si="274"/>
        <v/>
      </c>
      <c r="HI69" t="str">
        <f t="shared" si="275"/>
        <v/>
      </c>
      <c r="HJ69" t="str">
        <f t="shared" si="276"/>
        <v/>
      </c>
      <c r="HK69" t="str">
        <f t="shared" si="277"/>
        <v/>
      </c>
      <c r="HL69" t="str">
        <f t="shared" si="278"/>
        <v/>
      </c>
      <c r="HM69" t="str">
        <f t="shared" si="279"/>
        <v/>
      </c>
      <c r="HN69" t="str">
        <f t="shared" si="280"/>
        <v/>
      </c>
      <c r="HO69" t="str">
        <f t="shared" si="281"/>
        <v/>
      </c>
      <c r="HP69" t="str">
        <f t="shared" si="282"/>
        <v/>
      </c>
      <c r="HQ69" t="e">
        <f>IF(#REF!="No",#REF!,"")</f>
        <v>#REF!</v>
      </c>
      <c r="HR69" t="e">
        <f>IF(#REF!="No",#REF!,"")</f>
        <v>#REF!</v>
      </c>
      <c r="HS69" t="str">
        <f t="shared" si="283"/>
        <v/>
      </c>
      <c r="HT69" t="str">
        <f t="shared" si="284"/>
        <v/>
      </c>
      <c r="HU69" t="str">
        <f t="shared" si="285"/>
        <v/>
      </c>
      <c r="HV69" t="str">
        <f t="shared" si="286"/>
        <v/>
      </c>
      <c r="HW69" t="str">
        <f t="shared" si="287"/>
        <v/>
      </c>
      <c r="HX69" t="str">
        <f t="shared" si="288"/>
        <v xml:space="preserve">¿El agente maneja correctamente las objeciones del cliente? </v>
      </c>
      <c r="HY69" t="str">
        <f t="shared" si="289"/>
        <v/>
      </c>
      <c r="HZ69" t="str">
        <f t="shared" si="290"/>
        <v/>
      </c>
      <c r="IA69" t="str">
        <f t="shared" si="291"/>
        <v/>
      </c>
      <c r="IB69" t="str">
        <f t="shared" si="292"/>
        <v/>
      </c>
      <c r="IC69" t="str">
        <f t="shared" si="293"/>
        <v/>
      </c>
      <c r="ID69" s="187" t="str">
        <f t="shared" si="294"/>
        <v/>
      </c>
      <c r="IE69" s="187" t="str">
        <f t="shared" si="295"/>
        <v/>
      </c>
      <c r="IF69" s="187" t="str">
        <f t="shared" si="296"/>
        <v/>
      </c>
      <c r="IG69" s="187" t="str">
        <f t="shared" si="297"/>
        <v/>
      </c>
      <c r="IH69" s="78" t="str">
        <f>A69&amp;" "&amp;F69&amp;" "&amp;Data[[#This Row],[mes]]</f>
        <v>Jose Luis Reyes Pitti Outbound may-26</v>
      </c>
      <c r="II69" s="78">
        <f t="shared" si="205"/>
        <v>2</v>
      </c>
      <c r="IJ69" s="78">
        <f t="shared" si="203"/>
        <v>0</v>
      </c>
      <c r="IK69" s="78">
        <f>IF(Data[[#This Row],[Muestra Critica]]&gt;0,Data[[#This Row],[Muestra Critica]],"")</f>
        <v>1</v>
      </c>
      <c r="IL69">
        <f>IF(IK69="","",COUNTIF($IK$3:$IK484,IK69))</f>
        <v>397</v>
      </c>
      <c r="IM69">
        <f t="shared" si="204"/>
        <v>0</v>
      </c>
      <c r="IN69" s="188" t="str">
        <f t="shared" si="298"/>
        <v>may-26</v>
      </c>
      <c r="IO69" s="78"/>
      <c r="IP69" s="78"/>
      <c r="IQ69" s="78"/>
      <c r="IR69" s="78"/>
      <c r="IS69" s="78" t="str">
        <f ca="1">IFERROR(_xlfn.XLOOKUP(A:A,HC!B:B,HC!E:E,,0),0)</f>
        <v>&gt; 60 dias</v>
      </c>
    </row>
    <row r="70" spans="1:253" ht="15.5">
      <c r="A70" s="205" t="s">
        <v>311</v>
      </c>
      <c r="B70" s="205">
        <v>65237321</v>
      </c>
      <c r="C70" s="210">
        <v>46153</v>
      </c>
      <c r="D70" s="205" t="s">
        <v>441</v>
      </c>
      <c r="E70" s="205" t="s">
        <v>432</v>
      </c>
      <c r="F70" s="205" t="s">
        <v>32</v>
      </c>
      <c r="G70" s="205" t="s">
        <v>436</v>
      </c>
      <c r="H70" s="205" t="s">
        <v>451</v>
      </c>
      <c r="I70" s="206" t="s">
        <v>447</v>
      </c>
      <c r="J70" s="168" t="s">
        <v>33</v>
      </c>
      <c r="K70" s="168" t="s">
        <v>33</v>
      </c>
      <c r="L70" s="168" t="s">
        <v>33</v>
      </c>
      <c r="M70" s="168" t="s">
        <v>33</v>
      </c>
      <c r="N70" s="168" t="s">
        <v>33</v>
      </c>
      <c r="O70" s="168" t="s">
        <v>33</v>
      </c>
      <c r="P70" s="168" t="s">
        <v>33</v>
      </c>
      <c r="Q70" s="168" t="s">
        <v>33</v>
      </c>
      <c r="R70" s="168" t="s">
        <v>33</v>
      </c>
      <c r="S70" s="168" t="s">
        <v>33</v>
      </c>
      <c r="T70" s="168" t="s">
        <v>33</v>
      </c>
      <c r="U70" s="168" t="s">
        <v>33</v>
      </c>
      <c r="V70" s="169" t="s">
        <v>33</v>
      </c>
      <c r="W70" s="169" t="s">
        <v>33</v>
      </c>
      <c r="X70" s="169" t="s">
        <v>33</v>
      </c>
      <c r="Y70" s="169" t="s">
        <v>33</v>
      </c>
      <c r="Z70" s="169" t="s">
        <v>33</v>
      </c>
      <c r="AA70" s="169" t="s">
        <v>33</v>
      </c>
      <c r="AB70" s="169" t="s">
        <v>33</v>
      </c>
      <c r="AC70" s="169" t="s">
        <v>33</v>
      </c>
      <c r="AD70" s="169" t="s">
        <v>33</v>
      </c>
      <c r="AE70" s="169" t="s">
        <v>33</v>
      </c>
      <c r="AF70" s="169" t="s">
        <v>33</v>
      </c>
      <c r="AG70" s="169" t="s">
        <v>33</v>
      </c>
      <c r="AH70" s="169" t="s">
        <v>33</v>
      </c>
      <c r="AI70" s="169" t="s">
        <v>33</v>
      </c>
      <c r="AJ70" s="169" t="s">
        <v>33</v>
      </c>
      <c r="AK70" s="169" t="s">
        <v>33</v>
      </c>
      <c r="AL70" s="169" t="s">
        <v>33</v>
      </c>
      <c r="AM70" s="169" t="s">
        <v>33</v>
      </c>
      <c r="AN70" s="169" t="s">
        <v>33</v>
      </c>
      <c r="AO70" s="169" t="s">
        <v>33</v>
      </c>
      <c r="AP70" s="169" t="s">
        <v>33</v>
      </c>
      <c r="AQ70" s="169" t="s">
        <v>464</v>
      </c>
      <c r="AR70" s="169" t="s">
        <v>33</v>
      </c>
      <c r="AS70" s="169" t="s">
        <v>33</v>
      </c>
      <c r="AT70" s="169" t="s">
        <v>33</v>
      </c>
      <c r="AU70" s="169" t="s">
        <v>33</v>
      </c>
      <c r="AV70" s="169" t="s">
        <v>33</v>
      </c>
      <c r="AW70" s="169" t="s">
        <v>34</v>
      </c>
      <c r="AX70" s="169" t="s">
        <v>33</v>
      </c>
      <c r="AY70" s="169" t="s">
        <v>33</v>
      </c>
      <c r="AZ70" s="169" t="s">
        <v>33</v>
      </c>
      <c r="BA70" s="169" t="s">
        <v>33</v>
      </c>
      <c r="BB70" s="169" t="s">
        <v>33</v>
      </c>
      <c r="BC70" s="207" t="s">
        <v>33</v>
      </c>
      <c r="BD70" s="207" t="s">
        <v>33</v>
      </c>
      <c r="BE70" s="207" t="s">
        <v>33</v>
      </c>
      <c r="BF70" s="208" t="s">
        <v>33</v>
      </c>
      <c r="BG70" s="196"/>
      <c r="BH70" s="211" t="str">
        <f>Data[[#This Row],[Tipo de Muestra]]</f>
        <v>Critica</v>
      </c>
      <c r="BI70" s="196"/>
      <c r="BJ70" s="196"/>
      <c r="BK70">
        <f t="shared" si="206"/>
        <v>1</v>
      </c>
      <c r="BL70">
        <f t="shared" si="207"/>
        <v>1</v>
      </c>
      <c r="BM70">
        <f t="shared" si="164"/>
        <v>1</v>
      </c>
      <c r="BN70">
        <f t="shared" si="165"/>
        <v>1</v>
      </c>
      <c r="BO70">
        <f t="shared" si="166"/>
        <v>1</v>
      </c>
      <c r="BP70">
        <f t="shared" si="167"/>
        <v>1</v>
      </c>
      <c r="BQ70">
        <f t="shared" si="168"/>
        <v>1</v>
      </c>
      <c r="BR70">
        <f t="shared" si="169"/>
        <v>1</v>
      </c>
      <c r="BS70">
        <f t="shared" si="170"/>
        <v>1</v>
      </c>
      <c r="BT70">
        <f t="shared" si="171"/>
        <v>1</v>
      </c>
      <c r="BU70">
        <f t="shared" si="172"/>
        <v>1</v>
      </c>
      <c r="BV70">
        <f t="shared" si="173"/>
        <v>1</v>
      </c>
      <c r="BW70">
        <f t="shared" si="174"/>
        <v>1</v>
      </c>
      <c r="BX70">
        <f t="shared" si="175"/>
        <v>1</v>
      </c>
      <c r="BY70">
        <f t="shared" si="176"/>
        <v>1</v>
      </c>
      <c r="BZ70">
        <f t="shared" si="177"/>
        <v>1</v>
      </c>
      <c r="CA70">
        <f t="shared" si="178"/>
        <v>1</v>
      </c>
      <c r="CB70">
        <f t="shared" si="179"/>
        <v>1</v>
      </c>
      <c r="CC70">
        <f t="shared" si="180"/>
        <v>1</v>
      </c>
      <c r="CD70">
        <f t="shared" si="181"/>
        <v>1</v>
      </c>
      <c r="CE70">
        <f t="shared" si="182"/>
        <v>1</v>
      </c>
      <c r="CF70">
        <f t="shared" si="299"/>
        <v>1</v>
      </c>
      <c r="CG70">
        <f t="shared" si="300"/>
        <v>1</v>
      </c>
      <c r="CH70">
        <f t="shared" si="301"/>
        <v>1</v>
      </c>
      <c r="CI70">
        <f t="shared" si="302"/>
        <v>1</v>
      </c>
      <c r="CJ70">
        <f t="shared" si="303"/>
        <v>1</v>
      </c>
      <c r="CK70">
        <f t="shared" si="304"/>
        <v>1</v>
      </c>
      <c r="CL70">
        <f t="shared" si="305"/>
        <v>1</v>
      </c>
      <c r="CM70">
        <f t="shared" si="306"/>
        <v>1</v>
      </c>
      <c r="CN70">
        <f t="shared" si="307"/>
        <v>1</v>
      </c>
      <c r="CO70">
        <f t="shared" si="308"/>
        <v>1</v>
      </c>
      <c r="CP70">
        <f t="shared" si="309"/>
        <v>1</v>
      </c>
      <c r="CQ70">
        <f t="shared" si="310"/>
        <v>1</v>
      </c>
      <c r="CR70">
        <f t="shared" si="311"/>
        <v>1</v>
      </c>
      <c r="CS70">
        <f t="shared" si="312"/>
        <v>1</v>
      </c>
      <c r="CT70">
        <f t="shared" si="313"/>
        <v>1</v>
      </c>
      <c r="CU70">
        <f t="shared" si="314"/>
        <v>1</v>
      </c>
      <c r="CV70">
        <f t="shared" si="315"/>
        <v>1</v>
      </c>
      <c r="CW70">
        <f t="shared" si="316"/>
        <v>0</v>
      </c>
      <c r="CX70">
        <f t="shared" si="317"/>
        <v>1</v>
      </c>
      <c r="CY70">
        <f t="shared" si="318"/>
        <v>1</v>
      </c>
      <c r="CZ70">
        <f t="shared" si="319"/>
        <v>1</v>
      </c>
      <c r="DA70">
        <f t="shared" si="320"/>
        <v>1</v>
      </c>
      <c r="DB70">
        <f t="shared" si="321"/>
        <v>1</v>
      </c>
      <c r="DC70" s="187">
        <f t="shared" si="322"/>
        <v>1</v>
      </c>
      <c r="DD70" s="187">
        <f t="shared" si="323"/>
        <v>1</v>
      </c>
      <c r="DE70" s="187">
        <f t="shared" si="324"/>
        <v>1</v>
      </c>
      <c r="DF70" s="187">
        <f t="shared" si="208"/>
        <v>1</v>
      </c>
      <c r="DG70">
        <f t="shared" si="183"/>
        <v>1</v>
      </c>
      <c r="DH70" s="7">
        <f t="shared" si="209"/>
        <v>0.15</v>
      </c>
      <c r="DI70" s="7">
        <f t="shared" si="210"/>
        <v>0.15</v>
      </c>
      <c r="DJ70" s="7">
        <f t="shared" si="211"/>
        <v>0.15</v>
      </c>
      <c r="DK70" s="7">
        <f t="shared" si="184"/>
        <v>0.15</v>
      </c>
      <c r="DL70" s="7">
        <f t="shared" si="212"/>
        <v>0.3</v>
      </c>
      <c r="DM70" s="7">
        <f t="shared" si="213"/>
        <v>0.3</v>
      </c>
      <c r="DN70" s="7">
        <f t="shared" si="214"/>
        <v>0.3</v>
      </c>
      <c r="DO70" s="7">
        <f t="shared" si="215"/>
        <v>0.3</v>
      </c>
      <c r="DP70" s="7">
        <f>IF(MIN(Data[[#This Row],[¿El agente demuestra escucha activa durante la gestión?6]:[¿El agente parafrasea para confirmar entendimiento?9]])=0,0,30%)</f>
        <v>0.3</v>
      </c>
      <c r="DQ70" s="7">
        <f t="shared" si="216"/>
        <v>0.3</v>
      </c>
      <c r="DR70" s="7">
        <f t="shared" si="217"/>
        <v>0.3</v>
      </c>
      <c r="DS70" s="7">
        <f t="shared" si="218"/>
        <v>0.3</v>
      </c>
      <c r="DT70" s="7">
        <f t="shared" si="219"/>
        <v>0.3</v>
      </c>
      <c r="DU70" s="7">
        <f>IF(MIN(Data[[#This Row],[¿El agente adapta su comunicación al cliente?11]:[¿El agente utiliza el plural corporativo correctamente?14]])=0,0,30%)</f>
        <v>0.3</v>
      </c>
      <c r="DV70" s="7">
        <f t="shared" si="220"/>
        <v>0.25</v>
      </c>
      <c r="DW70" s="7">
        <f t="shared" si="185"/>
        <v>0.25</v>
      </c>
      <c r="DX70" s="7">
        <f t="shared" si="186"/>
        <v>1</v>
      </c>
      <c r="DY70" s="7">
        <f t="shared" si="325"/>
        <v>1</v>
      </c>
      <c r="DZ70" s="7">
        <f t="shared" si="326"/>
        <v>1</v>
      </c>
      <c r="EA70" s="7">
        <f t="shared" si="327"/>
        <v>1</v>
      </c>
      <c r="EB70" s="7">
        <f t="shared" si="328"/>
        <v>1</v>
      </c>
      <c r="EC70" s="7">
        <f t="shared" si="187"/>
        <v>1</v>
      </c>
      <c r="ED70" s="7">
        <f t="shared" si="221"/>
        <v>1</v>
      </c>
      <c r="EE70" s="7">
        <f t="shared" si="222"/>
        <v>1</v>
      </c>
      <c r="EF70" s="7">
        <f>IF(SUM(Data[[#This Row],[¿El agente presenta correctamente los beneficios del producto?23]:[¿El agente comunica beneficios emocionales al cliente?24]])=200%,100%,0%)</f>
        <v>1</v>
      </c>
      <c r="EG70" s="7">
        <f t="shared" si="223"/>
        <v>1</v>
      </c>
      <c r="EH70" s="7">
        <f t="shared" si="224"/>
        <v>1</v>
      </c>
      <c r="EI70" s="7">
        <f t="shared" si="225"/>
        <v>1</v>
      </c>
      <c r="EJ70" s="7">
        <f t="shared" si="188"/>
        <v>1</v>
      </c>
      <c r="EK70" s="7">
        <f t="shared" si="226"/>
        <v>1</v>
      </c>
      <c r="EL70" s="7">
        <f>+Data[[#This Row],[¿El agente explica los términos y condiciones del servicio?28]]</f>
        <v>1</v>
      </c>
      <c r="EM70" s="7">
        <f t="shared" si="227"/>
        <v>1</v>
      </c>
      <c r="EN70" s="7">
        <f>+Data[[#This Row],[¿El agente identifica correctamente la solicitud del cliente? 2]]</f>
        <v>1</v>
      </c>
      <c r="EO70" s="7">
        <f t="shared" si="228"/>
        <v>1</v>
      </c>
      <c r="EP70" s="7">
        <f t="shared" si="229"/>
        <v>1</v>
      </c>
      <c r="EQ70" s="7">
        <f t="shared" si="230"/>
        <v>1</v>
      </c>
      <c r="ER70" s="7">
        <f t="shared" si="189"/>
        <v>1</v>
      </c>
      <c r="ES70" s="7">
        <f t="shared" si="231"/>
        <v>1</v>
      </c>
      <c r="ET70" s="7">
        <f t="shared" si="232"/>
        <v>1</v>
      </c>
      <c r="EU70" s="7">
        <f t="shared" si="190"/>
        <v>1</v>
      </c>
      <c r="EV70" s="7">
        <f t="shared" si="233"/>
        <v>1</v>
      </c>
      <c r="EW70" s="7">
        <f t="shared" si="234"/>
        <v>1</v>
      </c>
      <c r="EX70" s="7">
        <f t="shared" si="329"/>
        <v>1</v>
      </c>
      <c r="EY70" s="7">
        <f t="shared" si="330"/>
        <v>1</v>
      </c>
      <c r="EZ70" s="7">
        <f t="shared" si="235"/>
        <v>1</v>
      </c>
      <c r="FA70" s="7">
        <f t="shared" si="331"/>
        <v>1</v>
      </c>
      <c r="FB70" s="7">
        <f t="shared" si="191"/>
        <v>1</v>
      </c>
      <c r="FC70" s="7">
        <f t="shared" si="192"/>
        <v>1</v>
      </c>
      <c r="FD70" s="7">
        <f t="shared" si="236"/>
        <v>1</v>
      </c>
      <c r="FE70" s="7">
        <f t="shared" si="237"/>
        <v>1</v>
      </c>
      <c r="FF70" s="7">
        <f t="shared" si="238"/>
        <v>1</v>
      </c>
      <c r="FG70" s="7">
        <f t="shared" si="239"/>
        <v>1</v>
      </c>
      <c r="FH70" s="7">
        <f t="shared" si="240"/>
        <v>1</v>
      </c>
      <c r="FI70" s="7">
        <f t="shared" si="241"/>
        <v>0</v>
      </c>
      <c r="FJ70" s="7">
        <f t="shared" si="193"/>
        <v>0</v>
      </c>
      <c r="FK70" s="7">
        <f t="shared" si="242"/>
        <v>1</v>
      </c>
      <c r="FL70" s="7">
        <f>+Data[[#This Row],[¿El agente gestiona la oferta según la campaña vigente?48]]</f>
        <v>1</v>
      </c>
      <c r="FM70" s="7">
        <f t="shared" si="243"/>
        <v>1</v>
      </c>
      <c r="FN70" s="7">
        <f t="shared" si="244"/>
        <v>1</v>
      </c>
      <c r="FO70" s="7">
        <f t="shared" si="245"/>
        <v>1</v>
      </c>
      <c r="FP70" s="7">
        <f t="shared" si="194"/>
        <v>1</v>
      </c>
      <c r="FQ70" s="7">
        <f t="shared" si="246"/>
        <v>1</v>
      </c>
      <c r="FR70" s="7">
        <f>+Data[[#This Row],[¿El agente registra correctamente todas las interacciones?52]]</f>
        <v>1</v>
      </c>
      <c r="FS70" s="7">
        <f t="shared" si="195"/>
        <v>0</v>
      </c>
      <c r="FT70" s="240">
        <f t="shared" si="247"/>
        <v>1</v>
      </c>
      <c r="FU70" s="7">
        <f>+Data[[#This Row],[¿El agente confirma la titularidad del cliente adecuadamente?53]]</f>
        <v>1</v>
      </c>
      <c r="FV70" s="240">
        <f t="shared" si="248"/>
        <v>1</v>
      </c>
      <c r="FW70" s="240">
        <f t="shared" si="249"/>
        <v>1</v>
      </c>
      <c r="FX70" s="7">
        <f t="shared" si="196"/>
        <v>1</v>
      </c>
      <c r="FY70" s="240">
        <f t="shared" si="250"/>
        <v>1</v>
      </c>
      <c r="FZ70" s="7">
        <f>+Data[[#This Row],[¿El agente evita compartir información sensible?56]]</f>
        <v>1</v>
      </c>
      <c r="GA70" s="7">
        <f t="shared" si="197"/>
        <v>1</v>
      </c>
      <c r="GB70" s="189">
        <f t="shared" si="198"/>
        <v>0.1</v>
      </c>
      <c r="GC70" s="189">
        <f t="shared" si="199"/>
        <v>0.3</v>
      </c>
      <c r="GD70" s="190">
        <f t="shared" si="200"/>
        <v>0</v>
      </c>
      <c r="GE70" s="190">
        <f t="shared" si="201"/>
        <v>0.3</v>
      </c>
      <c r="GF70" s="7">
        <f t="shared" si="202"/>
        <v>0.7</v>
      </c>
      <c r="GG70" s="187">
        <f>1</f>
        <v>1</v>
      </c>
      <c r="GH70" s="187">
        <f t="shared" si="251"/>
        <v>1</v>
      </c>
      <c r="GI70" t="str">
        <f t="shared" si="252"/>
        <v/>
      </c>
      <c r="GJ70" t="str">
        <f t="shared" si="253"/>
        <v/>
      </c>
      <c r="GK70" t="str">
        <f t="shared" si="254"/>
        <v/>
      </c>
      <c r="GN70" t="str">
        <f t="shared" si="255"/>
        <v/>
      </c>
      <c r="GO70" t="str">
        <f t="shared" si="256"/>
        <v/>
      </c>
      <c r="GP70" t="str">
        <f t="shared" si="257"/>
        <v/>
      </c>
      <c r="GQ70" t="str">
        <f t="shared" si="258"/>
        <v/>
      </c>
      <c r="GR70" t="str">
        <f t="shared" si="259"/>
        <v/>
      </c>
      <c r="GS70" t="str">
        <f t="shared" si="260"/>
        <v/>
      </c>
      <c r="GT70" t="str">
        <f t="shared" si="261"/>
        <v/>
      </c>
      <c r="GU70" t="e">
        <f>IF(#REF!="No",#REF!,"")</f>
        <v>#REF!</v>
      </c>
      <c r="GV70" t="str">
        <f t="shared" si="262"/>
        <v/>
      </c>
      <c r="GW70" t="str">
        <f t="shared" si="263"/>
        <v/>
      </c>
      <c r="GX70" t="str">
        <f t="shared" si="264"/>
        <v/>
      </c>
      <c r="GY70" t="str">
        <f t="shared" si="265"/>
        <v/>
      </c>
      <c r="GZ70" t="str">
        <f t="shared" si="266"/>
        <v/>
      </c>
      <c r="HA70" t="str">
        <f t="shared" si="267"/>
        <v/>
      </c>
      <c r="HB70" t="str">
        <f t="shared" si="268"/>
        <v/>
      </c>
      <c r="HC70" t="str">
        <f t="shared" si="269"/>
        <v/>
      </c>
      <c r="HD70" t="str">
        <f t="shared" si="270"/>
        <v/>
      </c>
      <c r="HE70" t="str">
        <f t="shared" si="271"/>
        <v/>
      </c>
      <c r="HF70" t="str">
        <f t="shared" si="272"/>
        <v/>
      </c>
      <c r="HG70" t="str">
        <f t="shared" si="273"/>
        <v/>
      </c>
      <c r="HH70" t="str">
        <f t="shared" si="274"/>
        <v/>
      </c>
      <c r="HI70" t="str">
        <f t="shared" si="275"/>
        <v/>
      </c>
      <c r="HJ70" t="str">
        <f t="shared" si="276"/>
        <v/>
      </c>
      <c r="HK70" t="str">
        <f t="shared" si="277"/>
        <v/>
      </c>
      <c r="HL70" t="str">
        <f t="shared" si="278"/>
        <v/>
      </c>
      <c r="HM70" t="str">
        <f t="shared" si="279"/>
        <v/>
      </c>
      <c r="HN70" t="str">
        <f t="shared" si="280"/>
        <v/>
      </c>
      <c r="HO70" t="str">
        <f t="shared" si="281"/>
        <v/>
      </c>
      <c r="HP70" t="str">
        <f t="shared" si="282"/>
        <v/>
      </c>
      <c r="HQ70" t="e">
        <f>IF(#REF!="No",#REF!,"")</f>
        <v>#REF!</v>
      </c>
      <c r="HR70" t="e">
        <f>IF(#REF!="No",#REF!,"")</f>
        <v>#REF!</v>
      </c>
      <c r="HS70" t="str">
        <f t="shared" si="283"/>
        <v/>
      </c>
      <c r="HT70" t="str">
        <f t="shared" si="284"/>
        <v/>
      </c>
      <c r="HU70" t="str">
        <f t="shared" si="285"/>
        <v/>
      </c>
      <c r="HV70" t="str">
        <f t="shared" si="286"/>
        <v/>
      </c>
      <c r="HW70" t="str">
        <f t="shared" si="287"/>
        <v/>
      </c>
      <c r="HX70" t="str">
        <f t="shared" si="288"/>
        <v xml:space="preserve">¿El agente maneja correctamente las objeciones del cliente? </v>
      </c>
      <c r="HY70" t="str">
        <f t="shared" si="289"/>
        <v/>
      </c>
      <c r="HZ70" t="str">
        <f t="shared" si="290"/>
        <v/>
      </c>
      <c r="IA70" t="str">
        <f t="shared" si="291"/>
        <v/>
      </c>
      <c r="IB70" t="str">
        <f t="shared" si="292"/>
        <v/>
      </c>
      <c r="IC70" t="str">
        <f t="shared" si="293"/>
        <v/>
      </c>
      <c r="ID70" s="187" t="str">
        <f t="shared" si="294"/>
        <v/>
      </c>
      <c r="IE70" s="187" t="str">
        <f t="shared" si="295"/>
        <v/>
      </c>
      <c r="IF70" s="187" t="str">
        <f t="shared" si="296"/>
        <v/>
      </c>
      <c r="IG70" s="187" t="str">
        <f t="shared" si="297"/>
        <v/>
      </c>
      <c r="IH70" s="78" t="str">
        <f>A70&amp;" "&amp;F70&amp;" "&amp;Data[[#This Row],[mes]]</f>
        <v>Erika Yaritza White Smith Outbound may-26</v>
      </c>
      <c r="II70" s="78">
        <f t="shared" si="205"/>
        <v>2</v>
      </c>
      <c r="IJ70" s="78">
        <f t="shared" si="203"/>
        <v>0</v>
      </c>
      <c r="IK70" s="78">
        <f>IF(Data[[#This Row],[Muestra Critica]]&gt;0,Data[[#This Row],[Muestra Critica]],"")</f>
        <v>1</v>
      </c>
      <c r="IL70">
        <f>IF(IK70="","",COUNTIF($IK$3:$IK485,IK70))</f>
        <v>397</v>
      </c>
      <c r="IM70">
        <f t="shared" si="204"/>
        <v>0</v>
      </c>
      <c r="IN70" s="188" t="str">
        <f t="shared" si="298"/>
        <v>may-26</v>
      </c>
      <c r="IO70" s="78"/>
      <c r="IP70" s="78"/>
      <c r="IQ70" s="78"/>
      <c r="IR70" s="78"/>
      <c r="IS70" s="78" t="str">
        <f ca="1">IFERROR(_xlfn.XLOOKUP(A:A,HC!B:B,HC!E:E,,0),0)</f>
        <v>&gt; 60 dias</v>
      </c>
    </row>
    <row r="71" spans="1:253" ht="15.5">
      <c r="A71" s="205" t="s">
        <v>314</v>
      </c>
      <c r="B71" s="205">
        <v>63751090</v>
      </c>
      <c r="C71" s="210">
        <v>46153</v>
      </c>
      <c r="D71" s="205" t="s">
        <v>441</v>
      </c>
      <c r="E71" s="205" t="s">
        <v>432</v>
      </c>
      <c r="F71" s="205" t="s">
        <v>32</v>
      </c>
      <c r="G71" s="205" t="s">
        <v>436</v>
      </c>
      <c r="H71" s="205" t="s">
        <v>451</v>
      </c>
      <c r="I71" s="206" t="s">
        <v>447</v>
      </c>
      <c r="J71" s="168" t="s">
        <v>33</v>
      </c>
      <c r="K71" s="168" t="s">
        <v>33</v>
      </c>
      <c r="L71" s="168" t="s">
        <v>33</v>
      </c>
      <c r="M71" s="168" t="s">
        <v>33</v>
      </c>
      <c r="N71" s="168" t="s">
        <v>33</v>
      </c>
      <c r="O71" s="168" t="s">
        <v>33</v>
      </c>
      <c r="P71" s="168" t="s">
        <v>33</v>
      </c>
      <c r="Q71" s="168" t="s">
        <v>33</v>
      </c>
      <c r="R71" s="168" t="s">
        <v>33</v>
      </c>
      <c r="S71" s="168" t="s">
        <v>33</v>
      </c>
      <c r="T71" s="168" t="s">
        <v>33</v>
      </c>
      <c r="U71" s="168" t="s">
        <v>33</v>
      </c>
      <c r="V71" s="169" t="s">
        <v>33</v>
      </c>
      <c r="W71" s="169" t="s">
        <v>33</v>
      </c>
      <c r="X71" s="169" t="s">
        <v>33</v>
      </c>
      <c r="Y71" s="169" t="s">
        <v>33</v>
      </c>
      <c r="Z71" s="169" t="s">
        <v>33</v>
      </c>
      <c r="AA71" s="169" t="s">
        <v>34</v>
      </c>
      <c r="AB71" s="169" t="s">
        <v>33</v>
      </c>
      <c r="AC71" s="169" t="s">
        <v>33</v>
      </c>
      <c r="AD71" s="169" t="s">
        <v>33</v>
      </c>
      <c r="AE71" s="169" t="s">
        <v>33</v>
      </c>
      <c r="AF71" s="169" t="s">
        <v>33</v>
      </c>
      <c r="AG71" s="169" t="s">
        <v>33</v>
      </c>
      <c r="AH71" s="169" t="s">
        <v>33</v>
      </c>
      <c r="AI71" s="169" t="s">
        <v>33</v>
      </c>
      <c r="AJ71" s="169" t="s">
        <v>33</v>
      </c>
      <c r="AK71" s="169" t="s">
        <v>33</v>
      </c>
      <c r="AL71" s="169" t="s">
        <v>33</v>
      </c>
      <c r="AM71" s="169" t="s">
        <v>33</v>
      </c>
      <c r="AN71" s="169" t="s">
        <v>33</v>
      </c>
      <c r="AO71" s="169" t="s">
        <v>33</v>
      </c>
      <c r="AP71" s="169" t="s">
        <v>33</v>
      </c>
      <c r="AQ71" s="169" t="s">
        <v>464</v>
      </c>
      <c r="AR71" s="169" t="s">
        <v>33</v>
      </c>
      <c r="AS71" s="169" t="s">
        <v>33</v>
      </c>
      <c r="AT71" s="169" t="s">
        <v>33</v>
      </c>
      <c r="AU71" s="169" t="s">
        <v>33</v>
      </c>
      <c r="AV71" s="169" t="s">
        <v>33</v>
      </c>
      <c r="AW71" s="169" t="s">
        <v>33</v>
      </c>
      <c r="AX71" s="169" t="s">
        <v>33</v>
      </c>
      <c r="AY71" s="169" t="s">
        <v>33</v>
      </c>
      <c r="AZ71" s="169" t="s">
        <v>33</v>
      </c>
      <c r="BA71" s="169" t="s">
        <v>33</v>
      </c>
      <c r="BB71" s="169" t="s">
        <v>33</v>
      </c>
      <c r="BC71" s="207" t="s">
        <v>33</v>
      </c>
      <c r="BD71" s="207" t="s">
        <v>33</v>
      </c>
      <c r="BE71" s="207" t="s">
        <v>33</v>
      </c>
      <c r="BF71" s="208" t="s">
        <v>33</v>
      </c>
      <c r="BG71" s="196"/>
      <c r="BH71" s="211" t="str">
        <f>Data[[#This Row],[Tipo de Muestra]]</f>
        <v>Critica</v>
      </c>
      <c r="BI71" s="196"/>
      <c r="BJ71" s="196"/>
      <c r="BK71">
        <f t="shared" si="206"/>
        <v>1</v>
      </c>
      <c r="BL71">
        <f t="shared" si="207"/>
        <v>1</v>
      </c>
      <c r="BM71">
        <f t="shared" si="164"/>
        <v>1</v>
      </c>
      <c r="BN71">
        <f t="shared" si="165"/>
        <v>1</v>
      </c>
      <c r="BO71">
        <f t="shared" si="166"/>
        <v>1</v>
      </c>
      <c r="BP71">
        <f t="shared" si="167"/>
        <v>1</v>
      </c>
      <c r="BQ71">
        <f t="shared" si="168"/>
        <v>1</v>
      </c>
      <c r="BR71">
        <f t="shared" si="169"/>
        <v>1</v>
      </c>
      <c r="BS71">
        <f t="shared" si="170"/>
        <v>1</v>
      </c>
      <c r="BT71">
        <f t="shared" si="171"/>
        <v>1</v>
      </c>
      <c r="BU71">
        <f t="shared" si="172"/>
        <v>1</v>
      </c>
      <c r="BV71">
        <f t="shared" si="173"/>
        <v>1</v>
      </c>
      <c r="BW71">
        <f t="shared" si="174"/>
        <v>1</v>
      </c>
      <c r="BX71">
        <f t="shared" si="175"/>
        <v>1</v>
      </c>
      <c r="BY71">
        <f t="shared" si="176"/>
        <v>1</v>
      </c>
      <c r="BZ71">
        <f t="shared" si="177"/>
        <v>1</v>
      </c>
      <c r="CA71">
        <f t="shared" si="178"/>
        <v>1</v>
      </c>
      <c r="CB71">
        <f t="shared" si="179"/>
        <v>0</v>
      </c>
      <c r="CC71">
        <f t="shared" si="180"/>
        <v>1</v>
      </c>
      <c r="CD71">
        <f t="shared" si="181"/>
        <v>1</v>
      </c>
      <c r="CE71">
        <f t="shared" si="182"/>
        <v>1</v>
      </c>
      <c r="CF71">
        <f t="shared" si="299"/>
        <v>1</v>
      </c>
      <c r="CG71">
        <f t="shared" si="300"/>
        <v>1</v>
      </c>
      <c r="CH71">
        <f t="shared" si="301"/>
        <v>1</v>
      </c>
      <c r="CI71">
        <f t="shared" si="302"/>
        <v>1</v>
      </c>
      <c r="CJ71">
        <f t="shared" si="303"/>
        <v>1</v>
      </c>
      <c r="CK71">
        <f t="shared" si="304"/>
        <v>1</v>
      </c>
      <c r="CL71">
        <f t="shared" si="305"/>
        <v>1</v>
      </c>
      <c r="CM71">
        <f t="shared" si="306"/>
        <v>1</v>
      </c>
      <c r="CN71">
        <f t="shared" si="307"/>
        <v>1</v>
      </c>
      <c r="CO71">
        <f t="shared" si="308"/>
        <v>1</v>
      </c>
      <c r="CP71">
        <f t="shared" si="309"/>
        <v>1</v>
      </c>
      <c r="CQ71">
        <f t="shared" si="310"/>
        <v>1</v>
      </c>
      <c r="CR71">
        <f t="shared" si="311"/>
        <v>1</v>
      </c>
      <c r="CS71">
        <f t="shared" si="312"/>
        <v>1</v>
      </c>
      <c r="CT71">
        <f t="shared" si="313"/>
        <v>1</v>
      </c>
      <c r="CU71">
        <f t="shared" si="314"/>
        <v>1</v>
      </c>
      <c r="CV71">
        <f t="shared" si="315"/>
        <v>1</v>
      </c>
      <c r="CW71">
        <f t="shared" si="316"/>
        <v>1</v>
      </c>
      <c r="CX71">
        <f t="shared" si="317"/>
        <v>1</v>
      </c>
      <c r="CY71">
        <f t="shared" si="318"/>
        <v>1</v>
      </c>
      <c r="CZ71">
        <f t="shared" si="319"/>
        <v>1</v>
      </c>
      <c r="DA71">
        <f t="shared" si="320"/>
        <v>1</v>
      </c>
      <c r="DB71">
        <f t="shared" si="321"/>
        <v>1</v>
      </c>
      <c r="DC71" s="187">
        <f t="shared" si="322"/>
        <v>1</v>
      </c>
      <c r="DD71" s="187">
        <f t="shared" si="323"/>
        <v>1</v>
      </c>
      <c r="DE71" s="187">
        <f t="shared" si="324"/>
        <v>1</v>
      </c>
      <c r="DF71" s="187">
        <f t="shared" si="208"/>
        <v>1</v>
      </c>
      <c r="DG71">
        <f t="shared" si="183"/>
        <v>1</v>
      </c>
      <c r="DH71" s="7">
        <f t="shared" si="209"/>
        <v>0.15</v>
      </c>
      <c r="DI71" s="7">
        <f t="shared" si="210"/>
        <v>0.15</v>
      </c>
      <c r="DJ71" s="7">
        <f t="shared" si="211"/>
        <v>0.15</v>
      </c>
      <c r="DK71" s="7">
        <f t="shared" si="184"/>
        <v>0.15</v>
      </c>
      <c r="DL71" s="7">
        <f t="shared" si="212"/>
        <v>0.3</v>
      </c>
      <c r="DM71" s="7">
        <f t="shared" si="213"/>
        <v>0.3</v>
      </c>
      <c r="DN71" s="7">
        <f t="shared" si="214"/>
        <v>0.3</v>
      </c>
      <c r="DO71" s="7">
        <f t="shared" si="215"/>
        <v>0.3</v>
      </c>
      <c r="DP71" s="7">
        <f>IF(MIN(Data[[#This Row],[¿El agente demuestra escucha activa durante la gestión?6]:[¿El agente parafrasea para confirmar entendimiento?9]])=0,0,30%)</f>
        <v>0.3</v>
      </c>
      <c r="DQ71" s="7">
        <f t="shared" si="216"/>
        <v>0.3</v>
      </c>
      <c r="DR71" s="7">
        <f t="shared" si="217"/>
        <v>0.3</v>
      </c>
      <c r="DS71" s="7">
        <f t="shared" si="218"/>
        <v>0.3</v>
      </c>
      <c r="DT71" s="7">
        <f t="shared" si="219"/>
        <v>0.3</v>
      </c>
      <c r="DU71" s="7">
        <f>IF(MIN(Data[[#This Row],[¿El agente adapta su comunicación al cliente?11]:[¿El agente utiliza el plural corporativo correctamente?14]])=0,0,30%)</f>
        <v>0.3</v>
      </c>
      <c r="DV71" s="7">
        <f t="shared" si="220"/>
        <v>0.25</v>
      </c>
      <c r="DW71" s="7">
        <f t="shared" si="185"/>
        <v>0.25</v>
      </c>
      <c r="DX71" s="7">
        <f t="shared" si="186"/>
        <v>1</v>
      </c>
      <c r="DY71" s="7">
        <f t="shared" si="325"/>
        <v>1</v>
      </c>
      <c r="DZ71" s="7">
        <f t="shared" si="326"/>
        <v>1</v>
      </c>
      <c r="EA71" s="7">
        <f t="shared" si="327"/>
        <v>1</v>
      </c>
      <c r="EB71" s="7">
        <f t="shared" si="328"/>
        <v>1</v>
      </c>
      <c r="EC71" s="7">
        <f t="shared" si="187"/>
        <v>1</v>
      </c>
      <c r="ED71" s="7">
        <f t="shared" si="221"/>
        <v>1</v>
      </c>
      <c r="EE71" s="7">
        <f t="shared" si="222"/>
        <v>0</v>
      </c>
      <c r="EF71" s="7">
        <f>IF(SUM(Data[[#This Row],[¿El agente presenta correctamente los beneficios del producto?23]:[¿El agente comunica beneficios emocionales al cliente?24]])=200%,100%,0%)</f>
        <v>0</v>
      </c>
      <c r="EG71" s="7">
        <f t="shared" si="223"/>
        <v>1</v>
      </c>
      <c r="EH71" s="7">
        <f t="shared" si="224"/>
        <v>1</v>
      </c>
      <c r="EI71" s="7">
        <f t="shared" si="225"/>
        <v>1</v>
      </c>
      <c r="EJ71" s="7">
        <f t="shared" si="188"/>
        <v>1</v>
      </c>
      <c r="EK71" s="7">
        <f t="shared" si="226"/>
        <v>1</v>
      </c>
      <c r="EL71" s="7">
        <f>+Data[[#This Row],[¿El agente explica los términos y condiciones del servicio?28]]</f>
        <v>1</v>
      </c>
      <c r="EM71" s="7">
        <f t="shared" si="227"/>
        <v>1</v>
      </c>
      <c r="EN71" s="7">
        <f>+Data[[#This Row],[¿El agente identifica correctamente la solicitud del cliente? 2]]</f>
        <v>1</v>
      </c>
      <c r="EO71" s="7">
        <f t="shared" si="228"/>
        <v>1</v>
      </c>
      <c r="EP71" s="7">
        <f t="shared" si="229"/>
        <v>1</v>
      </c>
      <c r="EQ71" s="7">
        <f t="shared" si="230"/>
        <v>1</v>
      </c>
      <c r="ER71" s="7">
        <f t="shared" si="189"/>
        <v>1</v>
      </c>
      <c r="ES71" s="7">
        <f t="shared" si="231"/>
        <v>1</v>
      </c>
      <c r="ET71" s="7">
        <f t="shared" si="232"/>
        <v>1</v>
      </c>
      <c r="EU71" s="7">
        <f t="shared" si="190"/>
        <v>1</v>
      </c>
      <c r="EV71" s="7">
        <f t="shared" si="233"/>
        <v>1</v>
      </c>
      <c r="EW71" s="7">
        <f t="shared" si="234"/>
        <v>1</v>
      </c>
      <c r="EX71" s="7">
        <f t="shared" si="329"/>
        <v>1</v>
      </c>
      <c r="EY71" s="7">
        <f t="shared" si="330"/>
        <v>1</v>
      </c>
      <c r="EZ71" s="7">
        <f t="shared" si="235"/>
        <v>1</v>
      </c>
      <c r="FA71" s="7">
        <f t="shared" si="331"/>
        <v>1</v>
      </c>
      <c r="FB71" s="7">
        <f t="shared" si="191"/>
        <v>1</v>
      </c>
      <c r="FC71" s="7">
        <f t="shared" si="192"/>
        <v>0</v>
      </c>
      <c r="FD71" s="7">
        <f t="shared" si="236"/>
        <v>1</v>
      </c>
      <c r="FE71" s="7">
        <f t="shared" si="237"/>
        <v>1</v>
      </c>
      <c r="FF71" s="7">
        <f t="shared" si="238"/>
        <v>1</v>
      </c>
      <c r="FG71" s="7">
        <f t="shared" si="239"/>
        <v>1</v>
      </c>
      <c r="FH71" s="7">
        <f t="shared" si="240"/>
        <v>1</v>
      </c>
      <c r="FI71" s="7">
        <f t="shared" si="241"/>
        <v>1</v>
      </c>
      <c r="FJ71" s="7">
        <f t="shared" si="193"/>
        <v>1</v>
      </c>
      <c r="FK71" s="7">
        <f t="shared" si="242"/>
        <v>1</v>
      </c>
      <c r="FL71" s="7">
        <f>+Data[[#This Row],[¿El agente gestiona la oferta según la campaña vigente?48]]</f>
        <v>1</v>
      </c>
      <c r="FM71" s="7">
        <f t="shared" si="243"/>
        <v>1</v>
      </c>
      <c r="FN71" s="7">
        <f t="shared" si="244"/>
        <v>1</v>
      </c>
      <c r="FO71" s="7">
        <f t="shared" si="245"/>
        <v>1</v>
      </c>
      <c r="FP71" s="7">
        <f t="shared" si="194"/>
        <v>1</v>
      </c>
      <c r="FQ71" s="7">
        <f t="shared" si="246"/>
        <v>1</v>
      </c>
      <c r="FR71" s="7">
        <f>+Data[[#This Row],[¿El agente registra correctamente todas las interacciones?52]]</f>
        <v>1</v>
      </c>
      <c r="FS71" s="7">
        <f t="shared" si="195"/>
        <v>1</v>
      </c>
      <c r="FT71" s="240">
        <f t="shared" si="247"/>
        <v>1</v>
      </c>
      <c r="FU71" s="7">
        <f>+Data[[#This Row],[¿El agente confirma la titularidad del cliente adecuadamente?53]]</f>
        <v>1</v>
      </c>
      <c r="FV71" s="240">
        <f t="shared" si="248"/>
        <v>1</v>
      </c>
      <c r="FW71" s="240">
        <f t="shared" si="249"/>
        <v>1</v>
      </c>
      <c r="FX71" s="7">
        <f t="shared" si="196"/>
        <v>1</v>
      </c>
      <c r="FY71" s="240">
        <f t="shared" si="250"/>
        <v>1</v>
      </c>
      <c r="FZ71" s="7">
        <f>+Data[[#This Row],[¿El agente evita compartir información sensible?56]]</f>
        <v>1</v>
      </c>
      <c r="GA71" s="7">
        <f t="shared" si="197"/>
        <v>1</v>
      </c>
      <c r="GB71" s="189">
        <f t="shared" si="198"/>
        <v>0.1</v>
      </c>
      <c r="GC71" s="189">
        <f t="shared" si="199"/>
        <v>0</v>
      </c>
      <c r="GD71" s="190">
        <f t="shared" si="200"/>
        <v>0.3</v>
      </c>
      <c r="GE71" s="190">
        <f t="shared" si="201"/>
        <v>0.3</v>
      </c>
      <c r="GF71" s="7">
        <f t="shared" si="202"/>
        <v>0.7</v>
      </c>
      <c r="GG71" s="187">
        <f>1</f>
        <v>1</v>
      </c>
      <c r="GH71" s="187">
        <f t="shared" si="251"/>
        <v>1</v>
      </c>
      <c r="GI71" t="str">
        <f t="shared" si="252"/>
        <v/>
      </c>
      <c r="GJ71" t="str">
        <f t="shared" si="253"/>
        <v/>
      </c>
      <c r="GK71" t="str">
        <f t="shared" si="254"/>
        <v/>
      </c>
      <c r="GN71" t="str">
        <f t="shared" si="255"/>
        <v/>
      </c>
      <c r="GO71" t="str">
        <f t="shared" si="256"/>
        <v/>
      </c>
      <c r="GP71" t="str">
        <f t="shared" si="257"/>
        <v/>
      </c>
      <c r="GQ71" t="str">
        <f t="shared" si="258"/>
        <v/>
      </c>
      <c r="GR71" t="str">
        <f t="shared" si="259"/>
        <v/>
      </c>
      <c r="GS71" t="str">
        <f t="shared" si="260"/>
        <v/>
      </c>
      <c r="GT71" t="str">
        <f t="shared" si="261"/>
        <v/>
      </c>
      <c r="GU71" t="e">
        <f>IF(#REF!="No",#REF!,"")</f>
        <v>#REF!</v>
      </c>
      <c r="GV71" t="str">
        <f t="shared" si="262"/>
        <v/>
      </c>
      <c r="GW71" t="str">
        <f t="shared" si="263"/>
        <v/>
      </c>
      <c r="GX71" t="str">
        <f t="shared" si="264"/>
        <v/>
      </c>
      <c r="GY71" t="str">
        <f t="shared" si="265"/>
        <v/>
      </c>
      <c r="GZ71" t="str">
        <f t="shared" si="266"/>
        <v/>
      </c>
      <c r="HA71" t="str">
        <f t="shared" si="267"/>
        <v xml:space="preserve">¿El agente comunica beneficios emocionales al cliente? </v>
      </c>
      <c r="HB71" t="str">
        <f t="shared" si="268"/>
        <v/>
      </c>
      <c r="HC71" t="str">
        <f t="shared" si="269"/>
        <v/>
      </c>
      <c r="HD71" t="str">
        <f t="shared" si="270"/>
        <v/>
      </c>
      <c r="HE71" t="str">
        <f t="shared" si="271"/>
        <v/>
      </c>
      <c r="HF71" t="str">
        <f t="shared" si="272"/>
        <v/>
      </c>
      <c r="HG71" t="str">
        <f t="shared" si="273"/>
        <v/>
      </c>
      <c r="HH71" t="str">
        <f t="shared" si="274"/>
        <v/>
      </c>
      <c r="HI71" t="str">
        <f t="shared" si="275"/>
        <v/>
      </c>
      <c r="HJ71" t="str">
        <f t="shared" si="276"/>
        <v/>
      </c>
      <c r="HK71" t="str">
        <f t="shared" si="277"/>
        <v/>
      </c>
      <c r="HL71" t="str">
        <f t="shared" si="278"/>
        <v/>
      </c>
      <c r="HM71" t="str">
        <f t="shared" si="279"/>
        <v/>
      </c>
      <c r="HN71" t="str">
        <f t="shared" si="280"/>
        <v/>
      </c>
      <c r="HO71" t="str">
        <f t="shared" si="281"/>
        <v/>
      </c>
      <c r="HP71" t="str">
        <f t="shared" si="282"/>
        <v/>
      </c>
      <c r="HQ71" t="e">
        <f>IF(#REF!="No",#REF!,"")</f>
        <v>#REF!</v>
      </c>
      <c r="HR71" t="e">
        <f>IF(#REF!="No",#REF!,"")</f>
        <v>#REF!</v>
      </c>
      <c r="HS71" t="str">
        <f t="shared" si="283"/>
        <v/>
      </c>
      <c r="HT71" t="str">
        <f t="shared" si="284"/>
        <v/>
      </c>
      <c r="HU71" t="str">
        <f t="shared" si="285"/>
        <v/>
      </c>
      <c r="HV71" t="str">
        <f t="shared" si="286"/>
        <v/>
      </c>
      <c r="HW71" t="str">
        <f t="shared" si="287"/>
        <v/>
      </c>
      <c r="HX71" t="str">
        <f t="shared" si="288"/>
        <v/>
      </c>
      <c r="HY71" t="str">
        <f t="shared" si="289"/>
        <v/>
      </c>
      <c r="HZ71" t="str">
        <f t="shared" si="290"/>
        <v/>
      </c>
      <c r="IA71" t="str">
        <f t="shared" si="291"/>
        <v/>
      </c>
      <c r="IB71" t="str">
        <f t="shared" si="292"/>
        <v/>
      </c>
      <c r="IC71" t="str">
        <f t="shared" si="293"/>
        <v/>
      </c>
      <c r="ID71" s="187" t="str">
        <f t="shared" si="294"/>
        <v/>
      </c>
      <c r="IE71" s="187" t="str">
        <f t="shared" si="295"/>
        <v/>
      </c>
      <c r="IF71" s="187" t="str">
        <f t="shared" si="296"/>
        <v/>
      </c>
      <c r="IG71" s="187" t="str">
        <f t="shared" si="297"/>
        <v/>
      </c>
      <c r="IH71" s="78" t="str">
        <f>A71&amp;" "&amp;F71&amp;" "&amp;Data[[#This Row],[mes]]</f>
        <v>Rose Mary Cedeño Stikel Outbound may-26</v>
      </c>
      <c r="II71" s="78">
        <f t="shared" si="205"/>
        <v>2</v>
      </c>
      <c r="IJ71" s="78">
        <f t="shared" si="203"/>
        <v>0</v>
      </c>
      <c r="IK71" s="78">
        <f>IF(Data[[#This Row],[Muestra Critica]]&gt;0,Data[[#This Row],[Muestra Critica]],"")</f>
        <v>1</v>
      </c>
      <c r="IL71">
        <f>IF(IK71="","",COUNTIF($IK$3:$IK486,IK71))</f>
        <v>397</v>
      </c>
      <c r="IM71">
        <f t="shared" si="204"/>
        <v>0</v>
      </c>
      <c r="IN71" s="188" t="str">
        <f t="shared" si="298"/>
        <v>may-26</v>
      </c>
      <c r="IO71" s="78"/>
      <c r="IP71" s="78"/>
      <c r="IQ71" s="78"/>
      <c r="IR71" s="78"/>
      <c r="IS71" s="78" t="str">
        <f ca="1">IFERROR(_xlfn.XLOOKUP(A:A,HC!B:B,HC!E:E,,0),0)</f>
        <v>&gt; 60 dias</v>
      </c>
    </row>
    <row r="72" spans="1:253" ht="15.5">
      <c r="A72" s="205" t="s">
        <v>315</v>
      </c>
      <c r="B72" s="205">
        <v>65101274</v>
      </c>
      <c r="C72" s="210">
        <v>46153</v>
      </c>
      <c r="D72" s="205" t="s">
        <v>441</v>
      </c>
      <c r="E72" s="205" t="s">
        <v>432</v>
      </c>
      <c r="F72" s="205" t="s">
        <v>32</v>
      </c>
      <c r="G72" s="205" t="s">
        <v>436</v>
      </c>
      <c r="H72" s="205" t="s">
        <v>451</v>
      </c>
      <c r="I72" s="206" t="s">
        <v>447</v>
      </c>
      <c r="J72" s="168" t="s">
        <v>33</v>
      </c>
      <c r="K72" s="168" t="s">
        <v>33</v>
      </c>
      <c r="L72" s="168" t="s">
        <v>33</v>
      </c>
      <c r="M72" s="168" t="s">
        <v>33</v>
      </c>
      <c r="N72" s="168" t="s">
        <v>34</v>
      </c>
      <c r="O72" s="168" t="s">
        <v>33</v>
      </c>
      <c r="P72" s="168" t="s">
        <v>33</v>
      </c>
      <c r="Q72" s="168" t="s">
        <v>34</v>
      </c>
      <c r="R72" s="168" t="s">
        <v>34</v>
      </c>
      <c r="S72" s="168" t="s">
        <v>33</v>
      </c>
      <c r="T72" s="168" t="s">
        <v>33</v>
      </c>
      <c r="U72" s="168" t="s">
        <v>33</v>
      </c>
      <c r="V72" s="169" t="s">
        <v>33</v>
      </c>
      <c r="W72" s="169" t="s">
        <v>33</v>
      </c>
      <c r="X72" s="169" t="s">
        <v>33</v>
      </c>
      <c r="Y72" s="169" t="s">
        <v>33</v>
      </c>
      <c r="Z72" s="169" t="s">
        <v>33</v>
      </c>
      <c r="AA72" s="169" t="s">
        <v>34</v>
      </c>
      <c r="AB72" s="169" t="s">
        <v>33</v>
      </c>
      <c r="AC72" s="169" t="s">
        <v>33</v>
      </c>
      <c r="AD72" s="169" t="s">
        <v>33</v>
      </c>
      <c r="AE72" s="169" t="s">
        <v>33</v>
      </c>
      <c r="AF72" s="169" t="s">
        <v>33</v>
      </c>
      <c r="AG72" s="169" t="s">
        <v>33</v>
      </c>
      <c r="AH72" s="169" t="s">
        <v>33</v>
      </c>
      <c r="AI72" s="169" t="s">
        <v>33</v>
      </c>
      <c r="AJ72" s="169" t="s">
        <v>34</v>
      </c>
      <c r="AK72" s="169" t="s">
        <v>33</v>
      </c>
      <c r="AL72" s="169" t="s">
        <v>33</v>
      </c>
      <c r="AM72" s="169" t="s">
        <v>33</v>
      </c>
      <c r="AN72" s="169" t="s">
        <v>33</v>
      </c>
      <c r="AO72" s="169" t="s">
        <v>33</v>
      </c>
      <c r="AP72" s="169" t="s">
        <v>33</v>
      </c>
      <c r="AQ72" s="169" t="s">
        <v>464</v>
      </c>
      <c r="AR72" s="169" t="s">
        <v>33</v>
      </c>
      <c r="AS72" s="169" t="s">
        <v>33</v>
      </c>
      <c r="AT72" s="169" t="s">
        <v>33</v>
      </c>
      <c r="AU72" s="169" t="s">
        <v>33</v>
      </c>
      <c r="AV72" s="169" t="s">
        <v>33</v>
      </c>
      <c r="AW72" s="169" t="s">
        <v>33</v>
      </c>
      <c r="AX72" s="169" t="s">
        <v>33</v>
      </c>
      <c r="AY72" s="169" t="s">
        <v>33</v>
      </c>
      <c r="AZ72" s="169" t="s">
        <v>33</v>
      </c>
      <c r="BA72" s="169" t="s">
        <v>33</v>
      </c>
      <c r="BB72" s="169" t="s">
        <v>33</v>
      </c>
      <c r="BC72" s="207" t="s">
        <v>33</v>
      </c>
      <c r="BD72" s="207" t="s">
        <v>33</v>
      </c>
      <c r="BE72" s="207" t="s">
        <v>33</v>
      </c>
      <c r="BF72" s="208" t="s">
        <v>33</v>
      </c>
      <c r="BG72" s="196"/>
      <c r="BH72" s="211" t="str">
        <f>Data[[#This Row],[Tipo de Muestra]]</f>
        <v>Critica</v>
      </c>
      <c r="BI72" s="196"/>
      <c r="BJ72" s="196"/>
      <c r="BK72">
        <f t="shared" si="206"/>
        <v>1</v>
      </c>
      <c r="BL72">
        <f t="shared" si="207"/>
        <v>1</v>
      </c>
      <c r="BM72">
        <f t="shared" si="164"/>
        <v>1</v>
      </c>
      <c r="BN72">
        <f t="shared" si="165"/>
        <v>1</v>
      </c>
      <c r="BO72">
        <f t="shared" si="166"/>
        <v>0</v>
      </c>
      <c r="BP72">
        <f t="shared" si="167"/>
        <v>1</v>
      </c>
      <c r="BQ72">
        <f t="shared" si="168"/>
        <v>1</v>
      </c>
      <c r="BR72">
        <f t="shared" si="169"/>
        <v>0</v>
      </c>
      <c r="BS72">
        <f t="shared" si="170"/>
        <v>0</v>
      </c>
      <c r="BT72">
        <f t="shared" si="171"/>
        <v>1</v>
      </c>
      <c r="BU72">
        <f t="shared" si="172"/>
        <v>1</v>
      </c>
      <c r="BV72">
        <f t="shared" si="173"/>
        <v>1</v>
      </c>
      <c r="BW72">
        <f t="shared" si="174"/>
        <v>1</v>
      </c>
      <c r="BX72">
        <f t="shared" si="175"/>
        <v>1</v>
      </c>
      <c r="BY72">
        <f t="shared" si="176"/>
        <v>1</v>
      </c>
      <c r="BZ72">
        <f t="shared" si="177"/>
        <v>1</v>
      </c>
      <c r="CA72">
        <f t="shared" si="178"/>
        <v>1</v>
      </c>
      <c r="CB72">
        <f t="shared" si="179"/>
        <v>0</v>
      </c>
      <c r="CC72">
        <f t="shared" si="180"/>
        <v>1</v>
      </c>
      <c r="CD72">
        <f t="shared" si="181"/>
        <v>1</v>
      </c>
      <c r="CE72">
        <f t="shared" si="182"/>
        <v>1</v>
      </c>
      <c r="CF72">
        <f t="shared" si="299"/>
        <v>1</v>
      </c>
      <c r="CG72">
        <f t="shared" si="300"/>
        <v>1</v>
      </c>
      <c r="CH72">
        <f t="shared" si="301"/>
        <v>1</v>
      </c>
      <c r="CI72">
        <f t="shared" si="302"/>
        <v>1</v>
      </c>
      <c r="CJ72">
        <f t="shared" si="303"/>
        <v>0</v>
      </c>
      <c r="CK72">
        <f t="shared" si="304"/>
        <v>1</v>
      </c>
      <c r="CL72">
        <f t="shared" si="305"/>
        <v>1</v>
      </c>
      <c r="CM72">
        <f t="shared" si="306"/>
        <v>1</v>
      </c>
      <c r="CN72">
        <f t="shared" si="307"/>
        <v>1</v>
      </c>
      <c r="CO72">
        <f t="shared" si="308"/>
        <v>1</v>
      </c>
      <c r="CP72">
        <f t="shared" si="309"/>
        <v>1</v>
      </c>
      <c r="CQ72">
        <f t="shared" si="310"/>
        <v>1</v>
      </c>
      <c r="CR72">
        <f t="shared" si="311"/>
        <v>1</v>
      </c>
      <c r="CS72">
        <f t="shared" si="312"/>
        <v>1</v>
      </c>
      <c r="CT72">
        <f t="shared" si="313"/>
        <v>1</v>
      </c>
      <c r="CU72">
        <f t="shared" si="314"/>
        <v>1</v>
      </c>
      <c r="CV72">
        <f t="shared" si="315"/>
        <v>1</v>
      </c>
      <c r="CW72">
        <f t="shared" si="316"/>
        <v>1</v>
      </c>
      <c r="CX72">
        <f t="shared" si="317"/>
        <v>1</v>
      </c>
      <c r="CY72">
        <f t="shared" si="318"/>
        <v>1</v>
      </c>
      <c r="CZ72">
        <f t="shared" si="319"/>
        <v>1</v>
      </c>
      <c r="DA72">
        <f t="shared" si="320"/>
        <v>1</v>
      </c>
      <c r="DB72">
        <f t="shared" si="321"/>
        <v>1</v>
      </c>
      <c r="DC72" s="187">
        <f t="shared" si="322"/>
        <v>1</v>
      </c>
      <c r="DD72" s="187">
        <f t="shared" si="323"/>
        <v>1</v>
      </c>
      <c r="DE72" s="187">
        <f t="shared" si="324"/>
        <v>1</v>
      </c>
      <c r="DF72" s="187">
        <f t="shared" si="208"/>
        <v>1</v>
      </c>
      <c r="DG72">
        <f t="shared" si="183"/>
        <v>1</v>
      </c>
      <c r="DH72" s="7">
        <f t="shared" si="209"/>
        <v>0.15</v>
      </c>
      <c r="DI72" s="7">
        <f t="shared" si="210"/>
        <v>0.15</v>
      </c>
      <c r="DJ72" s="7">
        <f t="shared" si="211"/>
        <v>0.15</v>
      </c>
      <c r="DK72" s="7">
        <f t="shared" si="184"/>
        <v>0.15</v>
      </c>
      <c r="DL72" s="7">
        <f t="shared" si="212"/>
        <v>0.3</v>
      </c>
      <c r="DM72" s="7">
        <f t="shared" si="213"/>
        <v>0</v>
      </c>
      <c r="DN72" s="7">
        <f t="shared" si="214"/>
        <v>0.3</v>
      </c>
      <c r="DO72" s="7">
        <f t="shared" si="215"/>
        <v>0.3</v>
      </c>
      <c r="DP72" s="7">
        <f>IF(MIN(Data[[#This Row],[¿El agente demuestra escucha activa durante la gestión?6]:[¿El agente parafrasea para confirmar entendimiento?9]])=0,0,30%)</f>
        <v>0</v>
      </c>
      <c r="DQ72" s="7">
        <f t="shared" si="216"/>
        <v>0</v>
      </c>
      <c r="DR72" s="7">
        <f t="shared" si="217"/>
        <v>0</v>
      </c>
      <c r="DS72" s="7">
        <f t="shared" si="218"/>
        <v>0.3</v>
      </c>
      <c r="DT72" s="7">
        <f t="shared" si="219"/>
        <v>0.3</v>
      </c>
      <c r="DU72" s="7">
        <f>IF(MIN(Data[[#This Row],[¿El agente adapta su comunicación al cliente?11]:[¿El agente utiliza el plural corporativo correctamente?14]])=0,0,30%)</f>
        <v>0</v>
      </c>
      <c r="DV72" s="7">
        <f t="shared" si="220"/>
        <v>0.25</v>
      </c>
      <c r="DW72" s="7">
        <f t="shared" si="185"/>
        <v>0.25</v>
      </c>
      <c r="DX72" s="7">
        <f t="shared" si="186"/>
        <v>0.4</v>
      </c>
      <c r="DY72" s="7">
        <f t="shared" si="325"/>
        <v>1</v>
      </c>
      <c r="DZ72" s="7">
        <f t="shared" si="326"/>
        <v>1</v>
      </c>
      <c r="EA72" s="7">
        <f t="shared" si="327"/>
        <v>1</v>
      </c>
      <c r="EB72" s="7">
        <f t="shared" si="328"/>
        <v>1</v>
      </c>
      <c r="EC72" s="7">
        <f t="shared" si="187"/>
        <v>1</v>
      </c>
      <c r="ED72" s="7">
        <f t="shared" si="221"/>
        <v>1</v>
      </c>
      <c r="EE72" s="7">
        <f t="shared" si="222"/>
        <v>0</v>
      </c>
      <c r="EF72" s="7">
        <f>IF(SUM(Data[[#This Row],[¿El agente presenta correctamente los beneficios del producto?23]:[¿El agente comunica beneficios emocionales al cliente?24]])=200%,100%,0%)</f>
        <v>0</v>
      </c>
      <c r="EG72" s="7">
        <f t="shared" si="223"/>
        <v>1</v>
      </c>
      <c r="EH72" s="7">
        <f t="shared" si="224"/>
        <v>1</v>
      </c>
      <c r="EI72" s="7">
        <f t="shared" si="225"/>
        <v>1</v>
      </c>
      <c r="EJ72" s="7">
        <f t="shared" si="188"/>
        <v>1</v>
      </c>
      <c r="EK72" s="7">
        <f t="shared" si="226"/>
        <v>1</v>
      </c>
      <c r="EL72" s="7">
        <f>+Data[[#This Row],[¿El agente explica los términos y condiciones del servicio?28]]</f>
        <v>1</v>
      </c>
      <c r="EM72" s="7">
        <f t="shared" si="227"/>
        <v>1</v>
      </c>
      <c r="EN72" s="7">
        <f>+Data[[#This Row],[¿El agente identifica correctamente la solicitud del cliente? 2]]</f>
        <v>1</v>
      </c>
      <c r="EO72" s="7">
        <f t="shared" si="228"/>
        <v>1</v>
      </c>
      <c r="EP72" s="7">
        <f t="shared" si="229"/>
        <v>1</v>
      </c>
      <c r="EQ72" s="7">
        <f t="shared" si="230"/>
        <v>1</v>
      </c>
      <c r="ER72" s="7">
        <f t="shared" si="189"/>
        <v>1</v>
      </c>
      <c r="ES72" s="7">
        <f t="shared" si="231"/>
        <v>0</v>
      </c>
      <c r="ET72" s="7">
        <f t="shared" si="232"/>
        <v>1</v>
      </c>
      <c r="EU72" s="7">
        <f t="shared" si="190"/>
        <v>0</v>
      </c>
      <c r="EV72" s="7">
        <f t="shared" si="233"/>
        <v>1</v>
      </c>
      <c r="EW72" s="7">
        <f t="shared" si="234"/>
        <v>1</v>
      </c>
      <c r="EX72" s="7">
        <f t="shared" si="329"/>
        <v>1</v>
      </c>
      <c r="EY72" s="7">
        <f t="shared" si="330"/>
        <v>1</v>
      </c>
      <c r="EZ72" s="7">
        <f t="shared" si="235"/>
        <v>1</v>
      </c>
      <c r="FA72" s="7">
        <f t="shared" si="331"/>
        <v>1</v>
      </c>
      <c r="FB72" s="7">
        <f t="shared" si="191"/>
        <v>1</v>
      </c>
      <c r="FC72" s="7">
        <f t="shared" si="192"/>
        <v>0</v>
      </c>
      <c r="FD72" s="7">
        <f t="shared" si="236"/>
        <v>1</v>
      </c>
      <c r="FE72" s="7">
        <f t="shared" si="237"/>
        <v>1</v>
      </c>
      <c r="FF72" s="7">
        <f t="shared" si="238"/>
        <v>1</v>
      </c>
      <c r="FG72" s="7">
        <f t="shared" si="239"/>
        <v>1</v>
      </c>
      <c r="FH72" s="7">
        <f t="shared" si="240"/>
        <v>1</v>
      </c>
      <c r="FI72" s="7">
        <f t="shared" si="241"/>
        <v>1</v>
      </c>
      <c r="FJ72" s="7">
        <f t="shared" si="193"/>
        <v>1</v>
      </c>
      <c r="FK72" s="7">
        <f t="shared" si="242"/>
        <v>1</v>
      </c>
      <c r="FL72" s="7">
        <f>+Data[[#This Row],[¿El agente gestiona la oferta según la campaña vigente?48]]</f>
        <v>1</v>
      </c>
      <c r="FM72" s="7">
        <f t="shared" si="243"/>
        <v>1</v>
      </c>
      <c r="FN72" s="7">
        <f t="shared" si="244"/>
        <v>1</v>
      </c>
      <c r="FO72" s="7">
        <f t="shared" si="245"/>
        <v>1</v>
      </c>
      <c r="FP72" s="7">
        <f t="shared" si="194"/>
        <v>1</v>
      </c>
      <c r="FQ72" s="7">
        <f t="shared" si="246"/>
        <v>1</v>
      </c>
      <c r="FR72" s="7">
        <f>+Data[[#This Row],[¿El agente registra correctamente todas las interacciones?52]]</f>
        <v>1</v>
      </c>
      <c r="FS72" s="7">
        <f t="shared" si="195"/>
        <v>1</v>
      </c>
      <c r="FT72" s="240">
        <f t="shared" si="247"/>
        <v>1</v>
      </c>
      <c r="FU72" s="7">
        <f>+Data[[#This Row],[¿El agente confirma la titularidad del cliente adecuadamente?53]]</f>
        <v>1</v>
      </c>
      <c r="FV72" s="240">
        <f t="shared" si="248"/>
        <v>1</v>
      </c>
      <c r="FW72" s="240">
        <f t="shared" si="249"/>
        <v>1</v>
      </c>
      <c r="FX72" s="7">
        <f t="shared" si="196"/>
        <v>1</v>
      </c>
      <c r="FY72" s="240">
        <f t="shared" si="250"/>
        <v>1</v>
      </c>
      <c r="FZ72" s="7">
        <f>+Data[[#This Row],[¿El agente evita compartir información sensible?56]]</f>
        <v>1</v>
      </c>
      <c r="GA72" s="7">
        <f t="shared" si="197"/>
        <v>1</v>
      </c>
      <c r="GB72" s="189">
        <f t="shared" si="198"/>
        <v>4.0000000000000008E-2</v>
      </c>
      <c r="GC72" s="189">
        <f t="shared" si="199"/>
        <v>0</v>
      </c>
      <c r="GD72" s="190">
        <f t="shared" si="200"/>
        <v>0.3</v>
      </c>
      <c r="GE72" s="190">
        <f t="shared" si="201"/>
        <v>0.3</v>
      </c>
      <c r="GF72" s="7">
        <f t="shared" si="202"/>
        <v>0.6399999999999999</v>
      </c>
      <c r="GG72" s="187">
        <f>1</f>
        <v>1</v>
      </c>
      <c r="GH72" s="187">
        <f t="shared" si="251"/>
        <v>1</v>
      </c>
      <c r="GI72" t="str">
        <f t="shared" si="252"/>
        <v/>
      </c>
      <c r="GJ72" t="str">
        <f t="shared" si="253"/>
        <v/>
      </c>
      <c r="GK72" t="str">
        <f t="shared" si="254"/>
        <v/>
      </c>
      <c r="GN72" t="str">
        <f t="shared" si="255"/>
        <v/>
      </c>
      <c r="GO72" t="str">
        <f t="shared" si="256"/>
        <v/>
      </c>
      <c r="GP72" t="str">
        <f t="shared" si="257"/>
        <v xml:space="preserve">¿El agente adapta su comunicación al cliente? </v>
      </c>
      <c r="GQ72" t="str">
        <f t="shared" si="258"/>
        <v xml:space="preserve">¿El agente muestra entusiasmo genuino? </v>
      </c>
      <c r="GR72" t="str">
        <f t="shared" si="259"/>
        <v/>
      </c>
      <c r="GS72" t="str">
        <f t="shared" si="260"/>
        <v/>
      </c>
      <c r="GT72" t="str">
        <f t="shared" si="261"/>
        <v/>
      </c>
      <c r="GU72" t="e">
        <f>IF(#REF!="No",#REF!,"")</f>
        <v>#REF!</v>
      </c>
      <c r="GV72" t="str">
        <f t="shared" si="262"/>
        <v/>
      </c>
      <c r="GW72" t="str">
        <f t="shared" si="263"/>
        <v/>
      </c>
      <c r="GX72" t="str">
        <f t="shared" si="264"/>
        <v/>
      </c>
      <c r="GY72" t="str">
        <f t="shared" si="265"/>
        <v/>
      </c>
      <c r="GZ72" t="str">
        <f t="shared" si="266"/>
        <v/>
      </c>
      <c r="HA72" t="str">
        <f t="shared" si="267"/>
        <v xml:space="preserve">¿El agente comunica beneficios emocionales al cliente? </v>
      </c>
      <c r="HB72" t="str">
        <f t="shared" si="268"/>
        <v/>
      </c>
      <c r="HC72" t="str">
        <f t="shared" si="269"/>
        <v/>
      </c>
      <c r="HD72" t="str">
        <f t="shared" si="270"/>
        <v/>
      </c>
      <c r="HE72" t="str">
        <f t="shared" si="271"/>
        <v/>
      </c>
      <c r="HF72" t="str">
        <f t="shared" si="272"/>
        <v/>
      </c>
      <c r="HG72" t="str">
        <f t="shared" si="273"/>
        <v/>
      </c>
      <c r="HH72" t="str">
        <f t="shared" si="274"/>
        <v/>
      </c>
      <c r="HI72" t="str">
        <f t="shared" si="275"/>
        <v/>
      </c>
      <c r="HJ72" t="str">
        <f t="shared" si="276"/>
        <v xml:space="preserve">¿El agente mantiene respeto y cordialidad en toda la interacción? </v>
      </c>
      <c r="HK72" t="str">
        <f t="shared" si="277"/>
        <v/>
      </c>
      <c r="HL72" t="str">
        <f t="shared" si="278"/>
        <v/>
      </c>
      <c r="HM72" t="str">
        <f t="shared" si="279"/>
        <v/>
      </c>
      <c r="HN72" t="str">
        <f t="shared" si="280"/>
        <v/>
      </c>
      <c r="HO72" t="str">
        <f t="shared" si="281"/>
        <v/>
      </c>
      <c r="HP72" t="str">
        <f t="shared" si="282"/>
        <v/>
      </c>
      <c r="HQ72" t="e">
        <f>IF(#REF!="No",#REF!,"")</f>
        <v>#REF!</v>
      </c>
      <c r="HR72" t="e">
        <f>IF(#REF!="No",#REF!,"")</f>
        <v>#REF!</v>
      </c>
      <c r="HS72" t="str">
        <f t="shared" si="283"/>
        <v/>
      </c>
      <c r="HT72" t="str">
        <f t="shared" si="284"/>
        <v/>
      </c>
      <c r="HU72" t="str">
        <f t="shared" si="285"/>
        <v/>
      </c>
      <c r="HV72" t="str">
        <f t="shared" si="286"/>
        <v/>
      </c>
      <c r="HW72" t="str">
        <f t="shared" si="287"/>
        <v/>
      </c>
      <c r="HX72" t="str">
        <f t="shared" si="288"/>
        <v/>
      </c>
      <c r="HY72" t="str">
        <f t="shared" si="289"/>
        <v/>
      </c>
      <c r="HZ72" t="str">
        <f t="shared" si="290"/>
        <v/>
      </c>
      <c r="IA72" t="str">
        <f t="shared" si="291"/>
        <v/>
      </c>
      <c r="IB72" t="str">
        <f t="shared" si="292"/>
        <v/>
      </c>
      <c r="IC72" t="str">
        <f t="shared" si="293"/>
        <v/>
      </c>
      <c r="ID72" s="187" t="str">
        <f t="shared" si="294"/>
        <v/>
      </c>
      <c r="IE72" s="187" t="str">
        <f t="shared" si="295"/>
        <v/>
      </c>
      <c r="IF72" s="187" t="str">
        <f t="shared" si="296"/>
        <v/>
      </c>
      <c r="IG72" s="187" t="str">
        <f t="shared" si="297"/>
        <v/>
      </c>
      <c r="IH72" s="78" t="str">
        <f>A72&amp;" "&amp;F72&amp;" "&amp;Data[[#This Row],[mes]]</f>
        <v>Viviana Sarria Jimenez Outbound may-26</v>
      </c>
      <c r="II72" s="78">
        <f t="shared" si="205"/>
        <v>1</v>
      </c>
      <c r="IJ72" s="78">
        <f t="shared" si="203"/>
        <v>1</v>
      </c>
      <c r="IK72" s="78">
        <f>IF(Data[[#This Row],[Muestra Critica]]&gt;0,Data[[#This Row],[Muestra Critica]],"")</f>
        <v>1</v>
      </c>
      <c r="IL72">
        <f>IF(IK72="","",COUNTIF($IK$3:$IK487,IK72))</f>
        <v>397</v>
      </c>
      <c r="IM72">
        <f t="shared" si="204"/>
        <v>0</v>
      </c>
      <c r="IN72" s="188" t="str">
        <f t="shared" si="298"/>
        <v>may-26</v>
      </c>
      <c r="IO72" s="78"/>
      <c r="IP72" s="78"/>
      <c r="IQ72" s="78"/>
      <c r="IR72" s="78"/>
      <c r="IS72" s="78" t="str">
        <f ca="1">IFERROR(_xlfn.XLOOKUP(A:A,HC!B:B,HC!E:E,,0),0)</f>
        <v>&gt; 60 dias</v>
      </c>
    </row>
    <row r="73" spans="1:253" ht="15.5">
      <c r="A73" s="280" t="s">
        <v>316</v>
      </c>
      <c r="B73" s="205">
        <v>64468159</v>
      </c>
      <c r="C73" s="210">
        <v>46153</v>
      </c>
      <c r="D73" s="205" t="s">
        <v>441</v>
      </c>
      <c r="E73" s="205" t="s">
        <v>432</v>
      </c>
      <c r="F73" s="205" t="s">
        <v>32</v>
      </c>
      <c r="G73" s="205" t="s">
        <v>436</v>
      </c>
      <c r="H73" s="205" t="s">
        <v>451</v>
      </c>
      <c r="I73" s="206" t="s">
        <v>446</v>
      </c>
      <c r="J73" s="168" t="s">
        <v>33</v>
      </c>
      <c r="K73" s="168" t="s">
        <v>33</v>
      </c>
      <c r="L73" s="168" t="s">
        <v>33</v>
      </c>
      <c r="M73" s="168" t="s">
        <v>33</v>
      </c>
      <c r="N73" s="168" t="s">
        <v>33</v>
      </c>
      <c r="O73" s="168" t="s">
        <v>33</v>
      </c>
      <c r="P73" s="168" t="s">
        <v>33</v>
      </c>
      <c r="Q73" s="168" t="s">
        <v>33</v>
      </c>
      <c r="R73" s="168" t="s">
        <v>33</v>
      </c>
      <c r="S73" s="168" t="s">
        <v>33</v>
      </c>
      <c r="T73" s="168" t="s">
        <v>33</v>
      </c>
      <c r="U73" s="168" t="s">
        <v>33</v>
      </c>
      <c r="V73" s="169" t="s">
        <v>33</v>
      </c>
      <c r="W73" s="169" t="s">
        <v>33</v>
      </c>
      <c r="X73" s="169" t="s">
        <v>33</v>
      </c>
      <c r="Y73" s="169" t="s">
        <v>33</v>
      </c>
      <c r="Z73" s="169" t="s">
        <v>33</v>
      </c>
      <c r="AA73" s="169" t="s">
        <v>33</v>
      </c>
      <c r="AB73" s="169" t="s">
        <v>33</v>
      </c>
      <c r="AC73" s="169" t="s">
        <v>33</v>
      </c>
      <c r="AD73" s="169" t="s">
        <v>33</v>
      </c>
      <c r="AE73" s="169" t="s">
        <v>33</v>
      </c>
      <c r="AF73" s="169" t="s">
        <v>33</v>
      </c>
      <c r="AG73" s="169" t="s">
        <v>33</v>
      </c>
      <c r="AH73" s="169" t="s">
        <v>33</v>
      </c>
      <c r="AI73" s="169" t="s">
        <v>33</v>
      </c>
      <c r="AJ73" s="169" t="s">
        <v>33</v>
      </c>
      <c r="AK73" s="169" t="s">
        <v>33</v>
      </c>
      <c r="AL73" s="169" t="s">
        <v>33</v>
      </c>
      <c r="AM73" s="169" t="s">
        <v>33</v>
      </c>
      <c r="AN73" s="169" t="s">
        <v>33</v>
      </c>
      <c r="AO73" s="169" t="s">
        <v>33</v>
      </c>
      <c r="AP73" s="169" t="s">
        <v>33</v>
      </c>
      <c r="AQ73" s="169" t="s">
        <v>464</v>
      </c>
      <c r="AR73" s="169" t="s">
        <v>33</v>
      </c>
      <c r="AS73" s="169" t="s">
        <v>33</v>
      </c>
      <c r="AT73" s="169" t="s">
        <v>33</v>
      </c>
      <c r="AU73" s="169" t="s">
        <v>33</v>
      </c>
      <c r="AV73" s="169" t="s">
        <v>33</v>
      </c>
      <c r="AW73" s="169" t="s">
        <v>33</v>
      </c>
      <c r="AX73" s="169" t="s">
        <v>33</v>
      </c>
      <c r="AY73" s="169" t="s">
        <v>33</v>
      </c>
      <c r="AZ73" s="169" t="s">
        <v>33</v>
      </c>
      <c r="BA73" s="169" t="s">
        <v>33</v>
      </c>
      <c r="BB73" s="169" t="s">
        <v>33</v>
      </c>
      <c r="BC73" s="207" t="s">
        <v>33</v>
      </c>
      <c r="BD73" s="207" t="s">
        <v>33</v>
      </c>
      <c r="BE73" s="207" t="s">
        <v>33</v>
      </c>
      <c r="BF73" s="208" t="s">
        <v>33</v>
      </c>
      <c r="BG73" s="196"/>
      <c r="BH73" s="211" t="str">
        <f>Data[[#This Row],[Tipo de Muestra]]</f>
        <v>No Critica</v>
      </c>
      <c r="BI73" s="196"/>
      <c r="BJ73" s="196"/>
      <c r="BK73">
        <f t="shared" si="206"/>
        <v>1</v>
      </c>
      <c r="BL73">
        <f t="shared" si="207"/>
        <v>1</v>
      </c>
      <c r="BM73">
        <f t="shared" si="164"/>
        <v>1</v>
      </c>
      <c r="BN73">
        <f t="shared" si="165"/>
        <v>1</v>
      </c>
      <c r="BO73">
        <f t="shared" si="166"/>
        <v>1</v>
      </c>
      <c r="BP73">
        <f t="shared" si="167"/>
        <v>1</v>
      </c>
      <c r="BQ73">
        <f t="shared" si="168"/>
        <v>1</v>
      </c>
      <c r="BR73">
        <f t="shared" si="169"/>
        <v>1</v>
      </c>
      <c r="BS73">
        <f t="shared" si="170"/>
        <v>1</v>
      </c>
      <c r="BT73">
        <f t="shared" si="171"/>
        <v>1</v>
      </c>
      <c r="BU73">
        <f t="shared" si="172"/>
        <v>1</v>
      </c>
      <c r="BV73">
        <f t="shared" si="173"/>
        <v>1</v>
      </c>
      <c r="BW73">
        <f t="shared" si="174"/>
        <v>1</v>
      </c>
      <c r="BX73">
        <f t="shared" si="175"/>
        <v>1</v>
      </c>
      <c r="BY73">
        <f t="shared" si="176"/>
        <v>1</v>
      </c>
      <c r="BZ73">
        <f t="shared" si="177"/>
        <v>1</v>
      </c>
      <c r="CA73">
        <f t="shared" si="178"/>
        <v>1</v>
      </c>
      <c r="CB73">
        <f t="shared" si="179"/>
        <v>1</v>
      </c>
      <c r="CC73">
        <f t="shared" si="180"/>
        <v>1</v>
      </c>
      <c r="CD73">
        <f t="shared" si="181"/>
        <v>1</v>
      </c>
      <c r="CE73">
        <f t="shared" si="182"/>
        <v>1</v>
      </c>
      <c r="CF73">
        <f t="shared" si="299"/>
        <v>1</v>
      </c>
      <c r="CG73">
        <f t="shared" si="300"/>
        <v>1</v>
      </c>
      <c r="CH73">
        <f t="shared" si="301"/>
        <v>1</v>
      </c>
      <c r="CI73">
        <f t="shared" si="302"/>
        <v>1</v>
      </c>
      <c r="CJ73">
        <f t="shared" si="303"/>
        <v>1</v>
      </c>
      <c r="CK73">
        <f t="shared" si="304"/>
        <v>1</v>
      </c>
      <c r="CL73">
        <f t="shared" si="305"/>
        <v>1</v>
      </c>
      <c r="CM73">
        <f t="shared" si="306"/>
        <v>1</v>
      </c>
      <c r="CN73">
        <f t="shared" si="307"/>
        <v>1</v>
      </c>
      <c r="CO73">
        <f t="shared" si="308"/>
        <v>1</v>
      </c>
      <c r="CP73">
        <f t="shared" si="309"/>
        <v>1</v>
      </c>
      <c r="CQ73">
        <f t="shared" si="310"/>
        <v>1</v>
      </c>
      <c r="CR73">
        <f t="shared" si="311"/>
        <v>1</v>
      </c>
      <c r="CS73">
        <f t="shared" si="312"/>
        <v>1</v>
      </c>
      <c r="CT73">
        <f t="shared" si="313"/>
        <v>1</v>
      </c>
      <c r="CU73">
        <f t="shared" si="314"/>
        <v>1</v>
      </c>
      <c r="CV73">
        <f t="shared" si="315"/>
        <v>1</v>
      </c>
      <c r="CW73">
        <f t="shared" si="316"/>
        <v>1</v>
      </c>
      <c r="CX73">
        <f t="shared" si="317"/>
        <v>1</v>
      </c>
      <c r="CY73">
        <f t="shared" si="318"/>
        <v>1</v>
      </c>
      <c r="CZ73">
        <f t="shared" si="319"/>
        <v>1</v>
      </c>
      <c r="DA73">
        <f t="shared" si="320"/>
        <v>1</v>
      </c>
      <c r="DB73">
        <f t="shared" si="321"/>
        <v>1</v>
      </c>
      <c r="DC73" s="187">
        <f t="shared" si="322"/>
        <v>1</v>
      </c>
      <c r="DD73" s="187">
        <f t="shared" si="323"/>
        <v>1</v>
      </c>
      <c r="DE73" s="187">
        <f t="shared" si="324"/>
        <v>1</v>
      </c>
      <c r="DF73" s="187">
        <f t="shared" si="208"/>
        <v>1</v>
      </c>
      <c r="DG73">
        <f t="shared" si="183"/>
        <v>1</v>
      </c>
      <c r="DH73" s="7">
        <f t="shared" si="209"/>
        <v>0.15</v>
      </c>
      <c r="DI73" s="7">
        <f t="shared" si="210"/>
        <v>0.15</v>
      </c>
      <c r="DJ73" s="7">
        <f t="shared" si="211"/>
        <v>0.15</v>
      </c>
      <c r="DK73" s="7">
        <f t="shared" si="184"/>
        <v>0.15</v>
      </c>
      <c r="DL73" s="7">
        <f t="shared" si="212"/>
        <v>0.3</v>
      </c>
      <c r="DM73" s="7">
        <f t="shared" si="213"/>
        <v>0.3</v>
      </c>
      <c r="DN73" s="7">
        <f t="shared" si="214"/>
        <v>0.3</v>
      </c>
      <c r="DO73" s="7">
        <f t="shared" si="215"/>
        <v>0.3</v>
      </c>
      <c r="DP73" s="7">
        <f>IF(MIN(Data[[#This Row],[¿El agente demuestra escucha activa durante la gestión?6]:[¿El agente parafrasea para confirmar entendimiento?9]])=0,0,30%)</f>
        <v>0.3</v>
      </c>
      <c r="DQ73" s="7">
        <f t="shared" si="216"/>
        <v>0.3</v>
      </c>
      <c r="DR73" s="7">
        <f t="shared" si="217"/>
        <v>0.3</v>
      </c>
      <c r="DS73" s="7">
        <f t="shared" si="218"/>
        <v>0.3</v>
      </c>
      <c r="DT73" s="7">
        <f t="shared" si="219"/>
        <v>0.3</v>
      </c>
      <c r="DU73" s="7">
        <f>IF(MIN(Data[[#This Row],[¿El agente adapta su comunicación al cliente?11]:[¿El agente utiliza el plural corporativo correctamente?14]])=0,0,30%)</f>
        <v>0.3</v>
      </c>
      <c r="DV73" s="7">
        <f t="shared" si="220"/>
        <v>0.25</v>
      </c>
      <c r="DW73" s="7">
        <f t="shared" si="185"/>
        <v>0.25</v>
      </c>
      <c r="DX73" s="7">
        <f t="shared" si="186"/>
        <v>1</v>
      </c>
      <c r="DY73" s="7">
        <f t="shared" si="325"/>
        <v>1</v>
      </c>
      <c r="DZ73" s="7">
        <f t="shared" si="326"/>
        <v>1</v>
      </c>
      <c r="EA73" s="7">
        <f t="shared" si="327"/>
        <v>1</v>
      </c>
      <c r="EB73" s="7">
        <f t="shared" si="328"/>
        <v>1</v>
      </c>
      <c r="EC73" s="7">
        <f t="shared" si="187"/>
        <v>1</v>
      </c>
      <c r="ED73" s="7">
        <f t="shared" si="221"/>
        <v>1</v>
      </c>
      <c r="EE73" s="7">
        <f t="shared" si="222"/>
        <v>1</v>
      </c>
      <c r="EF73" s="7">
        <f>IF(SUM(Data[[#This Row],[¿El agente presenta correctamente los beneficios del producto?23]:[¿El agente comunica beneficios emocionales al cliente?24]])=200%,100%,0%)</f>
        <v>1</v>
      </c>
      <c r="EG73" s="7">
        <f t="shared" si="223"/>
        <v>1</v>
      </c>
      <c r="EH73" s="7">
        <f t="shared" si="224"/>
        <v>1</v>
      </c>
      <c r="EI73" s="7">
        <f t="shared" si="225"/>
        <v>1</v>
      </c>
      <c r="EJ73" s="7">
        <f t="shared" si="188"/>
        <v>1</v>
      </c>
      <c r="EK73" s="7">
        <f t="shared" si="226"/>
        <v>1</v>
      </c>
      <c r="EL73" s="7">
        <f>+Data[[#This Row],[¿El agente explica los términos y condiciones del servicio?28]]</f>
        <v>1</v>
      </c>
      <c r="EM73" s="7">
        <f t="shared" si="227"/>
        <v>1</v>
      </c>
      <c r="EN73" s="7">
        <f>+Data[[#This Row],[¿El agente identifica correctamente la solicitud del cliente? 2]]</f>
        <v>1</v>
      </c>
      <c r="EO73" s="7">
        <f t="shared" si="228"/>
        <v>1</v>
      </c>
      <c r="EP73" s="7">
        <f t="shared" si="229"/>
        <v>1</v>
      </c>
      <c r="EQ73" s="7">
        <f t="shared" si="230"/>
        <v>1</v>
      </c>
      <c r="ER73" s="7">
        <f t="shared" si="189"/>
        <v>1</v>
      </c>
      <c r="ES73" s="7">
        <f t="shared" si="231"/>
        <v>1</v>
      </c>
      <c r="ET73" s="7">
        <f t="shared" si="232"/>
        <v>1</v>
      </c>
      <c r="EU73" s="7">
        <f t="shared" si="190"/>
        <v>1</v>
      </c>
      <c r="EV73" s="7">
        <f t="shared" si="233"/>
        <v>1</v>
      </c>
      <c r="EW73" s="7">
        <f t="shared" si="234"/>
        <v>1</v>
      </c>
      <c r="EX73" s="7">
        <f t="shared" si="329"/>
        <v>1</v>
      </c>
      <c r="EY73" s="7">
        <f t="shared" si="330"/>
        <v>1</v>
      </c>
      <c r="EZ73" s="7">
        <f t="shared" si="235"/>
        <v>1</v>
      </c>
      <c r="FA73" s="7">
        <f t="shared" si="331"/>
        <v>1</v>
      </c>
      <c r="FB73" s="7">
        <f t="shared" si="191"/>
        <v>1</v>
      </c>
      <c r="FC73" s="7">
        <f t="shared" si="192"/>
        <v>1</v>
      </c>
      <c r="FD73" s="7">
        <f t="shared" si="236"/>
        <v>1</v>
      </c>
      <c r="FE73" s="7">
        <f t="shared" si="237"/>
        <v>1</v>
      </c>
      <c r="FF73" s="7">
        <f t="shared" si="238"/>
        <v>1</v>
      </c>
      <c r="FG73" s="7">
        <f t="shared" si="239"/>
        <v>1</v>
      </c>
      <c r="FH73" s="7">
        <f t="shared" si="240"/>
        <v>1</v>
      </c>
      <c r="FI73" s="7">
        <f t="shared" si="241"/>
        <v>1</v>
      </c>
      <c r="FJ73" s="7">
        <f t="shared" si="193"/>
        <v>1</v>
      </c>
      <c r="FK73" s="7">
        <f t="shared" si="242"/>
        <v>1</v>
      </c>
      <c r="FL73" s="7">
        <f>+Data[[#This Row],[¿El agente gestiona la oferta según la campaña vigente?48]]</f>
        <v>1</v>
      </c>
      <c r="FM73" s="7">
        <f t="shared" si="243"/>
        <v>1</v>
      </c>
      <c r="FN73" s="7">
        <f t="shared" si="244"/>
        <v>1</v>
      </c>
      <c r="FO73" s="7">
        <f t="shared" si="245"/>
        <v>1</v>
      </c>
      <c r="FP73" s="7">
        <f t="shared" si="194"/>
        <v>1</v>
      </c>
      <c r="FQ73" s="7">
        <f t="shared" si="246"/>
        <v>1</v>
      </c>
      <c r="FR73" s="7">
        <f>+Data[[#This Row],[¿El agente registra correctamente todas las interacciones?52]]</f>
        <v>1</v>
      </c>
      <c r="FS73" s="7">
        <f t="shared" si="195"/>
        <v>1</v>
      </c>
      <c r="FT73" s="240">
        <f t="shared" si="247"/>
        <v>1</v>
      </c>
      <c r="FU73" s="7">
        <f>+Data[[#This Row],[¿El agente confirma la titularidad del cliente adecuadamente?53]]</f>
        <v>1</v>
      </c>
      <c r="FV73" s="240">
        <f t="shared" si="248"/>
        <v>1</v>
      </c>
      <c r="FW73" s="240">
        <f t="shared" si="249"/>
        <v>1</v>
      </c>
      <c r="FX73" s="7">
        <f t="shared" si="196"/>
        <v>1</v>
      </c>
      <c r="FY73" s="240">
        <f t="shared" si="250"/>
        <v>1</v>
      </c>
      <c r="FZ73" s="7">
        <f>+Data[[#This Row],[¿El agente evita compartir información sensible?56]]</f>
        <v>1</v>
      </c>
      <c r="GA73" s="7">
        <f t="shared" si="197"/>
        <v>1</v>
      </c>
      <c r="GB73" s="189">
        <f t="shared" si="198"/>
        <v>0.1</v>
      </c>
      <c r="GC73" s="189">
        <f t="shared" si="199"/>
        <v>0.3</v>
      </c>
      <c r="GD73" s="190">
        <f t="shared" si="200"/>
        <v>0.3</v>
      </c>
      <c r="GE73" s="190">
        <f t="shared" si="201"/>
        <v>0.3</v>
      </c>
      <c r="GF73" s="7">
        <f t="shared" si="202"/>
        <v>1</v>
      </c>
      <c r="GG73" s="187">
        <f>1</f>
        <v>1</v>
      </c>
      <c r="GH73" s="187">
        <f t="shared" si="251"/>
        <v>0</v>
      </c>
      <c r="GI73" t="str">
        <f t="shared" si="252"/>
        <v/>
      </c>
      <c r="GJ73" t="str">
        <f t="shared" si="253"/>
        <v/>
      </c>
      <c r="GK73" t="str">
        <f t="shared" si="254"/>
        <v/>
      </c>
      <c r="GN73" t="str">
        <f t="shared" si="255"/>
        <v/>
      </c>
      <c r="GO73" t="str">
        <f t="shared" si="256"/>
        <v/>
      </c>
      <c r="GP73" t="str">
        <f t="shared" si="257"/>
        <v/>
      </c>
      <c r="GQ73" t="str">
        <f t="shared" si="258"/>
        <v/>
      </c>
      <c r="GR73" t="str">
        <f t="shared" si="259"/>
        <v/>
      </c>
      <c r="GS73" t="str">
        <f t="shared" si="260"/>
        <v/>
      </c>
      <c r="GT73" t="str">
        <f t="shared" si="261"/>
        <v/>
      </c>
      <c r="GU73" t="e">
        <f>IF(#REF!="No",#REF!,"")</f>
        <v>#REF!</v>
      </c>
      <c r="GV73" t="str">
        <f t="shared" si="262"/>
        <v/>
      </c>
      <c r="GW73" t="str">
        <f t="shared" si="263"/>
        <v/>
      </c>
      <c r="GX73" t="str">
        <f t="shared" si="264"/>
        <v/>
      </c>
      <c r="GY73" t="str">
        <f t="shared" si="265"/>
        <v/>
      </c>
      <c r="GZ73" t="str">
        <f t="shared" si="266"/>
        <v/>
      </c>
      <c r="HA73" t="str">
        <f t="shared" si="267"/>
        <v/>
      </c>
      <c r="HB73" t="str">
        <f t="shared" si="268"/>
        <v/>
      </c>
      <c r="HC73" t="str">
        <f t="shared" si="269"/>
        <v/>
      </c>
      <c r="HD73" t="str">
        <f t="shared" si="270"/>
        <v/>
      </c>
      <c r="HE73" t="str">
        <f t="shared" si="271"/>
        <v/>
      </c>
      <c r="HF73" t="str">
        <f t="shared" si="272"/>
        <v/>
      </c>
      <c r="HG73" t="str">
        <f t="shared" si="273"/>
        <v/>
      </c>
      <c r="HH73" t="str">
        <f t="shared" si="274"/>
        <v/>
      </c>
      <c r="HI73" t="str">
        <f t="shared" si="275"/>
        <v/>
      </c>
      <c r="HJ73" t="str">
        <f t="shared" si="276"/>
        <v/>
      </c>
      <c r="HK73" t="str">
        <f t="shared" si="277"/>
        <v/>
      </c>
      <c r="HL73" t="str">
        <f t="shared" si="278"/>
        <v/>
      </c>
      <c r="HM73" t="str">
        <f t="shared" si="279"/>
        <v/>
      </c>
      <c r="HN73" t="str">
        <f t="shared" si="280"/>
        <v/>
      </c>
      <c r="HO73" t="str">
        <f t="shared" si="281"/>
        <v/>
      </c>
      <c r="HP73" t="str">
        <f t="shared" si="282"/>
        <v/>
      </c>
      <c r="HQ73" t="e">
        <f>IF(#REF!="No",#REF!,"")</f>
        <v>#REF!</v>
      </c>
      <c r="HR73" t="e">
        <f>IF(#REF!="No",#REF!,"")</f>
        <v>#REF!</v>
      </c>
      <c r="HS73" t="str">
        <f t="shared" si="283"/>
        <v/>
      </c>
      <c r="HT73" t="str">
        <f t="shared" si="284"/>
        <v/>
      </c>
      <c r="HU73" t="str">
        <f t="shared" si="285"/>
        <v/>
      </c>
      <c r="HV73" t="str">
        <f t="shared" si="286"/>
        <v/>
      </c>
      <c r="HW73" t="str">
        <f t="shared" si="287"/>
        <v/>
      </c>
      <c r="HX73" t="str">
        <f t="shared" si="288"/>
        <v/>
      </c>
      <c r="HY73" t="str">
        <f t="shared" si="289"/>
        <v/>
      </c>
      <c r="HZ73" t="str">
        <f t="shared" si="290"/>
        <v/>
      </c>
      <c r="IA73" t="str">
        <f t="shared" si="291"/>
        <v/>
      </c>
      <c r="IB73" t="str">
        <f t="shared" si="292"/>
        <v/>
      </c>
      <c r="IC73" t="str">
        <f t="shared" si="293"/>
        <v/>
      </c>
      <c r="ID73" s="187" t="str">
        <f t="shared" si="294"/>
        <v/>
      </c>
      <c r="IE73" s="187" t="str">
        <f t="shared" si="295"/>
        <v/>
      </c>
      <c r="IF73" s="187" t="str">
        <f t="shared" si="296"/>
        <v/>
      </c>
      <c r="IG73" s="187" t="str">
        <f t="shared" si="297"/>
        <v/>
      </c>
      <c r="IH73" s="78" t="str">
        <f>A73&amp;" "&amp;F73&amp;" "&amp;Data[[#This Row],[mes]]</f>
        <v>Miguel Angel Cortes Flores Outbound may-26</v>
      </c>
      <c r="II73" s="78">
        <f t="shared" si="205"/>
        <v>2</v>
      </c>
      <c r="IJ73" s="78">
        <f t="shared" si="203"/>
        <v>0</v>
      </c>
      <c r="IK73" s="78" t="str">
        <f>IF(Data[[#This Row],[Muestra Critica]]&gt;0,Data[[#This Row],[Muestra Critica]],"")</f>
        <v/>
      </c>
      <c r="IL73" t="str">
        <f>IF(IK73="","",COUNTIF($IK$3:$IK488,IK73))</f>
        <v/>
      </c>
      <c r="IM73">
        <f t="shared" si="204"/>
        <v>0</v>
      </c>
      <c r="IN73" s="188" t="str">
        <f t="shared" si="298"/>
        <v>may-26</v>
      </c>
      <c r="IO73" s="78"/>
      <c r="IP73" s="78"/>
      <c r="IQ73" s="78"/>
      <c r="IR73" s="78"/>
      <c r="IS73" s="78">
        <f>IFERROR(_xlfn.XLOOKUP(A:A,HC!B:B,HC!E:E,,0),0)</f>
        <v>0</v>
      </c>
    </row>
    <row r="74" spans="1:253" ht="15.5">
      <c r="A74" s="205" t="s">
        <v>317</v>
      </c>
      <c r="B74" s="205">
        <v>68700223</v>
      </c>
      <c r="C74" s="210">
        <v>46153</v>
      </c>
      <c r="D74" s="205" t="s">
        <v>441</v>
      </c>
      <c r="E74" s="205" t="s">
        <v>432</v>
      </c>
      <c r="F74" s="205" t="s">
        <v>32</v>
      </c>
      <c r="G74" s="205" t="s">
        <v>436</v>
      </c>
      <c r="H74" s="205" t="s">
        <v>451</v>
      </c>
      <c r="I74" s="206" t="s">
        <v>447</v>
      </c>
      <c r="J74" s="168" t="s">
        <v>33</v>
      </c>
      <c r="K74" s="168" t="s">
        <v>33</v>
      </c>
      <c r="L74" s="168" t="s">
        <v>33</v>
      </c>
      <c r="M74" s="168" t="s">
        <v>33</v>
      </c>
      <c r="N74" s="168" t="s">
        <v>33</v>
      </c>
      <c r="O74" s="168" t="s">
        <v>33</v>
      </c>
      <c r="P74" s="168" t="s">
        <v>33</v>
      </c>
      <c r="Q74" s="168" t="s">
        <v>33</v>
      </c>
      <c r="R74" s="168" t="s">
        <v>33</v>
      </c>
      <c r="S74" s="168" t="s">
        <v>33</v>
      </c>
      <c r="T74" s="168" t="s">
        <v>33</v>
      </c>
      <c r="U74" s="168" t="s">
        <v>33</v>
      </c>
      <c r="V74" s="169" t="s">
        <v>33</v>
      </c>
      <c r="W74" s="169" t="s">
        <v>33</v>
      </c>
      <c r="X74" s="169" t="s">
        <v>33</v>
      </c>
      <c r="Y74" s="169" t="s">
        <v>33</v>
      </c>
      <c r="Z74" s="169" t="s">
        <v>33</v>
      </c>
      <c r="AA74" s="169" t="s">
        <v>33</v>
      </c>
      <c r="AB74" s="169" t="s">
        <v>33</v>
      </c>
      <c r="AC74" s="169" t="s">
        <v>33</v>
      </c>
      <c r="AD74" s="169" t="s">
        <v>33</v>
      </c>
      <c r="AE74" s="169" t="s">
        <v>33</v>
      </c>
      <c r="AF74" s="169" t="s">
        <v>33</v>
      </c>
      <c r="AG74" s="169" t="s">
        <v>33</v>
      </c>
      <c r="AH74" s="169" t="s">
        <v>33</v>
      </c>
      <c r="AI74" s="169" t="s">
        <v>33</v>
      </c>
      <c r="AJ74" s="169" t="s">
        <v>33</v>
      </c>
      <c r="AK74" s="169" t="s">
        <v>33</v>
      </c>
      <c r="AL74" s="169" t="s">
        <v>33</v>
      </c>
      <c r="AM74" s="169" t="s">
        <v>33</v>
      </c>
      <c r="AN74" s="169" t="s">
        <v>33</v>
      </c>
      <c r="AO74" s="169" t="s">
        <v>33</v>
      </c>
      <c r="AP74" s="169" t="s">
        <v>33</v>
      </c>
      <c r="AQ74" s="169" t="s">
        <v>464</v>
      </c>
      <c r="AR74" s="169" t="s">
        <v>33</v>
      </c>
      <c r="AS74" s="169" t="s">
        <v>33</v>
      </c>
      <c r="AT74" s="169" t="s">
        <v>33</v>
      </c>
      <c r="AU74" s="169" t="s">
        <v>33</v>
      </c>
      <c r="AV74" s="169" t="s">
        <v>33</v>
      </c>
      <c r="AW74" s="169" t="s">
        <v>34</v>
      </c>
      <c r="AX74" s="169" t="s">
        <v>33</v>
      </c>
      <c r="AY74" s="169" t="s">
        <v>33</v>
      </c>
      <c r="AZ74" s="169" t="s">
        <v>33</v>
      </c>
      <c r="BA74" s="169" t="s">
        <v>33</v>
      </c>
      <c r="BB74" s="169" t="s">
        <v>33</v>
      </c>
      <c r="BC74" s="207" t="s">
        <v>33</v>
      </c>
      <c r="BD74" s="207" t="s">
        <v>33</v>
      </c>
      <c r="BE74" s="207" t="s">
        <v>33</v>
      </c>
      <c r="BF74" s="208" t="s">
        <v>33</v>
      </c>
      <c r="BG74" s="196"/>
      <c r="BH74" s="211" t="str">
        <f>Data[[#This Row],[Tipo de Muestra]]</f>
        <v>Critica</v>
      </c>
      <c r="BI74" s="196"/>
      <c r="BJ74" s="196"/>
      <c r="BK74">
        <f t="shared" si="206"/>
        <v>1</v>
      </c>
      <c r="BL74">
        <f t="shared" si="207"/>
        <v>1</v>
      </c>
      <c r="BM74">
        <f t="shared" si="164"/>
        <v>1</v>
      </c>
      <c r="BN74">
        <f t="shared" si="165"/>
        <v>1</v>
      </c>
      <c r="BO74">
        <f t="shared" si="166"/>
        <v>1</v>
      </c>
      <c r="BP74">
        <f t="shared" si="167"/>
        <v>1</v>
      </c>
      <c r="BQ74">
        <f t="shared" si="168"/>
        <v>1</v>
      </c>
      <c r="BR74">
        <f t="shared" si="169"/>
        <v>1</v>
      </c>
      <c r="BS74">
        <f t="shared" si="170"/>
        <v>1</v>
      </c>
      <c r="BT74">
        <f t="shared" si="171"/>
        <v>1</v>
      </c>
      <c r="BU74">
        <f t="shared" si="172"/>
        <v>1</v>
      </c>
      <c r="BV74">
        <f t="shared" si="173"/>
        <v>1</v>
      </c>
      <c r="BW74">
        <f t="shared" si="174"/>
        <v>1</v>
      </c>
      <c r="BX74">
        <f t="shared" si="175"/>
        <v>1</v>
      </c>
      <c r="BY74">
        <f t="shared" si="176"/>
        <v>1</v>
      </c>
      <c r="BZ74">
        <f t="shared" si="177"/>
        <v>1</v>
      </c>
      <c r="CA74">
        <f t="shared" si="178"/>
        <v>1</v>
      </c>
      <c r="CB74">
        <f t="shared" si="179"/>
        <v>1</v>
      </c>
      <c r="CC74">
        <f t="shared" si="180"/>
        <v>1</v>
      </c>
      <c r="CD74">
        <f t="shared" si="181"/>
        <v>1</v>
      </c>
      <c r="CE74">
        <f t="shared" si="182"/>
        <v>1</v>
      </c>
      <c r="CF74">
        <f t="shared" si="299"/>
        <v>1</v>
      </c>
      <c r="CG74">
        <f t="shared" si="300"/>
        <v>1</v>
      </c>
      <c r="CH74">
        <f t="shared" si="301"/>
        <v>1</v>
      </c>
      <c r="CI74">
        <f t="shared" si="302"/>
        <v>1</v>
      </c>
      <c r="CJ74">
        <f t="shared" si="303"/>
        <v>1</v>
      </c>
      <c r="CK74">
        <f t="shared" si="304"/>
        <v>1</v>
      </c>
      <c r="CL74">
        <f t="shared" si="305"/>
        <v>1</v>
      </c>
      <c r="CM74">
        <f t="shared" si="306"/>
        <v>1</v>
      </c>
      <c r="CN74">
        <f t="shared" si="307"/>
        <v>1</v>
      </c>
      <c r="CO74">
        <f t="shared" si="308"/>
        <v>1</v>
      </c>
      <c r="CP74">
        <f t="shared" si="309"/>
        <v>1</v>
      </c>
      <c r="CQ74">
        <f t="shared" si="310"/>
        <v>1</v>
      </c>
      <c r="CR74">
        <f t="shared" si="311"/>
        <v>1</v>
      </c>
      <c r="CS74">
        <f t="shared" si="312"/>
        <v>1</v>
      </c>
      <c r="CT74">
        <f t="shared" si="313"/>
        <v>1</v>
      </c>
      <c r="CU74">
        <f t="shared" si="314"/>
        <v>1</v>
      </c>
      <c r="CV74">
        <f t="shared" si="315"/>
        <v>1</v>
      </c>
      <c r="CW74">
        <f t="shared" si="316"/>
        <v>0</v>
      </c>
      <c r="CX74">
        <f t="shared" si="317"/>
        <v>1</v>
      </c>
      <c r="CY74">
        <f t="shared" si="318"/>
        <v>1</v>
      </c>
      <c r="CZ74">
        <f t="shared" si="319"/>
        <v>1</v>
      </c>
      <c r="DA74">
        <f t="shared" si="320"/>
        <v>1</v>
      </c>
      <c r="DB74">
        <f t="shared" si="321"/>
        <v>1</v>
      </c>
      <c r="DC74" s="187">
        <f t="shared" si="322"/>
        <v>1</v>
      </c>
      <c r="DD74" s="187">
        <f t="shared" si="323"/>
        <v>1</v>
      </c>
      <c r="DE74" s="187">
        <f t="shared" si="324"/>
        <v>1</v>
      </c>
      <c r="DF74" s="187">
        <f t="shared" si="208"/>
        <v>1</v>
      </c>
      <c r="DG74">
        <f t="shared" si="183"/>
        <v>1</v>
      </c>
      <c r="DH74" s="7">
        <f t="shared" si="209"/>
        <v>0.15</v>
      </c>
      <c r="DI74" s="7">
        <f t="shared" si="210"/>
        <v>0.15</v>
      </c>
      <c r="DJ74" s="7">
        <f t="shared" si="211"/>
        <v>0.15</v>
      </c>
      <c r="DK74" s="7">
        <f t="shared" si="184"/>
        <v>0.15</v>
      </c>
      <c r="DL74" s="7">
        <f t="shared" si="212"/>
        <v>0.3</v>
      </c>
      <c r="DM74" s="7">
        <f t="shared" si="213"/>
        <v>0.3</v>
      </c>
      <c r="DN74" s="7">
        <f t="shared" si="214"/>
        <v>0.3</v>
      </c>
      <c r="DO74" s="7">
        <f t="shared" si="215"/>
        <v>0.3</v>
      </c>
      <c r="DP74" s="7">
        <f>IF(MIN(Data[[#This Row],[¿El agente demuestra escucha activa durante la gestión?6]:[¿El agente parafrasea para confirmar entendimiento?9]])=0,0,30%)</f>
        <v>0.3</v>
      </c>
      <c r="DQ74" s="7">
        <f t="shared" si="216"/>
        <v>0.3</v>
      </c>
      <c r="DR74" s="7">
        <f t="shared" si="217"/>
        <v>0.3</v>
      </c>
      <c r="DS74" s="7">
        <f t="shared" si="218"/>
        <v>0.3</v>
      </c>
      <c r="DT74" s="7">
        <f t="shared" si="219"/>
        <v>0.3</v>
      </c>
      <c r="DU74" s="7">
        <f>IF(MIN(Data[[#This Row],[¿El agente adapta su comunicación al cliente?11]:[¿El agente utiliza el plural corporativo correctamente?14]])=0,0,30%)</f>
        <v>0.3</v>
      </c>
      <c r="DV74" s="7">
        <f t="shared" si="220"/>
        <v>0.25</v>
      </c>
      <c r="DW74" s="7">
        <f t="shared" si="185"/>
        <v>0.25</v>
      </c>
      <c r="DX74" s="7">
        <f t="shared" si="186"/>
        <v>1</v>
      </c>
      <c r="DY74" s="7">
        <f t="shared" si="325"/>
        <v>1</v>
      </c>
      <c r="DZ74" s="7">
        <f t="shared" si="326"/>
        <v>1</v>
      </c>
      <c r="EA74" s="7">
        <f t="shared" si="327"/>
        <v>1</v>
      </c>
      <c r="EB74" s="7">
        <f t="shared" si="328"/>
        <v>1</v>
      </c>
      <c r="EC74" s="7">
        <f t="shared" si="187"/>
        <v>1</v>
      </c>
      <c r="ED74" s="7">
        <f t="shared" si="221"/>
        <v>1</v>
      </c>
      <c r="EE74" s="7">
        <f t="shared" si="222"/>
        <v>1</v>
      </c>
      <c r="EF74" s="7">
        <f>IF(SUM(Data[[#This Row],[¿El agente presenta correctamente los beneficios del producto?23]:[¿El agente comunica beneficios emocionales al cliente?24]])=200%,100%,0%)</f>
        <v>1</v>
      </c>
      <c r="EG74" s="7">
        <f t="shared" si="223"/>
        <v>1</v>
      </c>
      <c r="EH74" s="7">
        <f t="shared" si="224"/>
        <v>1</v>
      </c>
      <c r="EI74" s="7">
        <f t="shared" si="225"/>
        <v>1</v>
      </c>
      <c r="EJ74" s="7">
        <f t="shared" si="188"/>
        <v>1</v>
      </c>
      <c r="EK74" s="7">
        <f t="shared" si="226"/>
        <v>1</v>
      </c>
      <c r="EL74" s="7">
        <f>+Data[[#This Row],[¿El agente explica los términos y condiciones del servicio?28]]</f>
        <v>1</v>
      </c>
      <c r="EM74" s="7">
        <f t="shared" si="227"/>
        <v>1</v>
      </c>
      <c r="EN74" s="7">
        <f>+Data[[#This Row],[¿El agente identifica correctamente la solicitud del cliente? 2]]</f>
        <v>1</v>
      </c>
      <c r="EO74" s="7">
        <f t="shared" si="228"/>
        <v>1</v>
      </c>
      <c r="EP74" s="7">
        <f t="shared" si="229"/>
        <v>1</v>
      </c>
      <c r="EQ74" s="7">
        <f t="shared" si="230"/>
        <v>1</v>
      </c>
      <c r="ER74" s="7">
        <f t="shared" si="189"/>
        <v>1</v>
      </c>
      <c r="ES74" s="7">
        <f t="shared" si="231"/>
        <v>1</v>
      </c>
      <c r="ET74" s="7">
        <f t="shared" si="232"/>
        <v>1</v>
      </c>
      <c r="EU74" s="7">
        <f t="shared" si="190"/>
        <v>1</v>
      </c>
      <c r="EV74" s="7">
        <f t="shared" si="233"/>
        <v>1</v>
      </c>
      <c r="EW74" s="7">
        <f t="shared" si="234"/>
        <v>1</v>
      </c>
      <c r="EX74" s="7">
        <f t="shared" si="329"/>
        <v>1</v>
      </c>
      <c r="EY74" s="7">
        <f t="shared" si="330"/>
        <v>1</v>
      </c>
      <c r="EZ74" s="7">
        <f t="shared" si="235"/>
        <v>1</v>
      </c>
      <c r="FA74" s="7">
        <f t="shared" si="331"/>
        <v>1</v>
      </c>
      <c r="FB74" s="7">
        <f t="shared" si="191"/>
        <v>1</v>
      </c>
      <c r="FC74" s="7">
        <f t="shared" si="192"/>
        <v>1</v>
      </c>
      <c r="FD74" s="7">
        <f t="shared" si="236"/>
        <v>1</v>
      </c>
      <c r="FE74" s="7">
        <f t="shared" si="237"/>
        <v>1</v>
      </c>
      <c r="FF74" s="7">
        <f t="shared" si="238"/>
        <v>1</v>
      </c>
      <c r="FG74" s="7">
        <f t="shared" si="239"/>
        <v>1</v>
      </c>
      <c r="FH74" s="7">
        <f t="shared" si="240"/>
        <v>1</v>
      </c>
      <c r="FI74" s="7">
        <f t="shared" si="241"/>
        <v>0</v>
      </c>
      <c r="FJ74" s="7">
        <f t="shared" si="193"/>
        <v>0</v>
      </c>
      <c r="FK74" s="7">
        <f t="shared" si="242"/>
        <v>1</v>
      </c>
      <c r="FL74" s="7">
        <f>+Data[[#This Row],[¿El agente gestiona la oferta según la campaña vigente?48]]</f>
        <v>1</v>
      </c>
      <c r="FM74" s="7">
        <f t="shared" si="243"/>
        <v>1</v>
      </c>
      <c r="FN74" s="7">
        <f t="shared" si="244"/>
        <v>1</v>
      </c>
      <c r="FO74" s="7">
        <f t="shared" si="245"/>
        <v>1</v>
      </c>
      <c r="FP74" s="7">
        <f t="shared" si="194"/>
        <v>1</v>
      </c>
      <c r="FQ74" s="7">
        <f t="shared" si="246"/>
        <v>1</v>
      </c>
      <c r="FR74" s="7">
        <f>+Data[[#This Row],[¿El agente registra correctamente todas las interacciones?52]]</f>
        <v>1</v>
      </c>
      <c r="FS74" s="7">
        <f t="shared" si="195"/>
        <v>0</v>
      </c>
      <c r="FT74" s="240">
        <f t="shared" si="247"/>
        <v>1</v>
      </c>
      <c r="FU74" s="7">
        <f>+Data[[#This Row],[¿El agente confirma la titularidad del cliente adecuadamente?53]]</f>
        <v>1</v>
      </c>
      <c r="FV74" s="240">
        <f t="shared" si="248"/>
        <v>1</v>
      </c>
      <c r="FW74" s="240">
        <f t="shared" si="249"/>
        <v>1</v>
      </c>
      <c r="FX74" s="7">
        <f t="shared" si="196"/>
        <v>1</v>
      </c>
      <c r="FY74" s="240">
        <f t="shared" si="250"/>
        <v>1</v>
      </c>
      <c r="FZ74" s="7">
        <f>+Data[[#This Row],[¿El agente evita compartir información sensible?56]]</f>
        <v>1</v>
      </c>
      <c r="GA74" s="7">
        <f t="shared" si="197"/>
        <v>1</v>
      </c>
      <c r="GB74" s="189">
        <f t="shared" si="198"/>
        <v>0.1</v>
      </c>
      <c r="GC74" s="189">
        <f t="shared" si="199"/>
        <v>0.3</v>
      </c>
      <c r="GD74" s="190">
        <f t="shared" si="200"/>
        <v>0</v>
      </c>
      <c r="GE74" s="190">
        <f t="shared" si="201"/>
        <v>0.3</v>
      </c>
      <c r="GF74" s="7">
        <f t="shared" si="202"/>
        <v>0.7</v>
      </c>
      <c r="GG74" s="187">
        <f>1</f>
        <v>1</v>
      </c>
      <c r="GH74" s="187">
        <f t="shared" si="251"/>
        <v>1</v>
      </c>
      <c r="GI74" t="str">
        <f t="shared" si="252"/>
        <v/>
      </c>
      <c r="GJ74" t="str">
        <f t="shared" si="253"/>
        <v/>
      </c>
      <c r="GK74" t="str">
        <f t="shared" si="254"/>
        <v/>
      </c>
      <c r="GN74" t="str">
        <f t="shared" si="255"/>
        <v/>
      </c>
      <c r="GO74" t="str">
        <f t="shared" si="256"/>
        <v/>
      </c>
      <c r="GP74" t="str">
        <f t="shared" si="257"/>
        <v/>
      </c>
      <c r="GQ74" t="str">
        <f t="shared" si="258"/>
        <v/>
      </c>
      <c r="GR74" t="str">
        <f t="shared" si="259"/>
        <v/>
      </c>
      <c r="GS74" t="str">
        <f t="shared" si="260"/>
        <v/>
      </c>
      <c r="GT74" t="str">
        <f t="shared" si="261"/>
        <v/>
      </c>
      <c r="GU74" t="e">
        <f>IF(#REF!="No",#REF!,"")</f>
        <v>#REF!</v>
      </c>
      <c r="GV74" t="str">
        <f t="shared" si="262"/>
        <v/>
      </c>
      <c r="GW74" t="str">
        <f t="shared" si="263"/>
        <v/>
      </c>
      <c r="GX74" t="str">
        <f t="shared" si="264"/>
        <v/>
      </c>
      <c r="GY74" t="str">
        <f t="shared" si="265"/>
        <v/>
      </c>
      <c r="GZ74" t="str">
        <f t="shared" si="266"/>
        <v/>
      </c>
      <c r="HA74" t="str">
        <f t="shared" si="267"/>
        <v/>
      </c>
      <c r="HB74" t="str">
        <f t="shared" si="268"/>
        <v/>
      </c>
      <c r="HC74" t="str">
        <f t="shared" si="269"/>
        <v/>
      </c>
      <c r="HD74" t="str">
        <f t="shared" si="270"/>
        <v/>
      </c>
      <c r="HE74" t="str">
        <f t="shared" si="271"/>
        <v/>
      </c>
      <c r="HF74" t="str">
        <f t="shared" si="272"/>
        <v/>
      </c>
      <c r="HG74" t="str">
        <f t="shared" si="273"/>
        <v/>
      </c>
      <c r="HH74" t="str">
        <f t="shared" si="274"/>
        <v/>
      </c>
      <c r="HI74" t="str">
        <f t="shared" si="275"/>
        <v/>
      </c>
      <c r="HJ74" t="str">
        <f t="shared" si="276"/>
        <v/>
      </c>
      <c r="HK74" t="str">
        <f t="shared" si="277"/>
        <v/>
      </c>
      <c r="HL74" t="str">
        <f t="shared" si="278"/>
        <v/>
      </c>
      <c r="HM74" t="str">
        <f t="shared" si="279"/>
        <v/>
      </c>
      <c r="HN74" t="str">
        <f t="shared" si="280"/>
        <v/>
      </c>
      <c r="HO74" t="str">
        <f t="shared" si="281"/>
        <v/>
      </c>
      <c r="HP74" t="str">
        <f t="shared" si="282"/>
        <v/>
      </c>
      <c r="HQ74" t="e">
        <f>IF(#REF!="No",#REF!,"")</f>
        <v>#REF!</v>
      </c>
      <c r="HR74" t="e">
        <f>IF(#REF!="No",#REF!,"")</f>
        <v>#REF!</v>
      </c>
      <c r="HS74" t="str">
        <f t="shared" si="283"/>
        <v/>
      </c>
      <c r="HT74" t="str">
        <f t="shared" si="284"/>
        <v/>
      </c>
      <c r="HU74" t="str">
        <f t="shared" si="285"/>
        <v/>
      </c>
      <c r="HV74" t="str">
        <f t="shared" si="286"/>
        <v/>
      </c>
      <c r="HW74" t="str">
        <f t="shared" si="287"/>
        <v/>
      </c>
      <c r="HX74" t="str">
        <f t="shared" si="288"/>
        <v xml:space="preserve">¿El agente maneja correctamente las objeciones del cliente? </v>
      </c>
      <c r="HY74" t="str">
        <f t="shared" si="289"/>
        <v/>
      </c>
      <c r="HZ74" t="str">
        <f t="shared" si="290"/>
        <v/>
      </c>
      <c r="IA74" t="str">
        <f t="shared" si="291"/>
        <v/>
      </c>
      <c r="IB74" t="str">
        <f t="shared" si="292"/>
        <v/>
      </c>
      <c r="IC74" t="str">
        <f t="shared" si="293"/>
        <v/>
      </c>
      <c r="ID74" s="187" t="str">
        <f t="shared" si="294"/>
        <v/>
      </c>
      <c r="IE74" s="187" t="str">
        <f t="shared" si="295"/>
        <v/>
      </c>
      <c r="IF74" s="187" t="str">
        <f t="shared" si="296"/>
        <v/>
      </c>
      <c r="IG74" s="187" t="str">
        <f t="shared" si="297"/>
        <v/>
      </c>
      <c r="IH74" s="78" t="str">
        <f>A74&amp;" "&amp;F74&amp;" "&amp;Data[[#This Row],[mes]]</f>
        <v>Eleuterio Guevara Garcia Outbound may-26</v>
      </c>
      <c r="II74" s="78">
        <f t="shared" si="205"/>
        <v>2</v>
      </c>
      <c r="IJ74" s="78">
        <f t="shared" si="203"/>
        <v>0</v>
      </c>
      <c r="IK74" s="78">
        <f>IF(Data[[#This Row],[Muestra Critica]]&gt;0,Data[[#This Row],[Muestra Critica]],"")</f>
        <v>1</v>
      </c>
      <c r="IL74">
        <f>IF(IK74="","",COUNTIF($IK$3:$IK489,IK74))</f>
        <v>397</v>
      </c>
      <c r="IM74">
        <f t="shared" si="204"/>
        <v>0</v>
      </c>
      <c r="IN74" s="188" t="str">
        <f t="shared" si="298"/>
        <v>may-26</v>
      </c>
      <c r="IO74" s="78"/>
      <c r="IP74" s="78"/>
      <c r="IQ74" s="78"/>
      <c r="IR74" s="78"/>
      <c r="IS74" s="78" t="str">
        <f ca="1">IFERROR(_xlfn.XLOOKUP(A:A,HC!B:B,HC!E:E,,0),0)</f>
        <v>&gt; 60 dias</v>
      </c>
    </row>
    <row r="75" spans="1:253" ht="15.5">
      <c r="A75" s="205" t="s">
        <v>318</v>
      </c>
      <c r="B75" s="205">
        <v>63963755</v>
      </c>
      <c r="C75" s="210">
        <v>46153</v>
      </c>
      <c r="D75" s="205" t="s">
        <v>441</v>
      </c>
      <c r="E75" s="205" t="s">
        <v>432</v>
      </c>
      <c r="F75" s="205" t="s">
        <v>32</v>
      </c>
      <c r="G75" s="205" t="s">
        <v>436</v>
      </c>
      <c r="H75" s="205" t="s">
        <v>451</v>
      </c>
      <c r="I75" s="206" t="s">
        <v>447</v>
      </c>
      <c r="J75" s="168" t="s">
        <v>33</v>
      </c>
      <c r="K75" s="168" t="s">
        <v>33</v>
      </c>
      <c r="L75" s="168" t="s">
        <v>33</v>
      </c>
      <c r="M75" s="168" t="s">
        <v>33</v>
      </c>
      <c r="N75" s="168" t="s">
        <v>33</v>
      </c>
      <c r="O75" s="168" t="s">
        <v>33</v>
      </c>
      <c r="P75" s="168" t="s">
        <v>33</v>
      </c>
      <c r="Q75" s="168" t="s">
        <v>33</v>
      </c>
      <c r="R75" s="168" t="s">
        <v>33</v>
      </c>
      <c r="S75" s="168" t="s">
        <v>33</v>
      </c>
      <c r="T75" s="168" t="s">
        <v>33</v>
      </c>
      <c r="U75" s="168" t="s">
        <v>33</v>
      </c>
      <c r="V75" s="169" t="s">
        <v>33</v>
      </c>
      <c r="W75" s="169" t="s">
        <v>33</v>
      </c>
      <c r="X75" s="169" t="s">
        <v>33</v>
      </c>
      <c r="Y75" s="169" t="s">
        <v>33</v>
      </c>
      <c r="Z75" s="169" t="s">
        <v>33</v>
      </c>
      <c r="AA75" s="169" t="s">
        <v>33</v>
      </c>
      <c r="AB75" s="169" t="s">
        <v>33</v>
      </c>
      <c r="AC75" s="169" t="s">
        <v>33</v>
      </c>
      <c r="AD75" s="169" t="s">
        <v>33</v>
      </c>
      <c r="AE75" s="169" t="s">
        <v>33</v>
      </c>
      <c r="AF75" s="169" t="s">
        <v>33</v>
      </c>
      <c r="AG75" s="169" t="s">
        <v>33</v>
      </c>
      <c r="AH75" s="169" t="s">
        <v>33</v>
      </c>
      <c r="AI75" s="169" t="s">
        <v>33</v>
      </c>
      <c r="AJ75" s="169" t="s">
        <v>33</v>
      </c>
      <c r="AK75" s="169" t="s">
        <v>33</v>
      </c>
      <c r="AL75" s="169" t="s">
        <v>33</v>
      </c>
      <c r="AM75" s="169" t="s">
        <v>33</v>
      </c>
      <c r="AN75" s="169" t="s">
        <v>33</v>
      </c>
      <c r="AO75" s="169" t="s">
        <v>33</v>
      </c>
      <c r="AP75" s="169" t="s">
        <v>33</v>
      </c>
      <c r="AQ75" s="169" t="s">
        <v>464</v>
      </c>
      <c r="AR75" s="169" t="s">
        <v>33</v>
      </c>
      <c r="AS75" s="169" t="s">
        <v>34</v>
      </c>
      <c r="AT75" s="169" t="s">
        <v>33</v>
      </c>
      <c r="AU75" s="169" t="s">
        <v>33</v>
      </c>
      <c r="AV75" s="169" t="s">
        <v>33</v>
      </c>
      <c r="AW75" s="169" t="s">
        <v>33</v>
      </c>
      <c r="AX75" s="169" t="s">
        <v>33</v>
      </c>
      <c r="AY75" s="169" t="s">
        <v>33</v>
      </c>
      <c r="AZ75" s="169" t="s">
        <v>33</v>
      </c>
      <c r="BA75" s="169" t="s">
        <v>33</v>
      </c>
      <c r="BB75" s="169" t="s">
        <v>33</v>
      </c>
      <c r="BC75" s="207" t="s">
        <v>33</v>
      </c>
      <c r="BD75" s="207" t="s">
        <v>33</v>
      </c>
      <c r="BE75" s="207" t="s">
        <v>33</v>
      </c>
      <c r="BF75" s="208" t="s">
        <v>33</v>
      </c>
      <c r="BG75" s="196"/>
      <c r="BH75" s="211" t="str">
        <f>Data[[#This Row],[Tipo de Muestra]]</f>
        <v>Critica</v>
      </c>
      <c r="BI75" s="196"/>
      <c r="BJ75" s="196"/>
      <c r="BK75">
        <f t="shared" si="206"/>
        <v>1</v>
      </c>
      <c r="BL75">
        <f t="shared" si="207"/>
        <v>1</v>
      </c>
      <c r="BM75">
        <f t="shared" si="164"/>
        <v>1</v>
      </c>
      <c r="BN75">
        <f t="shared" si="165"/>
        <v>1</v>
      </c>
      <c r="BO75">
        <f t="shared" si="166"/>
        <v>1</v>
      </c>
      <c r="BP75">
        <f t="shared" si="167"/>
        <v>1</v>
      </c>
      <c r="BQ75">
        <f t="shared" si="168"/>
        <v>1</v>
      </c>
      <c r="BR75">
        <f t="shared" si="169"/>
        <v>1</v>
      </c>
      <c r="BS75">
        <f t="shared" si="170"/>
        <v>1</v>
      </c>
      <c r="BT75">
        <f t="shared" si="171"/>
        <v>1</v>
      </c>
      <c r="BU75">
        <f t="shared" si="172"/>
        <v>1</v>
      </c>
      <c r="BV75">
        <f t="shared" si="173"/>
        <v>1</v>
      </c>
      <c r="BW75">
        <f t="shared" si="174"/>
        <v>1</v>
      </c>
      <c r="BX75">
        <f t="shared" si="175"/>
        <v>1</v>
      </c>
      <c r="BY75">
        <f t="shared" si="176"/>
        <v>1</v>
      </c>
      <c r="BZ75">
        <f t="shared" si="177"/>
        <v>1</v>
      </c>
      <c r="CA75">
        <f t="shared" si="178"/>
        <v>1</v>
      </c>
      <c r="CB75">
        <f t="shared" si="179"/>
        <v>1</v>
      </c>
      <c r="CC75">
        <f t="shared" si="180"/>
        <v>1</v>
      </c>
      <c r="CD75">
        <f t="shared" si="181"/>
        <v>1</v>
      </c>
      <c r="CE75">
        <f t="shared" si="182"/>
        <v>1</v>
      </c>
      <c r="CF75">
        <f t="shared" si="299"/>
        <v>1</v>
      </c>
      <c r="CG75">
        <f t="shared" si="300"/>
        <v>1</v>
      </c>
      <c r="CH75">
        <f t="shared" si="301"/>
        <v>1</v>
      </c>
      <c r="CI75">
        <f t="shared" si="302"/>
        <v>1</v>
      </c>
      <c r="CJ75">
        <f t="shared" si="303"/>
        <v>1</v>
      </c>
      <c r="CK75">
        <f t="shared" si="304"/>
        <v>1</v>
      </c>
      <c r="CL75">
        <f t="shared" si="305"/>
        <v>1</v>
      </c>
      <c r="CM75">
        <f t="shared" si="306"/>
        <v>1</v>
      </c>
      <c r="CN75">
        <f t="shared" si="307"/>
        <v>1</v>
      </c>
      <c r="CO75">
        <f t="shared" si="308"/>
        <v>1</v>
      </c>
      <c r="CP75">
        <f t="shared" si="309"/>
        <v>1</v>
      </c>
      <c r="CQ75">
        <f t="shared" si="310"/>
        <v>1</v>
      </c>
      <c r="CR75">
        <f t="shared" si="311"/>
        <v>1</v>
      </c>
      <c r="CS75">
        <f t="shared" si="312"/>
        <v>0</v>
      </c>
      <c r="CT75">
        <f t="shared" si="313"/>
        <v>1</v>
      </c>
      <c r="CU75">
        <f t="shared" si="314"/>
        <v>1</v>
      </c>
      <c r="CV75">
        <f t="shared" si="315"/>
        <v>1</v>
      </c>
      <c r="CW75">
        <f t="shared" si="316"/>
        <v>1</v>
      </c>
      <c r="CX75">
        <f t="shared" si="317"/>
        <v>1</v>
      </c>
      <c r="CY75">
        <f t="shared" si="318"/>
        <v>1</v>
      </c>
      <c r="CZ75">
        <f t="shared" si="319"/>
        <v>1</v>
      </c>
      <c r="DA75">
        <f t="shared" si="320"/>
        <v>1</v>
      </c>
      <c r="DB75">
        <f t="shared" si="321"/>
        <v>1</v>
      </c>
      <c r="DC75" s="187">
        <f t="shared" si="322"/>
        <v>1</v>
      </c>
      <c r="DD75" s="187">
        <f t="shared" si="323"/>
        <v>1</v>
      </c>
      <c r="DE75" s="187">
        <f t="shared" si="324"/>
        <v>1</v>
      </c>
      <c r="DF75" s="187">
        <f t="shared" si="208"/>
        <v>1</v>
      </c>
      <c r="DG75">
        <f t="shared" si="183"/>
        <v>1</v>
      </c>
      <c r="DH75" s="7">
        <f t="shared" si="209"/>
        <v>0.15</v>
      </c>
      <c r="DI75" s="7">
        <f t="shared" si="210"/>
        <v>0.15</v>
      </c>
      <c r="DJ75" s="7">
        <f t="shared" si="211"/>
        <v>0.15</v>
      </c>
      <c r="DK75" s="7">
        <f t="shared" si="184"/>
        <v>0.15</v>
      </c>
      <c r="DL75" s="7">
        <f t="shared" si="212"/>
        <v>0.3</v>
      </c>
      <c r="DM75" s="7">
        <f t="shared" si="213"/>
        <v>0.3</v>
      </c>
      <c r="DN75" s="7">
        <f t="shared" si="214"/>
        <v>0.3</v>
      </c>
      <c r="DO75" s="7">
        <f t="shared" si="215"/>
        <v>0.3</v>
      </c>
      <c r="DP75" s="7">
        <f>IF(MIN(Data[[#This Row],[¿El agente demuestra escucha activa durante la gestión?6]:[¿El agente parafrasea para confirmar entendimiento?9]])=0,0,30%)</f>
        <v>0.3</v>
      </c>
      <c r="DQ75" s="7">
        <f t="shared" si="216"/>
        <v>0.3</v>
      </c>
      <c r="DR75" s="7">
        <f t="shared" si="217"/>
        <v>0.3</v>
      </c>
      <c r="DS75" s="7">
        <f t="shared" si="218"/>
        <v>0.3</v>
      </c>
      <c r="DT75" s="7">
        <f t="shared" si="219"/>
        <v>0.3</v>
      </c>
      <c r="DU75" s="7">
        <f>IF(MIN(Data[[#This Row],[¿El agente adapta su comunicación al cliente?11]:[¿El agente utiliza el plural corporativo correctamente?14]])=0,0,30%)</f>
        <v>0.3</v>
      </c>
      <c r="DV75" s="7">
        <f t="shared" si="220"/>
        <v>0.25</v>
      </c>
      <c r="DW75" s="7">
        <f t="shared" si="185"/>
        <v>0.25</v>
      </c>
      <c r="DX75" s="7">
        <f t="shared" si="186"/>
        <v>1</v>
      </c>
      <c r="DY75" s="7">
        <f t="shared" si="325"/>
        <v>1</v>
      </c>
      <c r="DZ75" s="7">
        <f t="shared" si="326"/>
        <v>1</v>
      </c>
      <c r="EA75" s="7">
        <f t="shared" si="327"/>
        <v>1</v>
      </c>
      <c r="EB75" s="7">
        <f t="shared" si="328"/>
        <v>1</v>
      </c>
      <c r="EC75" s="7">
        <f t="shared" si="187"/>
        <v>1</v>
      </c>
      <c r="ED75" s="7">
        <f t="shared" si="221"/>
        <v>1</v>
      </c>
      <c r="EE75" s="7">
        <f t="shared" si="222"/>
        <v>1</v>
      </c>
      <c r="EF75" s="7">
        <f>IF(SUM(Data[[#This Row],[¿El agente presenta correctamente los beneficios del producto?23]:[¿El agente comunica beneficios emocionales al cliente?24]])=200%,100%,0%)</f>
        <v>1</v>
      </c>
      <c r="EG75" s="7">
        <f t="shared" si="223"/>
        <v>1</v>
      </c>
      <c r="EH75" s="7">
        <f t="shared" si="224"/>
        <v>1</v>
      </c>
      <c r="EI75" s="7">
        <f t="shared" si="225"/>
        <v>1</v>
      </c>
      <c r="EJ75" s="7">
        <f t="shared" si="188"/>
        <v>1</v>
      </c>
      <c r="EK75" s="7">
        <f t="shared" si="226"/>
        <v>1</v>
      </c>
      <c r="EL75" s="7">
        <f>+Data[[#This Row],[¿El agente explica los términos y condiciones del servicio?28]]</f>
        <v>1</v>
      </c>
      <c r="EM75" s="7">
        <f t="shared" si="227"/>
        <v>1</v>
      </c>
      <c r="EN75" s="7">
        <f>+Data[[#This Row],[¿El agente identifica correctamente la solicitud del cliente? 2]]</f>
        <v>1</v>
      </c>
      <c r="EO75" s="7">
        <f t="shared" si="228"/>
        <v>1</v>
      </c>
      <c r="EP75" s="7">
        <f t="shared" si="229"/>
        <v>1</v>
      </c>
      <c r="EQ75" s="7">
        <f t="shared" si="230"/>
        <v>1</v>
      </c>
      <c r="ER75" s="7">
        <f t="shared" si="189"/>
        <v>1</v>
      </c>
      <c r="ES75" s="7">
        <f t="shared" si="231"/>
        <v>1</v>
      </c>
      <c r="ET75" s="7">
        <f t="shared" si="232"/>
        <v>1</v>
      </c>
      <c r="EU75" s="7">
        <f t="shared" si="190"/>
        <v>1</v>
      </c>
      <c r="EV75" s="7">
        <f t="shared" si="233"/>
        <v>1</v>
      </c>
      <c r="EW75" s="7">
        <f t="shared" si="234"/>
        <v>1</v>
      </c>
      <c r="EX75" s="7">
        <f t="shared" si="329"/>
        <v>1</v>
      </c>
      <c r="EY75" s="7">
        <f t="shared" si="330"/>
        <v>1</v>
      </c>
      <c r="EZ75" s="7">
        <f t="shared" si="235"/>
        <v>1</v>
      </c>
      <c r="FA75" s="7">
        <f t="shared" si="331"/>
        <v>1</v>
      </c>
      <c r="FB75" s="7">
        <f t="shared" si="191"/>
        <v>1</v>
      </c>
      <c r="FC75" s="7">
        <f t="shared" si="192"/>
        <v>1</v>
      </c>
      <c r="FD75" s="7">
        <f t="shared" si="236"/>
        <v>1</v>
      </c>
      <c r="FE75" s="7">
        <f t="shared" si="237"/>
        <v>0</v>
      </c>
      <c r="FF75" s="7">
        <f t="shared" si="238"/>
        <v>1</v>
      </c>
      <c r="FG75" s="7">
        <f t="shared" si="239"/>
        <v>1</v>
      </c>
      <c r="FH75" s="7">
        <f t="shared" si="240"/>
        <v>1</v>
      </c>
      <c r="FI75" s="7">
        <f t="shared" si="241"/>
        <v>1</v>
      </c>
      <c r="FJ75" s="7">
        <f t="shared" si="193"/>
        <v>0</v>
      </c>
      <c r="FK75" s="7">
        <f t="shared" si="242"/>
        <v>1</v>
      </c>
      <c r="FL75" s="7">
        <f>+Data[[#This Row],[¿El agente gestiona la oferta según la campaña vigente?48]]</f>
        <v>1</v>
      </c>
      <c r="FM75" s="7">
        <f t="shared" si="243"/>
        <v>1</v>
      </c>
      <c r="FN75" s="7">
        <f t="shared" si="244"/>
        <v>1</v>
      </c>
      <c r="FO75" s="7">
        <f t="shared" si="245"/>
        <v>1</v>
      </c>
      <c r="FP75" s="7">
        <f t="shared" si="194"/>
        <v>1</v>
      </c>
      <c r="FQ75" s="7">
        <f t="shared" si="246"/>
        <v>1</v>
      </c>
      <c r="FR75" s="7">
        <f>+Data[[#This Row],[¿El agente registra correctamente todas las interacciones?52]]</f>
        <v>1</v>
      </c>
      <c r="FS75" s="7">
        <f t="shared" si="195"/>
        <v>0</v>
      </c>
      <c r="FT75" s="240">
        <f t="shared" si="247"/>
        <v>1</v>
      </c>
      <c r="FU75" s="7">
        <f>+Data[[#This Row],[¿El agente confirma la titularidad del cliente adecuadamente?53]]</f>
        <v>1</v>
      </c>
      <c r="FV75" s="240">
        <f t="shared" si="248"/>
        <v>1</v>
      </c>
      <c r="FW75" s="240">
        <f t="shared" si="249"/>
        <v>1</v>
      </c>
      <c r="FX75" s="7">
        <f t="shared" si="196"/>
        <v>1</v>
      </c>
      <c r="FY75" s="240">
        <f t="shared" si="250"/>
        <v>1</v>
      </c>
      <c r="FZ75" s="7">
        <f>+Data[[#This Row],[¿El agente evita compartir información sensible?56]]</f>
        <v>1</v>
      </c>
      <c r="GA75" s="7">
        <f t="shared" si="197"/>
        <v>1</v>
      </c>
      <c r="GB75" s="189">
        <f t="shared" si="198"/>
        <v>0.1</v>
      </c>
      <c r="GC75" s="189">
        <f t="shared" si="199"/>
        <v>0.3</v>
      </c>
      <c r="GD75" s="190">
        <f t="shared" si="200"/>
        <v>0</v>
      </c>
      <c r="GE75" s="190">
        <f t="shared" si="201"/>
        <v>0.3</v>
      </c>
      <c r="GF75" s="7">
        <f t="shared" si="202"/>
        <v>0.7</v>
      </c>
      <c r="GG75" s="187">
        <f>1</f>
        <v>1</v>
      </c>
      <c r="GH75" s="187">
        <f t="shared" si="251"/>
        <v>1</v>
      </c>
      <c r="GI75" t="str">
        <f t="shared" si="252"/>
        <v/>
      </c>
      <c r="GJ75" t="str">
        <f t="shared" si="253"/>
        <v/>
      </c>
      <c r="GK75" t="str">
        <f t="shared" si="254"/>
        <v/>
      </c>
      <c r="GN75" t="str">
        <f t="shared" si="255"/>
        <v/>
      </c>
      <c r="GO75" t="str">
        <f t="shared" si="256"/>
        <v/>
      </c>
      <c r="GP75" t="str">
        <f t="shared" si="257"/>
        <v/>
      </c>
      <c r="GQ75" t="str">
        <f t="shared" si="258"/>
        <v/>
      </c>
      <c r="GR75" t="str">
        <f t="shared" si="259"/>
        <v/>
      </c>
      <c r="GS75" t="str">
        <f t="shared" si="260"/>
        <v/>
      </c>
      <c r="GT75" t="str">
        <f t="shared" si="261"/>
        <v/>
      </c>
      <c r="GU75" t="e">
        <f>IF(#REF!="No",#REF!,"")</f>
        <v>#REF!</v>
      </c>
      <c r="GV75" t="str">
        <f t="shared" si="262"/>
        <v/>
      </c>
      <c r="GW75" t="str">
        <f t="shared" si="263"/>
        <v/>
      </c>
      <c r="GX75" t="str">
        <f t="shared" si="264"/>
        <v/>
      </c>
      <c r="GY75" t="str">
        <f t="shared" si="265"/>
        <v/>
      </c>
      <c r="GZ75" t="str">
        <f t="shared" si="266"/>
        <v/>
      </c>
      <c r="HA75" t="str">
        <f t="shared" si="267"/>
        <v/>
      </c>
      <c r="HB75" t="str">
        <f t="shared" si="268"/>
        <v/>
      </c>
      <c r="HC75" t="str">
        <f t="shared" si="269"/>
        <v/>
      </c>
      <c r="HD75" t="str">
        <f t="shared" si="270"/>
        <v/>
      </c>
      <c r="HE75" t="str">
        <f t="shared" si="271"/>
        <v/>
      </c>
      <c r="HF75" t="str">
        <f t="shared" si="272"/>
        <v/>
      </c>
      <c r="HG75" t="str">
        <f t="shared" si="273"/>
        <v/>
      </c>
      <c r="HH75" t="str">
        <f t="shared" si="274"/>
        <v/>
      </c>
      <c r="HI75" t="str">
        <f t="shared" si="275"/>
        <v/>
      </c>
      <c r="HJ75" t="str">
        <f t="shared" si="276"/>
        <v/>
      </c>
      <c r="HK75" t="str">
        <f t="shared" si="277"/>
        <v/>
      </c>
      <c r="HL75" t="str">
        <f t="shared" si="278"/>
        <v/>
      </c>
      <c r="HM75" t="str">
        <f t="shared" si="279"/>
        <v/>
      </c>
      <c r="HN75" t="str">
        <f t="shared" si="280"/>
        <v/>
      </c>
      <c r="HO75" t="str">
        <f t="shared" si="281"/>
        <v/>
      </c>
      <c r="HP75" t="str">
        <f t="shared" si="282"/>
        <v/>
      </c>
      <c r="HQ75" t="e">
        <f>IF(#REF!="No",#REF!,"")</f>
        <v>#REF!</v>
      </c>
      <c r="HR75" t="e">
        <f>IF(#REF!="No",#REF!,"")</f>
        <v>#REF!</v>
      </c>
      <c r="HS75" t="str">
        <f t="shared" si="283"/>
        <v/>
      </c>
      <c r="HT75" t="str">
        <f t="shared" si="284"/>
        <v xml:space="preserve">¿El agente realiza venta cruzada cuando corresponde? </v>
      </c>
      <c r="HU75" t="str">
        <f t="shared" si="285"/>
        <v/>
      </c>
      <c r="HV75" t="str">
        <f t="shared" si="286"/>
        <v/>
      </c>
      <c r="HW75" t="str">
        <f t="shared" si="287"/>
        <v/>
      </c>
      <c r="HX75" t="str">
        <f t="shared" si="288"/>
        <v/>
      </c>
      <c r="HY75" t="str">
        <f t="shared" si="289"/>
        <v/>
      </c>
      <c r="HZ75" t="str">
        <f t="shared" si="290"/>
        <v/>
      </c>
      <c r="IA75" t="str">
        <f t="shared" si="291"/>
        <v/>
      </c>
      <c r="IB75" t="str">
        <f t="shared" si="292"/>
        <v/>
      </c>
      <c r="IC75" t="str">
        <f t="shared" si="293"/>
        <v/>
      </c>
      <c r="ID75" s="187" t="str">
        <f t="shared" si="294"/>
        <v/>
      </c>
      <c r="IE75" s="187" t="str">
        <f t="shared" si="295"/>
        <v/>
      </c>
      <c r="IF75" s="187" t="str">
        <f t="shared" si="296"/>
        <v/>
      </c>
      <c r="IG75" s="187" t="str">
        <f t="shared" si="297"/>
        <v/>
      </c>
      <c r="IH75" s="78" t="str">
        <f>A75&amp;" "&amp;F75&amp;" "&amp;Data[[#This Row],[mes]]</f>
        <v>Joswer Lisandro Acosta Arias Outbound may-26</v>
      </c>
      <c r="II75" s="78">
        <f t="shared" si="205"/>
        <v>2</v>
      </c>
      <c r="IJ75" s="78">
        <f t="shared" si="203"/>
        <v>0</v>
      </c>
      <c r="IK75" s="78">
        <f>IF(Data[[#This Row],[Muestra Critica]]&gt;0,Data[[#This Row],[Muestra Critica]],"")</f>
        <v>1</v>
      </c>
      <c r="IL75">
        <f>IF(IK75="","",COUNTIF($IK$3:$IK490,IK75))</f>
        <v>397</v>
      </c>
      <c r="IM75">
        <f t="shared" si="204"/>
        <v>0</v>
      </c>
      <c r="IN75" s="188" t="str">
        <f t="shared" si="298"/>
        <v>may-26</v>
      </c>
      <c r="IO75" s="78"/>
      <c r="IP75" s="78"/>
      <c r="IQ75" s="78"/>
      <c r="IR75" s="78"/>
      <c r="IS75" s="78" t="str">
        <f ca="1">IFERROR(_xlfn.XLOOKUP(A:A,HC!B:B,HC!E:E,,0),0)</f>
        <v>&gt; 60 dias</v>
      </c>
    </row>
    <row r="76" spans="1:253" ht="15.5">
      <c r="A76" s="205" t="s">
        <v>319</v>
      </c>
      <c r="B76" s="205">
        <v>65536046</v>
      </c>
      <c r="C76" s="210">
        <v>46153</v>
      </c>
      <c r="D76" s="205" t="s">
        <v>441</v>
      </c>
      <c r="E76" s="205" t="s">
        <v>432</v>
      </c>
      <c r="F76" s="205" t="s">
        <v>32</v>
      </c>
      <c r="G76" s="205" t="s">
        <v>436</v>
      </c>
      <c r="H76" s="205" t="s">
        <v>451</v>
      </c>
      <c r="I76" s="206" t="s">
        <v>447</v>
      </c>
      <c r="J76" s="168" t="s">
        <v>33</v>
      </c>
      <c r="K76" s="168" t="s">
        <v>33</v>
      </c>
      <c r="L76" s="168" t="s">
        <v>33</v>
      </c>
      <c r="M76" s="168" t="s">
        <v>33</v>
      </c>
      <c r="N76" s="168" t="s">
        <v>33</v>
      </c>
      <c r="O76" s="168" t="s">
        <v>33</v>
      </c>
      <c r="P76" s="168" t="s">
        <v>33</v>
      </c>
      <c r="Q76" s="168" t="s">
        <v>33</v>
      </c>
      <c r="R76" s="168" t="s">
        <v>33</v>
      </c>
      <c r="S76" s="168" t="s">
        <v>33</v>
      </c>
      <c r="T76" s="168" t="s">
        <v>33</v>
      </c>
      <c r="U76" s="168" t="s">
        <v>33</v>
      </c>
      <c r="V76" s="169" t="s">
        <v>33</v>
      </c>
      <c r="W76" s="169" t="s">
        <v>33</v>
      </c>
      <c r="X76" s="169" t="s">
        <v>33</v>
      </c>
      <c r="Y76" s="169" t="s">
        <v>33</v>
      </c>
      <c r="Z76" s="169" t="s">
        <v>33</v>
      </c>
      <c r="AA76" s="169" t="s">
        <v>33</v>
      </c>
      <c r="AB76" s="169" t="s">
        <v>33</v>
      </c>
      <c r="AC76" s="169" t="s">
        <v>33</v>
      </c>
      <c r="AD76" s="169" t="s">
        <v>33</v>
      </c>
      <c r="AE76" s="169" t="s">
        <v>33</v>
      </c>
      <c r="AF76" s="169" t="s">
        <v>33</v>
      </c>
      <c r="AG76" s="169" t="s">
        <v>33</v>
      </c>
      <c r="AH76" s="169" t="s">
        <v>33</v>
      </c>
      <c r="AI76" s="169" t="s">
        <v>33</v>
      </c>
      <c r="AJ76" s="169" t="s">
        <v>33</v>
      </c>
      <c r="AK76" s="169" t="s">
        <v>33</v>
      </c>
      <c r="AL76" s="169" t="s">
        <v>33</v>
      </c>
      <c r="AM76" s="169" t="s">
        <v>33</v>
      </c>
      <c r="AN76" s="169" t="s">
        <v>33</v>
      </c>
      <c r="AO76" s="169" t="s">
        <v>33</v>
      </c>
      <c r="AP76" s="169" t="s">
        <v>33</v>
      </c>
      <c r="AQ76" s="169" t="s">
        <v>464</v>
      </c>
      <c r="AR76" s="169" t="s">
        <v>33</v>
      </c>
      <c r="AS76" s="169" t="s">
        <v>34</v>
      </c>
      <c r="AT76" s="169" t="s">
        <v>33</v>
      </c>
      <c r="AU76" s="169" t="s">
        <v>33</v>
      </c>
      <c r="AV76" s="169" t="s">
        <v>33</v>
      </c>
      <c r="AW76" s="169" t="s">
        <v>33</v>
      </c>
      <c r="AX76" s="169" t="s">
        <v>33</v>
      </c>
      <c r="AY76" s="169" t="s">
        <v>33</v>
      </c>
      <c r="AZ76" s="169" t="s">
        <v>33</v>
      </c>
      <c r="BA76" s="169" t="s">
        <v>33</v>
      </c>
      <c r="BB76" s="169" t="s">
        <v>33</v>
      </c>
      <c r="BC76" s="207" t="s">
        <v>33</v>
      </c>
      <c r="BD76" s="207" t="s">
        <v>33</v>
      </c>
      <c r="BE76" s="207" t="s">
        <v>33</v>
      </c>
      <c r="BF76" s="208" t="s">
        <v>33</v>
      </c>
      <c r="BG76" s="196"/>
      <c r="BH76" s="211" t="str">
        <f>Data[[#This Row],[Tipo de Muestra]]</f>
        <v>Critica</v>
      </c>
      <c r="BI76" s="196"/>
      <c r="BJ76" s="196"/>
      <c r="BK76">
        <f t="shared" si="206"/>
        <v>1</v>
      </c>
      <c r="BL76">
        <f t="shared" si="207"/>
        <v>1</v>
      </c>
      <c r="BM76">
        <f t="shared" si="164"/>
        <v>1</v>
      </c>
      <c r="BN76">
        <f t="shared" si="165"/>
        <v>1</v>
      </c>
      <c r="BO76">
        <f t="shared" si="166"/>
        <v>1</v>
      </c>
      <c r="BP76">
        <f t="shared" si="167"/>
        <v>1</v>
      </c>
      <c r="BQ76">
        <f t="shared" si="168"/>
        <v>1</v>
      </c>
      <c r="BR76">
        <f t="shared" si="169"/>
        <v>1</v>
      </c>
      <c r="BS76">
        <f t="shared" si="170"/>
        <v>1</v>
      </c>
      <c r="BT76">
        <f t="shared" si="171"/>
        <v>1</v>
      </c>
      <c r="BU76">
        <f t="shared" si="172"/>
        <v>1</v>
      </c>
      <c r="BV76">
        <f t="shared" si="173"/>
        <v>1</v>
      </c>
      <c r="BW76">
        <f t="shared" si="174"/>
        <v>1</v>
      </c>
      <c r="BX76">
        <f t="shared" si="175"/>
        <v>1</v>
      </c>
      <c r="BY76">
        <f t="shared" si="176"/>
        <v>1</v>
      </c>
      <c r="BZ76">
        <f t="shared" si="177"/>
        <v>1</v>
      </c>
      <c r="CA76">
        <f t="shared" si="178"/>
        <v>1</v>
      </c>
      <c r="CB76">
        <f t="shared" si="179"/>
        <v>1</v>
      </c>
      <c r="CC76">
        <f t="shared" si="180"/>
        <v>1</v>
      </c>
      <c r="CD76">
        <f t="shared" si="181"/>
        <v>1</v>
      </c>
      <c r="CE76">
        <f t="shared" si="182"/>
        <v>1</v>
      </c>
      <c r="CF76">
        <f t="shared" si="299"/>
        <v>1</v>
      </c>
      <c r="CG76">
        <f t="shared" si="300"/>
        <v>1</v>
      </c>
      <c r="CH76">
        <f t="shared" si="301"/>
        <v>1</v>
      </c>
      <c r="CI76">
        <f t="shared" si="302"/>
        <v>1</v>
      </c>
      <c r="CJ76">
        <f t="shared" si="303"/>
        <v>1</v>
      </c>
      <c r="CK76">
        <f t="shared" si="304"/>
        <v>1</v>
      </c>
      <c r="CL76">
        <f t="shared" si="305"/>
        <v>1</v>
      </c>
      <c r="CM76">
        <f t="shared" si="306"/>
        <v>1</v>
      </c>
      <c r="CN76">
        <f t="shared" si="307"/>
        <v>1</v>
      </c>
      <c r="CO76">
        <f t="shared" si="308"/>
        <v>1</v>
      </c>
      <c r="CP76">
        <f t="shared" si="309"/>
        <v>1</v>
      </c>
      <c r="CQ76">
        <f t="shared" si="310"/>
        <v>1</v>
      </c>
      <c r="CR76">
        <f t="shared" si="311"/>
        <v>1</v>
      </c>
      <c r="CS76">
        <f t="shared" si="312"/>
        <v>0</v>
      </c>
      <c r="CT76">
        <f t="shared" si="313"/>
        <v>1</v>
      </c>
      <c r="CU76">
        <f t="shared" si="314"/>
        <v>1</v>
      </c>
      <c r="CV76">
        <f t="shared" si="315"/>
        <v>1</v>
      </c>
      <c r="CW76">
        <f t="shared" si="316"/>
        <v>1</v>
      </c>
      <c r="CX76">
        <f t="shared" si="317"/>
        <v>1</v>
      </c>
      <c r="CY76">
        <f t="shared" si="318"/>
        <v>1</v>
      </c>
      <c r="CZ76">
        <f t="shared" si="319"/>
        <v>1</v>
      </c>
      <c r="DA76">
        <f t="shared" si="320"/>
        <v>1</v>
      </c>
      <c r="DB76">
        <f t="shared" si="321"/>
        <v>1</v>
      </c>
      <c r="DC76" s="187">
        <f t="shared" si="322"/>
        <v>1</v>
      </c>
      <c r="DD76" s="187">
        <f t="shared" si="323"/>
        <v>1</v>
      </c>
      <c r="DE76" s="187">
        <f t="shared" si="324"/>
        <v>1</v>
      </c>
      <c r="DF76" s="187">
        <f t="shared" si="208"/>
        <v>1</v>
      </c>
      <c r="DG76">
        <f t="shared" si="183"/>
        <v>1</v>
      </c>
      <c r="DH76" s="7">
        <f t="shared" si="209"/>
        <v>0.15</v>
      </c>
      <c r="DI76" s="7">
        <f t="shared" si="210"/>
        <v>0.15</v>
      </c>
      <c r="DJ76" s="7">
        <f t="shared" si="211"/>
        <v>0.15</v>
      </c>
      <c r="DK76" s="7">
        <f t="shared" si="184"/>
        <v>0.15</v>
      </c>
      <c r="DL76" s="7">
        <f t="shared" si="212"/>
        <v>0.3</v>
      </c>
      <c r="DM76" s="7">
        <f t="shared" si="213"/>
        <v>0.3</v>
      </c>
      <c r="DN76" s="7">
        <f t="shared" si="214"/>
        <v>0.3</v>
      </c>
      <c r="DO76" s="7">
        <f t="shared" si="215"/>
        <v>0.3</v>
      </c>
      <c r="DP76" s="7">
        <f>IF(MIN(Data[[#This Row],[¿El agente demuestra escucha activa durante la gestión?6]:[¿El agente parafrasea para confirmar entendimiento?9]])=0,0,30%)</f>
        <v>0.3</v>
      </c>
      <c r="DQ76" s="7">
        <f t="shared" si="216"/>
        <v>0.3</v>
      </c>
      <c r="DR76" s="7">
        <f t="shared" si="217"/>
        <v>0.3</v>
      </c>
      <c r="DS76" s="7">
        <f t="shared" si="218"/>
        <v>0.3</v>
      </c>
      <c r="DT76" s="7">
        <f t="shared" si="219"/>
        <v>0.3</v>
      </c>
      <c r="DU76" s="7">
        <f>IF(MIN(Data[[#This Row],[¿El agente adapta su comunicación al cliente?11]:[¿El agente utiliza el plural corporativo correctamente?14]])=0,0,30%)</f>
        <v>0.3</v>
      </c>
      <c r="DV76" s="7">
        <f t="shared" si="220"/>
        <v>0.25</v>
      </c>
      <c r="DW76" s="7">
        <f t="shared" si="185"/>
        <v>0.25</v>
      </c>
      <c r="DX76" s="7">
        <f t="shared" si="186"/>
        <v>1</v>
      </c>
      <c r="DY76" s="7">
        <f t="shared" si="325"/>
        <v>1</v>
      </c>
      <c r="DZ76" s="7">
        <f t="shared" si="326"/>
        <v>1</v>
      </c>
      <c r="EA76" s="7">
        <f t="shared" si="327"/>
        <v>1</v>
      </c>
      <c r="EB76" s="7">
        <f t="shared" si="328"/>
        <v>1</v>
      </c>
      <c r="EC76" s="7">
        <f t="shared" si="187"/>
        <v>1</v>
      </c>
      <c r="ED76" s="7">
        <f t="shared" si="221"/>
        <v>1</v>
      </c>
      <c r="EE76" s="7">
        <f t="shared" si="222"/>
        <v>1</v>
      </c>
      <c r="EF76" s="7">
        <f>IF(SUM(Data[[#This Row],[¿El agente presenta correctamente los beneficios del producto?23]:[¿El agente comunica beneficios emocionales al cliente?24]])=200%,100%,0%)</f>
        <v>1</v>
      </c>
      <c r="EG76" s="7">
        <f t="shared" si="223"/>
        <v>1</v>
      </c>
      <c r="EH76" s="7">
        <f t="shared" si="224"/>
        <v>1</v>
      </c>
      <c r="EI76" s="7">
        <f t="shared" si="225"/>
        <v>1</v>
      </c>
      <c r="EJ76" s="7">
        <f t="shared" si="188"/>
        <v>1</v>
      </c>
      <c r="EK76" s="7">
        <f t="shared" si="226"/>
        <v>1</v>
      </c>
      <c r="EL76" s="7">
        <f>+Data[[#This Row],[¿El agente explica los términos y condiciones del servicio?28]]</f>
        <v>1</v>
      </c>
      <c r="EM76" s="7">
        <f t="shared" si="227"/>
        <v>1</v>
      </c>
      <c r="EN76" s="7">
        <f>+Data[[#This Row],[¿El agente identifica correctamente la solicitud del cliente? 2]]</f>
        <v>1</v>
      </c>
      <c r="EO76" s="7">
        <f t="shared" si="228"/>
        <v>1</v>
      </c>
      <c r="EP76" s="7">
        <f t="shared" si="229"/>
        <v>1</v>
      </c>
      <c r="EQ76" s="7">
        <f t="shared" si="230"/>
        <v>1</v>
      </c>
      <c r="ER76" s="7">
        <f t="shared" si="189"/>
        <v>1</v>
      </c>
      <c r="ES76" s="7">
        <f t="shared" si="231"/>
        <v>1</v>
      </c>
      <c r="ET76" s="7">
        <f t="shared" si="232"/>
        <v>1</v>
      </c>
      <c r="EU76" s="7">
        <f t="shared" si="190"/>
        <v>1</v>
      </c>
      <c r="EV76" s="7">
        <f t="shared" si="233"/>
        <v>1</v>
      </c>
      <c r="EW76" s="7">
        <f t="shared" si="234"/>
        <v>1</v>
      </c>
      <c r="EX76" s="7">
        <f t="shared" si="329"/>
        <v>1</v>
      </c>
      <c r="EY76" s="7">
        <f t="shared" si="330"/>
        <v>1</v>
      </c>
      <c r="EZ76" s="7">
        <f t="shared" si="235"/>
        <v>1</v>
      </c>
      <c r="FA76" s="7">
        <f t="shared" si="331"/>
        <v>1</v>
      </c>
      <c r="FB76" s="7">
        <f t="shared" si="191"/>
        <v>1</v>
      </c>
      <c r="FC76" s="7">
        <f t="shared" si="192"/>
        <v>1</v>
      </c>
      <c r="FD76" s="7">
        <f t="shared" si="236"/>
        <v>1</v>
      </c>
      <c r="FE76" s="7">
        <f t="shared" si="237"/>
        <v>0</v>
      </c>
      <c r="FF76" s="7">
        <f t="shared" si="238"/>
        <v>1</v>
      </c>
      <c r="FG76" s="7">
        <f t="shared" si="239"/>
        <v>1</v>
      </c>
      <c r="FH76" s="7">
        <f t="shared" si="240"/>
        <v>1</v>
      </c>
      <c r="FI76" s="7">
        <f t="shared" si="241"/>
        <v>1</v>
      </c>
      <c r="FJ76" s="7">
        <f t="shared" si="193"/>
        <v>0</v>
      </c>
      <c r="FK76" s="7">
        <f t="shared" si="242"/>
        <v>1</v>
      </c>
      <c r="FL76" s="7">
        <f>+Data[[#This Row],[¿El agente gestiona la oferta según la campaña vigente?48]]</f>
        <v>1</v>
      </c>
      <c r="FM76" s="7">
        <f t="shared" si="243"/>
        <v>1</v>
      </c>
      <c r="FN76" s="7">
        <f t="shared" si="244"/>
        <v>1</v>
      </c>
      <c r="FO76" s="7">
        <f t="shared" si="245"/>
        <v>1</v>
      </c>
      <c r="FP76" s="7">
        <f t="shared" si="194"/>
        <v>1</v>
      </c>
      <c r="FQ76" s="7">
        <f t="shared" si="246"/>
        <v>1</v>
      </c>
      <c r="FR76" s="7">
        <f>+Data[[#This Row],[¿El agente registra correctamente todas las interacciones?52]]</f>
        <v>1</v>
      </c>
      <c r="FS76" s="7">
        <f t="shared" si="195"/>
        <v>0</v>
      </c>
      <c r="FT76" s="240">
        <f t="shared" si="247"/>
        <v>1</v>
      </c>
      <c r="FU76" s="7">
        <f>+Data[[#This Row],[¿El agente confirma la titularidad del cliente adecuadamente?53]]</f>
        <v>1</v>
      </c>
      <c r="FV76" s="240">
        <f t="shared" si="248"/>
        <v>1</v>
      </c>
      <c r="FW76" s="240">
        <f t="shared" si="249"/>
        <v>1</v>
      </c>
      <c r="FX76" s="7">
        <f t="shared" si="196"/>
        <v>1</v>
      </c>
      <c r="FY76" s="240">
        <f t="shared" si="250"/>
        <v>1</v>
      </c>
      <c r="FZ76" s="7">
        <f>+Data[[#This Row],[¿El agente evita compartir información sensible?56]]</f>
        <v>1</v>
      </c>
      <c r="GA76" s="7">
        <f t="shared" si="197"/>
        <v>1</v>
      </c>
      <c r="GB76" s="189">
        <f t="shared" si="198"/>
        <v>0.1</v>
      </c>
      <c r="GC76" s="189">
        <f t="shared" si="199"/>
        <v>0.3</v>
      </c>
      <c r="GD76" s="190">
        <f t="shared" si="200"/>
        <v>0</v>
      </c>
      <c r="GE76" s="190">
        <f t="shared" si="201"/>
        <v>0.3</v>
      </c>
      <c r="GF76" s="7">
        <f t="shared" si="202"/>
        <v>0.7</v>
      </c>
      <c r="GG76" s="187">
        <f>1</f>
        <v>1</v>
      </c>
      <c r="GH76" s="187">
        <f t="shared" si="251"/>
        <v>1</v>
      </c>
      <c r="GI76" t="str">
        <f t="shared" si="252"/>
        <v/>
      </c>
      <c r="GJ76" t="str">
        <f t="shared" si="253"/>
        <v/>
      </c>
      <c r="GK76" t="str">
        <f t="shared" si="254"/>
        <v/>
      </c>
      <c r="GN76" t="str">
        <f t="shared" si="255"/>
        <v/>
      </c>
      <c r="GO76" t="str">
        <f t="shared" si="256"/>
        <v/>
      </c>
      <c r="GP76" t="str">
        <f t="shared" si="257"/>
        <v/>
      </c>
      <c r="GQ76" t="str">
        <f t="shared" si="258"/>
        <v/>
      </c>
      <c r="GR76" t="str">
        <f t="shared" si="259"/>
        <v/>
      </c>
      <c r="GS76" t="str">
        <f t="shared" si="260"/>
        <v/>
      </c>
      <c r="GT76" t="str">
        <f t="shared" si="261"/>
        <v/>
      </c>
      <c r="GU76" t="e">
        <f>IF(#REF!="No",#REF!,"")</f>
        <v>#REF!</v>
      </c>
      <c r="GV76" t="str">
        <f t="shared" si="262"/>
        <v/>
      </c>
      <c r="GW76" t="str">
        <f t="shared" si="263"/>
        <v/>
      </c>
      <c r="GX76" t="str">
        <f t="shared" si="264"/>
        <v/>
      </c>
      <c r="GY76" t="str">
        <f t="shared" si="265"/>
        <v/>
      </c>
      <c r="GZ76" t="str">
        <f t="shared" si="266"/>
        <v/>
      </c>
      <c r="HA76" t="str">
        <f t="shared" si="267"/>
        <v/>
      </c>
      <c r="HB76" t="str">
        <f t="shared" si="268"/>
        <v/>
      </c>
      <c r="HC76" t="str">
        <f t="shared" si="269"/>
        <v/>
      </c>
      <c r="HD76" t="str">
        <f t="shared" si="270"/>
        <v/>
      </c>
      <c r="HE76" t="str">
        <f t="shared" si="271"/>
        <v/>
      </c>
      <c r="HF76" t="str">
        <f t="shared" si="272"/>
        <v/>
      </c>
      <c r="HG76" t="str">
        <f t="shared" si="273"/>
        <v/>
      </c>
      <c r="HH76" t="str">
        <f t="shared" si="274"/>
        <v/>
      </c>
      <c r="HI76" t="str">
        <f t="shared" si="275"/>
        <v/>
      </c>
      <c r="HJ76" t="str">
        <f t="shared" si="276"/>
        <v/>
      </c>
      <c r="HK76" t="str">
        <f t="shared" si="277"/>
        <v/>
      </c>
      <c r="HL76" t="str">
        <f t="shared" si="278"/>
        <v/>
      </c>
      <c r="HM76" t="str">
        <f t="shared" si="279"/>
        <v/>
      </c>
      <c r="HN76" t="str">
        <f t="shared" si="280"/>
        <v/>
      </c>
      <c r="HO76" t="str">
        <f t="shared" si="281"/>
        <v/>
      </c>
      <c r="HP76" t="str">
        <f t="shared" si="282"/>
        <v/>
      </c>
      <c r="HQ76" t="e">
        <f>IF(#REF!="No",#REF!,"")</f>
        <v>#REF!</v>
      </c>
      <c r="HR76" t="e">
        <f>IF(#REF!="No",#REF!,"")</f>
        <v>#REF!</v>
      </c>
      <c r="HS76" t="str">
        <f t="shared" si="283"/>
        <v/>
      </c>
      <c r="HT76" t="str">
        <f t="shared" si="284"/>
        <v xml:space="preserve">¿El agente realiza venta cruzada cuando corresponde? </v>
      </c>
      <c r="HU76" t="str">
        <f t="shared" si="285"/>
        <v/>
      </c>
      <c r="HV76" t="str">
        <f t="shared" si="286"/>
        <v/>
      </c>
      <c r="HW76" t="str">
        <f t="shared" si="287"/>
        <v/>
      </c>
      <c r="HX76" t="str">
        <f t="shared" si="288"/>
        <v/>
      </c>
      <c r="HY76" t="str">
        <f t="shared" si="289"/>
        <v/>
      </c>
      <c r="HZ76" t="str">
        <f t="shared" si="290"/>
        <v/>
      </c>
      <c r="IA76" t="str">
        <f t="shared" si="291"/>
        <v/>
      </c>
      <c r="IB76" t="str">
        <f t="shared" si="292"/>
        <v/>
      </c>
      <c r="IC76" t="str">
        <f t="shared" si="293"/>
        <v/>
      </c>
      <c r="ID76" s="187" t="str">
        <f t="shared" si="294"/>
        <v/>
      </c>
      <c r="IE76" s="187" t="str">
        <f t="shared" si="295"/>
        <v/>
      </c>
      <c r="IF76" s="187" t="str">
        <f t="shared" si="296"/>
        <v/>
      </c>
      <c r="IG76" s="187" t="str">
        <f t="shared" si="297"/>
        <v/>
      </c>
      <c r="IH76" s="78" t="str">
        <f>A76&amp;" "&amp;F76&amp;" "&amp;Data[[#This Row],[mes]]</f>
        <v>Taisha Mayte Catillo Arias Outbound may-26</v>
      </c>
      <c r="II76" s="78">
        <f t="shared" si="205"/>
        <v>2</v>
      </c>
      <c r="IJ76" s="78">
        <f t="shared" si="203"/>
        <v>0</v>
      </c>
      <c r="IK76" s="78">
        <f>IF(Data[[#This Row],[Muestra Critica]]&gt;0,Data[[#This Row],[Muestra Critica]],"")</f>
        <v>1</v>
      </c>
      <c r="IL76">
        <f>IF(IK76="","",COUNTIF($IK$3:$IK491,IK76))</f>
        <v>397</v>
      </c>
      <c r="IM76">
        <f t="shared" si="204"/>
        <v>0</v>
      </c>
      <c r="IN76" s="188" t="str">
        <f t="shared" si="298"/>
        <v>may-26</v>
      </c>
      <c r="IO76" s="78"/>
      <c r="IP76" s="78"/>
      <c r="IQ76" s="78"/>
      <c r="IR76" s="78"/>
      <c r="IS76" s="78">
        <f>IFERROR(_xlfn.XLOOKUP(A:A,HC!B:B,HC!E:E,,0),0)</f>
        <v>0</v>
      </c>
    </row>
    <row r="77" spans="1:253" ht="15.5">
      <c r="A77" s="205" t="s">
        <v>320</v>
      </c>
      <c r="B77" s="205">
        <v>67204302</v>
      </c>
      <c r="C77" s="210">
        <v>46153</v>
      </c>
      <c r="D77" s="205" t="s">
        <v>441</v>
      </c>
      <c r="E77" s="205" t="s">
        <v>432</v>
      </c>
      <c r="F77" s="205" t="s">
        <v>32</v>
      </c>
      <c r="G77" s="205" t="s">
        <v>436</v>
      </c>
      <c r="H77" s="205" t="s">
        <v>451</v>
      </c>
      <c r="I77" s="206" t="s">
        <v>447</v>
      </c>
      <c r="J77" s="168" t="s">
        <v>33</v>
      </c>
      <c r="K77" s="168" t="s">
        <v>33</v>
      </c>
      <c r="L77" s="168" t="s">
        <v>33</v>
      </c>
      <c r="M77" s="168" t="s">
        <v>33</v>
      </c>
      <c r="N77" s="168" t="s">
        <v>33</v>
      </c>
      <c r="O77" s="168" t="s">
        <v>33</v>
      </c>
      <c r="P77" s="168" t="s">
        <v>33</v>
      </c>
      <c r="Q77" s="168" t="s">
        <v>33</v>
      </c>
      <c r="R77" s="168" t="s">
        <v>33</v>
      </c>
      <c r="S77" s="168" t="s">
        <v>33</v>
      </c>
      <c r="T77" s="168" t="s">
        <v>33</v>
      </c>
      <c r="U77" s="168" t="s">
        <v>33</v>
      </c>
      <c r="V77" s="169" t="s">
        <v>33</v>
      </c>
      <c r="W77" s="169" t="s">
        <v>33</v>
      </c>
      <c r="X77" s="169" t="s">
        <v>33</v>
      </c>
      <c r="Y77" s="169" t="s">
        <v>33</v>
      </c>
      <c r="Z77" s="169" t="s">
        <v>33</v>
      </c>
      <c r="AA77" s="169" t="s">
        <v>33</v>
      </c>
      <c r="AB77" s="169" t="s">
        <v>33</v>
      </c>
      <c r="AC77" s="169" t="s">
        <v>33</v>
      </c>
      <c r="AD77" s="169" t="s">
        <v>33</v>
      </c>
      <c r="AE77" s="169" t="s">
        <v>33</v>
      </c>
      <c r="AF77" s="169" t="s">
        <v>33</v>
      </c>
      <c r="AG77" s="169" t="s">
        <v>33</v>
      </c>
      <c r="AH77" s="169" t="s">
        <v>33</v>
      </c>
      <c r="AI77" s="169" t="s">
        <v>33</v>
      </c>
      <c r="AJ77" s="169" t="s">
        <v>33</v>
      </c>
      <c r="AK77" s="169" t="s">
        <v>33</v>
      </c>
      <c r="AL77" s="169" t="s">
        <v>33</v>
      </c>
      <c r="AM77" s="169" t="s">
        <v>33</v>
      </c>
      <c r="AN77" s="169" t="s">
        <v>33</v>
      </c>
      <c r="AO77" s="169" t="s">
        <v>33</v>
      </c>
      <c r="AP77" s="169" t="s">
        <v>33</v>
      </c>
      <c r="AQ77" s="169" t="s">
        <v>464</v>
      </c>
      <c r="AR77" s="169" t="s">
        <v>33</v>
      </c>
      <c r="AS77" s="169" t="s">
        <v>33</v>
      </c>
      <c r="AT77" s="169" t="s">
        <v>33</v>
      </c>
      <c r="AU77" s="169" t="s">
        <v>33</v>
      </c>
      <c r="AV77" s="169" t="s">
        <v>33</v>
      </c>
      <c r="AW77" s="169" t="s">
        <v>34</v>
      </c>
      <c r="AX77" s="169" t="s">
        <v>33</v>
      </c>
      <c r="AY77" s="169" t="s">
        <v>33</v>
      </c>
      <c r="AZ77" s="169" t="s">
        <v>33</v>
      </c>
      <c r="BA77" s="169" t="s">
        <v>33</v>
      </c>
      <c r="BB77" s="169" t="s">
        <v>33</v>
      </c>
      <c r="BC77" s="207" t="s">
        <v>33</v>
      </c>
      <c r="BD77" s="207" t="s">
        <v>33</v>
      </c>
      <c r="BE77" s="207" t="s">
        <v>33</v>
      </c>
      <c r="BF77" s="208" t="s">
        <v>33</v>
      </c>
      <c r="BG77" s="196"/>
      <c r="BH77" s="211" t="str">
        <f>Data[[#This Row],[Tipo de Muestra]]</f>
        <v>Critica</v>
      </c>
      <c r="BI77" s="196"/>
      <c r="BJ77" s="196"/>
      <c r="BK77">
        <f t="shared" si="206"/>
        <v>1</v>
      </c>
      <c r="BL77">
        <f t="shared" si="207"/>
        <v>1</v>
      </c>
      <c r="BM77">
        <f t="shared" si="164"/>
        <v>1</v>
      </c>
      <c r="BN77">
        <f t="shared" si="165"/>
        <v>1</v>
      </c>
      <c r="BO77">
        <f t="shared" si="166"/>
        <v>1</v>
      </c>
      <c r="BP77">
        <f t="shared" si="167"/>
        <v>1</v>
      </c>
      <c r="BQ77">
        <f t="shared" si="168"/>
        <v>1</v>
      </c>
      <c r="BR77">
        <f t="shared" si="169"/>
        <v>1</v>
      </c>
      <c r="BS77">
        <f t="shared" si="170"/>
        <v>1</v>
      </c>
      <c r="BT77">
        <f t="shared" si="171"/>
        <v>1</v>
      </c>
      <c r="BU77">
        <f t="shared" si="172"/>
        <v>1</v>
      </c>
      <c r="BV77">
        <f t="shared" si="173"/>
        <v>1</v>
      </c>
      <c r="BW77">
        <f t="shared" si="174"/>
        <v>1</v>
      </c>
      <c r="BX77">
        <f t="shared" si="175"/>
        <v>1</v>
      </c>
      <c r="BY77">
        <f t="shared" si="176"/>
        <v>1</v>
      </c>
      <c r="BZ77">
        <f t="shared" si="177"/>
        <v>1</v>
      </c>
      <c r="CA77">
        <f t="shared" si="178"/>
        <v>1</v>
      </c>
      <c r="CB77">
        <f t="shared" si="179"/>
        <v>1</v>
      </c>
      <c r="CC77">
        <f t="shared" si="180"/>
        <v>1</v>
      </c>
      <c r="CD77">
        <f t="shared" si="181"/>
        <v>1</v>
      </c>
      <c r="CE77">
        <f t="shared" si="182"/>
        <v>1</v>
      </c>
      <c r="CF77">
        <f t="shared" si="299"/>
        <v>1</v>
      </c>
      <c r="CG77">
        <f t="shared" si="300"/>
        <v>1</v>
      </c>
      <c r="CH77">
        <f t="shared" si="301"/>
        <v>1</v>
      </c>
      <c r="CI77">
        <f t="shared" si="302"/>
        <v>1</v>
      </c>
      <c r="CJ77">
        <f t="shared" si="303"/>
        <v>1</v>
      </c>
      <c r="CK77">
        <f t="shared" si="304"/>
        <v>1</v>
      </c>
      <c r="CL77">
        <f t="shared" si="305"/>
        <v>1</v>
      </c>
      <c r="CM77">
        <f t="shared" si="306"/>
        <v>1</v>
      </c>
      <c r="CN77">
        <f t="shared" si="307"/>
        <v>1</v>
      </c>
      <c r="CO77">
        <f t="shared" si="308"/>
        <v>1</v>
      </c>
      <c r="CP77">
        <f t="shared" si="309"/>
        <v>1</v>
      </c>
      <c r="CQ77">
        <f t="shared" si="310"/>
        <v>1</v>
      </c>
      <c r="CR77">
        <f t="shared" si="311"/>
        <v>1</v>
      </c>
      <c r="CS77">
        <f t="shared" si="312"/>
        <v>1</v>
      </c>
      <c r="CT77">
        <f t="shared" si="313"/>
        <v>1</v>
      </c>
      <c r="CU77">
        <f t="shared" si="314"/>
        <v>1</v>
      </c>
      <c r="CV77">
        <f t="shared" si="315"/>
        <v>1</v>
      </c>
      <c r="CW77">
        <f t="shared" si="316"/>
        <v>0</v>
      </c>
      <c r="CX77">
        <f t="shared" si="317"/>
        <v>1</v>
      </c>
      <c r="CY77">
        <f t="shared" si="318"/>
        <v>1</v>
      </c>
      <c r="CZ77">
        <f t="shared" si="319"/>
        <v>1</v>
      </c>
      <c r="DA77">
        <f t="shared" si="320"/>
        <v>1</v>
      </c>
      <c r="DB77">
        <f t="shared" si="321"/>
        <v>1</v>
      </c>
      <c r="DC77" s="187">
        <f t="shared" si="322"/>
        <v>1</v>
      </c>
      <c r="DD77" s="187">
        <f t="shared" si="323"/>
        <v>1</v>
      </c>
      <c r="DE77" s="187">
        <f t="shared" si="324"/>
        <v>1</v>
      </c>
      <c r="DF77" s="187">
        <f t="shared" si="208"/>
        <v>1</v>
      </c>
      <c r="DG77">
        <f t="shared" si="183"/>
        <v>1</v>
      </c>
      <c r="DH77" s="7">
        <f t="shared" si="209"/>
        <v>0.15</v>
      </c>
      <c r="DI77" s="7">
        <f t="shared" si="210"/>
        <v>0.15</v>
      </c>
      <c r="DJ77" s="7">
        <f t="shared" si="211"/>
        <v>0.15</v>
      </c>
      <c r="DK77" s="7">
        <f t="shared" si="184"/>
        <v>0.15</v>
      </c>
      <c r="DL77" s="7">
        <f t="shared" si="212"/>
        <v>0.3</v>
      </c>
      <c r="DM77" s="7">
        <f t="shared" si="213"/>
        <v>0.3</v>
      </c>
      <c r="DN77" s="7">
        <f t="shared" si="214"/>
        <v>0.3</v>
      </c>
      <c r="DO77" s="7">
        <f t="shared" si="215"/>
        <v>0.3</v>
      </c>
      <c r="DP77" s="7">
        <f>IF(MIN(Data[[#This Row],[¿El agente demuestra escucha activa durante la gestión?6]:[¿El agente parafrasea para confirmar entendimiento?9]])=0,0,30%)</f>
        <v>0.3</v>
      </c>
      <c r="DQ77" s="7">
        <f t="shared" si="216"/>
        <v>0.3</v>
      </c>
      <c r="DR77" s="7">
        <f t="shared" si="217"/>
        <v>0.3</v>
      </c>
      <c r="DS77" s="7">
        <f t="shared" si="218"/>
        <v>0.3</v>
      </c>
      <c r="DT77" s="7">
        <f t="shared" si="219"/>
        <v>0.3</v>
      </c>
      <c r="DU77" s="7">
        <f>IF(MIN(Data[[#This Row],[¿El agente adapta su comunicación al cliente?11]:[¿El agente utiliza el plural corporativo correctamente?14]])=0,0,30%)</f>
        <v>0.3</v>
      </c>
      <c r="DV77" s="7">
        <f t="shared" si="220"/>
        <v>0.25</v>
      </c>
      <c r="DW77" s="7">
        <f t="shared" si="185"/>
        <v>0.25</v>
      </c>
      <c r="DX77" s="7">
        <f t="shared" si="186"/>
        <v>1</v>
      </c>
      <c r="DY77" s="7">
        <f t="shared" si="325"/>
        <v>1</v>
      </c>
      <c r="DZ77" s="7">
        <f t="shared" si="326"/>
        <v>1</v>
      </c>
      <c r="EA77" s="7">
        <f t="shared" si="327"/>
        <v>1</v>
      </c>
      <c r="EB77" s="7">
        <f t="shared" si="328"/>
        <v>1</v>
      </c>
      <c r="EC77" s="7">
        <f t="shared" si="187"/>
        <v>1</v>
      </c>
      <c r="ED77" s="7">
        <f t="shared" si="221"/>
        <v>1</v>
      </c>
      <c r="EE77" s="7">
        <f t="shared" si="222"/>
        <v>1</v>
      </c>
      <c r="EF77" s="7">
        <f>IF(SUM(Data[[#This Row],[¿El agente presenta correctamente los beneficios del producto?23]:[¿El agente comunica beneficios emocionales al cliente?24]])=200%,100%,0%)</f>
        <v>1</v>
      </c>
      <c r="EG77" s="7">
        <f t="shared" si="223"/>
        <v>1</v>
      </c>
      <c r="EH77" s="7">
        <f t="shared" si="224"/>
        <v>1</v>
      </c>
      <c r="EI77" s="7">
        <f t="shared" si="225"/>
        <v>1</v>
      </c>
      <c r="EJ77" s="7">
        <f t="shared" si="188"/>
        <v>1</v>
      </c>
      <c r="EK77" s="7">
        <f t="shared" si="226"/>
        <v>1</v>
      </c>
      <c r="EL77" s="7">
        <f>+Data[[#This Row],[¿El agente explica los términos y condiciones del servicio?28]]</f>
        <v>1</v>
      </c>
      <c r="EM77" s="7">
        <f t="shared" si="227"/>
        <v>1</v>
      </c>
      <c r="EN77" s="7">
        <f>+Data[[#This Row],[¿El agente identifica correctamente la solicitud del cliente? 2]]</f>
        <v>1</v>
      </c>
      <c r="EO77" s="7">
        <f t="shared" si="228"/>
        <v>1</v>
      </c>
      <c r="EP77" s="7">
        <f t="shared" si="229"/>
        <v>1</v>
      </c>
      <c r="EQ77" s="7">
        <f t="shared" si="230"/>
        <v>1</v>
      </c>
      <c r="ER77" s="7">
        <f t="shared" si="189"/>
        <v>1</v>
      </c>
      <c r="ES77" s="7">
        <f t="shared" si="231"/>
        <v>1</v>
      </c>
      <c r="ET77" s="7">
        <f t="shared" si="232"/>
        <v>1</v>
      </c>
      <c r="EU77" s="7">
        <f t="shared" si="190"/>
        <v>1</v>
      </c>
      <c r="EV77" s="7">
        <f t="shared" si="233"/>
        <v>1</v>
      </c>
      <c r="EW77" s="7">
        <f t="shared" si="234"/>
        <v>1</v>
      </c>
      <c r="EX77" s="7">
        <f t="shared" si="329"/>
        <v>1</v>
      </c>
      <c r="EY77" s="7">
        <f t="shared" si="330"/>
        <v>1</v>
      </c>
      <c r="EZ77" s="7">
        <f t="shared" si="235"/>
        <v>1</v>
      </c>
      <c r="FA77" s="7">
        <f t="shared" si="331"/>
        <v>1</v>
      </c>
      <c r="FB77" s="7">
        <f t="shared" si="191"/>
        <v>1</v>
      </c>
      <c r="FC77" s="7">
        <f t="shared" si="192"/>
        <v>1</v>
      </c>
      <c r="FD77" s="7">
        <f t="shared" si="236"/>
        <v>1</v>
      </c>
      <c r="FE77" s="7">
        <f t="shared" si="237"/>
        <v>1</v>
      </c>
      <c r="FF77" s="7">
        <f t="shared" si="238"/>
        <v>1</v>
      </c>
      <c r="FG77" s="7">
        <f t="shared" si="239"/>
        <v>1</v>
      </c>
      <c r="FH77" s="7">
        <f t="shared" si="240"/>
        <v>1</v>
      </c>
      <c r="FI77" s="7">
        <f t="shared" si="241"/>
        <v>0</v>
      </c>
      <c r="FJ77" s="7">
        <f t="shared" si="193"/>
        <v>0</v>
      </c>
      <c r="FK77" s="7">
        <f t="shared" si="242"/>
        <v>1</v>
      </c>
      <c r="FL77" s="7">
        <f>+Data[[#This Row],[¿El agente gestiona la oferta según la campaña vigente?48]]</f>
        <v>1</v>
      </c>
      <c r="FM77" s="7">
        <f t="shared" si="243"/>
        <v>1</v>
      </c>
      <c r="FN77" s="7">
        <f t="shared" si="244"/>
        <v>1</v>
      </c>
      <c r="FO77" s="7">
        <f t="shared" si="245"/>
        <v>1</v>
      </c>
      <c r="FP77" s="7">
        <f t="shared" si="194"/>
        <v>1</v>
      </c>
      <c r="FQ77" s="7">
        <f t="shared" si="246"/>
        <v>1</v>
      </c>
      <c r="FR77" s="7">
        <f>+Data[[#This Row],[¿El agente registra correctamente todas las interacciones?52]]</f>
        <v>1</v>
      </c>
      <c r="FS77" s="7">
        <f t="shared" si="195"/>
        <v>0</v>
      </c>
      <c r="FT77" s="240">
        <f t="shared" si="247"/>
        <v>1</v>
      </c>
      <c r="FU77" s="7">
        <f>+Data[[#This Row],[¿El agente confirma la titularidad del cliente adecuadamente?53]]</f>
        <v>1</v>
      </c>
      <c r="FV77" s="240">
        <f t="shared" si="248"/>
        <v>1</v>
      </c>
      <c r="FW77" s="240">
        <f t="shared" si="249"/>
        <v>1</v>
      </c>
      <c r="FX77" s="7">
        <f t="shared" si="196"/>
        <v>1</v>
      </c>
      <c r="FY77" s="240">
        <f t="shared" si="250"/>
        <v>1</v>
      </c>
      <c r="FZ77" s="7">
        <f>+Data[[#This Row],[¿El agente evita compartir información sensible?56]]</f>
        <v>1</v>
      </c>
      <c r="GA77" s="7">
        <f t="shared" si="197"/>
        <v>1</v>
      </c>
      <c r="GB77" s="189">
        <f t="shared" si="198"/>
        <v>0.1</v>
      </c>
      <c r="GC77" s="189">
        <f t="shared" si="199"/>
        <v>0.3</v>
      </c>
      <c r="GD77" s="190">
        <f t="shared" si="200"/>
        <v>0</v>
      </c>
      <c r="GE77" s="190">
        <f t="shared" si="201"/>
        <v>0.3</v>
      </c>
      <c r="GF77" s="7">
        <f t="shared" si="202"/>
        <v>0.7</v>
      </c>
      <c r="GG77" s="187">
        <f>1</f>
        <v>1</v>
      </c>
      <c r="GH77" s="187">
        <f t="shared" si="251"/>
        <v>1</v>
      </c>
      <c r="GI77" t="str">
        <f t="shared" si="252"/>
        <v/>
      </c>
      <c r="GJ77" t="str">
        <f t="shared" si="253"/>
        <v/>
      </c>
      <c r="GK77" t="str">
        <f t="shared" si="254"/>
        <v/>
      </c>
      <c r="GN77" t="str">
        <f t="shared" si="255"/>
        <v/>
      </c>
      <c r="GO77" t="str">
        <f t="shared" si="256"/>
        <v/>
      </c>
      <c r="GP77" t="str">
        <f t="shared" si="257"/>
        <v/>
      </c>
      <c r="GQ77" t="str">
        <f t="shared" si="258"/>
        <v/>
      </c>
      <c r="GR77" t="str">
        <f t="shared" si="259"/>
        <v/>
      </c>
      <c r="GS77" t="str">
        <f t="shared" si="260"/>
        <v/>
      </c>
      <c r="GT77" t="str">
        <f t="shared" si="261"/>
        <v/>
      </c>
      <c r="GU77" t="e">
        <f>IF(#REF!="No",#REF!,"")</f>
        <v>#REF!</v>
      </c>
      <c r="GV77" t="str">
        <f t="shared" si="262"/>
        <v/>
      </c>
      <c r="GW77" t="str">
        <f t="shared" si="263"/>
        <v/>
      </c>
      <c r="GX77" t="str">
        <f t="shared" si="264"/>
        <v/>
      </c>
      <c r="GY77" t="str">
        <f t="shared" si="265"/>
        <v/>
      </c>
      <c r="GZ77" t="str">
        <f t="shared" si="266"/>
        <v/>
      </c>
      <c r="HA77" t="str">
        <f t="shared" si="267"/>
        <v/>
      </c>
      <c r="HB77" t="str">
        <f t="shared" si="268"/>
        <v/>
      </c>
      <c r="HC77" t="str">
        <f t="shared" si="269"/>
        <v/>
      </c>
      <c r="HD77" t="str">
        <f t="shared" si="270"/>
        <v/>
      </c>
      <c r="HE77" t="str">
        <f t="shared" si="271"/>
        <v/>
      </c>
      <c r="HF77" t="str">
        <f t="shared" si="272"/>
        <v/>
      </c>
      <c r="HG77" t="str">
        <f t="shared" si="273"/>
        <v/>
      </c>
      <c r="HH77" t="str">
        <f t="shared" si="274"/>
        <v/>
      </c>
      <c r="HI77" t="str">
        <f t="shared" si="275"/>
        <v/>
      </c>
      <c r="HJ77" t="str">
        <f t="shared" si="276"/>
        <v/>
      </c>
      <c r="HK77" t="str">
        <f t="shared" si="277"/>
        <v/>
      </c>
      <c r="HL77" t="str">
        <f t="shared" si="278"/>
        <v/>
      </c>
      <c r="HM77" t="str">
        <f t="shared" si="279"/>
        <v/>
      </c>
      <c r="HN77" t="str">
        <f t="shared" si="280"/>
        <v/>
      </c>
      <c r="HO77" t="str">
        <f t="shared" si="281"/>
        <v/>
      </c>
      <c r="HP77" t="str">
        <f t="shared" si="282"/>
        <v/>
      </c>
      <c r="HQ77" t="e">
        <f>IF(#REF!="No",#REF!,"")</f>
        <v>#REF!</v>
      </c>
      <c r="HR77" t="e">
        <f>IF(#REF!="No",#REF!,"")</f>
        <v>#REF!</v>
      </c>
      <c r="HS77" t="str">
        <f t="shared" si="283"/>
        <v/>
      </c>
      <c r="HT77" t="str">
        <f t="shared" si="284"/>
        <v/>
      </c>
      <c r="HU77" t="str">
        <f t="shared" si="285"/>
        <v/>
      </c>
      <c r="HV77" t="str">
        <f t="shared" si="286"/>
        <v/>
      </c>
      <c r="HW77" t="str">
        <f t="shared" si="287"/>
        <v/>
      </c>
      <c r="HX77" t="str">
        <f t="shared" si="288"/>
        <v xml:space="preserve">¿El agente maneja correctamente las objeciones del cliente? </v>
      </c>
      <c r="HY77" t="str">
        <f t="shared" si="289"/>
        <v/>
      </c>
      <c r="HZ77" t="str">
        <f t="shared" si="290"/>
        <v/>
      </c>
      <c r="IA77" t="str">
        <f t="shared" si="291"/>
        <v/>
      </c>
      <c r="IB77" t="str">
        <f t="shared" si="292"/>
        <v/>
      </c>
      <c r="IC77" t="str">
        <f t="shared" si="293"/>
        <v/>
      </c>
      <c r="ID77" s="187" t="str">
        <f t="shared" si="294"/>
        <v/>
      </c>
      <c r="IE77" s="187" t="str">
        <f t="shared" si="295"/>
        <v/>
      </c>
      <c r="IF77" s="187" t="str">
        <f t="shared" si="296"/>
        <v/>
      </c>
      <c r="IG77" s="187" t="str">
        <f t="shared" si="297"/>
        <v/>
      </c>
      <c r="IH77" s="78" t="str">
        <f>A77&amp;" "&amp;F77&amp;" "&amp;Data[[#This Row],[mes]]</f>
        <v>Roberto Antonio Valdiviezo Batista Outbound may-26</v>
      </c>
      <c r="II77" s="78">
        <f t="shared" si="205"/>
        <v>2</v>
      </c>
      <c r="IJ77" s="78">
        <f t="shared" si="203"/>
        <v>0</v>
      </c>
      <c r="IK77" s="78">
        <f>IF(Data[[#This Row],[Muestra Critica]]&gt;0,Data[[#This Row],[Muestra Critica]],"")</f>
        <v>1</v>
      </c>
      <c r="IL77">
        <f>IF(IK77="","",COUNTIF($IK$3:$IK492,IK77))</f>
        <v>397</v>
      </c>
      <c r="IM77">
        <f t="shared" si="204"/>
        <v>0</v>
      </c>
      <c r="IN77" s="188" t="str">
        <f t="shared" si="298"/>
        <v>may-26</v>
      </c>
      <c r="IO77" s="78"/>
      <c r="IP77" s="78"/>
      <c r="IQ77" s="78"/>
      <c r="IR77" s="78"/>
      <c r="IS77" s="78" t="str">
        <f ca="1">IFERROR(_xlfn.XLOOKUP(A:A,HC!B:B,HC!E:E,,0),0)</f>
        <v>&gt; 60 dias</v>
      </c>
    </row>
    <row r="78" spans="1:253" ht="15.5">
      <c r="A78" s="205" t="s">
        <v>321</v>
      </c>
      <c r="B78" s="205">
        <v>65321889</v>
      </c>
      <c r="C78" s="210">
        <v>46153</v>
      </c>
      <c r="D78" s="205" t="s">
        <v>441</v>
      </c>
      <c r="E78" s="205" t="s">
        <v>432</v>
      </c>
      <c r="F78" s="205" t="s">
        <v>32</v>
      </c>
      <c r="G78" s="205" t="s">
        <v>436</v>
      </c>
      <c r="H78" s="205" t="s">
        <v>451</v>
      </c>
      <c r="I78" s="206" t="s">
        <v>447</v>
      </c>
      <c r="J78" s="168" t="s">
        <v>33</v>
      </c>
      <c r="K78" s="168" t="s">
        <v>33</v>
      </c>
      <c r="L78" s="168" t="s">
        <v>33</v>
      </c>
      <c r="M78" s="168" t="s">
        <v>33</v>
      </c>
      <c r="N78" s="168" t="s">
        <v>33</v>
      </c>
      <c r="O78" s="168" t="s">
        <v>33</v>
      </c>
      <c r="P78" s="168" t="s">
        <v>33</v>
      </c>
      <c r="Q78" s="168" t="s">
        <v>33</v>
      </c>
      <c r="R78" s="168" t="s">
        <v>33</v>
      </c>
      <c r="S78" s="168" t="s">
        <v>33</v>
      </c>
      <c r="T78" s="168" t="s">
        <v>33</v>
      </c>
      <c r="U78" s="168" t="s">
        <v>33</v>
      </c>
      <c r="V78" s="169" t="s">
        <v>33</v>
      </c>
      <c r="W78" s="169" t="s">
        <v>33</v>
      </c>
      <c r="X78" s="169" t="s">
        <v>33</v>
      </c>
      <c r="Y78" s="169" t="s">
        <v>33</v>
      </c>
      <c r="Z78" s="169" t="s">
        <v>33</v>
      </c>
      <c r="AA78" s="169" t="s">
        <v>33</v>
      </c>
      <c r="AB78" s="169" t="s">
        <v>33</v>
      </c>
      <c r="AC78" s="169" t="s">
        <v>33</v>
      </c>
      <c r="AD78" s="169" t="s">
        <v>33</v>
      </c>
      <c r="AE78" s="169" t="s">
        <v>33</v>
      </c>
      <c r="AF78" s="169" t="s">
        <v>33</v>
      </c>
      <c r="AG78" s="169" t="s">
        <v>33</v>
      </c>
      <c r="AH78" s="169" t="s">
        <v>33</v>
      </c>
      <c r="AI78" s="169" t="s">
        <v>33</v>
      </c>
      <c r="AJ78" s="169" t="s">
        <v>33</v>
      </c>
      <c r="AK78" s="169" t="s">
        <v>33</v>
      </c>
      <c r="AL78" s="169" t="s">
        <v>33</v>
      </c>
      <c r="AM78" s="169" t="s">
        <v>33</v>
      </c>
      <c r="AN78" s="169" t="s">
        <v>33</v>
      </c>
      <c r="AO78" s="169" t="s">
        <v>33</v>
      </c>
      <c r="AP78" s="169" t="s">
        <v>33</v>
      </c>
      <c r="AQ78" s="169" t="s">
        <v>464</v>
      </c>
      <c r="AR78" s="169" t="s">
        <v>33</v>
      </c>
      <c r="AS78" s="169" t="s">
        <v>33</v>
      </c>
      <c r="AT78" s="169" t="s">
        <v>33</v>
      </c>
      <c r="AU78" s="169" t="s">
        <v>33</v>
      </c>
      <c r="AV78" s="169" t="s">
        <v>33</v>
      </c>
      <c r="AW78" s="169" t="s">
        <v>34</v>
      </c>
      <c r="AX78" s="169" t="s">
        <v>33</v>
      </c>
      <c r="AY78" s="169" t="s">
        <v>33</v>
      </c>
      <c r="AZ78" s="169" t="s">
        <v>33</v>
      </c>
      <c r="BA78" s="169" t="s">
        <v>33</v>
      </c>
      <c r="BB78" s="169" t="s">
        <v>33</v>
      </c>
      <c r="BC78" s="207" t="s">
        <v>33</v>
      </c>
      <c r="BD78" s="207" t="s">
        <v>33</v>
      </c>
      <c r="BE78" s="207" t="s">
        <v>33</v>
      </c>
      <c r="BF78" s="208" t="s">
        <v>33</v>
      </c>
      <c r="BG78" s="196"/>
      <c r="BH78" s="211" t="str">
        <f>Data[[#This Row],[Tipo de Muestra]]</f>
        <v>Critica</v>
      </c>
      <c r="BI78" s="196"/>
      <c r="BJ78" s="196"/>
      <c r="BK78">
        <f t="shared" si="206"/>
        <v>1</v>
      </c>
      <c r="BL78">
        <f t="shared" si="207"/>
        <v>1</v>
      </c>
      <c r="BM78">
        <f t="shared" si="164"/>
        <v>1</v>
      </c>
      <c r="BN78">
        <f t="shared" si="165"/>
        <v>1</v>
      </c>
      <c r="BO78">
        <f t="shared" si="166"/>
        <v>1</v>
      </c>
      <c r="BP78">
        <f t="shared" si="167"/>
        <v>1</v>
      </c>
      <c r="BQ78">
        <f t="shared" si="168"/>
        <v>1</v>
      </c>
      <c r="BR78">
        <f t="shared" si="169"/>
        <v>1</v>
      </c>
      <c r="BS78">
        <f t="shared" si="170"/>
        <v>1</v>
      </c>
      <c r="BT78">
        <f t="shared" si="171"/>
        <v>1</v>
      </c>
      <c r="BU78">
        <f t="shared" si="172"/>
        <v>1</v>
      </c>
      <c r="BV78">
        <f t="shared" si="173"/>
        <v>1</v>
      </c>
      <c r="BW78">
        <f t="shared" si="174"/>
        <v>1</v>
      </c>
      <c r="BX78">
        <f t="shared" si="175"/>
        <v>1</v>
      </c>
      <c r="BY78">
        <f t="shared" si="176"/>
        <v>1</v>
      </c>
      <c r="BZ78">
        <f t="shared" si="177"/>
        <v>1</v>
      </c>
      <c r="CA78">
        <f t="shared" si="178"/>
        <v>1</v>
      </c>
      <c r="CB78">
        <f t="shared" si="179"/>
        <v>1</v>
      </c>
      <c r="CC78">
        <f t="shared" si="180"/>
        <v>1</v>
      </c>
      <c r="CD78">
        <f t="shared" si="181"/>
        <v>1</v>
      </c>
      <c r="CE78">
        <f t="shared" si="182"/>
        <v>1</v>
      </c>
      <c r="CF78">
        <f t="shared" si="299"/>
        <v>1</v>
      </c>
      <c r="CG78">
        <f t="shared" si="300"/>
        <v>1</v>
      </c>
      <c r="CH78">
        <f t="shared" si="301"/>
        <v>1</v>
      </c>
      <c r="CI78">
        <f t="shared" si="302"/>
        <v>1</v>
      </c>
      <c r="CJ78">
        <f t="shared" si="303"/>
        <v>1</v>
      </c>
      <c r="CK78">
        <f t="shared" si="304"/>
        <v>1</v>
      </c>
      <c r="CL78">
        <f t="shared" si="305"/>
        <v>1</v>
      </c>
      <c r="CM78">
        <f t="shared" si="306"/>
        <v>1</v>
      </c>
      <c r="CN78">
        <f t="shared" si="307"/>
        <v>1</v>
      </c>
      <c r="CO78">
        <f t="shared" si="308"/>
        <v>1</v>
      </c>
      <c r="CP78">
        <f t="shared" si="309"/>
        <v>1</v>
      </c>
      <c r="CQ78">
        <f t="shared" si="310"/>
        <v>1</v>
      </c>
      <c r="CR78">
        <f t="shared" si="311"/>
        <v>1</v>
      </c>
      <c r="CS78">
        <f t="shared" si="312"/>
        <v>1</v>
      </c>
      <c r="CT78">
        <f t="shared" si="313"/>
        <v>1</v>
      </c>
      <c r="CU78">
        <f t="shared" si="314"/>
        <v>1</v>
      </c>
      <c r="CV78">
        <f t="shared" si="315"/>
        <v>1</v>
      </c>
      <c r="CW78">
        <f t="shared" si="316"/>
        <v>0</v>
      </c>
      <c r="CX78">
        <f t="shared" si="317"/>
        <v>1</v>
      </c>
      <c r="CY78">
        <f t="shared" si="318"/>
        <v>1</v>
      </c>
      <c r="CZ78">
        <f t="shared" si="319"/>
        <v>1</v>
      </c>
      <c r="DA78">
        <f t="shared" si="320"/>
        <v>1</v>
      </c>
      <c r="DB78">
        <f t="shared" si="321"/>
        <v>1</v>
      </c>
      <c r="DC78" s="187">
        <f t="shared" si="322"/>
        <v>1</v>
      </c>
      <c r="DD78" s="187">
        <f t="shared" si="323"/>
        <v>1</v>
      </c>
      <c r="DE78" s="187">
        <f t="shared" si="324"/>
        <v>1</v>
      </c>
      <c r="DF78" s="187">
        <f t="shared" si="208"/>
        <v>1</v>
      </c>
      <c r="DG78">
        <f t="shared" si="183"/>
        <v>1</v>
      </c>
      <c r="DH78" s="7">
        <f t="shared" si="209"/>
        <v>0.15</v>
      </c>
      <c r="DI78" s="7">
        <f t="shared" si="210"/>
        <v>0.15</v>
      </c>
      <c r="DJ78" s="7">
        <f t="shared" si="211"/>
        <v>0.15</v>
      </c>
      <c r="DK78" s="7">
        <f t="shared" si="184"/>
        <v>0.15</v>
      </c>
      <c r="DL78" s="7">
        <f t="shared" si="212"/>
        <v>0.3</v>
      </c>
      <c r="DM78" s="7">
        <f t="shared" si="213"/>
        <v>0.3</v>
      </c>
      <c r="DN78" s="7">
        <f t="shared" si="214"/>
        <v>0.3</v>
      </c>
      <c r="DO78" s="7">
        <f t="shared" si="215"/>
        <v>0.3</v>
      </c>
      <c r="DP78" s="7">
        <f>IF(MIN(Data[[#This Row],[¿El agente demuestra escucha activa durante la gestión?6]:[¿El agente parafrasea para confirmar entendimiento?9]])=0,0,30%)</f>
        <v>0.3</v>
      </c>
      <c r="DQ78" s="7">
        <f t="shared" si="216"/>
        <v>0.3</v>
      </c>
      <c r="DR78" s="7">
        <f t="shared" si="217"/>
        <v>0.3</v>
      </c>
      <c r="DS78" s="7">
        <f t="shared" si="218"/>
        <v>0.3</v>
      </c>
      <c r="DT78" s="7">
        <f t="shared" si="219"/>
        <v>0.3</v>
      </c>
      <c r="DU78" s="7">
        <f>IF(MIN(Data[[#This Row],[¿El agente adapta su comunicación al cliente?11]:[¿El agente utiliza el plural corporativo correctamente?14]])=0,0,30%)</f>
        <v>0.3</v>
      </c>
      <c r="DV78" s="7">
        <f t="shared" si="220"/>
        <v>0.25</v>
      </c>
      <c r="DW78" s="7">
        <f t="shared" si="185"/>
        <v>0.25</v>
      </c>
      <c r="DX78" s="7">
        <f t="shared" si="186"/>
        <v>1</v>
      </c>
      <c r="DY78" s="7">
        <f t="shared" si="325"/>
        <v>1</v>
      </c>
      <c r="DZ78" s="7">
        <f t="shared" si="326"/>
        <v>1</v>
      </c>
      <c r="EA78" s="7">
        <f t="shared" si="327"/>
        <v>1</v>
      </c>
      <c r="EB78" s="7">
        <f t="shared" si="328"/>
        <v>1</v>
      </c>
      <c r="EC78" s="7">
        <f t="shared" si="187"/>
        <v>1</v>
      </c>
      <c r="ED78" s="7">
        <f t="shared" si="221"/>
        <v>1</v>
      </c>
      <c r="EE78" s="7">
        <f t="shared" si="222"/>
        <v>1</v>
      </c>
      <c r="EF78" s="7">
        <f>IF(SUM(Data[[#This Row],[¿El agente presenta correctamente los beneficios del producto?23]:[¿El agente comunica beneficios emocionales al cliente?24]])=200%,100%,0%)</f>
        <v>1</v>
      </c>
      <c r="EG78" s="7">
        <f t="shared" si="223"/>
        <v>1</v>
      </c>
      <c r="EH78" s="7">
        <f t="shared" si="224"/>
        <v>1</v>
      </c>
      <c r="EI78" s="7">
        <f t="shared" si="225"/>
        <v>1</v>
      </c>
      <c r="EJ78" s="7">
        <f t="shared" si="188"/>
        <v>1</v>
      </c>
      <c r="EK78" s="7">
        <f t="shared" si="226"/>
        <v>1</v>
      </c>
      <c r="EL78" s="7">
        <f>+Data[[#This Row],[¿El agente explica los términos y condiciones del servicio?28]]</f>
        <v>1</v>
      </c>
      <c r="EM78" s="7">
        <f t="shared" si="227"/>
        <v>1</v>
      </c>
      <c r="EN78" s="7">
        <f>+Data[[#This Row],[¿El agente identifica correctamente la solicitud del cliente? 2]]</f>
        <v>1</v>
      </c>
      <c r="EO78" s="7">
        <f t="shared" si="228"/>
        <v>1</v>
      </c>
      <c r="EP78" s="7">
        <f t="shared" si="229"/>
        <v>1</v>
      </c>
      <c r="EQ78" s="7">
        <f t="shared" si="230"/>
        <v>1</v>
      </c>
      <c r="ER78" s="7">
        <f t="shared" si="189"/>
        <v>1</v>
      </c>
      <c r="ES78" s="7">
        <f t="shared" si="231"/>
        <v>1</v>
      </c>
      <c r="ET78" s="7">
        <f t="shared" si="232"/>
        <v>1</v>
      </c>
      <c r="EU78" s="7">
        <f t="shared" si="190"/>
        <v>1</v>
      </c>
      <c r="EV78" s="7">
        <f t="shared" si="233"/>
        <v>1</v>
      </c>
      <c r="EW78" s="7">
        <f t="shared" si="234"/>
        <v>1</v>
      </c>
      <c r="EX78" s="7">
        <f t="shared" si="329"/>
        <v>1</v>
      </c>
      <c r="EY78" s="7">
        <f t="shared" si="330"/>
        <v>1</v>
      </c>
      <c r="EZ78" s="7">
        <f t="shared" si="235"/>
        <v>1</v>
      </c>
      <c r="FA78" s="7">
        <f t="shared" si="331"/>
        <v>1</v>
      </c>
      <c r="FB78" s="7">
        <f t="shared" si="191"/>
        <v>1</v>
      </c>
      <c r="FC78" s="7">
        <f t="shared" si="192"/>
        <v>1</v>
      </c>
      <c r="FD78" s="7">
        <f t="shared" si="236"/>
        <v>1</v>
      </c>
      <c r="FE78" s="7">
        <f t="shared" si="237"/>
        <v>1</v>
      </c>
      <c r="FF78" s="7">
        <f t="shared" si="238"/>
        <v>1</v>
      </c>
      <c r="FG78" s="7">
        <f t="shared" si="239"/>
        <v>1</v>
      </c>
      <c r="FH78" s="7">
        <f t="shared" si="240"/>
        <v>1</v>
      </c>
      <c r="FI78" s="7">
        <f t="shared" si="241"/>
        <v>0</v>
      </c>
      <c r="FJ78" s="7">
        <f t="shared" si="193"/>
        <v>0</v>
      </c>
      <c r="FK78" s="7">
        <f t="shared" si="242"/>
        <v>1</v>
      </c>
      <c r="FL78" s="7">
        <f>+Data[[#This Row],[¿El agente gestiona la oferta según la campaña vigente?48]]</f>
        <v>1</v>
      </c>
      <c r="FM78" s="7">
        <f t="shared" si="243"/>
        <v>1</v>
      </c>
      <c r="FN78" s="7">
        <f t="shared" si="244"/>
        <v>1</v>
      </c>
      <c r="FO78" s="7">
        <f t="shared" si="245"/>
        <v>1</v>
      </c>
      <c r="FP78" s="7">
        <f t="shared" si="194"/>
        <v>1</v>
      </c>
      <c r="FQ78" s="7">
        <f t="shared" si="246"/>
        <v>1</v>
      </c>
      <c r="FR78" s="7">
        <f>+Data[[#This Row],[¿El agente registra correctamente todas las interacciones?52]]</f>
        <v>1</v>
      </c>
      <c r="FS78" s="7">
        <f t="shared" si="195"/>
        <v>0</v>
      </c>
      <c r="FT78" s="240">
        <f t="shared" si="247"/>
        <v>1</v>
      </c>
      <c r="FU78" s="7">
        <f>+Data[[#This Row],[¿El agente confirma la titularidad del cliente adecuadamente?53]]</f>
        <v>1</v>
      </c>
      <c r="FV78" s="240">
        <f t="shared" si="248"/>
        <v>1</v>
      </c>
      <c r="FW78" s="240">
        <f t="shared" si="249"/>
        <v>1</v>
      </c>
      <c r="FX78" s="7">
        <f t="shared" si="196"/>
        <v>1</v>
      </c>
      <c r="FY78" s="240">
        <f t="shared" si="250"/>
        <v>1</v>
      </c>
      <c r="FZ78" s="7">
        <f>+Data[[#This Row],[¿El agente evita compartir información sensible?56]]</f>
        <v>1</v>
      </c>
      <c r="GA78" s="7">
        <f t="shared" si="197"/>
        <v>1</v>
      </c>
      <c r="GB78" s="189">
        <f t="shared" si="198"/>
        <v>0.1</v>
      </c>
      <c r="GC78" s="189">
        <f t="shared" si="199"/>
        <v>0.3</v>
      </c>
      <c r="GD78" s="190">
        <f t="shared" si="200"/>
        <v>0</v>
      </c>
      <c r="GE78" s="190">
        <f t="shared" si="201"/>
        <v>0.3</v>
      </c>
      <c r="GF78" s="7">
        <f t="shared" si="202"/>
        <v>0.7</v>
      </c>
      <c r="GG78" s="187">
        <f>1</f>
        <v>1</v>
      </c>
      <c r="GH78" s="187">
        <f t="shared" si="251"/>
        <v>1</v>
      </c>
      <c r="GI78" t="str">
        <f t="shared" si="252"/>
        <v/>
      </c>
      <c r="GJ78" t="str">
        <f t="shared" si="253"/>
        <v/>
      </c>
      <c r="GK78" t="str">
        <f t="shared" si="254"/>
        <v/>
      </c>
      <c r="GN78" t="str">
        <f t="shared" si="255"/>
        <v/>
      </c>
      <c r="GO78" t="str">
        <f t="shared" si="256"/>
        <v/>
      </c>
      <c r="GP78" t="str">
        <f t="shared" si="257"/>
        <v/>
      </c>
      <c r="GQ78" t="str">
        <f t="shared" si="258"/>
        <v/>
      </c>
      <c r="GR78" t="str">
        <f t="shared" si="259"/>
        <v/>
      </c>
      <c r="GS78" t="str">
        <f t="shared" si="260"/>
        <v/>
      </c>
      <c r="GT78" t="str">
        <f t="shared" si="261"/>
        <v/>
      </c>
      <c r="GU78" t="e">
        <f>IF(#REF!="No",#REF!,"")</f>
        <v>#REF!</v>
      </c>
      <c r="GV78" t="str">
        <f t="shared" si="262"/>
        <v/>
      </c>
      <c r="GW78" t="str">
        <f t="shared" si="263"/>
        <v/>
      </c>
      <c r="GX78" t="str">
        <f t="shared" si="264"/>
        <v/>
      </c>
      <c r="GY78" t="str">
        <f t="shared" si="265"/>
        <v/>
      </c>
      <c r="GZ78" t="str">
        <f t="shared" si="266"/>
        <v/>
      </c>
      <c r="HA78" t="str">
        <f t="shared" si="267"/>
        <v/>
      </c>
      <c r="HB78" t="str">
        <f t="shared" si="268"/>
        <v/>
      </c>
      <c r="HC78" t="str">
        <f t="shared" si="269"/>
        <v/>
      </c>
      <c r="HD78" t="str">
        <f t="shared" si="270"/>
        <v/>
      </c>
      <c r="HE78" t="str">
        <f t="shared" si="271"/>
        <v/>
      </c>
      <c r="HF78" t="str">
        <f t="shared" si="272"/>
        <v/>
      </c>
      <c r="HG78" t="str">
        <f t="shared" si="273"/>
        <v/>
      </c>
      <c r="HH78" t="str">
        <f t="shared" si="274"/>
        <v/>
      </c>
      <c r="HI78" t="str">
        <f t="shared" si="275"/>
        <v/>
      </c>
      <c r="HJ78" t="str">
        <f t="shared" si="276"/>
        <v/>
      </c>
      <c r="HK78" t="str">
        <f t="shared" si="277"/>
        <v/>
      </c>
      <c r="HL78" t="str">
        <f t="shared" si="278"/>
        <v/>
      </c>
      <c r="HM78" t="str">
        <f t="shared" si="279"/>
        <v/>
      </c>
      <c r="HN78" t="str">
        <f t="shared" si="280"/>
        <v/>
      </c>
      <c r="HO78" t="str">
        <f t="shared" si="281"/>
        <v/>
      </c>
      <c r="HP78" t="str">
        <f t="shared" si="282"/>
        <v/>
      </c>
      <c r="HQ78" t="e">
        <f>IF(#REF!="No",#REF!,"")</f>
        <v>#REF!</v>
      </c>
      <c r="HR78" t="e">
        <f>IF(#REF!="No",#REF!,"")</f>
        <v>#REF!</v>
      </c>
      <c r="HS78" t="str">
        <f t="shared" si="283"/>
        <v/>
      </c>
      <c r="HT78" t="str">
        <f t="shared" si="284"/>
        <v/>
      </c>
      <c r="HU78" t="str">
        <f t="shared" si="285"/>
        <v/>
      </c>
      <c r="HV78" t="str">
        <f t="shared" si="286"/>
        <v/>
      </c>
      <c r="HW78" t="str">
        <f t="shared" si="287"/>
        <v/>
      </c>
      <c r="HX78" t="str">
        <f t="shared" si="288"/>
        <v xml:space="preserve">¿El agente maneja correctamente las objeciones del cliente? </v>
      </c>
      <c r="HY78" t="str">
        <f t="shared" si="289"/>
        <v/>
      </c>
      <c r="HZ78" t="str">
        <f t="shared" si="290"/>
        <v/>
      </c>
      <c r="IA78" t="str">
        <f t="shared" si="291"/>
        <v/>
      </c>
      <c r="IB78" t="str">
        <f t="shared" si="292"/>
        <v/>
      </c>
      <c r="IC78" t="str">
        <f t="shared" si="293"/>
        <v/>
      </c>
      <c r="ID78" s="187" t="str">
        <f t="shared" si="294"/>
        <v/>
      </c>
      <c r="IE78" s="187" t="str">
        <f t="shared" si="295"/>
        <v/>
      </c>
      <c r="IF78" s="187" t="str">
        <f t="shared" si="296"/>
        <v/>
      </c>
      <c r="IG78" s="187" t="str">
        <f t="shared" si="297"/>
        <v/>
      </c>
      <c r="IH78" s="78" t="str">
        <f>A78&amp;" "&amp;F78&amp;" "&amp;Data[[#This Row],[mes]]</f>
        <v>Abdiel Josafat Espinosa Outbound may-26</v>
      </c>
      <c r="II78" s="78">
        <f t="shared" si="205"/>
        <v>2</v>
      </c>
      <c r="IJ78" s="78">
        <f t="shared" si="203"/>
        <v>0</v>
      </c>
      <c r="IK78" s="78">
        <f>IF(Data[[#This Row],[Muestra Critica]]&gt;0,Data[[#This Row],[Muestra Critica]],"")</f>
        <v>1</v>
      </c>
      <c r="IL78">
        <f>IF(IK78="","",COUNTIF($IK$3:$IK493,IK78))</f>
        <v>397</v>
      </c>
      <c r="IM78">
        <f t="shared" si="204"/>
        <v>0</v>
      </c>
      <c r="IN78" s="188" t="str">
        <f t="shared" si="298"/>
        <v>may-26</v>
      </c>
      <c r="IO78" s="78"/>
      <c r="IP78" s="78"/>
      <c r="IQ78" s="78"/>
      <c r="IR78" s="78"/>
      <c r="IS78" s="78" t="str">
        <f ca="1">IFERROR(_xlfn.XLOOKUP(A:A,HC!B:B,HC!E:E,,0),0)</f>
        <v>&gt; 60 dias</v>
      </c>
    </row>
    <row r="79" spans="1:253" ht="15.5">
      <c r="A79" s="205" t="s">
        <v>322</v>
      </c>
      <c r="B79" s="205">
        <v>62745956</v>
      </c>
      <c r="C79" s="210">
        <v>46153</v>
      </c>
      <c r="D79" s="205" t="s">
        <v>441</v>
      </c>
      <c r="E79" s="205" t="s">
        <v>432</v>
      </c>
      <c r="F79" s="205" t="s">
        <v>32</v>
      </c>
      <c r="G79" s="205" t="s">
        <v>436</v>
      </c>
      <c r="H79" s="205" t="s">
        <v>451</v>
      </c>
      <c r="I79" s="206" t="s">
        <v>447</v>
      </c>
      <c r="J79" s="168" t="s">
        <v>33</v>
      </c>
      <c r="K79" s="168" t="s">
        <v>33</v>
      </c>
      <c r="L79" s="168" t="s">
        <v>33</v>
      </c>
      <c r="M79" s="168" t="s">
        <v>33</v>
      </c>
      <c r="N79" s="168" t="s">
        <v>33</v>
      </c>
      <c r="O79" s="168" t="s">
        <v>33</v>
      </c>
      <c r="P79" s="168" t="s">
        <v>33</v>
      </c>
      <c r="Q79" s="168" t="s">
        <v>33</v>
      </c>
      <c r="R79" s="168" t="s">
        <v>33</v>
      </c>
      <c r="S79" s="168" t="s">
        <v>33</v>
      </c>
      <c r="T79" s="168" t="s">
        <v>33</v>
      </c>
      <c r="U79" s="168" t="s">
        <v>33</v>
      </c>
      <c r="V79" s="169" t="s">
        <v>33</v>
      </c>
      <c r="W79" s="169" t="s">
        <v>33</v>
      </c>
      <c r="X79" s="169" t="s">
        <v>33</v>
      </c>
      <c r="Y79" s="169" t="s">
        <v>34</v>
      </c>
      <c r="Z79" s="169" t="s">
        <v>33</v>
      </c>
      <c r="AA79" s="169" t="s">
        <v>33</v>
      </c>
      <c r="AB79" s="169" t="s">
        <v>33</v>
      </c>
      <c r="AC79" s="169" t="s">
        <v>33</v>
      </c>
      <c r="AD79" s="169" t="s">
        <v>33</v>
      </c>
      <c r="AE79" s="169" t="s">
        <v>33</v>
      </c>
      <c r="AF79" s="169" t="s">
        <v>33</v>
      </c>
      <c r="AG79" s="169" t="s">
        <v>33</v>
      </c>
      <c r="AH79" s="169" t="s">
        <v>33</v>
      </c>
      <c r="AI79" s="169" t="s">
        <v>33</v>
      </c>
      <c r="AJ79" s="169" t="s">
        <v>33</v>
      </c>
      <c r="AK79" s="169" t="s">
        <v>33</v>
      </c>
      <c r="AL79" s="169" t="s">
        <v>33</v>
      </c>
      <c r="AM79" s="169" t="s">
        <v>33</v>
      </c>
      <c r="AN79" s="169" t="s">
        <v>33</v>
      </c>
      <c r="AO79" s="169" t="s">
        <v>33</v>
      </c>
      <c r="AP79" s="169" t="s">
        <v>33</v>
      </c>
      <c r="AQ79" s="169" t="s">
        <v>464</v>
      </c>
      <c r="AR79" s="169" t="s">
        <v>33</v>
      </c>
      <c r="AS79" s="169" t="s">
        <v>34</v>
      </c>
      <c r="AT79" s="169" t="s">
        <v>33</v>
      </c>
      <c r="AU79" s="169" t="s">
        <v>33</v>
      </c>
      <c r="AV79" s="169" t="s">
        <v>33</v>
      </c>
      <c r="AW79" s="169" t="s">
        <v>33</v>
      </c>
      <c r="AX79" s="169" t="s">
        <v>33</v>
      </c>
      <c r="AY79" s="169" t="s">
        <v>33</v>
      </c>
      <c r="AZ79" s="169" t="s">
        <v>33</v>
      </c>
      <c r="BA79" s="169" t="s">
        <v>33</v>
      </c>
      <c r="BB79" s="169" t="s">
        <v>33</v>
      </c>
      <c r="BC79" s="207" t="s">
        <v>33</v>
      </c>
      <c r="BD79" s="207" t="s">
        <v>33</v>
      </c>
      <c r="BE79" s="207" t="s">
        <v>34</v>
      </c>
      <c r="BF79" s="208" t="s">
        <v>33</v>
      </c>
      <c r="BG79" s="196"/>
      <c r="BH79" s="211" t="str">
        <f>Data[[#This Row],[Tipo de Muestra]]</f>
        <v>Critica</v>
      </c>
      <c r="BI79" s="196"/>
      <c r="BJ79" s="196"/>
      <c r="BK79">
        <f t="shared" si="206"/>
        <v>1</v>
      </c>
      <c r="BL79">
        <f t="shared" si="207"/>
        <v>1</v>
      </c>
      <c r="BM79">
        <f t="shared" si="164"/>
        <v>1</v>
      </c>
      <c r="BN79">
        <f t="shared" si="165"/>
        <v>1</v>
      </c>
      <c r="BO79">
        <f t="shared" si="166"/>
        <v>1</v>
      </c>
      <c r="BP79">
        <f t="shared" si="167"/>
        <v>1</v>
      </c>
      <c r="BQ79">
        <f t="shared" si="168"/>
        <v>1</v>
      </c>
      <c r="BR79">
        <f t="shared" si="169"/>
        <v>1</v>
      </c>
      <c r="BS79">
        <f t="shared" si="170"/>
        <v>1</v>
      </c>
      <c r="BT79">
        <f t="shared" si="171"/>
        <v>1</v>
      </c>
      <c r="BU79">
        <f t="shared" si="172"/>
        <v>1</v>
      </c>
      <c r="BV79">
        <f t="shared" si="173"/>
        <v>1</v>
      </c>
      <c r="BW79">
        <f t="shared" si="174"/>
        <v>1</v>
      </c>
      <c r="BX79">
        <f t="shared" si="175"/>
        <v>1</v>
      </c>
      <c r="BY79">
        <f t="shared" si="176"/>
        <v>1</v>
      </c>
      <c r="BZ79">
        <f t="shared" si="177"/>
        <v>0</v>
      </c>
      <c r="CA79">
        <f t="shared" si="178"/>
        <v>1</v>
      </c>
      <c r="CB79">
        <f t="shared" si="179"/>
        <v>1</v>
      </c>
      <c r="CC79">
        <f t="shared" si="180"/>
        <v>1</v>
      </c>
      <c r="CD79">
        <f t="shared" si="181"/>
        <v>1</v>
      </c>
      <c r="CE79">
        <f t="shared" si="182"/>
        <v>1</v>
      </c>
      <c r="CF79">
        <f t="shared" si="299"/>
        <v>1</v>
      </c>
      <c r="CG79">
        <f t="shared" si="300"/>
        <v>1</v>
      </c>
      <c r="CH79">
        <f t="shared" si="301"/>
        <v>1</v>
      </c>
      <c r="CI79">
        <f t="shared" si="302"/>
        <v>1</v>
      </c>
      <c r="CJ79">
        <f t="shared" si="303"/>
        <v>1</v>
      </c>
      <c r="CK79">
        <f t="shared" si="304"/>
        <v>1</v>
      </c>
      <c r="CL79">
        <f t="shared" si="305"/>
        <v>1</v>
      </c>
      <c r="CM79">
        <f t="shared" si="306"/>
        <v>1</v>
      </c>
      <c r="CN79">
        <f t="shared" si="307"/>
        <v>1</v>
      </c>
      <c r="CO79">
        <f t="shared" si="308"/>
        <v>1</v>
      </c>
      <c r="CP79">
        <f t="shared" si="309"/>
        <v>1</v>
      </c>
      <c r="CQ79">
        <f t="shared" si="310"/>
        <v>1</v>
      </c>
      <c r="CR79">
        <f t="shared" si="311"/>
        <v>1</v>
      </c>
      <c r="CS79">
        <f t="shared" si="312"/>
        <v>0</v>
      </c>
      <c r="CT79">
        <f t="shared" si="313"/>
        <v>1</v>
      </c>
      <c r="CU79">
        <f t="shared" si="314"/>
        <v>1</v>
      </c>
      <c r="CV79">
        <f t="shared" si="315"/>
        <v>1</v>
      </c>
      <c r="CW79">
        <f t="shared" si="316"/>
        <v>1</v>
      </c>
      <c r="CX79">
        <f t="shared" si="317"/>
        <v>1</v>
      </c>
      <c r="CY79">
        <f t="shared" si="318"/>
        <v>1</v>
      </c>
      <c r="CZ79">
        <f t="shared" si="319"/>
        <v>1</v>
      </c>
      <c r="DA79">
        <f t="shared" si="320"/>
        <v>1</v>
      </c>
      <c r="DB79">
        <f t="shared" si="321"/>
        <v>1</v>
      </c>
      <c r="DC79" s="187">
        <f t="shared" si="322"/>
        <v>1</v>
      </c>
      <c r="DD79" s="187">
        <f t="shared" si="323"/>
        <v>1</v>
      </c>
      <c r="DE79" s="187">
        <f t="shared" si="324"/>
        <v>0</v>
      </c>
      <c r="DF79" s="187">
        <f t="shared" si="208"/>
        <v>0</v>
      </c>
      <c r="DG79">
        <f t="shared" si="183"/>
        <v>1</v>
      </c>
      <c r="DH79" s="7">
        <f t="shared" si="209"/>
        <v>0.15</v>
      </c>
      <c r="DI79" s="7">
        <f t="shared" si="210"/>
        <v>0.15</v>
      </c>
      <c r="DJ79" s="7">
        <f t="shared" si="211"/>
        <v>0.15</v>
      </c>
      <c r="DK79" s="7">
        <f t="shared" si="184"/>
        <v>0.15</v>
      </c>
      <c r="DL79" s="7">
        <f t="shared" si="212"/>
        <v>0.3</v>
      </c>
      <c r="DM79" s="7">
        <f t="shared" si="213"/>
        <v>0.3</v>
      </c>
      <c r="DN79" s="7">
        <f t="shared" si="214"/>
        <v>0.3</v>
      </c>
      <c r="DO79" s="7">
        <f t="shared" si="215"/>
        <v>0.3</v>
      </c>
      <c r="DP79" s="7">
        <f>IF(MIN(Data[[#This Row],[¿El agente demuestra escucha activa durante la gestión?6]:[¿El agente parafrasea para confirmar entendimiento?9]])=0,0,30%)</f>
        <v>0.3</v>
      </c>
      <c r="DQ79" s="7">
        <f t="shared" si="216"/>
        <v>0.3</v>
      </c>
      <c r="DR79" s="7">
        <f t="shared" si="217"/>
        <v>0.3</v>
      </c>
      <c r="DS79" s="7">
        <f t="shared" si="218"/>
        <v>0.3</v>
      </c>
      <c r="DT79" s="7">
        <f t="shared" si="219"/>
        <v>0.3</v>
      </c>
      <c r="DU79" s="7">
        <f>IF(MIN(Data[[#This Row],[¿El agente adapta su comunicación al cliente?11]:[¿El agente utiliza el plural corporativo correctamente?14]])=0,0,30%)</f>
        <v>0.3</v>
      </c>
      <c r="DV79" s="7">
        <f t="shared" si="220"/>
        <v>0.25</v>
      </c>
      <c r="DW79" s="7">
        <f t="shared" si="185"/>
        <v>0.25</v>
      </c>
      <c r="DX79" s="7">
        <f t="shared" si="186"/>
        <v>1</v>
      </c>
      <c r="DY79" s="7">
        <f t="shared" si="325"/>
        <v>1</v>
      </c>
      <c r="DZ79" s="7">
        <f t="shared" si="326"/>
        <v>1</v>
      </c>
      <c r="EA79" s="7">
        <f t="shared" si="327"/>
        <v>0</v>
      </c>
      <c r="EB79" s="7">
        <f t="shared" si="328"/>
        <v>0</v>
      </c>
      <c r="EC79" s="7">
        <f t="shared" si="187"/>
        <v>0</v>
      </c>
      <c r="ED79" s="7">
        <f t="shared" si="221"/>
        <v>1</v>
      </c>
      <c r="EE79" s="7">
        <f t="shared" si="222"/>
        <v>1</v>
      </c>
      <c r="EF79" s="7">
        <f>IF(SUM(Data[[#This Row],[¿El agente presenta correctamente los beneficios del producto?23]:[¿El agente comunica beneficios emocionales al cliente?24]])=200%,100%,0%)</f>
        <v>1</v>
      </c>
      <c r="EG79" s="7">
        <f t="shared" si="223"/>
        <v>1</v>
      </c>
      <c r="EH79" s="7">
        <f t="shared" si="224"/>
        <v>1</v>
      </c>
      <c r="EI79" s="7">
        <f t="shared" si="225"/>
        <v>1</v>
      </c>
      <c r="EJ79" s="7">
        <f t="shared" si="188"/>
        <v>1</v>
      </c>
      <c r="EK79" s="7">
        <f t="shared" si="226"/>
        <v>1</v>
      </c>
      <c r="EL79" s="7">
        <f>+Data[[#This Row],[¿El agente explica los términos y condiciones del servicio?28]]</f>
        <v>1</v>
      </c>
      <c r="EM79" s="7">
        <f t="shared" si="227"/>
        <v>1</v>
      </c>
      <c r="EN79" s="7">
        <f>+Data[[#This Row],[¿El agente identifica correctamente la solicitud del cliente? 2]]</f>
        <v>1</v>
      </c>
      <c r="EO79" s="7">
        <f t="shared" si="228"/>
        <v>1</v>
      </c>
      <c r="EP79" s="7">
        <f t="shared" si="229"/>
        <v>1</v>
      </c>
      <c r="EQ79" s="7">
        <f t="shared" si="230"/>
        <v>1</v>
      </c>
      <c r="ER79" s="7">
        <f t="shared" si="189"/>
        <v>1</v>
      </c>
      <c r="ES79" s="7">
        <f t="shared" si="231"/>
        <v>1</v>
      </c>
      <c r="ET79" s="7">
        <f t="shared" si="232"/>
        <v>1</v>
      </c>
      <c r="EU79" s="7">
        <f t="shared" si="190"/>
        <v>1</v>
      </c>
      <c r="EV79" s="7">
        <f t="shared" si="233"/>
        <v>1</v>
      </c>
      <c r="EW79" s="7">
        <f t="shared" si="234"/>
        <v>1</v>
      </c>
      <c r="EX79" s="7">
        <f t="shared" si="329"/>
        <v>1</v>
      </c>
      <c r="EY79" s="7">
        <f t="shared" si="330"/>
        <v>1</v>
      </c>
      <c r="EZ79" s="7">
        <f t="shared" si="235"/>
        <v>1</v>
      </c>
      <c r="FA79" s="7">
        <f t="shared" si="331"/>
        <v>1</v>
      </c>
      <c r="FB79" s="7">
        <f t="shared" si="191"/>
        <v>1</v>
      </c>
      <c r="FC79" s="7">
        <f t="shared" si="192"/>
        <v>0</v>
      </c>
      <c r="FD79" s="7">
        <f t="shared" si="236"/>
        <v>1</v>
      </c>
      <c r="FE79" s="7">
        <f t="shared" si="237"/>
        <v>0</v>
      </c>
      <c r="FF79" s="7">
        <f t="shared" si="238"/>
        <v>1</v>
      </c>
      <c r="FG79" s="7">
        <f t="shared" si="239"/>
        <v>1</v>
      </c>
      <c r="FH79" s="7">
        <f t="shared" si="240"/>
        <v>1</v>
      </c>
      <c r="FI79" s="7">
        <f t="shared" si="241"/>
        <v>1</v>
      </c>
      <c r="FJ79" s="7">
        <f t="shared" si="193"/>
        <v>0</v>
      </c>
      <c r="FK79" s="7">
        <f t="shared" si="242"/>
        <v>1</v>
      </c>
      <c r="FL79" s="7">
        <f>+Data[[#This Row],[¿El agente gestiona la oferta según la campaña vigente?48]]</f>
        <v>1</v>
      </c>
      <c r="FM79" s="7">
        <f t="shared" si="243"/>
        <v>1</v>
      </c>
      <c r="FN79" s="7">
        <f t="shared" si="244"/>
        <v>1</v>
      </c>
      <c r="FO79" s="7">
        <f t="shared" si="245"/>
        <v>1</v>
      </c>
      <c r="FP79" s="7">
        <f t="shared" si="194"/>
        <v>1</v>
      </c>
      <c r="FQ79" s="7">
        <f t="shared" si="246"/>
        <v>1</v>
      </c>
      <c r="FR79" s="7">
        <f>+Data[[#This Row],[¿El agente registra correctamente todas las interacciones?52]]</f>
        <v>1</v>
      </c>
      <c r="FS79" s="7">
        <f t="shared" si="195"/>
        <v>0</v>
      </c>
      <c r="FT79" s="240">
        <f t="shared" si="247"/>
        <v>1</v>
      </c>
      <c r="FU79" s="7">
        <f>+Data[[#This Row],[¿El agente confirma la titularidad del cliente adecuadamente?53]]</f>
        <v>1</v>
      </c>
      <c r="FV79" s="240">
        <f t="shared" si="248"/>
        <v>1</v>
      </c>
      <c r="FW79" s="240">
        <f t="shared" si="249"/>
        <v>0</v>
      </c>
      <c r="FX79" s="7">
        <f t="shared" si="196"/>
        <v>0</v>
      </c>
      <c r="FY79" s="240">
        <f t="shared" si="250"/>
        <v>1</v>
      </c>
      <c r="FZ79" s="7">
        <f>+Data[[#This Row],[¿El agente evita compartir información sensible?56]]</f>
        <v>1</v>
      </c>
      <c r="GA79" s="7">
        <f t="shared" si="197"/>
        <v>0</v>
      </c>
      <c r="GB79" s="189">
        <f t="shared" si="198"/>
        <v>0.1</v>
      </c>
      <c r="GC79" s="189">
        <f t="shared" si="199"/>
        <v>0</v>
      </c>
      <c r="GD79" s="190">
        <f t="shared" si="200"/>
        <v>0</v>
      </c>
      <c r="GE79" s="190">
        <f t="shared" si="201"/>
        <v>0</v>
      </c>
      <c r="GF79" s="7">
        <f t="shared" si="202"/>
        <v>0.1</v>
      </c>
      <c r="GG79" s="187">
        <f>1</f>
        <v>1</v>
      </c>
      <c r="GH79" s="187">
        <f t="shared" si="251"/>
        <v>1</v>
      </c>
      <c r="GI79" t="str">
        <f t="shared" si="252"/>
        <v/>
      </c>
      <c r="GJ79" t="str">
        <f t="shared" si="253"/>
        <v/>
      </c>
      <c r="GK79" t="str">
        <f t="shared" si="254"/>
        <v/>
      </c>
      <c r="GN79" t="str">
        <f t="shared" si="255"/>
        <v/>
      </c>
      <c r="GO79" t="str">
        <f t="shared" si="256"/>
        <v/>
      </c>
      <c r="GP79" t="str">
        <f t="shared" si="257"/>
        <v/>
      </c>
      <c r="GQ79" t="str">
        <f t="shared" si="258"/>
        <v/>
      </c>
      <c r="GR79" t="str">
        <f t="shared" si="259"/>
        <v/>
      </c>
      <c r="GS79" t="str">
        <f t="shared" si="260"/>
        <v/>
      </c>
      <c r="GT79" t="str">
        <f t="shared" si="261"/>
        <v/>
      </c>
      <c r="GU79" t="e">
        <f>IF(#REF!="No",#REF!,"")</f>
        <v>#REF!</v>
      </c>
      <c r="GV79" t="str">
        <f t="shared" si="262"/>
        <v/>
      </c>
      <c r="GW79" t="str">
        <f t="shared" si="263"/>
        <v/>
      </c>
      <c r="GX79" t="str">
        <f t="shared" si="264"/>
        <v/>
      </c>
      <c r="GY79" t="str">
        <f t="shared" si="265"/>
        <v xml:space="preserve">¿El agente explica el ciclo de facturación adecuadamente? </v>
      </c>
      <c r="GZ79" t="str">
        <f t="shared" si="266"/>
        <v/>
      </c>
      <c r="HA79" t="str">
        <f t="shared" si="267"/>
        <v/>
      </c>
      <c r="HB79" t="str">
        <f t="shared" si="268"/>
        <v/>
      </c>
      <c r="HC79" t="str">
        <f t="shared" si="269"/>
        <v/>
      </c>
      <c r="HD79" t="str">
        <f t="shared" si="270"/>
        <v/>
      </c>
      <c r="HE79" t="str">
        <f t="shared" si="271"/>
        <v/>
      </c>
      <c r="HF79" t="str">
        <f t="shared" si="272"/>
        <v/>
      </c>
      <c r="HG79" t="str">
        <f t="shared" si="273"/>
        <v/>
      </c>
      <c r="HH79" t="str">
        <f t="shared" si="274"/>
        <v/>
      </c>
      <c r="HI79" t="str">
        <f t="shared" si="275"/>
        <v/>
      </c>
      <c r="HJ79" t="str">
        <f t="shared" si="276"/>
        <v/>
      </c>
      <c r="HK79" t="str">
        <f t="shared" si="277"/>
        <v/>
      </c>
      <c r="HL79" t="str">
        <f t="shared" si="278"/>
        <v/>
      </c>
      <c r="HM79" t="str">
        <f t="shared" si="279"/>
        <v/>
      </c>
      <c r="HN79" t="str">
        <f t="shared" si="280"/>
        <v/>
      </c>
      <c r="HO79" t="str">
        <f t="shared" si="281"/>
        <v/>
      </c>
      <c r="HP79" t="str">
        <f t="shared" si="282"/>
        <v/>
      </c>
      <c r="HQ79" t="e">
        <f>IF(#REF!="No",#REF!,"")</f>
        <v>#REF!</v>
      </c>
      <c r="HR79" t="e">
        <f>IF(#REF!="No",#REF!,"")</f>
        <v>#REF!</v>
      </c>
      <c r="HS79" t="str">
        <f t="shared" si="283"/>
        <v/>
      </c>
      <c r="HT79" t="str">
        <f t="shared" si="284"/>
        <v xml:space="preserve">¿El agente realiza venta cruzada cuando corresponde? </v>
      </c>
      <c r="HU79" t="str">
        <f t="shared" si="285"/>
        <v/>
      </c>
      <c r="HV79" t="str">
        <f t="shared" si="286"/>
        <v/>
      </c>
      <c r="HW79" t="str">
        <f t="shared" si="287"/>
        <v/>
      </c>
      <c r="HX79" t="str">
        <f t="shared" si="288"/>
        <v/>
      </c>
      <c r="HY79" t="str">
        <f t="shared" si="289"/>
        <v/>
      </c>
      <c r="HZ79" t="str">
        <f t="shared" si="290"/>
        <v/>
      </c>
      <c r="IA79" t="str">
        <f t="shared" si="291"/>
        <v/>
      </c>
      <c r="IB79" t="str">
        <f t="shared" si="292"/>
        <v/>
      </c>
      <c r="IC79" t="str">
        <f t="shared" si="293"/>
        <v/>
      </c>
      <c r="ID79" s="187" t="str">
        <f t="shared" si="294"/>
        <v/>
      </c>
      <c r="IE79" s="187" t="str">
        <f t="shared" si="295"/>
        <v/>
      </c>
      <c r="IF79" s="187" t="str">
        <f t="shared" si="296"/>
        <v xml:space="preserve">¿El agente mantiene conducta ética durante la interacción? </v>
      </c>
      <c r="IG79" s="187" t="str">
        <f t="shared" si="297"/>
        <v/>
      </c>
      <c r="IH79" s="78" t="str">
        <f>A79&amp;" "&amp;F79&amp;" "&amp;Data[[#This Row],[mes]]</f>
        <v>Gustavo De Jesús Carrión Peréz Outbound may-26</v>
      </c>
      <c r="II79" s="78">
        <f t="shared" si="205"/>
        <v>2</v>
      </c>
      <c r="IJ79" s="78">
        <f t="shared" si="203"/>
        <v>0</v>
      </c>
      <c r="IK79" s="78">
        <f>IF(Data[[#This Row],[Muestra Critica]]&gt;0,Data[[#This Row],[Muestra Critica]],"")</f>
        <v>1</v>
      </c>
      <c r="IL79">
        <f>IF(IK79="","",COUNTIF($IK$3:$IK494,IK79))</f>
        <v>397</v>
      </c>
      <c r="IM79">
        <f t="shared" si="204"/>
        <v>0</v>
      </c>
      <c r="IN79" s="188" t="str">
        <f t="shared" si="298"/>
        <v>may-26</v>
      </c>
      <c r="IO79" s="78"/>
      <c r="IP79" s="78"/>
      <c r="IQ79" s="78"/>
      <c r="IR79" s="78"/>
      <c r="IS79" s="78" t="str">
        <f ca="1">IFERROR(_xlfn.XLOOKUP(A:A,HC!B:B,HC!E:E,,0),0)</f>
        <v>&gt; 60 dias</v>
      </c>
    </row>
    <row r="80" spans="1:253" ht="15.5">
      <c r="A80" s="205" t="s">
        <v>323</v>
      </c>
      <c r="B80" s="205">
        <v>62928857</v>
      </c>
      <c r="C80" s="210">
        <v>46153</v>
      </c>
      <c r="D80" s="205" t="s">
        <v>449</v>
      </c>
      <c r="E80" s="205" t="s">
        <v>434</v>
      </c>
      <c r="F80" s="205" t="s">
        <v>32</v>
      </c>
      <c r="G80" s="205" t="s">
        <v>436</v>
      </c>
      <c r="H80" s="205" t="s">
        <v>451</v>
      </c>
      <c r="I80" s="206" t="s">
        <v>447</v>
      </c>
      <c r="J80" s="168" t="s">
        <v>33</v>
      </c>
      <c r="K80" s="168" t="s">
        <v>33</v>
      </c>
      <c r="L80" s="168" t="s">
        <v>34</v>
      </c>
      <c r="M80" s="168" t="s">
        <v>33</v>
      </c>
      <c r="N80" s="168" t="s">
        <v>33</v>
      </c>
      <c r="O80" s="168" t="s">
        <v>33</v>
      </c>
      <c r="P80" s="168" t="s">
        <v>33</v>
      </c>
      <c r="Q80" s="168" t="s">
        <v>33</v>
      </c>
      <c r="R80" s="168" t="s">
        <v>33</v>
      </c>
      <c r="S80" s="168" t="s">
        <v>33</v>
      </c>
      <c r="T80" s="168" t="s">
        <v>33</v>
      </c>
      <c r="U80" s="168" t="s">
        <v>33</v>
      </c>
      <c r="V80" s="169" t="s">
        <v>33</v>
      </c>
      <c r="W80" s="169" t="s">
        <v>33</v>
      </c>
      <c r="X80" s="169" t="s">
        <v>33</v>
      </c>
      <c r="Y80" s="169" t="s">
        <v>33</v>
      </c>
      <c r="Z80" s="169" t="s">
        <v>33</v>
      </c>
      <c r="AA80" s="169" t="s">
        <v>33</v>
      </c>
      <c r="AB80" s="169" t="s">
        <v>33</v>
      </c>
      <c r="AC80" s="169" t="s">
        <v>33</v>
      </c>
      <c r="AD80" s="169" t="s">
        <v>33</v>
      </c>
      <c r="AE80" s="169" t="s">
        <v>33</v>
      </c>
      <c r="AF80" s="169" t="s">
        <v>33</v>
      </c>
      <c r="AG80" s="169" t="s">
        <v>33</v>
      </c>
      <c r="AH80" s="169" t="s">
        <v>33</v>
      </c>
      <c r="AI80" s="169" t="s">
        <v>33</v>
      </c>
      <c r="AJ80" s="169" t="s">
        <v>33</v>
      </c>
      <c r="AK80" s="169" t="s">
        <v>33</v>
      </c>
      <c r="AL80" s="169" t="s">
        <v>33</v>
      </c>
      <c r="AM80" s="169" t="s">
        <v>33</v>
      </c>
      <c r="AN80" s="169" t="s">
        <v>33</v>
      </c>
      <c r="AO80" s="169" t="s">
        <v>33</v>
      </c>
      <c r="AP80" s="169" t="s">
        <v>33</v>
      </c>
      <c r="AQ80" s="169" t="s">
        <v>464</v>
      </c>
      <c r="AR80" s="169" t="s">
        <v>34</v>
      </c>
      <c r="AS80" s="169" t="s">
        <v>33</v>
      </c>
      <c r="AT80" s="169" t="s">
        <v>33</v>
      </c>
      <c r="AU80" s="169" t="s">
        <v>33</v>
      </c>
      <c r="AV80" s="169" t="s">
        <v>33</v>
      </c>
      <c r="AW80" s="169" t="s">
        <v>33</v>
      </c>
      <c r="AX80" s="169" t="s">
        <v>33</v>
      </c>
      <c r="AY80" s="169" t="s">
        <v>33</v>
      </c>
      <c r="AZ80" s="169" t="s">
        <v>33</v>
      </c>
      <c r="BA80" s="169" t="s">
        <v>33</v>
      </c>
      <c r="BB80" s="169" t="s">
        <v>33</v>
      </c>
      <c r="BC80" s="207" t="s">
        <v>33</v>
      </c>
      <c r="BD80" s="207" t="s">
        <v>33</v>
      </c>
      <c r="BE80" s="207" t="s">
        <v>33</v>
      </c>
      <c r="BF80" s="208" t="s">
        <v>33</v>
      </c>
      <c r="BG80" s="196"/>
      <c r="BH80" s="211" t="str">
        <f>Data[[#This Row],[Tipo de Muestra]]</f>
        <v>Critica</v>
      </c>
      <c r="BI80" s="196"/>
      <c r="BJ80" s="196"/>
      <c r="BK80">
        <f t="shared" si="206"/>
        <v>1</v>
      </c>
      <c r="BL80">
        <f t="shared" si="207"/>
        <v>1</v>
      </c>
      <c r="BM80">
        <f t="shared" si="164"/>
        <v>0</v>
      </c>
      <c r="BN80">
        <f t="shared" si="165"/>
        <v>1</v>
      </c>
      <c r="BO80">
        <f t="shared" si="166"/>
        <v>1</v>
      </c>
      <c r="BP80">
        <f t="shared" si="167"/>
        <v>1</v>
      </c>
      <c r="BQ80">
        <f t="shared" si="168"/>
        <v>1</v>
      </c>
      <c r="BR80">
        <f t="shared" si="169"/>
        <v>1</v>
      </c>
      <c r="BS80">
        <f t="shared" si="170"/>
        <v>1</v>
      </c>
      <c r="BT80">
        <f t="shared" si="171"/>
        <v>1</v>
      </c>
      <c r="BU80">
        <f t="shared" si="172"/>
        <v>1</v>
      </c>
      <c r="BV80">
        <f t="shared" si="173"/>
        <v>1</v>
      </c>
      <c r="BW80">
        <f t="shared" si="174"/>
        <v>1</v>
      </c>
      <c r="BX80">
        <f t="shared" si="175"/>
        <v>1</v>
      </c>
      <c r="BY80">
        <f t="shared" si="176"/>
        <v>1</v>
      </c>
      <c r="BZ80">
        <f t="shared" si="177"/>
        <v>1</v>
      </c>
      <c r="CA80">
        <f t="shared" si="178"/>
        <v>1</v>
      </c>
      <c r="CB80">
        <f t="shared" si="179"/>
        <v>1</v>
      </c>
      <c r="CC80">
        <f t="shared" si="180"/>
        <v>1</v>
      </c>
      <c r="CD80">
        <f t="shared" si="181"/>
        <v>1</v>
      </c>
      <c r="CE80">
        <f t="shared" si="182"/>
        <v>1</v>
      </c>
      <c r="CF80">
        <f t="shared" si="299"/>
        <v>1</v>
      </c>
      <c r="CG80">
        <f t="shared" si="300"/>
        <v>1</v>
      </c>
      <c r="CH80">
        <f t="shared" si="301"/>
        <v>1</v>
      </c>
      <c r="CI80">
        <f t="shared" si="302"/>
        <v>1</v>
      </c>
      <c r="CJ80">
        <f t="shared" si="303"/>
        <v>1</v>
      </c>
      <c r="CK80">
        <f t="shared" si="304"/>
        <v>1</v>
      </c>
      <c r="CL80">
        <f t="shared" si="305"/>
        <v>1</v>
      </c>
      <c r="CM80">
        <f t="shared" si="306"/>
        <v>1</v>
      </c>
      <c r="CN80">
        <f t="shared" si="307"/>
        <v>1</v>
      </c>
      <c r="CO80">
        <f t="shared" si="308"/>
        <v>1</v>
      </c>
      <c r="CP80">
        <f t="shared" si="309"/>
        <v>1</v>
      </c>
      <c r="CQ80">
        <f t="shared" si="310"/>
        <v>1</v>
      </c>
      <c r="CR80">
        <f t="shared" si="311"/>
        <v>0</v>
      </c>
      <c r="CS80">
        <f t="shared" si="312"/>
        <v>1</v>
      </c>
      <c r="CT80">
        <f t="shared" si="313"/>
        <v>1</v>
      </c>
      <c r="CU80">
        <f t="shared" si="314"/>
        <v>1</v>
      </c>
      <c r="CV80">
        <f t="shared" si="315"/>
        <v>1</v>
      </c>
      <c r="CW80">
        <f t="shared" si="316"/>
        <v>1</v>
      </c>
      <c r="CX80">
        <f t="shared" si="317"/>
        <v>1</v>
      </c>
      <c r="CY80">
        <f t="shared" si="318"/>
        <v>1</v>
      </c>
      <c r="CZ80">
        <f t="shared" si="319"/>
        <v>1</v>
      </c>
      <c r="DA80">
        <f t="shared" si="320"/>
        <v>1</v>
      </c>
      <c r="DB80">
        <f t="shared" si="321"/>
        <v>1</v>
      </c>
      <c r="DC80" s="187">
        <f t="shared" si="322"/>
        <v>1</v>
      </c>
      <c r="DD80" s="187">
        <f t="shared" si="323"/>
        <v>1</v>
      </c>
      <c r="DE80" s="187">
        <f t="shared" si="324"/>
        <v>1</v>
      </c>
      <c r="DF80" s="187">
        <f t="shared" si="208"/>
        <v>1</v>
      </c>
      <c r="DG80">
        <f t="shared" si="183"/>
        <v>1</v>
      </c>
      <c r="DH80" s="7">
        <f t="shared" si="209"/>
        <v>0.15</v>
      </c>
      <c r="DI80" s="7">
        <f t="shared" si="210"/>
        <v>0.15</v>
      </c>
      <c r="DJ80" s="7">
        <f t="shared" si="211"/>
        <v>0</v>
      </c>
      <c r="DK80" s="7">
        <f t="shared" si="184"/>
        <v>0</v>
      </c>
      <c r="DL80" s="7">
        <f t="shared" si="212"/>
        <v>0.3</v>
      </c>
      <c r="DM80" s="7">
        <f t="shared" si="213"/>
        <v>0.3</v>
      </c>
      <c r="DN80" s="7">
        <f t="shared" si="214"/>
        <v>0.3</v>
      </c>
      <c r="DO80" s="7">
        <f t="shared" si="215"/>
        <v>0.3</v>
      </c>
      <c r="DP80" s="7">
        <f>IF(MIN(Data[[#This Row],[¿El agente demuestra escucha activa durante la gestión?6]:[¿El agente parafrasea para confirmar entendimiento?9]])=0,0,30%)</f>
        <v>0.3</v>
      </c>
      <c r="DQ80" s="7">
        <f t="shared" si="216"/>
        <v>0.3</v>
      </c>
      <c r="DR80" s="7">
        <f t="shared" si="217"/>
        <v>0.3</v>
      </c>
      <c r="DS80" s="7">
        <f t="shared" si="218"/>
        <v>0.3</v>
      </c>
      <c r="DT80" s="7">
        <f t="shared" si="219"/>
        <v>0.3</v>
      </c>
      <c r="DU80" s="7">
        <f>IF(MIN(Data[[#This Row],[¿El agente adapta su comunicación al cliente?11]:[¿El agente utiliza el plural corporativo correctamente?14]])=0,0,30%)</f>
        <v>0.3</v>
      </c>
      <c r="DV80" s="7">
        <f t="shared" si="220"/>
        <v>0.25</v>
      </c>
      <c r="DW80" s="7">
        <f t="shared" si="185"/>
        <v>0.25</v>
      </c>
      <c r="DX80" s="7">
        <f t="shared" si="186"/>
        <v>0.85</v>
      </c>
      <c r="DY80" s="7">
        <f t="shared" si="325"/>
        <v>1</v>
      </c>
      <c r="DZ80" s="7">
        <f t="shared" si="326"/>
        <v>1</v>
      </c>
      <c r="EA80" s="7">
        <f t="shared" si="327"/>
        <v>1</v>
      </c>
      <c r="EB80" s="7">
        <f t="shared" si="328"/>
        <v>1</v>
      </c>
      <c r="EC80" s="7">
        <f t="shared" si="187"/>
        <v>1</v>
      </c>
      <c r="ED80" s="7">
        <f t="shared" si="221"/>
        <v>1</v>
      </c>
      <c r="EE80" s="7">
        <f t="shared" si="222"/>
        <v>1</v>
      </c>
      <c r="EF80" s="7">
        <f>IF(SUM(Data[[#This Row],[¿El agente presenta correctamente los beneficios del producto?23]:[¿El agente comunica beneficios emocionales al cliente?24]])=200%,100%,0%)</f>
        <v>1</v>
      </c>
      <c r="EG80" s="7">
        <f t="shared" si="223"/>
        <v>1</v>
      </c>
      <c r="EH80" s="7">
        <f t="shared" si="224"/>
        <v>1</v>
      </c>
      <c r="EI80" s="7">
        <f t="shared" si="225"/>
        <v>1</v>
      </c>
      <c r="EJ80" s="7">
        <f t="shared" si="188"/>
        <v>1</v>
      </c>
      <c r="EK80" s="7">
        <f t="shared" si="226"/>
        <v>1</v>
      </c>
      <c r="EL80" s="7">
        <f>+Data[[#This Row],[¿El agente explica los términos y condiciones del servicio?28]]</f>
        <v>1</v>
      </c>
      <c r="EM80" s="7">
        <f t="shared" si="227"/>
        <v>1</v>
      </c>
      <c r="EN80" s="7">
        <f>+Data[[#This Row],[¿El agente identifica correctamente la solicitud del cliente? 2]]</f>
        <v>1</v>
      </c>
      <c r="EO80" s="7">
        <f t="shared" si="228"/>
        <v>1</v>
      </c>
      <c r="EP80" s="7">
        <f t="shared" si="229"/>
        <v>1</v>
      </c>
      <c r="EQ80" s="7">
        <f t="shared" si="230"/>
        <v>1</v>
      </c>
      <c r="ER80" s="7">
        <f t="shared" si="189"/>
        <v>1</v>
      </c>
      <c r="ES80" s="7">
        <f t="shared" si="231"/>
        <v>1</v>
      </c>
      <c r="ET80" s="7">
        <f t="shared" si="232"/>
        <v>1</v>
      </c>
      <c r="EU80" s="7">
        <f t="shared" si="190"/>
        <v>1</v>
      </c>
      <c r="EV80" s="7">
        <f t="shared" si="233"/>
        <v>1</v>
      </c>
      <c r="EW80" s="7">
        <f t="shared" si="234"/>
        <v>1</v>
      </c>
      <c r="EX80" s="7">
        <f t="shared" si="329"/>
        <v>1</v>
      </c>
      <c r="EY80" s="7">
        <f t="shared" si="330"/>
        <v>1</v>
      </c>
      <c r="EZ80" s="7">
        <f t="shared" si="235"/>
        <v>1</v>
      </c>
      <c r="FA80" s="7">
        <f t="shared" si="331"/>
        <v>0</v>
      </c>
      <c r="FB80" s="7">
        <f t="shared" si="191"/>
        <v>0</v>
      </c>
      <c r="FC80" s="7">
        <f t="shared" si="192"/>
        <v>0</v>
      </c>
      <c r="FD80" s="7">
        <f t="shared" si="236"/>
        <v>0</v>
      </c>
      <c r="FE80" s="7">
        <f t="shared" si="237"/>
        <v>1</v>
      </c>
      <c r="FF80" s="7">
        <f t="shared" si="238"/>
        <v>1</v>
      </c>
      <c r="FG80" s="7">
        <f t="shared" si="239"/>
        <v>1</v>
      </c>
      <c r="FH80" s="7">
        <f t="shared" si="240"/>
        <v>1</v>
      </c>
      <c r="FI80" s="7">
        <f t="shared" si="241"/>
        <v>1</v>
      </c>
      <c r="FJ80" s="7">
        <f t="shared" si="193"/>
        <v>0</v>
      </c>
      <c r="FK80" s="7">
        <f t="shared" si="242"/>
        <v>1</v>
      </c>
      <c r="FL80" s="7">
        <f>+Data[[#This Row],[¿El agente gestiona la oferta según la campaña vigente?48]]</f>
        <v>1</v>
      </c>
      <c r="FM80" s="7">
        <f t="shared" si="243"/>
        <v>1</v>
      </c>
      <c r="FN80" s="7">
        <f t="shared" si="244"/>
        <v>1</v>
      </c>
      <c r="FO80" s="7">
        <f t="shared" si="245"/>
        <v>1</v>
      </c>
      <c r="FP80" s="7">
        <f t="shared" si="194"/>
        <v>1</v>
      </c>
      <c r="FQ80" s="7">
        <f t="shared" si="246"/>
        <v>1</v>
      </c>
      <c r="FR80" s="7">
        <f>+Data[[#This Row],[¿El agente registra correctamente todas las interacciones?52]]</f>
        <v>1</v>
      </c>
      <c r="FS80" s="7">
        <f t="shared" si="195"/>
        <v>0</v>
      </c>
      <c r="FT80" s="240">
        <f t="shared" si="247"/>
        <v>1</v>
      </c>
      <c r="FU80" s="7">
        <f>+Data[[#This Row],[¿El agente confirma la titularidad del cliente adecuadamente?53]]</f>
        <v>1</v>
      </c>
      <c r="FV80" s="240">
        <f t="shared" si="248"/>
        <v>1</v>
      </c>
      <c r="FW80" s="240">
        <f t="shared" si="249"/>
        <v>1</v>
      </c>
      <c r="FX80" s="7">
        <f t="shared" si="196"/>
        <v>1</v>
      </c>
      <c r="FY80" s="240">
        <f t="shared" si="250"/>
        <v>1</v>
      </c>
      <c r="FZ80" s="7">
        <f>+Data[[#This Row],[¿El agente evita compartir información sensible?56]]</f>
        <v>1</v>
      </c>
      <c r="GA80" s="7">
        <f t="shared" si="197"/>
        <v>1</v>
      </c>
      <c r="GB80" s="189">
        <f t="shared" si="198"/>
        <v>8.5000000000000006E-2</v>
      </c>
      <c r="GC80" s="189">
        <f t="shared" si="199"/>
        <v>0</v>
      </c>
      <c r="GD80" s="190">
        <f t="shared" si="200"/>
        <v>0</v>
      </c>
      <c r="GE80" s="190">
        <f t="shared" si="201"/>
        <v>0.3</v>
      </c>
      <c r="GF80" s="7">
        <f t="shared" si="202"/>
        <v>0.38500000000000001</v>
      </c>
      <c r="GG80" s="187">
        <f>1</f>
        <v>1</v>
      </c>
      <c r="GH80" s="187">
        <f t="shared" si="251"/>
        <v>1</v>
      </c>
      <c r="GI80" t="str">
        <f t="shared" si="252"/>
        <v/>
      </c>
      <c r="GJ80" t="str">
        <f t="shared" si="253"/>
        <v/>
      </c>
      <c r="GK80" t="str">
        <f t="shared" si="254"/>
        <v xml:space="preserve">¿El agente cumple con la identificación formal y profesional? </v>
      </c>
      <c r="GN80" t="str">
        <f t="shared" si="255"/>
        <v/>
      </c>
      <c r="GO80" t="str">
        <f t="shared" si="256"/>
        <v/>
      </c>
      <c r="GP80" t="str">
        <f t="shared" si="257"/>
        <v/>
      </c>
      <c r="GQ80" t="str">
        <f t="shared" si="258"/>
        <v/>
      </c>
      <c r="GR80" t="str">
        <f t="shared" si="259"/>
        <v/>
      </c>
      <c r="GS80" t="str">
        <f t="shared" si="260"/>
        <v/>
      </c>
      <c r="GT80" t="str">
        <f t="shared" si="261"/>
        <v/>
      </c>
      <c r="GU80" t="e">
        <f>IF(#REF!="No",#REF!,"")</f>
        <v>#REF!</v>
      </c>
      <c r="GV80" t="str">
        <f t="shared" si="262"/>
        <v/>
      </c>
      <c r="GW80" t="str">
        <f t="shared" si="263"/>
        <v/>
      </c>
      <c r="GX80" t="str">
        <f t="shared" si="264"/>
        <v/>
      </c>
      <c r="GY80" t="str">
        <f t="shared" si="265"/>
        <v/>
      </c>
      <c r="GZ80" t="str">
        <f t="shared" si="266"/>
        <v/>
      </c>
      <c r="HA80" t="str">
        <f t="shared" si="267"/>
        <v/>
      </c>
      <c r="HB80" t="str">
        <f t="shared" si="268"/>
        <v/>
      </c>
      <c r="HC80" t="str">
        <f t="shared" si="269"/>
        <v/>
      </c>
      <c r="HD80" t="str">
        <f t="shared" si="270"/>
        <v/>
      </c>
      <c r="HE80" t="str">
        <f t="shared" si="271"/>
        <v/>
      </c>
      <c r="HF80" t="str">
        <f t="shared" si="272"/>
        <v/>
      </c>
      <c r="HG80" t="str">
        <f t="shared" si="273"/>
        <v/>
      </c>
      <c r="HH80" t="str">
        <f t="shared" si="274"/>
        <v/>
      </c>
      <c r="HI80" t="str">
        <f t="shared" si="275"/>
        <v/>
      </c>
      <c r="HJ80" t="str">
        <f t="shared" si="276"/>
        <v/>
      </c>
      <c r="HK80" t="str">
        <f t="shared" si="277"/>
        <v/>
      </c>
      <c r="HL80" t="str">
        <f t="shared" si="278"/>
        <v/>
      </c>
      <c r="HM80" t="str">
        <f t="shared" si="279"/>
        <v/>
      </c>
      <c r="HN80" t="str">
        <f t="shared" si="280"/>
        <v/>
      </c>
      <c r="HO80" t="str">
        <f t="shared" si="281"/>
        <v/>
      </c>
      <c r="HP80" t="str">
        <f t="shared" si="282"/>
        <v/>
      </c>
      <c r="HQ80" t="e">
        <f>IF(#REF!="No",#REF!,"")</f>
        <v>#REF!</v>
      </c>
      <c r="HR80" t="e">
        <f>IF(#REF!="No",#REF!,"")</f>
        <v>#REF!</v>
      </c>
      <c r="HS80" t="str">
        <f t="shared" si="283"/>
        <v xml:space="preserve">¿El agente ofrece adecuadamente un producto adicional? </v>
      </c>
      <c r="HT80" t="str">
        <f t="shared" si="284"/>
        <v/>
      </c>
      <c r="HU80" t="str">
        <f t="shared" si="285"/>
        <v/>
      </c>
      <c r="HV80" t="str">
        <f t="shared" si="286"/>
        <v/>
      </c>
      <c r="HW80" t="str">
        <f t="shared" si="287"/>
        <v/>
      </c>
      <c r="HX80" t="str">
        <f t="shared" si="288"/>
        <v/>
      </c>
      <c r="HY80" t="str">
        <f t="shared" si="289"/>
        <v/>
      </c>
      <c r="HZ80" t="str">
        <f t="shared" si="290"/>
        <v/>
      </c>
      <c r="IA80" t="str">
        <f t="shared" si="291"/>
        <v/>
      </c>
      <c r="IB80" t="str">
        <f t="shared" si="292"/>
        <v/>
      </c>
      <c r="IC80" t="str">
        <f t="shared" si="293"/>
        <v/>
      </c>
      <c r="ID80" s="187" t="str">
        <f t="shared" si="294"/>
        <v/>
      </c>
      <c r="IE80" s="187" t="str">
        <f t="shared" si="295"/>
        <v/>
      </c>
      <c r="IF80" s="187" t="str">
        <f t="shared" si="296"/>
        <v/>
      </c>
      <c r="IG80" s="187" t="str">
        <f t="shared" si="297"/>
        <v/>
      </c>
      <c r="IH80" s="78" t="str">
        <f>A80&amp;" "&amp;F80&amp;" "&amp;Data[[#This Row],[mes]]</f>
        <v>Josue Armando Vasquez Jimenez Outbound may-26</v>
      </c>
      <c r="II80" s="78">
        <f t="shared" si="205"/>
        <v>2</v>
      </c>
      <c r="IJ80" s="78">
        <f t="shared" si="203"/>
        <v>0</v>
      </c>
      <c r="IK80" s="78">
        <f>IF(Data[[#This Row],[Muestra Critica]]&gt;0,Data[[#This Row],[Muestra Critica]],"")</f>
        <v>1</v>
      </c>
      <c r="IL80">
        <f>IF(IK80="","",COUNTIF($IK$3:$IK495,IK80))</f>
        <v>397</v>
      </c>
      <c r="IM80">
        <f t="shared" si="204"/>
        <v>0</v>
      </c>
      <c r="IN80" s="188" t="str">
        <f t="shared" si="298"/>
        <v>may-26</v>
      </c>
      <c r="IO80" s="78"/>
      <c r="IP80" s="78"/>
      <c r="IQ80" s="78"/>
      <c r="IR80" s="78"/>
      <c r="IS80" s="78" t="str">
        <f ca="1">IFERROR(_xlfn.XLOOKUP(A:A,HC!B:B,HC!E:E,,0),0)</f>
        <v>&gt; 60 dias</v>
      </c>
    </row>
    <row r="81" spans="1:253" ht="15.5">
      <c r="A81" s="205" t="s">
        <v>324</v>
      </c>
      <c r="B81" s="205">
        <v>68492882</v>
      </c>
      <c r="C81" s="210">
        <v>46153</v>
      </c>
      <c r="D81" s="205" t="s">
        <v>449</v>
      </c>
      <c r="E81" s="205" t="s">
        <v>434</v>
      </c>
      <c r="F81" s="205" t="s">
        <v>32</v>
      </c>
      <c r="G81" s="205" t="s">
        <v>436</v>
      </c>
      <c r="H81" s="205" t="s">
        <v>451</v>
      </c>
      <c r="I81" s="206" t="s">
        <v>447</v>
      </c>
      <c r="J81" s="168" t="s">
        <v>33</v>
      </c>
      <c r="K81" s="168" t="s">
        <v>33</v>
      </c>
      <c r="L81" s="168" t="s">
        <v>33</v>
      </c>
      <c r="M81" s="168" t="s">
        <v>33</v>
      </c>
      <c r="N81" s="168" t="s">
        <v>33</v>
      </c>
      <c r="O81" s="168" t="s">
        <v>33</v>
      </c>
      <c r="P81" s="168" t="s">
        <v>33</v>
      </c>
      <c r="Q81" s="168" t="s">
        <v>33</v>
      </c>
      <c r="R81" s="168" t="s">
        <v>33</v>
      </c>
      <c r="S81" s="168" t="s">
        <v>33</v>
      </c>
      <c r="T81" s="168" t="s">
        <v>33</v>
      </c>
      <c r="U81" s="168" t="s">
        <v>33</v>
      </c>
      <c r="V81" s="169" t="s">
        <v>33</v>
      </c>
      <c r="W81" s="169" t="s">
        <v>33</v>
      </c>
      <c r="X81" s="169" t="s">
        <v>33</v>
      </c>
      <c r="Y81" s="169" t="s">
        <v>33</v>
      </c>
      <c r="Z81" s="169" t="s">
        <v>33</v>
      </c>
      <c r="AA81" s="169" t="s">
        <v>33</v>
      </c>
      <c r="AB81" s="169" t="s">
        <v>33</v>
      </c>
      <c r="AC81" s="169" t="s">
        <v>33</v>
      </c>
      <c r="AD81" s="169" t="s">
        <v>33</v>
      </c>
      <c r="AE81" s="169" t="s">
        <v>33</v>
      </c>
      <c r="AF81" s="169" t="s">
        <v>33</v>
      </c>
      <c r="AG81" s="169" t="s">
        <v>33</v>
      </c>
      <c r="AH81" s="169" t="s">
        <v>33</v>
      </c>
      <c r="AI81" s="169" t="s">
        <v>33</v>
      </c>
      <c r="AJ81" s="169" t="s">
        <v>33</v>
      </c>
      <c r="AK81" s="169" t="s">
        <v>33</v>
      </c>
      <c r="AL81" s="169" t="s">
        <v>33</v>
      </c>
      <c r="AM81" s="169" t="s">
        <v>33</v>
      </c>
      <c r="AN81" s="169" t="s">
        <v>33</v>
      </c>
      <c r="AO81" s="169" t="s">
        <v>33</v>
      </c>
      <c r="AP81" s="169" t="s">
        <v>33</v>
      </c>
      <c r="AQ81" s="169" t="s">
        <v>464</v>
      </c>
      <c r="AR81" s="169" t="s">
        <v>33</v>
      </c>
      <c r="AS81" s="169" t="s">
        <v>33</v>
      </c>
      <c r="AT81" s="169" t="s">
        <v>33</v>
      </c>
      <c r="AU81" s="169" t="s">
        <v>33</v>
      </c>
      <c r="AV81" s="169" t="s">
        <v>33</v>
      </c>
      <c r="AW81" s="169" t="s">
        <v>34</v>
      </c>
      <c r="AX81" s="169" t="s">
        <v>33</v>
      </c>
      <c r="AY81" s="169" t="s">
        <v>33</v>
      </c>
      <c r="AZ81" s="169" t="s">
        <v>33</v>
      </c>
      <c r="BA81" s="169" t="s">
        <v>33</v>
      </c>
      <c r="BB81" s="169" t="s">
        <v>33</v>
      </c>
      <c r="BC81" s="207" t="s">
        <v>33</v>
      </c>
      <c r="BD81" s="207" t="s">
        <v>33</v>
      </c>
      <c r="BE81" s="207" t="s">
        <v>33</v>
      </c>
      <c r="BF81" s="208" t="s">
        <v>34</v>
      </c>
      <c r="BG81" s="196"/>
      <c r="BH81" s="211" t="str">
        <f>Data[[#This Row],[Tipo de Muestra]]</f>
        <v>Critica</v>
      </c>
      <c r="BI81" s="196"/>
      <c r="BJ81" s="196"/>
      <c r="BK81">
        <f t="shared" si="206"/>
        <v>1</v>
      </c>
      <c r="BL81">
        <f t="shared" si="207"/>
        <v>1</v>
      </c>
      <c r="BM81">
        <f t="shared" si="164"/>
        <v>1</v>
      </c>
      <c r="BN81">
        <f t="shared" si="165"/>
        <v>1</v>
      </c>
      <c r="BO81">
        <f t="shared" si="166"/>
        <v>1</v>
      </c>
      <c r="BP81">
        <f t="shared" si="167"/>
        <v>1</v>
      </c>
      <c r="BQ81">
        <f t="shared" si="168"/>
        <v>1</v>
      </c>
      <c r="BR81">
        <f t="shared" si="169"/>
        <v>1</v>
      </c>
      <c r="BS81">
        <f t="shared" si="170"/>
        <v>1</v>
      </c>
      <c r="BT81">
        <f t="shared" si="171"/>
        <v>1</v>
      </c>
      <c r="BU81">
        <f t="shared" si="172"/>
        <v>1</v>
      </c>
      <c r="BV81">
        <f t="shared" si="173"/>
        <v>1</v>
      </c>
      <c r="BW81">
        <f t="shared" si="174"/>
        <v>1</v>
      </c>
      <c r="BX81">
        <f t="shared" si="175"/>
        <v>1</v>
      </c>
      <c r="BY81">
        <f t="shared" si="176"/>
        <v>1</v>
      </c>
      <c r="BZ81">
        <f t="shared" si="177"/>
        <v>1</v>
      </c>
      <c r="CA81">
        <f t="shared" si="178"/>
        <v>1</v>
      </c>
      <c r="CB81">
        <f t="shared" si="179"/>
        <v>1</v>
      </c>
      <c r="CC81">
        <f t="shared" si="180"/>
        <v>1</v>
      </c>
      <c r="CD81">
        <f t="shared" si="181"/>
        <v>1</v>
      </c>
      <c r="CE81">
        <f t="shared" si="182"/>
        <v>1</v>
      </c>
      <c r="CF81">
        <f t="shared" si="299"/>
        <v>1</v>
      </c>
      <c r="CG81">
        <f t="shared" si="300"/>
        <v>1</v>
      </c>
      <c r="CH81">
        <f t="shared" si="301"/>
        <v>1</v>
      </c>
      <c r="CI81">
        <f t="shared" si="302"/>
        <v>1</v>
      </c>
      <c r="CJ81">
        <f t="shared" si="303"/>
        <v>1</v>
      </c>
      <c r="CK81">
        <f t="shared" si="304"/>
        <v>1</v>
      </c>
      <c r="CL81">
        <f t="shared" si="305"/>
        <v>1</v>
      </c>
      <c r="CM81">
        <f t="shared" si="306"/>
        <v>1</v>
      </c>
      <c r="CN81">
        <f t="shared" si="307"/>
        <v>1</v>
      </c>
      <c r="CO81">
        <f t="shared" si="308"/>
        <v>1</v>
      </c>
      <c r="CP81">
        <f t="shared" si="309"/>
        <v>1</v>
      </c>
      <c r="CQ81">
        <f t="shared" si="310"/>
        <v>1</v>
      </c>
      <c r="CR81">
        <f t="shared" si="311"/>
        <v>1</v>
      </c>
      <c r="CS81">
        <f t="shared" si="312"/>
        <v>1</v>
      </c>
      <c r="CT81">
        <f t="shared" si="313"/>
        <v>1</v>
      </c>
      <c r="CU81">
        <f t="shared" si="314"/>
        <v>1</v>
      </c>
      <c r="CV81">
        <f t="shared" si="315"/>
        <v>1</v>
      </c>
      <c r="CW81">
        <f t="shared" si="316"/>
        <v>0</v>
      </c>
      <c r="CX81">
        <f t="shared" si="317"/>
        <v>1</v>
      </c>
      <c r="CY81">
        <f t="shared" si="318"/>
        <v>1</v>
      </c>
      <c r="CZ81">
        <f t="shared" si="319"/>
        <v>1</v>
      </c>
      <c r="DA81">
        <f t="shared" si="320"/>
        <v>1</v>
      </c>
      <c r="DB81">
        <f t="shared" si="321"/>
        <v>1</v>
      </c>
      <c r="DC81" s="187">
        <f t="shared" si="322"/>
        <v>1</v>
      </c>
      <c r="DD81" s="187">
        <f t="shared" si="323"/>
        <v>1</v>
      </c>
      <c r="DE81" s="187">
        <f t="shared" si="324"/>
        <v>1</v>
      </c>
      <c r="DF81" s="187">
        <f t="shared" si="208"/>
        <v>1</v>
      </c>
      <c r="DG81">
        <f t="shared" si="183"/>
        <v>0</v>
      </c>
      <c r="DH81" s="7">
        <f t="shared" si="209"/>
        <v>0.15</v>
      </c>
      <c r="DI81" s="7">
        <f t="shared" si="210"/>
        <v>0.15</v>
      </c>
      <c r="DJ81" s="7">
        <f t="shared" si="211"/>
        <v>0.15</v>
      </c>
      <c r="DK81" s="7">
        <f t="shared" si="184"/>
        <v>0.15</v>
      </c>
      <c r="DL81" s="7">
        <f t="shared" si="212"/>
        <v>0.3</v>
      </c>
      <c r="DM81" s="7">
        <f t="shared" si="213"/>
        <v>0.3</v>
      </c>
      <c r="DN81" s="7">
        <f t="shared" si="214"/>
        <v>0.3</v>
      </c>
      <c r="DO81" s="7">
        <f t="shared" si="215"/>
        <v>0.3</v>
      </c>
      <c r="DP81" s="7">
        <f>IF(MIN(Data[[#This Row],[¿El agente demuestra escucha activa durante la gestión?6]:[¿El agente parafrasea para confirmar entendimiento?9]])=0,0,30%)</f>
        <v>0.3</v>
      </c>
      <c r="DQ81" s="7">
        <f t="shared" si="216"/>
        <v>0.3</v>
      </c>
      <c r="DR81" s="7">
        <f t="shared" si="217"/>
        <v>0.3</v>
      </c>
      <c r="DS81" s="7">
        <f t="shared" si="218"/>
        <v>0.3</v>
      </c>
      <c r="DT81" s="7">
        <f t="shared" si="219"/>
        <v>0.3</v>
      </c>
      <c r="DU81" s="7">
        <f>IF(MIN(Data[[#This Row],[¿El agente adapta su comunicación al cliente?11]:[¿El agente utiliza el plural corporativo correctamente?14]])=0,0,30%)</f>
        <v>0.3</v>
      </c>
      <c r="DV81" s="7">
        <f t="shared" si="220"/>
        <v>0.25</v>
      </c>
      <c r="DW81" s="7">
        <f t="shared" si="185"/>
        <v>0.25</v>
      </c>
      <c r="DX81" s="7">
        <f t="shared" si="186"/>
        <v>1</v>
      </c>
      <c r="DY81" s="7">
        <f t="shared" si="325"/>
        <v>1</v>
      </c>
      <c r="DZ81" s="7">
        <f t="shared" si="326"/>
        <v>1</v>
      </c>
      <c r="EA81" s="7">
        <f t="shared" si="327"/>
        <v>1</v>
      </c>
      <c r="EB81" s="7">
        <f t="shared" si="328"/>
        <v>1</v>
      </c>
      <c r="EC81" s="7">
        <f t="shared" si="187"/>
        <v>1</v>
      </c>
      <c r="ED81" s="7">
        <f t="shared" si="221"/>
        <v>1</v>
      </c>
      <c r="EE81" s="7">
        <f t="shared" si="222"/>
        <v>1</v>
      </c>
      <c r="EF81" s="7">
        <f>IF(SUM(Data[[#This Row],[¿El agente presenta correctamente los beneficios del producto?23]:[¿El agente comunica beneficios emocionales al cliente?24]])=200%,100%,0%)</f>
        <v>1</v>
      </c>
      <c r="EG81" s="7">
        <f t="shared" si="223"/>
        <v>1</v>
      </c>
      <c r="EH81" s="7">
        <f t="shared" si="224"/>
        <v>1</v>
      </c>
      <c r="EI81" s="7">
        <f t="shared" si="225"/>
        <v>1</v>
      </c>
      <c r="EJ81" s="7">
        <f t="shared" si="188"/>
        <v>1</v>
      </c>
      <c r="EK81" s="7">
        <f t="shared" si="226"/>
        <v>1</v>
      </c>
      <c r="EL81" s="7">
        <f>+Data[[#This Row],[¿El agente explica los términos y condiciones del servicio?28]]</f>
        <v>1</v>
      </c>
      <c r="EM81" s="7">
        <f t="shared" si="227"/>
        <v>1</v>
      </c>
      <c r="EN81" s="7">
        <f>+Data[[#This Row],[¿El agente identifica correctamente la solicitud del cliente? 2]]</f>
        <v>1</v>
      </c>
      <c r="EO81" s="7">
        <f t="shared" si="228"/>
        <v>1</v>
      </c>
      <c r="EP81" s="7">
        <f t="shared" si="229"/>
        <v>1</v>
      </c>
      <c r="EQ81" s="7">
        <f t="shared" si="230"/>
        <v>1</v>
      </c>
      <c r="ER81" s="7">
        <f t="shared" si="189"/>
        <v>1</v>
      </c>
      <c r="ES81" s="7">
        <f t="shared" si="231"/>
        <v>1</v>
      </c>
      <c r="ET81" s="7">
        <f t="shared" si="232"/>
        <v>1</v>
      </c>
      <c r="EU81" s="7">
        <f t="shared" si="190"/>
        <v>1</v>
      </c>
      <c r="EV81" s="7">
        <f t="shared" si="233"/>
        <v>1</v>
      </c>
      <c r="EW81" s="7">
        <f t="shared" si="234"/>
        <v>1</v>
      </c>
      <c r="EX81" s="7">
        <f t="shared" si="329"/>
        <v>1</v>
      </c>
      <c r="EY81" s="7">
        <f t="shared" si="330"/>
        <v>1</v>
      </c>
      <c r="EZ81" s="7">
        <f t="shared" si="235"/>
        <v>1</v>
      </c>
      <c r="FA81" s="7">
        <f t="shared" si="331"/>
        <v>1</v>
      </c>
      <c r="FB81" s="7">
        <f t="shared" si="191"/>
        <v>1</v>
      </c>
      <c r="FC81" s="7">
        <f t="shared" si="192"/>
        <v>1</v>
      </c>
      <c r="FD81" s="7">
        <f t="shared" si="236"/>
        <v>1</v>
      </c>
      <c r="FE81" s="7">
        <f t="shared" si="237"/>
        <v>1</v>
      </c>
      <c r="FF81" s="7">
        <f t="shared" si="238"/>
        <v>1</v>
      </c>
      <c r="FG81" s="7">
        <f t="shared" si="239"/>
        <v>1</v>
      </c>
      <c r="FH81" s="7">
        <f t="shared" si="240"/>
        <v>1</v>
      </c>
      <c r="FI81" s="7">
        <f t="shared" si="241"/>
        <v>0</v>
      </c>
      <c r="FJ81" s="7">
        <f t="shared" si="193"/>
        <v>0</v>
      </c>
      <c r="FK81" s="7">
        <f t="shared" si="242"/>
        <v>1</v>
      </c>
      <c r="FL81" s="7">
        <f>+Data[[#This Row],[¿El agente gestiona la oferta según la campaña vigente?48]]</f>
        <v>1</v>
      </c>
      <c r="FM81" s="7">
        <f t="shared" si="243"/>
        <v>1</v>
      </c>
      <c r="FN81" s="7">
        <f t="shared" si="244"/>
        <v>1</v>
      </c>
      <c r="FO81" s="7">
        <f t="shared" si="245"/>
        <v>1</v>
      </c>
      <c r="FP81" s="7">
        <f t="shared" si="194"/>
        <v>1</v>
      </c>
      <c r="FQ81" s="7">
        <f t="shared" si="246"/>
        <v>1</v>
      </c>
      <c r="FR81" s="7">
        <f>+Data[[#This Row],[¿El agente registra correctamente todas las interacciones?52]]</f>
        <v>1</v>
      </c>
      <c r="FS81" s="7">
        <f t="shared" si="195"/>
        <v>0</v>
      </c>
      <c r="FT81" s="240">
        <f t="shared" si="247"/>
        <v>1</v>
      </c>
      <c r="FU81" s="7">
        <f>+Data[[#This Row],[¿El agente confirma la titularidad del cliente adecuadamente?53]]</f>
        <v>1</v>
      </c>
      <c r="FV81" s="240">
        <f t="shared" si="248"/>
        <v>1</v>
      </c>
      <c r="FW81" s="240">
        <f t="shared" si="249"/>
        <v>1</v>
      </c>
      <c r="FX81" s="7">
        <f t="shared" si="196"/>
        <v>1</v>
      </c>
      <c r="FY81" s="240">
        <f t="shared" si="250"/>
        <v>0</v>
      </c>
      <c r="FZ81" s="7">
        <f>+Data[[#This Row],[¿El agente evita compartir información sensible?56]]</f>
        <v>0</v>
      </c>
      <c r="GA81" s="7">
        <f t="shared" si="197"/>
        <v>0</v>
      </c>
      <c r="GB81" s="189">
        <f t="shared" si="198"/>
        <v>0.1</v>
      </c>
      <c r="GC81" s="189">
        <f t="shared" si="199"/>
        <v>0.3</v>
      </c>
      <c r="GD81" s="190">
        <f t="shared" si="200"/>
        <v>0</v>
      </c>
      <c r="GE81" s="190">
        <f t="shared" si="201"/>
        <v>0</v>
      </c>
      <c r="GF81" s="7">
        <f t="shared" si="202"/>
        <v>0.4</v>
      </c>
      <c r="GG81" s="187">
        <f>1</f>
        <v>1</v>
      </c>
      <c r="GH81" s="187">
        <f t="shared" si="251"/>
        <v>1</v>
      </c>
      <c r="GI81" t="str">
        <f t="shared" si="252"/>
        <v/>
      </c>
      <c r="GJ81" t="str">
        <f t="shared" si="253"/>
        <v/>
      </c>
      <c r="GK81" t="str">
        <f t="shared" si="254"/>
        <v/>
      </c>
      <c r="GN81" t="str">
        <f t="shared" si="255"/>
        <v/>
      </c>
      <c r="GO81" t="str">
        <f t="shared" si="256"/>
        <v/>
      </c>
      <c r="GP81" t="str">
        <f t="shared" si="257"/>
        <v/>
      </c>
      <c r="GQ81" t="str">
        <f t="shared" si="258"/>
        <v/>
      </c>
      <c r="GR81" t="str">
        <f t="shared" si="259"/>
        <v/>
      </c>
      <c r="GS81" t="str">
        <f t="shared" si="260"/>
        <v/>
      </c>
      <c r="GT81" t="str">
        <f t="shared" si="261"/>
        <v/>
      </c>
      <c r="GU81" t="e">
        <f>IF(#REF!="No",#REF!,"")</f>
        <v>#REF!</v>
      </c>
      <c r="GV81" t="str">
        <f t="shared" si="262"/>
        <v/>
      </c>
      <c r="GW81" t="str">
        <f t="shared" si="263"/>
        <v/>
      </c>
      <c r="GX81" t="str">
        <f t="shared" si="264"/>
        <v/>
      </c>
      <c r="GY81" t="str">
        <f t="shared" si="265"/>
        <v/>
      </c>
      <c r="GZ81" t="str">
        <f t="shared" si="266"/>
        <v/>
      </c>
      <c r="HA81" t="str">
        <f t="shared" si="267"/>
        <v/>
      </c>
      <c r="HB81" t="str">
        <f t="shared" si="268"/>
        <v/>
      </c>
      <c r="HC81" t="str">
        <f t="shared" si="269"/>
        <v/>
      </c>
      <c r="HD81" t="str">
        <f t="shared" si="270"/>
        <v/>
      </c>
      <c r="HE81" t="str">
        <f t="shared" si="271"/>
        <v/>
      </c>
      <c r="HF81" t="str">
        <f t="shared" si="272"/>
        <v/>
      </c>
      <c r="HG81" t="str">
        <f t="shared" si="273"/>
        <v/>
      </c>
      <c r="HH81" t="str">
        <f t="shared" si="274"/>
        <v/>
      </c>
      <c r="HI81" t="str">
        <f t="shared" si="275"/>
        <v/>
      </c>
      <c r="HJ81" t="str">
        <f t="shared" si="276"/>
        <v/>
      </c>
      <c r="HK81" t="str">
        <f t="shared" si="277"/>
        <v/>
      </c>
      <c r="HL81" t="str">
        <f t="shared" si="278"/>
        <v/>
      </c>
      <c r="HM81" t="str">
        <f t="shared" si="279"/>
        <v/>
      </c>
      <c r="HN81" t="str">
        <f t="shared" si="280"/>
        <v/>
      </c>
      <c r="HO81" t="str">
        <f t="shared" si="281"/>
        <v/>
      </c>
      <c r="HP81" t="str">
        <f t="shared" si="282"/>
        <v/>
      </c>
      <c r="HQ81" t="e">
        <f>IF(#REF!="No",#REF!,"")</f>
        <v>#REF!</v>
      </c>
      <c r="HR81" t="e">
        <f>IF(#REF!="No",#REF!,"")</f>
        <v>#REF!</v>
      </c>
      <c r="HS81" t="str">
        <f t="shared" si="283"/>
        <v/>
      </c>
      <c r="HT81" t="str">
        <f t="shared" si="284"/>
        <v/>
      </c>
      <c r="HU81" t="str">
        <f t="shared" si="285"/>
        <v/>
      </c>
      <c r="HV81" t="str">
        <f t="shared" si="286"/>
        <v/>
      </c>
      <c r="HW81" t="str">
        <f t="shared" si="287"/>
        <v/>
      </c>
      <c r="HX81" t="str">
        <f t="shared" si="288"/>
        <v xml:space="preserve">¿El agente maneja correctamente las objeciones del cliente? </v>
      </c>
      <c r="HY81" t="str">
        <f t="shared" si="289"/>
        <v/>
      </c>
      <c r="HZ81" t="str">
        <f t="shared" si="290"/>
        <v/>
      </c>
      <c r="IA81" t="str">
        <f t="shared" si="291"/>
        <v/>
      </c>
      <c r="IB81" t="str">
        <f t="shared" si="292"/>
        <v/>
      </c>
      <c r="IC81" t="str">
        <f t="shared" si="293"/>
        <v/>
      </c>
      <c r="ID81" s="187" t="str">
        <f t="shared" si="294"/>
        <v/>
      </c>
      <c r="IE81" s="187" t="str">
        <f t="shared" si="295"/>
        <v/>
      </c>
      <c r="IF81" s="187" t="str">
        <f t="shared" si="296"/>
        <v/>
      </c>
      <c r="IG81" s="187" t="str">
        <f t="shared" si="297"/>
        <v xml:space="preserve">¿El agente evita compartir información sensible? </v>
      </c>
      <c r="IH81" s="78" t="str">
        <f>A81&amp;" "&amp;F81&amp;" "&amp;Data[[#This Row],[mes]]</f>
        <v>Cristhyan Josue Vega Rivera Outbound may-26</v>
      </c>
      <c r="II81" s="78">
        <f t="shared" si="205"/>
        <v>2</v>
      </c>
      <c r="IJ81" s="78">
        <f t="shared" si="203"/>
        <v>0</v>
      </c>
      <c r="IK81" s="78">
        <f>IF(Data[[#This Row],[Muestra Critica]]&gt;0,Data[[#This Row],[Muestra Critica]],"")</f>
        <v>1</v>
      </c>
      <c r="IL81">
        <f>IF(IK81="","",COUNTIF($IK$3:$IK496,IK81))</f>
        <v>397</v>
      </c>
      <c r="IM81">
        <f t="shared" si="204"/>
        <v>0</v>
      </c>
      <c r="IN81" s="188" t="str">
        <f t="shared" si="298"/>
        <v>may-26</v>
      </c>
      <c r="IO81" s="78"/>
      <c r="IP81" s="78"/>
      <c r="IQ81" s="78"/>
      <c r="IR81" s="78"/>
      <c r="IS81" s="78" t="str">
        <f ca="1">IFERROR(_xlfn.XLOOKUP(A:A,HC!B:B,HC!E:E,,0),0)</f>
        <v>&gt; 60 dias</v>
      </c>
    </row>
    <row r="82" spans="1:253" ht="15.5">
      <c r="A82" s="205" t="s">
        <v>325</v>
      </c>
      <c r="B82" s="205">
        <v>69047891</v>
      </c>
      <c r="C82" s="210">
        <v>46153</v>
      </c>
      <c r="D82" s="205" t="s">
        <v>449</v>
      </c>
      <c r="E82" s="205" t="s">
        <v>434</v>
      </c>
      <c r="F82" s="205" t="s">
        <v>32</v>
      </c>
      <c r="G82" s="205" t="s">
        <v>436</v>
      </c>
      <c r="H82" s="205" t="s">
        <v>451</v>
      </c>
      <c r="I82" s="206" t="s">
        <v>447</v>
      </c>
      <c r="J82" s="168" t="s">
        <v>33</v>
      </c>
      <c r="K82" s="168" t="s">
        <v>33</v>
      </c>
      <c r="L82" s="168" t="s">
        <v>33</v>
      </c>
      <c r="M82" s="168" t="s">
        <v>33</v>
      </c>
      <c r="N82" s="168" t="s">
        <v>33</v>
      </c>
      <c r="O82" s="168" t="s">
        <v>33</v>
      </c>
      <c r="P82" s="168" t="s">
        <v>33</v>
      </c>
      <c r="Q82" s="168" t="s">
        <v>33</v>
      </c>
      <c r="R82" s="168" t="s">
        <v>33</v>
      </c>
      <c r="S82" s="168" t="s">
        <v>33</v>
      </c>
      <c r="T82" s="168" t="s">
        <v>33</v>
      </c>
      <c r="U82" s="168" t="s">
        <v>33</v>
      </c>
      <c r="V82" s="169" t="s">
        <v>33</v>
      </c>
      <c r="W82" s="169" t="s">
        <v>33</v>
      </c>
      <c r="X82" s="169" t="s">
        <v>33</v>
      </c>
      <c r="Y82" s="169" t="s">
        <v>33</v>
      </c>
      <c r="Z82" s="169" t="s">
        <v>33</v>
      </c>
      <c r="AA82" s="169" t="s">
        <v>33</v>
      </c>
      <c r="AB82" s="169" t="s">
        <v>33</v>
      </c>
      <c r="AC82" s="169" t="s">
        <v>33</v>
      </c>
      <c r="AD82" s="169" t="s">
        <v>33</v>
      </c>
      <c r="AE82" s="169" t="s">
        <v>33</v>
      </c>
      <c r="AF82" s="169" t="s">
        <v>33</v>
      </c>
      <c r="AG82" s="169" t="s">
        <v>33</v>
      </c>
      <c r="AH82" s="169" t="s">
        <v>33</v>
      </c>
      <c r="AI82" s="169" t="s">
        <v>33</v>
      </c>
      <c r="AJ82" s="169" t="s">
        <v>33</v>
      </c>
      <c r="AK82" s="169" t="s">
        <v>33</v>
      </c>
      <c r="AL82" s="169" t="s">
        <v>33</v>
      </c>
      <c r="AM82" s="169" t="s">
        <v>33</v>
      </c>
      <c r="AN82" s="169" t="s">
        <v>33</v>
      </c>
      <c r="AO82" s="169" t="s">
        <v>33</v>
      </c>
      <c r="AP82" s="169" t="s">
        <v>33</v>
      </c>
      <c r="AQ82" s="169" t="s">
        <v>464</v>
      </c>
      <c r="AR82" s="169" t="s">
        <v>34</v>
      </c>
      <c r="AS82" s="169" t="s">
        <v>34</v>
      </c>
      <c r="AT82" s="169" t="s">
        <v>33</v>
      </c>
      <c r="AU82" s="169" t="s">
        <v>33</v>
      </c>
      <c r="AV82" s="169" t="s">
        <v>33</v>
      </c>
      <c r="AW82" s="169" t="s">
        <v>34</v>
      </c>
      <c r="AX82" s="169" t="s">
        <v>33</v>
      </c>
      <c r="AY82" s="169" t="s">
        <v>33</v>
      </c>
      <c r="AZ82" s="169" t="s">
        <v>33</v>
      </c>
      <c r="BA82" s="169" t="s">
        <v>33</v>
      </c>
      <c r="BB82" s="169" t="s">
        <v>33</v>
      </c>
      <c r="BC82" s="207" t="s">
        <v>33</v>
      </c>
      <c r="BD82" s="207" t="s">
        <v>33</v>
      </c>
      <c r="BE82" s="207" t="s">
        <v>33</v>
      </c>
      <c r="BF82" s="208" t="s">
        <v>33</v>
      </c>
      <c r="BG82" s="196"/>
      <c r="BH82" s="211" t="str">
        <f>Data[[#This Row],[Tipo de Muestra]]</f>
        <v>Critica</v>
      </c>
      <c r="BI82" s="196"/>
      <c r="BJ82" s="196"/>
      <c r="BK82">
        <f t="shared" si="206"/>
        <v>1</v>
      </c>
      <c r="BL82">
        <f t="shared" si="207"/>
        <v>1</v>
      </c>
      <c r="BM82">
        <f t="shared" si="164"/>
        <v>1</v>
      </c>
      <c r="BN82">
        <f t="shared" si="165"/>
        <v>1</v>
      </c>
      <c r="BO82">
        <f t="shared" si="166"/>
        <v>1</v>
      </c>
      <c r="BP82">
        <f t="shared" si="167"/>
        <v>1</v>
      </c>
      <c r="BQ82">
        <f t="shared" si="168"/>
        <v>1</v>
      </c>
      <c r="BR82">
        <f t="shared" si="169"/>
        <v>1</v>
      </c>
      <c r="BS82">
        <f t="shared" si="170"/>
        <v>1</v>
      </c>
      <c r="BT82">
        <f t="shared" si="171"/>
        <v>1</v>
      </c>
      <c r="BU82">
        <f t="shared" si="172"/>
        <v>1</v>
      </c>
      <c r="BV82">
        <f t="shared" si="173"/>
        <v>1</v>
      </c>
      <c r="BW82">
        <f t="shared" si="174"/>
        <v>1</v>
      </c>
      <c r="BX82">
        <f t="shared" si="175"/>
        <v>1</v>
      </c>
      <c r="BY82">
        <f t="shared" si="176"/>
        <v>1</v>
      </c>
      <c r="BZ82">
        <f t="shared" si="177"/>
        <v>1</v>
      </c>
      <c r="CA82">
        <f t="shared" si="178"/>
        <v>1</v>
      </c>
      <c r="CB82">
        <f t="shared" si="179"/>
        <v>1</v>
      </c>
      <c r="CC82">
        <f t="shared" si="180"/>
        <v>1</v>
      </c>
      <c r="CD82">
        <f t="shared" si="181"/>
        <v>1</v>
      </c>
      <c r="CE82">
        <f t="shared" si="182"/>
        <v>1</v>
      </c>
      <c r="CF82">
        <f t="shared" si="299"/>
        <v>1</v>
      </c>
      <c r="CG82">
        <f t="shared" si="300"/>
        <v>1</v>
      </c>
      <c r="CH82">
        <f t="shared" si="301"/>
        <v>1</v>
      </c>
      <c r="CI82">
        <f t="shared" si="302"/>
        <v>1</v>
      </c>
      <c r="CJ82">
        <f t="shared" si="303"/>
        <v>1</v>
      </c>
      <c r="CK82">
        <f t="shared" si="304"/>
        <v>1</v>
      </c>
      <c r="CL82">
        <f t="shared" si="305"/>
        <v>1</v>
      </c>
      <c r="CM82">
        <f t="shared" si="306"/>
        <v>1</v>
      </c>
      <c r="CN82">
        <f t="shared" si="307"/>
        <v>1</v>
      </c>
      <c r="CO82">
        <f t="shared" si="308"/>
        <v>1</v>
      </c>
      <c r="CP82">
        <f t="shared" si="309"/>
        <v>1</v>
      </c>
      <c r="CQ82">
        <f t="shared" si="310"/>
        <v>1</v>
      </c>
      <c r="CR82">
        <f t="shared" si="311"/>
        <v>0</v>
      </c>
      <c r="CS82">
        <f t="shared" si="312"/>
        <v>0</v>
      </c>
      <c r="CT82">
        <f t="shared" si="313"/>
        <v>1</v>
      </c>
      <c r="CU82">
        <f t="shared" si="314"/>
        <v>1</v>
      </c>
      <c r="CV82">
        <f t="shared" si="315"/>
        <v>1</v>
      </c>
      <c r="CW82">
        <f t="shared" si="316"/>
        <v>0</v>
      </c>
      <c r="CX82">
        <f t="shared" si="317"/>
        <v>1</v>
      </c>
      <c r="CY82">
        <f t="shared" si="318"/>
        <v>1</v>
      </c>
      <c r="CZ82">
        <f t="shared" si="319"/>
        <v>1</v>
      </c>
      <c r="DA82">
        <f t="shared" si="320"/>
        <v>1</v>
      </c>
      <c r="DB82">
        <f t="shared" si="321"/>
        <v>1</v>
      </c>
      <c r="DC82" s="187">
        <f t="shared" si="322"/>
        <v>1</v>
      </c>
      <c r="DD82" s="187">
        <f t="shared" si="323"/>
        <v>1</v>
      </c>
      <c r="DE82" s="187">
        <f t="shared" si="324"/>
        <v>1</v>
      </c>
      <c r="DF82" s="187">
        <f t="shared" si="208"/>
        <v>1</v>
      </c>
      <c r="DG82">
        <f t="shared" si="183"/>
        <v>1</v>
      </c>
      <c r="DH82" s="7">
        <f t="shared" si="209"/>
        <v>0.15</v>
      </c>
      <c r="DI82" s="7">
        <f t="shared" si="210"/>
        <v>0.15</v>
      </c>
      <c r="DJ82" s="7">
        <f t="shared" si="211"/>
        <v>0.15</v>
      </c>
      <c r="DK82" s="7">
        <f t="shared" si="184"/>
        <v>0.15</v>
      </c>
      <c r="DL82" s="7">
        <f t="shared" si="212"/>
        <v>0.3</v>
      </c>
      <c r="DM82" s="7">
        <f t="shared" si="213"/>
        <v>0.3</v>
      </c>
      <c r="DN82" s="7">
        <f t="shared" si="214"/>
        <v>0.3</v>
      </c>
      <c r="DO82" s="7">
        <f t="shared" si="215"/>
        <v>0.3</v>
      </c>
      <c r="DP82" s="7">
        <f>IF(MIN(Data[[#This Row],[¿El agente demuestra escucha activa durante la gestión?6]:[¿El agente parafrasea para confirmar entendimiento?9]])=0,0,30%)</f>
        <v>0.3</v>
      </c>
      <c r="DQ82" s="7">
        <f t="shared" si="216"/>
        <v>0.3</v>
      </c>
      <c r="DR82" s="7">
        <f t="shared" si="217"/>
        <v>0.3</v>
      </c>
      <c r="DS82" s="7">
        <f t="shared" si="218"/>
        <v>0.3</v>
      </c>
      <c r="DT82" s="7">
        <f t="shared" si="219"/>
        <v>0.3</v>
      </c>
      <c r="DU82" s="7">
        <f>IF(MIN(Data[[#This Row],[¿El agente adapta su comunicación al cliente?11]:[¿El agente utiliza el plural corporativo correctamente?14]])=0,0,30%)</f>
        <v>0.3</v>
      </c>
      <c r="DV82" s="7">
        <f t="shared" si="220"/>
        <v>0.25</v>
      </c>
      <c r="DW82" s="7">
        <f t="shared" si="185"/>
        <v>0.25</v>
      </c>
      <c r="DX82" s="7">
        <f t="shared" si="186"/>
        <v>1</v>
      </c>
      <c r="DY82" s="7">
        <f t="shared" si="325"/>
        <v>1</v>
      </c>
      <c r="DZ82" s="7">
        <f t="shared" si="326"/>
        <v>1</v>
      </c>
      <c r="EA82" s="7">
        <f t="shared" si="327"/>
        <v>1</v>
      </c>
      <c r="EB82" s="7">
        <f t="shared" si="328"/>
        <v>1</v>
      </c>
      <c r="EC82" s="7">
        <f t="shared" si="187"/>
        <v>1</v>
      </c>
      <c r="ED82" s="7">
        <f t="shared" si="221"/>
        <v>1</v>
      </c>
      <c r="EE82" s="7">
        <f t="shared" si="222"/>
        <v>1</v>
      </c>
      <c r="EF82" s="7">
        <f>IF(SUM(Data[[#This Row],[¿El agente presenta correctamente los beneficios del producto?23]:[¿El agente comunica beneficios emocionales al cliente?24]])=200%,100%,0%)</f>
        <v>1</v>
      </c>
      <c r="EG82" s="7">
        <f t="shared" si="223"/>
        <v>1</v>
      </c>
      <c r="EH82" s="7">
        <f t="shared" si="224"/>
        <v>1</v>
      </c>
      <c r="EI82" s="7">
        <f t="shared" si="225"/>
        <v>1</v>
      </c>
      <c r="EJ82" s="7">
        <f t="shared" si="188"/>
        <v>1</v>
      </c>
      <c r="EK82" s="7">
        <f t="shared" si="226"/>
        <v>1</v>
      </c>
      <c r="EL82" s="7">
        <f>+Data[[#This Row],[¿El agente explica los términos y condiciones del servicio?28]]</f>
        <v>1</v>
      </c>
      <c r="EM82" s="7">
        <f t="shared" si="227"/>
        <v>1</v>
      </c>
      <c r="EN82" s="7">
        <f>+Data[[#This Row],[¿El agente identifica correctamente la solicitud del cliente? 2]]</f>
        <v>1</v>
      </c>
      <c r="EO82" s="7">
        <f t="shared" si="228"/>
        <v>1</v>
      </c>
      <c r="EP82" s="7">
        <f t="shared" si="229"/>
        <v>1</v>
      </c>
      <c r="EQ82" s="7">
        <f t="shared" si="230"/>
        <v>1</v>
      </c>
      <c r="ER82" s="7">
        <f t="shared" si="189"/>
        <v>1</v>
      </c>
      <c r="ES82" s="7">
        <f t="shared" si="231"/>
        <v>1</v>
      </c>
      <c r="ET82" s="7">
        <f t="shared" si="232"/>
        <v>1</v>
      </c>
      <c r="EU82" s="7">
        <f t="shared" si="190"/>
        <v>1</v>
      </c>
      <c r="EV82" s="7">
        <f t="shared" si="233"/>
        <v>1</v>
      </c>
      <c r="EW82" s="7">
        <f t="shared" si="234"/>
        <v>1</v>
      </c>
      <c r="EX82" s="7">
        <f t="shared" si="329"/>
        <v>1</v>
      </c>
      <c r="EY82" s="7">
        <f t="shared" si="330"/>
        <v>1</v>
      </c>
      <c r="EZ82" s="7">
        <f t="shared" si="235"/>
        <v>1</v>
      </c>
      <c r="FA82" s="7">
        <f t="shared" si="331"/>
        <v>0</v>
      </c>
      <c r="FB82" s="7">
        <f t="shared" si="191"/>
        <v>0</v>
      </c>
      <c r="FC82" s="7">
        <f t="shared" si="192"/>
        <v>0</v>
      </c>
      <c r="FD82" s="7">
        <f t="shared" si="236"/>
        <v>0</v>
      </c>
      <c r="FE82" s="7">
        <f t="shared" si="237"/>
        <v>0</v>
      </c>
      <c r="FF82" s="7">
        <f t="shared" si="238"/>
        <v>1</v>
      </c>
      <c r="FG82" s="7">
        <f t="shared" si="239"/>
        <v>1</v>
      </c>
      <c r="FH82" s="7">
        <f t="shared" si="240"/>
        <v>1</v>
      </c>
      <c r="FI82" s="7">
        <f t="shared" si="241"/>
        <v>0</v>
      </c>
      <c r="FJ82" s="7">
        <f t="shared" si="193"/>
        <v>0</v>
      </c>
      <c r="FK82" s="7">
        <f t="shared" si="242"/>
        <v>1</v>
      </c>
      <c r="FL82" s="7">
        <f>+Data[[#This Row],[¿El agente gestiona la oferta según la campaña vigente?48]]</f>
        <v>1</v>
      </c>
      <c r="FM82" s="7">
        <f t="shared" si="243"/>
        <v>1</v>
      </c>
      <c r="FN82" s="7">
        <f t="shared" si="244"/>
        <v>1</v>
      </c>
      <c r="FO82" s="7">
        <f t="shared" si="245"/>
        <v>1</v>
      </c>
      <c r="FP82" s="7">
        <f t="shared" si="194"/>
        <v>1</v>
      </c>
      <c r="FQ82" s="7">
        <f t="shared" si="246"/>
        <v>1</v>
      </c>
      <c r="FR82" s="7">
        <f>+Data[[#This Row],[¿El agente registra correctamente todas las interacciones?52]]</f>
        <v>1</v>
      </c>
      <c r="FS82" s="7">
        <f t="shared" si="195"/>
        <v>0</v>
      </c>
      <c r="FT82" s="240">
        <f t="shared" si="247"/>
        <v>1</v>
      </c>
      <c r="FU82" s="7">
        <f>+Data[[#This Row],[¿El agente confirma la titularidad del cliente adecuadamente?53]]</f>
        <v>1</v>
      </c>
      <c r="FV82" s="240">
        <f t="shared" si="248"/>
        <v>1</v>
      </c>
      <c r="FW82" s="240">
        <f t="shared" si="249"/>
        <v>1</v>
      </c>
      <c r="FX82" s="7">
        <f t="shared" si="196"/>
        <v>1</v>
      </c>
      <c r="FY82" s="240">
        <f t="shared" si="250"/>
        <v>1</v>
      </c>
      <c r="FZ82" s="7">
        <f>+Data[[#This Row],[¿El agente evita compartir información sensible?56]]</f>
        <v>1</v>
      </c>
      <c r="GA82" s="7">
        <f t="shared" si="197"/>
        <v>1</v>
      </c>
      <c r="GB82" s="189">
        <f t="shared" si="198"/>
        <v>0.1</v>
      </c>
      <c r="GC82" s="189">
        <f t="shared" si="199"/>
        <v>0</v>
      </c>
      <c r="GD82" s="190">
        <f t="shared" si="200"/>
        <v>0</v>
      </c>
      <c r="GE82" s="190">
        <f t="shared" si="201"/>
        <v>0.3</v>
      </c>
      <c r="GF82" s="7">
        <f t="shared" si="202"/>
        <v>0.4</v>
      </c>
      <c r="GG82" s="187">
        <f>1</f>
        <v>1</v>
      </c>
      <c r="GH82" s="187">
        <f t="shared" si="251"/>
        <v>1</v>
      </c>
      <c r="GI82" t="str">
        <f t="shared" si="252"/>
        <v/>
      </c>
      <c r="GJ82" t="str">
        <f t="shared" si="253"/>
        <v/>
      </c>
      <c r="GK82" t="str">
        <f t="shared" si="254"/>
        <v/>
      </c>
      <c r="GN82" t="str">
        <f t="shared" si="255"/>
        <v/>
      </c>
      <c r="GO82" t="str">
        <f t="shared" si="256"/>
        <v/>
      </c>
      <c r="GP82" t="str">
        <f t="shared" si="257"/>
        <v/>
      </c>
      <c r="GQ82" t="str">
        <f t="shared" si="258"/>
        <v/>
      </c>
      <c r="GR82" t="str">
        <f t="shared" si="259"/>
        <v/>
      </c>
      <c r="GS82" t="str">
        <f t="shared" si="260"/>
        <v/>
      </c>
      <c r="GT82" t="str">
        <f t="shared" si="261"/>
        <v/>
      </c>
      <c r="GU82" t="e">
        <f>IF(#REF!="No",#REF!,"")</f>
        <v>#REF!</v>
      </c>
      <c r="GV82" t="str">
        <f t="shared" si="262"/>
        <v/>
      </c>
      <c r="GW82" t="str">
        <f t="shared" si="263"/>
        <v/>
      </c>
      <c r="GX82" t="str">
        <f t="shared" si="264"/>
        <v/>
      </c>
      <c r="GY82" t="str">
        <f t="shared" si="265"/>
        <v/>
      </c>
      <c r="GZ82" t="str">
        <f t="shared" si="266"/>
        <v/>
      </c>
      <c r="HA82" t="str">
        <f t="shared" si="267"/>
        <v/>
      </c>
      <c r="HB82" t="str">
        <f t="shared" si="268"/>
        <v/>
      </c>
      <c r="HC82" t="str">
        <f t="shared" si="269"/>
        <v/>
      </c>
      <c r="HD82" t="str">
        <f t="shared" si="270"/>
        <v/>
      </c>
      <c r="HE82" t="str">
        <f t="shared" si="271"/>
        <v/>
      </c>
      <c r="HF82" t="str">
        <f t="shared" si="272"/>
        <v/>
      </c>
      <c r="HG82" t="str">
        <f t="shared" si="273"/>
        <v/>
      </c>
      <c r="HH82" t="str">
        <f t="shared" si="274"/>
        <v/>
      </c>
      <c r="HI82" t="str">
        <f t="shared" si="275"/>
        <v/>
      </c>
      <c r="HJ82" t="str">
        <f t="shared" si="276"/>
        <v/>
      </c>
      <c r="HK82" t="str">
        <f t="shared" si="277"/>
        <v/>
      </c>
      <c r="HL82" t="str">
        <f t="shared" si="278"/>
        <v/>
      </c>
      <c r="HM82" t="str">
        <f t="shared" si="279"/>
        <v/>
      </c>
      <c r="HN82" t="str">
        <f t="shared" si="280"/>
        <v/>
      </c>
      <c r="HO82" t="str">
        <f t="shared" si="281"/>
        <v/>
      </c>
      <c r="HP82" t="str">
        <f t="shared" si="282"/>
        <v/>
      </c>
      <c r="HQ82" t="e">
        <f>IF(#REF!="No",#REF!,"")</f>
        <v>#REF!</v>
      </c>
      <c r="HR82" t="e">
        <f>IF(#REF!="No",#REF!,"")</f>
        <v>#REF!</v>
      </c>
      <c r="HS82" t="str">
        <f t="shared" si="283"/>
        <v xml:space="preserve">¿El agente ofrece adecuadamente un producto adicional? </v>
      </c>
      <c r="HT82" t="str">
        <f t="shared" si="284"/>
        <v xml:space="preserve">¿El agente realiza venta cruzada cuando corresponde? </v>
      </c>
      <c r="HU82" t="str">
        <f t="shared" si="285"/>
        <v/>
      </c>
      <c r="HV82" t="str">
        <f t="shared" si="286"/>
        <v/>
      </c>
      <c r="HW82" t="str">
        <f t="shared" si="287"/>
        <v/>
      </c>
      <c r="HX82" t="str">
        <f t="shared" si="288"/>
        <v xml:space="preserve">¿El agente maneja correctamente las objeciones del cliente? </v>
      </c>
      <c r="HY82" t="str">
        <f t="shared" si="289"/>
        <v/>
      </c>
      <c r="HZ82" t="str">
        <f t="shared" si="290"/>
        <v/>
      </c>
      <c r="IA82" t="str">
        <f t="shared" si="291"/>
        <v/>
      </c>
      <c r="IB82" t="str">
        <f t="shared" si="292"/>
        <v/>
      </c>
      <c r="IC82" t="str">
        <f t="shared" si="293"/>
        <v/>
      </c>
      <c r="ID82" s="187" t="str">
        <f t="shared" si="294"/>
        <v/>
      </c>
      <c r="IE82" s="187" t="str">
        <f t="shared" si="295"/>
        <v/>
      </c>
      <c r="IF82" s="187" t="str">
        <f t="shared" si="296"/>
        <v/>
      </c>
      <c r="IG82" s="187" t="str">
        <f t="shared" si="297"/>
        <v/>
      </c>
      <c r="IH82" s="78" t="str">
        <f>A82&amp;" "&amp;F82&amp;" "&amp;Data[[#This Row],[mes]]</f>
        <v>Nazario Nadyir Rengifo Molinar Outbound may-26</v>
      </c>
      <c r="II82" s="78">
        <f t="shared" si="205"/>
        <v>2</v>
      </c>
      <c r="IJ82" s="78">
        <f t="shared" si="203"/>
        <v>0</v>
      </c>
      <c r="IK82" s="78">
        <f>IF(Data[[#This Row],[Muestra Critica]]&gt;0,Data[[#This Row],[Muestra Critica]],"")</f>
        <v>1</v>
      </c>
      <c r="IL82">
        <f>IF(IK82="","",COUNTIF($IK$3:$IK497,IK82))</f>
        <v>397</v>
      </c>
      <c r="IM82">
        <f t="shared" si="204"/>
        <v>0</v>
      </c>
      <c r="IN82" s="188" t="str">
        <f t="shared" si="298"/>
        <v>may-26</v>
      </c>
      <c r="IO82" s="78"/>
      <c r="IP82" s="78"/>
      <c r="IQ82" s="78"/>
      <c r="IR82" s="78"/>
      <c r="IS82" s="78" t="str">
        <f ca="1">IFERROR(_xlfn.XLOOKUP(A:A,HC!B:B,HC!E:E,,0),0)</f>
        <v>&gt; 60 dias</v>
      </c>
    </row>
    <row r="83" spans="1:253" ht="15.5">
      <c r="A83" s="205" t="s">
        <v>326</v>
      </c>
      <c r="B83" s="205">
        <v>65336559</v>
      </c>
      <c r="C83" s="210">
        <v>46153</v>
      </c>
      <c r="D83" s="205" t="s">
        <v>449</v>
      </c>
      <c r="E83" s="205" t="s">
        <v>434</v>
      </c>
      <c r="F83" s="205" t="s">
        <v>32</v>
      </c>
      <c r="G83" s="205" t="s">
        <v>436</v>
      </c>
      <c r="H83" s="205" t="s">
        <v>451</v>
      </c>
      <c r="I83" s="206" t="s">
        <v>447</v>
      </c>
      <c r="J83" s="168" t="s">
        <v>33</v>
      </c>
      <c r="K83" s="168" t="s">
        <v>33</v>
      </c>
      <c r="L83" s="168" t="s">
        <v>33</v>
      </c>
      <c r="M83" s="168" t="s">
        <v>33</v>
      </c>
      <c r="N83" s="168" t="s">
        <v>33</v>
      </c>
      <c r="O83" s="168" t="s">
        <v>33</v>
      </c>
      <c r="P83" s="168" t="s">
        <v>33</v>
      </c>
      <c r="Q83" s="168" t="s">
        <v>33</v>
      </c>
      <c r="R83" s="168" t="s">
        <v>33</v>
      </c>
      <c r="S83" s="168" t="s">
        <v>33</v>
      </c>
      <c r="T83" s="168" t="s">
        <v>33</v>
      </c>
      <c r="U83" s="168" t="s">
        <v>33</v>
      </c>
      <c r="V83" s="169" t="s">
        <v>33</v>
      </c>
      <c r="W83" s="169" t="s">
        <v>33</v>
      </c>
      <c r="X83" s="169" t="s">
        <v>33</v>
      </c>
      <c r="Y83" s="169" t="s">
        <v>33</v>
      </c>
      <c r="Z83" s="169" t="s">
        <v>33</v>
      </c>
      <c r="AA83" s="169" t="s">
        <v>33</v>
      </c>
      <c r="AB83" s="169" t="s">
        <v>33</v>
      </c>
      <c r="AC83" s="169" t="s">
        <v>33</v>
      </c>
      <c r="AD83" s="169" t="s">
        <v>33</v>
      </c>
      <c r="AE83" s="169" t="s">
        <v>33</v>
      </c>
      <c r="AF83" s="169" t="s">
        <v>33</v>
      </c>
      <c r="AG83" s="169" t="s">
        <v>33</v>
      </c>
      <c r="AH83" s="169" t="s">
        <v>33</v>
      </c>
      <c r="AI83" s="169" t="s">
        <v>33</v>
      </c>
      <c r="AJ83" s="169" t="s">
        <v>33</v>
      </c>
      <c r="AK83" s="169" t="s">
        <v>33</v>
      </c>
      <c r="AL83" s="169" t="s">
        <v>33</v>
      </c>
      <c r="AM83" s="169" t="s">
        <v>33</v>
      </c>
      <c r="AN83" s="169" t="s">
        <v>33</v>
      </c>
      <c r="AO83" s="169" t="s">
        <v>33</v>
      </c>
      <c r="AP83" s="169" t="s">
        <v>33</v>
      </c>
      <c r="AQ83" s="169" t="s">
        <v>464</v>
      </c>
      <c r="AR83" s="169" t="s">
        <v>33</v>
      </c>
      <c r="AS83" s="169" t="s">
        <v>34</v>
      </c>
      <c r="AT83" s="169" t="s">
        <v>33</v>
      </c>
      <c r="AU83" s="169" t="s">
        <v>33</v>
      </c>
      <c r="AV83" s="169" t="s">
        <v>34</v>
      </c>
      <c r="AW83" s="169" t="s">
        <v>34</v>
      </c>
      <c r="AX83" s="169" t="s">
        <v>33</v>
      </c>
      <c r="AY83" s="169" t="s">
        <v>33</v>
      </c>
      <c r="AZ83" s="169" t="s">
        <v>33</v>
      </c>
      <c r="BA83" s="169" t="s">
        <v>33</v>
      </c>
      <c r="BB83" s="169" t="s">
        <v>33</v>
      </c>
      <c r="BC83" s="207" t="s">
        <v>33</v>
      </c>
      <c r="BD83" s="207" t="s">
        <v>33</v>
      </c>
      <c r="BE83" s="207" t="s">
        <v>33</v>
      </c>
      <c r="BF83" s="208" t="s">
        <v>33</v>
      </c>
      <c r="BG83" s="196"/>
      <c r="BH83" s="211" t="str">
        <f>Data[[#This Row],[Tipo de Muestra]]</f>
        <v>Critica</v>
      </c>
      <c r="BI83" s="196"/>
      <c r="BJ83" s="196"/>
      <c r="BK83">
        <f t="shared" si="206"/>
        <v>1</v>
      </c>
      <c r="BL83">
        <f t="shared" si="207"/>
        <v>1</v>
      </c>
      <c r="BM83">
        <f t="shared" si="164"/>
        <v>1</v>
      </c>
      <c r="BN83">
        <f t="shared" si="165"/>
        <v>1</v>
      </c>
      <c r="BO83">
        <f t="shared" si="166"/>
        <v>1</v>
      </c>
      <c r="BP83">
        <f t="shared" si="167"/>
        <v>1</v>
      </c>
      <c r="BQ83">
        <f t="shared" si="168"/>
        <v>1</v>
      </c>
      <c r="BR83">
        <f t="shared" si="169"/>
        <v>1</v>
      </c>
      <c r="BS83">
        <f t="shared" si="170"/>
        <v>1</v>
      </c>
      <c r="BT83">
        <f t="shared" si="171"/>
        <v>1</v>
      </c>
      <c r="BU83">
        <f t="shared" si="172"/>
        <v>1</v>
      </c>
      <c r="BV83">
        <f t="shared" si="173"/>
        <v>1</v>
      </c>
      <c r="BW83">
        <f t="shared" si="174"/>
        <v>1</v>
      </c>
      <c r="BX83">
        <f t="shared" si="175"/>
        <v>1</v>
      </c>
      <c r="BY83">
        <f t="shared" si="176"/>
        <v>1</v>
      </c>
      <c r="BZ83">
        <f t="shared" si="177"/>
        <v>1</v>
      </c>
      <c r="CA83">
        <f t="shared" si="178"/>
        <v>1</v>
      </c>
      <c r="CB83">
        <f t="shared" si="179"/>
        <v>1</v>
      </c>
      <c r="CC83">
        <f t="shared" si="180"/>
        <v>1</v>
      </c>
      <c r="CD83">
        <f t="shared" si="181"/>
        <v>1</v>
      </c>
      <c r="CE83">
        <f t="shared" si="182"/>
        <v>1</v>
      </c>
      <c r="CF83">
        <f t="shared" si="299"/>
        <v>1</v>
      </c>
      <c r="CG83">
        <f t="shared" si="300"/>
        <v>1</v>
      </c>
      <c r="CH83">
        <f t="shared" si="301"/>
        <v>1</v>
      </c>
      <c r="CI83">
        <f t="shared" si="302"/>
        <v>1</v>
      </c>
      <c r="CJ83">
        <f t="shared" si="303"/>
        <v>1</v>
      </c>
      <c r="CK83">
        <f t="shared" si="304"/>
        <v>1</v>
      </c>
      <c r="CL83">
        <f t="shared" si="305"/>
        <v>1</v>
      </c>
      <c r="CM83">
        <f t="shared" si="306"/>
        <v>1</v>
      </c>
      <c r="CN83">
        <f t="shared" si="307"/>
        <v>1</v>
      </c>
      <c r="CO83">
        <f t="shared" si="308"/>
        <v>1</v>
      </c>
      <c r="CP83">
        <f t="shared" si="309"/>
        <v>1</v>
      </c>
      <c r="CQ83">
        <f t="shared" si="310"/>
        <v>1</v>
      </c>
      <c r="CR83">
        <f t="shared" si="311"/>
        <v>1</v>
      </c>
      <c r="CS83">
        <f t="shared" si="312"/>
        <v>0</v>
      </c>
      <c r="CT83">
        <f t="shared" si="313"/>
        <v>1</v>
      </c>
      <c r="CU83">
        <f t="shared" si="314"/>
        <v>1</v>
      </c>
      <c r="CV83">
        <f t="shared" si="315"/>
        <v>0</v>
      </c>
      <c r="CW83">
        <f t="shared" si="316"/>
        <v>0</v>
      </c>
      <c r="CX83">
        <f t="shared" si="317"/>
        <v>1</v>
      </c>
      <c r="CY83">
        <f t="shared" si="318"/>
        <v>1</v>
      </c>
      <c r="CZ83">
        <f t="shared" si="319"/>
        <v>1</v>
      </c>
      <c r="DA83">
        <f t="shared" si="320"/>
        <v>1</v>
      </c>
      <c r="DB83">
        <f t="shared" si="321"/>
        <v>1</v>
      </c>
      <c r="DC83" s="187">
        <f t="shared" si="322"/>
        <v>1</v>
      </c>
      <c r="DD83" s="187">
        <f t="shared" si="323"/>
        <v>1</v>
      </c>
      <c r="DE83" s="187">
        <f t="shared" si="324"/>
        <v>1</v>
      </c>
      <c r="DF83" s="187">
        <f t="shared" si="208"/>
        <v>1</v>
      </c>
      <c r="DG83">
        <f t="shared" si="183"/>
        <v>1</v>
      </c>
      <c r="DH83" s="7">
        <f t="shared" si="209"/>
        <v>0.15</v>
      </c>
      <c r="DI83" s="7">
        <f t="shared" si="210"/>
        <v>0.15</v>
      </c>
      <c r="DJ83" s="7">
        <f t="shared" si="211"/>
        <v>0.15</v>
      </c>
      <c r="DK83" s="7">
        <f t="shared" si="184"/>
        <v>0.15</v>
      </c>
      <c r="DL83" s="7">
        <f t="shared" si="212"/>
        <v>0.3</v>
      </c>
      <c r="DM83" s="7">
        <f t="shared" si="213"/>
        <v>0.3</v>
      </c>
      <c r="DN83" s="7">
        <f t="shared" si="214"/>
        <v>0.3</v>
      </c>
      <c r="DO83" s="7">
        <f t="shared" si="215"/>
        <v>0.3</v>
      </c>
      <c r="DP83" s="7">
        <f>IF(MIN(Data[[#This Row],[¿El agente demuestra escucha activa durante la gestión?6]:[¿El agente parafrasea para confirmar entendimiento?9]])=0,0,30%)</f>
        <v>0.3</v>
      </c>
      <c r="DQ83" s="7">
        <f t="shared" si="216"/>
        <v>0.3</v>
      </c>
      <c r="DR83" s="7">
        <f t="shared" si="217"/>
        <v>0.3</v>
      </c>
      <c r="DS83" s="7">
        <f t="shared" si="218"/>
        <v>0.3</v>
      </c>
      <c r="DT83" s="7">
        <f t="shared" si="219"/>
        <v>0.3</v>
      </c>
      <c r="DU83" s="7">
        <f>IF(MIN(Data[[#This Row],[¿El agente adapta su comunicación al cliente?11]:[¿El agente utiliza el plural corporativo correctamente?14]])=0,0,30%)</f>
        <v>0.3</v>
      </c>
      <c r="DV83" s="7">
        <f t="shared" si="220"/>
        <v>0.25</v>
      </c>
      <c r="DW83" s="7">
        <f t="shared" si="185"/>
        <v>0.25</v>
      </c>
      <c r="DX83" s="7">
        <f t="shared" si="186"/>
        <v>1</v>
      </c>
      <c r="DY83" s="7">
        <f t="shared" si="325"/>
        <v>1</v>
      </c>
      <c r="DZ83" s="7">
        <f t="shared" si="326"/>
        <v>1</v>
      </c>
      <c r="EA83" s="7">
        <f t="shared" si="327"/>
        <v>1</v>
      </c>
      <c r="EB83" s="7">
        <f t="shared" si="328"/>
        <v>1</v>
      </c>
      <c r="EC83" s="7">
        <f t="shared" si="187"/>
        <v>1</v>
      </c>
      <c r="ED83" s="7">
        <f t="shared" si="221"/>
        <v>1</v>
      </c>
      <c r="EE83" s="7">
        <f t="shared" si="222"/>
        <v>1</v>
      </c>
      <c r="EF83" s="7">
        <f>IF(SUM(Data[[#This Row],[¿El agente presenta correctamente los beneficios del producto?23]:[¿El agente comunica beneficios emocionales al cliente?24]])=200%,100%,0%)</f>
        <v>1</v>
      </c>
      <c r="EG83" s="7">
        <f t="shared" si="223"/>
        <v>1</v>
      </c>
      <c r="EH83" s="7">
        <f t="shared" si="224"/>
        <v>1</v>
      </c>
      <c r="EI83" s="7">
        <f t="shared" si="225"/>
        <v>1</v>
      </c>
      <c r="EJ83" s="7">
        <f t="shared" si="188"/>
        <v>1</v>
      </c>
      <c r="EK83" s="7">
        <f t="shared" si="226"/>
        <v>1</v>
      </c>
      <c r="EL83" s="7">
        <f>+Data[[#This Row],[¿El agente explica los términos y condiciones del servicio?28]]</f>
        <v>1</v>
      </c>
      <c r="EM83" s="7">
        <f t="shared" si="227"/>
        <v>1</v>
      </c>
      <c r="EN83" s="7">
        <f>+Data[[#This Row],[¿El agente identifica correctamente la solicitud del cliente? 2]]</f>
        <v>1</v>
      </c>
      <c r="EO83" s="7">
        <f t="shared" si="228"/>
        <v>1</v>
      </c>
      <c r="EP83" s="7">
        <f t="shared" si="229"/>
        <v>1</v>
      </c>
      <c r="EQ83" s="7">
        <f t="shared" si="230"/>
        <v>1</v>
      </c>
      <c r="ER83" s="7">
        <f t="shared" si="189"/>
        <v>1</v>
      </c>
      <c r="ES83" s="7">
        <f t="shared" si="231"/>
        <v>1</v>
      </c>
      <c r="ET83" s="7">
        <f t="shared" si="232"/>
        <v>1</v>
      </c>
      <c r="EU83" s="7">
        <f t="shared" si="190"/>
        <v>1</v>
      </c>
      <c r="EV83" s="7">
        <f t="shared" si="233"/>
        <v>1</v>
      </c>
      <c r="EW83" s="7">
        <f t="shared" si="234"/>
        <v>1</v>
      </c>
      <c r="EX83" s="7">
        <f t="shared" si="329"/>
        <v>1</v>
      </c>
      <c r="EY83" s="7">
        <f t="shared" si="330"/>
        <v>1</v>
      </c>
      <c r="EZ83" s="7">
        <f t="shared" si="235"/>
        <v>1</v>
      </c>
      <c r="FA83" s="7">
        <f t="shared" si="331"/>
        <v>1</v>
      </c>
      <c r="FB83" s="7">
        <f t="shared" si="191"/>
        <v>1</v>
      </c>
      <c r="FC83" s="7">
        <f t="shared" si="192"/>
        <v>1</v>
      </c>
      <c r="FD83" s="7">
        <f t="shared" si="236"/>
        <v>1</v>
      </c>
      <c r="FE83" s="7">
        <f t="shared" si="237"/>
        <v>0</v>
      </c>
      <c r="FF83" s="7">
        <f t="shared" si="238"/>
        <v>1</v>
      </c>
      <c r="FG83" s="7">
        <f t="shared" si="239"/>
        <v>1</v>
      </c>
      <c r="FH83" s="7">
        <f t="shared" si="240"/>
        <v>0</v>
      </c>
      <c r="FI83" s="7">
        <f t="shared" si="241"/>
        <v>0</v>
      </c>
      <c r="FJ83" s="7">
        <f t="shared" si="193"/>
        <v>0</v>
      </c>
      <c r="FK83" s="7">
        <f t="shared" si="242"/>
        <v>1</v>
      </c>
      <c r="FL83" s="7">
        <f>+Data[[#This Row],[¿El agente gestiona la oferta según la campaña vigente?48]]</f>
        <v>1</v>
      </c>
      <c r="FM83" s="7">
        <f t="shared" si="243"/>
        <v>1</v>
      </c>
      <c r="FN83" s="7">
        <f t="shared" si="244"/>
        <v>1</v>
      </c>
      <c r="FO83" s="7">
        <f t="shared" si="245"/>
        <v>1</v>
      </c>
      <c r="FP83" s="7">
        <f t="shared" si="194"/>
        <v>1</v>
      </c>
      <c r="FQ83" s="7">
        <f t="shared" si="246"/>
        <v>1</v>
      </c>
      <c r="FR83" s="7">
        <f>+Data[[#This Row],[¿El agente registra correctamente todas las interacciones?52]]</f>
        <v>1</v>
      </c>
      <c r="FS83" s="7">
        <f t="shared" si="195"/>
        <v>0</v>
      </c>
      <c r="FT83" s="240">
        <f t="shared" si="247"/>
        <v>1</v>
      </c>
      <c r="FU83" s="7">
        <f>+Data[[#This Row],[¿El agente confirma la titularidad del cliente adecuadamente?53]]</f>
        <v>1</v>
      </c>
      <c r="FV83" s="240">
        <f t="shared" si="248"/>
        <v>1</v>
      </c>
      <c r="FW83" s="240">
        <f t="shared" si="249"/>
        <v>1</v>
      </c>
      <c r="FX83" s="7">
        <f t="shared" si="196"/>
        <v>1</v>
      </c>
      <c r="FY83" s="240">
        <f t="shared" si="250"/>
        <v>1</v>
      </c>
      <c r="FZ83" s="7">
        <f>+Data[[#This Row],[¿El agente evita compartir información sensible?56]]</f>
        <v>1</v>
      </c>
      <c r="GA83" s="7">
        <f t="shared" si="197"/>
        <v>1</v>
      </c>
      <c r="GB83" s="189">
        <f t="shared" si="198"/>
        <v>0.1</v>
      </c>
      <c r="GC83" s="189">
        <f t="shared" si="199"/>
        <v>0.3</v>
      </c>
      <c r="GD83" s="190">
        <f t="shared" si="200"/>
        <v>0</v>
      </c>
      <c r="GE83" s="190">
        <f t="shared" si="201"/>
        <v>0.3</v>
      </c>
      <c r="GF83" s="7">
        <f t="shared" si="202"/>
        <v>0.7</v>
      </c>
      <c r="GG83" s="187">
        <f>1</f>
        <v>1</v>
      </c>
      <c r="GH83" s="187">
        <f t="shared" si="251"/>
        <v>1</v>
      </c>
      <c r="GI83" t="str">
        <f t="shared" si="252"/>
        <v/>
      </c>
      <c r="GJ83" t="str">
        <f t="shared" si="253"/>
        <v/>
      </c>
      <c r="GK83" t="str">
        <f t="shared" si="254"/>
        <v/>
      </c>
      <c r="GN83" t="str">
        <f t="shared" si="255"/>
        <v/>
      </c>
      <c r="GO83" t="str">
        <f t="shared" si="256"/>
        <v/>
      </c>
      <c r="GP83" t="str">
        <f t="shared" si="257"/>
        <v/>
      </c>
      <c r="GQ83" t="str">
        <f t="shared" si="258"/>
        <v/>
      </c>
      <c r="GR83" t="str">
        <f t="shared" si="259"/>
        <v/>
      </c>
      <c r="GS83" t="str">
        <f t="shared" si="260"/>
        <v/>
      </c>
      <c r="GT83" t="str">
        <f t="shared" si="261"/>
        <v/>
      </c>
      <c r="GU83" t="e">
        <f>IF(#REF!="No",#REF!,"")</f>
        <v>#REF!</v>
      </c>
      <c r="GV83" t="str">
        <f t="shared" si="262"/>
        <v/>
      </c>
      <c r="GW83" t="str">
        <f t="shared" si="263"/>
        <v/>
      </c>
      <c r="GX83" t="str">
        <f t="shared" si="264"/>
        <v/>
      </c>
      <c r="GY83" t="str">
        <f t="shared" si="265"/>
        <v/>
      </c>
      <c r="GZ83" t="str">
        <f t="shared" si="266"/>
        <v/>
      </c>
      <c r="HA83" t="str">
        <f t="shared" si="267"/>
        <v/>
      </c>
      <c r="HB83" t="str">
        <f t="shared" si="268"/>
        <v/>
      </c>
      <c r="HC83" t="str">
        <f t="shared" si="269"/>
        <v/>
      </c>
      <c r="HD83" t="str">
        <f t="shared" si="270"/>
        <v/>
      </c>
      <c r="HE83" t="str">
        <f t="shared" si="271"/>
        <v/>
      </c>
      <c r="HF83" t="str">
        <f t="shared" si="272"/>
        <v/>
      </c>
      <c r="HG83" t="str">
        <f t="shared" si="273"/>
        <v/>
      </c>
      <c r="HH83" t="str">
        <f t="shared" si="274"/>
        <v/>
      </c>
      <c r="HI83" t="str">
        <f t="shared" si="275"/>
        <v/>
      </c>
      <c r="HJ83" t="str">
        <f t="shared" si="276"/>
        <v/>
      </c>
      <c r="HK83" t="str">
        <f t="shared" si="277"/>
        <v/>
      </c>
      <c r="HL83" t="str">
        <f t="shared" si="278"/>
        <v/>
      </c>
      <c r="HM83" t="str">
        <f t="shared" si="279"/>
        <v/>
      </c>
      <c r="HN83" t="str">
        <f t="shared" si="280"/>
        <v/>
      </c>
      <c r="HO83" t="str">
        <f t="shared" si="281"/>
        <v/>
      </c>
      <c r="HP83" t="str">
        <f t="shared" si="282"/>
        <v/>
      </c>
      <c r="HQ83" t="e">
        <f>IF(#REF!="No",#REF!,"")</f>
        <v>#REF!</v>
      </c>
      <c r="HR83" t="e">
        <f>IF(#REF!="No",#REF!,"")</f>
        <v>#REF!</v>
      </c>
      <c r="HS83" t="str">
        <f t="shared" si="283"/>
        <v/>
      </c>
      <c r="HT83" t="str">
        <f t="shared" si="284"/>
        <v xml:space="preserve">¿El agente realiza venta cruzada cuando corresponde? </v>
      </c>
      <c r="HU83" t="str">
        <f t="shared" si="285"/>
        <v/>
      </c>
      <c r="HV83" t="str">
        <f t="shared" si="286"/>
        <v/>
      </c>
      <c r="HW83" t="str">
        <f t="shared" si="287"/>
        <v xml:space="preserve">¿El agente realiza seguimiento adecuado al caso o solicitud? </v>
      </c>
      <c r="HX83" t="str">
        <f t="shared" si="288"/>
        <v xml:space="preserve">¿El agente maneja correctamente las objeciones del cliente? </v>
      </c>
      <c r="HY83" t="str">
        <f t="shared" si="289"/>
        <v/>
      </c>
      <c r="HZ83" t="str">
        <f t="shared" si="290"/>
        <v/>
      </c>
      <c r="IA83" t="str">
        <f t="shared" si="291"/>
        <v/>
      </c>
      <c r="IB83" t="str">
        <f t="shared" si="292"/>
        <v/>
      </c>
      <c r="IC83" t="str">
        <f t="shared" si="293"/>
        <v/>
      </c>
      <c r="ID83" s="187" t="str">
        <f t="shared" si="294"/>
        <v/>
      </c>
      <c r="IE83" s="187" t="str">
        <f t="shared" si="295"/>
        <v/>
      </c>
      <c r="IF83" s="187" t="str">
        <f t="shared" si="296"/>
        <v/>
      </c>
      <c r="IG83" s="187" t="str">
        <f t="shared" si="297"/>
        <v/>
      </c>
      <c r="IH83" s="78" t="str">
        <f>A83&amp;" "&amp;F83&amp;" "&amp;Data[[#This Row],[mes]]</f>
        <v>Valentina Ruiz Ochoa Outbound may-26</v>
      </c>
      <c r="II83" s="78">
        <f t="shared" si="205"/>
        <v>2</v>
      </c>
      <c r="IJ83" s="78">
        <f t="shared" si="203"/>
        <v>0</v>
      </c>
      <c r="IK83" s="78">
        <f>IF(Data[[#This Row],[Muestra Critica]]&gt;0,Data[[#This Row],[Muestra Critica]],"")</f>
        <v>1</v>
      </c>
      <c r="IL83">
        <f>IF(IK83="","",COUNTIF($IK$3:$IK498,IK83))</f>
        <v>397</v>
      </c>
      <c r="IM83">
        <f t="shared" si="204"/>
        <v>0</v>
      </c>
      <c r="IN83" s="188" t="str">
        <f t="shared" si="298"/>
        <v>may-26</v>
      </c>
      <c r="IO83" s="78"/>
      <c r="IP83" s="78"/>
      <c r="IQ83" s="78"/>
      <c r="IR83" s="78"/>
      <c r="IS83" s="78" t="str">
        <f ca="1">IFERROR(_xlfn.XLOOKUP(A:A,HC!B:B,HC!E:E,,0),0)</f>
        <v>&gt; 60 dias</v>
      </c>
    </row>
    <row r="84" spans="1:253" ht="15.5">
      <c r="A84" s="205" t="s">
        <v>327</v>
      </c>
      <c r="B84" s="205">
        <v>67785309</v>
      </c>
      <c r="C84" s="210">
        <v>46153</v>
      </c>
      <c r="D84" s="205" t="s">
        <v>449</v>
      </c>
      <c r="E84" s="205" t="s">
        <v>434</v>
      </c>
      <c r="F84" s="205" t="s">
        <v>32</v>
      </c>
      <c r="G84" s="205" t="s">
        <v>436</v>
      </c>
      <c r="H84" s="205" t="s">
        <v>451</v>
      </c>
      <c r="I84" s="206" t="s">
        <v>447</v>
      </c>
      <c r="J84" s="168" t="s">
        <v>33</v>
      </c>
      <c r="K84" s="168" t="s">
        <v>33</v>
      </c>
      <c r="L84" s="168" t="s">
        <v>33</v>
      </c>
      <c r="M84" s="168" t="s">
        <v>33</v>
      </c>
      <c r="N84" s="168" t="s">
        <v>33</v>
      </c>
      <c r="O84" s="168" t="s">
        <v>33</v>
      </c>
      <c r="P84" s="168" t="s">
        <v>33</v>
      </c>
      <c r="Q84" s="168" t="s">
        <v>33</v>
      </c>
      <c r="R84" s="168" t="s">
        <v>33</v>
      </c>
      <c r="S84" s="168" t="s">
        <v>33</v>
      </c>
      <c r="T84" s="168" t="s">
        <v>33</v>
      </c>
      <c r="U84" s="168" t="s">
        <v>33</v>
      </c>
      <c r="V84" s="169" t="s">
        <v>33</v>
      </c>
      <c r="W84" s="169" t="s">
        <v>33</v>
      </c>
      <c r="X84" s="169" t="s">
        <v>33</v>
      </c>
      <c r="Y84" s="169" t="s">
        <v>33</v>
      </c>
      <c r="Z84" s="169" t="s">
        <v>33</v>
      </c>
      <c r="AA84" s="169" t="s">
        <v>33</v>
      </c>
      <c r="AB84" s="169" t="s">
        <v>33</v>
      </c>
      <c r="AC84" s="169" t="s">
        <v>33</v>
      </c>
      <c r="AD84" s="169" t="s">
        <v>33</v>
      </c>
      <c r="AE84" s="169" t="s">
        <v>33</v>
      </c>
      <c r="AF84" s="169" t="s">
        <v>33</v>
      </c>
      <c r="AG84" s="169" t="s">
        <v>33</v>
      </c>
      <c r="AH84" s="169" t="s">
        <v>33</v>
      </c>
      <c r="AI84" s="169" t="s">
        <v>33</v>
      </c>
      <c r="AJ84" s="169" t="s">
        <v>33</v>
      </c>
      <c r="AK84" s="169" t="s">
        <v>33</v>
      </c>
      <c r="AL84" s="169" t="s">
        <v>33</v>
      </c>
      <c r="AM84" s="169" t="s">
        <v>33</v>
      </c>
      <c r="AN84" s="169" t="s">
        <v>33</v>
      </c>
      <c r="AO84" s="169" t="s">
        <v>33</v>
      </c>
      <c r="AP84" s="169" t="s">
        <v>33</v>
      </c>
      <c r="AQ84" s="169" t="s">
        <v>464</v>
      </c>
      <c r="AR84" s="169" t="s">
        <v>33</v>
      </c>
      <c r="AS84" s="169" t="s">
        <v>33</v>
      </c>
      <c r="AT84" s="169" t="s">
        <v>34</v>
      </c>
      <c r="AU84" s="169" t="s">
        <v>33</v>
      </c>
      <c r="AV84" s="169" t="s">
        <v>34</v>
      </c>
      <c r="AW84" s="169" t="s">
        <v>33</v>
      </c>
      <c r="AX84" s="169" t="s">
        <v>33</v>
      </c>
      <c r="AY84" s="169" t="s">
        <v>33</v>
      </c>
      <c r="AZ84" s="169" t="s">
        <v>33</v>
      </c>
      <c r="BA84" s="169" t="s">
        <v>33</v>
      </c>
      <c r="BB84" s="169" t="s">
        <v>33</v>
      </c>
      <c r="BC84" s="207" t="s">
        <v>33</v>
      </c>
      <c r="BD84" s="207" t="s">
        <v>33</v>
      </c>
      <c r="BE84" s="207" t="s">
        <v>33</v>
      </c>
      <c r="BF84" s="208" t="s">
        <v>33</v>
      </c>
      <c r="BG84" s="196"/>
      <c r="BH84" s="211" t="str">
        <f>Data[[#This Row],[Tipo de Muestra]]</f>
        <v>Critica</v>
      </c>
      <c r="BI84" s="196"/>
      <c r="BJ84" s="196"/>
      <c r="BK84">
        <f t="shared" si="206"/>
        <v>1</v>
      </c>
      <c r="BL84">
        <f t="shared" si="207"/>
        <v>1</v>
      </c>
      <c r="BM84">
        <f t="shared" ref="BM84:BM147" si="332">IF(OR(L84="Si",L84="N/A"),1,0)</f>
        <v>1</v>
      </c>
      <c r="BN84">
        <f t="shared" ref="BN84:BN147" si="333">IF(OR(M84="Si",M84="N/A"),1,0)</f>
        <v>1</v>
      </c>
      <c r="BO84">
        <f t="shared" ref="BO84:BO147" si="334">IF(OR(N84="Si",N84="N/A"),1,0)</f>
        <v>1</v>
      </c>
      <c r="BP84">
        <f t="shared" ref="BP84:BP147" si="335">IF(OR(O84="Si",O84="N/A"),1,0)</f>
        <v>1</v>
      </c>
      <c r="BQ84">
        <f t="shared" ref="BQ84:BQ147" si="336">IF(OR(P84="Si",P84="N/A"),1,0)</f>
        <v>1</v>
      </c>
      <c r="BR84">
        <f t="shared" ref="BR84:BR147" si="337">IF(OR(Q84="Si",Q84="N/A"),1,0)</f>
        <v>1</v>
      </c>
      <c r="BS84">
        <f t="shared" ref="BS84:BS147" si="338">IF(OR(R84="Si",R84="N/A"),1,0)</f>
        <v>1</v>
      </c>
      <c r="BT84">
        <f t="shared" ref="BT84:BT147" si="339">IF(OR(S84="Si",S84="N/A"),1,0)</f>
        <v>1</v>
      </c>
      <c r="BU84">
        <f t="shared" ref="BU84:BU147" si="340">IF(OR(T84="Si",T84="N/A"),1,0)</f>
        <v>1</v>
      </c>
      <c r="BV84">
        <f t="shared" ref="BV84:BV147" si="341">IF(OR(U84="Si",U84="N/A"),1,0)</f>
        <v>1</v>
      </c>
      <c r="BW84">
        <f t="shared" ref="BW84:BW147" si="342">IF(OR(V84="Si",V84="N/A"),1,0)</f>
        <v>1</v>
      </c>
      <c r="BX84">
        <f t="shared" ref="BX84:BX147" si="343">IF(OR(W84="Si",W84="N/A"),1,0)</f>
        <v>1</v>
      </c>
      <c r="BY84">
        <f t="shared" ref="BY84:BY147" si="344">IF(OR(X84="Si",X84="N/A"),1,0)</f>
        <v>1</v>
      </c>
      <c r="BZ84">
        <f t="shared" ref="BZ84:BZ147" si="345">IF(OR(Y84="Si",Y84="N/A"),1,0)</f>
        <v>1</v>
      </c>
      <c r="CA84">
        <f t="shared" ref="CA84:CA147" si="346">IF(OR(Z84="Si",Z84="N/A"),1,0)</f>
        <v>1</v>
      </c>
      <c r="CB84">
        <f t="shared" ref="CB84:CB147" si="347">IF(OR(AA84="Si",AA84="N/A"),1,0)</f>
        <v>1</v>
      </c>
      <c r="CC84">
        <f t="shared" ref="CC84:CC147" si="348">IF(OR(AB84="Si",AB84="N/A"),1,0)</f>
        <v>1</v>
      </c>
      <c r="CD84">
        <f t="shared" ref="CD84:CD147" si="349">IF(OR(AC84="Si",AC84="N/A"),1,0)</f>
        <v>1</v>
      </c>
      <c r="CE84">
        <f t="shared" ref="CE84:CE147" si="350">IF(OR(AD84="Si",AD84="N/A"),1,0)</f>
        <v>1</v>
      </c>
      <c r="CF84">
        <f t="shared" si="299"/>
        <v>1</v>
      </c>
      <c r="CG84">
        <f t="shared" si="300"/>
        <v>1</v>
      </c>
      <c r="CH84">
        <f t="shared" si="301"/>
        <v>1</v>
      </c>
      <c r="CI84">
        <f t="shared" si="302"/>
        <v>1</v>
      </c>
      <c r="CJ84">
        <f t="shared" si="303"/>
        <v>1</v>
      </c>
      <c r="CK84">
        <f t="shared" si="304"/>
        <v>1</v>
      </c>
      <c r="CL84">
        <f t="shared" si="305"/>
        <v>1</v>
      </c>
      <c r="CM84">
        <f t="shared" si="306"/>
        <v>1</v>
      </c>
      <c r="CN84">
        <f t="shared" si="307"/>
        <v>1</v>
      </c>
      <c r="CO84">
        <f t="shared" si="308"/>
        <v>1</v>
      </c>
      <c r="CP84">
        <f t="shared" si="309"/>
        <v>1</v>
      </c>
      <c r="CQ84">
        <f t="shared" si="310"/>
        <v>1</v>
      </c>
      <c r="CR84">
        <f t="shared" si="311"/>
        <v>1</v>
      </c>
      <c r="CS84">
        <f t="shared" si="312"/>
        <v>1</v>
      </c>
      <c r="CT84">
        <f t="shared" si="313"/>
        <v>0</v>
      </c>
      <c r="CU84">
        <f t="shared" si="314"/>
        <v>1</v>
      </c>
      <c r="CV84">
        <f t="shared" si="315"/>
        <v>0</v>
      </c>
      <c r="CW84">
        <f t="shared" si="316"/>
        <v>1</v>
      </c>
      <c r="CX84">
        <f t="shared" si="317"/>
        <v>1</v>
      </c>
      <c r="CY84">
        <f t="shared" si="318"/>
        <v>1</v>
      </c>
      <c r="CZ84">
        <f t="shared" si="319"/>
        <v>1</v>
      </c>
      <c r="DA84">
        <f t="shared" si="320"/>
        <v>1</v>
      </c>
      <c r="DB84">
        <f t="shared" si="321"/>
        <v>1</v>
      </c>
      <c r="DC84" s="187">
        <f t="shared" si="322"/>
        <v>1</v>
      </c>
      <c r="DD84" s="187">
        <f t="shared" si="323"/>
        <v>1</v>
      </c>
      <c r="DE84" s="187">
        <f t="shared" si="324"/>
        <v>1</v>
      </c>
      <c r="DF84" s="187">
        <f t="shared" si="208"/>
        <v>1</v>
      </c>
      <c r="DG84">
        <f t="shared" ref="DG84:DG147" si="351">IF(OR(BF84="Si",BF84="N/A"),1,0)</f>
        <v>1</v>
      </c>
      <c r="DH84" s="7">
        <f t="shared" si="209"/>
        <v>0.15</v>
      </c>
      <c r="DI84" s="7">
        <f t="shared" si="210"/>
        <v>0.15</v>
      </c>
      <c r="DJ84" s="7">
        <f t="shared" si="211"/>
        <v>0.15</v>
      </c>
      <c r="DK84" s="7">
        <f t="shared" si="184"/>
        <v>0.15</v>
      </c>
      <c r="DL84" s="7">
        <f t="shared" si="212"/>
        <v>0.3</v>
      </c>
      <c r="DM84" s="7">
        <f t="shared" si="213"/>
        <v>0.3</v>
      </c>
      <c r="DN84" s="7">
        <f t="shared" si="214"/>
        <v>0.3</v>
      </c>
      <c r="DO84" s="7">
        <f t="shared" si="215"/>
        <v>0.3</v>
      </c>
      <c r="DP84" s="7">
        <f>IF(MIN(Data[[#This Row],[¿El agente demuestra escucha activa durante la gestión?6]:[¿El agente parafrasea para confirmar entendimiento?9]])=0,0,30%)</f>
        <v>0.3</v>
      </c>
      <c r="DQ84" s="7">
        <f t="shared" si="216"/>
        <v>0.3</v>
      </c>
      <c r="DR84" s="7">
        <f t="shared" si="217"/>
        <v>0.3</v>
      </c>
      <c r="DS84" s="7">
        <f t="shared" si="218"/>
        <v>0.3</v>
      </c>
      <c r="DT84" s="7">
        <f t="shared" si="219"/>
        <v>0.3</v>
      </c>
      <c r="DU84" s="7">
        <f>IF(MIN(Data[[#This Row],[¿El agente adapta su comunicación al cliente?11]:[¿El agente utiliza el plural corporativo correctamente?14]])=0,0,30%)</f>
        <v>0.3</v>
      </c>
      <c r="DV84" s="7">
        <f t="shared" si="220"/>
        <v>0.25</v>
      </c>
      <c r="DW84" s="7">
        <f t="shared" si="185"/>
        <v>0.25</v>
      </c>
      <c r="DX84" s="7">
        <f t="shared" si="186"/>
        <v>1</v>
      </c>
      <c r="DY84" s="7">
        <f t="shared" si="325"/>
        <v>1</v>
      </c>
      <c r="DZ84" s="7">
        <f t="shared" si="326"/>
        <v>1</v>
      </c>
      <c r="EA84" s="7">
        <f t="shared" si="327"/>
        <v>1</v>
      </c>
      <c r="EB84" s="7">
        <f t="shared" si="328"/>
        <v>1</v>
      </c>
      <c r="EC84" s="7">
        <f t="shared" si="187"/>
        <v>1</v>
      </c>
      <c r="ED84" s="7">
        <f t="shared" si="221"/>
        <v>1</v>
      </c>
      <c r="EE84" s="7">
        <f t="shared" si="222"/>
        <v>1</v>
      </c>
      <c r="EF84" s="7">
        <f>IF(SUM(Data[[#This Row],[¿El agente presenta correctamente los beneficios del producto?23]:[¿El agente comunica beneficios emocionales al cliente?24]])=200%,100%,0%)</f>
        <v>1</v>
      </c>
      <c r="EG84" s="7">
        <f t="shared" si="223"/>
        <v>1</v>
      </c>
      <c r="EH84" s="7">
        <f t="shared" si="224"/>
        <v>1</v>
      </c>
      <c r="EI84" s="7">
        <f t="shared" si="225"/>
        <v>1</v>
      </c>
      <c r="EJ84" s="7">
        <f t="shared" si="188"/>
        <v>1</v>
      </c>
      <c r="EK84" s="7">
        <f t="shared" si="226"/>
        <v>1</v>
      </c>
      <c r="EL84" s="7">
        <f>+Data[[#This Row],[¿El agente explica los términos y condiciones del servicio?28]]</f>
        <v>1</v>
      </c>
      <c r="EM84" s="7">
        <f t="shared" si="227"/>
        <v>1</v>
      </c>
      <c r="EN84" s="7">
        <f>+Data[[#This Row],[¿El agente identifica correctamente la solicitud del cliente? 2]]</f>
        <v>1</v>
      </c>
      <c r="EO84" s="7">
        <f t="shared" si="228"/>
        <v>1</v>
      </c>
      <c r="EP84" s="7">
        <f t="shared" si="229"/>
        <v>1</v>
      </c>
      <c r="EQ84" s="7">
        <f t="shared" si="230"/>
        <v>1</v>
      </c>
      <c r="ER84" s="7">
        <f t="shared" si="189"/>
        <v>1</v>
      </c>
      <c r="ES84" s="7">
        <f t="shared" si="231"/>
        <v>1</v>
      </c>
      <c r="ET84" s="7">
        <f t="shared" si="232"/>
        <v>1</v>
      </c>
      <c r="EU84" s="7">
        <f t="shared" si="190"/>
        <v>1</v>
      </c>
      <c r="EV84" s="7">
        <f t="shared" si="233"/>
        <v>1</v>
      </c>
      <c r="EW84" s="7">
        <f t="shared" si="234"/>
        <v>1</v>
      </c>
      <c r="EX84" s="7">
        <f t="shared" si="329"/>
        <v>1</v>
      </c>
      <c r="EY84" s="7">
        <f t="shared" si="330"/>
        <v>1</v>
      </c>
      <c r="EZ84" s="7">
        <f t="shared" si="235"/>
        <v>1</v>
      </c>
      <c r="FA84" s="7">
        <f t="shared" si="331"/>
        <v>1</v>
      </c>
      <c r="FB84" s="7">
        <f t="shared" si="191"/>
        <v>1</v>
      </c>
      <c r="FC84" s="7">
        <f t="shared" si="192"/>
        <v>1</v>
      </c>
      <c r="FD84" s="7">
        <f t="shared" si="236"/>
        <v>1</v>
      </c>
      <c r="FE84" s="7">
        <f t="shared" si="237"/>
        <v>1</v>
      </c>
      <c r="FF84" s="7">
        <f t="shared" si="238"/>
        <v>0</v>
      </c>
      <c r="FG84" s="7">
        <f t="shared" si="239"/>
        <v>1</v>
      </c>
      <c r="FH84" s="7">
        <f t="shared" si="240"/>
        <v>0</v>
      </c>
      <c r="FI84" s="7">
        <f t="shared" si="241"/>
        <v>1</v>
      </c>
      <c r="FJ84" s="7">
        <f t="shared" si="193"/>
        <v>0</v>
      </c>
      <c r="FK84" s="7">
        <f t="shared" si="242"/>
        <v>1</v>
      </c>
      <c r="FL84" s="7">
        <f>+Data[[#This Row],[¿El agente gestiona la oferta según la campaña vigente?48]]</f>
        <v>1</v>
      </c>
      <c r="FM84" s="7">
        <f t="shared" si="243"/>
        <v>1</v>
      </c>
      <c r="FN84" s="7">
        <f t="shared" si="244"/>
        <v>1</v>
      </c>
      <c r="FO84" s="7">
        <f t="shared" si="245"/>
        <v>1</v>
      </c>
      <c r="FP84" s="7">
        <f t="shared" si="194"/>
        <v>1</v>
      </c>
      <c r="FQ84" s="7">
        <f t="shared" si="246"/>
        <v>1</v>
      </c>
      <c r="FR84" s="7">
        <f>+Data[[#This Row],[¿El agente registra correctamente todas las interacciones?52]]</f>
        <v>1</v>
      </c>
      <c r="FS84" s="7">
        <f t="shared" si="195"/>
        <v>0</v>
      </c>
      <c r="FT84" s="240">
        <f t="shared" si="247"/>
        <v>1</v>
      </c>
      <c r="FU84" s="7">
        <f>+Data[[#This Row],[¿El agente confirma la titularidad del cliente adecuadamente?53]]</f>
        <v>1</v>
      </c>
      <c r="FV84" s="240">
        <f t="shared" si="248"/>
        <v>1</v>
      </c>
      <c r="FW84" s="240">
        <f t="shared" si="249"/>
        <v>1</v>
      </c>
      <c r="FX84" s="7">
        <f t="shared" si="196"/>
        <v>1</v>
      </c>
      <c r="FY84" s="240">
        <f t="shared" si="250"/>
        <v>1</v>
      </c>
      <c r="FZ84" s="7">
        <f>+Data[[#This Row],[¿El agente evita compartir información sensible?56]]</f>
        <v>1</v>
      </c>
      <c r="GA84" s="7">
        <f t="shared" si="197"/>
        <v>1</v>
      </c>
      <c r="GB84" s="189">
        <f t="shared" si="198"/>
        <v>0.1</v>
      </c>
      <c r="GC84" s="189">
        <f t="shared" si="199"/>
        <v>0.3</v>
      </c>
      <c r="GD84" s="190">
        <f t="shared" si="200"/>
        <v>0</v>
      </c>
      <c r="GE84" s="190">
        <f t="shared" si="201"/>
        <v>0.3</v>
      </c>
      <c r="GF84" s="7">
        <f t="shared" si="202"/>
        <v>0.7</v>
      </c>
      <c r="GG84" s="187">
        <f>1</f>
        <v>1</v>
      </c>
      <c r="GH84" s="187">
        <f t="shared" si="251"/>
        <v>1</v>
      </c>
      <c r="GI84" t="str">
        <f t="shared" si="252"/>
        <v/>
      </c>
      <c r="GJ84" t="str">
        <f t="shared" si="253"/>
        <v/>
      </c>
      <c r="GK84" t="str">
        <f t="shared" si="254"/>
        <v/>
      </c>
      <c r="GN84" t="str">
        <f t="shared" si="255"/>
        <v/>
      </c>
      <c r="GO84" t="str">
        <f t="shared" si="256"/>
        <v/>
      </c>
      <c r="GP84" t="str">
        <f t="shared" si="257"/>
        <v/>
      </c>
      <c r="GQ84" t="str">
        <f t="shared" si="258"/>
        <v/>
      </c>
      <c r="GR84" t="str">
        <f t="shared" si="259"/>
        <v/>
      </c>
      <c r="GS84" t="str">
        <f t="shared" si="260"/>
        <v/>
      </c>
      <c r="GT84" t="str">
        <f t="shared" si="261"/>
        <v/>
      </c>
      <c r="GU84" t="e">
        <f>IF(#REF!="No",#REF!,"")</f>
        <v>#REF!</v>
      </c>
      <c r="GV84" t="str">
        <f t="shared" si="262"/>
        <v/>
      </c>
      <c r="GW84" t="str">
        <f t="shared" si="263"/>
        <v/>
      </c>
      <c r="GX84" t="str">
        <f t="shared" si="264"/>
        <v/>
      </c>
      <c r="GY84" t="str">
        <f t="shared" si="265"/>
        <v/>
      </c>
      <c r="GZ84" t="str">
        <f t="shared" si="266"/>
        <v/>
      </c>
      <c r="HA84" t="str">
        <f t="shared" si="267"/>
        <v/>
      </c>
      <c r="HB84" t="str">
        <f t="shared" si="268"/>
        <v/>
      </c>
      <c r="HC84" t="str">
        <f t="shared" si="269"/>
        <v/>
      </c>
      <c r="HD84" t="str">
        <f t="shared" si="270"/>
        <v/>
      </c>
      <c r="HE84" t="str">
        <f t="shared" si="271"/>
        <v/>
      </c>
      <c r="HF84" t="str">
        <f t="shared" si="272"/>
        <v/>
      </c>
      <c r="HG84" t="str">
        <f t="shared" si="273"/>
        <v/>
      </c>
      <c r="HH84" t="str">
        <f t="shared" si="274"/>
        <v/>
      </c>
      <c r="HI84" t="str">
        <f t="shared" si="275"/>
        <v/>
      </c>
      <c r="HJ84" t="str">
        <f t="shared" si="276"/>
        <v/>
      </c>
      <c r="HK84" t="str">
        <f t="shared" si="277"/>
        <v/>
      </c>
      <c r="HL84" t="str">
        <f t="shared" si="278"/>
        <v/>
      </c>
      <c r="HM84" t="str">
        <f t="shared" si="279"/>
        <v/>
      </c>
      <c r="HN84" t="str">
        <f t="shared" si="280"/>
        <v/>
      </c>
      <c r="HO84" t="str">
        <f t="shared" si="281"/>
        <v/>
      </c>
      <c r="HP84" t="str">
        <f t="shared" si="282"/>
        <v/>
      </c>
      <c r="HQ84" t="e">
        <f>IF(#REF!="No",#REF!,"")</f>
        <v>#REF!</v>
      </c>
      <c r="HR84" t="e">
        <f>IF(#REF!="No",#REF!,"")</f>
        <v>#REF!</v>
      </c>
      <c r="HS84" t="str">
        <f t="shared" si="283"/>
        <v/>
      </c>
      <c r="HT84" t="str">
        <f t="shared" si="284"/>
        <v/>
      </c>
      <c r="HU84" t="str">
        <f t="shared" si="285"/>
        <v xml:space="preserve">¿El agente indaga o sondea adecuadamente las necesidades del cliente? </v>
      </c>
      <c r="HV84" t="str">
        <f t="shared" si="286"/>
        <v/>
      </c>
      <c r="HW84" t="str">
        <f t="shared" si="287"/>
        <v xml:space="preserve">¿El agente realiza seguimiento adecuado al caso o solicitud? </v>
      </c>
      <c r="HX84" t="str">
        <f t="shared" si="288"/>
        <v/>
      </c>
      <c r="HY84" t="str">
        <f t="shared" si="289"/>
        <v/>
      </c>
      <c r="HZ84" t="str">
        <f t="shared" si="290"/>
        <v/>
      </c>
      <c r="IA84" t="str">
        <f t="shared" si="291"/>
        <v/>
      </c>
      <c r="IB84" t="str">
        <f t="shared" si="292"/>
        <v/>
      </c>
      <c r="IC84" t="str">
        <f t="shared" si="293"/>
        <v/>
      </c>
      <c r="ID84" s="187" t="str">
        <f t="shared" si="294"/>
        <v/>
      </c>
      <c r="IE84" s="187" t="str">
        <f t="shared" si="295"/>
        <v/>
      </c>
      <c r="IF84" s="187" t="str">
        <f t="shared" si="296"/>
        <v/>
      </c>
      <c r="IG84" s="187" t="str">
        <f t="shared" si="297"/>
        <v/>
      </c>
      <c r="IH84" s="78" t="str">
        <f>A84&amp;" "&amp;F84&amp;" "&amp;Data[[#This Row],[mes]]</f>
        <v>Yahaira Yorlenes Vega Castañedas Outbound may-26</v>
      </c>
      <c r="II84" s="78">
        <f t="shared" si="205"/>
        <v>2</v>
      </c>
      <c r="IJ84" s="78">
        <f t="shared" si="203"/>
        <v>0</v>
      </c>
      <c r="IK84" s="78">
        <f>IF(Data[[#This Row],[Muestra Critica]]&gt;0,Data[[#This Row],[Muestra Critica]],"")</f>
        <v>1</v>
      </c>
      <c r="IL84">
        <f>IF(IK84="","",COUNTIF($IK$3:$IK499,IK84))</f>
        <v>397</v>
      </c>
      <c r="IM84">
        <f t="shared" si="204"/>
        <v>0</v>
      </c>
      <c r="IN84" s="188" t="str">
        <f t="shared" si="298"/>
        <v>may-26</v>
      </c>
      <c r="IO84" s="78"/>
      <c r="IP84" s="78"/>
      <c r="IQ84" s="78"/>
      <c r="IR84" s="78"/>
      <c r="IS84" s="78" t="str">
        <f ca="1">IFERROR(_xlfn.XLOOKUP(A:A,HC!B:B,HC!E:E,,0),0)</f>
        <v>&gt; 60 dias</v>
      </c>
    </row>
    <row r="85" spans="1:253" ht="15.5">
      <c r="A85" s="205" t="s">
        <v>328</v>
      </c>
      <c r="B85" s="205">
        <v>67477492</v>
      </c>
      <c r="C85" s="210">
        <v>46153</v>
      </c>
      <c r="D85" s="205" t="s">
        <v>449</v>
      </c>
      <c r="E85" s="205" t="s">
        <v>434</v>
      </c>
      <c r="F85" s="205" t="s">
        <v>32</v>
      </c>
      <c r="G85" s="205" t="s">
        <v>436</v>
      </c>
      <c r="H85" s="205" t="s">
        <v>451</v>
      </c>
      <c r="I85" s="206" t="s">
        <v>447</v>
      </c>
      <c r="J85" s="168" t="s">
        <v>33</v>
      </c>
      <c r="K85" s="168" t="s">
        <v>33</v>
      </c>
      <c r="L85" s="168" t="s">
        <v>33</v>
      </c>
      <c r="M85" s="168" t="s">
        <v>33</v>
      </c>
      <c r="N85" s="168" t="s">
        <v>33</v>
      </c>
      <c r="O85" s="168" t="s">
        <v>33</v>
      </c>
      <c r="P85" s="168" t="s">
        <v>33</v>
      </c>
      <c r="Q85" s="168" t="s">
        <v>33</v>
      </c>
      <c r="R85" s="168" t="s">
        <v>33</v>
      </c>
      <c r="S85" s="168" t="s">
        <v>33</v>
      </c>
      <c r="T85" s="168" t="s">
        <v>33</v>
      </c>
      <c r="U85" s="168" t="s">
        <v>33</v>
      </c>
      <c r="V85" s="169" t="s">
        <v>33</v>
      </c>
      <c r="W85" s="169" t="s">
        <v>34</v>
      </c>
      <c r="X85" s="169" t="s">
        <v>34</v>
      </c>
      <c r="Y85" s="169" t="s">
        <v>33</v>
      </c>
      <c r="Z85" s="169" t="s">
        <v>33</v>
      </c>
      <c r="AA85" s="169" t="s">
        <v>33</v>
      </c>
      <c r="AB85" s="169" t="s">
        <v>33</v>
      </c>
      <c r="AC85" s="169" t="s">
        <v>33</v>
      </c>
      <c r="AD85" s="169" t="s">
        <v>33</v>
      </c>
      <c r="AE85" s="169" t="s">
        <v>33</v>
      </c>
      <c r="AF85" s="169" t="s">
        <v>33</v>
      </c>
      <c r="AG85" s="169" t="s">
        <v>33</v>
      </c>
      <c r="AH85" s="169" t="s">
        <v>33</v>
      </c>
      <c r="AI85" s="169" t="s">
        <v>33</v>
      </c>
      <c r="AJ85" s="169" t="s">
        <v>33</v>
      </c>
      <c r="AK85" s="169" t="s">
        <v>33</v>
      </c>
      <c r="AL85" s="169" t="s">
        <v>33</v>
      </c>
      <c r="AM85" s="169" t="s">
        <v>33</v>
      </c>
      <c r="AN85" s="169" t="s">
        <v>33</v>
      </c>
      <c r="AO85" s="169" t="s">
        <v>33</v>
      </c>
      <c r="AP85" s="169" t="s">
        <v>33</v>
      </c>
      <c r="AQ85" s="169" t="s">
        <v>464</v>
      </c>
      <c r="AR85" s="169" t="s">
        <v>33</v>
      </c>
      <c r="AS85" s="169" t="s">
        <v>33</v>
      </c>
      <c r="AT85" s="169" t="s">
        <v>33</v>
      </c>
      <c r="AU85" s="169" t="s">
        <v>33</v>
      </c>
      <c r="AV85" s="169" t="s">
        <v>33</v>
      </c>
      <c r="AW85" s="169" t="s">
        <v>33</v>
      </c>
      <c r="AX85" s="169" t="s">
        <v>33</v>
      </c>
      <c r="AY85" s="169" t="s">
        <v>33</v>
      </c>
      <c r="AZ85" s="169" t="s">
        <v>33</v>
      </c>
      <c r="BA85" s="169" t="s">
        <v>33</v>
      </c>
      <c r="BB85" s="169" t="s">
        <v>33</v>
      </c>
      <c r="BC85" s="207" t="s">
        <v>33</v>
      </c>
      <c r="BD85" s="207" t="s">
        <v>33</v>
      </c>
      <c r="BE85" s="207" t="s">
        <v>33</v>
      </c>
      <c r="BF85" s="208" t="s">
        <v>33</v>
      </c>
      <c r="BG85" s="196"/>
      <c r="BH85" s="211" t="str">
        <f>Data[[#This Row],[Tipo de Muestra]]</f>
        <v>Critica</v>
      </c>
      <c r="BI85" s="196"/>
      <c r="BJ85" s="196"/>
      <c r="BK85">
        <f t="shared" si="206"/>
        <v>1</v>
      </c>
      <c r="BL85">
        <f t="shared" si="207"/>
        <v>1</v>
      </c>
      <c r="BM85">
        <f t="shared" si="332"/>
        <v>1</v>
      </c>
      <c r="BN85">
        <f t="shared" si="333"/>
        <v>1</v>
      </c>
      <c r="BO85">
        <f t="shared" si="334"/>
        <v>1</v>
      </c>
      <c r="BP85">
        <f t="shared" si="335"/>
        <v>1</v>
      </c>
      <c r="BQ85">
        <f t="shared" si="336"/>
        <v>1</v>
      </c>
      <c r="BR85">
        <f t="shared" si="337"/>
        <v>1</v>
      </c>
      <c r="BS85">
        <f t="shared" si="338"/>
        <v>1</v>
      </c>
      <c r="BT85">
        <f t="shared" si="339"/>
        <v>1</v>
      </c>
      <c r="BU85">
        <f t="shared" si="340"/>
        <v>1</v>
      </c>
      <c r="BV85">
        <f t="shared" si="341"/>
        <v>1</v>
      </c>
      <c r="BW85">
        <f t="shared" si="342"/>
        <v>1</v>
      </c>
      <c r="BX85">
        <f t="shared" si="343"/>
        <v>0</v>
      </c>
      <c r="BY85">
        <f t="shared" si="344"/>
        <v>0</v>
      </c>
      <c r="BZ85">
        <f t="shared" si="345"/>
        <v>1</v>
      </c>
      <c r="CA85">
        <f t="shared" si="346"/>
        <v>1</v>
      </c>
      <c r="CB85">
        <f t="shared" si="347"/>
        <v>1</v>
      </c>
      <c r="CC85">
        <f t="shared" si="348"/>
        <v>1</v>
      </c>
      <c r="CD85">
        <f t="shared" si="349"/>
        <v>1</v>
      </c>
      <c r="CE85">
        <f t="shared" si="350"/>
        <v>1</v>
      </c>
      <c r="CF85">
        <f t="shared" si="299"/>
        <v>1</v>
      </c>
      <c r="CG85">
        <f t="shared" si="300"/>
        <v>1</v>
      </c>
      <c r="CH85">
        <f t="shared" si="301"/>
        <v>1</v>
      </c>
      <c r="CI85">
        <f t="shared" si="302"/>
        <v>1</v>
      </c>
      <c r="CJ85">
        <f t="shared" si="303"/>
        <v>1</v>
      </c>
      <c r="CK85">
        <f t="shared" si="304"/>
        <v>1</v>
      </c>
      <c r="CL85">
        <f t="shared" si="305"/>
        <v>1</v>
      </c>
      <c r="CM85">
        <f t="shared" si="306"/>
        <v>1</v>
      </c>
      <c r="CN85">
        <f t="shared" si="307"/>
        <v>1</v>
      </c>
      <c r="CO85">
        <f t="shared" si="308"/>
        <v>1</v>
      </c>
      <c r="CP85">
        <f t="shared" si="309"/>
        <v>1</v>
      </c>
      <c r="CQ85">
        <f t="shared" si="310"/>
        <v>1</v>
      </c>
      <c r="CR85">
        <f t="shared" si="311"/>
        <v>1</v>
      </c>
      <c r="CS85">
        <f t="shared" si="312"/>
        <v>1</v>
      </c>
      <c r="CT85">
        <f t="shared" si="313"/>
        <v>1</v>
      </c>
      <c r="CU85">
        <f t="shared" si="314"/>
        <v>1</v>
      </c>
      <c r="CV85">
        <f t="shared" si="315"/>
        <v>1</v>
      </c>
      <c r="CW85">
        <f t="shared" si="316"/>
        <v>1</v>
      </c>
      <c r="CX85">
        <f t="shared" si="317"/>
        <v>1</v>
      </c>
      <c r="CY85">
        <f t="shared" si="318"/>
        <v>1</v>
      </c>
      <c r="CZ85">
        <f t="shared" si="319"/>
        <v>1</v>
      </c>
      <c r="DA85">
        <f t="shared" si="320"/>
        <v>1</v>
      </c>
      <c r="DB85">
        <f t="shared" si="321"/>
        <v>1</v>
      </c>
      <c r="DC85" s="187">
        <f t="shared" si="322"/>
        <v>1</v>
      </c>
      <c r="DD85" s="187">
        <f t="shared" si="323"/>
        <v>1</v>
      </c>
      <c r="DE85" s="187">
        <f t="shared" si="324"/>
        <v>1</v>
      </c>
      <c r="DF85" s="187">
        <f t="shared" si="208"/>
        <v>1</v>
      </c>
      <c r="DG85">
        <f t="shared" si="351"/>
        <v>1</v>
      </c>
      <c r="DH85" s="7">
        <f t="shared" si="209"/>
        <v>0.15</v>
      </c>
      <c r="DI85" s="7">
        <f t="shared" si="210"/>
        <v>0.15</v>
      </c>
      <c r="DJ85" s="7">
        <f t="shared" si="211"/>
        <v>0.15</v>
      </c>
      <c r="DK85" s="7">
        <f t="shared" si="184"/>
        <v>0.15</v>
      </c>
      <c r="DL85" s="7">
        <f t="shared" si="212"/>
        <v>0.3</v>
      </c>
      <c r="DM85" s="7">
        <f t="shared" si="213"/>
        <v>0.3</v>
      </c>
      <c r="DN85" s="7">
        <f t="shared" si="214"/>
        <v>0.3</v>
      </c>
      <c r="DO85" s="7">
        <f t="shared" si="215"/>
        <v>0.3</v>
      </c>
      <c r="DP85" s="7">
        <f>IF(MIN(Data[[#This Row],[¿El agente demuestra escucha activa durante la gestión?6]:[¿El agente parafrasea para confirmar entendimiento?9]])=0,0,30%)</f>
        <v>0.3</v>
      </c>
      <c r="DQ85" s="7">
        <f t="shared" si="216"/>
        <v>0.3</v>
      </c>
      <c r="DR85" s="7">
        <f t="shared" si="217"/>
        <v>0.3</v>
      </c>
      <c r="DS85" s="7">
        <f t="shared" si="218"/>
        <v>0.3</v>
      </c>
      <c r="DT85" s="7">
        <f t="shared" si="219"/>
        <v>0.3</v>
      </c>
      <c r="DU85" s="7">
        <f>IF(MIN(Data[[#This Row],[¿El agente adapta su comunicación al cliente?11]:[¿El agente utiliza el plural corporativo correctamente?14]])=0,0,30%)</f>
        <v>0.3</v>
      </c>
      <c r="DV85" s="7">
        <f t="shared" si="220"/>
        <v>0.25</v>
      </c>
      <c r="DW85" s="7">
        <f t="shared" si="185"/>
        <v>0.25</v>
      </c>
      <c r="DX85" s="7">
        <f t="shared" si="186"/>
        <v>1</v>
      </c>
      <c r="DY85" s="7">
        <f t="shared" si="325"/>
        <v>1</v>
      </c>
      <c r="DZ85" s="7">
        <f t="shared" si="326"/>
        <v>0</v>
      </c>
      <c r="EA85" s="7">
        <f t="shared" si="327"/>
        <v>1</v>
      </c>
      <c r="EB85" s="7">
        <f t="shared" si="328"/>
        <v>1</v>
      </c>
      <c r="EC85" s="7">
        <f t="shared" si="187"/>
        <v>0</v>
      </c>
      <c r="ED85" s="7">
        <f t="shared" si="221"/>
        <v>1</v>
      </c>
      <c r="EE85" s="7">
        <f t="shared" si="222"/>
        <v>1</v>
      </c>
      <c r="EF85" s="7">
        <f>IF(SUM(Data[[#This Row],[¿El agente presenta correctamente los beneficios del producto?23]:[¿El agente comunica beneficios emocionales al cliente?24]])=200%,100%,0%)</f>
        <v>1</v>
      </c>
      <c r="EG85" s="7">
        <f t="shared" si="223"/>
        <v>1</v>
      </c>
      <c r="EH85" s="7">
        <f t="shared" si="224"/>
        <v>1</v>
      </c>
      <c r="EI85" s="7">
        <f t="shared" si="225"/>
        <v>1</v>
      </c>
      <c r="EJ85" s="7">
        <f t="shared" si="188"/>
        <v>1</v>
      </c>
      <c r="EK85" s="7">
        <f t="shared" si="226"/>
        <v>1</v>
      </c>
      <c r="EL85" s="7">
        <f>+Data[[#This Row],[¿El agente explica los términos y condiciones del servicio?28]]</f>
        <v>1</v>
      </c>
      <c r="EM85" s="7">
        <f t="shared" si="227"/>
        <v>1</v>
      </c>
      <c r="EN85" s="7">
        <f>+Data[[#This Row],[¿El agente identifica correctamente la solicitud del cliente? 2]]</f>
        <v>1</v>
      </c>
      <c r="EO85" s="7">
        <f t="shared" si="228"/>
        <v>1</v>
      </c>
      <c r="EP85" s="7">
        <f t="shared" si="229"/>
        <v>1</v>
      </c>
      <c r="EQ85" s="7">
        <f t="shared" si="230"/>
        <v>1</v>
      </c>
      <c r="ER85" s="7">
        <f t="shared" si="189"/>
        <v>1</v>
      </c>
      <c r="ES85" s="7">
        <f t="shared" si="231"/>
        <v>1</v>
      </c>
      <c r="ET85" s="7">
        <f t="shared" si="232"/>
        <v>1</v>
      </c>
      <c r="EU85" s="7">
        <f t="shared" si="190"/>
        <v>1</v>
      </c>
      <c r="EV85" s="7">
        <f t="shared" si="233"/>
        <v>1</v>
      </c>
      <c r="EW85" s="7">
        <f t="shared" si="234"/>
        <v>1</v>
      </c>
      <c r="EX85" s="7">
        <f t="shared" si="329"/>
        <v>1</v>
      </c>
      <c r="EY85" s="7">
        <f t="shared" si="330"/>
        <v>1</v>
      </c>
      <c r="EZ85" s="7">
        <f t="shared" si="235"/>
        <v>1</v>
      </c>
      <c r="FA85" s="7">
        <f t="shared" si="331"/>
        <v>1</v>
      </c>
      <c r="FB85" s="7">
        <f t="shared" si="191"/>
        <v>1</v>
      </c>
      <c r="FC85" s="7">
        <f t="shared" si="192"/>
        <v>0</v>
      </c>
      <c r="FD85" s="7">
        <f t="shared" si="236"/>
        <v>1</v>
      </c>
      <c r="FE85" s="7">
        <f t="shared" si="237"/>
        <v>1</v>
      </c>
      <c r="FF85" s="7">
        <f t="shared" si="238"/>
        <v>1</v>
      </c>
      <c r="FG85" s="7">
        <f t="shared" si="239"/>
        <v>1</v>
      </c>
      <c r="FH85" s="7">
        <f t="shared" si="240"/>
        <v>1</v>
      </c>
      <c r="FI85" s="7">
        <f t="shared" si="241"/>
        <v>1</v>
      </c>
      <c r="FJ85" s="7">
        <f t="shared" si="193"/>
        <v>1</v>
      </c>
      <c r="FK85" s="7">
        <f t="shared" si="242"/>
        <v>1</v>
      </c>
      <c r="FL85" s="7">
        <f>+Data[[#This Row],[¿El agente gestiona la oferta según la campaña vigente?48]]</f>
        <v>1</v>
      </c>
      <c r="FM85" s="7">
        <f t="shared" si="243"/>
        <v>1</v>
      </c>
      <c r="FN85" s="7">
        <f t="shared" si="244"/>
        <v>1</v>
      </c>
      <c r="FO85" s="7">
        <f t="shared" si="245"/>
        <v>1</v>
      </c>
      <c r="FP85" s="7">
        <f t="shared" si="194"/>
        <v>1</v>
      </c>
      <c r="FQ85" s="7">
        <f t="shared" si="246"/>
        <v>1</v>
      </c>
      <c r="FR85" s="7">
        <f>+Data[[#This Row],[¿El agente registra correctamente todas las interacciones?52]]</f>
        <v>1</v>
      </c>
      <c r="FS85" s="7">
        <f t="shared" si="195"/>
        <v>1</v>
      </c>
      <c r="FT85" s="240">
        <f t="shared" si="247"/>
        <v>1</v>
      </c>
      <c r="FU85" s="7">
        <f>+Data[[#This Row],[¿El agente confirma la titularidad del cliente adecuadamente?53]]</f>
        <v>1</v>
      </c>
      <c r="FV85" s="240">
        <f t="shared" si="248"/>
        <v>1</v>
      </c>
      <c r="FW85" s="240">
        <f t="shared" si="249"/>
        <v>1</v>
      </c>
      <c r="FX85" s="7">
        <f t="shared" si="196"/>
        <v>1</v>
      </c>
      <c r="FY85" s="240">
        <f t="shared" si="250"/>
        <v>1</v>
      </c>
      <c r="FZ85" s="7">
        <f>+Data[[#This Row],[¿El agente evita compartir información sensible?56]]</f>
        <v>1</v>
      </c>
      <c r="GA85" s="7">
        <f t="shared" si="197"/>
        <v>1</v>
      </c>
      <c r="GB85" s="189">
        <f t="shared" si="198"/>
        <v>0.1</v>
      </c>
      <c r="GC85" s="189">
        <f t="shared" si="199"/>
        <v>0</v>
      </c>
      <c r="GD85" s="190">
        <f t="shared" si="200"/>
        <v>0.3</v>
      </c>
      <c r="GE85" s="190">
        <f t="shared" si="201"/>
        <v>0.3</v>
      </c>
      <c r="GF85" s="7">
        <f t="shared" si="202"/>
        <v>0.7</v>
      </c>
      <c r="GG85" s="187">
        <f>1</f>
        <v>1</v>
      </c>
      <c r="GH85" s="187">
        <f t="shared" si="251"/>
        <v>1</v>
      </c>
      <c r="GI85" t="str">
        <f t="shared" si="252"/>
        <v/>
      </c>
      <c r="GJ85" t="str">
        <f t="shared" si="253"/>
        <v/>
      </c>
      <c r="GK85" t="str">
        <f t="shared" si="254"/>
        <v/>
      </c>
      <c r="GN85" t="str">
        <f t="shared" si="255"/>
        <v/>
      </c>
      <c r="GO85" t="str">
        <f t="shared" si="256"/>
        <v/>
      </c>
      <c r="GP85" t="str">
        <f t="shared" si="257"/>
        <v/>
      </c>
      <c r="GQ85" t="str">
        <f t="shared" si="258"/>
        <v/>
      </c>
      <c r="GR85" t="str">
        <f t="shared" si="259"/>
        <v/>
      </c>
      <c r="GS85" t="str">
        <f t="shared" si="260"/>
        <v/>
      </c>
      <c r="GT85" t="str">
        <f t="shared" si="261"/>
        <v/>
      </c>
      <c r="GU85" t="e">
        <f>IF(#REF!="No",#REF!,"")</f>
        <v>#REF!</v>
      </c>
      <c r="GV85" t="str">
        <f t="shared" si="262"/>
        <v/>
      </c>
      <c r="GW85" t="str">
        <f t="shared" si="263"/>
        <v xml:space="preserve">¿El agente comunica claramente el precio mensual más impuestos? </v>
      </c>
      <c r="GX85" t="str">
        <f t="shared" si="264"/>
        <v xml:space="preserve">¿El agente informa sobre cargos adicionales relacionados? </v>
      </c>
      <c r="GY85" t="str">
        <f t="shared" si="265"/>
        <v/>
      </c>
      <c r="GZ85" t="str">
        <f t="shared" si="266"/>
        <v/>
      </c>
      <c r="HA85" t="str">
        <f t="shared" si="267"/>
        <v/>
      </c>
      <c r="HB85" t="str">
        <f t="shared" si="268"/>
        <v/>
      </c>
      <c r="HC85" t="str">
        <f t="shared" si="269"/>
        <v/>
      </c>
      <c r="HD85" t="str">
        <f t="shared" si="270"/>
        <v/>
      </c>
      <c r="HE85" t="str">
        <f t="shared" si="271"/>
        <v/>
      </c>
      <c r="HF85" t="str">
        <f t="shared" si="272"/>
        <v/>
      </c>
      <c r="HG85" t="str">
        <f t="shared" si="273"/>
        <v/>
      </c>
      <c r="HH85" t="str">
        <f t="shared" si="274"/>
        <v/>
      </c>
      <c r="HI85" t="str">
        <f t="shared" si="275"/>
        <v/>
      </c>
      <c r="HJ85" t="str">
        <f t="shared" si="276"/>
        <v/>
      </c>
      <c r="HK85" t="str">
        <f t="shared" si="277"/>
        <v/>
      </c>
      <c r="HL85" t="str">
        <f t="shared" si="278"/>
        <v/>
      </c>
      <c r="HM85" t="str">
        <f t="shared" si="279"/>
        <v/>
      </c>
      <c r="HN85" t="str">
        <f t="shared" si="280"/>
        <v/>
      </c>
      <c r="HO85" t="str">
        <f t="shared" si="281"/>
        <v/>
      </c>
      <c r="HP85" t="str">
        <f t="shared" si="282"/>
        <v/>
      </c>
      <c r="HQ85" t="e">
        <f>IF(#REF!="No",#REF!,"")</f>
        <v>#REF!</v>
      </c>
      <c r="HR85" t="e">
        <f>IF(#REF!="No",#REF!,"")</f>
        <v>#REF!</v>
      </c>
      <c r="HS85" t="str">
        <f t="shared" si="283"/>
        <v/>
      </c>
      <c r="HT85" t="str">
        <f t="shared" si="284"/>
        <v/>
      </c>
      <c r="HU85" t="str">
        <f t="shared" si="285"/>
        <v/>
      </c>
      <c r="HV85" t="str">
        <f t="shared" si="286"/>
        <v/>
      </c>
      <c r="HW85" t="str">
        <f t="shared" si="287"/>
        <v/>
      </c>
      <c r="HX85" t="str">
        <f t="shared" si="288"/>
        <v/>
      </c>
      <c r="HY85" t="str">
        <f t="shared" si="289"/>
        <v/>
      </c>
      <c r="HZ85" t="str">
        <f t="shared" si="290"/>
        <v/>
      </c>
      <c r="IA85" t="str">
        <f t="shared" si="291"/>
        <v/>
      </c>
      <c r="IB85" t="str">
        <f t="shared" si="292"/>
        <v/>
      </c>
      <c r="IC85" t="str">
        <f t="shared" si="293"/>
        <v/>
      </c>
      <c r="ID85" s="187" t="str">
        <f t="shared" si="294"/>
        <v/>
      </c>
      <c r="IE85" s="187" t="str">
        <f t="shared" si="295"/>
        <v/>
      </c>
      <c r="IF85" s="187" t="str">
        <f t="shared" si="296"/>
        <v/>
      </c>
      <c r="IG85" s="187" t="str">
        <f t="shared" si="297"/>
        <v/>
      </c>
      <c r="IH85" s="78" t="str">
        <f>A85&amp;" "&amp;F85&amp;" "&amp;Data[[#This Row],[mes]]</f>
        <v>Gladis Peralta Mendoza Outbound may-26</v>
      </c>
      <c r="II85" s="78">
        <f t="shared" si="205"/>
        <v>2</v>
      </c>
      <c r="IJ85" s="78">
        <f t="shared" si="203"/>
        <v>0</v>
      </c>
      <c r="IK85" s="78">
        <f>IF(Data[[#This Row],[Muestra Critica]]&gt;0,Data[[#This Row],[Muestra Critica]],"")</f>
        <v>1</v>
      </c>
      <c r="IL85">
        <f>IF(IK85="","",COUNTIF($IK$3:$IK500,IK85))</f>
        <v>397</v>
      </c>
      <c r="IM85">
        <f t="shared" si="204"/>
        <v>0</v>
      </c>
      <c r="IN85" s="188" t="str">
        <f t="shared" si="298"/>
        <v>may-26</v>
      </c>
      <c r="IO85" s="78"/>
      <c r="IP85" s="78"/>
      <c r="IQ85" s="78"/>
      <c r="IR85" s="78"/>
      <c r="IS85" s="78" t="str">
        <f ca="1">IFERROR(_xlfn.XLOOKUP(A:A,HC!B:B,HC!E:E,,0),0)</f>
        <v>&gt; 60 dias</v>
      </c>
    </row>
    <row r="86" spans="1:253" ht="15.5">
      <c r="A86" s="205" t="s">
        <v>329</v>
      </c>
      <c r="B86" s="205">
        <v>68748940</v>
      </c>
      <c r="C86" s="210">
        <v>46153</v>
      </c>
      <c r="D86" s="205" t="s">
        <v>449</v>
      </c>
      <c r="E86" s="205" t="s">
        <v>434</v>
      </c>
      <c r="F86" s="205" t="s">
        <v>32</v>
      </c>
      <c r="G86" s="205" t="s">
        <v>436</v>
      </c>
      <c r="H86" s="205" t="s">
        <v>451</v>
      </c>
      <c r="I86" s="206" t="s">
        <v>447</v>
      </c>
      <c r="J86" s="168" t="s">
        <v>33</v>
      </c>
      <c r="K86" s="168" t="s">
        <v>33</v>
      </c>
      <c r="L86" s="168" t="s">
        <v>33</v>
      </c>
      <c r="M86" s="168" t="s">
        <v>33</v>
      </c>
      <c r="N86" s="168" t="s">
        <v>33</v>
      </c>
      <c r="O86" s="168" t="s">
        <v>33</v>
      </c>
      <c r="P86" s="168" t="s">
        <v>33</v>
      </c>
      <c r="Q86" s="168" t="s">
        <v>33</v>
      </c>
      <c r="R86" s="168" t="s">
        <v>33</v>
      </c>
      <c r="S86" s="168" t="s">
        <v>33</v>
      </c>
      <c r="T86" s="168" t="s">
        <v>33</v>
      </c>
      <c r="U86" s="168" t="s">
        <v>33</v>
      </c>
      <c r="V86" s="169" t="s">
        <v>33</v>
      </c>
      <c r="W86" s="169" t="s">
        <v>33</v>
      </c>
      <c r="X86" s="169" t="s">
        <v>33</v>
      </c>
      <c r="Y86" s="169" t="s">
        <v>33</v>
      </c>
      <c r="Z86" s="169" t="s">
        <v>33</v>
      </c>
      <c r="AA86" s="169" t="s">
        <v>33</v>
      </c>
      <c r="AB86" s="169" t="s">
        <v>33</v>
      </c>
      <c r="AC86" s="169" t="s">
        <v>33</v>
      </c>
      <c r="AD86" s="169" t="s">
        <v>33</v>
      </c>
      <c r="AE86" s="169" t="s">
        <v>33</v>
      </c>
      <c r="AF86" s="169" t="s">
        <v>33</v>
      </c>
      <c r="AG86" s="169" t="s">
        <v>33</v>
      </c>
      <c r="AH86" s="169" t="s">
        <v>33</v>
      </c>
      <c r="AI86" s="169" t="s">
        <v>33</v>
      </c>
      <c r="AJ86" s="169" t="s">
        <v>33</v>
      </c>
      <c r="AK86" s="169" t="s">
        <v>33</v>
      </c>
      <c r="AL86" s="169" t="s">
        <v>33</v>
      </c>
      <c r="AM86" s="169" t="s">
        <v>33</v>
      </c>
      <c r="AN86" s="169" t="s">
        <v>33</v>
      </c>
      <c r="AO86" s="169" t="s">
        <v>33</v>
      </c>
      <c r="AP86" s="169" t="s">
        <v>33</v>
      </c>
      <c r="AQ86" s="169" t="s">
        <v>464</v>
      </c>
      <c r="AR86" s="169" t="s">
        <v>33</v>
      </c>
      <c r="AS86" s="169" t="s">
        <v>34</v>
      </c>
      <c r="AT86" s="169" t="s">
        <v>33</v>
      </c>
      <c r="AU86" s="169" t="s">
        <v>33</v>
      </c>
      <c r="AV86" s="169" t="s">
        <v>33</v>
      </c>
      <c r="AW86" s="169" t="s">
        <v>33</v>
      </c>
      <c r="AX86" s="169" t="s">
        <v>33</v>
      </c>
      <c r="AY86" s="169" t="s">
        <v>33</v>
      </c>
      <c r="AZ86" s="169" t="s">
        <v>33</v>
      </c>
      <c r="BA86" s="169" t="s">
        <v>33</v>
      </c>
      <c r="BB86" s="169" t="s">
        <v>33</v>
      </c>
      <c r="BC86" s="207" t="s">
        <v>33</v>
      </c>
      <c r="BD86" s="207" t="s">
        <v>33</v>
      </c>
      <c r="BE86" s="207" t="s">
        <v>33</v>
      </c>
      <c r="BF86" s="208" t="s">
        <v>33</v>
      </c>
      <c r="BG86" s="196"/>
      <c r="BH86" s="211" t="str">
        <f>Data[[#This Row],[Tipo de Muestra]]</f>
        <v>Critica</v>
      </c>
      <c r="BI86" s="196"/>
      <c r="BJ86" s="196"/>
      <c r="BK86">
        <f t="shared" si="206"/>
        <v>1</v>
      </c>
      <c r="BL86">
        <f t="shared" si="207"/>
        <v>1</v>
      </c>
      <c r="BM86">
        <f t="shared" si="332"/>
        <v>1</v>
      </c>
      <c r="BN86">
        <f t="shared" si="333"/>
        <v>1</v>
      </c>
      <c r="BO86">
        <f t="shared" si="334"/>
        <v>1</v>
      </c>
      <c r="BP86">
        <f t="shared" si="335"/>
        <v>1</v>
      </c>
      <c r="BQ86">
        <f t="shared" si="336"/>
        <v>1</v>
      </c>
      <c r="BR86">
        <f t="shared" si="337"/>
        <v>1</v>
      </c>
      <c r="BS86">
        <f t="shared" si="338"/>
        <v>1</v>
      </c>
      <c r="BT86">
        <f t="shared" si="339"/>
        <v>1</v>
      </c>
      <c r="BU86">
        <f t="shared" si="340"/>
        <v>1</v>
      </c>
      <c r="BV86">
        <f t="shared" si="341"/>
        <v>1</v>
      </c>
      <c r="BW86">
        <f t="shared" si="342"/>
        <v>1</v>
      </c>
      <c r="BX86">
        <f t="shared" si="343"/>
        <v>1</v>
      </c>
      <c r="BY86">
        <f t="shared" si="344"/>
        <v>1</v>
      </c>
      <c r="BZ86">
        <f t="shared" si="345"/>
        <v>1</v>
      </c>
      <c r="CA86">
        <f t="shared" si="346"/>
        <v>1</v>
      </c>
      <c r="CB86">
        <f t="shared" si="347"/>
        <v>1</v>
      </c>
      <c r="CC86">
        <f t="shared" si="348"/>
        <v>1</v>
      </c>
      <c r="CD86">
        <f t="shared" si="349"/>
        <v>1</v>
      </c>
      <c r="CE86">
        <f t="shared" si="350"/>
        <v>1</v>
      </c>
      <c r="CF86">
        <f t="shared" si="299"/>
        <v>1</v>
      </c>
      <c r="CG86">
        <f t="shared" si="300"/>
        <v>1</v>
      </c>
      <c r="CH86">
        <f t="shared" si="301"/>
        <v>1</v>
      </c>
      <c r="CI86">
        <f t="shared" si="302"/>
        <v>1</v>
      </c>
      <c r="CJ86">
        <f t="shared" si="303"/>
        <v>1</v>
      </c>
      <c r="CK86">
        <f t="shared" si="304"/>
        <v>1</v>
      </c>
      <c r="CL86">
        <f t="shared" si="305"/>
        <v>1</v>
      </c>
      <c r="CM86">
        <f t="shared" si="306"/>
        <v>1</v>
      </c>
      <c r="CN86">
        <f t="shared" si="307"/>
        <v>1</v>
      </c>
      <c r="CO86">
        <f t="shared" si="308"/>
        <v>1</v>
      </c>
      <c r="CP86">
        <f t="shared" si="309"/>
        <v>1</v>
      </c>
      <c r="CQ86">
        <f t="shared" si="310"/>
        <v>1</v>
      </c>
      <c r="CR86">
        <f t="shared" si="311"/>
        <v>1</v>
      </c>
      <c r="CS86">
        <f t="shared" si="312"/>
        <v>0</v>
      </c>
      <c r="CT86">
        <f t="shared" si="313"/>
        <v>1</v>
      </c>
      <c r="CU86">
        <f t="shared" si="314"/>
        <v>1</v>
      </c>
      <c r="CV86">
        <f t="shared" si="315"/>
        <v>1</v>
      </c>
      <c r="CW86">
        <f t="shared" si="316"/>
        <v>1</v>
      </c>
      <c r="CX86">
        <f t="shared" si="317"/>
        <v>1</v>
      </c>
      <c r="CY86">
        <f t="shared" si="318"/>
        <v>1</v>
      </c>
      <c r="CZ86">
        <f t="shared" si="319"/>
        <v>1</v>
      </c>
      <c r="DA86">
        <f t="shared" si="320"/>
        <v>1</v>
      </c>
      <c r="DB86">
        <f t="shared" si="321"/>
        <v>1</v>
      </c>
      <c r="DC86" s="187">
        <f t="shared" si="322"/>
        <v>1</v>
      </c>
      <c r="DD86" s="187">
        <f t="shared" si="323"/>
        <v>1</v>
      </c>
      <c r="DE86" s="187">
        <f t="shared" si="324"/>
        <v>1</v>
      </c>
      <c r="DF86" s="187">
        <f t="shared" si="208"/>
        <v>1</v>
      </c>
      <c r="DG86">
        <f t="shared" si="351"/>
        <v>1</v>
      </c>
      <c r="DH86" s="7">
        <f t="shared" si="209"/>
        <v>0.15</v>
      </c>
      <c r="DI86" s="7">
        <f t="shared" si="210"/>
        <v>0.15</v>
      </c>
      <c r="DJ86" s="7">
        <f t="shared" si="211"/>
        <v>0.15</v>
      </c>
      <c r="DK86" s="7">
        <f t="shared" si="184"/>
        <v>0.15</v>
      </c>
      <c r="DL86" s="7">
        <f t="shared" si="212"/>
        <v>0.3</v>
      </c>
      <c r="DM86" s="7">
        <f t="shared" si="213"/>
        <v>0.3</v>
      </c>
      <c r="DN86" s="7">
        <f t="shared" si="214"/>
        <v>0.3</v>
      </c>
      <c r="DO86" s="7">
        <f t="shared" si="215"/>
        <v>0.3</v>
      </c>
      <c r="DP86" s="7">
        <f>IF(MIN(Data[[#This Row],[¿El agente demuestra escucha activa durante la gestión?6]:[¿El agente parafrasea para confirmar entendimiento?9]])=0,0,30%)</f>
        <v>0.3</v>
      </c>
      <c r="DQ86" s="7">
        <f t="shared" si="216"/>
        <v>0.3</v>
      </c>
      <c r="DR86" s="7">
        <f t="shared" si="217"/>
        <v>0.3</v>
      </c>
      <c r="DS86" s="7">
        <f t="shared" si="218"/>
        <v>0.3</v>
      </c>
      <c r="DT86" s="7">
        <f t="shared" si="219"/>
        <v>0.3</v>
      </c>
      <c r="DU86" s="7">
        <f>IF(MIN(Data[[#This Row],[¿El agente adapta su comunicación al cliente?11]:[¿El agente utiliza el plural corporativo correctamente?14]])=0,0,30%)</f>
        <v>0.3</v>
      </c>
      <c r="DV86" s="7">
        <f t="shared" si="220"/>
        <v>0.25</v>
      </c>
      <c r="DW86" s="7">
        <f t="shared" si="185"/>
        <v>0.25</v>
      </c>
      <c r="DX86" s="7">
        <f t="shared" si="186"/>
        <v>1</v>
      </c>
      <c r="DY86" s="7">
        <f t="shared" si="325"/>
        <v>1</v>
      </c>
      <c r="DZ86" s="7">
        <f t="shared" si="326"/>
        <v>1</v>
      </c>
      <c r="EA86" s="7">
        <f t="shared" si="327"/>
        <v>1</v>
      </c>
      <c r="EB86" s="7">
        <f t="shared" si="328"/>
        <v>1</v>
      </c>
      <c r="EC86" s="7">
        <f t="shared" si="187"/>
        <v>1</v>
      </c>
      <c r="ED86" s="7">
        <f t="shared" si="221"/>
        <v>1</v>
      </c>
      <c r="EE86" s="7">
        <f t="shared" si="222"/>
        <v>1</v>
      </c>
      <c r="EF86" s="7">
        <f>IF(SUM(Data[[#This Row],[¿El agente presenta correctamente los beneficios del producto?23]:[¿El agente comunica beneficios emocionales al cliente?24]])=200%,100%,0%)</f>
        <v>1</v>
      </c>
      <c r="EG86" s="7">
        <f t="shared" si="223"/>
        <v>1</v>
      </c>
      <c r="EH86" s="7">
        <f t="shared" si="224"/>
        <v>1</v>
      </c>
      <c r="EI86" s="7">
        <f t="shared" si="225"/>
        <v>1</v>
      </c>
      <c r="EJ86" s="7">
        <f t="shared" si="188"/>
        <v>1</v>
      </c>
      <c r="EK86" s="7">
        <f t="shared" si="226"/>
        <v>1</v>
      </c>
      <c r="EL86" s="7">
        <f>+Data[[#This Row],[¿El agente explica los términos y condiciones del servicio?28]]</f>
        <v>1</v>
      </c>
      <c r="EM86" s="7">
        <f t="shared" si="227"/>
        <v>1</v>
      </c>
      <c r="EN86" s="7">
        <f>+Data[[#This Row],[¿El agente identifica correctamente la solicitud del cliente? 2]]</f>
        <v>1</v>
      </c>
      <c r="EO86" s="7">
        <f t="shared" si="228"/>
        <v>1</v>
      </c>
      <c r="EP86" s="7">
        <f t="shared" si="229"/>
        <v>1</v>
      </c>
      <c r="EQ86" s="7">
        <f t="shared" si="230"/>
        <v>1</v>
      </c>
      <c r="ER86" s="7">
        <f t="shared" si="189"/>
        <v>1</v>
      </c>
      <c r="ES86" s="7">
        <f t="shared" si="231"/>
        <v>1</v>
      </c>
      <c r="ET86" s="7">
        <f t="shared" si="232"/>
        <v>1</v>
      </c>
      <c r="EU86" s="7">
        <f t="shared" si="190"/>
        <v>1</v>
      </c>
      <c r="EV86" s="7">
        <f t="shared" si="233"/>
        <v>1</v>
      </c>
      <c r="EW86" s="7">
        <f t="shared" si="234"/>
        <v>1</v>
      </c>
      <c r="EX86" s="7">
        <f t="shared" si="329"/>
        <v>1</v>
      </c>
      <c r="EY86" s="7">
        <f t="shared" si="330"/>
        <v>1</v>
      </c>
      <c r="EZ86" s="7">
        <f t="shared" si="235"/>
        <v>1</v>
      </c>
      <c r="FA86" s="7">
        <f t="shared" si="331"/>
        <v>1</v>
      </c>
      <c r="FB86" s="7">
        <f t="shared" si="191"/>
        <v>1</v>
      </c>
      <c r="FC86" s="7">
        <f t="shared" si="192"/>
        <v>1</v>
      </c>
      <c r="FD86" s="7">
        <f t="shared" si="236"/>
        <v>1</v>
      </c>
      <c r="FE86" s="7">
        <f t="shared" si="237"/>
        <v>0</v>
      </c>
      <c r="FF86" s="7">
        <f t="shared" si="238"/>
        <v>1</v>
      </c>
      <c r="FG86" s="7">
        <f t="shared" si="239"/>
        <v>1</v>
      </c>
      <c r="FH86" s="7">
        <f t="shared" si="240"/>
        <v>1</v>
      </c>
      <c r="FI86" s="7">
        <f t="shared" si="241"/>
        <v>1</v>
      </c>
      <c r="FJ86" s="7">
        <f t="shared" si="193"/>
        <v>0</v>
      </c>
      <c r="FK86" s="7">
        <f t="shared" si="242"/>
        <v>1</v>
      </c>
      <c r="FL86" s="7">
        <f>+Data[[#This Row],[¿El agente gestiona la oferta según la campaña vigente?48]]</f>
        <v>1</v>
      </c>
      <c r="FM86" s="7">
        <f t="shared" si="243"/>
        <v>1</v>
      </c>
      <c r="FN86" s="7">
        <f t="shared" si="244"/>
        <v>1</v>
      </c>
      <c r="FO86" s="7">
        <f t="shared" si="245"/>
        <v>1</v>
      </c>
      <c r="FP86" s="7">
        <f t="shared" si="194"/>
        <v>1</v>
      </c>
      <c r="FQ86" s="7">
        <f t="shared" si="246"/>
        <v>1</v>
      </c>
      <c r="FR86" s="7">
        <f>+Data[[#This Row],[¿El agente registra correctamente todas las interacciones?52]]</f>
        <v>1</v>
      </c>
      <c r="FS86" s="7">
        <f t="shared" si="195"/>
        <v>0</v>
      </c>
      <c r="FT86" s="240">
        <f t="shared" si="247"/>
        <v>1</v>
      </c>
      <c r="FU86" s="7">
        <f>+Data[[#This Row],[¿El agente confirma la titularidad del cliente adecuadamente?53]]</f>
        <v>1</v>
      </c>
      <c r="FV86" s="240">
        <f t="shared" si="248"/>
        <v>1</v>
      </c>
      <c r="FW86" s="240">
        <f t="shared" si="249"/>
        <v>1</v>
      </c>
      <c r="FX86" s="7">
        <f t="shared" si="196"/>
        <v>1</v>
      </c>
      <c r="FY86" s="240">
        <f t="shared" si="250"/>
        <v>1</v>
      </c>
      <c r="FZ86" s="7">
        <f>+Data[[#This Row],[¿El agente evita compartir información sensible?56]]</f>
        <v>1</v>
      </c>
      <c r="GA86" s="7">
        <f t="shared" si="197"/>
        <v>1</v>
      </c>
      <c r="GB86" s="189">
        <f t="shared" si="198"/>
        <v>0.1</v>
      </c>
      <c r="GC86" s="189">
        <f t="shared" si="199"/>
        <v>0.3</v>
      </c>
      <c r="GD86" s="190">
        <f t="shared" si="200"/>
        <v>0</v>
      </c>
      <c r="GE86" s="190">
        <f t="shared" si="201"/>
        <v>0.3</v>
      </c>
      <c r="GF86" s="7">
        <f t="shared" si="202"/>
        <v>0.7</v>
      </c>
      <c r="GG86" s="187">
        <f>1</f>
        <v>1</v>
      </c>
      <c r="GH86" s="187">
        <f t="shared" si="251"/>
        <v>1</v>
      </c>
      <c r="GI86" t="str">
        <f t="shared" si="252"/>
        <v/>
      </c>
      <c r="GJ86" t="str">
        <f t="shared" si="253"/>
        <v/>
      </c>
      <c r="GK86" t="str">
        <f t="shared" si="254"/>
        <v/>
      </c>
      <c r="GN86" t="str">
        <f t="shared" si="255"/>
        <v/>
      </c>
      <c r="GO86" t="str">
        <f t="shared" si="256"/>
        <v/>
      </c>
      <c r="GP86" t="str">
        <f t="shared" si="257"/>
        <v/>
      </c>
      <c r="GQ86" t="str">
        <f t="shared" si="258"/>
        <v/>
      </c>
      <c r="GR86" t="str">
        <f t="shared" si="259"/>
        <v/>
      </c>
      <c r="GS86" t="str">
        <f t="shared" si="260"/>
        <v/>
      </c>
      <c r="GT86" t="str">
        <f t="shared" si="261"/>
        <v/>
      </c>
      <c r="GU86" t="e">
        <f>IF(#REF!="No",#REF!,"")</f>
        <v>#REF!</v>
      </c>
      <c r="GV86" t="str">
        <f t="shared" si="262"/>
        <v/>
      </c>
      <c r="GW86" t="str">
        <f t="shared" si="263"/>
        <v/>
      </c>
      <c r="GX86" t="str">
        <f t="shared" si="264"/>
        <v/>
      </c>
      <c r="GY86" t="str">
        <f t="shared" si="265"/>
        <v/>
      </c>
      <c r="GZ86" t="str">
        <f t="shared" si="266"/>
        <v/>
      </c>
      <c r="HA86" t="str">
        <f t="shared" si="267"/>
        <v/>
      </c>
      <c r="HB86" t="str">
        <f t="shared" si="268"/>
        <v/>
      </c>
      <c r="HC86" t="str">
        <f t="shared" si="269"/>
        <v/>
      </c>
      <c r="HD86" t="str">
        <f t="shared" si="270"/>
        <v/>
      </c>
      <c r="HE86" t="str">
        <f t="shared" si="271"/>
        <v/>
      </c>
      <c r="HF86" t="str">
        <f t="shared" si="272"/>
        <v/>
      </c>
      <c r="HG86" t="str">
        <f t="shared" si="273"/>
        <v/>
      </c>
      <c r="HH86" t="str">
        <f t="shared" si="274"/>
        <v/>
      </c>
      <c r="HI86" t="str">
        <f t="shared" si="275"/>
        <v/>
      </c>
      <c r="HJ86" t="str">
        <f t="shared" si="276"/>
        <v/>
      </c>
      <c r="HK86" t="str">
        <f t="shared" si="277"/>
        <v/>
      </c>
      <c r="HL86" t="str">
        <f t="shared" si="278"/>
        <v/>
      </c>
      <c r="HM86" t="str">
        <f t="shared" si="279"/>
        <v/>
      </c>
      <c r="HN86" t="str">
        <f t="shared" si="280"/>
        <v/>
      </c>
      <c r="HO86" t="str">
        <f t="shared" si="281"/>
        <v/>
      </c>
      <c r="HP86" t="str">
        <f t="shared" si="282"/>
        <v/>
      </c>
      <c r="HQ86" t="e">
        <f>IF(#REF!="No",#REF!,"")</f>
        <v>#REF!</v>
      </c>
      <c r="HR86" t="e">
        <f>IF(#REF!="No",#REF!,"")</f>
        <v>#REF!</v>
      </c>
      <c r="HS86" t="str">
        <f t="shared" si="283"/>
        <v/>
      </c>
      <c r="HT86" t="str">
        <f t="shared" si="284"/>
        <v xml:space="preserve">¿El agente realiza venta cruzada cuando corresponde? </v>
      </c>
      <c r="HU86" t="str">
        <f t="shared" si="285"/>
        <v/>
      </c>
      <c r="HV86" t="str">
        <f t="shared" si="286"/>
        <v/>
      </c>
      <c r="HW86" t="str">
        <f t="shared" si="287"/>
        <v/>
      </c>
      <c r="HX86" t="str">
        <f t="shared" si="288"/>
        <v/>
      </c>
      <c r="HY86" t="str">
        <f t="shared" si="289"/>
        <v/>
      </c>
      <c r="HZ86" t="str">
        <f t="shared" si="290"/>
        <v/>
      </c>
      <c r="IA86" t="str">
        <f t="shared" si="291"/>
        <v/>
      </c>
      <c r="IB86" t="str">
        <f t="shared" si="292"/>
        <v/>
      </c>
      <c r="IC86" t="str">
        <f t="shared" si="293"/>
        <v/>
      </c>
      <c r="ID86" s="187" t="str">
        <f t="shared" si="294"/>
        <v/>
      </c>
      <c r="IE86" s="187" t="str">
        <f t="shared" si="295"/>
        <v/>
      </c>
      <c r="IF86" s="187" t="str">
        <f t="shared" si="296"/>
        <v/>
      </c>
      <c r="IG86" s="187" t="str">
        <f t="shared" si="297"/>
        <v/>
      </c>
      <c r="IH86" s="78" t="str">
        <f>A86&amp;" "&amp;F86&amp;" "&amp;Data[[#This Row],[mes]]</f>
        <v>Ediany Yatzury Simons Delgado Outbound may-26</v>
      </c>
      <c r="II86" s="78">
        <f t="shared" si="205"/>
        <v>2</v>
      </c>
      <c r="IJ86" s="78">
        <f t="shared" si="203"/>
        <v>0</v>
      </c>
      <c r="IK86" s="78">
        <f>IF(Data[[#This Row],[Muestra Critica]]&gt;0,Data[[#This Row],[Muestra Critica]],"")</f>
        <v>1</v>
      </c>
      <c r="IL86">
        <f>IF(IK86="","",COUNTIF($IK$3:$IK501,IK86))</f>
        <v>397</v>
      </c>
      <c r="IM86">
        <f t="shared" si="204"/>
        <v>0</v>
      </c>
      <c r="IN86" s="188" t="str">
        <f t="shared" si="298"/>
        <v>may-26</v>
      </c>
      <c r="IO86" s="78"/>
      <c r="IP86" s="78"/>
      <c r="IQ86" s="78"/>
      <c r="IR86" s="78"/>
      <c r="IS86" s="78" t="str">
        <f ca="1">IFERROR(_xlfn.XLOOKUP(A:A,HC!B:B,HC!E:E,,0),0)</f>
        <v>&gt; 60 dias</v>
      </c>
    </row>
    <row r="87" spans="1:253" ht="15.5">
      <c r="A87" s="205" t="s">
        <v>330</v>
      </c>
      <c r="B87" s="205">
        <v>69415858</v>
      </c>
      <c r="C87" s="210">
        <v>46153</v>
      </c>
      <c r="D87" s="205" t="s">
        <v>449</v>
      </c>
      <c r="E87" s="205" t="s">
        <v>434</v>
      </c>
      <c r="F87" s="205" t="s">
        <v>32</v>
      </c>
      <c r="G87" s="205" t="s">
        <v>436</v>
      </c>
      <c r="H87" s="205" t="s">
        <v>451</v>
      </c>
      <c r="I87" s="206" t="s">
        <v>447</v>
      </c>
      <c r="J87" s="168" t="s">
        <v>33</v>
      </c>
      <c r="K87" s="168" t="s">
        <v>33</v>
      </c>
      <c r="L87" s="168" t="s">
        <v>33</v>
      </c>
      <c r="M87" s="168" t="s">
        <v>33</v>
      </c>
      <c r="N87" s="168" t="s">
        <v>33</v>
      </c>
      <c r="O87" s="168" t="s">
        <v>33</v>
      </c>
      <c r="P87" s="168" t="s">
        <v>33</v>
      </c>
      <c r="Q87" s="168" t="s">
        <v>33</v>
      </c>
      <c r="R87" s="168" t="s">
        <v>33</v>
      </c>
      <c r="S87" s="168" t="s">
        <v>33</v>
      </c>
      <c r="T87" s="168" t="s">
        <v>33</v>
      </c>
      <c r="U87" s="168" t="s">
        <v>33</v>
      </c>
      <c r="V87" s="169" t="s">
        <v>33</v>
      </c>
      <c r="W87" s="169" t="s">
        <v>34</v>
      </c>
      <c r="X87" s="169" t="s">
        <v>34</v>
      </c>
      <c r="Y87" s="169" t="s">
        <v>33</v>
      </c>
      <c r="Z87" s="169" t="s">
        <v>33</v>
      </c>
      <c r="AA87" s="169" t="s">
        <v>33</v>
      </c>
      <c r="AB87" s="169" t="s">
        <v>33</v>
      </c>
      <c r="AC87" s="169" t="s">
        <v>33</v>
      </c>
      <c r="AD87" s="169" t="s">
        <v>33</v>
      </c>
      <c r="AE87" s="169" t="s">
        <v>33</v>
      </c>
      <c r="AF87" s="169" t="s">
        <v>33</v>
      </c>
      <c r="AG87" s="169" t="s">
        <v>33</v>
      </c>
      <c r="AH87" s="169" t="s">
        <v>33</v>
      </c>
      <c r="AI87" s="169" t="s">
        <v>33</v>
      </c>
      <c r="AJ87" s="169" t="s">
        <v>33</v>
      </c>
      <c r="AK87" s="169" t="s">
        <v>33</v>
      </c>
      <c r="AL87" s="169" t="s">
        <v>33</v>
      </c>
      <c r="AM87" s="169" t="s">
        <v>33</v>
      </c>
      <c r="AN87" s="169" t="s">
        <v>33</v>
      </c>
      <c r="AO87" s="169" t="s">
        <v>33</v>
      </c>
      <c r="AP87" s="169" t="s">
        <v>33</v>
      </c>
      <c r="AQ87" s="169" t="s">
        <v>464</v>
      </c>
      <c r="AR87" s="169" t="s">
        <v>33</v>
      </c>
      <c r="AS87" s="169" t="s">
        <v>33</v>
      </c>
      <c r="AT87" s="169" t="s">
        <v>33</v>
      </c>
      <c r="AU87" s="169" t="s">
        <v>33</v>
      </c>
      <c r="AV87" s="169" t="s">
        <v>33</v>
      </c>
      <c r="AW87" s="169" t="s">
        <v>33</v>
      </c>
      <c r="AX87" s="169" t="s">
        <v>33</v>
      </c>
      <c r="AY87" s="169" t="s">
        <v>33</v>
      </c>
      <c r="AZ87" s="169" t="s">
        <v>33</v>
      </c>
      <c r="BA87" s="169" t="s">
        <v>33</v>
      </c>
      <c r="BB87" s="169" t="s">
        <v>33</v>
      </c>
      <c r="BC87" s="207" t="s">
        <v>33</v>
      </c>
      <c r="BD87" s="207" t="s">
        <v>33</v>
      </c>
      <c r="BE87" s="207" t="s">
        <v>33</v>
      </c>
      <c r="BF87" s="208" t="s">
        <v>33</v>
      </c>
      <c r="BG87" s="196"/>
      <c r="BH87" s="211" t="str">
        <f>Data[[#This Row],[Tipo de Muestra]]</f>
        <v>Critica</v>
      </c>
      <c r="BI87" s="196"/>
      <c r="BJ87" s="196"/>
      <c r="BK87">
        <f t="shared" si="206"/>
        <v>1</v>
      </c>
      <c r="BL87">
        <f t="shared" si="207"/>
        <v>1</v>
      </c>
      <c r="BM87">
        <f t="shared" si="332"/>
        <v>1</v>
      </c>
      <c r="BN87">
        <f t="shared" si="333"/>
        <v>1</v>
      </c>
      <c r="BO87">
        <f t="shared" si="334"/>
        <v>1</v>
      </c>
      <c r="BP87">
        <f t="shared" si="335"/>
        <v>1</v>
      </c>
      <c r="BQ87">
        <f t="shared" si="336"/>
        <v>1</v>
      </c>
      <c r="BR87">
        <f t="shared" si="337"/>
        <v>1</v>
      </c>
      <c r="BS87">
        <f t="shared" si="338"/>
        <v>1</v>
      </c>
      <c r="BT87">
        <f t="shared" si="339"/>
        <v>1</v>
      </c>
      <c r="BU87">
        <f t="shared" si="340"/>
        <v>1</v>
      </c>
      <c r="BV87">
        <f t="shared" si="341"/>
        <v>1</v>
      </c>
      <c r="BW87">
        <f t="shared" si="342"/>
        <v>1</v>
      </c>
      <c r="BX87">
        <f t="shared" si="343"/>
        <v>0</v>
      </c>
      <c r="BY87">
        <f t="shared" si="344"/>
        <v>0</v>
      </c>
      <c r="BZ87">
        <f t="shared" si="345"/>
        <v>1</v>
      </c>
      <c r="CA87">
        <f t="shared" si="346"/>
        <v>1</v>
      </c>
      <c r="CB87">
        <f t="shared" si="347"/>
        <v>1</v>
      </c>
      <c r="CC87">
        <f t="shared" si="348"/>
        <v>1</v>
      </c>
      <c r="CD87">
        <f t="shared" si="349"/>
        <v>1</v>
      </c>
      <c r="CE87">
        <f t="shared" si="350"/>
        <v>1</v>
      </c>
      <c r="CF87">
        <f t="shared" si="299"/>
        <v>1</v>
      </c>
      <c r="CG87">
        <f t="shared" si="300"/>
        <v>1</v>
      </c>
      <c r="CH87">
        <f t="shared" si="301"/>
        <v>1</v>
      </c>
      <c r="CI87">
        <f t="shared" si="302"/>
        <v>1</v>
      </c>
      <c r="CJ87">
        <f t="shared" si="303"/>
        <v>1</v>
      </c>
      <c r="CK87">
        <f t="shared" si="304"/>
        <v>1</v>
      </c>
      <c r="CL87">
        <f t="shared" si="305"/>
        <v>1</v>
      </c>
      <c r="CM87">
        <f t="shared" si="306"/>
        <v>1</v>
      </c>
      <c r="CN87">
        <f t="shared" si="307"/>
        <v>1</v>
      </c>
      <c r="CO87">
        <f t="shared" si="308"/>
        <v>1</v>
      </c>
      <c r="CP87">
        <f t="shared" si="309"/>
        <v>1</v>
      </c>
      <c r="CQ87">
        <f t="shared" si="310"/>
        <v>1</v>
      </c>
      <c r="CR87">
        <f t="shared" si="311"/>
        <v>1</v>
      </c>
      <c r="CS87">
        <f t="shared" si="312"/>
        <v>1</v>
      </c>
      <c r="CT87">
        <f t="shared" si="313"/>
        <v>1</v>
      </c>
      <c r="CU87">
        <f t="shared" si="314"/>
        <v>1</v>
      </c>
      <c r="CV87">
        <f t="shared" si="315"/>
        <v>1</v>
      </c>
      <c r="CW87">
        <f t="shared" si="316"/>
        <v>1</v>
      </c>
      <c r="CX87">
        <f t="shared" si="317"/>
        <v>1</v>
      </c>
      <c r="CY87">
        <f t="shared" si="318"/>
        <v>1</v>
      </c>
      <c r="CZ87">
        <f t="shared" si="319"/>
        <v>1</v>
      </c>
      <c r="DA87">
        <f t="shared" si="320"/>
        <v>1</v>
      </c>
      <c r="DB87">
        <f t="shared" si="321"/>
        <v>1</v>
      </c>
      <c r="DC87" s="187">
        <f t="shared" si="322"/>
        <v>1</v>
      </c>
      <c r="DD87" s="187">
        <f t="shared" si="323"/>
        <v>1</v>
      </c>
      <c r="DE87" s="187">
        <f t="shared" si="324"/>
        <v>1</v>
      </c>
      <c r="DF87" s="187">
        <f t="shared" si="208"/>
        <v>1</v>
      </c>
      <c r="DG87">
        <f t="shared" si="351"/>
        <v>1</v>
      </c>
      <c r="DH87" s="7">
        <f t="shared" si="209"/>
        <v>0.15</v>
      </c>
      <c r="DI87" s="7">
        <f t="shared" si="210"/>
        <v>0.15</v>
      </c>
      <c r="DJ87" s="7">
        <f t="shared" si="211"/>
        <v>0.15</v>
      </c>
      <c r="DK87" s="7">
        <f t="shared" si="184"/>
        <v>0.15</v>
      </c>
      <c r="DL87" s="7">
        <f t="shared" si="212"/>
        <v>0.3</v>
      </c>
      <c r="DM87" s="7">
        <f t="shared" si="213"/>
        <v>0.3</v>
      </c>
      <c r="DN87" s="7">
        <f t="shared" si="214"/>
        <v>0.3</v>
      </c>
      <c r="DO87" s="7">
        <f t="shared" si="215"/>
        <v>0.3</v>
      </c>
      <c r="DP87" s="7">
        <f>IF(MIN(Data[[#This Row],[¿El agente demuestra escucha activa durante la gestión?6]:[¿El agente parafrasea para confirmar entendimiento?9]])=0,0,30%)</f>
        <v>0.3</v>
      </c>
      <c r="DQ87" s="7">
        <f t="shared" si="216"/>
        <v>0.3</v>
      </c>
      <c r="DR87" s="7">
        <f t="shared" si="217"/>
        <v>0.3</v>
      </c>
      <c r="DS87" s="7">
        <f t="shared" si="218"/>
        <v>0.3</v>
      </c>
      <c r="DT87" s="7">
        <f t="shared" si="219"/>
        <v>0.3</v>
      </c>
      <c r="DU87" s="7">
        <f>IF(MIN(Data[[#This Row],[¿El agente adapta su comunicación al cliente?11]:[¿El agente utiliza el plural corporativo correctamente?14]])=0,0,30%)</f>
        <v>0.3</v>
      </c>
      <c r="DV87" s="7">
        <f t="shared" si="220"/>
        <v>0.25</v>
      </c>
      <c r="DW87" s="7">
        <f t="shared" si="185"/>
        <v>0.25</v>
      </c>
      <c r="DX87" s="7">
        <f t="shared" si="186"/>
        <v>1</v>
      </c>
      <c r="DY87" s="7">
        <f t="shared" si="325"/>
        <v>1</v>
      </c>
      <c r="DZ87" s="7">
        <f t="shared" si="326"/>
        <v>0</v>
      </c>
      <c r="EA87" s="7">
        <f t="shared" si="327"/>
        <v>1</v>
      </c>
      <c r="EB87" s="7">
        <f t="shared" si="328"/>
        <v>1</v>
      </c>
      <c r="EC87" s="7">
        <f t="shared" si="187"/>
        <v>0</v>
      </c>
      <c r="ED87" s="7">
        <f t="shared" si="221"/>
        <v>1</v>
      </c>
      <c r="EE87" s="7">
        <f t="shared" si="222"/>
        <v>1</v>
      </c>
      <c r="EF87" s="7">
        <f>IF(SUM(Data[[#This Row],[¿El agente presenta correctamente los beneficios del producto?23]:[¿El agente comunica beneficios emocionales al cliente?24]])=200%,100%,0%)</f>
        <v>1</v>
      </c>
      <c r="EG87" s="7">
        <f t="shared" si="223"/>
        <v>1</v>
      </c>
      <c r="EH87" s="7">
        <f t="shared" si="224"/>
        <v>1</v>
      </c>
      <c r="EI87" s="7">
        <f t="shared" si="225"/>
        <v>1</v>
      </c>
      <c r="EJ87" s="7">
        <f t="shared" si="188"/>
        <v>1</v>
      </c>
      <c r="EK87" s="7">
        <f t="shared" si="226"/>
        <v>1</v>
      </c>
      <c r="EL87" s="7">
        <f>+Data[[#This Row],[¿El agente explica los términos y condiciones del servicio?28]]</f>
        <v>1</v>
      </c>
      <c r="EM87" s="7">
        <f t="shared" si="227"/>
        <v>1</v>
      </c>
      <c r="EN87" s="7">
        <f>+Data[[#This Row],[¿El agente identifica correctamente la solicitud del cliente? 2]]</f>
        <v>1</v>
      </c>
      <c r="EO87" s="7">
        <f t="shared" si="228"/>
        <v>1</v>
      </c>
      <c r="EP87" s="7">
        <f t="shared" si="229"/>
        <v>1</v>
      </c>
      <c r="EQ87" s="7">
        <f t="shared" si="230"/>
        <v>1</v>
      </c>
      <c r="ER87" s="7">
        <f t="shared" si="189"/>
        <v>1</v>
      </c>
      <c r="ES87" s="7">
        <f t="shared" si="231"/>
        <v>1</v>
      </c>
      <c r="ET87" s="7">
        <f t="shared" si="232"/>
        <v>1</v>
      </c>
      <c r="EU87" s="7">
        <f t="shared" si="190"/>
        <v>1</v>
      </c>
      <c r="EV87" s="7">
        <f t="shared" si="233"/>
        <v>1</v>
      </c>
      <c r="EW87" s="7">
        <f t="shared" si="234"/>
        <v>1</v>
      </c>
      <c r="EX87" s="7">
        <f t="shared" si="329"/>
        <v>1</v>
      </c>
      <c r="EY87" s="7">
        <f t="shared" si="330"/>
        <v>1</v>
      </c>
      <c r="EZ87" s="7">
        <f t="shared" si="235"/>
        <v>1</v>
      </c>
      <c r="FA87" s="7">
        <f t="shared" si="331"/>
        <v>1</v>
      </c>
      <c r="FB87" s="7">
        <f t="shared" si="191"/>
        <v>1</v>
      </c>
      <c r="FC87" s="7">
        <f t="shared" si="192"/>
        <v>0</v>
      </c>
      <c r="FD87" s="7">
        <f t="shared" si="236"/>
        <v>1</v>
      </c>
      <c r="FE87" s="7">
        <f t="shared" si="237"/>
        <v>1</v>
      </c>
      <c r="FF87" s="7">
        <f t="shared" si="238"/>
        <v>1</v>
      </c>
      <c r="FG87" s="7">
        <f t="shared" si="239"/>
        <v>1</v>
      </c>
      <c r="FH87" s="7">
        <f t="shared" si="240"/>
        <v>1</v>
      </c>
      <c r="FI87" s="7">
        <f t="shared" si="241"/>
        <v>1</v>
      </c>
      <c r="FJ87" s="7">
        <f t="shared" si="193"/>
        <v>1</v>
      </c>
      <c r="FK87" s="7">
        <f t="shared" si="242"/>
        <v>1</v>
      </c>
      <c r="FL87" s="7">
        <f>+Data[[#This Row],[¿El agente gestiona la oferta según la campaña vigente?48]]</f>
        <v>1</v>
      </c>
      <c r="FM87" s="7">
        <f t="shared" si="243"/>
        <v>1</v>
      </c>
      <c r="FN87" s="7">
        <f t="shared" si="244"/>
        <v>1</v>
      </c>
      <c r="FO87" s="7">
        <f t="shared" si="245"/>
        <v>1</v>
      </c>
      <c r="FP87" s="7">
        <f t="shared" si="194"/>
        <v>1</v>
      </c>
      <c r="FQ87" s="7">
        <f t="shared" si="246"/>
        <v>1</v>
      </c>
      <c r="FR87" s="7">
        <f>+Data[[#This Row],[¿El agente registra correctamente todas las interacciones?52]]</f>
        <v>1</v>
      </c>
      <c r="FS87" s="7">
        <f t="shared" si="195"/>
        <v>1</v>
      </c>
      <c r="FT87" s="240">
        <f t="shared" si="247"/>
        <v>1</v>
      </c>
      <c r="FU87" s="7">
        <f>+Data[[#This Row],[¿El agente confirma la titularidad del cliente adecuadamente?53]]</f>
        <v>1</v>
      </c>
      <c r="FV87" s="240">
        <f t="shared" si="248"/>
        <v>1</v>
      </c>
      <c r="FW87" s="240">
        <f t="shared" si="249"/>
        <v>1</v>
      </c>
      <c r="FX87" s="7">
        <f t="shared" si="196"/>
        <v>1</v>
      </c>
      <c r="FY87" s="240">
        <f t="shared" si="250"/>
        <v>1</v>
      </c>
      <c r="FZ87" s="7">
        <f>+Data[[#This Row],[¿El agente evita compartir información sensible?56]]</f>
        <v>1</v>
      </c>
      <c r="GA87" s="7">
        <f t="shared" si="197"/>
        <v>1</v>
      </c>
      <c r="GB87" s="189">
        <f t="shared" si="198"/>
        <v>0.1</v>
      </c>
      <c r="GC87" s="189">
        <f t="shared" si="199"/>
        <v>0</v>
      </c>
      <c r="GD87" s="190">
        <f t="shared" si="200"/>
        <v>0.3</v>
      </c>
      <c r="GE87" s="190">
        <f t="shared" si="201"/>
        <v>0.3</v>
      </c>
      <c r="GF87" s="7">
        <f t="shared" si="202"/>
        <v>0.7</v>
      </c>
      <c r="GG87" s="187">
        <f>1</f>
        <v>1</v>
      </c>
      <c r="GH87" s="187">
        <f t="shared" si="251"/>
        <v>1</v>
      </c>
      <c r="GI87" t="str">
        <f t="shared" si="252"/>
        <v/>
      </c>
      <c r="GJ87" t="str">
        <f t="shared" si="253"/>
        <v/>
      </c>
      <c r="GK87" t="str">
        <f t="shared" si="254"/>
        <v/>
      </c>
      <c r="GN87" t="str">
        <f t="shared" si="255"/>
        <v/>
      </c>
      <c r="GO87" t="str">
        <f t="shared" si="256"/>
        <v/>
      </c>
      <c r="GP87" t="str">
        <f t="shared" si="257"/>
        <v/>
      </c>
      <c r="GQ87" t="str">
        <f t="shared" si="258"/>
        <v/>
      </c>
      <c r="GR87" t="str">
        <f t="shared" si="259"/>
        <v/>
      </c>
      <c r="GS87" t="str">
        <f t="shared" si="260"/>
        <v/>
      </c>
      <c r="GT87" t="str">
        <f t="shared" si="261"/>
        <v/>
      </c>
      <c r="GU87" t="e">
        <f>IF(#REF!="No",#REF!,"")</f>
        <v>#REF!</v>
      </c>
      <c r="GV87" t="str">
        <f t="shared" si="262"/>
        <v/>
      </c>
      <c r="GW87" t="str">
        <f t="shared" si="263"/>
        <v xml:space="preserve">¿El agente comunica claramente el precio mensual más impuestos? </v>
      </c>
      <c r="GX87" t="str">
        <f t="shared" si="264"/>
        <v xml:space="preserve">¿El agente informa sobre cargos adicionales relacionados? </v>
      </c>
      <c r="GY87" t="str">
        <f t="shared" si="265"/>
        <v/>
      </c>
      <c r="GZ87" t="str">
        <f t="shared" si="266"/>
        <v/>
      </c>
      <c r="HA87" t="str">
        <f t="shared" si="267"/>
        <v/>
      </c>
      <c r="HB87" t="str">
        <f t="shared" si="268"/>
        <v/>
      </c>
      <c r="HC87" t="str">
        <f t="shared" si="269"/>
        <v/>
      </c>
      <c r="HD87" t="str">
        <f t="shared" si="270"/>
        <v/>
      </c>
      <c r="HE87" t="str">
        <f t="shared" si="271"/>
        <v/>
      </c>
      <c r="HF87" t="str">
        <f t="shared" si="272"/>
        <v/>
      </c>
      <c r="HG87" t="str">
        <f t="shared" si="273"/>
        <v/>
      </c>
      <c r="HH87" t="str">
        <f t="shared" si="274"/>
        <v/>
      </c>
      <c r="HI87" t="str">
        <f t="shared" si="275"/>
        <v/>
      </c>
      <c r="HJ87" t="str">
        <f t="shared" si="276"/>
        <v/>
      </c>
      <c r="HK87" t="str">
        <f t="shared" si="277"/>
        <v/>
      </c>
      <c r="HL87" t="str">
        <f t="shared" si="278"/>
        <v/>
      </c>
      <c r="HM87" t="str">
        <f t="shared" si="279"/>
        <v/>
      </c>
      <c r="HN87" t="str">
        <f t="shared" si="280"/>
        <v/>
      </c>
      <c r="HO87" t="str">
        <f t="shared" si="281"/>
        <v/>
      </c>
      <c r="HP87" t="str">
        <f t="shared" si="282"/>
        <v/>
      </c>
      <c r="HQ87" t="e">
        <f>IF(#REF!="No",#REF!,"")</f>
        <v>#REF!</v>
      </c>
      <c r="HR87" t="e">
        <f>IF(#REF!="No",#REF!,"")</f>
        <v>#REF!</v>
      </c>
      <c r="HS87" t="str">
        <f t="shared" si="283"/>
        <v/>
      </c>
      <c r="HT87" t="str">
        <f t="shared" si="284"/>
        <v/>
      </c>
      <c r="HU87" t="str">
        <f t="shared" si="285"/>
        <v/>
      </c>
      <c r="HV87" t="str">
        <f t="shared" si="286"/>
        <v/>
      </c>
      <c r="HW87" t="str">
        <f t="shared" si="287"/>
        <v/>
      </c>
      <c r="HX87" t="str">
        <f t="shared" si="288"/>
        <v/>
      </c>
      <c r="HY87" t="str">
        <f t="shared" si="289"/>
        <v/>
      </c>
      <c r="HZ87" t="str">
        <f t="shared" si="290"/>
        <v/>
      </c>
      <c r="IA87" t="str">
        <f t="shared" si="291"/>
        <v/>
      </c>
      <c r="IB87" t="str">
        <f t="shared" si="292"/>
        <v/>
      </c>
      <c r="IC87" t="str">
        <f t="shared" si="293"/>
        <v/>
      </c>
      <c r="ID87" s="187" t="str">
        <f t="shared" si="294"/>
        <v/>
      </c>
      <c r="IE87" s="187" t="str">
        <f t="shared" si="295"/>
        <v/>
      </c>
      <c r="IF87" s="187" t="str">
        <f t="shared" si="296"/>
        <v/>
      </c>
      <c r="IG87" s="187" t="str">
        <f t="shared" si="297"/>
        <v/>
      </c>
      <c r="IH87" s="78" t="str">
        <f>A87&amp;" "&amp;F87&amp;" "&amp;Data[[#This Row],[mes]]</f>
        <v>Alexander Jonathan Coley Ortega Outbound may-26</v>
      </c>
      <c r="II87" s="78">
        <f t="shared" si="205"/>
        <v>2</v>
      </c>
      <c r="IJ87" s="78">
        <f t="shared" si="203"/>
        <v>0</v>
      </c>
      <c r="IK87" s="78">
        <f>IF(Data[[#This Row],[Muestra Critica]]&gt;0,Data[[#This Row],[Muestra Critica]],"")</f>
        <v>1</v>
      </c>
      <c r="IL87">
        <f>IF(IK87="","",COUNTIF($IK$3:$IK502,IK87))</f>
        <v>397</v>
      </c>
      <c r="IM87">
        <f t="shared" si="204"/>
        <v>0</v>
      </c>
      <c r="IN87" s="188" t="str">
        <f t="shared" si="298"/>
        <v>may-26</v>
      </c>
      <c r="IO87" s="78"/>
      <c r="IP87" s="78"/>
      <c r="IQ87" s="78"/>
      <c r="IR87" s="78"/>
      <c r="IS87" s="78" t="str">
        <f ca="1">IFERROR(_xlfn.XLOOKUP(A:A,HC!B:B,HC!E:E,,0),0)</f>
        <v>&gt; 60 dias</v>
      </c>
    </row>
    <row r="88" spans="1:253" ht="15.5">
      <c r="A88" s="205" t="s">
        <v>331</v>
      </c>
      <c r="B88" s="205">
        <v>67322534</v>
      </c>
      <c r="C88" s="210">
        <v>46153</v>
      </c>
      <c r="D88" s="205" t="s">
        <v>449</v>
      </c>
      <c r="E88" s="205" t="s">
        <v>434</v>
      </c>
      <c r="F88" s="205" t="s">
        <v>32</v>
      </c>
      <c r="G88" s="205" t="s">
        <v>436</v>
      </c>
      <c r="H88" s="205" t="s">
        <v>451</v>
      </c>
      <c r="I88" s="206" t="s">
        <v>447</v>
      </c>
      <c r="J88" s="168" t="s">
        <v>33</v>
      </c>
      <c r="K88" s="168" t="s">
        <v>33</v>
      </c>
      <c r="L88" s="168" t="s">
        <v>33</v>
      </c>
      <c r="M88" s="168" t="s">
        <v>33</v>
      </c>
      <c r="N88" s="168" t="s">
        <v>33</v>
      </c>
      <c r="O88" s="168" t="s">
        <v>33</v>
      </c>
      <c r="P88" s="168" t="s">
        <v>33</v>
      </c>
      <c r="Q88" s="168" t="s">
        <v>33</v>
      </c>
      <c r="R88" s="168" t="s">
        <v>33</v>
      </c>
      <c r="S88" s="168" t="s">
        <v>33</v>
      </c>
      <c r="T88" s="168" t="s">
        <v>33</v>
      </c>
      <c r="U88" s="168" t="s">
        <v>33</v>
      </c>
      <c r="V88" s="169" t="s">
        <v>33</v>
      </c>
      <c r="W88" s="169" t="s">
        <v>33</v>
      </c>
      <c r="X88" s="169" t="s">
        <v>33</v>
      </c>
      <c r="Y88" s="169" t="s">
        <v>33</v>
      </c>
      <c r="Z88" s="169" t="s">
        <v>33</v>
      </c>
      <c r="AA88" s="169" t="s">
        <v>33</v>
      </c>
      <c r="AB88" s="169" t="s">
        <v>33</v>
      </c>
      <c r="AC88" s="169" t="s">
        <v>33</v>
      </c>
      <c r="AD88" s="169" t="s">
        <v>33</v>
      </c>
      <c r="AE88" s="169" t="s">
        <v>33</v>
      </c>
      <c r="AF88" s="169" t="s">
        <v>33</v>
      </c>
      <c r="AG88" s="169" t="s">
        <v>33</v>
      </c>
      <c r="AH88" s="169" t="s">
        <v>33</v>
      </c>
      <c r="AI88" s="169" t="s">
        <v>33</v>
      </c>
      <c r="AJ88" s="169" t="s">
        <v>33</v>
      </c>
      <c r="AK88" s="169" t="s">
        <v>33</v>
      </c>
      <c r="AL88" s="169" t="s">
        <v>33</v>
      </c>
      <c r="AM88" s="169" t="s">
        <v>33</v>
      </c>
      <c r="AN88" s="169" t="s">
        <v>33</v>
      </c>
      <c r="AO88" s="169" t="s">
        <v>33</v>
      </c>
      <c r="AP88" s="169" t="s">
        <v>33</v>
      </c>
      <c r="AQ88" s="169" t="s">
        <v>464</v>
      </c>
      <c r="AR88" s="169" t="s">
        <v>34</v>
      </c>
      <c r="AS88" s="169" t="s">
        <v>34</v>
      </c>
      <c r="AT88" s="169" t="s">
        <v>33</v>
      </c>
      <c r="AU88" s="169" t="s">
        <v>33</v>
      </c>
      <c r="AV88" s="169" t="s">
        <v>34</v>
      </c>
      <c r="AW88" s="169" t="s">
        <v>33</v>
      </c>
      <c r="AX88" s="169" t="s">
        <v>33</v>
      </c>
      <c r="AY88" s="169" t="s">
        <v>33</v>
      </c>
      <c r="AZ88" s="169" t="s">
        <v>33</v>
      </c>
      <c r="BA88" s="169" t="s">
        <v>33</v>
      </c>
      <c r="BB88" s="169" t="s">
        <v>33</v>
      </c>
      <c r="BC88" s="207" t="s">
        <v>33</v>
      </c>
      <c r="BD88" s="207" t="s">
        <v>33</v>
      </c>
      <c r="BE88" s="207" t="s">
        <v>33</v>
      </c>
      <c r="BF88" s="208" t="s">
        <v>33</v>
      </c>
      <c r="BG88" s="196"/>
      <c r="BH88" s="211" t="str">
        <f>Data[[#This Row],[Tipo de Muestra]]</f>
        <v>Critica</v>
      </c>
      <c r="BI88" s="196"/>
      <c r="BJ88" s="196"/>
      <c r="BK88">
        <f t="shared" si="206"/>
        <v>1</v>
      </c>
      <c r="BL88">
        <f t="shared" si="207"/>
        <v>1</v>
      </c>
      <c r="BM88">
        <f t="shared" si="332"/>
        <v>1</v>
      </c>
      <c r="BN88">
        <f t="shared" si="333"/>
        <v>1</v>
      </c>
      <c r="BO88">
        <f t="shared" si="334"/>
        <v>1</v>
      </c>
      <c r="BP88">
        <f t="shared" si="335"/>
        <v>1</v>
      </c>
      <c r="BQ88">
        <f t="shared" si="336"/>
        <v>1</v>
      </c>
      <c r="BR88">
        <f t="shared" si="337"/>
        <v>1</v>
      </c>
      <c r="BS88">
        <f t="shared" si="338"/>
        <v>1</v>
      </c>
      <c r="BT88">
        <f t="shared" si="339"/>
        <v>1</v>
      </c>
      <c r="BU88">
        <f t="shared" si="340"/>
        <v>1</v>
      </c>
      <c r="BV88">
        <f t="shared" si="341"/>
        <v>1</v>
      </c>
      <c r="BW88">
        <f t="shared" si="342"/>
        <v>1</v>
      </c>
      <c r="BX88">
        <f t="shared" si="343"/>
        <v>1</v>
      </c>
      <c r="BY88">
        <f t="shared" si="344"/>
        <v>1</v>
      </c>
      <c r="BZ88">
        <f t="shared" si="345"/>
        <v>1</v>
      </c>
      <c r="CA88">
        <f t="shared" si="346"/>
        <v>1</v>
      </c>
      <c r="CB88">
        <f t="shared" si="347"/>
        <v>1</v>
      </c>
      <c r="CC88">
        <f t="shared" si="348"/>
        <v>1</v>
      </c>
      <c r="CD88">
        <f t="shared" si="349"/>
        <v>1</v>
      </c>
      <c r="CE88">
        <f t="shared" si="350"/>
        <v>1</v>
      </c>
      <c r="CF88">
        <f t="shared" si="299"/>
        <v>1</v>
      </c>
      <c r="CG88">
        <f t="shared" si="300"/>
        <v>1</v>
      </c>
      <c r="CH88">
        <f t="shared" si="301"/>
        <v>1</v>
      </c>
      <c r="CI88">
        <f t="shared" si="302"/>
        <v>1</v>
      </c>
      <c r="CJ88">
        <f t="shared" si="303"/>
        <v>1</v>
      </c>
      <c r="CK88">
        <f t="shared" si="304"/>
        <v>1</v>
      </c>
      <c r="CL88">
        <f t="shared" si="305"/>
        <v>1</v>
      </c>
      <c r="CM88">
        <f t="shared" si="306"/>
        <v>1</v>
      </c>
      <c r="CN88">
        <f t="shared" si="307"/>
        <v>1</v>
      </c>
      <c r="CO88">
        <f t="shared" si="308"/>
        <v>1</v>
      </c>
      <c r="CP88">
        <f t="shared" si="309"/>
        <v>1</v>
      </c>
      <c r="CQ88">
        <f t="shared" si="310"/>
        <v>1</v>
      </c>
      <c r="CR88">
        <f t="shared" si="311"/>
        <v>0</v>
      </c>
      <c r="CS88">
        <f t="shared" si="312"/>
        <v>0</v>
      </c>
      <c r="CT88">
        <f t="shared" si="313"/>
        <v>1</v>
      </c>
      <c r="CU88">
        <f t="shared" si="314"/>
        <v>1</v>
      </c>
      <c r="CV88">
        <f t="shared" si="315"/>
        <v>0</v>
      </c>
      <c r="CW88">
        <f t="shared" si="316"/>
        <v>1</v>
      </c>
      <c r="CX88">
        <f t="shared" si="317"/>
        <v>1</v>
      </c>
      <c r="CY88">
        <f t="shared" si="318"/>
        <v>1</v>
      </c>
      <c r="CZ88">
        <f t="shared" si="319"/>
        <v>1</v>
      </c>
      <c r="DA88">
        <f t="shared" si="320"/>
        <v>1</v>
      </c>
      <c r="DB88">
        <f t="shared" si="321"/>
        <v>1</v>
      </c>
      <c r="DC88" s="187">
        <f t="shared" si="322"/>
        <v>1</v>
      </c>
      <c r="DD88" s="187">
        <f t="shared" si="323"/>
        <v>1</v>
      </c>
      <c r="DE88" s="187">
        <f t="shared" si="324"/>
        <v>1</v>
      </c>
      <c r="DF88" s="187">
        <f t="shared" si="208"/>
        <v>1</v>
      </c>
      <c r="DG88">
        <f t="shared" si="351"/>
        <v>1</v>
      </c>
      <c r="DH88" s="7">
        <f t="shared" si="209"/>
        <v>0.15</v>
      </c>
      <c r="DI88" s="7">
        <f t="shared" si="210"/>
        <v>0.15</v>
      </c>
      <c r="DJ88" s="7">
        <f t="shared" si="211"/>
        <v>0.15</v>
      </c>
      <c r="DK88" s="7">
        <f t="shared" si="184"/>
        <v>0.15</v>
      </c>
      <c r="DL88" s="7">
        <f t="shared" si="212"/>
        <v>0.3</v>
      </c>
      <c r="DM88" s="7">
        <f t="shared" si="213"/>
        <v>0.3</v>
      </c>
      <c r="DN88" s="7">
        <f t="shared" si="214"/>
        <v>0.3</v>
      </c>
      <c r="DO88" s="7">
        <f t="shared" si="215"/>
        <v>0.3</v>
      </c>
      <c r="DP88" s="7">
        <f>IF(MIN(Data[[#This Row],[¿El agente demuestra escucha activa durante la gestión?6]:[¿El agente parafrasea para confirmar entendimiento?9]])=0,0,30%)</f>
        <v>0.3</v>
      </c>
      <c r="DQ88" s="7">
        <f t="shared" si="216"/>
        <v>0.3</v>
      </c>
      <c r="DR88" s="7">
        <f t="shared" si="217"/>
        <v>0.3</v>
      </c>
      <c r="DS88" s="7">
        <f t="shared" si="218"/>
        <v>0.3</v>
      </c>
      <c r="DT88" s="7">
        <f t="shared" si="219"/>
        <v>0.3</v>
      </c>
      <c r="DU88" s="7">
        <f>IF(MIN(Data[[#This Row],[¿El agente adapta su comunicación al cliente?11]:[¿El agente utiliza el plural corporativo correctamente?14]])=0,0,30%)</f>
        <v>0.3</v>
      </c>
      <c r="DV88" s="7">
        <f t="shared" si="220"/>
        <v>0.25</v>
      </c>
      <c r="DW88" s="7">
        <f t="shared" si="185"/>
        <v>0.25</v>
      </c>
      <c r="DX88" s="7">
        <f t="shared" si="186"/>
        <v>1</v>
      </c>
      <c r="DY88" s="7">
        <f t="shared" si="325"/>
        <v>1</v>
      </c>
      <c r="DZ88" s="7">
        <f t="shared" si="326"/>
        <v>1</v>
      </c>
      <c r="EA88" s="7">
        <f t="shared" si="327"/>
        <v>1</v>
      </c>
      <c r="EB88" s="7">
        <f t="shared" si="328"/>
        <v>1</v>
      </c>
      <c r="EC88" s="7">
        <f t="shared" si="187"/>
        <v>1</v>
      </c>
      <c r="ED88" s="7">
        <f t="shared" si="221"/>
        <v>1</v>
      </c>
      <c r="EE88" s="7">
        <f t="shared" si="222"/>
        <v>1</v>
      </c>
      <c r="EF88" s="7">
        <f>IF(SUM(Data[[#This Row],[¿El agente presenta correctamente los beneficios del producto?23]:[¿El agente comunica beneficios emocionales al cliente?24]])=200%,100%,0%)</f>
        <v>1</v>
      </c>
      <c r="EG88" s="7">
        <f t="shared" si="223"/>
        <v>1</v>
      </c>
      <c r="EH88" s="7">
        <f t="shared" si="224"/>
        <v>1</v>
      </c>
      <c r="EI88" s="7">
        <f t="shared" si="225"/>
        <v>1</v>
      </c>
      <c r="EJ88" s="7">
        <f t="shared" si="188"/>
        <v>1</v>
      </c>
      <c r="EK88" s="7">
        <f t="shared" si="226"/>
        <v>1</v>
      </c>
      <c r="EL88" s="7">
        <f>+Data[[#This Row],[¿El agente explica los términos y condiciones del servicio?28]]</f>
        <v>1</v>
      </c>
      <c r="EM88" s="7">
        <f t="shared" si="227"/>
        <v>1</v>
      </c>
      <c r="EN88" s="7">
        <f>+Data[[#This Row],[¿El agente identifica correctamente la solicitud del cliente? 2]]</f>
        <v>1</v>
      </c>
      <c r="EO88" s="7">
        <f t="shared" si="228"/>
        <v>1</v>
      </c>
      <c r="EP88" s="7">
        <f t="shared" si="229"/>
        <v>1</v>
      </c>
      <c r="EQ88" s="7">
        <f t="shared" si="230"/>
        <v>1</v>
      </c>
      <c r="ER88" s="7">
        <f t="shared" si="189"/>
        <v>1</v>
      </c>
      <c r="ES88" s="7">
        <f t="shared" si="231"/>
        <v>1</v>
      </c>
      <c r="ET88" s="7">
        <f t="shared" si="232"/>
        <v>1</v>
      </c>
      <c r="EU88" s="7">
        <f t="shared" si="190"/>
        <v>1</v>
      </c>
      <c r="EV88" s="7">
        <f t="shared" si="233"/>
        <v>1</v>
      </c>
      <c r="EW88" s="7">
        <f t="shared" si="234"/>
        <v>1</v>
      </c>
      <c r="EX88" s="7">
        <f t="shared" si="329"/>
        <v>1</v>
      </c>
      <c r="EY88" s="7">
        <f t="shared" si="330"/>
        <v>1</v>
      </c>
      <c r="EZ88" s="7">
        <f t="shared" si="235"/>
        <v>1</v>
      </c>
      <c r="FA88" s="7">
        <f t="shared" si="331"/>
        <v>0</v>
      </c>
      <c r="FB88" s="7">
        <f t="shared" si="191"/>
        <v>0</v>
      </c>
      <c r="FC88" s="7">
        <f t="shared" si="192"/>
        <v>0</v>
      </c>
      <c r="FD88" s="7">
        <f t="shared" si="236"/>
        <v>0</v>
      </c>
      <c r="FE88" s="7">
        <f t="shared" si="237"/>
        <v>0</v>
      </c>
      <c r="FF88" s="7">
        <f t="shared" si="238"/>
        <v>1</v>
      </c>
      <c r="FG88" s="7">
        <f t="shared" si="239"/>
        <v>1</v>
      </c>
      <c r="FH88" s="7">
        <f t="shared" si="240"/>
        <v>0</v>
      </c>
      <c r="FI88" s="7">
        <f t="shared" si="241"/>
        <v>1</v>
      </c>
      <c r="FJ88" s="7">
        <f t="shared" si="193"/>
        <v>0</v>
      </c>
      <c r="FK88" s="7">
        <f t="shared" si="242"/>
        <v>1</v>
      </c>
      <c r="FL88" s="7">
        <f>+Data[[#This Row],[¿El agente gestiona la oferta según la campaña vigente?48]]</f>
        <v>1</v>
      </c>
      <c r="FM88" s="7">
        <f t="shared" si="243"/>
        <v>1</v>
      </c>
      <c r="FN88" s="7">
        <f t="shared" si="244"/>
        <v>1</v>
      </c>
      <c r="FO88" s="7">
        <f t="shared" si="245"/>
        <v>1</v>
      </c>
      <c r="FP88" s="7">
        <f t="shared" si="194"/>
        <v>1</v>
      </c>
      <c r="FQ88" s="7">
        <f t="shared" si="246"/>
        <v>1</v>
      </c>
      <c r="FR88" s="7">
        <f>+Data[[#This Row],[¿El agente registra correctamente todas las interacciones?52]]</f>
        <v>1</v>
      </c>
      <c r="FS88" s="7">
        <f t="shared" si="195"/>
        <v>0</v>
      </c>
      <c r="FT88" s="240">
        <f t="shared" si="247"/>
        <v>1</v>
      </c>
      <c r="FU88" s="7">
        <f>+Data[[#This Row],[¿El agente confirma la titularidad del cliente adecuadamente?53]]</f>
        <v>1</v>
      </c>
      <c r="FV88" s="240">
        <f t="shared" si="248"/>
        <v>1</v>
      </c>
      <c r="FW88" s="240">
        <f t="shared" si="249"/>
        <v>1</v>
      </c>
      <c r="FX88" s="7">
        <f t="shared" si="196"/>
        <v>1</v>
      </c>
      <c r="FY88" s="240">
        <f t="shared" si="250"/>
        <v>1</v>
      </c>
      <c r="FZ88" s="7">
        <f>+Data[[#This Row],[¿El agente evita compartir información sensible?56]]</f>
        <v>1</v>
      </c>
      <c r="GA88" s="7">
        <f t="shared" si="197"/>
        <v>1</v>
      </c>
      <c r="GB88" s="189">
        <f t="shared" si="198"/>
        <v>0.1</v>
      </c>
      <c r="GC88" s="189">
        <f t="shared" si="199"/>
        <v>0</v>
      </c>
      <c r="GD88" s="190">
        <f t="shared" si="200"/>
        <v>0</v>
      </c>
      <c r="GE88" s="190">
        <f t="shared" si="201"/>
        <v>0.3</v>
      </c>
      <c r="GF88" s="7">
        <f t="shared" si="202"/>
        <v>0.4</v>
      </c>
      <c r="GG88" s="187">
        <f>1</f>
        <v>1</v>
      </c>
      <c r="GH88" s="187">
        <f t="shared" si="251"/>
        <v>1</v>
      </c>
      <c r="GI88" t="str">
        <f t="shared" si="252"/>
        <v/>
      </c>
      <c r="GJ88" t="str">
        <f t="shared" si="253"/>
        <v/>
      </c>
      <c r="GK88" t="str">
        <f t="shared" si="254"/>
        <v/>
      </c>
      <c r="GN88" t="str">
        <f t="shared" si="255"/>
        <v/>
      </c>
      <c r="GO88" t="str">
        <f t="shared" si="256"/>
        <v/>
      </c>
      <c r="GP88" t="str">
        <f t="shared" si="257"/>
        <v/>
      </c>
      <c r="GQ88" t="str">
        <f t="shared" si="258"/>
        <v/>
      </c>
      <c r="GR88" t="str">
        <f t="shared" si="259"/>
        <v/>
      </c>
      <c r="GS88" t="str">
        <f t="shared" si="260"/>
        <v/>
      </c>
      <c r="GT88" t="str">
        <f t="shared" si="261"/>
        <v/>
      </c>
      <c r="GU88" t="e">
        <f>IF(#REF!="No",#REF!,"")</f>
        <v>#REF!</v>
      </c>
      <c r="GV88" t="str">
        <f t="shared" si="262"/>
        <v/>
      </c>
      <c r="GW88" t="str">
        <f t="shared" si="263"/>
        <v/>
      </c>
      <c r="GX88" t="str">
        <f t="shared" si="264"/>
        <v/>
      </c>
      <c r="GY88" t="str">
        <f t="shared" si="265"/>
        <v/>
      </c>
      <c r="GZ88" t="str">
        <f t="shared" si="266"/>
        <v/>
      </c>
      <c r="HA88" t="str">
        <f t="shared" si="267"/>
        <v/>
      </c>
      <c r="HB88" t="str">
        <f t="shared" si="268"/>
        <v/>
      </c>
      <c r="HC88" t="str">
        <f t="shared" si="269"/>
        <v/>
      </c>
      <c r="HD88" t="str">
        <f t="shared" si="270"/>
        <v/>
      </c>
      <c r="HE88" t="str">
        <f t="shared" si="271"/>
        <v/>
      </c>
      <c r="HF88" t="str">
        <f t="shared" si="272"/>
        <v/>
      </c>
      <c r="HG88" t="str">
        <f t="shared" si="273"/>
        <v/>
      </c>
      <c r="HH88" t="str">
        <f t="shared" si="274"/>
        <v/>
      </c>
      <c r="HI88" t="str">
        <f t="shared" si="275"/>
        <v/>
      </c>
      <c r="HJ88" t="str">
        <f t="shared" si="276"/>
        <v/>
      </c>
      <c r="HK88" t="str">
        <f t="shared" si="277"/>
        <v/>
      </c>
      <c r="HL88" t="str">
        <f t="shared" si="278"/>
        <v/>
      </c>
      <c r="HM88" t="str">
        <f t="shared" si="279"/>
        <v/>
      </c>
      <c r="HN88" t="str">
        <f t="shared" si="280"/>
        <v/>
      </c>
      <c r="HO88" t="str">
        <f t="shared" si="281"/>
        <v/>
      </c>
      <c r="HP88" t="str">
        <f t="shared" si="282"/>
        <v/>
      </c>
      <c r="HQ88" t="e">
        <f>IF(#REF!="No",#REF!,"")</f>
        <v>#REF!</v>
      </c>
      <c r="HR88" t="e">
        <f>IF(#REF!="No",#REF!,"")</f>
        <v>#REF!</v>
      </c>
      <c r="HS88" t="str">
        <f t="shared" si="283"/>
        <v xml:space="preserve">¿El agente ofrece adecuadamente un producto adicional? </v>
      </c>
      <c r="HT88" t="str">
        <f t="shared" si="284"/>
        <v xml:space="preserve">¿El agente realiza venta cruzada cuando corresponde? </v>
      </c>
      <c r="HU88" t="str">
        <f t="shared" si="285"/>
        <v/>
      </c>
      <c r="HV88" t="str">
        <f t="shared" si="286"/>
        <v/>
      </c>
      <c r="HW88" t="str">
        <f t="shared" si="287"/>
        <v xml:space="preserve">¿El agente realiza seguimiento adecuado al caso o solicitud? </v>
      </c>
      <c r="HX88" t="str">
        <f t="shared" si="288"/>
        <v/>
      </c>
      <c r="HY88" t="str">
        <f t="shared" si="289"/>
        <v/>
      </c>
      <c r="HZ88" t="str">
        <f t="shared" si="290"/>
        <v/>
      </c>
      <c r="IA88" t="str">
        <f t="shared" si="291"/>
        <v/>
      </c>
      <c r="IB88" t="str">
        <f t="shared" si="292"/>
        <v/>
      </c>
      <c r="IC88" t="str">
        <f t="shared" si="293"/>
        <v/>
      </c>
      <c r="ID88" s="187" t="str">
        <f t="shared" si="294"/>
        <v/>
      </c>
      <c r="IE88" s="187" t="str">
        <f t="shared" si="295"/>
        <v/>
      </c>
      <c r="IF88" s="187" t="str">
        <f t="shared" si="296"/>
        <v/>
      </c>
      <c r="IG88" s="187" t="str">
        <f t="shared" si="297"/>
        <v/>
      </c>
      <c r="IH88" s="78" t="str">
        <f>A88&amp;" "&amp;F88&amp;" "&amp;Data[[#This Row],[mes]]</f>
        <v>Ariadna Yisel Vasquez De Garcia Outbound may-26</v>
      </c>
      <c r="II88" s="78">
        <f t="shared" si="205"/>
        <v>2</v>
      </c>
      <c r="IJ88" s="78">
        <f t="shared" si="203"/>
        <v>0</v>
      </c>
      <c r="IK88" s="78">
        <f>IF(Data[[#This Row],[Muestra Critica]]&gt;0,Data[[#This Row],[Muestra Critica]],"")</f>
        <v>1</v>
      </c>
      <c r="IL88">
        <f>IF(IK88="","",COUNTIF($IK$3:$IK503,IK88))</f>
        <v>397</v>
      </c>
      <c r="IM88">
        <f t="shared" si="204"/>
        <v>0</v>
      </c>
      <c r="IN88" s="188" t="str">
        <f t="shared" si="298"/>
        <v>may-26</v>
      </c>
      <c r="IO88" s="78"/>
      <c r="IP88" s="78"/>
      <c r="IQ88" s="78"/>
      <c r="IR88" s="78"/>
      <c r="IS88" s="78" t="str">
        <f ca="1">IFERROR(_xlfn.XLOOKUP(A:A,HC!B:B,HC!E:E,,0),0)</f>
        <v>&gt; 60 dias</v>
      </c>
    </row>
    <row r="89" spans="1:253" ht="15.5">
      <c r="A89" s="205" t="s">
        <v>332</v>
      </c>
      <c r="B89" s="205">
        <v>68221370</v>
      </c>
      <c r="C89" s="210">
        <v>46153</v>
      </c>
      <c r="D89" s="205" t="s">
        <v>449</v>
      </c>
      <c r="E89" s="205" t="s">
        <v>434</v>
      </c>
      <c r="F89" s="205" t="s">
        <v>32</v>
      </c>
      <c r="G89" s="205" t="s">
        <v>436</v>
      </c>
      <c r="H89" s="205" t="s">
        <v>451</v>
      </c>
      <c r="I89" s="206" t="s">
        <v>447</v>
      </c>
      <c r="J89" s="168" t="s">
        <v>33</v>
      </c>
      <c r="K89" s="168" t="s">
        <v>33</v>
      </c>
      <c r="L89" s="168" t="s">
        <v>33</v>
      </c>
      <c r="M89" s="168" t="s">
        <v>33</v>
      </c>
      <c r="N89" s="168" t="s">
        <v>33</v>
      </c>
      <c r="O89" s="168" t="s">
        <v>33</v>
      </c>
      <c r="P89" s="168" t="s">
        <v>33</v>
      </c>
      <c r="Q89" s="168" t="s">
        <v>33</v>
      </c>
      <c r="R89" s="168" t="s">
        <v>33</v>
      </c>
      <c r="S89" s="168" t="s">
        <v>33</v>
      </c>
      <c r="T89" s="168" t="s">
        <v>33</v>
      </c>
      <c r="U89" s="168" t="s">
        <v>33</v>
      </c>
      <c r="V89" s="169" t="s">
        <v>33</v>
      </c>
      <c r="W89" s="169" t="s">
        <v>33</v>
      </c>
      <c r="X89" s="169" t="s">
        <v>33</v>
      </c>
      <c r="Y89" s="169" t="s">
        <v>33</v>
      </c>
      <c r="Z89" s="169" t="s">
        <v>33</v>
      </c>
      <c r="AA89" s="169" t="s">
        <v>33</v>
      </c>
      <c r="AB89" s="169" t="s">
        <v>33</v>
      </c>
      <c r="AC89" s="169" t="s">
        <v>33</v>
      </c>
      <c r="AD89" s="169" t="s">
        <v>33</v>
      </c>
      <c r="AE89" s="169" t="s">
        <v>33</v>
      </c>
      <c r="AF89" s="169" t="s">
        <v>33</v>
      </c>
      <c r="AG89" s="169" t="s">
        <v>33</v>
      </c>
      <c r="AH89" s="169" t="s">
        <v>33</v>
      </c>
      <c r="AI89" s="169" t="s">
        <v>33</v>
      </c>
      <c r="AJ89" s="169" t="s">
        <v>33</v>
      </c>
      <c r="AK89" s="169" t="s">
        <v>33</v>
      </c>
      <c r="AL89" s="169" t="s">
        <v>33</v>
      </c>
      <c r="AM89" s="169" t="s">
        <v>33</v>
      </c>
      <c r="AN89" s="169" t="s">
        <v>33</v>
      </c>
      <c r="AO89" s="169" t="s">
        <v>33</v>
      </c>
      <c r="AP89" s="169" t="s">
        <v>33</v>
      </c>
      <c r="AQ89" s="169" t="s">
        <v>464</v>
      </c>
      <c r="AR89" s="169" t="s">
        <v>34</v>
      </c>
      <c r="AS89" s="169" t="s">
        <v>34</v>
      </c>
      <c r="AT89" s="169" t="s">
        <v>34</v>
      </c>
      <c r="AU89" s="169" t="s">
        <v>33</v>
      </c>
      <c r="AV89" s="169" t="s">
        <v>34</v>
      </c>
      <c r="AW89" s="169" t="s">
        <v>33</v>
      </c>
      <c r="AX89" s="169" t="s">
        <v>33</v>
      </c>
      <c r="AY89" s="169" t="s">
        <v>33</v>
      </c>
      <c r="AZ89" s="169" t="s">
        <v>33</v>
      </c>
      <c r="BA89" s="169" t="s">
        <v>33</v>
      </c>
      <c r="BB89" s="169" t="s">
        <v>33</v>
      </c>
      <c r="BC89" s="207" t="s">
        <v>33</v>
      </c>
      <c r="BD89" s="207" t="s">
        <v>33</v>
      </c>
      <c r="BE89" s="207" t="s">
        <v>33</v>
      </c>
      <c r="BF89" s="208" t="s">
        <v>33</v>
      </c>
      <c r="BG89" s="196"/>
      <c r="BH89" s="211" t="str">
        <f>Data[[#This Row],[Tipo de Muestra]]</f>
        <v>Critica</v>
      </c>
      <c r="BI89" s="196"/>
      <c r="BJ89" s="196"/>
      <c r="BK89">
        <f t="shared" si="206"/>
        <v>1</v>
      </c>
      <c r="BL89">
        <f t="shared" si="207"/>
        <v>1</v>
      </c>
      <c r="BM89">
        <f t="shared" si="332"/>
        <v>1</v>
      </c>
      <c r="BN89">
        <f t="shared" si="333"/>
        <v>1</v>
      </c>
      <c r="BO89">
        <f t="shared" si="334"/>
        <v>1</v>
      </c>
      <c r="BP89">
        <f t="shared" si="335"/>
        <v>1</v>
      </c>
      <c r="BQ89">
        <f t="shared" si="336"/>
        <v>1</v>
      </c>
      <c r="BR89">
        <f t="shared" si="337"/>
        <v>1</v>
      </c>
      <c r="BS89">
        <f t="shared" si="338"/>
        <v>1</v>
      </c>
      <c r="BT89">
        <f t="shared" si="339"/>
        <v>1</v>
      </c>
      <c r="BU89">
        <f t="shared" si="340"/>
        <v>1</v>
      </c>
      <c r="BV89">
        <f t="shared" si="341"/>
        <v>1</v>
      </c>
      <c r="BW89">
        <f t="shared" si="342"/>
        <v>1</v>
      </c>
      <c r="BX89">
        <f t="shared" si="343"/>
        <v>1</v>
      </c>
      <c r="BY89">
        <f t="shared" si="344"/>
        <v>1</v>
      </c>
      <c r="BZ89">
        <f t="shared" si="345"/>
        <v>1</v>
      </c>
      <c r="CA89">
        <f t="shared" si="346"/>
        <v>1</v>
      </c>
      <c r="CB89">
        <f t="shared" si="347"/>
        <v>1</v>
      </c>
      <c r="CC89">
        <f t="shared" si="348"/>
        <v>1</v>
      </c>
      <c r="CD89">
        <f t="shared" si="349"/>
        <v>1</v>
      </c>
      <c r="CE89">
        <f t="shared" si="350"/>
        <v>1</v>
      </c>
      <c r="CF89">
        <f t="shared" si="299"/>
        <v>1</v>
      </c>
      <c r="CG89">
        <f t="shared" si="300"/>
        <v>1</v>
      </c>
      <c r="CH89">
        <f t="shared" si="301"/>
        <v>1</v>
      </c>
      <c r="CI89">
        <f t="shared" si="302"/>
        <v>1</v>
      </c>
      <c r="CJ89">
        <f t="shared" si="303"/>
        <v>1</v>
      </c>
      <c r="CK89">
        <f t="shared" si="304"/>
        <v>1</v>
      </c>
      <c r="CL89">
        <f t="shared" si="305"/>
        <v>1</v>
      </c>
      <c r="CM89">
        <f t="shared" si="306"/>
        <v>1</v>
      </c>
      <c r="CN89">
        <f t="shared" si="307"/>
        <v>1</v>
      </c>
      <c r="CO89">
        <f t="shared" si="308"/>
        <v>1</v>
      </c>
      <c r="CP89">
        <f t="shared" si="309"/>
        <v>1</v>
      </c>
      <c r="CQ89">
        <f t="shared" si="310"/>
        <v>1</v>
      </c>
      <c r="CR89">
        <f t="shared" si="311"/>
        <v>0</v>
      </c>
      <c r="CS89">
        <f t="shared" si="312"/>
        <v>0</v>
      </c>
      <c r="CT89">
        <f t="shared" si="313"/>
        <v>0</v>
      </c>
      <c r="CU89">
        <f t="shared" si="314"/>
        <v>1</v>
      </c>
      <c r="CV89">
        <f t="shared" si="315"/>
        <v>0</v>
      </c>
      <c r="CW89">
        <f t="shared" si="316"/>
        <v>1</v>
      </c>
      <c r="CX89">
        <f t="shared" si="317"/>
        <v>1</v>
      </c>
      <c r="CY89">
        <f t="shared" si="318"/>
        <v>1</v>
      </c>
      <c r="CZ89">
        <f t="shared" si="319"/>
        <v>1</v>
      </c>
      <c r="DA89">
        <f t="shared" si="320"/>
        <v>1</v>
      </c>
      <c r="DB89">
        <f t="shared" si="321"/>
        <v>1</v>
      </c>
      <c r="DC89" s="187">
        <f t="shared" si="322"/>
        <v>1</v>
      </c>
      <c r="DD89" s="187">
        <f t="shared" si="323"/>
        <v>1</v>
      </c>
      <c r="DE89" s="187">
        <f t="shared" si="324"/>
        <v>1</v>
      </c>
      <c r="DF89" s="187">
        <f t="shared" si="208"/>
        <v>1</v>
      </c>
      <c r="DG89">
        <f t="shared" si="351"/>
        <v>1</v>
      </c>
      <c r="DH89" s="7">
        <f t="shared" si="209"/>
        <v>0.15</v>
      </c>
      <c r="DI89" s="7">
        <f t="shared" si="210"/>
        <v>0.15</v>
      </c>
      <c r="DJ89" s="7">
        <f t="shared" si="211"/>
        <v>0.15</v>
      </c>
      <c r="DK89" s="7">
        <f t="shared" ref="DK89:DK152" si="352">IF(MIN(DH89:DJ89)=0,0,15%)</f>
        <v>0.15</v>
      </c>
      <c r="DL89" s="7">
        <f t="shared" si="212"/>
        <v>0.3</v>
      </c>
      <c r="DM89" s="7">
        <f t="shared" si="213"/>
        <v>0.3</v>
      </c>
      <c r="DN89" s="7">
        <f t="shared" si="214"/>
        <v>0.3</v>
      </c>
      <c r="DO89" s="7">
        <f t="shared" si="215"/>
        <v>0.3</v>
      </c>
      <c r="DP89" s="7">
        <f>IF(MIN(Data[[#This Row],[¿El agente demuestra escucha activa durante la gestión?6]:[¿El agente parafrasea para confirmar entendimiento?9]])=0,0,30%)</f>
        <v>0.3</v>
      </c>
      <c r="DQ89" s="7">
        <f t="shared" si="216"/>
        <v>0.3</v>
      </c>
      <c r="DR89" s="7">
        <f t="shared" si="217"/>
        <v>0.3</v>
      </c>
      <c r="DS89" s="7">
        <f t="shared" si="218"/>
        <v>0.3</v>
      </c>
      <c r="DT89" s="7">
        <f t="shared" si="219"/>
        <v>0.3</v>
      </c>
      <c r="DU89" s="7">
        <f>IF(MIN(Data[[#This Row],[¿El agente adapta su comunicación al cliente?11]:[¿El agente utiliza el plural corporativo correctamente?14]])=0,0,30%)</f>
        <v>0.3</v>
      </c>
      <c r="DV89" s="7">
        <f t="shared" si="220"/>
        <v>0.25</v>
      </c>
      <c r="DW89" s="7">
        <f t="shared" ref="DW89:DW152" si="353">IF(MIN(DV89)=0,0,25%)</f>
        <v>0.25</v>
      </c>
      <c r="DX89" s="7">
        <f t="shared" ref="DX89:DX152" si="354">IF(SUM(DK89,DP89,DU89,DW89)&gt;335%,100%,SUM(DK89,DP89,DU89,DW89)/100%)</f>
        <v>1</v>
      </c>
      <c r="DY89" s="7">
        <f t="shared" si="325"/>
        <v>1</v>
      </c>
      <c r="DZ89" s="7">
        <f t="shared" si="326"/>
        <v>1</v>
      </c>
      <c r="EA89" s="7">
        <f t="shared" si="327"/>
        <v>1</v>
      </c>
      <c r="EB89" s="7">
        <f t="shared" si="328"/>
        <v>1</v>
      </c>
      <c r="EC89" s="7">
        <f t="shared" ref="EC89:EC152" si="355">IF(SUM(DY89:EB89)=400%,100%,0%)</f>
        <v>1</v>
      </c>
      <c r="ED89" s="7">
        <f t="shared" si="221"/>
        <v>1</v>
      </c>
      <c r="EE89" s="7">
        <f t="shared" si="222"/>
        <v>1</v>
      </c>
      <c r="EF89" s="7">
        <f>IF(SUM(Data[[#This Row],[¿El agente presenta correctamente los beneficios del producto?23]:[¿El agente comunica beneficios emocionales al cliente?24]])=200%,100%,0%)</f>
        <v>1</v>
      </c>
      <c r="EG89" s="7">
        <f t="shared" si="223"/>
        <v>1</v>
      </c>
      <c r="EH89" s="7">
        <f t="shared" si="224"/>
        <v>1</v>
      </c>
      <c r="EI89" s="7">
        <f t="shared" si="225"/>
        <v>1</v>
      </c>
      <c r="EJ89" s="7">
        <f t="shared" ref="EJ89:EJ152" si="356">IF(SUM(EG89:EI89)=300%,100%,0%)</f>
        <v>1</v>
      </c>
      <c r="EK89" s="7">
        <f t="shared" si="226"/>
        <v>1</v>
      </c>
      <c r="EL89" s="7">
        <f>+Data[[#This Row],[¿El agente explica los términos y condiciones del servicio?28]]</f>
        <v>1</v>
      </c>
      <c r="EM89" s="7">
        <f t="shared" si="227"/>
        <v>1</v>
      </c>
      <c r="EN89" s="7">
        <f>+Data[[#This Row],[¿El agente identifica correctamente la solicitud del cliente? 2]]</f>
        <v>1</v>
      </c>
      <c r="EO89" s="7">
        <f t="shared" si="228"/>
        <v>1</v>
      </c>
      <c r="EP89" s="7">
        <f t="shared" si="229"/>
        <v>1</v>
      </c>
      <c r="EQ89" s="7">
        <f t="shared" si="230"/>
        <v>1</v>
      </c>
      <c r="ER89" s="7">
        <f t="shared" ref="ER89:ER152" si="357">IF(SUM(EO89:EQ89)=300%,100%,0%)</f>
        <v>1</v>
      </c>
      <c r="ES89" s="7">
        <f t="shared" si="231"/>
        <v>1</v>
      </c>
      <c r="ET89" s="7">
        <f t="shared" si="232"/>
        <v>1</v>
      </c>
      <c r="EU89" s="7">
        <f t="shared" ref="EU89:EU152" si="358">IF(SUM(ES89:ET89)=200%,100%,0%)</f>
        <v>1</v>
      </c>
      <c r="EV89" s="7">
        <f t="shared" si="233"/>
        <v>1</v>
      </c>
      <c r="EW89" s="7">
        <f t="shared" si="234"/>
        <v>1</v>
      </c>
      <c r="EX89" s="7">
        <f t="shared" si="329"/>
        <v>1</v>
      </c>
      <c r="EY89" s="7">
        <f t="shared" si="330"/>
        <v>1</v>
      </c>
      <c r="EZ89" s="7">
        <f t="shared" si="235"/>
        <v>1</v>
      </c>
      <c r="FA89" s="7">
        <f t="shared" si="331"/>
        <v>0</v>
      </c>
      <c r="FB89" s="7">
        <f t="shared" ref="FB89:FB152" si="359">IF(SUM(EV89:FA89)=600%,100%,0%)</f>
        <v>0</v>
      </c>
      <c r="FC89" s="7">
        <f t="shared" ref="FC89:FC152" si="360">IF(SUM(EC89,EF89,EL89,EJ89,EN89,ER89,EU89,FB89)=800%,100%,0%)</f>
        <v>0</v>
      </c>
      <c r="FD89" s="7">
        <f t="shared" si="236"/>
        <v>0</v>
      </c>
      <c r="FE89" s="7">
        <f t="shared" si="237"/>
        <v>0</v>
      </c>
      <c r="FF89" s="7">
        <f t="shared" si="238"/>
        <v>0</v>
      </c>
      <c r="FG89" s="7">
        <f t="shared" si="239"/>
        <v>1</v>
      </c>
      <c r="FH89" s="7">
        <f t="shared" si="240"/>
        <v>0</v>
      </c>
      <c r="FI89" s="7">
        <f t="shared" si="241"/>
        <v>1</v>
      </c>
      <c r="FJ89" s="7">
        <f t="shared" ref="FJ89:FJ152" si="361">IF(SUM(FD89:FI89)=600%,100%,)</f>
        <v>0</v>
      </c>
      <c r="FK89" s="7">
        <f t="shared" si="242"/>
        <v>1</v>
      </c>
      <c r="FL89" s="7">
        <f>+Data[[#This Row],[¿El agente gestiona la oferta según la campaña vigente?48]]</f>
        <v>1</v>
      </c>
      <c r="FM89" s="7">
        <f t="shared" si="243"/>
        <v>1</v>
      </c>
      <c r="FN89" s="7">
        <f t="shared" si="244"/>
        <v>1</v>
      </c>
      <c r="FO89" s="7">
        <f t="shared" si="245"/>
        <v>1</v>
      </c>
      <c r="FP89" s="7">
        <f t="shared" ref="FP89:FP152" si="362">IF(SUM(FM89:FO89)=300%,100%,)</f>
        <v>1</v>
      </c>
      <c r="FQ89" s="7">
        <f t="shared" si="246"/>
        <v>1</v>
      </c>
      <c r="FR89" s="7">
        <f>+Data[[#This Row],[¿El agente registra correctamente todas las interacciones?52]]</f>
        <v>1</v>
      </c>
      <c r="FS89" s="7">
        <f t="shared" ref="FS89:FS152" si="363">IF(SUM(FJ89,FL89,FP89,FR89)=400%,100%,0)</f>
        <v>0</v>
      </c>
      <c r="FT89" s="240">
        <f t="shared" si="247"/>
        <v>1</v>
      </c>
      <c r="FU89" s="7">
        <f>+Data[[#This Row],[¿El agente confirma la titularidad del cliente adecuadamente?53]]</f>
        <v>1</v>
      </c>
      <c r="FV89" s="240">
        <f t="shared" si="248"/>
        <v>1</v>
      </c>
      <c r="FW89" s="240">
        <f t="shared" si="249"/>
        <v>1</v>
      </c>
      <c r="FX89" s="7">
        <f t="shared" ref="FX89:FX152" si="364">IF(SUM(FV89:FW89)=200%,100%,)</f>
        <v>1</v>
      </c>
      <c r="FY89" s="240">
        <f t="shared" si="250"/>
        <v>1</v>
      </c>
      <c r="FZ89" s="7">
        <f>+Data[[#This Row],[¿El agente evita compartir información sensible?56]]</f>
        <v>1</v>
      </c>
      <c r="GA89" s="7">
        <f t="shared" ref="GA89:GA152" si="365">IF(SUM(FU89,FX89,FZ89)=300%,100%,)</f>
        <v>1</v>
      </c>
      <c r="GB89" s="189">
        <f t="shared" ref="GB89:GB152" si="366">$GB$2*DX89</f>
        <v>0.1</v>
      </c>
      <c r="GC89" s="189">
        <f t="shared" ref="GC89:GC152" si="367">$GC$2*FC89</f>
        <v>0</v>
      </c>
      <c r="GD89" s="190">
        <f t="shared" ref="GD89:GD152" si="368">$GD$2*FS89</f>
        <v>0</v>
      </c>
      <c r="GE89" s="190">
        <f t="shared" ref="GE89:GE152" si="369">$GE$2*GA89</f>
        <v>0.3</v>
      </c>
      <c r="GF89" s="7">
        <f t="shared" ref="GF89:GF152" si="370">SUM(GB89:GE89)</f>
        <v>0.4</v>
      </c>
      <c r="GG89" s="187">
        <f>1</f>
        <v>1</v>
      </c>
      <c r="GH89" s="187">
        <f t="shared" si="251"/>
        <v>1</v>
      </c>
      <c r="GI89" t="str">
        <f t="shared" si="252"/>
        <v/>
      </c>
      <c r="GJ89" t="str">
        <f t="shared" si="253"/>
        <v/>
      </c>
      <c r="GK89" t="str">
        <f t="shared" si="254"/>
        <v/>
      </c>
      <c r="GN89" t="str">
        <f t="shared" si="255"/>
        <v/>
      </c>
      <c r="GO89" t="str">
        <f t="shared" si="256"/>
        <v/>
      </c>
      <c r="GP89" t="str">
        <f t="shared" si="257"/>
        <v/>
      </c>
      <c r="GQ89" t="str">
        <f t="shared" si="258"/>
        <v/>
      </c>
      <c r="GR89" t="str">
        <f t="shared" si="259"/>
        <v/>
      </c>
      <c r="GS89" t="str">
        <f t="shared" si="260"/>
        <v/>
      </c>
      <c r="GT89" t="str">
        <f t="shared" si="261"/>
        <v/>
      </c>
      <c r="GU89" t="e">
        <f>IF(#REF!="No",#REF!,"")</f>
        <v>#REF!</v>
      </c>
      <c r="GV89" t="str">
        <f t="shared" si="262"/>
        <v/>
      </c>
      <c r="GW89" t="str">
        <f t="shared" si="263"/>
        <v/>
      </c>
      <c r="GX89" t="str">
        <f t="shared" si="264"/>
        <v/>
      </c>
      <c r="GY89" t="str">
        <f t="shared" si="265"/>
        <v/>
      </c>
      <c r="GZ89" t="str">
        <f t="shared" si="266"/>
        <v/>
      </c>
      <c r="HA89" t="str">
        <f t="shared" si="267"/>
        <v/>
      </c>
      <c r="HB89" t="str">
        <f t="shared" si="268"/>
        <v/>
      </c>
      <c r="HC89" t="str">
        <f t="shared" si="269"/>
        <v/>
      </c>
      <c r="HD89" t="str">
        <f t="shared" si="270"/>
        <v/>
      </c>
      <c r="HE89" t="str">
        <f t="shared" si="271"/>
        <v/>
      </c>
      <c r="HF89" t="str">
        <f t="shared" si="272"/>
        <v/>
      </c>
      <c r="HG89" t="str">
        <f t="shared" si="273"/>
        <v/>
      </c>
      <c r="HH89" t="str">
        <f t="shared" si="274"/>
        <v/>
      </c>
      <c r="HI89" t="str">
        <f t="shared" si="275"/>
        <v/>
      </c>
      <c r="HJ89" t="str">
        <f t="shared" si="276"/>
        <v/>
      </c>
      <c r="HK89" t="str">
        <f t="shared" si="277"/>
        <v/>
      </c>
      <c r="HL89" t="str">
        <f t="shared" si="278"/>
        <v/>
      </c>
      <c r="HM89" t="str">
        <f t="shared" si="279"/>
        <v/>
      </c>
      <c r="HN89" t="str">
        <f t="shared" si="280"/>
        <v/>
      </c>
      <c r="HO89" t="str">
        <f t="shared" si="281"/>
        <v/>
      </c>
      <c r="HP89" t="str">
        <f t="shared" si="282"/>
        <v/>
      </c>
      <c r="HQ89" t="e">
        <f>IF(#REF!="No",#REF!,"")</f>
        <v>#REF!</v>
      </c>
      <c r="HR89" t="e">
        <f>IF(#REF!="No",#REF!,"")</f>
        <v>#REF!</v>
      </c>
      <c r="HS89" t="str">
        <f t="shared" si="283"/>
        <v xml:space="preserve">¿El agente ofrece adecuadamente un producto adicional? </v>
      </c>
      <c r="HT89" t="str">
        <f t="shared" si="284"/>
        <v xml:space="preserve">¿El agente realiza venta cruzada cuando corresponde? </v>
      </c>
      <c r="HU89" t="str">
        <f t="shared" si="285"/>
        <v xml:space="preserve">¿El agente indaga o sondea adecuadamente las necesidades del cliente? </v>
      </c>
      <c r="HV89" t="str">
        <f t="shared" si="286"/>
        <v/>
      </c>
      <c r="HW89" t="str">
        <f t="shared" si="287"/>
        <v xml:space="preserve">¿El agente realiza seguimiento adecuado al caso o solicitud? </v>
      </c>
      <c r="HX89" t="str">
        <f t="shared" si="288"/>
        <v/>
      </c>
      <c r="HY89" t="str">
        <f t="shared" si="289"/>
        <v/>
      </c>
      <c r="HZ89" t="str">
        <f t="shared" si="290"/>
        <v/>
      </c>
      <c r="IA89" t="str">
        <f t="shared" si="291"/>
        <v/>
      </c>
      <c r="IB89" t="str">
        <f t="shared" si="292"/>
        <v/>
      </c>
      <c r="IC89" t="str">
        <f t="shared" si="293"/>
        <v/>
      </c>
      <c r="ID89" s="187" t="str">
        <f t="shared" si="294"/>
        <v/>
      </c>
      <c r="IE89" s="187" t="str">
        <f t="shared" si="295"/>
        <v/>
      </c>
      <c r="IF89" s="187" t="str">
        <f t="shared" si="296"/>
        <v/>
      </c>
      <c r="IG89" s="187" t="str">
        <f t="shared" si="297"/>
        <v/>
      </c>
      <c r="IH89" s="78" t="str">
        <f>A89&amp;" "&amp;F89&amp;" "&amp;Data[[#This Row],[mes]]</f>
        <v>Lerys Ariana Barrios Chacon Outbound may-26</v>
      </c>
      <c r="II89" s="78">
        <f t="shared" si="205"/>
        <v>2</v>
      </c>
      <c r="IJ89" s="78">
        <f t="shared" ref="IJ89:IJ152" si="371">IF(II89=1,1,0)</f>
        <v>0</v>
      </c>
      <c r="IK89" s="78">
        <f>IF(Data[[#This Row],[Muestra Critica]]&gt;0,Data[[#This Row],[Muestra Critica]],"")</f>
        <v>1</v>
      </c>
      <c r="IL89">
        <f>IF(IK89="","",COUNTIF($IK$3:$IK504,IK89))</f>
        <v>397</v>
      </c>
      <c r="IM89">
        <f t="shared" ref="IM89:IM152" si="372">IF(IL89=1,1,0)</f>
        <v>0</v>
      </c>
      <c r="IN89" s="188" t="str">
        <f t="shared" si="298"/>
        <v>may-26</v>
      </c>
      <c r="IO89" s="78"/>
      <c r="IP89" s="78"/>
      <c r="IQ89" s="78"/>
      <c r="IR89" s="78"/>
      <c r="IS89" s="78" t="str">
        <f ca="1">IFERROR(_xlfn.XLOOKUP(A:A,HC!B:B,HC!E:E,,0),0)</f>
        <v>&gt; 60 dias</v>
      </c>
    </row>
    <row r="90" spans="1:253" ht="15.5">
      <c r="A90" s="205" t="s">
        <v>333</v>
      </c>
      <c r="B90" s="205">
        <v>69176885</v>
      </c>
      <c r="C90" s="210">
        <v>46153</v>
      </c>
      <c r="D90" s="205" t="s">
        <v>449</v>
      </c>
      <c r="E90" s="205" t="s">
        <v>434</v>
      </c>
      <c r="F90" s="205" t="s">
        <v>32</v>
      </c>
      <c r="G90" s="205" t="s">
        <v>436</v>
      </c>
      <c r="H90" s="205" t="s">
        <v>451</v>
      </c>
      <c r="I90" s="206" t="s">
        <v>447</v>
      </c>
      <c r="J90" s="168" t="s">
        <v>33</v>
      </c>
      <c r="K90" s="168" t="s">
        <v>33</v>
      </c>
      <c r="L90" s="168" t="s">
        <v>33</v>
      </c>
      <c r="M90" s="168" t="s">
        <v>33</v>
      </c>
      <c r="N90" s="168" t="s">
        <v>33</v>
      </c>
      <c r="O90" s="168" t="s">
        <v>33</v>
      </c>
      <c r="P90" s="168" t="s">
        <v>33</v>
      </c>
      <c r="Q90" s="168" t="s">
        <v>33</v>
      </c>
      <c r="R90" s="168" t="s">
        <v>33</v>
      </c>
      <c r="S90" s="168" t="s">
        <v>33</v>
      </c>
      <c r="T90" s="168" t="s">
        <v>33</v>
      </c>
      <c r="U90" s="168" t="s">
        <v>33</v>
      </c>
      <c r="V90" s="169" t="s">
        <v>33</v>
      </c>
      <c r="W90" s="169" t="s">
        <v>33</v>
      </c>
      <c r="X90" s="169" t="s">
        <v>33</v>
      </c>
      <c r="Y90" s="169" t="s">
        <v>33</v>
      </c>
      <c r="Z90" s="169" t="s">
        <v>33</v>
      </c>
      <c r="AA90" s="169" t="s">
        <v>33</v>
      </c>
      <c r="AB90" s="169" t="s">
        <v>33</v>
      </c>
      <c r="AC90" s="169" t="s">
        <v>33</v>
      </c>
      <c r="AD90" s="169" t="s">
        <v>33</v>
      </c>
      <c r="AE90" s="169" t="s">
        <v>33</v>
      </c>
      <c r="AF90" s="169" t="s">
        <v>33</v>
      </c>
      <c r="AG90" s="169" t="s">
        <v>33</v>
      </c>
      <c r="AH90" s="169" t="s">
        <v>33</v>
      </c>
      <c r="AI90" s="169" t="s">
        <v>33</v>
      </c>
      <c r="AJ90" s="169" t="s">
        <v>33</v>
      </c>
      <c r="AK90" s="169" t="s">
        <v>33</v>
      </c>
      <c r="AL90" s="169" t="s">
        <v>33</v>
      </c>
      <c r="AM90" s="169" t="s">
        <v>33</v>
      </c>
      <c r="AN90" s="169" t="s">
        <v>33</v>
      </c>
      <c r="AO90" s="169" t="s">
        <v>33</v>
      </c>
      <c r="AP90" s="169" t="s">
        <v>33</v>
      </c>
      <c r="AQ90" s="169" t="s">
        <v>464</v>
      </c>
      <c r="AR90" s="169" t="s">
        <v>34</v>
      </c>
      <c r="AS90" s="169" t="s">
        <v>34</v>
      </c>
      <c r="AT90" s="169" t="s">
        <v>34</v>
      </c>
      <c r="AU90" s="169" t="s">
        <v>33</v>
      </c>
      <c r="AV90" s="169" t="s">
        <v>34</v>
      </c>
      <c r="AW90" s="169" t="s">
        <v>34</v>
      </c>
      <c r="AX90" s="169" t="s">
        <v>33</v>
      </c>
      <c r="AY90" s="169" t="s">
        <v>33</v>
      </c>
      <c r="AZ90" s="169" t="s">
        <v>33</v>
      </c>
      <c r="BA90" s="169" t="s">
        <v>33</v>
      </c>
      <c r="BB90" s="169" t="s">
        <v>33</v>
      </c>
      <c r="BC90" s="207" t="s">
        <v>33</v>
      </c>
      <c r="BD90" s="207" t="s">
        <v>33</v>
      </c>
      <c r="BE90" s="207" t="s">
        <v>33</v>
      </c>
      <c r="BF90" s="208" t="s">
        <v>33</v>
      </c>
      <c r="BG90" s="196"/>
      <c r="BH90" s="211" t="str">
        <f>Data[[#This Row],[Tipo de Muestra]]</f>
        <v>Critica</v>
      </c>
      <c r="BI90" s="196"/>
      <c r="BJ90" s="196"/>
      <c r="BK90">
        <f t="shared" si="206"/>
        <v>1</v>
      </c>
      <c r="BL90">
        <f t="shared" si="207"/>
        <v>1</v>
      </c>
      <c r="BM90">
        <f t="shared" si="332"/>
        <v>1</v>
      </c>
      <c r="BN90">
        <f t="shared" si="333"/>
        <v>1</v>
      </c>
      <c r="BO90">
        <f t="shared" si="334"/>
        <v>1</v>
      </c>
      <c r="BP90">
        <f t="shared" si="335"/>
        <v>1</v>
      </c>
      <c r="BQ90">
        <f t="shared" si="336"/>
        <v>1</v>
      </c>
      <c r="BR90">
        <f t="shared" si="337"/>
        <v>1</v>
      </c>
      <c r="BS90">
        <f t="shared" si="338"/>
        <v>1</v>
      </c>
      <c r="BT90">
        <f t="shared" si="339"/>
        <v>1</v>
      </c>
      <c r="BU90">
        <f t="shared" si="340"/>
        <v>1</v>
      </c>
      <c r="BV90">
        <f t="shared" si="341"/>
        <v>1</v>
      </c>
      <c r="BW90">
        <f t="shared" si="342"/>
        <v>1</v>
      </c>
      <c r="BX90">
        <f t="shared" si="343"/>
        <v>1</v>
      </c>
      <c r="BY90">
        <f t="shared" si="344"/>
        <v>1</v>
      </c>
      <c r="BZ90">
        <f t="shared" si="345"/>
        <v>1</v>
      </c>
      <c r="CA90">
        <f t="shared" si="346"/>
        <v>1</v>
      </c>
      <c r="CB90">
        <f t="shared" si="347"/>
        <v>1</v>
      </c>
      <c r="CC90">
        <f t="shared" si="348"/>
        <v>1</v>
      </c>
      <c r="CD90">
        <f t="shared" si="349"/>
        <v>1</v>
      </c>
      <c r="CE90">
        <f t="shared" si="350"/>
        <v>1</v>
      </c>
      <c r="CF90">
        <f t="shared" si="299"/>
        <v>1</v>
      </c>
      <c r="CG90">
        <f t="shared" si="300"/>
        <v>1</v>
      </c>
      <c r="CH90">
        <f t="shared" si="301"/>
        <v>1</v>
      </c>
      <c r="CI90">
        <f t="shared" si="302"/>
        <v>1</v>
      </c>
      <c r="CJ90">
        <f t="shared" si="303"/>
        <v>1</v>
      </c>
      <c r="CK90">
        <f t="shared" si="304"/>
        <v>1</v>
      </c>
      <c r="CL90">
        <f t="shared" si="305"/>
        <v>1</v>
      </c>
      <c r="CM90">
        <f t="shared" si="306"/>
        <v>1</v>
      </c>
      <c r="CN90">
        <f t="shared" si="307"/>
        <v>1</v>
      </c>
      <c r="CO90">
        <f t="shared" si="308"/>
        <v>1</v>
      </c>
      <c r="CP90">
        <f t="shared" si="309"/>
        <v>1</v>
      </c>
      <c r="CQ90">
        <f t="shared" si="310"/>
        <v>1</v>
      </c>
      <c r="CR90">
        <f t="shared" si="311"/>
        <v>0</v>
      </c>
      <c r="CS90">
        <f t="shared" si="312"/>
        <v>0</v>
      </c>
      <c r="CT90">
        <f t="shared" si="313"/>
        <v>0</v>
      </c>
      <c r="CU90">
        <f t="shared" si="314"/>
        <v>1</v>
      </c>
      <c r="CV90">
        <f t="shared" si="315"/>
        <v>0</v>
      </c>
      <c r="CW90">
        <f t="shared" si="316"/>
        <v>0</v>
      </c>
      <c r="CX90">
        <f t="shared" si="317"/>
        <v>1</v>
      </c>
      <c r="CY90">
        <f t="shared" si="318"/>
        <v>1</v>
      </c>
      <c r="CZ90">
        <f t="shared" si="319"/>
        <v>1</v>
      </c>
      <c r="DA90">
        <f t="shared" si="320"/>
        <v>1</v>
      </c>
      <c r="DB90">
        <f t="shared" si="321"/>
        <v>1</v>
      </c>
      <c r="DC90" s="187">
        <f t="shared" si="322"/>
        <v>1</v>
      </c>
      <c r="DD90" s="187">
        <f t="shared" si="323"/>
        <v>1</v>
      </c>
      <c r="DE90" s="187">
        <f t="shared" si="324"/>
        <v>1</v>
      </c>
      <c r="DF90" s="187">
        <f t="shared" si="208"/>
        <v>1</v>
      </c>
      <c r="DG90">
        <f t="shared" si="351"/>
        <v>1</v>
      </c>
      <c r="DH90" s="7">
        <f t="shared" si="209"/>
        <v>0.15</v>
      </c>
      <c r="DI90" s="7">
        <f t="shared" si="210"/>
        <v>0.15</v>
      </c>
      <c r="DJ90" s="7">
        <f t="shared" si="211"/>
        <v>0.15</v>
      </c>
      <c r="DK90" s="7">
        <f t="shared" si="352"/>
        <v>0.15</v>
      </c>
      <c r="DL90" s="7">
        <f t="shared" si="212"/>
        <v>0.3</v>
      </c>
      <c r="DM90" s="7">
        <f t="shared" si="213"/>
        <v>0.3</v>
      </c>
      <c r="DN90" s="7">
        <f t="shared" si="214"/>
        <v>0.3</v>
      </c>
      <c r="DO90" s="7">
        <f t="shared" si="215"/>
        <v>0.3</v>
      </c>
      <c r="DP90" s="7">
        <f>IF(MIN(Data[[#This Row],[¿El agente demuestra escucha activa durante la gestión?6]:[¿El agente parafrasea para confirmar entendimiento?9]])=0,0,30%)</f>
        <v>0.3</v>
      </c>
      <c r="DQ90" s="7">
        <f t="shared" si="216"/>
        <v>0.3</v>
      </c>
      <c r="DR90" s="7">
        <f t="shared" si="217"/>
        <v>0.3</v>
      </c>
      <c r="DS90" s="7">
        <f t="shared" si="218"/>
        <v>0.3</v>
      </c>
      <c r="DT90" s="7">
        <f t="shared" si="219"/>
        <v>0.3</v>
      </c>
      <c r="DU90" s="7">
        <f>IF(MIN(Data[[#This Row],[¿El agente adapta su comunicación al cliente?11]:[¿El agente utiliza el plural corporativo correctamente?14]])=0,0,30%)</f>
        <v>0.3</v>
      </c>
      <c r="DV90" s="7">
        <f t="shared" si="220"/>
        <v>0.25</v>
      </c>
      <c r="DW90" s="7">
        <f t="shared" si="353"/>
        <v>0.25</v>
      </c>
      <c r="DX90" s="7">
        <f t="shared" si="354"/>
        <v>1</v>
      </c>
      <c r="DY90" s="7">
        <f t="shared" si="325"/>
        <v>1</v>
      </c>
      <c r="DZ90" s="7">
        <f t="shared" si="326"/>
        <v>1</v>
      </c>
      <c r="EA90" s="7">
        <f t="shared" si="327"/>
        <v>1</v>
      </c>
      <c r="EB90" s="7">
        <f t="shared" si="328"/>
        <v>1</v>
      </c>
      <c r="EC90" s="7">
        <f t="shared" si="355"/>
        <v>1</v>
      </c>
      <c r="ED90" s="7">
        <f t="shared" si="221"/>
        <v>1</v>
      </c>
      <c r="EE90" s="7">
        <f t="shared" si="222"/>
        <v>1</v>
      </c>
      <c r="EF90" s="7">
        <f>IF(SUM(Data[[#This Row],[¿El agente presenta correctamente los beneficios del producto?23]:[¿El agente comunica beneficios emocionales al cliente?24]])=200%,100%,0%)</f>
        <v>1</v>
      </c>
      <c r="EG90" s="7">
        <f t="shared" si="223"/>
        <v>1</v>
      </c>
      <c r="EH90" s="7">
        <f t="shared" si="224"/>
        <v>1</v>
      </c>
      <c r="EI90" s="7">
        <f t="shared" si="225"/>
        <v>1</v>
      </c>
      <c r="EJ90" s="7">
        <f t="shared" si="356"/>
        <v>1</v>
      </c>
      <c r="EK90" s="7">
        <f t="shared" si="226"/>
        <v>1</v>
      </c>
      <c r="EL90" s="7">
        <f>+Data[[#This Row],[¿El agente explica los términos y condiciones del servicio?28]]</f>
        <v>1</v>
      </c>
      <c r="EM90" s="7">
        <f t="shared" si="227"/>
        <v>1</v>
      </c>
      <c r="EN90" s="7">
        <f>+Data[[#This Row],[¿El agente identifica correctamente la solicitud del cliente? 2]]</f>
        <v>1</v>
      </c>
      <c r="EO90" s="7">
        <f t="shared" si="228"/>
        <v>1</v>
      </c>
      <c r="EP90" s="7">
        <f t="shared" si="229"/>
        <v>1</v>
      </c>
      <c r="EQ90" s="7">
        <f t="shared" si="230"/>
        <v>1</v>
      </c>
      <c r="ER90" s="7">
        <f t="shared" si="357"/>
        <v>1</v>
      </c>
      <c r="ES90" s="7">
        <f t="shared" si="231"/>
        <v>1</v>
      </c>
      <c r="ET90" s="7">
        <f t="shared" si="232"/>
        <v>1</v>
      </c>
      <c r="EU90" s="7">
        <f t="shared" si="358"/>
        <v>1</v>
      </c>
      <c r="EV90" s="7">
        <f t="shared" si="233"/>
        <v>1</v>
      </c>
      <c r="EW90" s="7">
        <f t="shared" si="234"/>
        <v>1</v>
      </c>
      <c r="EX90" s="7">
        <f t="shared" si="329"/>
        <v>1</v>
      </c>
      <c r="EY90" s="7">
        <f t="shared" si="330"/>
        <v>1</v>
      </c>
      <c r="EZ90" s="7">
        <f t="shared" si="235"/>
        <v>1</v>
      </c>
      <c r="FA90" s="7">
        <f t="shared" si="331"/>
        <v>0</v>
      </c>
      <c r="FB90" s="7">
        <f t="shared" si="359"/>
        <v>0</v>
      </c>
      <c r="FC90" s="7">
        <f t="shared" si="360"/>
        <v>0</v>
      </c>
      <c r="FD90" s="7">
        <f t="shared" si="236"/>
        <v>0</v>
      </c>
      <c r="FE90" s="7">
        <f t="shared" si="237"/>
        <v>0</v>
      </c>
      <c r="FF90" s="7">
        <f t="shared" si="238"/>
        <v>0</v>
      </c>
      <c r="FG90" s="7">
        <f t="shared" si="239"/>
        <v>1</v>
      </c>
      <c r="FH90" s="7">
        <f t="shared" si="240"/>
        <v>0</v>
      </c>
      <c r="FI90" s="7">
        <f t="shared" si="241"/>
        <v>0</v>
      </c>
      <c r="FJ90" s="7">
        <f t="shared" si="361"/>
        <v>0</v>
      </c>
      <c r="FK90" s="7">
        <f t="shared" si="242"/>
        <v>1</v>
      </c>
      <c r="FL90" s="7">
        <f>+Data[[#This Row],[¿El agente gestiona la oferta según la campaña vigente?48]]</f>
        <v>1</v>
      </c>
      <c r="FM90" s="7">
        <f t="shared" si="243"/>
        <v>1</v>
      </c>
      <c r="FN90" s="7">
        <f t="shared" si="244"/>
        <v>1</v>
      </c>
      <c r="FO90" s="7">
        <f t="shared" si="245"/>
        <v>1</v>
      </c>
      <c r="FP90" s="7">
        <f t="shared" si="362"/>
        <v>1</v>
      </c>
      <c r="FQ90" s="7">
        <f t="shared" si="246"/>
        <v>1</v>
      </c>
      <c r="FR90" s="7">
        <f>+Data[[#This Row],[¿El agente registra correctamente todas las interacciones?52]]</f>
        <v>1</v>
      </c>
      <c r="FS90" s="7">
        <f t="shared" si="363"/>
        <v>0</v>
      </c>
      <c r="FT90" s="240">
        <f t="shared" si="247"/>
        <v>1</v>
      </c>
      <c r="FU90" s="7">
        <f>+Data[[#This Row],[¿El agente confirma la titularidad del cliente adecuadamente?53]]</f>
        <v>1</v>
      </c>
      <c r="FV90" s="240">
        <f t="shared" si="248"/>
        <v>1</v>
      </c>
      <c r="FW90" s="240">
        <f t="shared" si="249"/>
        <v>1</v>
      </c>
      <c r="FX90" s="7">
        <f t="shared" si="364"/>
        <v>1</v>
      </c>
      <c r="FY90" s="240">
        <f t="shared" si="250"/>
        <v>1</v>
      </c>
      <c r="FZ90" s="7">
        <f>+Data[[#This Row],[¿El agente evita compartir información sensible?56]]</f>
        <v>1</v>
      </c>
      <c r="GA90" s="7">
        <f t="shared" si="365"/>
        <v>1</v>
      </c>
      <c r="GB90" s="189">
        <f t="shared" si="366"/>
        <v>0.1</v>
      </c>
      <c r="GC90" s="189">
        <f t="shared" si="367"/>
        <v>0</v>
      </c>
      <c r="GD90" s="190">
        <f t="shared" si="368"/>
        <v>0</v>
      </c>
      <c r="GE90" s="190">
        <f t="shared" si="369"/>
        <v>0.3</v>
      </c>
      <c r="GF90" s="7">
        <f t="shared" si="370"/>
        <v>0.4</v>
      </c>
      <c r="GG90" s="187">
        <f>1</f>
        <v>1</v>
      </c>
      <c r="GH90" s="187">
        <f t="shared" si="251"/>
        <v>1</v>
      </c>
      <c r="GI90" t="str">
        <f t="shared" si="252"/>
        <v/>
      </c>
      <c r="GJ90" t="str">
        <f t="shared" si="253"/>
        <v/>
      </c>
      <c r="GK90" t="str">
        <f t="shared" si="254"/>
        <v/>
      </c>
      <c r="GN90" t="str">
        <f t="shared" si="255"/>
        <v/>
      </c>
      <c r="GO90" t="str">
        <f t="shared" si="256"/>
        <v/>
      </c>
      <c r="GP90" t="str">
        <f t="shared" si="257"/>
        <v/>
      </c>
      <c r="GQ90" t="str">
        <f t="shared" si="258"/>
        <v/>
      </c>
      <c r="GR90" t="str">
        <f t="shared" si="259"/>
        <v/>
      </c>
      <c r="GS90" t="str">
        <f t="shared" si="260"/>
        <v/>
      </c>
      <c r="GT90" t="str">
        <f t="shared" si="261"/>
        <v/>
      </c>
      <c r="GU90" t="e">
        <f>IF(#REF!="No",#REF!,"")</f>
        <v>#REF!</v>
      </c>
      <c r="GV90" t="str">
        <f t="shared" si="262"/>
        <v/>
      </c>
      <c r="GW90" t="str">
        <f t="shared" si="263"/>
        <v/>
      </c>
      <c r="GX90" t="str">
        <f t="shared" si="264"/>
        <v/>
      </c>
      <c r="GY90" t="str">
        <f t="shared" si="265"/>
        <v/>
      </c>
      <c r="GZ90" t="str">
        <f t="shared" si="266"/>
        <v/>
      </c>
      <c r="HA90" t="str">
        <f t="shared" si="267"/>
        <v/>
      </c>
      <c r="HB90" t="str">
        <f t="shared" si="268"/>
        <v/>
      </c>
      <c r="HC90" t="str">
        <f t="shared" si="269"/>
        <v/>
      </c>
      <c r="HD90" t="str">
        <f t="shared" si="270"/>
        <v/>
      </c>
      <c r="HE90" t="str">
        <f t="shared" si="271"/>
        <v/>
      </c>
      <c r="HF90" t="str">
        <f t="shared" si="272"/>
        <v/>
      </c>
      <c r="HG90" t="str">
        <f t="shared" si="273"/>
        <v/>
      </c>
      <c r="HH90" t="str">
        <f t="shared" si="274"/>
        <v/>
      </c>
      <c r="HI90" t="str">
        <f t="shared" si="275"/>
        <v/>
      </c>
      <c r="HJ90" t="str">
        <f t="shared" si="276"/>
        <v/>
      </c>
      <c r="HK90" t="str">
        <f t="shared" si="277"/>
        <v/>
      </c>
      <c r="HL90" t="str">
        <f t="shared" si="278"/>
        <v/>
      </c>
      <c r="HM90" t="str">
        <f t="shared" si="279"/>
        <v/>
      </c>
      <c r="HN90" t="str">
        <f t="shared" si="280"/>
        <v/>
      </c>
      <c r="HO90" t="str">
        <f t="shared" si="281"/>
        <v/>
      </c>
      <c r="HP90" t="str">
        <f t="shared" si="282"/>
        <v/>
      </c>
      <c r="HQ90" t="e">
        <f>IF(#REF!="No",#REF!,"")</f>
        <v>#REF!</v>
      </c>
      <c r="HR90" t="e">
        <f>IF(#REF!="No",#REF!,"")</f>
        <v>#REF!</v>
      </c>
      <c r="HS90" t="str">
        <f t="shared" si="283"/>
        <v xml:space="preserve">¿El agente ofrece adecuadamente un producto adicional? </v>
      </c>
      <c r="HT90" t="str">
        <f t="shared" si="284"/>
        <v xml:space="preserve">¿El agente realiza venta cruzada cuando corresponde? </v>
      </c>
      <c r="HU90" t="str">
        <f t="shared" si="285"/>
        <v xml:space="preserve">¿El agente indaga o sondea adecuadamente las necesidades del cliente? </v>
      </c>
      <c r="HV90" t="str">
        <f t="shared" si="286"/>
        <v/>
      </c>
      <c r="HW90" t="str">
        <f t="shared" si="287"/>
        <v xml:space="preserve">¿El agente realiza seguimiento adecuado al caso o solicitud? </v>
      </c>
      <c r="HX90" t="str">
        <f t="shared" si="288"/>
        <v xml:space="preserve">¿El agente maneja correctamente las objeciones del cliente? </v>
      </c>
      <c r="HY90" t="str">
        <f t="shared" si="289"/>
        <v/>
      </c>
      <c r="HZ90" t="str">
        <f t="shared" si="290"/>
        <v/>
      </c>
      <c r="IA90" t="str">
        <f t="shared" si="291"/>
        <v/>
      </c>
      <c r="IB90" t="str">
        <f t="shared" si="292"/>
        <v/>
      </c>
      <c r="IC90" t="str">
        <f t="shared" si="293"/>
        <v/>
      </c>
      <c r="ID90" s="187" t="str">
        <f t="shared" si="294"/>
        <v/>
      </c>
      <c r="IE90" s="187" t="str">
        <f t="shared" si="295"/>
        <v/>
      </c>
      <c r="IF90" s="187" t="str">
        <f t="shared" si="296"/>
        <v/>
      </c>
      <c r="IG90" s="187" t="str">
        <f t="shared" si="297"/>
        <v/>
      </c>
      <c r="IH90" s="78" t="str">
        <f>A90&amp;" "&amp;F90&amp;" "&amp;Data[[#This Row],[mes]]</f>
        <v>Antonio Rivera Ayarza Outbound may-26</v>
      </c>
      <c r="II90" s="78">
        <f t="shared" si="205"/>
        <v>2</v>
      </c>
      <c r="IJ90" s="78">
        <f t="shared" si="371"/>
        <v>0</v>
      </c>
      <c r="IK90" s="78">
        <f>IF(Data[[#This Row],[Muestra Critica]]&gt;0,Data[[#This Row],[Muestra Critica]],"")</f>
        <v>1</v>
      </c>
      <c r="IL90">
        <f>IF(IK90="","",COUNTIF($IK$3:$IK505,IK90))</f>
        <v>397</v>
      </c>
      <c r="IM90">
        <f t="shared" si="372"/>
        <v>0</v>
      </c>
      <c r="IN90" s="188" t="str">
        <f t="shared" si="298"/>
        <v>may-26</v>
      </c>
      <c r="IO90" s="78"/>
      <c r="IP90" s="78"/>
      <c r="IQ90" s="78"/>
      <c r="IR90" s="78"/>
      <c r="IS90" s="78" t="str">
        <f ca="1">IFERROR(_xlfn.XLOOKUP(A:A,HC!B:B,HC!E:E,,0),0)</f>
        <v>&gt; 60 dias</v>
      </c>
    </row>
    <row r="91" spans="1:253" ht="15.5">
      <c r="A91" s="205" t="s">
        <v>334</v>
      </c>
      <c r="B91" s="205">
        <v>68002668</v>
      </c>
      <c r="C91" s="210">
        <v>46153</v>
      </c>
      <c r="D91" s="205" t="s">
        <v>449</v>
      </c>
      <c r="E91" s="205" t="s">
        <v>434</v>
      </c>
      <c r="F91" s="205" t="s">
        <v>32</v>
      </c>
      <c r="G91" s="205" t="s">
        <v>436</v>
      </c>
      <c r="H91" s="205" t="s">
        <v>451</v>
      </c>
      <c r="I91" s="206" t="s">
        <v>447</v>
      </c>
      <c r="J91" s="168" t="s">
        <v>33</v>
      </c>
      <c r="K91" s="168" t="s">
        <v>33</v>
      </c>
      <c r="L91" s="168" t="s">
        <v>33</v>
      </c>
      <c r="M91" s="168" t="s">
        <v>33</v>
      </c>
      <c r="N91" s="168" t="s">
        <v>33</v>
      </c>
      <c r="O91" s="168" t="s">
        <v>33</v>
      </c>
      <c r="P91" s="168" t="s">
        <v>33</v>
      </c>
      <c r="Q91" s="168" t="s">
        <v>33</v>
      </c>
      <c r="R91" s="168" t="s">
        <v>33</v>
      </c>
      <c r="S91" s="168" t="s">
        <v>33</v>
      </c>
      <c r="T91" s="168" t="s">
        <v>33</v>
      </c>
      <c r="U91" s="168" t="s">
        <v>33</v>
      </c>
      <c r="V91" s="169" t="s">
        <v>33</v>
      </c>
      <c r="W91" s="169" t="s">
        <v>33</v>
      </c>
      <c r="X91" s="169" t="s">
        <v>33</v>
      </c>
      <c r="Y91" s="169" t="s">
        <v>33</v>
      </c>
      <c r="Z91" s="169" t="s">
        <v>33</v>
      </c>
      <c r="AA91" s="169" t="s">
        <v>33</v>
      </c>
      <c r="AB91" s="169" t="s">
        <v>33</v>
      </c>
      <c r="AC91" s="169" t="s">
        <v>33</v>
      </c>
      <c r="AD91" s="169" t="s">
        <v>33</v>
      </c>
      <c r="AE91" s="169" t="s">
        <v>33</v>
      </c>
      <c r="AF91" s="169" t="s">
        <v>33</v>
      </c>
      <c r="AG91" s="169" t="s">
        <v>33</v>
      </c>
      <c r="AH91" s="169" t="s">
        <v>33</v>
      </c>
      <c r="AI91" s="169" t="s">
        <v>33</v>
      </c>
      <c r="AJ91" s="169" t="s">
        <v>33</v>
      </c>
      <c r="AK91" s="169" t="s">
        <v>33</v>
      </c>
      <c r="AL91" s="169" t="s">
        <v>33</v>
      </c>
      <c r="AM91" s="169" t="s">
        <v>33</v>
      </c>
      <c r="AN91" s="169" t="s">
        <v>33</v>
      </c>
      <c r="AO91" s="169" t="s">
        <v>33</v>
      </c>
      <c r="AP91" s="169" t="s">
        <v>33</v>
      </c>
      <c r="AQ91" s="169" t="s">
        <v>464</v>
      </c>
      <c r="AR91" s="169" t="s">
        <v>34</v>
      </c>
      <c r="AS91" s="169" t="s">
        <v>34</v>
      </c>
      <c r="AT91" s="169" t="s">
        <v>34</v>
      </c>
      <c r="AU91" s="169" t="s">
        <v>33</v>
      </c>
      <c r="AV91" s="169" t="s">
        <v>34</v>
      </c>
      <c r="AW91" s="169" t="s">
        <v>34</v>
      </c>
      <c r="AX91" s="169" t="s">
        <v>33</v>
      </c>
      <c r="AY91" s="169" t="s">
        <v>33</v>
      </c>
      <c r="AZ91" s="169" t="s">
        <v>33</v>
      </c>
      <c r="BA91" s="169" t="s">
        <v>33</v>
      </c>
      <c r="BB91" s="169" t="s">
        <v>33</v>
      </c>
      <c r="BC91" s="207" t="s">
        <v>33</v>
      </c>
      <c r="BD91" s="207" t="s">
        <v>33</v>
      </c>
      <c r="BE91" s="207" t="s">
        <v>33</v>
      </c>
      <c r="BF91" s="208" t="s">
        <v>33</v>
      </c>
      <c r="BG91" s="196"/>
      <c r="BH91" s="211" t="str">
        <f>Data[[#This Row],[Tipo de Muestra]]</f>
        <v>Critica</v>
      </c>
      <c r="BI91" s="196"/>
      <c r="BJ91" s="196"/>
      <c r="BK91">
        <f t="shared" si="206"/>
        <v>1</v>
      </c>
      <c r="BL91">
        <f t="shared" si="207"/>
        <v>1</v>
      </c>
      <c r="BM91">
        <f t="shared" si="332"/>
        <v>1</v>
      </c>
      <c r="BN91">
        <f t="shared" si="333"/>
        <v>1</v>
      </c>
      <c r="BO91">
        <f t="shared" si="334"/>
        <v>1</v>
      </c>
      <c r="BP91">
        <f t="shared" si="335"/>
        <v>1</v>
      </c>
      <c r="BQ91">
        <f t="shared" si="336"/>
        <v>1</v>
      </c>
      <c r="BR91">
        <f t="shared" si="337"/>
        <v>1</v>
      </c>
      <c r="BS91">
        <f t="shared" si="338"/>
        <v>1</v>
      </c>
      <c r="BT91">
        <f t="shared" si="339"/>
        <v>1</v>
      </c>
      <c r="BU91">
        <f t="shared" si="340"/>
        <v>1</v>
      </c>
      <c r="BV91">
        <f t="shared" si="341"/>
        <v>1</v>
      </c>
      <c r="BW91">
        <f t="shared" si="342"/>
        <v>1</v>
      </c>
      <c r="BX91">
        <f t="shared" si="343"/>
        <v>1</v>
      </c>
      <c r="BY91">
        <f t="shared" si="344"/>
        <v>1</v>
      </c>
      <c r="BZ91">
        <f t="shared" si="345"/>
        <v>1</v>
      </c>
      <c r="CA91">
        <f t="shared" si="346"/>
        <v>1</v>
      </c>
      <c r="CB91">
        <f t="shared" si="347"/>
        <v>1</v>
      </c>
      <c r="CC91">
        <f t="shared" si="348"/>
        <v>1</v>
      </c>
      <c r="CD91">
        <f t="shared" si="349"/>
        <v>1</v>
      </c>
      <c r="CE91">
        <f t="shared" si="350"/>
        <v>1</v>
      </c>
      <c r="CF91">
        <f t="shared" si="299"/>
        <v>1</v>
      </c>
      <c r="CG91">
        <f t="shared" si="300"/>
        <v>1</v>
      </c>
      <c r="CH91">
        <f t="shared" si="301"/>
        <v>1</v>
      </c>
      <c r="CI91">
        <f t="shared" si="302"/>
        <v>1</v>
      </c>
      <c r="CJ91">
        <f t="shared" si="303"/>
        <v>1</v>
      </c>
      <c r="CK91">
        <f t="shared" si="304"/>
        <v>1</v>
      </c>
      <c r="CL91">
        <f t="shared" si="305"/>
        <v>1</v>
      </c>
      <c r="CM91">
        <f t="shared" si="306"/>
        <v>1</v>
      </c>
      <c r="CN91">
        <f t="shared" si="307"/>
        <v>1</v>
      </c>
      <c r="CO91">
        <f t="shared" si="308"/>
        <v>1</v>
      </c>
      <c r="CP91">
        <f t="shared" si="309"/>
        <v>1</v>
      </c>
      <c r="CQ91">
        <f t="shared" si="310"/>
        <v>1</v>
      </c>
      <c r="CR91">
        <f t="shared" si="311"/>
        <v>0</v>
      </c>
      <c r="CS91">
        <f t="shared" si="312"/>
        <v>0</v>
      </c>
      <c r="CT91">
        <f t="shared" si="313"/>
        <v>0</v>
      </c>
      <c r="CU91">
        <f t="shared" si="314"/>
        <v>1</v>
      </c>
      <c r="CV91">
        <f t="shared" si="315"/>
        <v>0</v>
      </c>
      <c r="CW91">
        <f t="shared" si="316"/>
        <v>0</v>
      </c>
      <c r="CX91">
        <f t="shared" si="317"/>
        <v>1</v>
      </c>
      <c r="CY91">
        <f t="shared" si="318"/>
        <v>1</v>
      </c>
      <c r="CZ91">
        <f t="shared" si="319"/>
        <v>1</v>
      </c>
      <c r="DA91">
        <f t="shared" si="320"/>
        <v>1</v>
      </c>
      <c r="DB91">
        <f t="shared" si="321"/>
        <v>1</v>
      </c>
      <c r="DC91" s="187">
        <f t="shared" si="322"/>
        <v>1</v>
      </c>
      <c r="DD91" s="187">
        <f t="shared" si="323"/>
        <v>1</v>
      </c>
      <c r="DE91" s="187">
        <f t="shared" si="324"/>
        <v>1</v>
      </c>
      <c r="DF91" s="187">
        <f t="shared" si="208"/>
        <v>1</v>
      </c>
      <c r="DG91">
        <f t="shared" si="351"/>
        <v>1</v>
      </c>
      <c r="DH91" s="7">
        <f t="shared" si="209"/>
        <v>0.15</v>
      </c>
      <c r="DI91" s="7">
        <f t="shared" si="210"/>
        <v>0.15</v>
      </c>
      <c r="DJ91" s="7">
        <f t="shared" si="211"/>
        <v>0.15</v>
      </c>
      <c r="DK91" s="7">
        <f t="shared" si="352"/>
        <v>0.15</v>
      </c>
      <c r="DL91" s="7">
        <f t="shared" si="212"/>
        <v>0.3</v>
      </c>
      <c r="DM91" s="7">
        <f t="shared" si="213"/>
        <v>0.3</v>
      </c>
      <c r="DN91" s="7">
        <f t="shared" si="214"/>
        <v>0.3</v>
      </c>
      <c r="DO91" s="7">
        <f t="shared" si="215"/>
        <v>0.3</v>
      </c>
      <c r="DP91" s="7">
        <f>IF(MIN(Data[[#This Row],[¿El agente demuestra escucha activa durante la gestión?6]:[¿El agente parafrasea para confirmar entendimiento?9]])=0,0,30%)</f>
        <v>0.3</v>
      </c>
      <c r="DQ91" s="7">
        <f t="shared" si="216"/>
        <v>0.3</v>
      </c>
      <c r="DR91" s="7">
        <f t="shared" si="217"/>
        <v>0.3</v>
      </c>
      <c r="DS91" s="7">
        <f t="shared" si="218"/>
        <v>0.3</v>
      </c>
      <c r="DT91" s="7">
        <f t="shared" si="219"/>
        <v>0.3</v>
      </c>
      <c r="DU91" s="7">
        <f>IF(MIN(Data[[#This Row],[¿El agente adapta su comunicación al cliente?11]:[¿El agente utiliza el plural corporativo correctamente?14]])=0,0,30%)</f>
        <v>0.3</v>
      </c>
      <c r="DV91" s="7">
        <f t="shared" si="220"/>
        <v>0.25</v>
      </c>
      <c r="DW91" s="7">
        <f t="shared" si="353"/>
        <v>0.25</v>
      </c>
      <c r="DX91" s="7">
        <f t="shared" si="354"/>
        <v>1</v>
      </c>
      <c r="DY91" s="7">
        <f t="shared" si="325"/>
        <v>1</v>
      </c>
      <c r="DZ91" s="7">
        <f t="shared" si="326"/>
        <v>1</v>
      </c>
      <c r="EA91" s="7">
        <f t="shared" si="327"/>
        <v>1</v>
      </c>
      <c r="EB91" s="7">
        <f t="shared" si="328"/>
        <v>1</v>
      </c>
      <c r="EC91" s="7">
        <f t="shared" si="355"/>
        <v>1</v>
      </c>
      <c r="ED91" s="7">
        <f t="shared" si="221"/>
        <v>1</v>
      </c>
      <c r="EE91" s="7">
        <f t="shared" si="222"/>
        <v>1</v>
      </c>
      <c r="EF91" s="7">
        <f>IF(SUM(Data[[#This Row],[¿El agente presenta correctamente los beneficios del producto?23]:[¿El agente comunica beneficios emocionales al cliente?24]])=200%,100%,0%)</f>
        <v>1</v>
      </c>
      <c r="EG91" s="7">
        <f t="shared" si="223"/>
        <v>1</v>
      </c>
      <c r="EH91" s="7">
        <f t="shared" si="224"/>
        <v>1</v>
      </c>
      <c r="EI91" s="7">
        <f t="shared" si="225"/>
        <v>1</v>
      </c>
      <c r="EJ91" s="7">
        <f t="shared" si="356"/>
        <v>1</v>
      </c>
      <c r="EK91" s="7">
        <f t="shared" si="226"/>
        <v>1</v>
      </c>
      <c r="EL91" s="7">
        <f>+Data[[#This Row],[¿El agente explica los términos y condiciones del servicio?28]]</f>
        <v>1</v>
      </c>
      <c r="EM91" s="7">
        <f t="shared" si="227"/>
        <v>1</v>
      </c>
      <c r="EN91" s="7">
        <f>+Data[[#This Row],[¿El agente identifica correctamente la solicitud del cliente? 2]]</f>
        <v>1</v>
      </c>
      <c r="EO91" s="7">
        <f t="shared" si="228"/>
        <v>1</v>
      </c>
      <c r="EP91" s="7">
        <f t="shared" si="229"/>
        <v>1</v>
      </c>
      <c r="EQ91" s="7">
        <f t="shared" si="230"/>
        <v>1</v>
      </c>
      <c r="ER91" s="7">
        <f t="shared" si="357"/>
        <v>1</v>
      </c>
      <c r="ES91" s="7">
        <f t="shared" si="231"/>
        <v>1</v>
      </c>
      <c r="ET91" s="7">
        <f t="shared" si="232"/>
        <v>1</v>
      </c>
      <c r="EU91" s="7">
        <f t="shared" si="358"/>
        <v>1</v>
      </c>
      <c r="EV91" s="7">
        <f t="shared" si="233"/>
        <v>1</v>
      </c>
      <c r="EW91" s="7">
        <f t="shared" si="234"/>
        <v>1</v>
      </c>
      <c r="EX91" s="7">
        <f t="shared" si="329"/>
        <v>1</v>
      </c>
      <c r="EY91" s="7">
        <f t="shared" si="330"/>
        <v>1</v>
      </c>
      <c r="EZ91" s="7">
        <f t="shared" si="235"/>
        <v>1</v>
      </c>
      <c r="FA91" s="7">
        <f t="shared" si="331"/>
        <v>0</v>
      </c>
      <c r="FB91" s="7">
        <f t="shared" si="359"/>
        <v>0</v>
      </c>
      <c r="FC91" s="7">
        <f t="shared" si="360"/>
        <v>0</v>
      </c>
      <c r="FD91" s="7">
        <f t="shared" si="236"/>
        <v>0</v>
      </c>
      <c r="FE91" s="7">
        <f t="shared" si="237"/>
        <v>0</v>
      </c>
      <c r="FF91" s="7">
        <f t="shared" si="238"/>
        <v>0</v>
      </c>
      <c r="FG91" s="7">
        <f t="shared" si="239"/>
        <v>1</v>
      </c>
      <c r="FH91" s="7">
        <f t="shared" si="240"/>
        <v>0</v>
      </c>
      <c r="FI91" s="7">
        <f t="shared" si="241"/>
        <v>0</v>
      </c>
      <c r="FJ91" s="7">
        <f t="shared" si="361"/>
        <v>0</v>
      </c>
      <c r="FK91" s="7">
        <f t="shared" si="242"/>
        <v>1</v>
      </c>
      <c r="FL91" s="7">
        <f>+Data[[#This Row],[¿El agente gestiona la oferta según la campaña vigente?48]]</f>
        <v>1</v>
      </c>
      <c r="FM91" s="7">
        <f t="shared" si="243"/>
        <v>1</v>
      </c>
      <c r="FN91" s="7">
        <f t="shared" si="244"/>
        <v>1</v>
      </c>
      <c r="FO91" s="7">
        <f t="shared" si="245"/>
        <v>1</v>
      </c>
      <c r="FP91" s="7">
        <f t="shared" si="362"/>
        <v>1</v>
      </c>
      <c r="FQ91" s="7">
        <f t="shared" si="246"/>
        <v>1</v>
      </c>
      <c r="FR91" s="7">
        <f>+Data[[#This Row],[¿El agente registra correctamente todas las interacciones?52]]</f>
        <v>1</v>
      </c>
      <c r="FS91" s="7">
        <f t="shared" si="363"/>
        <v>0</v>
      </c>
      <c r="FT91" s="240">
        <f t="shared" si="247"/>
        <v>1</v>
      </c>
      <c r="FU91" s="7">
        <f>+Data[[#This Row],[¿El agente confirma la titularidad del cliente adecuadamente?53]]</f>
        <v>1</v>
      </c>
      <c r="FV91" s="240">
        <f t="shared" si="248"/>
        <v>1</v>
      </c>
      <c r="FW91" s="240">
        <f t="shared" si="249"/>
        <v>1</v>
      </c>
      <c r="FX91" s="7">
        <f t="shared" si="364"/>
        <v>1</v>
      </c>
      <c r="FY91" s="240">
        <f t="shared" si="250"/>
        <v>1</v>
      </c>
      <c r="FZ91" s="7">
        <f>+Data[[#This Row],[¿El agente evita compartir información sensible?56]]</f>
        <v>1</v>
      </c>
      <c r="GA91" s="7">
        <f t="shared" si="365"/>
        <v>1</v>
      </c>
      <c r="GB91" s="189">
        <f t="shared" si="366"/>
        <v>0.1</v>
      </c>
      <c r="GC91" s="189">
        <f t="shared" si="367"/>
        <v>0</v>
      </c>
      <c r="GD91" s="190">
        <f t="shared" si="368"/>
        <v>0</v>
      </c>
      <c r="GE91" s="190">
        <f t="shared" si="369"/>
        <v>0.3</v>
      </c>
      <c r="GF91" s="7">
        <f t="shared" si="370"/>
        <v>0.4</v>
      </c>
      <c r="GG91" s="187">
        <f>1</f>
        <v>1</v>
      </c>
      <c r="GH91" s="187">
        <f t="shared" si="251"/>
        <v>1</v>
      </c>
      <c r="GI91" t="str">
        <f t="shared" si="252"/>
        <v/>
      </c>
      <c r="GJ91" t="str">
        <f t="shared" si="253"/>
        <v/>
      </c>
      <c r="GK91" t="str">
        <f t="shared" si="254"/>
        <v/>
      </c>
      <c r="GN91" t="str">
        <f t="shared" si="255"/>
        <v/>
      </c>
      <c r="GO91" t="str">
        <f t="shared" si="256"/>
        <v/>
      </c>
      <c r="GP91" t="str">
        <f t="shared" si="257"/>
        <v/>
      </c>
      <c r="GQ91" t="str">
        <f t="shared" si="258"/>
        <v/>
      </c>
      <c r="GR91" t="str">
        <f t="shared" si="259"/>
        <v/>
      </c>
      <c r="GS91" t="str">
        <f t="shared" si="260"/>
        <v/>
      </c>
      <c r="GT91" t="str">
        <f t="shared" si="261"/>
        <v/>
      </c>
      <c r="GU91" t="e">
        <f>IF(#REF!="No",#REF!,"")</f>
        <v>#REF!</v>
      </c>
      <c r="GV91" t="str">
        <f t="shared" si="262"/>
        <v/>
      </c>
      <c r="GW91" t="str">
        <f t="shared" si="263"/>
        <v/>
      </c>
      <c r="GX91" t="str">
        <f t="shared" si="264"/>
        <v/>
      </c>
      <c r="GY91" t="str">
        <f t="shared" si="265"/>
        <v/>
      </c>
      <c r="GZ91" t="str">
        <f t="shared" si="266"/>
        <v/>
      </c>
      <c r="HA91" t="str">
        <f t="shared" si="267"/>
        <v/>
      </c>
      <c r="HB91" t="str">
        <f t="shared" si="268"/>
        <v/>
      </c>
      <c r="HC91" t="str">
        <f t="shared" si="269"/>
        <v/>
      </c>
      <c r="HD91" t="str">
        <f t="shared" si="270"/>
        <v/>
      </c>
      <c r="HE91" t="str">
        <f t="shared" si="271"/>
        <v/>
      </c>
      <c r="HF91" t="str">
        <f t="shared" si="272"/>
        <v/>
      </c>
      <c r="HG91" t="str">
        <f t="shared" si="273"/>
        <v/>
      </c>
      <c r="HH91" t="str">
        <f t="shared" si="274"/>
        <v/>
      </c>
      <c r="HI91" t="str">
        <f t="shared" si="275"/>
        <v/>
      </c>
      <c r="HJ91" t="str">
        <f t="shared" si="276"/>
        <v/>
      </c>
      <c r="HK91" t="str">
        <f t="shared" si="277"/>
        <v/>
      </c>
      <c r="HL91" t="str">
        <f t="shared" si="278"/>
        <v/>
      </c>
      <c r="HM91" t="str">
        <f t="shared" si="279"/>
        <v/>
      </c>
      <c r="HN91" t="str">
        <f t="shared" si="280"/>
        <v/>
      </c>
      <c r="HO91" t="str">
        <f t="shared" si="281"/>
        <v/>
      </c>
      <c r="HP91" t="str">
        <f t="shared" si="282"/>
        <v/>
      </c>
      <c r="HQ91" t="e">
        <f>IF(#REF!="No",#REF!,"")</f>
        <v>#REF!</v>
      </c>
      <c r="HR91" t="e">
        <f>IF(#REF!="No",#REF!,"")</f>
        <v>#REF!</v>
      </c>
      <c r="HS91" t="str">
        <f t="shared" si="283"/>
        <v xml:space="preserve">¿El agente ofrece adecuadamente un producto adicional? </v>
      </c>
      <c r="HT91" t="str">
        <f t="shared" si="284"/>
        <v xml:space="preserve">¿El agente realiza venta cruzada cuando corresponde? </v>
      </c>
      <c r="HU91" t="str">
        <f t="shared" si="285"/>
        <v xml:space="preserve">¿El agente indaga o sondea adecuadamente las necesidades del cliente? </v>
      </c>
      <c r="HV91" t="str">
        <f t="shared" si="286"/>
        <v/>
      </c>
      <c r="HW91" t="str">
        <f t="shared" si="287"/>
        <v xml:space="preserve">¿El agente realiza seguimiento adecuado al caso o solicitud? </v>
      </c>
      <c r="HX91" t="str">
        <f t="shared" si="288"/>
        <v xml:space="preserve">¿El agente maneja correctamente las objeciones del cliente? </v>
      </c>
      <c r="HY91" t="str">
        <f t="shared" si="289"/>
        <v/>
      </c>
      <c r="HZ91" t="str">
        <f t="shared" si="290"/>
        <v/>
      </c>
      <c r="IA91" t="str">
        <f t="shared" si="291"/>
        <v/>
      </c>
      <c r="IB91" t="str">
        <f t="shared" si="292"/>
        <v/>
      </c>
      <c r="IC91" t="str">
        <f t="shared" si="293"/>
        <v/>
      </c>
      <c r="ID91" s="187" t="str">
        <f t="shared" si="294"/>
        <v/>
      </c>
      <c r="IE91" s="187" t="str">
        <f t="shared" si="295"/>
        <v/>
      </c>
      <c r="IF91" s="187" t="str">
        <f t="shared" si="296"/>
        <v/>
      </c>
      <c r="IG91" s="187" t="str">
        <f t="shared" si="297"/>
        <v/>
      </c>
      <c r="IH91" s="78" t="str">
        <f>A91&amp;" "&amp;F91&amp;" "&amp;Data[[#This Row],[mes]]</f>
        <v>Ashley Shaday Sanchez de Gracia Outbound may-26</v>
      </c>
      <c r="II91" s="78">
        <f t="shared" si="205"/>
        <v>2</v>
      </c>
      <c r="IJ91" s="78">
        <f t="shared" si="371"/>
        <v>0</v>
      </c>
      <c r="IK91" s="78">
        <f>IF(Data[[#This Row],[Muestra Critica]]&gt;0,Data[[#This Row],[Muestra Critica]],"")</f>
        <v>1</v>
      </c>
      <c r="IL91">
        <f>IF(IK91="","",COUNTIF($IK$3:$IK506,IK91))</f>
        <v>397</v>
      </c>
      <c r="IM91">
        <f t="shared" si="372"/>
        <v>0</v>
      </c>
      <c r="IN91" s="188" t="str">
        <f t="shared" si="298"/>
        <v>may-26</v>
      </c>
      <c r="IO91" s="78"/>
      <c r="IP91" s="78"/>
      <c r="IQ91" s="78"/>
      <c r="IR91" s="78"/>
      <c r="IS91" s="78" t="str">
        <f ca="1">IFERROR(_xlfn.XLOOKUP(A:A,HC!B:B,HC!E:E,,0),0)</f>
        <v>&gt; 60 dias</v>
      </c>
    </row>
    <row r="92" spans="1:253" ht="15.5">
      <c r="A92" s="205" t="s">
        <v>335</v>
      </c>
      <c r="B92" s="205">
        <v>64202987</v>
      </c>
      <c r="C92" s="210">
        <v>46153</v>
      </c>
      <c r="D92" s="205" t="s">
        <v>449</v>
      </c>
      <c r="E92" s="205" t="s">
        <v>434</v>
      </c>
      <c r="F92" s="205" t="s">
        <v>32</v>
      </c>
      <c r="G92" s="205" t="s">
        <v>436</v>
      </c>
      <c r="H92" s="205" t="s">
        <v>451</v>
      </c>
      <c r="I92" s="206" t="s">
        <v>447</v>
      </c>
      <c r="J92" s="168" t="s">
        <v>33</v>
      </c>
      <c r="K92" s="168" t="s">
        <v>33</v>
      </c>
      <c r="L92" s="168" t="s">
        <v>33</v>
      </c>
      <c r="M92" s="168" t="s">
        <v>33</v>
      </c>
      <c r="N92" s="168" t="s">
        <v>33</v>
      </c>
      <c r="O92" s="168" t="s">
        <v>33</v>
      </c>
      <c r="P92" s="168" t="s">
        <v>33</v>
      </c>
      <c r="Q92" s="168" t="s">
        <v>33</v>
      </c>
      <c r="R92" s="168" t="s">
        <v>33</v>
      </c>
      <c r="S92" s="168" t="s">
        <v>33</v>
      </c>
      <c r="T92" s="168" t="s">
        <v>33</v>
      </c>
      <c r="U92" s="168" t="s">
        <v>33</v>
      </c>
      <c r="V92" s="169" t="s">
        <v>33</v>
      </c>
      <c r="W92" s="169" t="s">
        <v>33</v>
      </c>
      <c r="X92" s="169" t="s">
        <v>33</v>
      </c>
      <c r="Y92" s="169" t="s">
        <v>33</v>
      </c>
      <c r="Z92" s="169" t="s">
        <v>33</v>
      </c>
      <c r="AA92" s="169" t="s">
        <v>33</v>
      </c>
      <c r="AB92" s="169" t="s">
        <v>33</v>
      </c>
      <c r="AC92" s="169" t="s">
        <v>33</v>
      </c>
      <c r="AD92" s="169" t="s">
        <v>33</v>
      </c>
      <c r="AE92" s="169" t="s">
        <v>33</v>
      </c>
      <c r="AF92" s="169" t="s">
        <v>33</v>
      </c>
      <c r="AG92" s="169" t="s">
        <v>33</v>
      </c>
      <c r="AH92" s="169" t="s">
        <v>33</v>
      </c>
      <c r="AI92" s="169" t="s">
        <v>33</v>
      </c>
      <c r="AJ92" s="169" t="s">
        <v>33</v>
      </c>
      <c r="AK92" s="169" t="s">
        <v>33</v>
      </c>
      <c r="AL92" s="169" t="s">
        <v>33</v>
      </c>
      <c r="AM92" s="169" t="s">
        <v>33</v>
      </c>
      <c r="AN92" s="169" t="s">
        <v>33</v>
      </c>
      <c r="AO92" s="169" t="s">
        <v>33</v>
      </c>
      <c r="AP92" s="169" t="s">
        <v>33</v>
      </c>
      <c r="AQ92" s="169" t="s">
        <v>464</v>
      </c>
      <c r="AR92" s="169" t="s">
        <v>34</v>
      </c>
      <c r="AS92" s="169" t="s">
        <v>34</v>
      </c>
      <c r="AT92" s="169" t="s">
        <v>34</v>
      </c>
      <c r="AU92" s="169" t="s">
        <v>33</v>
      </c>
      <c r="AV92" s="169" t="s">
        <v>34</v>
      </c>
      <c r="AW92" s="169" t="s">
        <v>33</v>
      </c>
      <c r="AX92" s="169" t="s">
        <v>33</v>
      </c>
      <c r="AY92" s="169" t="s">
        <v>33</v>
      </c>
      <c r="AZ92" s="169" t="s">
        <v>33</v>
      </c>
      <c r="BA92" s="169" t="s">
        <v>33</v>
      </c>
      <c r="BB92" s="169" t="s">
        <v>33</v>
      </c>
      <c r="BC92" s="207" t="s">
        <v>33</v>
      </c>
      <c r="BD92" s="207" t="s">
        <v>33</v>
      </c>
      <c r="BE92" s="207" t="s">
        <v>33</v>
      </c>
      <c r="BF92" s="208" t="s">
        <v>33</v>
      </c>
      <c r="BG92" s="196"/>
      <c r="BH92" s="211" t="str">
        <f>Data[[#This Row],[Tipo de Muestra]]</f>
        <v>Critica</v>
      </c>
      <c r="BI92" s="196"/>
      <c r="BJ92" s="196"/>
      <c r="BK92">
        <f t="shared" si="206"/>
        <v>1</v>
      </c>
      <c r="BL92">
        <f t="shared" si="207"/>
        <v>1</v>
      </c>
      <c r="BM92">
        <f t="shared" si="332"/>
        <v>1</v>
      </c>
      <c r="BN92">
        <f t="shared" si="333"/>
        <v>1</v>
      </c>
      <c r="BO92">
        <f t="shared" si="334"/>
        <v>1</v>
      </c>
      <c r="BP92">
        <f t="shared" si="335"/>
        <v>1</v>
      </c>
      <c r="BQ92">
        <f t="shared" si="336"/>
        <v>1</v>
      </c>
      <c r="BR92">
        <f t="shared" si="337"/>
        <v>1</v>
      </c>
      <c r="BS92">
        <f t="shared" si="338"/>
        <v>1</v>
      </c>
      <c r="BT92">
        <f t="shared" si="339"/>
        <v>1</v>
      </c>
      <c r="BU92">
        <f t="shared" si="340"/>
        <v>1</v>
      </c>
      <c r="BV92">
        <f t="shared" si="341"/>
        <v>1</v>
      </c>
      <c r="BW92">
        <f t="shared" si="342"/>
        <v>1</v>
      </c>
      <c r="BX92">
        <f t="shared" si="343"/>
        <v>1</v>
      </c>
      <c r="BY92">
        <f t="shared" si="344"/>
        <v>1</v>
      </c>
      <c r="BZ92">
        <f t="shared" si="345"/>
        <v>1</v>
      </c>
      <c r="CA92">
        <f t="shared" si="346"/>
        <v>1</v>
      </c>
      <c r="CB92">
        <f t="shared" si="347"/>
        <v>1</v>
      </c>
      <c r="CC92">
        <f t="shared" si="348"/>
        <v>1</v>
      </c>
      <c r="CD92">
        <f t="shared" si="349"/>
        <v>1</v>
      </c>
      <c r="CE92">
        <f t="shared" si="350"/>
        <v>1</v>
      </c>
      <c r="CF92">
        <f t="shared" si="299"/>
        <v>1</v>
      </c>
      <c r="CG92">
        <f t="shared" si="300"/>
        <v>1</v>
      </c>
      <c r="CH92">
        <f t="shared" si="301"/>
        <v>1</v>
      </c>
      <c r="CI92">
        <f t="shared" si="302"/>
        <v>1</v>
      </c>
      <c r="CJ92">
        <f t="shared" si="303"/>
        <v>1</v>
      </c>
      <c r="CK92">
        <f t="shared" si="304"/>
        <v>1</v>
      </c>
      <c r="CL92">
        <f t="shared" si="305"/>
        <v>1</v>
      </c>
      <c r="CM92">
        <f t="shared" si="306"/>
        <v>1</v>
      </c>
      <c r="CN92">
        <f t="shared" si="307"/>
        <v>1</v>
      </c>
      <c r="CO92">
        <f t="shared" si="308"/>
        <v>1</v>
      </c>
      <c r="CP92">
        <f t="shared" si="309"/>
        <v>1</v>
      </c>
      <c r="CQ92">
        <f t="shared" si="310"/>
        <v>1</v>
      </c>
      <c r="CR92">
        <f t="shared" si="311"/>
        <v>0</v>
      </c>
      <c r="CS92">
        <f t="shared" si="312"/>
        <v>0</v>
      </c>
      <c r="CT92">
        <f t="shared" si="313"/>
        <v>0</v>
      </c>
      <c r="CU92">
        <f t="shared" si="314"/>
        <v>1</v>
      </c>
      <c r="CV92">
        <f t="shared" si="315"/>
        <v>0</v>
      </c>
      <c r="CW92">
        <f t="shared" si="316"/>
        <v>1</v>
      </c>
      <c r="CX92">
        <f t="shared" si="317"/>
        <v>1</v>
      </c>
      <c r="CY92">
        <f t="shared" si="318"/>
        <v>1</v>
      </c>
      <c r="CZ92">
        <f t="shared" si="319"/>
        <v>1</v>
      </c>
      <c r="DA92">
        <f t="shared" si="320"/>
        <v>1</v>
      </c>
      <c r="DB92">
        <f t="shared" si="321"/>
        <v>1</v>
      </c>
      <c r="DC92" s="187">
        <f t="shared" si="322"/>
        <v>1</v>
      </c>
      <c r="DD92" s="187">
        <f t="shared" si="323"/>
        <v>1</v>
      </c>
      <c r="DE92" s="187">
        <f t="shared" si="324"/>
        <v>1</v>
      </c>
      <c r="DF92" s="187">
        <f t="shared" si="208"/>
        <v>1</v>
      </c>
      <c r="DG92">
        <f t="shared" si="351"/>
        <v>1</v>
      </c>
      <c r="DH92" s="7">
        <f t="shared" si="209"/>
        <v>0.15</v>
      </c>
      <c r="DI92" s="7">
        <f t="shared" si="210"/>
        <v>0.15</v>
      </c>
      <c r="DJ92" s="7">
        <f t="shared" si="211"/>
        <v>0.15</v>
      </c>
      <c r="DK92" s="7">
        <f t="shared" si="352"/>
        <v>0.15</v>
      </c>
      <c r="DL92" s="7">
        <f t="shared" si="212"/>
        <v>0.3</v>
      </c>
      <c r="DM92" s="7">
        <f t="shared" si="213"/>
        <v>0.3</v>
      </c>
      <c r="DN92" s="7">
        <f t="shared" si="214"/>
        <v>0.3</v>
      </c>
      <c r="DO92" s="7">
        <f t="shared" si="215"/>
        <v>0.3</v>
      </c>
      <c r="DP92" s="7">
        <f>IF(MIN(Data[[#This Row],[¿El agente demuestra escucha activa durante la gestión?6]:[¿El agente parafrasea para confirmar entendimiento?9]])=0,0,30%)</f>
        <v>0.3</v>
      </c>
      <c r="DQ92" s="7">
        <f t="shared" si="216"/>
        <v>0.3</v>
      </c>
      <c r="DR92" s="7">
        <f t="shared" si="217"/>
        <v>0.3</v>
      </c>
      <c r="DS92" s="7">
        <f t="shared" si="218"/>
        <v>0.3</v>
      </c>
      <c r="DT92" s="7">
        <f t="shared" si="219"/>
        <v>0.3</v>
      </c>
      <c r="DU92" s="7">
        <f>IF(MIN(Data[[#This Row],[¿El agente adapta su comunicación al cliente?11]:[¿El agente utiliza el plural corporativo correctamente?14]])=0,0,30%)</f>
        <v>0.3</v>
      </c>
      <c r="DV92" s="7">
        <f t="shared" si="220"/>
        <v>0.25</v>
      </c>
      <c r="DW92" s="7">
        <f t="shared" si="353"/>
        <v>0.25</v>
      </c>
      <c r="DX92" s="7">
        <f t="shared" si="354"/>
        <v>1</v>
      </c>
      <c r="DY92" s="7">
        <f t="shared" si="325"/>
        <v>1</v>
      </c>
      <c r="DZ92" s="7">
        <f t="shared" si="326"/>
        <v>1</v>
      </c>
      <c r="EA92" s="7">
        <f t="shared" si="327"/>
        <v>1</v>
      </c>
      <c r="EB92" s="7">
        <f t="shared" si="328"/>
        <v>1</v>
      </c>
      <c r="EC92" s="7">
        <f t="shared" si="355"/>
        <v>1</v>
      </c>
      <c r="ED92" s="7">
        <f t="shared" si="221"/>
        <v>1</v>
      </c>
      <c r="EE92" s="7">
        <f t="shared" si="222"/>
        <v>1</v>
      </c>
      <c r="EF92" s="7">
        <f>IF(SUM(Data[[#This Row],[¿El agente presenta correctamente los beneficios del producto?23]:[¿El agente comunica beneficios emocionales al cliente?24]])=200%,100%,0%)</f>
        <v>1</v>
      </c>
      <c r="EG92" s="7">
        <f t="shared" si="223"/>
        <v>1</v>
      </c>
      <c r="EH92" s="7">
        <f t="shared" si="224"/>
        <v>1</v>
      </c>
      <c r="EI92" s="7">
        <f t="shared" si="225"/>
        <v>1</v>
      </c>
      <c r="EJ92" s="7">
        <f t="shared" si="356"/>
        <v>1</v>
      </c>
      <c r="EK92" s="7">
        <f t="shared" si="226"/>
        <v>1</v>
      </c>
      <c r="EL92" s="7">
        <f>+Data[[#This Row],[¿El agente explica los términos y condiciones del servicio?28]]</f>
        <v>1</v>
      </c>
      <c r="EM92" s="7">
        <f t="shared" si="227"/>
        <v>1</v>
      </c>
      <c r="EN92" s="7">
        <f>+Data[[#This Row],[¿El agente identifica correctamente la solicitud del cliente? 2]]</f>
        <v>1</v>
      </c>
      <c r="EO92" s="7">
        <f t="shared" si="228"/>
        <v>1</v>
      </c>
      <c r="EP92" s="7">
        <f t="shared" si="229"/>
        <v>1</v>
      </c>
      <c r="EQ92" s="7">
        <f t="shared" si="230"/>
        <v>1</v>
      </c>
      <c r="ER92" s="7">
        <f t="shared" si="357"/>
        <v>1</v>
      </c>
      <c r="ES92" s="7">
        <f t="shared" si="231"/>
        <v>1</v>
      </c>
      <c r="ET92" s="7">
        <f t="shared" si="232"/>
        <v>1</v>
      </c>
      <c r="EU92" s="7">
        <f t="shared" si="358"/>
        <v>1</v>
      </c>
      <c r="EV92" s="7">
        <f t="shared" si="233"/>
        <v>1</v>
      </c>
      <c r="EW92" s="7">
        <f t="shared" si="234"/>
        <v>1</v>
      </c>
      <c r="EX92" s="7">
        <f t="shared" si="329"/>
        <v>1</v>
      </c>
      <c r="EY92" s="7">
        <f t="shared" si="330"/>
        <v>1</v>
      </c>
      <c r="EZ92" s="7">
        <f t="shared" si="235"/>
        <v>1</v>
      </c>
      <c r="FA92" s="7">
        <f t="shared" si="331"/>
        <v>0</v>
      </c>
      <c r="FB92" s="7">
        <f t="shared" si="359"/>
        <v>0</v>
      </c>
      <c r="FC92" s="7">
        <f t="shared" si="360"/>
        <v>0</v>
      </c>
      <c r="FD92" s="7">
        <f t="shared" si="236"/>
        <v>0</v>
      </c>
      <c r="FE92" s="7">
        <f t="shared" si="237"/>
        <v>0</v>
      </c>
      <c r="FF92" s="7">
        <f t="shared" si="238"/>
        <v>0</v>
      </c>
      <c r="FG92" s="7">
        <f t="shared" si="239"/>
        <v>1</v>
      </c>
      <c r="FH92" s="7">
        <f t="shared" si="240"/>
        <v>0</v>
      </c>
      <c r="FI92" s="7">
        <f t="shared" si="241"/>
        <v>1</v>
      </c>
      <c r="FJ92" s="7">
        <f t="shared" si="361"/>
        <v>0</v>
      </c>
      <c r="FK92" s="7">
        <f t="shared" si="242"/>
        <v>1</v>
      </c>
      <c r="FL92" s="7">
        <f>+Data[[#This Row],[¿El agente gestiona la oferta según la campaña vigente?48]]</f>
        <v>1</v>
      </c>
      <c r="FM92" s="7">
        <f t="shared" si="243"/>
        <v>1</v>
      </c>
      <c r="FN92" s="7">
        <f t="shared" si="244"/>
        <v>1</v>
      </c>
      <c r="FO92" s="7">
        <f t="shared" si="245"/>
        <v>1</v>
      </c>
      <c r="FP92" s="7">
        <f t="shared" si="362"/>
        <v>1</v>
      </c>
      <c r="FQ92" s="7">
        <f t="shared" si="246"/>
        <v>1</v>
      </c>
      <c r="FR92" s="7">
        <f>+Data[[#This Row],[¿El agente registra correctamente todas las interacciones?52]]</f>
        <v>1</v>
      </c>
      <c r="FS92" s="7">
        <f t="shared" si="363"/>
        <v>0</v>
      </c>
      <c r="FT92" s="240">
        <f t="shared" si="247"/>
        <v>1</v>
      </c>
      <c r="FU92" s="7">
        <f>+Data[[#This Row],[¿El agente confirma la titularidad del cliente adecuadamente?53]]</f>
        <v>1</v>
      </c>
      <c r="FV92" s="240">
        <f t="shared" si="248"/>
        <v>1</v>
      </c>
      <c r="FW92" s="240">
        <f t="shared" si="249"/>
        <v>1</v>
      </c>
      <c r="FX92" s="7">
        <f t="shared" si="364"/>
        <v>1</v>
      </c>
      <c r="FY92" s="240">
        <f t="shared" si="250"/>
        <v>1</v>
      </c>
      <c r="FZ92" s="7">
        <f>+Data[[#This Row],[¿El agente evita compartir información sensible?56]]</f>
        <v>1</v>
      </c>
      <c r="GA92" s="7">
        <f t="shared" si="365"/>
        <v>1</v>
      </c>
      <c r="GB92" s="189">
        <f t="shared" si="366"/>
        <v>0.1</v>
      </c>
      <c r="GC92" s="189">
        <f t="shared" si="367"/>
        <v>0</v>
      </c>
      <c r="GD92" s="190">
        <f t="shared" si="368"/>
        <v>0</v>
      </c>
      <c r="GE92" s="190">
        <f t="shared" si="369"/>
        <v>0.3</v>
      </c>
      <c r="GF92" s="7">
        <f t="shared" si="370"/>
        <v>0.4</v>
      </c>
      <c r="GG92" s="187">
        <f>1</f>
        <v>1</v>
      </c>
      <c r="GH92" s="187">
        <f t="shared" si="251"/>
        <v>1</v>
      </c>
      <c r="GI92" t="str">
        <f t="shared" si="252"/>
        <v/>
      </c>
      <c r="GJ92" t="str">
        <f t="shared" si="253"/>
        <v/>
      </c>
      <c r="GK92" t="str">
        <f t="shared" si="254"/>
        <v/>
      </c>
      <c r="GN92" t="str">
        <f t="shared" si="255"/>
        <v/>
      </c>
      <c r="GO92" t="str">
        <f t="shared" si="256"/>
        <v/>
      </c>
      <c r="GP92" t="str">
        <f t="shared" si="257"/>
        <v/>
      </c>
      <c r="GQ92" t="str">
        <f t="shared" si="258"/>
        <v/>
      </c>
      <c r="GR92" t="str">
        <f t="shared" si="259"/>
        <v/>
      </c>
      <c r="GS92" t="str">
        <f t="shared" si="260"/>
        <v/>
      </c>
      <c r="GT92" t="str">
        <f t="shared" si="261"/>
        <v/>
      </c>
      <c r="GU92" t="e">
        <f>IF(#REF!="No",#REF!,"")</f>
        <v>#REF!</v>
      </c>
      <c r="GV92" t="str">
        <f t="shared" si="262"/>
        <v/>
      </c>
      <c r="GW92" t="str">
        <f t="shared" si="263"/>
        <v/>
      </c>
      <c r="GX92" t="str">
        <f t="shared" si="264"/>
        <v/>
      </c>
      <c r="GY92" t="str">
        <f t="shared" si="265"/>
        <v/>
      </c>
      <c r="GZ92" t="str">
        <f t="shared" si="266"/>
        <v/>
      </c>
      <c r="HA92" t="str">
        <f t="shared" si="267"/>
        <v/>
      </c>
      <c r="HB92" t="str">
        <f t="shared" si="268"/>
        <v/>
      </c>
      <c r="HC92" t="str">
        <f t="shared" si="269"/>
        <v/>
      </c>
      <c r="HD92" t="str">
        <f t="shared" si="270"/>
        <v/>
      </c>
      <c r="HE92" t="str">
        <f t="shared" si="271"/>
        <v/>
      </c>
      <c r="HF92" t="str">
        <f t="shared" si="272"/>
        <v/>
      </c>
      <c r="HG92" t="str">
        <f t="shared" si="273"/>
        <v/>
      </c>
      <c r="HH92" t="str">
        <f t="shared" si="274"/>
        <v/>
      </c>
      <c r="HI92" t="str">
        <f t="shared" si="275"/>
        <v/>
      </c>
      <c r="HJ92" t="str">
        <f t="shared" si="276"/>
        <v/>
      </c>
      <c r="HK92" t="str">
        <f t="shared" si="277"/>
        <v/>
      </c>
      <c r="HL92" t="str">
        <f t="shared" si="278"/>
        <v/>
      </c>
      <c r="HM92" t="str">
        <f t="shared" si="279"/>
        <v/>
      </c>
      <c r="HN92" t="str">
        <f t="shared" si="280"/>
        <v/>
      </c>
      <c r="HO92" t="str">
        <f t="shared" si="281"/>
        <v/>
      </c>
      <c r="HP92" t="str">
        <f t="shared" si="282"/>
        <v/>
      </c>
      <c r="HQ92" t="e">
        <f>IF(#REF!="No",#REF!,"")</f>
        <v>#REF!</v>
      </c>
      <c r="HR92" t="e">
        <f>IF(#REF!="No",#REF!,"")</f>
        <v>#REF!</v>
      </c>
      <c r="HS92" t="str">
        <f t="shared" si="283"/>
        <v xml:space="preserve">¿El agente ofrece adecuadamente un producto adicional? </v>
      </c>
      <c r="HT92" t="str">
        <f t="shared" si="284"/>
        <v xml:space="preserve">¿El agente realiza venta cruzada cuando corresponde? </v>
      </c>
      <c r="HU92" t="str">
        <f t="shared" si="285"/>
        <v xml:space="preserve">¿El agente indaga o sondea adecuadamente las necesidades del cliente? </v>
      </c>
      <c r="HV92" t="str">
        <f t="shared" si="286"/>
        <v/>
      </c>
      <c r="HW92" t="str">
        <f t="shared" si="287"/>
        <v xml:space="preserve">¿El agente realiza seguimiento adecuado al caso o solicitud? </v>
      </c>
      <c r="HX92" t="str">
        <f t="shared" si="288"/>
        <v/>
      </c>
      <c r="HY92" t="str">
        <f t="shared" si="289"/>
        <v/>
      </c>
      <c r="HZ92" t="str">
        <f t="shared" si="290"/>
        <v/>
      </c>
      <c r="IA92" t="str">
        <f t="shared" si="291"/>
        <v/>
      </c>
      <c r="IB92" t="str">
        <f t="shared" si="292"/>
        <v/>
      </c>
      <c r="IC92" t="str">
        <f t="shared" si="293"/>
        <v/>
      </c>
      <c r="ID92" s="187" t="str">
        <f t="shared" si="294"/>
        <v/>
      </c>
      <c r="IE92" s="187" t="str">
        <f t="shared" si="295"/>
        <v/>
      </c>
      <c r="IF92" s="187" t="str">
        <f t="shared" si="296"/>
        <v/>
      </c>
      <c r="IG92" s="187" t="str">
        <f t="shared" si="297"/>
        <v/>
      </c>
      <c r="IH92" s="78" t="str">
        <f>A92&amp;" "&amp;F92&amp;" "&amp;Data[[#This Row],[mes]]</f>
        <v>Yhilary Frheily Santamaria Acosta Outbound may-26</v>
      </c>
      <c r="II92" s="78">
        <f t="shared" si="205"/>
        <v>2</v>
      </c>
      <c r="IJ92" s="78">
        <f t="shared" si="371"/>
        <v>0</v>
      </c>
      <c r="IK92" s="78">
        <f>IF(Data[[#This Row],[Muestra Critica]]&gt;0,Data[[#This Row],[Muestra Critica]],"")</f>
        <v>1</v>
      </c>
      <c r="IL92">
        <f>IF(IK92="","",COUNTIF($IK$3:$IK507,IK92))</f>
        <v>397</v>
      </c>
      <c r="IM92">
        <f t="shared" si="372"/>
        <v>0</v>
      </c>
      <c r="IN92" s="188" t="str">
        <f t="shared" si="298"/>
        <v>may-26</v>
      </c>
      <c r="IO92" s="78"/>
      <c r="IP92" s="78"/>
      <c r="IQ92" s="78"/>
      <c r="IR92" s="78"/>
      <c r="IS92" s="78" t="str">
        <f ca="1">IFERROR(_xlfn.XLOOKUP(A:A,HC!B:B,HC!E:E,,0),0)</f>
        <v>&gt; 60 dias</v>
      </c>
    </row>
    <row r="93" spans="1:253" ht="15.5">
      <c r="A93" s="205" t="s">
        <v>336</v>
      </c>
      <c r="B93" s="205">
        <v>65562952</v>
      </c>
      <c r="C93" s="210">
        <v>46153</v>
      </c>
      <c r="D93" s="205" t="s">
        <v>449</v>
      </c>
      <c r="E93" s="205" t="s">
        <v>434</v>
      </c>
      <c r="F93" s="205" t="s">
        <v>32</v>
      </c>
      <c r="G93" s="205" t="s">
        <v>436</v>
      </c>
      <c r="H93" s="205" t="s">
        <v>451</v>
      </c>
      <c r="I93" s="206" t="s">
        <v>447</v>
      </c>
      <c r="J93" s="168" t="s">
        <v>33</v>
      </c>
      <c r="K93" s="168" t="s">
        <v>33</v>
      </c>
      <c r="L93" s="168" t="s">
        <v>33</v>
      </c>
      <c r="M93" s="168" t="s">
        <v>33</v>
      </c>
      <c r="N93" s="168" t="s">
        <v>33</v>
      </c>
      <c r="O93" s="168" t="s">
        <v>33</v>
      </c>
      <c r="P93" s="168" t="s">
        <v>33</v>
      </c>
      <c r="Q93" s="168" t="s">
        <v>33</v>
      </c>
      <c r="R93" s="168" t="s">
        <v>33</v>
      </c>
      <c r="S93" s="168" t="s">
        <v>33</v>
      </c>
      <c r="T93" s="168" t="s">
        <v>33</v>
      </c>
      <c r="U93" s="168" t="s">
        <v>33</v>
      </c>
      <c r="V93" s="169" t="s">
        <v>33</v>
      </c>
      <c r="W93" s="169" t="s">
        <v>33</v>
      </c>
      <c r="X93" s="169" t="s">
        <v>33</v>
      </c>
      <c r="Y93" s="169" t="s">
        <v>33</v>
      </c>
      <c r="Z93" s="169" t="s">
        <v>33</v>
      </c>
      <c r="AA93" s="169" t="s">
        <v>33</v>
      </c>
      <c r="AB93" s="169" t="s">
        <v>33</v>
      </c>
      <c r="AC93" s="169" t="s">
        <v>33</v>
      </c>
      <c r="AD93" s="169" t="s">
        <v>33</v>
      </c>
      <c r="AE93" s="169" t="s">
        <v>33</v>
      </c>
      <c r="AF93" s="169" t="s">
        <v>33</v>
      </c>
      <c r="AG93" s="169" t="s">
        <v>33</v>
      </c>
      <c r="AH93" s="169" t="s">
        <v>33</v>
      </c>
      <c r="AI93" s="169" t="s">
        <v>33</v>
      </c>
      <c r="AJ93" s="169" t="s">
        <v>33</v>
      </c>
      <c r="AK93" s="169" t="s">
        <v>33</v>
      </c>
      <c r="AL93" s="169" t="s">
        <v>33</v>
      </c>
      <c r="AM93" s="169" t="s">
        <v>33</v>
      </c>
      <c r="AN93" s="169" t="s">
        <v>33</v>
      </c>
      <c r="AO93" s="169" t="s">
        <v>33</v>
      </c>
      <c r="AP93" s="169" t="s">
        <v>33</v>
      </c>
      <c r="AQ93" s="169" t="s">
        <v>464</v>
      </c>
      <c r="AR93" s="169" t="s">
        <v>33</v>
      </c>
      <c r="AS93" s="169" t="s">
        <v>33</v>
      </c>
      <c r="AT93" s="169" t="s">
        <v>34</v>
      </c>
      <c r="AU93" s="169" t="s">
        <v>33</v>
      </c>
      <c r="AV93" s="169" t="s">
        <v>33</v>
      </c>
      <c r="AW93" s="169" t="s">
        <v>33</v>
      </c>
      <c r="AX93" s="169" t="s">
        <v>33</v>
      </c>
      <c r="AY93" s="169" t="s">
        <v>33</v>
      </c>
      <c r="AZ93" s="169" t="s">
        <v>33</v>
      </c>
      <c r="BA93" s="169" t="s">
        <v>33</v>
      </c>
      <c r="BB93" s="169" t="s">
        <v>33</v>
      </c>
      <c r="BC93" s="207" t="s">
        <v>33</v>
      </c>
      <c r="BD93" s="207" t="s">
        <v>33</v>
      </c>
      <c r="BE93" s="207" t="s">
        <v>33</v>
      </c>
      <c r="BF93" s="208" t="s">
        <v>33</v>
      </c>
      <c r="BG93" s="196"/>
      <c r="BH93" s="211" t="str">
        <f>Data[[#This Row],[Tipo de Muestra]]</f>
        <v>Critica</v>
      </c>
      <c r="BI93" s="196"/>
      <c r="BJ93" s="196"/>
      <c r="BK93">
        <f t="shared" si="206"/>
        <v>1</v>
      </c>
      <c r="BL93">
        <f t="shared" si="207"/>
        <v>1</v>
      </c>
      <c r="BM93">
        <f t="shared" si="332"/>
        <v>1</v>
      </c>
      <c r="BN93">
        <f t="shared" si="333"/>
        <v>1</v>
      </c>
      <c r="BO93">
        <f t="shared" si="334"/>
        <v>1</v>
      </c>
      <c r="BP93">
        <f t="shared" si="335"/>
        <v>1</v>
      </c>
      <c r="BQ93">
        <f t="shared" si="336"/>
        <v>1</v>
      </c>
      <c r="BR93">
        <f t="shared" si="337"/>
        <v>1</v>
      </c>
      <c r="BS93">
        <f t="shared" si="338"/>
        <v>1</v>
      </c>
      <c r="BT93">
        <f t="shared" si="339"/>
        <v>1</v>
      </c>
      <c r="BU93">
        <f t="shared" si="340"/>
        <v>1</v>
      </c>
      <c r="BV93">
        <f t="shared" si="341"/>
        <v>1</v>
      </c>
      <c r="BW93">
        <f t="shared" si="342"/>
        <v>1</v>
      </c>
      <c r="BX93">
        <f t="shared" si="343"/>
        <v>1</v>
      </c>
      <c r="BY93">
        <f t="shared" si="344"/>
        <v>1</v>
      </c>
      <c r="BZ93">
        <f t="shared" si="345"/>
        <v>1</v>
      </c>
      <c r="CA93">
        <f t="shared" si="346"/>
        <v>1</v>
      </c>
      <c r="CB93">
        <f t="shared" si="347"/>
        <v>1</v>
      </c>
      <c r="CC93">
        <f t="shared" si="348"/>
        <v>1</v>
      </c>
      <c r="CD93">
        <f t="shared" si="349"/>
        <v>1</v>
      </c>
      <c r="CE93">
        <f t="shared" si="350"/>
        <v>1</v>
      </c>
      <c r="CF93">
        <f t="shared" si="299"/>
        <v>1</v>
      </c>
      <c r="CG93">
        <f t="shared" si="300"/>
        <v>1</v>
      </c>
      <c r="CH93">
        <f t="shared" si="301"/>
        <v>1</v>
      </c>
      <c r="CI93">
        <f t="shared" si="302"/>
        <v>1</v>
      </c>
      <c r="CJ93">
        <f t="shared" si="303"/>
        <v>1</v>
      </c>
      <c r="CK93">
        <f t="shared" si="304"/>
        <v>1</v>
      </c>
      <c r="CL93">
        <f t="shared" si="305"/>
        <v>1</v>
      </c>
      <c r="CM93">
        <f t="shared" si="306"/>
        <v>1</v>
      </c>
      <c r="CN93">
        <f t="shared" si="307"/>
        <v>1</v>
      </c>
      <c r="CO93">
        <f t="shared" si="308"/>
        <v>1</v>
      </c>
      <c r="CP93">
        <f t="shared" si="309"/>
        <v>1</v>
      </c>
      <c r="CQ93">
        <f t="shared" si="310"/>
        <v>1</v>
      </c>
      <c r="CR93">
        <f t="shared" si="311"/>
        <v>1</v>
      </c>
      <c r="CS93">
        <f t="shared" si="312"/>
        <v>1</v>
      </c>
      <c r="CT93">
        <f t="shared" si="313"/>
        <v>0</v>
      </c>
      <c r="CU93">
        <f t="shared" si="314"/>
        <v>1</v>
      </c>
      <c r="CV93">
        <f t="shared" si="315"/>
        <v>1</v>
      </c>
      <c r="CW93">
        <f t="shared" si="316"/>
        <v>1</v>
      </c>
      <c r="CX93">
        <f t="shared" si="317"/>
        <v>1</v>
      </c>
      <c r="CY93">
        <f t="shared" si="318"/>
        <v>1</v>
      </c>
      <c r="CZ93">
        <f t="shared" si="319"/>
        <v>1</v>
      </c>
      <c r="DA93">
        <f t="shared" si="320"/>
        <v>1</v>
      </c>
      <c r="DB93">
        <f t="shared" si="321"/>
        <v>1</v>
      </c>
      <c r="DC93" s="187">
        <f t="shared" si="322"/>
        <v>1</v>
      </c>
      <c r="DD93" s="187">
        <f t="shared" si="323"/>
        <v>1</v>
      </c>
      <c r="DE93" s="187">
        <f t="shared" si="324"/>
        <v>1</v>
      </c>
      <c r="DF93" s="187">
        <f t="shared" si="208"/>
        <v>1</v>
      </c>
      <c r="DG93">
        <f t="shared" si="351"/>
        <v>1</v>
      </c>
      <c r="DH93" s="7">
        <f t="shared" si="209"/>
        <v>0.15</v>
      </c>
      <c r="DI93" s="7">
        <f t="shared" si="210"/>
        <v>0.15</v>
      </c>
      <c r="DJ93" s="7">
        <f t="shared" si="211"/>
        <v>0.15</v>
      </c>
      <c r="DK93" s="7">
        <f t="shared" si="352"/>
        <v>0.15</v>
      </c>
      <c r="DL93" s="7">
        <f t="shared" si="212"/>
        <v>0.3</v>
      </c>
      <c r="DM93" s="7">
        <f t="shared" si="213"/>
        <v>0.3</v>
      </c>
      <c r="DN93" s="7">
        <f t="shared" si="214"/>
        <v>0.3</v>
      </c>
      <c r="DO93" s="7">
        <f t="shared" si="215"/>
        <v>0.3</v>
      </c>
      <c r="DP93" s="7">
        <f>IF(MIN(Data[[#This Row],[¿El agente demuestra escucha activa durante la gestión?6]:[¿El agente parafrasea para confirmar entendimiento?9]])=0,0,30%)</f>
        <v>0.3</v>
      </c>
      <c r="DQ93" s="7">
        <f t="shared" si="216"/>
        <v>0.3</v>
      </c>
      <c r="DR93" s="7">
        <f t="shared" si="217"/>
        <v>0.3</v>
      </c>
      <c r="DS93" s="7">
        <f t="shared" si="218"/>
        <v>0.3</v>
      </c>
      <c r="DT93" s="7">
        <f t="shared" si="219"/>
        <v>0.3</v>
      </c>
      <c r="DU93" s="7">
        <f>IF(MIN(Data[[#This Row],[¿El agente adapta su comunicación al cliente?11]:[¿El agente utiliza el plural corporativo correctamente?14]])=0,0,30%)</f>
        <v>0.3</v>
      </c>
      <c r="DV93" s="7">
        <f t="shared" si="220"/>
        <v>0.25</v>
      </c>
      <c r="DW93" s="7">
        <f t="shared" si="353"/>
        <v>0.25</v>
      </c>
      <c r="DX93" s="7">
        <f t="shared" si="354"/>
        <v>1</v>
      </c>
      <c r="DY93" s="7">
        <f t="shared" si="325"/>
        <v>1</v>
      </c>
      <c r="DZ93" s="7">
        <f t="shared" si="326"/>
        <v>1</v>
      </c>
      <c r="EA93" s="7">
        <f t="shared" si="327"/>
        <v>1</v>
      </c>
      <c r="EB93" s="7">
        <f t="shared" si="328"/>
        <v>1</v>
      </c>
      <c r="EC93" s="7">
        <f t="shared" si="355"/>
        <v>1</v>
      </c>
      <c r="ED93" s="7">
        <f t="shared" si="221"/>
        <v>1</v>
      </c>
      <c r="EE93" s="7">
        <f t="shared" si="222"/>
        <v>1</v>
      </c>
      <c r="EF93" s="7">
        <f>IF(SUM(Data[[#This Row],[¿El agente presenta correctamente los beneficios del producto?23]:[¿El agente comunica beneficios emocionales al cliente?24]])=200%,100%,0%)</f>
        <v>1</v>
      </c>
      <c r="EG93" s="7">
        <f t="shared" si="223"/>
        <v>1</v>
      </c>
      <c r="EH93" s="7">
        <f t="shared" si="224"/>
        <v>1</v>
      </c>
      <c r="EI93" s="7">
        <f t="shared" si="225"/>
        <v>1</v>
      </c>
      <c r="EJ93" s="7">
        <f t="shared" si="356"/>
        <v>1</v>
      </c>
      <c r="EK93" s="7">
        <f t="shared" si="226"/>
        <v>1</v>
      </c>
      <c r="EL93" s="7">
        <f>+Data[[#This Row],[¿El agente explica los términos y condiciones del servicio?28]]</f>
        <v>1</v>
      </c>
      <c r="EM93" s="7">
        <f t="shared" si="227"/>
        <v>1</v>
      </c>
      <c r="EN93" s="7">
        <f>+Data[[#This Row],[¿El agente identifica correctamente la solicitud del cliente? 2]]</f>
        <v>1</v>
      </c>
      <c r="EO93" s="7">
        <f t="shared" si="228"/>
        <v>1</v>
      </c>
      <c r="EP93" s="7">
        <f t="shared" si="229"/>
        <v>1</v>
      </c>
      <c r="EQ93" s="7">
        <f t="shared" si="230"/>
        <v>1</v>
      </c>
      <c r="ER93" s="7">
        <f t="shared" si="357"/>
        <v>1</v>
      </c>
      <c r="ES93" s="7">
        <f t="shared" si="231"/>
        <v>1</v>
      </c>
      <c r="ET93" s="7">
        <f t="shared" si="232"/>
        <v>1</v>
      </c>
      <c r="EU93" s="7">
        <f t="shared" si="358"/>
        <v>1</v>
      </c>
      <c r="EV93" s="7">
        <f t="shared" si="233"/>
        <v>1</v>
      </c>
      <c r="EW93" s="7">
        <f t="shared" si="234"/>
        <v>1</v>
      </c>
      <c r="EX93" s="7">
        <f t="shared" si="329"/>
        <v>1</v>
      </c>
      <c r="EY93" s="7">
        <f t="shared" si="330"/>
        <v>1</v>
      </c>
      <c r="EZ93" s="7">
        <f t="shared" si="235"/>
        <v>1</v>
      </c>
      <c r="FA93" s="7">
        <f t="shared" si="331"/>
        <v>1</v>
      </c>
      <c r="FB93" s="7">
        <f t="shared" si="359"/>
        <v>1</v>
      </c>
      <c r="FC93" s="7">
        <f t="shared" si="360"/>
        <v>1</v>
      </c>
      <c r="FD93" s="7">
        <f t="shared" si="236"/>
        <v>1</v>
      </c>
      <c r="FE93" s="7">
        <f t="shared" si="237"/>
        <v>1</v>
      </c>
      <c r="FF93" s="7">
        <f t="shared" si="238"/>
        <v>0</v>
      </c>
      <c r="FG93" s="7">
        <f t="shared" si="239"/>
        <v>1</v>
      </c>
      <c r="FH93" s="7">
        <f t="shared" si="240"/>
        <v>1</v>
      </c>
      <c r="FI93" s="7">
        <f t="shared" si="241"/>
        <v>1</v>
      </c>
      <c r="FJ93" s="7">
        <f t="shared" si="361"/>
        <v>0</v>
      </c>
      <c r="FK93" s="7">
        <f t="shared" si="242"/>
        <v>1</v>
      </c>
      <c r="FL93" s="7">
        <f>+Data[[#This Row],[¿El agente gestiona la oferta según la campaña vigente?48]]</f>
        <v>1</v>
      </c>
      <c r="FM93" s="7">
        <f t="shared" si="243"/>
        <v>1</v>
      </c>
      <c r="FN93" s="7">
        <f t="shared" si="244"/>
        <v>1</v>
      </c>
      <c r="FO93" s="7">
        <f t="shared" si="245"/>
        <v>1</v>
      </c>
      <c r="FP93" s="7">
        <f t="shared" si="362"/>
        <v>1</v>
      </c>
      <c r="FQ93" s="7">
        <f t="shared" si="246"/>
        <v>1</v>
      </c>
      <c r="FR93" s="7">
        <f>+Data[[#This Row],[¿El agente registra correctamente todas las interacciones?52]]</f>
        <v>1</v>
      </c>
      <c r="FS93" s="7">
        <f t="shared" si="363"/>
        <v>0</v>
      </c>
      <c r="FT93" s="240">
        <f t="shared" si="247"/>
        <v>1</v>
      </c>
      <c r="FU93" s="7">
        <f>+Data[[#This Row],[¿El agente confirma la titularidad del cliente adecuadamente?53]]</f>
        <v>1</v>
      </c>
      <c r="FV93" s="240">
        <f t="shared" si="248"/>
        <v>1</v>
      </c>
      <c r="FW93" s="240">
        <f t="shared" si="249"/>
        <v>1</v>
      </c>
      <c r="FX93" s="7">
        <f t="shared" si="364"/>
        <v>1</v>
      </c>
      <c r="FY93" s="240">
        <f t="shared" si="250"/>
        <v>1</v>
      </c>
      <c r="FZ93" s="7">
        <f>+Data[[#This Row],[¿El agente evita compartir información sensible?56]]</f>
        <v>1</v>
      </c>
      <c r="GA93" s="7">
        <f t="shared" si="365"/>
        <v>1</v>
      </c>
      <c r="GB93" s="189">
        <f t="shared" si="366"/>
        <v>0.1</v>
      </c>
      <c r="GC93" s="189">
        <f t="shared" si="367"/>
        <v>0.3</v>
      </c>
      <c r="GD93" s="190">
        <f t="shared" si="368"/>
        <v>0</v>
      </c>
      <c r="GE93" s="190">
        <f t="shared" si="369"/>
        <v>0.3</v>
      </c>
      <c r="GF93" s="7">
        <f t="shared" si="370"/>
        <v>0.7</v>
      </c>
      <c r="GG93" s="187">
        <f>1</f>
        <v>1</v>
      </c>
      <c r="GH93" s="187">
        <f t="shared" si="251"/>
        <v>1</v>
      </c>
      <c r="GI93" t="str">
        <f t="shared" si="252"/>
        <v/>
      </c>
      <c r="GJ93" t="str">
        <f t="shared" si="253"/>
        <v/>
      </c>
      <c r="GK93" t="str">
        <f t="shared" si="254"/>
        <v/>
      </c>
      <c r="GN93" t="str">
        <f t="shared" si="255"/>
        <v/>
      </c>
      <c r="GO93" t="str">
        <f t="shared" si="256"/>
        <v/>
      </c>
      <c r="GP93" t="str">
        <f t="shared" si="257"/>
        <v/>
      </c>
      <c r="GQ93" t="str">
        <f t="shared" si="258"/>
        <v/>
      </c>
      <c r="GR93" t="str">
        <f t="shared" si="259"/>
        <v/>
      </c>
      <c r="GS93" t="str">
        <f t="shared" si="260"/>
        <v/>
      </c>
      <c r="GT93" t="str">
        <f t="shared" si="261"/>
        <v/>
      </c>
      <c r="GU93" t="e">
        <f>IF(#REF!="No",#REF!,"")</f>
        <v>#REF!</v>
      </c>
      <c r="GV93" t="str">
        <f t="shared" si="262"/>
        <v/>
      </c>
      <c r="GW93" t="str">
        <f t="shared" si="263"/>
        <v/>
      </c>
      <c r="GX93" t="str">
        <f t="shared" si="264"/>
        <v/>
      </c>
      <c r="GY93" t="str">
        <f t="shared" si="265"/>
        <v/>
      </c>
      <c r="GZ93" t="str">
        <f t="shared" si="266"/>
        <v/>
      </c>
      <c r="HA93" t="str">
        <f t="shared" si="267"/>
        <v/>
      </c>
      <c r="HB93" t="str">
        <f t="shared" si="268"/>
        <v/>
      </c>
      <c r="HC93" t="str">
        <f t="shared" si="269"/>
        <v/>
      </c>
      <c r="HD93" t="str">
        <f t="shared" si="270"/>
        <v/>
      </c>
      <c r="HE93" t="str">
        <f t="shared" si="271"/>
        <v/>
      </c>
      <c r="HF93" t="str">
        <f t="shared" si="272"/>
        <v/>
      </c>
      <c r="HG93" t="str">
        <f t="shared" si="273"/>
        <v/>
      </c>
      <c r="HH93" t="str">
        <f t="shared" si="274"/>
        <v/>
      </c>
      <c r="HI93" t="str">
        <f t="shared" si="275"/>
        <v/>
      </c>
      <c r="HJ93" t="str">
        <f t="shared" si="276"/>
        <v/>
      </c>
      <c r="HK93" t="str">
        <f t="shared" si="277"/>
        <v/>
      </c>
      <c r="HL93" t="str">
        <f t="shared" si="278"/>
        <v/>
      </c>
      <c r="HM93" t="str">
        <f t="shared" si="279"/>
        <v/>
      </c>
      <c r="HN93" t="str">
        <f t="shared" si="280"/>
        <v/>
      </c>
      <c r="HO93" t="str">
        <f t="shared" si="281"/>
        <v/>
      </c>
      <c r="HP93" t="str">
        <f t="shared" si="282"/>
        <v/>
      </c>
      <c r="HQ93" t="e">
        <f>IF(#REF!="No",#REF!,"")</f>
        <v>#REF!</v>
      </c>
      <c r="HR93" t="e">
        <f>IF(#REF!="No",#REF!,"")</f>
        <v>#REF!</v>
      </c>
      <c r="HS93" t="str">
        <f t="shared" si="283"/>
        <v/>
      </c>
      <c r="HT93" t="str">
        <f t="shared" si="284"/>
        <v/>
      </c>
      <c r="HU93" t="str">
        <f t="shared" si="285"/>
        <v xml:space="preserve">¿El agente indaga o sondea adecuadamente las necesidades del cliente? </v>
      </c>
      <c r="HV93" t="str">
        <f t="shared" si="286"/>
        <v/>
      </c>
      <c r="HW93" t="str">
        <f t="shared" si="287"/>
        <v/>
      </c>
      <c r="HX93" t="str">
        <f t="shared" si="288"/>
        <v/>
      </c>
      <c r="HY93" t="str">
        <f t="shared" si="289"/>
        <v/>
      </c>
      <c r="HZ93" t="str">
        <f t="shared" si="290"/>
        <v/>
      </c>
      <c r="IA93" t="str">
        <f t="shared" si="291"/>
        <v/>
      </c>
      <c r="IB93" t="str">
        <f t="shared" si="292"/>
        <v/>
      </c>
      <c r="IC93" t="str">
        <f t="shared" si="293"/>
        <v/>
      </c>
      <c r="ID93" s="187" t="str">
        <f t="shared" si="294"/>
        <v/>
      </c>
      <c r="IE93" s="187" t="str">
        <f t="shared" si="295"/>
        <v/>
      </c>
      <c r="IF93" s="187" t="str">
        <f t="shared" si="296"/>
        <v/>
      </c>
      <c r="IG93" s="187" t="str">
        <f t="shared" si="297"/>
        <v/>
      </c>
      <c r="IH93" s="78" t="str">
        <f>A93&amp;" "&amp;F93&amp;" "&amp;Data[[#This Row],[mes]]</f>
        <v>Amarilis de los Milagros Ramos Sinclair Outbound may-26</v>
      </c>
      <c r="II93" s="78">
        <f t="shared" si="205"/>
        <v>2</v>
      </c>
      <c r="IJ93" s="78">
        <f t="shared" si="371"/>
        <v>0</v>
      </c>
      <c r="IK93" s="78">
        <f>IF(Data[[#This Row],[Muestra Critica]]&gt;0,Data[[#This Row],[Muestra Critica]],"")</f>
        <v>1</v>
      </c>
      <c r="IL93">
        <f>IF(IK93="","",COUNTIF($IK$3:$IK508,IK93))</f>
        <v>397</v>
      </c>
      <c r="IM93">
        <f t="shared" si="372"/>
        <v>0</v>
      </c>
      <c r="IN93" s="188" t="str">
        <f t="shared" si="298"/>
        <v>may-26</v>
      </c>
      <c r="IO93" s="78"/>
      <c r="IP93" s="78"/>
      <c r="IQ93" s="78"/>
      <c r="IR93" s="78"/>
      <c r="IS93" s="78" t="str">
        <f ca="1">IFERROR(_xlfn.XLOOKUP(A:A,HC!B:B,HC!E:E,,0),0)</f>
        <v>&gt; 60 dias</v>
      </c>
    </row>
    <row r="94" spans="1:253" ht="15.5">
      <c r="A94" s="205" t="s">
        <v>337</v>
      </c>
      <c r="B94" s="205">
        <v>65529112</v>
      </c>
      <c r="C94" s="210">
        <v>46153</v>
      </c>
      <c r="D94" s="205" t="s">
        <v>449</v>
      </c>
      <c r="E94" s="205" t="s">
        <v>434</v>
      </c>
      <c r="F94" s="205" t="s">
        <v>32</v>
      </c>
      <c r="G94" s="205" t="s">
        <v>436</v>
      </c>
      <c r="H94" s="205" t="s">
        <v>451</v>
      </c>
      <c r="I94" s="206" t="s">
        <v>447</v>
      </c>
      <c r="J94" s="168" t="s">
        <v>33</v>
      </c>
      <c r="K94" s="168" t="s">
        <v>33</v>
      </c>
      <c r="L94" s="168" t="s">
        <v>33</v>
      </c>
      <c r="M94" s="168" t="s">
        <v>33</v>
      </c>
      <c r="N94" s="168" t="s">
        <v>33</v>
      </c>
      <c r="O94" s="168" t="s">
        <v>33</v>
      </c>
      <c r="P94" s="168" t="s">
        <v>33</v>
      </c>
      <c r="Q94" s="168" t="s">
        <v>33</v>
      </c>
      <c r="R94" s="168" t="s">
        <v>33</v>
      </c>
      <c r="S94" s="168" t="s">
        <v>33</v>
      </c>
      <c r="T94" s="168" t="s">
        <v>33</v>
      </c>
      <c r="U94" s="168" t="s">
        <v>33</v>
      </c>
      <c r="V94" s="169" t="s">
        <v>33</v>
      </c>
      <c r="W94" s="169" t="s">
        <v>33</v>
      </c>
      <c r="X94" s="169" t="s">
        <v>33</v>
      </c>
      <c r="Y94" s="169" t="s">
        <v>33</v>
      </c>
      <c r="Z94" s="169" t="s">
        <v>33</v>
      </c>
      <c r="AA94" s="169" t="s">
        <v>33</v>
      </c>
      <c r="AB94" s="169" t="s">
        <v>33</v>
      </c>
      <c r="AC94" s="169" t="s">
        <v>33</v>
      </c>
      <c r="AD94" s="169" t="s">
        <v>33</v>
      </c>
      <c r="AE94" s="169" t="s">
        <v>33</v>
      </c>
      <c r="AF94" s="169" t="s">
        <v>33</v>
      </c>
      <c r="AG94" s="169" t="s">
        <v>33</v>
      </c>
      <c r="AH94" s="169" t="s">
        <v>33</v>
      </c>
      <c r="AI94" s="169" t="s">
        <v>33</v>
      </c>
      <c r="AJ94" s="169" t="s">
        <v>33</v>
      </c>
      <c r="AK94" s="169" t="s">
        <v>33</v>
      </c>
      <c r="AL94" s="169" t="s">
        <v>33</v>
      </c>
      <c r="AM94" s="169" t="s">
        <v>33</v>
      </c>
      <c r="AN94" s="169" t="s">
        <v>33</v>
      </c>
      <c r="AO94" s="169" t="s">
        <v>33</v>
      </c>
      <c r="AP94" s="169" t="s">
        <v>33</v>
      </c>
      <c r="AQ94" s="169" t="s">
        <v>464</v>
      </c>
      <c r="AR94" s="169" t="s">
        <v>33</v>
      </c>
      <c r="AS94" s="169" t="s">
        <v>33</v>
      </c>
      <c r="AT94" s="169" t="s">
        <v>33</v>
      </c>
      <c r="AU94" s="169" t="s">
        <v>33</v>
      </c>
      <c r="AV94" s="169" t="s">
        <v>33</v>
      </c>
      <c r="AW94" s="169" t="s">
        <v>34</v>
      </c>
      <c r="AX94" s="169" t="s">
        <v>33</v>
      </c>
      <c r="AY94" s="169" t="s">
        <v>33</v>
      </c>
      <c r="AZ94" s="169" t="s">
        <v>33</v>
      </c>
      <c r="BA94" s="169" t="s">
        <v>33</v>
      </c>
      <c r="BB94" s="169" t="s">
        <v>33</v>
      </c>
      <c r="BC94" s="207" t="s">
        <v>33</v>
      </c>
      <c r="BD94" s="207" t="s">
        <v>33</v>
      </c>
      <c r="BE94" s="207" t="s">
        <v>33</v>
      </c>
      <c r="BF94" s="208" t="s">
        <v>33</v>
      </c>
      <c r="BG94" s="196"/>
      <c r="BH94" s="211" t="str">
        <f>Data[[#This Row],[Tipo de Muestra]]</f>
        <v>Critica</v>
      </c>
      <c r="BI94" s="196"/>
      <c r="BJ94" s="196"/>
      <c r="BK94">
        <f t="shared" si="206"/>
        <v>1</v>
      </c>
      <c r="BL94">
        <f t="shared" si="207"/>
        <v>1</v>
      </c>
      <c r="BM94">
        <f t="shared" si="332"/>
        <v>1</v>
      </c>
      <c r="BN94">
        <f t="shared" si="333"/>
        <v>1</v>
      </c>
      <c r="BO94">
        <f t="shared" si="334"/>
        <v>1</v>
      </c>
      <c r="BP94">
        <f t="shared" si="335"/>
        <v>1</v>
      </c>
      <c r="BQ94">
        <f t="shared" si="336"/>
        <v>1</v>
      </c>
      <c r="BR94">
        <f t="shared" si="337"/>
        <v>1</v>
      </c>
      <c r="BS94">
        <f t="shared" si="338"/>
        <v>1</v>
      </c>
      <c r="BT94">
        <f t="shared" si="339"/>
        <v>1</v>
      </c>
      <c r="BU94">
        <f t="shared" si="340"/>
        <v>1</v>
      </c>
      <c r="BV94">
        <f t="shared" si="341"/>
        <v>1</v>
      </c>
      <c r="BW94">
        <f t="shared" si="342"/>
        <v>1</v>
      </c>
      <c r="BX94">
        <f t="shared" si="343"/>
        <v>1</v>
      </c>
      <c r="BY94">
        <f t="shared" si="344"/>
        <v>1</v>
      </c>
      <c r="BZ94">
        <f t="shared" si="345"/>
        <v>1</v>
      </c>
      <c r="CA94">
        <f t="shared" si="346"/>
        <v>1</v>
      </c>
      <c r="CB94">
        <f t="shared" si="347"/>
        <v>1</v>
      </c>
      <c r="CC94">
        <f t="shared" si="348"/>
        <v>1</v>
      </c>
      <c r="CD94">
        <f t="shared" si="349"/>
        <v>1</v>
      </c>
      <c r="CE94">
        <f t="shared" si="350"/>
        <v>1</v>
      </c>
      <c r="CF94">
        <f t="shared" si="299"/>
        <v>1</v>
      </c>
      <c r="CG94">
        <f t="shared" si="300"/>
        <v>1</v>
      </c>
      <c r="CH94">
        <f t="shared" si="301"/>
        <v>1</v>
      </c>
      <c r="CI94">
        <f t="shared" si="302"/>
        <v>1</v>
      </c>
      <c r="CJ94">
        <f t="shared" si="303"/>
        <v>1</v>
      </c>
      <c r="CK94">
        <f t="shared" si="304"/>
        <v>1</v>
      </c>
      <c r="CL94">
        <f t="shared" si="305"/>
        <v>1</v>
      </c>
      <c r="CM94">
        <f t="shared" si="306"/>
        <v>1</v>
      </c>
      <c r="CN94">
        <f t="shared" si="307"/>
        <v>1</v>
      </c>
      <c r="CO94">
        <f t="shared" si="308"/>
        <v>1</v>
      </c>
      <c r="CP94">
        <f t="shared" si="309"/>
        <v>1</v>
      </c>
      <c r="CQ94">
        <f t="shared" si="310"/>
        <v>1</v>
      </c>
      <c r="CR94">
        <f t="shared" si="311"/>
        <v>1</v>
      </c>
      <c r="CS94">
        <f t="shared" si="312"/>
        <v>1</v>
      </c>
      <c r="CT94">
        <f t="shared" si="313"/>
        <v>1</v>
      </c>
      <c r="CU94">
        <f t="shared" si="314"/>
        <v>1</v>
      </c>
      <c r="CV94">
        <f t="shared" si="315"/>
        <v>1</v>
      </c>
      <c r="CW94">
        <f t="shared" si="316"/>
        <v>0</v>
      </c>
      <c r="CX94">
        <f t="shared" si="317"/>
        <v>1</v>
      </c>
      <c r="CY94">
        <f t="shared" si="318"/>
        <v>1</v>
      </c>
      <c r="CZ94">
        <f t="shared" si="319"/>
        <v>1</v>
      </c>
      <c r="DA94">
        <f t="shared" si="320"/>
        <v>1</v>
      </c>
      <c r="DB94">
        <f t="shared" si="321"/>
        <v>1</v>
      </c>
      <c r="DC94" s="187">
        <f t="shared" si="322"/>
        <v>1</v>
      </c>
      <c r="DD94" s="187">
        <f t="shared" si="323"/>
        <v>1</v>
      </c>
      <c r="DE94" s="187">
        <f t="shared" si="324"/>
        <v>1</v>
      </c>
      <c r="DF94" s="187">
        <f t="shared" si="208"/>
        <v>1</v>
      </c>
      <c r="DG94">
        <f t="shared" si="351"/>
        <v>1</v>
      </c>
      <c r="DH94" s="7">
        <f t="shared" si="209"/>
        <v>0.15</v>
      </c>
      <c r="DI94" s="7">
        <f t="shared" si="210"/>
        <v>0.15</v>
      </c>
      <c r="DJ94" s="7">
        <f t="shared" si="211"/>
        <v>0.15</v>
      </c>
      <c r="DK94" s="7">
        <f t="shared" si="352"/>
        <v>0.15</v>
      </c>
      <c r="DL94" s="7">
        <f t="shared" si="212"/>
        <v>0.3</v>
      </c>
      <c r="DM94" s="7">
        <f t="shared" si="213"/>
        <v>0.3</v>
      </c>
      <c r="DN94" s="7">
        <f t="shared" si="214"/>
        <v>0.3</v>
      </c>
      <c r="DO94" s="7">
        <f t="shared" si="215"/>
        <v>0.3</v>
      </c>
      <c r="DP94" s="7">
        <f>IF(MIN(Data[[#This Row],[¿El agente demuestra escucha activa durante la gestión?6]:[¿El agente parafrasea para confirmar entendimiento?9]])=0,0,30%)</f>
        <v>0.3</v>
      </c>
      <c r="DQ94" s="7">
        <f t="shared" si="216"/>
        <v>0.3</v>
      </c>
      <c r="DR94" s="7">
        <f t="shared" si="217"/>
        <v>0.3</v>
      </c>
      <c r="DS94" s="7">
        <f t="shared" si="218"/>
        <v>0.3</v>
      </c>
      <c r="DT94" s="7">
        <f t="shared" si="219"/>
        <v>0.3</v>
      </c>
      <c r="DU94" s="7">
        <f>IF(MIN(Data[[#This Row],[¿El agente adapta su comunicación al cliente?11]:[¿El agente utiliza el plural corporativo correctamente?14]])=0,0,30%)</f>
        <v>0.3</v>
      </c>
      <c r="DV94" s="7">
        <f t="shared" si="220"/>
        <v>0.25</v>
      </c>
      <c r="DW94" s="7">
        <f t="shared" si="353"/>
        <v>0.25</v>
      </c>
      <c r="DX94" s="7">
        <f t="shared" si="354"/>
        <v>1</v>
      </c>
      <c r="DY94" s="7">
        <f t="shared" si="325"/>
        <v>1</v>
      </c>
      <c r="DZ94" s="7">
        <f t="shared" si="326"/>
        <v>1</v>
      </c>
      <c r="EA94" s="7">
        <f t="shared" si="327"/>
        <v>1</v>
      </c>
      <c r="EB94" s="7">
        <f t="shared" si="328"/>
        <v>1</v>
      </c>
      <c r="EC94" s="7">
        <f t="shared" si="355"/>
        <v>1</v>
      </c>
      <c r="ED94" s="7">
        <f t="shared" si="221"/>
        <v>1</v>
      </c>
      <c r="EE94" s="7">
        <f t="shared" si="222"/>
        <v>1</v>
      </c>
      <c r="EF94" s="7">
        <f>IF(SUM(Data[[#This Row],[¿El agente presenta correctamente los beneficios del producto?23]:[¿El agente comunica beneficios emocionales al cliente?24]])=200%,100%,0%)</f>
        <v>1</v>
      </c>
      <c r="EG94" s="7">
        <f t="shared" si="223"/>
        <v>1</v>
      </c>
      <c r="EH94" s="7">
        <f t="shared" si="224"/>
        <v>1</v>
      </c>
      <c r="EI94" s="7">
        <f t="shared" si="225"/>
        <v>1</v>
      </c>
      <c r="EJ94" s="7">
        <f t="shared" si="356"/>
        <v>1</v>
      </c>
      <c r="EK94" s="7">
        <f t="shared" si="226"/>
        <v>1</v>
      </c>
      <c r="EL94" s="7">
        <f>+Data[[#This Row],[¿El agente explica los términos y condiciones del servicio?28]]</f>
        <v>1</v>
      </c>
      <c r="EM94" s="7">
        <f t="shared" si="227"/>
        <v>1</v>
      </c>
      <c r="EN94" s="7">
        <f>+Data[[#This Row],[¿El agente identifica correctamente la solicitud del cliente? 2]]</f>
        <v>1</v>
      </c>
      <c r="EO94" s="7">
        <f t="shared" si="228"/>
        <v>1</v>
      </c>
      <c r="EP94" s="7">
        <f t="shared" si="229"/>
        <v>1</v>
      </c>
      <c r="EQ94" s="7">
        <f t="shared" si="230"/>
        <v>1</v>
      </c>
      <c r="ER94" s="7">
        <f t="shared" si="357"/>
        <v>1</v>
      </c>
      <c r="ES94" s="7">
        <f t="shared" si="231"/>
        <v>1</v>
      </c>
      <c r="ET94" s="7">
        <f t="shared" si="232"/>
        <v>1</v>
      </c>
      <c r="EU94" s="7">
        <f t="shared" si="358"/>
        <v>1</v>
      </c>
      <c r="EV94" s="7">
        <f t="shared" si="233"/>
        <v>1</v>
      </c>
      <c r="EW94" s="7">
        <f t="shared" si="234"/>
        <v>1</v>
      </c>
      <c r="EX94" s="7">
        <f t="shared" si="329"/>
        <v>1</v>
      </c>
      <c r="EY94" s="7">
        <f t="shared" si="330"/>
        <v>1</v>
      </c>
      <c r="EZ94" s="7">
        <f t="shared" si="235"/>
        <v>1</v>
      </c>
      <c r="FA94" s="7">
        <f t="shared" si="331"/>
        <v>1</v>
      </c>
      <c r="FB94" s="7">
        <f t="shared" si="359"/>
        <v>1</v>
      </c>
      <c r="FC94" s="7">
        <f t="shared" si="360"/>
        <v>1</v>
      </c>
      <c r="FD94" s="7">
        <f t="shared" si="236"/>
        <v>1</v>
      </c>
      <c r="FE94" s="7">
        <f t="shared" si="237"/>
        <v>1</v>
      </c>
      <c r="FF94" s="7">
        <f t="shared" si="238"/>
        <v>1</v>
      </c>
      <c r="FG94" s="7">
        <f t="shared" si="239"/>
        <v>1</v>
      </c>
      <c r="FH94" s="7">
        <f t="shared" si="240"/>
        <v>1</v>
      </c>
      <c r="FI94" s="7">
        <f t="shared" si="241"/>
        <v>0</v>
      </c>
      <c r="FJ94" s="7">
        <f t="shared" si="361"/>
        <v>0</v>
      </c>
      <c r="FK94" s="7">
        <f t="shared" si="242"/>
        <v>1</v>
      </c>
      <c r="FL94" s="7">
        <f>+Data[[#This Row],[¿El agente gestiona la oferta según la campaña vigente?48]]</f>
        <v>1</v>
      </c>
      <c r="FM94" s="7">
        <f t="shared" si="243"/>
        <v>1</v>
      </c>
      <c r="FN94" s="7">
        <f t="shared" si="244"/>
        <v>1</v>
      </c>
      <c r="FO94" s="7">
        <f t="shared" si="245"/>
        <v>1</v>
      </c>
      <c r="FP94" s="7">
        <f t="shared" si="362"/>
        <v>1</v>
      </c>
      <c r="FQ94" s="7">
        <f t="shared" si="246"/>
        <v>1</v>
      </c>
      <c r="FR94" s="7">
        <f>+Data[[#This Row],[¿El agente registra correctamente todas las interacciones?52]]</f>
        <v>1</v>
      </c>
      <c r="FS94" s="7">
        <f t="shared" si="363"/>
        <v>0</v>
      </c>
      <c r="FT94" s="240">
        <f t="shared" si="247"/>
        <v>1</v>
      </c>
      <c r="FU94" s="7">
        <f>+Data[[#This Row],[¿El agente confirma la titularidad del cliente adecuadamente?53]]</f>
        <v>1</v>
      </c>
      <c r="FV94" s="240">
        <f t="shared" si="248"/>
        <v>1</v>
      </c>
      <c r="FW94" s="240">
        <f t="shared" si="249"/>
        <v>1</v>
      </c>
      <c r="FX94" s="7">
        <f t="shared" si="364"/>
        <v>1</v>
      </c>
      <c r="FY94" s="240">
        <f t="shared" si="250"/>
        <v>1</v>
      </c>
      <c r="FZ94" s="7">
        <f>+Data[[#This Row],[¿El agente evita compartir información sensible?56]]</f>
        <v>1</v>
      </c>
      <c r="GA94" s="7">
        <f t="shared" si="365"/>
        <v>1</v>
      </c>
      <c r="GB94" s="189">
        <f t="shared" si="366"/>
        <v>0.1</v>
      </c>
      <c r="GC94" s="189">
        <f t="shared" si="367"/>
        <v>0.3</v>
      </c>
      <c r="GD94" s="190">
        <f t="shared" si="368"/>
        <v>0</v>
      </c>
      <c r="GE94" s="190">
        <f t="shared" si="369"/>
        <v>0.3</v>
      </c>
      <c r="GF94" s="7">
        <f t="shared" si="370"/>
        <v>0.7</v>
      </c>
      <c r="GG94" s="187">
        <f>1</f>
        <v>1</v>
      </c>
      <c r="GH94" s="187">
        <f t="shared" si="251"/>
        <v>1</v>
      </c>
      <c r="GI94" t="str">
        <f t="shared" si="252"/>
        <v/>
      </c>
      <c r="GJ94" t="str">
        <f t="shared" si="253"/>
        <v/>
      </c>
      <c r="GK94" t="str">
        <f t="shared" si="254"/>
        <v/>
      </c>
      <c r="GN94" t="str">
        <f t="shared" si="255"/>
        <v/>
      </c>
      <c r="GO94" t="str">
        <f t="shared" si="256"/>
        <v/>
      </c>
      <c r="GP94" t="str">
        <f t="shared" si="257"/>
        <v/>
      </c>
      <c r="GQ94" t="str">
        <f t="shared" si="258"/>
        <v/>
      </c>
      <c r="GR94" t="str">
        <f t="shared" si="259"/>
        <v/>
      </c>
      <c r="GS94" t="str">
        <f t="shared" si="260"/>
        <v/>
      </c>
      <c r="GT94" t="str">
        <f t="shared" si="261"/>
        <v/>
      </c>
      <c r="GU94" t="e">
        <f>IF(#REF!="No",#REF!,"")</f>
        <v>#REF!</v>
      </c>
      <c r="GV94" t="str">
        <f t="shared" si="262"/>
        <v/>
      </c>
      <c r="GW94" t="str">
        <f t="shared" si="263"/>
        <v/>
      </c>
      <c r="GX94" t="str">
        <f t="shared" si="264"/>
        <v/>
      </c>
      <c r="GY94" t="str">
        <f t="shared" si="265"/>
        <v/>
      </c>
      <c r="GZ94" t="str">
        <f t="shared" si="266"/>
        <v/>
      </c>
      <c r="HA94" t="str">
        <f t="shared" si="267"/>
        <v/>
      </c>
      <c r="HB94" t="str">
        <f t="shared" si="268"/>
        <v/>
      </c>
      <c r="HC94" t="str">
        <f t="shared" si="269"/>
        <v/>
      </c>
      <c r="HD94" t="str">
        <f t="shared" si="270"/>
        <v/>
      </c>
      <c r="HE94" t="str">
        <f t="shared" si="271"/>
        <v/>
      </c>
      <c r="HF94" t="str">
        <f t="shared" si="272"/>
        <v/>
      </c>
      <c r="HG94" t="str">
        <f t="shared" si="273"/>
        <v/>
      </c>
      <c r="HH94" t="str">
        <f t="shared" si="274"/>
        <v/>
      </c>
      <c r="HI94" t="str">
        <f t="shared" si="275"/>
        <v/>
      </c>
      <c r="HJ94" t="str">
        <f t="shared" si="276"/>
        <v/>
      </c>
      <c r="HK94" t="str">
        <f t="shared" si="277"/>
        <v/>
      </c>
      <c r="HL94" t="str">
        <f t="shared" si="278"/>
        <v/>
      </c>
      <c r="HM94" t="str">
        <f t="shared" si="279"/>
        <v/>
      </c>
      <c r="HN94" t="str">
        <f t="shared" si="280"/>
        <v/>
      </c>
      <c r="HO94" t="str">
        <f t="shared" si="281"/>
        <v/>
      </c>
      <c r="HP94" t="str">
        <f t="shared" si="282"/>
        <v/>
      </c>
      <c r="HQ94" t="e">
        <f>IF(#REF!="No",#REF!,"")</f>
        <v>#REF!</v>
      </c>
      <c r="HR94" t="e">
        <f>IF(#REF!="No",#REF!,"")</f>
        <v>#REF!</v>
      </c>
      <c r="HS94" t="str">
        <f t="shared" si="283"/>
        <v/>
      </c>
      <c r="HT94" t="str">
        <f t="shared" si="284"/>
        <v/>
      </c>
      <c r="HU94" t="str">
        <f t="shared" si="285"/>
        <v/>
      </c>
      <c r="HV94" t="str">
        <f t="shared" si="286"/>
        <v/>
      </c>
      <c r="HW94" t="str">
        <f t="shared" si="287"/>
        <v/>
      </c>
      <c r="HX94" t="str">
        <f t="shared" si="288"/>
        <v xml:space="preserve">¿El agente maneja correctamente las objeciones del cliente? </v>
      </c>
      <c r="HY94" t="str">
        <f t="shared" si="289"/>
        <v/>
      </c>
      <c r="HZ94" t="str">
        <f t="shared" si="290"/>
        <v/>
      </c>
      <c r="IA94" t="str">
        <f t="shared" si="291"/>
        <v/>
      </c>
      <c r="IB94" t="str">
        <f t="shared" si="292"/>
        <v/>
      </c>
      <c r="IC94" t="str">
        <f t="shared" si="293"/>
        <v/>
      </c>
      <c r="ID94" s="187" t="str">
        <f t="shared" si="294"/>
        <v/>
      </c>
      <c r="IE94" s="187" t="str">
        <f t="shared" si="295"/>
        <v/>
      </c>
      <c r="IF94" s="187" t="str">
        <f t="shared" si="296"/>
        <v/>
      </c>
      <c r="IG94" s="187" t="str">
        <f t="shared" si="297"/>
        <v/>
      </c>
      <c r="IH94" s="78" t="str">
        <f>A94&amp;" "&amp;F94&amp;" "&amp;Data[[#This Row],[mes]]</f>
        <v>Yeimy Yareth Caicedo Quintero Outbound may-26</v>
      </c>
      <c r="II94" s="78">
        <f t="shared" si="205"/>
        <v>2</v>
      </c>
      <c r="IJ94" s="78">
        <f t="shared" si="371"/>
        <v>0</v>
      </c>
      <c r="IK94" s="78">
        <f>IF(Data[[#This Row],[Muestra Critica]]&gt;0,Data[[#This Row],[Muestra Critica]],"")</f>
        <v>1</v>
      </c>
      <c r="IL94">
        <f>IF(IK94="","",COUNTIF($IK$3:$IK509,IK94))</f>
        <v>397</v>
      </c>
      <c r="IM94">
        <f t="shared" si="372"/>
        <v>0</v>
      </c>
      <c r="IN94" s="188" t="str">
        <f t="shared" si="298"/>
        <v>may-26</v>
      </c>
      <c r="IO94" s="78"/>
      <c r="IP94" s="78"/>
      <c r="IQ94" s="78"/>
      <c r="IR94" s="78"/>
      <c r="IS94" s="78" t="str">
        <f ca="1">IFERROR(_xlfn.XLOOKUP(A:A,HC!B:B,HC!E:E,,0),0)</f>
        <v>&gt; 60 dias</v>
      </c>
    </row>
    <row r="95" spans="1:253" ht="15.5">
      <c r="A95" s="205" t="s">
        <v>295</v>
      </c>
      <c r="B95" s="205">
        <v>69424580</v>
      </c>
      <c r="C95" s="210">
        <v>46153</v>
      </c>
      <c r="D95" s="205" t="s">
        <v>449</v>
      </c>
      <c r="E95" s="205" t="s">
        <v>434</v>
      </c>
      <c r="F95" s="205" t="s">
        <v>32</v>
      </c>
      <c r="G95" s="205" t="s">
        <v>436</v>
      </c>
      <c r="H95" s="205" t="s">
        <v>451</v>
      </c>
      <c r="I95" s="206" t="s">
        <v>447</v>
      </c>
      <c r="J95" s="168" t="s">
        <v>33</v>
      </c>
      <c r="K95" s="168" t="s">
        <v>33</v>
      </c>
      <c r="L95" s="168" t="s">
        <v>33</v>
      </c>
      <c r="M95" s="168" t="s">
        <v>33</v>
      </c>
      <c r="N95" s="168" t="s">
        <v>33</v>
      </c>
      <c r="O95" s="168" t="s">
        <v>33</v>
      </c>
      <c r="P95" s="168" t="s">
        <v>33</v>
      </c>
      <c r="Q95" s="168" t="s">
        <v>33</v>
      </c>
      <c r="R95" s="168" t="s">
        <v>33</v>
      </c>
      <c r="S95" s="168" t="s">
        <v>33</v>
      </c>
      <c r="T95" s="168" t="s">
        <v>33</v>
      </c>
      <c r="U95" s="168" t="s">
        <v>33</v>
      </c>
      <c r="V95" s="169" t="s">
        <v>33</v>
      </c>
      <c r="W95" s="169" t="s">
        <v>33</v>
      </c>
      <c r="X95" s="169" t="s">
        <v>33</v>
      </c>
      <c r="Y95" s="169" t="s">
        <v>33</v>
      </c>
      <c r="Z95" s="169" t="s">
        <v>33</v>
      </c>
      <c r="AA95" s="169" t="s">
        <v>33</v>
      </c>
      <c r="AB95" s="169" t="s">
        <v>33</v>
      </c>
      <c r="AC95" s="169" t="s">
        <v>33</v>
      </c>
      <c r="AD95" s="169" t="s">
        <v>33</v>
      </c>
      <c r="AE95" s="169" t="s">
        <v>33</v>
      </c>
      <c r="AF95" s="169" t="s">
        <v>33</v>
      </c>
      <c r="AG95" s="169" t="s">
        <v>33</v>
      </c>
      <c r="AH95" s="169" t="s">
        <v>33</v>
      </c>
      <c r="AI95" s="169" t="s">
        <v>33</v>
      </c>
      <c r="AJ95" s="169" t="s">
        <v>33</v>
      </c>
      <c r="AK95" s="169" t="s">
        <v>33</v>
      </c>
      <c r="AL95" s="169" t="s">
        <v>33</v>
      </c>
      <c r="AM95" s="169" t="s">
        <v>33</v>
      </c>
      <c r="AN95" s="169" t="s">
        <v>33</v>
      </c>
      <c r="AO95" s="169" t="s">
        <v>33</v>
      </c>
      <c r="AP95" s="169" t="s">
        <v>33</v>
      </c>
      <c r="AQ95" s="169" t="s">
        <v>464</v>
      </c>
      <c r="AR95" s="169" t="s">
        <v>33</v>
      </c>
      <c r="AS95" s="169" t="s">
        <v>33</v>
      </c>
      <c r="AT95" s="169" t="s">
        <v>33</v>
      </c>
      <c r="AU95" s="169" t="s">
        <v>33</v>
      </c>
      <c r="AV95" s="169" t="s">
        <v>33</v>
      </c>
      <c r="AW95" s="169" t="s">
        <v>34</v>
      </c>
      <c r="AX95" s="169" t="s">
        <v>33</v>
      </c>
      <c r="AY95" s="169" t="s">
        <v>33</v>
      </c>
      <c r="AZ95" s="169" t="s">
        <v>33</v>
      </c>
      <c r="BA95" s="169" t="s">
        <v>33</v>
      </c>
      <c r="BB95" s="169" t="s">
        <v>33</v>
      </c>
      <c r="BC95" s="207" t="s">
        <v>33</v>
      </c>
      <c r="BD95" s="207" t="s">
        <v>33</v>
      </c>
      <c r="BE95" s="207" t="s">
        <v>33</v>
      </c>
      <c r="BF95" s="208" t="s">
        <v>33</v>
      </c>
      <c r="BG95" s="196"/>
      <c r="BH95" s="211" t="str">
        <f>Data[[#This Row],[Tipo de Muestra]]</f>
        <v>Critica</v>
      </c>
      <c r="BI95" s="196"/>
      <c r="BJ95" s="196"/>
      <c r="BK95">
        <f t="shared" si="206"/>
        <v>1</v>
      </c>
      <c r="BL95">
        <f t="shared" si="207"/>
        <v>1</v>
      </c>
      <c r="BM95">
        <f t="shared" si="332"/>
        <v>1</v>
      </c>
      <c r="BN95">
        <f t="shared" si="333"/>
        <v>1</v>
      </c>
      <c r="BO95">
        <f t="shared" si="334"/>
        <v>1</v>
      </c>
      <c r="BP95">
        <f t="shared" si="335"/>
        <v>1</v>
      </c>
      <c r="BQ95">
        <f t="shared" si="336"/>
        <v>1</v>
      </c>
      <c r="BR95">
        <f t="shared" si="337"/>
        <v>1</v>
      </c>
      <c r="BS95">
        <f t="shared" si="338"/>
        <v>1</v>
      </c>
      <c r="BT95">
        <f t="shared" si="339"/>
        <v>1</v>
      </c>
      <c r="BU95">
        <f t="shared" si="340"/>
        <v>1</v>
      </c>
      <c r="BV95">
        <f t="shared" si="341"/>
        <v>1</v>
      </c>
      <c r="BW95">
        <f t="shared" si="342"/>
        <v>1</v>
      </c>
      <c r="BX95">
        <f t="shared" si="343"/>
        <v>1</v>
      </c>
      <c r="BY95">
        <f t="shared" si="344"/>
        <v>1</v>
      </c>
      <c r="BZ95">
        <f t="shared" si="345"/>
        <v>1</v>
      </c>
      <c r="CA95">
        <f t="shared" si="346"/>
        <v>1</v>
      </c>
      <c r="CB95">
        <f t="shared" si="347"/>
        <v>1</v>
      </c>
      <c r="CC95">
        <f t="shared" si="348"/>
        <v>1</v>
      </c>
      <c r="CD95">
        <f t="shared" si="349"/>
        <v>1</v>
      </c>
      <c r="CE95">
        <f t="shared" si="350"/>
        <v>1</v>
      </c>
      <c r="CF95">
        <f t="shared" si="299"/>
        <v>1</v>
      </c>
      <c r="CG95">
        <f t="shared" si="300"/>
        <v>1</v>
      </c>
      <c r="CH95">
        <f t="shared" si="301"/>
        <v>1</v>
      </c>
      <c r="CI95">
        <f t="shared" si="302"/>
        <v>1</v>
      </c>
      <c r="CJ95">
        <f t="shared" si="303"/>
        <v>1</v>
      </c>
      <c r="CK95">
        <f t="shared" si="304"/>
        <v>1</v>
      </c>
      <c r="CL95">
        <f t="shared" si="305"/>
        <v>1</v>
      </c>
      <c r="CM95">
        <f t="shared" si="306"/>
        <v>1</v>
      </c>
      <c r="CN95">
        <f t="shared" si="307"/>
        <v>1</v>
      </c>
      <c r="CO95">
        <f t="shared" si="308"/>
        <v>1</v>
      </c>
      <c r="CP95">
        <f t="shared" si="309"/>
        <v>1</v>
      </c>
      <c r="CQ95">
        <f t="shared" si="310"/>
        <v>1</v>
      </c>
      <c r="CR95">
        <f t="shared" si="311"/>
        <v>1</v>
      </c>
      <c r="CS95">
        <f t="shared" si="312"/>
        <v>1</v>
      </c>
      <c r="CT95">
        <f t="shared" si="313"/>
        <v>1</v>
      </c>
      <c r="CU95">
        <f t="shared" si="314"/>
        <v>1</v>
      </c>
      <c r="CV95">
        <f t="shared" si="315"/>
        <v>1</v>
      </c>
      <c r="CW95">
        <f t="shared" si="316"/>
        <v>0</v>
      </c>
      <c r="CX95">
        <f t="shared" si="317"/>
        <v>1</v>
      </c>
      <c r="CY95">
        <f t="shared" si="318"/>
        <v>1</v>
      </c>
      <c r="CZ95">
        <f t="shared" si="319"/>
        <v>1</v>
      </c>
      <c r="DA95">
        <f t="shared" si="320"/>
        <v>1</v>
      </c>
      <c r="DB95">
        <f t="shared" si="321"/>
        <v>1</v>
      </c>
      <c r="DC95" s="187">
        <f t="shared" si="322"/>
        <v>1</v>
      </c>
      <c r="DD95" s="187">
        <f t="shared" si="323"/>
        <v>1</v>
      </c>
      <c r="DE95" s="187">
        <f t="shared" si="324"/>
        <v>1</v>
      </c>
      <c r="DF95" s="187">
        <f t="shared" si="208"/>
        <v>1</v>
      </c>
      <c r="DG95">
        <f t="shared" si="351"/>
        <v>1</v>
      </c>
      <c r="DH95" s="7">
        <f t="shared" si="209"/>
        <v>0.15</v>
      </c>
      <c r="DI95" s="7">
        <f t="shared" si="210"/>
        <v>0.15</v>
      </c>
      <c r="DJ95" s="7">
        <f t="shared" si="211"/>
        <v>0.15</v>
      </c>
      <c r="DK95" s="7">
        <f t="shared" si="352"/>
        <v>0.15</v>
      </c>
      <c r="DL95" s="7">
        <f t="shared" si="212"/>
        <v>0.3</v>
      </c>
      <c r="DM95" s="7">
        <f t="shared" si="213"/>
        <v>0.3</v>
      </c>
      <c r="DN95" s="7">
        <f t="shared" si="214"/>
        <v>0.3</v>
      </c>
      <c r="DO95" s="7">
        <f t="shared" si="215"/>
        <v>0.3</v>
      </c>
      <c r="DP95" s="7">
        <f>IF(MIN(Data[[#This Row],[¿El agente demuestra escucha activa durante la gestión?6]:[¿El agente parafrasea para confirmar entendimiento?9]])=0,0,30%)</f>
        <v>0.3</v>
      </c>
      <c r="DQ95" s="7">
        <f t="shared" si="216"/>
        <v>0.3</v>
      </c>
      <c r="DR95" s="7">
        <f t="shared" si="217"/>
        <v>0.3</v>
      </c>
      <c r="DS95" s="7">
        <f t="shared" si="218"/>
        <v>0.3</v>
      </c>
      <c r="DT95" s="7">
        <f t="shared" si="219"/>
        <v>0.3</v>
      </c>
      <c r="DU95" s="7">
        <f>IF(MIN(Data[[#This Row],[¿El agente adapta su comunicación al cliente?11]:[¿El agente utiliza el plural corporativo correctamente?14]])=0,0,30%)</f>
        <v>0.3</v>
      </c>
      <c r="DV95" s="7">
        <f t="shared" si="220"/>
        <v>0.25</v>
      </c>
      <c r="DW95" s="7">
        <f t="shared" si="353"/>
        <v>0.25</v>
      </c>
      <c r="DX95" s="7">
        <f t="shared" si="354"/>
        <v>1</v>
      </c>
      <c r="DY95" s="7">
        <f t="shared" si="325"/>
        <v>1</v>
      </c>
      <c r="DZ95" s="7">
        <f t="shared" si="326"/>
        <v>1</v>
      </c>
      <c r="EA95" s="7">
        <f t="shared" si="327"/>
        <v>1</v>
      </c>
      <c r="EB95" s="7">
        <f t="shared" si="328"/>
        <v>1</v>
      </c>
      <c r="EC95" s="7">
        <f t="shared" si="355"/>
        <v>1</v>
      </c>
      <c r="ED95" s="7">
        <f t="shared" si="221"/>
        <v>1</v>
      </c>
      <c r="EE95" s="7">
        <f t="shared" si="222"/>
        <v>1</v>
      </c>
      <c r="EF95" s="7">
        <f>IF(SUM(Data[[#This Row],[¿El agente presenta correctamente los beneficios del producto?23]:[¿El agente comunica beneficios emocionales al cliente?24]])=200%,100%,0%)</f>
        <v>1</v>
      </c>
      <c r="EG95" s="7">
        <f t="shared" si="223"/>
        <v>1</v>
      </c>
      <c r="EH95" s="7">
        <f t="shared" si="224"/>
        <v>1</v>
      </c>
      <c r="EI95" s="7">
        <f t="shared" si="225"/>
        <v>1</v>
      </c>
      <c r="EJ95" s="7">
        <f t="shared" si="356"/>
        <v>1</v>
      </c>
      <c r="EK95" s="7">
        <f t="shared" si="226"/>
        <v>1</v>
      </c>
      <c r="EL95" s="7">
        <f>+Data[[#This Row],[¿El agente explica los términos y condiciones del servicio?28]]</f>
        <v>1</v>
      </c>
      <c r="EM95" s="7">
        <f t="shared" si="227"/>
        <v>1</v>
      </c>
      <c r="EN95" s="7">
        <f>+Data[[#This Row],[¿El agente identifica correctamente la solicitud del cliente? 2]]</f>
        <v>1</v>
      </c>
      <c r="EO95" s="7">
        <f t="shared" si="228"/>
        <v>1</v>
      </c>
      <c r="EP95" s="7">
        <f t="shared" si="229"/>
        <v>1</v>
      </c>
      <c r="EQ95" s="7">
        <f t="shared" si="230"/>
        <v>1</v>
      </c>
      <c r="ER95" s="7">
        <f t="shared" si="357"/>
        <v>1</v>
      </c>
      <c r="ES95" s="7">
        <f t="shared" si="231"/>
        <v>1</v>
      </c>
      <c r="ET95" s="7">
        <f t="shared" si="232"/>
        <v>1</v>
      </c>
      <c r="EU95" s="7">
        <f t="shared" si="358"/>
        <v>1</v>
      </c>
      <c r="EV95" s="7">
        <f t="shared" si="233"/>
        <v>1</v>
      </c>
      <c r="EW95" s="7">
        <f t="shared" si="234"/>
        <v>1</v>
      </c>
      <c r="EX95" s="7">
        <f t="shared" si="329"/>
        <v>1</v>
      </c>
      <c r="EY95" s="7">
        <f t="shared" si="330"/>
        <v>1</v>
      </c>
      <c r="EZ95" s="7">
        <f t="shared" si="235"/>
        <v>1</v>
      </c>
      <c r="FA95" s="7">
        <f t="shared" si="331"/>
        <v>1</v>
      </c>
      <c r="FB95" s="7">
        <f t="shared" si="359"/>
        <v>1</v>
      </c>
      <c r="FC95" s="7">
        <f t="shared" si="360"/>
        <v>1</v>
      </c>
      <c r="FD95" s="7">
        <f t="shared" si="236"/>
        <v>1</v>
      </c>
      <c r="FE95" s="7">
        <f t="shared" si="237"/>
        <v>1</v>
      </c>
      <c r="FF95" s="7">
        <f t="shared" si="238"/>
        <v>1</v>
      </c>
      <c r="FG95" s="7">
        <f t="shared" si="239"/>
        <v>1</v>
      </c>
      <c r="FH95" s="7">
        <f t="shared" si="240"/>
        <v>1</v>
      </c>
      <c r="FI95" s="7">
        <f t="shared" si="241"/>
        <v>0</v>
      </c>
      <c r="FJ95" s="7">
        <f t="shared" si="361"/>
        <v>0</v>
      </c>
      <c r="FK95" s="7">
        <f t="shared" si="242"/>
        <v>1</v>
      </c>
      <c r="FL95" s="7">
        <f>+Data[[#This Row],[¿El agente gestiona la oferta según la campaña vigente?48]]</f>
        <v>1</v>
      </c>
      <c r="FM95" s="7">
        <f t="shared" si="243"/>
        <v>1</v>
      </c>
      <c r="FN95" s="7">
        <f t="shared" si="244"/>
        <v>1</v>
      </c>
      <c r="FO95" s="7">
        <f t="shared" si="245"/>
        <v>1</v>
      </c>
      <c r="FP95" s="7">
        <f t="shared" si="362"/>
        <v>1</v>
      </c>
      <c r="FQ95" s="7">
        <f t="shared" si="246"/>
        <v>1</v>
      </c>
      <c r="FR95" s="7">
        <f>+Data[[#This Row],[¿El agente registra correctamente todas las interacciones?52]]</f>
        <v>1</v>
      </c>
      <c r="FS95" s="7">
        <f t="shared" si="363"/>
        <v>0</v>
      </c>
      <c r="FT95" s="240">
        <f t="shared" si="247"/>
        <v>1</v>
      </c>
      <c r="FU95" s="7">
        <f>+Data[[#This Row],[¿El agente confirma la titularidad del cliente adecuadamente?53]]</f>
        <v>1</v>
      </c>
      <c r="FV95" s="240">
        <f t="shared" si="248"/>
        <v>1</v>
      </c>
      <c r="FW95" s="240">
        <f t="shared" si="249"/>
        <v>1</v>
      </c>
      <c r="FX95" s="7">
        <f t="shared" si="364"/>
        <v>1</v>
      </c>
      <c r="FY95" s="240">
        <f t="shared" si="250"/>
        <v>1</v>
      </c>
      <c r="FZ95" s="7">
        <f>+Data[[#This Row],[¿El agente evita compartir información sensible?56]]</f>
        <v>1</v>
      </c>
      <c r="GA95" s="7">
        <f t="shared" si="365"/>
        <v>1</v>
      </c>
      <c r="GB95" s="189">
        <f t="shared" si="366"/>
        <v>0.1</v>
      </c>
      <c r="GC95" s="189">
        <f t="shared" si="367"/>
        <v>0.3</v>
      </c>
      <c r="GD95" s="190">
        <f t="shared" si="368"/>
        <v>0</v>
      </c>
      <c r="GE95" s="190">
        <f t="shared" si="369"/>
        <v>0.3</v>
      </c>
      <c r="GF95" s="7">
        <f t="shared" si="370"/>
        <v>0.7</v>
      </c>
      <c r="GG95" s="187">
        <f>1</f>
        <v>1</v>
      </c>
      <c r="GH95" s="187">
        <f t="shared" si="251"/>
        <v>1</v>
      </c>
      <c r="GI95" t="str">
        <f t="shared" si="252"/>
        <v/>
      </c>
      <c r="GJ95" t="str">
        <f t="shared" si="253"/>
        <v/>
      </c>
      <c r="GK95" t="str">
        <f t="shared" si="254"/>
        <v/>
      </c>
      <c r="GN95" t="str">
        <f t="shared" si="255"/>
        <v/>
      </c>
      <c r="GO95" t="str">
        <f t="shared" si="256"/>
        <v/>
      </c>
      <c r="GP95" t="str">
        <f t="shared" si="257"/>
        <v/>
      </c>
      <c r="GQ95" t="str">
        <f t="shared" si="258"/>
        <v/>
      </c>
      <c r="GR95" t="str">
        <f t="shared" si="259"/>
        <v/>
      </c>
      <c r="GS95" t="str">
        <f t="shared" si="260"/>
        <v/>
      </c>
      <c r="GT95" t="str">
        <f t="shared" si="261"/>
        <v/>
      </c>
      <c r="GU95" t="e">
        <f>IF(#REF!="No",#REF!,"")</f>
        <v>#REF!</v>
      </c>
      <c r="GV95" t="str">
        <f t="shared" si="262"/>
        <v/>
      </c>
      <c r="GW95" t="str">
        <f t="shared" si="263"/>
        <v/>
      </c>
      <c r="GX95" t="str">
        <f t="shared" si="264"/>
        <v/>
      </c>
      <c r="GY95" t="str">
        <f t="shared" si="265"/>
        <v/>
      </c>
      <c r="GZ95" t="str">
        <f t="shared" si="266"/>
        <v/>
      </c>
      <c r="HA95" t="str">
        <f t="shared" si="267"/>
        <v/>
      </c>
      <c r="HB95" t="str">
        <f t="shared" si="268"/>
        <v/>
      </c>
      <c r="HC95" t="str">
        <f t="shared" si="269"/>
        <v/>
      </c>
      <c r="HD95" t="str">
        <f t="shared" si="270"/>
        <v/>
      </c>
      <c r="HE95" t="str">
        <f t="shared" si="271"/>
        <v/>
      </c>
      <c r="HF95" t="str">
        <f t="shared" si="272"/>
        <v/>
      </c>
      <c r="HG95" t="str">
        <f t="shared" si="273"/>
        <v/>
      </c>
      <c r="HH95" t="str">
        <f t="shared" si="274"/>
        <v/>
      </c>
      <c r="HI95" t="str">
        <f t="shared" si="275"/>
        <v/>
      </c>
      <c r="HJ95" t="str">
        <f t="shared" si="276"/>
        <v/>
      </c>
      <c r="HK95" t="str">
        <f t="shared" si="277"/>
        <v/>
      </c>
      <c r="HL95" t="str">
        <f t="shared" si="278"/>
        <v/>
      </c>
      <c r="HM95" t="str">
        <f t="shared" si="279"/>
        <v/>
      </c>
      <c r="HN95" t="str">
        <f t="shared" si="280"/>
        <v/>
      </c>
      <c r="HO95" t="str">
        <f t="shared" si="281"/>
        <v/>
      </c>
      <c r="HP95" t="str">
        <f t="shared" si="282"/>
        <v/>
      </c>
      <c r="HQ95" t="e">
        <f>IF(#REF!="No",#REF!,"")</f>
        <v>#REF!</v>
      </c>
      <c r="HR95" t="e">
        <f>IF(#REF!="No",#REF!,"")</f>
        <v>#REF!</v>
      </c>
      <c r="HS95" t="str">
        <f t="shared" si="283"/>
        <v/>
      </c>
      <c r="HT95" t="str">
        <f t="shared" si="284"/>
        <v/>
      </c>
      <c r="HU95" t="str">
        <f t="shared" si="285"/>
        <v/>
      </c>
      <c r="HV95" t="str">
        <f t="shared" si="286"/>
        <v/>
      </c>
      <c r="HW95" t="str">
        <f t="shared" si="287"/>
        <v/>
      </c>
      <c r="HX95" t="str">
        <f t="shared" si="288"/>
        <v xml:space="preserve">¿El agente maneja correctamente las objeciones del cliente? </v>
      </c>
      <c r="HY95" t="str">
        <f t="shared" si="289"/>
        <v/>
      </c>
      <c r="HZ95" t="str">
        <f t="shared" si="290"/>
        <v/>
      </c>
      <c r="IA95" t="str">
        <f t="shared" si="291"/>
        <v/>
      </c>
      <c r="IB95" t="str">
        <f t="shared" si="292"/>
        <v/>
      </c>
      <c r="IC95" t="str">
        <f t="shared" si="293"/>
        <v/>
      </c>
      <c r="ID95" s="187" t="str">
        <f t="shared" si="294"/>
        <v/>
      </c>
      <c r="IE95" s="187" t="str">
        <f t="shared" si="295"/>
        <v/>
      </c>
      <c r="IF95" s="187" t="str">
        <f t="shared" si="296"/>
        <v/>
      </c>
      <c r="IG95" s="187" t="str">
        <f t="shared" si="297"/>
        <v/>
      </c>
      <c r="IH95" s="78" t="str">
        <f>A95&amp;" "&amp;F95&amp;" "&amp;Data[[#This Row],[mes]]</f>
        <v>Emily Nicolle Trejos Alvarado Outbound may-26</v>
      </c>
      <c r="II95" s="78">
        <f t="shared" si="205"/>
        <v>2</v>
      </c>
      <c r="IJ95" s="78">
        <f t="shared" si="371"/>
        <v>0</v>
      </c>
      <c r="IK95" s="78">
        <f>IF(Data[[#This Row],[Muestra Critica]]&gt;0,Data[[#This Row],[Muestra Critica]],"")</f>
        <v>1</v>
      </c>
      <c r="IL95">
        <f>IF(IK95="","",COUNTIF($IK$3:$IK510,IK95))</f>
        <v>397</v>
      </c>
      <c r="IM95">
        <f t="shared" si="372"/>
        <v>0</v>
      </c>
      <c r="IN95" s="188" t="str">
        <f t="shared" si="298"/>
        <v>may-26</v>
      </c>
      <c r="IO95" s="78"/>
      <c r="IP95" s="78"/>
      <c r="IQ95" s="78"/>
      <c r="IR95" s="78"/>
      <c r="IS95" s="78" t="str">
        <f ca="1">IFERROR(_xlfn.XLOOKUP(A:A,HC!B:B,HC!E:E,,0),0)</f>
        <v>&gt; 60 dias</v>
      </c>
    </row>
    <row r="96" spans="1:253" ht="15.5">
      <c r="A96" s="205" t="s">
        <v>338</v>
      </c>
      <c r="B96" s="205">
        <v>69424580</v>
      </c>
      <c r="C96" s="210">
        <v>46153</v>
      </c>
      <c r="D96" s="205" t="s">
        <v>449</v>
      </c>
      <c r="E96" s="205" t="s">
        <v>434</v>
      </c>
      <c r="F96" s="205" t="s">
        <v>32</v>
      </c>
      <c r="G96" s="205" t="s">
        <v>436</v>
      </c>
      <c r="H96" s="205" t="s">
        <v>451</v>
      </c>
      <c r="I96" s="206" t="s">
        <v>447</v>
      </c>
      <c r="J96" s="168" t="s">
        <v>33</v>
      </c>
      <c r="K96" s="168" t="s">
        <v>33</v>
      </c>
      <c r="L96" s="168" t="s">
        <v>33</v>
      </c>
      <c r="M96" s="168" t="s">
        <v>33</v>
      </c>
      <c r="N96" s="168" t="s">
        <v>33</v>
      </c>
      <c r="O96" s="168" t="s">
        <v>33</v>
      </c>
      <c r="P96" s="168" t="s">
        <v>33</v>
      </c>
      <c r="Q96" s="168" t="s">
        <v>33</v>
      </c>
      <c r="R96" s="168" t="s">
        <v>33</v>
      </c>
      <c r="S96" s="168" t="s">
        <v>33</v>
      </c>
      <c r="T96" s="168" t="s">
        <v>33</v>
      </c>
      <c r="U96" s="168" t="s">
        <v>33</v>
      </c>
      <c r="V96" s="169" t="s">
        <v>33</v>
      </c>
      <c r="W96" s="169" t="s">
        <v>33</v>
      </c>
      <c r="X96" s="169" t="s">
        <v>33</v>
      </c>
      <c r="Y96" s="169" t="s">
        <v>33</v>
      </c>
      <c r="Z96" s="169" t="s">
        <v>33</v>
      </c>
      <c r="AA96" s="169" t="s">
        <v>33</v>
      </c>
      <c r="AB96" s="169" t="s">
        <v>33</v>
      </c>
      <c r="AC96" s="169" t="s">
        <v>33</v>
      </c>
      <c r="AD96" s="169" t="s">
        <v>33</v>
      </c>
      <c r="AE96" s="169" t="s">
        <v>33</v>
      </c>
      <c r="AF96" s="169" t="s">
        <v>33</v>
      </c>
      <c r="AG96" s="169" t="s">
        <v>33</v>
      </c>
      <c r="AH96" s="169" t="s">
        <v>33</v>
      </c>
      <c r="AI96" s="169" t="s">
        <v>33</v>
      </c>
      <c r="AJ96" s="169" t="s">
        <v>33</v>
      </c>
      <c r="AK96" s="169" t="s">
        <v>33</v>
      </c>
      <c r="AL96" s="169" t="s">
        <v>33</v>
      </c>
      <c r="AM96" s="169" t="s">
        <v>33</v>
      </c>
      <c r="AN96" s="169" t="s">
        <v>33</v>
      </c>
      <c r="AO96" s="169" t="s">
        <v>33</v>
      </c>
      <c r="AP96" s="169" t="s">
        <v>33</v>
      </c>
      <c r="AQ96" s="169" t="s">
        <v>464</v>
      </c>
      <c r="AR96" s="169" t="s">
        <v>33</v>
      </c>
      <c r="AS96" s="169" t="s">
        <v>33</v>
      </c>
      <c r="AT96" s="169" t="s">
        <v>33</v>
      </c>
      <c r="AU96" s="169" t="s">
        <v>33</v>
      </c>
      <c r="AV96" s="169" t="s">
        <v>33</v>
      </c>
      <c r="AW96" s="169" t="s">
        <v>34</v>
      </c>
      <c r="AX96" s="169" t="s">
        <v>33</v>
      </c>
      <c r="AY96" s="169" t="s">
        <v>33</v>
      </c>
      <c r="AZ96" s="169" t="s">
        <v>33</v>
      </c>
      <c r="BA96" s="169" t="s">
        <v>33</v>
      </c>
      <c r="BB96" s="169" t="s">
        <v>33</v>
      </c>
      <c r="BC96" s="207" t="s">
        <v>33</v>
      </c>
      <c r="BD96" s="207" t="s">
        <v>33</v>
      </c>
      <c r="BE96" s="207" t="s">
        <v>33</v>
      </c>
      <c r="BF96" s="208" t="s">
        <v>33</v>
      </c>
      <c r="BG96" s="196"/>
      <c r="BH96" s="211" t="str">
        <f>Data[[#This Row],[Tipo de Muestra]]</f>
        <v>Critica</v>
      </c>
      <c r="BI96" s="196"/>
      <c r="BJ96" s="196"/>
      <c r="BK96">
        <f t="shared" si="206"/>
        <v>1</v>
      </c>
      <c r="BL96">
        <f t="shared" si="207"/>
        <v>1</v>
      </c>
      <c r="BM96">
        <f t="shared" si="332"/>
        <v>1</v>
      </c>
      <c r="BN96">
        <f t="shared" si="333"/>
        <v>1</v>
      </c>
      <c r="BO96">
        <f t="shared" si="334"/>
        <v>1</v>
      </c>
      <c r="BP96">
        <f t="shared" si="335"/>
        <v>1</v>
      </c>
      <c r="BQ96">
        <f t="shared" si="336"/>
        <v>1</v>
      </c>
      <c r="BR96">
        <f t="shared" si="337"/>
        <v>1</v>
      </c>
      <c r="BS96">
        <f t="shared" si="338"/>
        <v>1</v>
      </c>
      <c r="BT96">
        <f t="shared" si="339"/>
        <v>1</v>
      </c>
      <c r="BU96">
        <f t="shared" si="340"/>
        <v>1</v>
      </c>
      <c r="BV96">
        <f t="shared" si="341"/>
        <v>1</v>
      </c>
      <c r="BW96">
        <f t="shared" si="342"/>
        <v>1</v>
      </c>
      <c r="BX96">
        <f t="shared" si="343"/>
        <v>1</v>
      </c>
      <c r="BY96">
        <f t="shared" si="344"/>
        <v>1</v>
      </c>
      <c r="BZ96">
        <f t="shared" si="345"/>
        <v>1</v>
      </c>
      <c r="CA96">
        <f t="shared" si="346"/>
        <v>1</v>
      </c>
      <c r="CB96">
        <f t="shared" si="347"/>
        <v>1</v>
      </c>
      <c r="CC96">
        <f t="shared" si="348"/>
        <v>1</v>
      </c>
      <c r="CD96">
        <f t="shared" si="349"/>
        <v>1</v>
      </c>
      <c r="CE96">
        <f t="shared" si="350"/>
        <v>1</v>
      </c>
      <c r="CF96">
        <f t="shared" si="299"/>
        <v>1</v>
      </c>
      <c r="CG96">
        <f t="shared" si="300"/>
        <v>1</v>
      </c>
      <c r="CH96">
        <f t="shared" si="301"/>
        <v>1</v>
      </c>
      <c r="CI96">
        <f t="shared" si="302"/>
        <v>1</v>
      </c>
      <c r="CJ96">
        <f t="shared" si="303"/>
        <v>1</v>
      </c>
      <c r="CK96">
        <f t="shared" si="304"/>
        <v>1</v>
      </c>
      <c r="CL96">
        <f t="shared" si="305"/>
        <v>1</v>
      </c>
      <c r="CM96">
        <f t="shared" si="306"/>
        <v>1</v>
      </c>
      <c r="CN96">
        <f t="shared" si="307"/>
        <v>1</v>
      </c>
      <c r="CO96">
        <f t="shared" si="308"/>
        <v>1</v>
      </c>
      <c r="CP96">
        <f t="shared" si="309"/>
        <v>1</v>
      </c>
      <c r="CQ96">
        <f t="shared" si="310"/>
        <v>1</v>
      </c>
      <c r="CR96">
        <f t="shared" si="311"/>
        <v>1</v>
      </c>
      <c r="CS96">
        <f t="shared" si="312"/>
        <v>1</v>
      </c>
      <c r="CT96">
        <f t="shared" si="313"/>
        <v>1</v>
      </c>
      <c r="CU96">
        <f t="shared" si="314"/>
        <v>1</v>
      </c>
      <c r="CV96">
        <f t="shared" si="315"/>
        <v>1</v>
      </c>
      <c r="CW96">
        <f t="shared" si="316"/>
        <v>0</v>
      </c>
      <c r="CX96">
        <f t="shared" si="317"/>
        <v>1</v>
      </c>
      <c r="CY96">
        <f t="shared" si="318"/>
        <v>1</v>
      </c>
      <c r="CZ96">
        <f t="shared" si="319"/>
        <v>1</v>
      </c>
      <c r="DA96">
        <f t="shared" si="320"/>
        <v>1</v>
      </c>
      <c r="DB96">
        <f t="shared" si="321"/>
        <v>1</v>
      </c>
      <c r="DC96" s="187">
        <f t="shared" si="322"/>
        <v>1</v>
      </c>
      <c r="DD96" s="187">
        <f t="shared" si="323"/>
        <v>1</v>
      </c>
      <c r="DE96" s="187">
        <f t="shared" si="324"/>
        <v>1</v>
      </c>
      <c r="DF96" s="187">
        <f t="shared" si="208"/>
        <v>1</v>
      </c>
      <c r="DG96">
        <f t="shared" si="351"/>
        <v>1</v>
      </c>
      <c r="DH96" s="7">
        <f t="shared" si="209"/>
        <v>0.15</v>
      </c>
      <c r="DI96" s="7">
        <f t="shared" si="210"/>
        <v>0.15</v>
      </c>
      <c r="DJ96" s="7">
        <f t="shared" si="211"/>
        <v>0.15</v>
      </c>
      <c r="DK96" s="7">
        <f t="shared" si="352"/>
        <v>0.15</v>
      </c>
      <c r="DL96" s="7">
        <f t="shared" si="212"/>
        <v>0.3</v>
      </c>
      <c r="DM96" s="7">
        <f t="shared" si="213"/>
        <v>0.3</v>
      </c>
      <c r="DN96" s="7">
        <f t="shared" si="214"/>
        <v>0.3</v>
      </c>
      <c r="DO96" s="7">
        <f t="shared" si="215"/>
        <v>0.3</v>
      </c>
      <c r="DP96" s="7">
        <f>IF(MIN(Data[[#This Row],[¿El agente demuestra escucha activa durante la gestión?6]:[¿El agente parafrasea para confirmar entendimiento?9]])=0,0,30%)</f>
        <v>0.3</v>
      </c>
      <c r="DQ96" s="7">
        <f t="shared" si="216"/>
        <v>0.3</v>
      </c>
      <c r="DR96" s="7">
        <f t="shared" si="217"/>
        <v>0.3</v>
      </c>
      <c r="DS96" s="7">
        <f t="shared" si="218"/>
        <v>0.3</v>
      </c>
      <c r="DT96" s="7">
        <f t="shared" si="219"/>
        <v>0.3</v>
      </c>
      <c r="DU96" s="7">
        <f>IF(MIN(Data[[#This Row],[¿El agente adapta su comunicación al cliente?11]:[¿El agente utiliza el plural corporativo correctamente?14]])=0,0,30%)</f>
        <v>0.3</v>
      </c>
      <c r="DV96" s="7">
        <f t="shared" si="220"/>
        <v>0.25</v>
      </c>
      <c r="DW96" s="7">
        <f t="shared" si="353"/>
        <v>0.25</v>
      </c>
      <c r="DX96" s="7">
        <f t="shared" si="354"/>
        <v>1</v>
      </c>
      <c r="DY96" s="7">
        <f t="shared" si="325"/>
        <v>1</v>
      </c>
      <c r="DZ96" s="7">
        <f t="shared" si="326"/>
        <v>1</v>
      </c>
      <c r="EA96" s="7">
        <f t="shared" si="327"/>
        <v>1</v>
      </c>
      <c r="EB96" s="7">
        <f t="shared" si="328"/>
        <v>1</v>
      </c>
      <c r="EC96" s="7">
        <f t="shared" si="355"/>
        <v>1</v>
      </c>
      <c r="ED96" s="7">
        <f t="shared" si="221"/>
        <v>1</v>
      </c>
      <c r="EE96" s="7">
        <f t="shared" si="222"/>
        <v>1</v>
      </c>
      <c r="EF96" s="7">
        <f>IF(SUM(Data[[#This Row],[¿El agente presenta correctamente los beneficios del producto?23]:[¿El agente comunica beneficios emocionales al cliente?24]])=200%,100%,0%)</f>
        <v>1</v>
      </c>
      <c r="EG96" s="7">
        <f t="shared" si="223"/>
        <v>1</v>
      </c>
      <c r="EH96" s="7">
        <f t="shared" si="224"/>
        <v>1</v>
      </c>
      <c r="EI96" s="7">
        <f t="shared" si="225"/>
        <v>1</v>
      </c>
      <c r="EJ96" s="7">
        <f t="shared" si="356"/>
        <v>1</v>
      </c>
      <c r="EK96" s="7">
        <f t="shared" si="226"/>
        <v>1</v>
      </c>
      <c r="EL96" s="7">
        <f>+Data[[#This Row],[¿El agente explica los términos y condiciones del servicio?28]]</f>
        <v>1</v>
      </c>
      <c r="EM96" s="7">
        <f t="shared" si="227"/>
        <v>1</v>
      </c>
      <c r="EN96" s="7">
        <f>+Data[[#This Row],[¿El agente identifica correctamente la solicitud del cliente? 2]]</f>
        <v>1</v>
      </c>
      <c r="EO96" s="7">
        <f t="shared" si="228"/>
        <v>1</v>
      </c>
      <c r="EP96" s="7">
        <f t="shared" si="229"/>
        <v>1</v>
      </c>
      <c r="EQ96" s="7">
        <f t="shared" si="230"/>
        <v>1</v>
      </c>
      <c r="ER96" s="7">
        <f t="shared" si="357"/>
        <v>1</v>
      </c>
      <c r="ES96" s="7">
        <f t="shared" si="231"/>
        <v>1</v>
      </c>
      <c r="ET96" s="7">
        <f t="shared" si="232"/>
        <v>1</v>
      </c>
      <c r="EU96" s="7">
        <f t="shared" si="358"/>
        <v>1</v>
      </c>
      <c r="EV96" s="7">
        <f t="shared" si="233"/>
        <v>1</v>
      </c>
      <c r="EW96" s="7">
        <f t="shared" si="234"/>
        <v>1</v>
      </c>
      <c r="EX96" s="7">
        <f t="shared" si="329"/>
        <v>1</v>
      </c>
      <c r="EY96" s="7">
        <f t="shared" si="330"/>
        <v>1</v>
      </c>
      <c r="EZ96" s="7">
        <f t="shared" si="235"/>
        <v>1</v>
      </c>
      <c r="FA96" s="7">
        <f t="shared" si="331"/>
        <v>1</v>
      </c>
      <c r="FB96" s="7">
        <f t="shared" si="359"/>
        <v>1</v>
      </c>
      <c r="FC96" s="7">
        <f t="shared" si="360"/>
        <v>1</v>
      </c>
      <c r="FD96" s="7">
        <f t="shared" si="236"/>
        <v>1</v>
      </c>
      <c r="FE96" s="7">
        <f t="shared" si="237"/>
        <v>1</v>
      </c>
      <c r="FF96" s="7">
        <f t="shared" si="238"/>
        <v>1</v>
      </c>
      <c r="FG96" s="7">
        <f t="shared" si="239"/>
        <v>1</v>
      </c>
      <c r="FH96" s="7">
        <f t="shared" si="240"/>
        <v>1</v>
      </c>
      <c r="FI96" s="7">
        <f t="shared" si="241"/>
        <v>0</v>
      </c>
      <c r="FJ96" s="7">
        <f t="shared" si="361"/>
        <v>0</v>
      </c>
      <c r="FK96" s="7">
        <f t="shared" si="242"/>
        <v>1</v>
      </c>
      <c r="FL96" s="7">
        <f>+Data[[#This Row],[¿El agente gestiona la oferta según la campaña vigente?48]]</f>
        <v>1</v>
      </c>
      <c r="FM96" s="7">
        <f t="shared" si="243"/>
        <v>1</v>
      </c>
      <c r="FN96" s="7">
        <f t="shared" si="244"/>
        <v>1</v>
      </c>
      <c r="FO96" s="7">
        <f t="shared" si="245"/>
        <v>1</v>
      </c>
      <c r="FP96" s="7">
        <f t="shared" si="362"/>
        <v>1</v>
      </c>
      <c r="FQ96" s="7">
        <f t="shared" si="246"/>
        <v>1</v>
      </c>
      <c r="FR96" s="7">
        <f>+Data[[#This Row],[¿El agente registra correctamente todas las interacciones?52]]</f>
        <v>1</v>
      </c>
      <c r="FS96" s="7">
        <f t="shared" si="363"/>
        <v>0</v>
      </c>
      <c r="FT96" s="240">
        <f t="shared" si="247"/>
        <v>1</v>
      </c>
      <c r="FU96" s="7">
        <f>+Data[[#This Row],[¿El agente confirma la titularidad del cliente adecuadamente?53]]</f>
        <v>1</v>
      </c>
      <c r="FV96" s="240">
        <f t="shared" si="248"/>
        <v>1</v>
      </c>
      <c r="FW96" s="240">
        <f t="shared" si="249"/>
        <v>1</v>
      </c>
      <c r="FX96" s="7">
        <f t="shared" si="364"/>
        <v>1</v>
      </c>
      <c r="FY96" s="240">
        <f t="shared" si="250"/>
        <v>1</v>
      </c>
      <c r="FZ96" s="7">
        <f>+Data[[#This Row],[¿El agente evita compartir información sensible?56]]</f>
        <v>1</v>
      </c>
      <c r="GA96" s="7">
        <f t="shared" si="365"/>
        <v>1</v>
      </c>
      <c r="GB96" s="189">
        <f t="shared" si="366"/>
        <v>0.1</v>
      </c>
      <c r="GC96" s="189">
        <f t="shared" si="367"/>
        <v>0.3</v>
      </c>
      <c r="GD96" s="190">
        <f t="shared" si="368"/>
        <v>0</v>
      </c>
      <c r="GE96" s="190">
        <f t="shared" si="369"/>
        <v>0.3</v>
      </c>
      <c r="GF96" s="7">
        <f t="shared" si="370"/>
        <v>0.7</v>
      </c>
      <c r="GG96" s="187">
        <f>1</f>
        <v>1</v>
      </c>
      <c r="GH96" s="187">
        <f t="shared" si="251"/>
        <v>1</v>
      </c>
      <c r="GI96" t="str">
        <f t="shared" si="252"/>
        <v/>
      </c>
      <c r="GJ96" t="str">
        <f t="shared" si="253"/>
        <v/>
      </c>
      <c r="GK96" t="str">
        <f t="shared" si="254"/>
        <v/>
      </c>
      <c r="GN96" t="str">
        <f t="shared" si="255"/>
        <v/>
      </c>
      <c r="GO96" t="str">
        <f t="shared" si="256"/>
        <v/>
      </c>
      <c r="GP96" t="str">
        <f t="shared" si="257"/>
        <v/>
      </c>
      <c r="GQ96" t="str">
        <f t="shared" si="258"/>
        <v/>
      </c>
      <c r="GR96" t="str">
        <f t="shared" si="259"/>
        <v/>
      </c>
      <c r="GS96" t="str">
        <f t="shared" si="260"/>
        <v/>
      </c>
      <c r="GT96" t="str">
        <f t="shared" si="261"/>
        <v/>
      </c>
      <c r="GU96" t="e">
        <f>IF(#REF!="No",#REF!,"")</f>
        <v>#REF!</v>
      </c>
      <c r="GV96" t="str">
        <f t="shared" si="262"/>
        <v/>
      </c>
      <c r="GW96" t="str">
        <f t="shared" si="263"/>
        <v/>
      </c>
      <c r="GX96" t="str">
        <f t="shared" si="264"/>
        <v/>
      </c>
      <c r="GY96" t="str">
        <f t="shared" si="265"/>
        <v/>
      </c>
      <c r="GZ96" t="str">
        <f t="shared" si="266"/>
        <v/>
      </c>
      <c r="HA96" t="str">
        <f t="shared" si="267"/>
        <v/>
      </c>
      <c r="HB96" t="str">
        <f t="shared" si="268"/>
        <v/>
      </c>
      <c r="HC96" t="str">
        <f t="shared" si="269"/>
        <v/>
      </c>
      <c r="HD96" t="str">
        <f t="shared" si="270"/>
        <v/>
      </c>
      <c r="HE96" t="str">
        <f t="shared" si="271"/>
        <v/>
      </c>
      <c r="HF96" t="str">
        <f t="shared" si="272"/>
        <v/>
      </c>
      <c r="HG96" t="str">
        <f t="shared" si="273"/>
        <v/>
      </c>
      <c r="HH96" t="str">
        <f t="shared" si="274"/>
        <v/>
      </c>
      <c r="HI96" t="str">
        <f t="shared" si="275"/>
        <v/>
      </c>
      <c r="HJ96" t="str">
        <f t="shared" si="276"/>
        <v/>
      </c>
      <c r="HK96" t="str">
        <f t="shared" si="277"/>
        <v/>
      </c>
      <c r="HL96" t="str">
        <f t="shared" si="278"/>
        <v/>
      </c>
      <c r="HM96" t="str">
        <f t="shared" si="279"/>
        <v/>
      </c>
      <c r="HN96" t="str">
        <f t="shared" si="280"/>
        <v/>
      </c>
      <c r="HO96" t="str">
        <f t="shared" si="281"/>
        <v/>
      </c>
      <c r="HP96" t="str">
        <f t="shared" si="282"/>
        <v/>
      </c>
      <c r="HQ96" t="e">
        <f>IF(#REF!="No",#REF!,"")</f>
        <v>#REF!</v>
      </c>
      <c r="HR96" t="e">
        <f>IF(#REF!="No",#REF!,"")</f>
        <v>#REF!</v>
      </c>
      <c r="HS96" t="str">
        <f t="shared" si="283"/>
        <v/>
      </c>
      <c r="HT96" t="str">
        <f t="shared" si="284"/>
        <v/>
      </c>
      <c r="HU96" t="str">
        <f t="shared" si="285"/>
        <v/>
      </c>
      <c r="HV96" t="str">
        <f t="shared" si="286"/>
        <v/>
      </c>
      <c r="HW96" t="str">
        <f t="shared" si="287"/>
        <v/>
      </c>
      <c r="HX96" t="str">
        <f t="shared" si="288"/>
        <v xml:space="preserve">¿El agente maneja correctamente las objeciones del cliente? </v>
      </c>
      <c r="HY96" t="str">
        <f t="shared" si="289"/>
        <v/>
      </c>
      <c r="HZ96" t="str">
        <f t="shared" si="290"/>
        <v/>
      </c>
      <c r="IA96" t="str">
        <f t="shared" si="291"/>
        <v/>
      </c>
      <c r="IB96" t="str">
        <f t="shared" si="292"/>
        <v/>
      </c>
      <c r="IC96" t="str">
        <f t="shared" si="293"/>
        <v/>
      </c>
      <c r="ID96" s="187" t="str">
        <f t="shared" si="294"/>
        <v/>
      </c>
      <c r="IE96" s="187" t="str">
        <f t="shared" si="295"/>
        <v/>
      </c>
      <c r="IF96" s="187" t="str">
        <f t="shared" si="296"/>
        <v/>
      </c>
      <c r="IG96" s="187" t="str">
        <f t="shared" si="297"/>
        <v/>
      </c>
      <c r="IH96" s="78" t="str">
        <f>A96&amp;" "&amp;F96&amp;" "&amp;Data[[#This Row],[mes]]</f>
        <v>Emily Lisseth Forero Rivera Outbound may-26</v>
      </c>
      <c r="II96" s="78">
        <f t="shared" si="205"/>
        <v>2</v>
      </c>
      <c r="IJ96" s="78">
        <f t="shared" si="371"/>
        <v>0</v>
      </c>
      <c r="IK96" s="78">
        <f>IF(Data[[#This Row],[Muestra Critica]]&gt;0,Data[[#This Row],[Muestra Critica]],"")</f>
        <v>1</v>
      </c>
      <c r="IL96">
        <f>IF(IK96="","",COUNTIF($IK$3:$IK511,IK96))</f>
        <v>397</v>
      </c>
      <c r="IM96">
        <f t="shared" si="372"/>
        <v>0</v>
      </c>
      <c r="IN96" s="188" t="str">
        <f t="shared" si="298"/>
        <v>may-26</v>
      </c>
      <c r="IO96" s="78"/>
      <c r="IP96" s="78"/>
      <c r="IQ96" s="78"/>
      <c r="IR96" s="78"/>
      <c r="IS96" s="78" t="str">
        <f ca="1">IFERROR(_xlfn.XLOOKUP(A:A,HC!B:B,HC!E:E,,0),0)</f>
        <v>&gt; 60 dias</v>
      </c>
    </row>
    <row r="97" spans="1:253" ht="15.5">
      <c r="A97" s="205" t="s">
        <v>339</v>
      </c>
      <c r="B97" s="205">
        <v>68137217</v>
      </c>
      <c r="C97" s="210">
        <v>46153</v>
      </c>
      <c r="D97" s="205" t="s">
        <v>449</v>
      </c>
      <c r="E97" s="205" t="s">
        <v>434</v>
      </c>
      <c r="F97" s="205" t="s">
        <v>32</v>
      </c>
      <c r="G97" s="205" t="s">
        <v>436</v>
      </c>
      <c r="H97" s="205" t="s">
        <v>451</v>
      </c>
      <c r="I97" s="206" t="s">
        <v>447</v>
      </c>
      <c r="J97" s="168" t="s">
        <v>33</v>
      </c>
      <c r="K97" s="168" t="s">
        <v>33</v>
      </c>
      <c r="L97" s="168" t="s">
        <v>33</v>
      </c>
      <c r="M97" s="168" t="s">
        <v>33</v>
      </c>
      <c r="N97" s="168" t="s">
        <v>33</v>
      </c>
      <c r="O97" s="168" t="s">
        <v>33</v>
      </c>
      <c r="P97" s="168" t="s">
        <v>33</v>
      </c>
      <c r="Q97" s="168" t="s">
        <v>33</v>
      </c>
      <c r="R97" s="168" t="s">
        <v>33</v>
      </c>
      <c r="S97" s="168" t="s">
        <v>33</v>
      </c>
      <c r="T97" s="168" t="s">
        <v>33</v>
      </c>
      <c r="U97" s="168" t="s">
        <v>33</v>
      </c>
      <c r="V97" s="169" t="s">
        <v>33</v>
      </c>
      <c r="W97" s="169" t="s">
        <v>33</v>
      </c>
      <c r="X97" s="169" t="s">
        <v>34</v>
      </c>
      <c r="Y97" s="169" t="s">
        <v>33</v>
      </c>
      <c r="Z97" s="169" t="s">
        <v>34</v>
      </c>
      <c r="AA97" s="169" t="s">
        <v>33</v>
      </c>
      <c r="AB97" s="169" t="s">
        <v>33</v>
      </c>
      <c r="AC97" s="169" t="s">
        <v>33</v>
      </c>
      <c r="AD97" s="169" t="s">
        <v>33</v>
      </c>
      <c r="AE97" s="169" t="s">
        <v>33</v>
      </c>
      <c r="AF97" s="169" t="s">
        <v>33</v>
      </c>
      <c r="AG97" s="169" t="s">
        <v>33</v>
      </c>
      <c r="AH97" s="169" t="s">
        <v>33</v>
      </c>
      <c r="AI97" s="169" t="s">
        <v>33</v>
      </c>
      <c r="AJ97" s="169" t="s">
        <v>33</v>
      </c>
      <c r="AK97" s="169" t="s">
        <v>33</v>
      </c>
      <c r="AL97" s="169" t="s">
        <v>33</v>
      </c>
      <c r="AM97" s="169" t="s">
        <v>33</v>
      </c>
      <c r="AN97" s="169" t="s">
        <v>33</v>
      </c>
      <c r="AO97" s="169" t="s">
        <v>33</v>
      </c>
      <c r="AP97" s="169" t="s">
        <v>33</v>
      </c>
      <c r="AQ97" s="169" t="s">
        <v>464</v>
      </c>
      <c r="AR97" s="169" t="s">
        <v>33</v>
      </c>
      <c r="AS97" s="169" t="s">
        <v>33</v>
      </c>
      <c r="AT97" s="169" t="s">
        <v>33</v>
      </c>
      <c r="AU97" s="169" t="s">
        <v>33</v>
      </c>
      <c r="AV97" s="169" t="s">
        <v>33</v>
      </c>
      <c r="AW97" s="169" t="s">
        <v>33</v>
      </c>
      <c r="AX97" s="169" t="s">
        <v>33</v>
      </c>
      <c r="AY97" s="169" t="s">
        <v>33</v>
      </c>
      <c r="AZ97" s="169" t="s">
        <v>33</v>
      </c>
      <c r="BA97" s="169" t="s">
        <v>33</v>
      </c>
      <c r="BB97" s="169" t="s">
        <v>33</v>
      </c>
      <c r="BC97" s="207" t="s">
        <v>33</v>
      </c>
      <c r="BD97" s="207" t="s">
        <v>33</v>
      </c>
      <c r="BE97" s="207" t="s">
        <v>33</v>
      </c>
      <c r="BF97" s="208" t="s">
        <v>33</v>
      </c>
      <c r="BG97" s="196"/>
      <c r="BH97" s="211" t="str">
        <f>Data[[#This Row],[Tipo de Muestra]]</f>
        <v>Critica</v>
      </c>
      <c r="BI97" s="196"/>
      <c r="BJ97" s="196"/>
      <c r="BK97">
        <f t="shared" si="206"/>
        <v>1</v>
      </c>
      <c r="BL97">
        <f t="shared" si="207"/>
        <v>1</v>
      </c>
      <c r="BM97">
        <f t="shared" si="332"/>
        <v>1</v>
      </c>
      <c r="BN97">
        <f t="shared" si="333"/>
        <v>1</v>
      </c>
      <c r="BO97">
        <f t="shared" si="334"/>
        <v>1</v>
      </c>
      <c r="BP97">
        <f t="shared" si="335"/>
        <v>1</v>
      </c>
      <c r="BQ97">
        <f t="shared" si="336"/>
        <v>1</v>
      </c>
      <c r="BR97">
        <f t="shared" si="337"/>
        <v>1</v>
      </c>
      <c r="BS97">
        <f t="shared" si="338"/>
        <v>1</v>
      </c>
      <c r="BT97">
        <f t="shared" si="339"/>
        <v>1</v>
      </c>
      <c r="BU97">
        <f t="shared" si="340"/>
        <v>1</v>
      </c>
      <c r="BV97">
        <f t="shared" si="341"/>
        <v>1</v>
      </c>
      <c r="BW97">
        <f t="shared" si="342"/>
        <v>1</v>
      </c>
      <c r="BX97">
        <f t="shared" si="343"/>
        <v>1</v>
      </c>
      <c r="BY97">
        <f t="shared" si="344"/>
        <v>0</v>
      </c>
      <c r="BZ97">
        <f t="shared" si="345"/>
        <v>1</v>
      </c>
      <c r="CA97">
        <f t="shared" si="346"/>
        <v>0</v>
      </c>
      <c r="CB97">
        <f t="shared" si="347"/>
        <v>1</v>
      </c>
      <c r="CC97">
        <f t="shared" si="348"/>
        <v>1</v>
      </c>
      <c r="CD97">
        <f t="shared" si="349"/>
        <v>1</v>
      </c>
      <c r="CE97">
        <f t="shared" si="350"/>
        <v>1</v>
      </c>
      <c r="CF97">
        <f t="shared" si="299"/>
        <v>1</v>
      </c>
      <c r="CG97">
        <f t="shared" si="300"/>
        <v>1</v>
      </c>
      <c r="CH97">
        <f t="shared" si="301"/>
        <v>1</v>
      </c>
      <c r="CI97">
        <f t="shared" si="302"/>
        <v>1</v>
      </c>
      <c r="CJ97">
        <f t="shared" si="303"/>
        <v>1</v>
      </c>
      <c r="CK97">
        <f t="shared" si="304"/>
        <v>1</v>
      </c>
      <c r="CL97">
        <f t="shared" si="305"/>
        <v>1</v>
      </c>
      <c r="CM97">
        <f t="shared" si="306"/>
        <v>1</v>
      </c>
      <c r="CN97">
        <f t="shared" si="307"/>
        <v>1</v>
      </c>
      <c r="CO97">
        <f t="shared" si="308"/>
        <v>1</v>
      </c>
      <c r="CP97">
        <f t="shared" si="309"/>
        <v>1</v>
      </c>
      <c r="CQ97">
        <f t="shared" si="310"/>
        <v>1</v>
      </c>
      <c r="CR97">
        <f t="shared" si="311"/>
        <v>1</v>
      </c>
      <c r="CS97">
        <f t="shared" si="312"/>
        <v>1</v>
      </c>
      <c r="CT97">
        <f t="shared" si="313"/>
        <v>1</v>
      </c>
      <c r="CU97">
        <f t="shared" si="314"/>
        <v>1</v>
      </c>
      <c r="CV97">
        <f t="shared" si="315"/>
        <v>1</v>
      </c>
      <c r="CW97">
        <f t="shared" si="316"/>
        <v>1</v>
      </c>
      <c r="CX97">
        <f t="shared" si="317"/>
        <v>1</v>
      </c>
      <c r="CY97">
        <f t="shared" si="318"/>
        <v>1</v>
      </c>
      <c r="CZ97">
        <f t="shared" si="319"/>
        <v>1</v>
      </c>
      <c r="DA97">
        <f t="shared" si="320"/>
        <v>1</v>
      </c>
      <c r="DB97">
        <f t="shared" si="321"/>
        <v>1</v>
      </c>
      <c r="DC97" s="187">
        <f t="shared" si="322"/>
        <v>1</v>
      </c>
      <c r="DD97" s="187">
        <f t="shared" si="323"/>
        <v>1</v>
      </c>
      <c r="DE97" s="187">
        <f t="shared" si="324"/>
        <v>1</v>
      </c>
      <c r="DF97" s="187">
        <f t="shared" si="208"/>
        <v>1</v>
      </c>
      <c r="DG97">
        <f t="shared" si="351"/>
        <v>1</v>
      </c>
      <c r="DH97" s="7">
        <f t="shared" si="209"/>
        <v>0.15</v>
      </c>
      <c r="DI97" s="7">
        <f t="shared" si="210"/>
        <v>0.15</v>
      </c>
      <c r="DJ97" s="7">
        <f t="shared" si="211"/>
        <v>0.15</v>
      </c>
      <c r="DK97" s="7">
        <f t="shared" si="352"/>
        <v>0.15</v>
      </c>
      <c r="DL97" s="7">
        <f t="shared" si="212"/>
        <v>0.3</v>
      </c>
      <c r="DM97" s="7">
        <f t="shared" si="213"/>
        <v>0.3</v>
      </c>
      <c r="DN97" s="7">
        <f t="shared" si="214"/>
        <v>0.3</v>
      </c>
      <c r="DO97" s="7">
        <f t="shared" si="215"/>
        <v>0.3</v>
      </c>
      <c r="DP97" s="7">
        <f>IF(MIN(Data[[#This Row],[¿El agente demuestra escucha activa durante la gestión?6]:[¿El agente parafrasea para confirmar entendimiento?9]])=0,0,30%)</f>
        <v>0.3</v>
      </c>
      <c r="DQ97" s="7">
        <f t="shared" si="216"/>
        <v>0.3</v>
      </c>
      <c r="DR97" s="7">
        <f t="shared" si="217"/>
        <v>0.3</v>
      </c>
      <c r="DS97" s="7">
        <f t="shared" si="218"/>
        <v>0.3</v>
      </c>
      <c r="DT97" s="7">
        <f t="shared" si="219"/>
        <v>0.3</v>
      </c>
      <c r="DU97" s="7">
        <f>IF(MIN(Data[[#This Row],[¿El agente adapta su comunicación al cliente?11]:[¿El agente utiliza el plural corporativo correctamente?14]])=0,0,30%)</f>
        <v>0.3</v>
      </c>
      <c r="DV97" s="7">
        <f t="shared" si="220"/>
        <v>0.25</v>
      </c>
      <c r="DW97" s="7">
        <f t="shared" si="353"/>
        <v>0.25</v>
      </c>
      <c r="DX97" s="7">
        <f t="shared" si="354"/>
        <v>1</v>
      </c>
      <c r="DY97" s="7">
        <f t="shared" si="325"/>
        <v>1</v>
      </c>
      <c r="DZ97" s="7">
        <f t="shared" si="326"/>
        <v>1</v>
      </c>
      <c r="EA97" s="7">
        <f t="shared" si="327"/>
        <v>1</v>
      </c>
      <c r="EB97" s="7">
        <f t="shared" si="328"/>
        <v>1</v>
      </c>
      <c r="EC97" s="7">
        <f t="shared" si="355"/>
        <v>1</v>
      </c>
      <c r="ED97" s="7">
        <f t="shared" si="221"/>
        <v>0</v>
      </c>
      <c r="EE97" s="7">
        <f t="shared" si="222"/>
        <v>1</v>
      </c>
      <c r="EF97" s="7">
        <f>IF(SUM(Data[[#This Row],[¿El agente presenta correctamente los beneficios del producto?23]:[¿El agente comunica beneficios emocionales al cliente?24]])=200%,100%,0%)</f>
        <v>0</v>
      </c>
      <c r="EG97" s="7">
        <f t="shared" si="223"/>
        <v>1</v>
      </c>
      <c r="EH97" s="7">
        <f t="shared" si="224"/>
        <v>1</v>
      </c>
      <c r="EI97" s="7">
        <f t="shared" si="225"/>
        <v>1</v>
      </c>
      <c r="EJ97" s="7">
        <f t="shared" si="356"/>
        <v>1</v>
      </c>
      <c r="EK97" s="7">
        <f t="shared" si="226"/>
        <v>1</v>
      </c>
      <c r="EL97" s="7">
        <f>+Data[[#This Row],[¿El agente explica los términos y condiciones del servicio?28]]</f>
        <v>1</v>
      </c>
      <c r="EM97" s="7">
        <f t="shared" si="227"/>
        <v>1</v>
      </c>
      <c r="EN97" s="7">
        <f>+Data[[#This Row],[¿El agente identifica correctamente la solicitud del cliente? 2]]</f>
        <v>1</v>
      </c>
      <c r="EO97" s="7">
        <f t="shared" si="228"/>
        <v>1</v>
      </c>
      <c r="EP97" s="7">
        <f t="shared" si="229"/>
        <v>1</v>
      </c>
      <c r="EQ97" s="7">
        <f t="shared" si="230"/>
        <v>1</v>
      </c>
      <c r="ER97" s="7">
        <f t="shared" si="357"/>
        <v>1</v>
      </c>
      <c r="ES97" s="7">
        <f t="shared" si="231"/>
        <v>1</v>
      </c>
      <c r="ET97" s="7">
        <f t="shared" si="232"/>
        <v>1</v>
      </c>
      <c r="EU97" s="7">
        <f t="shared" si="358"/>
        <v>1</v>
      </c>
      <c r="EV97" s="7">
        <f t="shared" si="233"/>
        <v>1</v>
      </c>
      <c r="EW97" s="7">
        <f t="shared" si="234"/>
        <v>1</v>
      </c>
      <c r="EX97" s="7">
        <f t="shared" si="329"/>
        <v>1</v>
      </c>
      <c r="EY97" s="7">
        <f t="shared" si="330"/>
        <v>1</v>
      </c>
      <c r="EZ97" s="7">
        <f t="shared" si="235"/>
        <v>1</v>
      </c>
      <c r="FA97" s="7">
        <f t="shared" si="331"/>
        <v>1</v>
      </c>
      <c r="FB97" s="7">
        <f t="shared" si="359"/>
        <v>1</v>
      </c>
      <c r="FC97" s="7">
        <f t="shared" si="360"/>
        <v>0</v>
      </c>
      <c r="FD97" s="7">
        <f t="shared" si="236"/>
        <v>1</v>
      </c>
      <c r="FE97" s="7">
        <f t="shared" si="237"/>
        <v>1</v>
      </c>
      <c r="FF97" s="7">
        <f t="shared" si="238"/>
        <v>1</v>
      </c>
      <c r="FG97" s="7">
        <f t="shared" si="239"/>
        <v>1</v>
      </c>
      <c r="FH97" s="7">
        <f t="shared" si="240"/>
        <v>1</v>
      </c>
      <c r="FI97" s="7">
        <f t="shared" si="241"/>
        <v>1</v>
      </c>
      <c r="FJ97" s="7">
        <f t="shared" si="361"/>
        <v>1</v>
      </c>
      <c r="FK97" s="7">
        <f t="shared" si="242"/>
        <v>1</v>
      </c>
      <c r="FL97" s="7">
        <f>+Data[[#This Row],[¿El agente gestiona la oferta según la campaña vigente?48]]</f>
        <v>1</v>
      </c>
      <c r="FM97" s="7">
        <f t="shared" si="243"/>
        <v>1</v>
      </c>
      <c r="FN97" s="7">
        <f t="shared" si="244"/>
        <v>1</v>
      </c>
      <c r="FO97" s="7">
        <f t="shared" si="245"/>
        <v>1</v>
      </c>
      <c r="FP97" s="7">
        <f t="shared" si="362"/>
        <v>1</v>
      </c>
      <c r="FQ97" s="7">
        <f t="shared" si="246"/>
        <v>1</v>
      </c>
      <c r="FR97" s="7">
        <f>+Data[[#This Row],[¿El agente registra correctamente todas las interacciones?52]]</f>
        <v>1</v>
      </c>
      <c r="FS97" s="7">
        <f t="shared" si="363"/>
        <v>1</v>
      </c>
      <c r="FT97" s="240">
        <f t="shared" si="247"/>
        <v>1</v>
      </c>
      <c r="FU97" s="7">
        <f>+Data[[#This Row],[¿El agente confirma la titularidad del cliente adecuadamente?53]]</f>
        <v>1</v>
      </c>
      <c r="FV97" s="240">
        <f t="shared" si="248"/>
        <v>1</v>
      </c>
      <c r="FW97" s="240">
        <f t="shared" si="249"/>
        <v>1</v>
      </c>
      <c r="FX97" s="7">
        <f t="shared" si="364"/>
        <v>1</v>
      </c>
      <c r="FY97" s="240">
        <f t="shared" si="250"/>
        <v>1</v>
      </c>
      <c r="FZ97" s="7">
        <f>+Data[[#This Row],[¿El agente evita compartir información sensible?56]]</f>
        <v>1</v>
      </c>
      <c r="GA97" s="7">
        <f t="shared" si="365"/>
        <v>1</v>
      </c>
      <c r="GB97" s="189">
        <f t="shared" si="366"/>
        <v>0.1</v>
      </c>
      <c r="GC97" s="189">
        <f t="shared" si="367"/>
        <v>0</v>
      </c>
      <c r="GD97" s="190">
        <f t="shared" si="368"/>
        <v>0.3</v>
      </c>
      <c r="GE97" s="190">
        <f t="shared" si="369"/>
        <v>0.3</v>
      </c>
      <c r="GF97" s="7">
        <f t="shared" si="370"/>
        <v>0.7</v>
      </c>
      <c r="GG97" s="187">
        <f>1</f>
        <v>1</v>
      </c>
      <c r="GH97" s="187">
        <f t="shared" si="251"/>
        <v>1</v>
      </c>
      <c r="GI97" t="str">
        <f t="shared" si="252"/>
        <v/>
      </c>
      <c r="GJ97" t="str">
        <f t="shared" si="253"/>
        <v/>
      </c>
      <c r="GK97" t="str">
        <f t="shared" si="254"/>
        <v/>
      </c>
      <c r="GN97" t="str">
        <f t="shared" si="255"/>
        <v/>
      </c>
      <c r="GO97" t="str">
        <f t="shared" si="256"/>
        <v/>
      </c>
      <c r="GP97" t="str">
        <f t="shared" si="257"/>
        <v/>
      </c>
      <c r="GQ97" t="str">
        <f t="shared" si="258"/>
        <v/>
      </c>
      <c r="GR97" t="str">
        <f t="shared" si="259"/>
        <v/>
      </c>
      <c r="GS97" t="str">
        <f t="shared" si="260"/>
        <v/>
      </c>
      <c r="GT97" t="str">
        <f t="shared" si="261"/>
        <v/>
      </c>
      <c r="GU97" t="e">
        <f>IF(#REF!="No",#REF!,"")</f>
        <v>#REF!</v>
      </c>
      <c r="GV97" t="str">
        <f t="shared" si="262"/>
        <v/>
      </c>
      <c r="GW97" t="str">
        <f t="shared" si="263"/>
        <v/>
      </c>
      <c r="GX97" t="str">
        <f t="shared" si="264"/>
        <v xml:space="preserve">¿El agente informa sobre cargos adicionales relacionados? </v>
      </c>
      <c r="GY97" t="str">
        <f t="shared" si="265"/>
        <v/>
      </c>
      <c r="GZ97" t="str">
        <f t="shared" si="266"/>
        <v xml:space="preserve">¿El agente presenta correctamente los beneficios del producto? </v>
      </c>
      <c r="HA97" t="str">
        <f t="shared" si="267"/>
        <v/>
      </c>
      <c r="HB97" t="str">
        <f t="shared" si="268"/>
        <v/>
      </c>
      <c r="HC97" t="str">
        <f t="shared" si="269"/>
        <v/>
      </c>
      <c r="HD97" t="str">
        <f t="shared" si="270"/>
        <v/>
      </c>
      <c r="HE97" t="str">
        <f t="shared" si="271"/>
        <v/>
      </c>
      <c r="HF97" t="str">
        <f t="shared" si="272"/>
        <v/>
      </c>
      <c r="HG97" t="str">
        <f t="shared" si="273"/>
        <v/>
      </c>
      <c r="HH97" t="str">
        <f t="shared" si="274"/>
        <v/>
      </c>
      <c r="HI97" t="str">
        <f t="shared" si="275"/>
        <v/>
      </c>
      <c r="HJ97" t="str">
        <f t="shared" si="276"/>
        <v/>
      </c>
      <c r="HK97" t="str">
        <f t="shared" si="277"/>
        <v/>
      </c>
      <c r="HL97" t="str">
        <f t="shared" si="278"/>
        <v/>
      </c>
      <c r="HM97" t="str">
        <f t="shared" si="279"/>
        <v/>
      </c>
      <c r="HN97" t="str">
        <f t="shared" si="280"/>
        <v/>
      </c>
      <c r="HO97" t="str">
        <f t="shared" si="281"/>
        <v/>
      </c>
      <c r="HP97" t="str">
        <f t="shared" si="282"/>
        <v/>
      </c>
      <c r="HQ97" t="e">
        <f>IF(#REF!="No",#REF!,"")</f>
        <v>#REF!</v>
      </c>
      <c r="HR97" t="e">
        <f>IF(#REF!="No",#REF!,"")</f>
        <v>#REF!</v>
      </c>
      <c r="HS97" t="str">
        <f t="shared" si="283"/>
        <v/>
      </c>
      <c r="HT97" t="str">
        <f t="shared" si="284"/>
        <v/>
      </c>
      <c r="HU97" t="str">
        <f t="shared" si="285"/>
        <v/>
      </c>
      <c r="HV97" t="str">
        <f t="shared" si="286"/>
        <v/>
      </c>
      <c r="HW97" t="str">
        <f t="shared" si="287"/>
        <v/>
      </c>
      <c r="HX97" t="str">
        <f t="shared" si="288"/>
        <v/>
      </c>
      <c r="HY97" t="str">
        <f t="shared" si="289"/>
        <v/>
      </c>
      <c r="HZ97" t="str">
        <f t="shared" si="290"/>
        <v/>
      </c>
      <c r="IA97" t="str">
        <f t="shared" si="291"/>
        <v/>
      </c>
      <c r="IB97" t="str">
        <f t="shared" si="292"/>
        <v/>
      </c>
      <c r="IC97" t="str">
        <f t="shared" si="293"/>
        <v/>
      </c>
      <c r="ID97" s="187" t="str">
        <f t="shared" si="294"/>
        <v/>
      </c>
      <c r="IE97" s="187" t="str">
        <f t="shared" si="295"/>
        <v/>
      </c>
      <c r="IF97" s="187" t="str">
        <f t="shared" si="296"/>
        <v/>
      </c>
      <c r="IG97" s="187" t="str">
        <f t="shared" si="297"/>
        <v/>
      </c>
      <c r="IH97" s="78" t="str">
        <f>A97&amp;" "&amp;F97&amp;" "&amp;Data[[#This Row],[mes]]</f>
        <v>Yatzari Del Carmen Pimentel Rodriguez Outbound may-26</v>
      </c>
      <c r="II97" s="78">
        <f t="shared" si="205"/>
        <v>2</v>
      </c>
      <c r="IJ97" s="78">
        <f t="shared" si="371"/>
        <v>0</v>
      </c>
      <c r="IK97" s="78">
        <f>IF(Data[[#This Row],[Muestra Critica]]&gt;0,Data[[#This Row],[Muestra Critica]],"")</f>
        <v>1</v>
      </c>
      <c r="IL97">
        <f>IF(IK97="","",COUNTIF($IK$3:$IK512,IK97))</f>
        <v>397</v>
      </c>
      <c r="IM97">
        <f t="shared" si="372"/>
        <v>0</v>
      </c>
      <c r="IN97" s="188" t="str">
        <f t="shared" si="298"/>
        <v>may-26</v>
      </c>
      <c r="IO97" s="78"/>
      <c r="IP97" s="78"/>
      <c r="IQ97" s="78"/>
      <c r="IR97" s="78"/>
      <c r="IS97" s="78" t="str">
        <f ca="1">IFERROR(_xlfn.XLOOKUP(A:A,HC!B:B,HC!E:E,,0),0)</f>
        <v>&gt; 60 dias</v>
      </c>
    </row>
    <row r="98" spans="1:253" ht="15.5">
      <c r="A98" s="205" t="s">
        <v>343</v>
      </c>
      <c r="B98" s="205">
        <v>69631183</v>
      </c>
      <c r="C98" s="210">
        <v>46153</v>
      </c>
      <c r="D98" s="205" t="s">
        <v>449</v>
      </c>
      <c r="E98" s="205" t="s">
        <v>431</v>
      </c>
      <c r="F98" s="205" t="s">
        <v>32</v>
      </c>
      <c r="G98" s="205" t="s">
        <v>436</v>
      </c>
      <c r="H98" s="205" t="s">
        <v>451</v>
      </c>
      <c r="I98" s="206" t="s">
        <v>447</v>
      </c>
      <c r="J98" s="168" t="s">
        <v>33</v>
      </c>
      <c r="K98" s="168" t="s">
        <v>33</v>
      </c>
      <c r="L98" s="168" t="s">
        <v>33</v>
      </c>
      <c r="M98" s="168" t="s">
        <v>33</v>
      </c>
      <c r="N98" s="168" t="s">
        <v>33</v>
      </c>
      <c r="O98" s="168" t="s">
        <v>33</v>
      </c>
      <c r="P98" s="168" t="s">
        <v>33</v>
      </c>
      <c r="Q98" s="168" t="s">
        <v>33</v>
      </c>
      <c r="R98" s="168" t="s">
        <v>33</v>
      </c>
      <c r="S98" s="168" t="s">
        <v>33</v>
      </c>
      <c r="T98" s="168" t="s">
        <v>33</v>
      </c>
      <c r="U98" s="168" t="s">
        <v>33</v>
      </c>
      <c r="V98" s="169" t="s">
        <v>33</v>
      </c>
      <c r="W98" s="169" t="s">
        <v>33</v>
      </c>
      <c r="X98" s="169" t="s">
        <v>33</v>
      </c>
      <c r="Y98" s="169" t="s">
        <v>33</v>
      </c>
      <c r="Z98" s="169" t="s">
        <v>33</v>
      </c>
      <c r="AA98" s="169" t="s">
        <v>33</v>
      </c>
      <c r="AB98" s="169" t="s">
        <v>33</v>
      </c>
      <c r="AC98" s="169" t="s">
        <v>33</v>
      </c>
      <c r="AD98" s="169" t="s">
        <v>33</v>
      </c>
      <c r="AE98" s="169" t="s">
        <v>33</v>
      </c>
      <c r="AF98" s="169" t="s">
        <v>33</v>
      </c>
      <c r="AG98" s="169" t="s">
        <v>33</v>
      </c>
      <c r="AH98" s="169" t="s">
        <v>33</v>
      </c>
      <c r="AI98" s="169" t="s">
        <v>33</v>
      </c>
      <c r="AJ98" s="169" t="s">
        <v>33</v>
      </c>
      <c r="AK98" s="169" t="s">
        <v>34</v>
      </c>
      <c r="AL98" s="169" t="s">
        <v>33</v>
      </c>
      <c r="AM98" s="169" t="s">
        <v>33</v>
      </c>
      <c r="AN98" s="169" t="s">
        <v>33</v>
      </c>
      <c r="AO98" s="169" t="s">
        <v>33</v>
      </c>
      <c r="AP98" s="169" t="s">
        <v>33</v>
      </c>
      <c r="AQ98" s="169" t="s">
        <v>464</v>
      </c>
      <c r="AR98" s="169" t="s">
        <v>33</v>
      </c>
      <c r="AS98" s="169" t="s">
        <v>33</v>
      </c>
      <c r="AT98" s="169" t="s">
        <v>33</v>
      </c>
      <c r="AU98" s="169" t="s">
        <v>33</v>
      </c>
      <c r="AV98" s="169" t="s">
        <v>33</v>
      </c>
      <c r="AW98" s="169" t="s">
        <v>33</v>
      </c>
      <c r="AX98" s="169" t="s">
        <v>33</v>
      </c>
      <c r="AY98" s="169" t="s">
        <v>33</v>
      </c>
      <c r="AZ98" s="169" t="s">
        <v>33</v>
      </c>
      <c r="BA98" s="169" t="s">
        <v>33</v>
      </c>
      <c r="BB98" s="169" t="s">
        <v>33</v>
      </c>
      <c r="BC98" s="207" t="s">
        <v>33</v>
      </c>
      <c r="BD98" s="207" t="s">
        <v>33</v>
      </c>
      <c r="BE98" s="207" t="s">
        <v>33</v>
      </c>
      <c r="BF98" s="208" t="s">
        <v>33</v>
      </c>
      <c r="BG98" s="196"/>
      <c r="BH98" s="211" t="str">
        <f>Data[[#This Row],[Tipo de Muestra]]</f>
        <v>Critica</v>
      </c>
      <c r="BI98" s="196"/>
      <c r="BJ98" s="196"/>
      <c r="BK98">
        <f t="shared" si="206"/>
        <v>1</v>
      </c>
      <c r="BL98">
        <f t="shared" si="207"/>
        <v>1</v>
      </c>
      <c r="BM98">
        <f t="shared" si="332"/>
        <v>1</v>
      </c>
      <c r="BN98">
        <f t="shared" si="333"/>
        <v>1</v>
      </c>
      <c r="BO98">
        <f t="shared" si="334"/>
        <v>1</v>
      </c>
      <c r="BP98">
        <f t="shared" si="335"/>
        <v>1</v>
      </c>
      <c r="BQ98">
        <f t="shared" si="336"/>
        <v>1</v>
      </c>
      <c r="BR98">
        <f t="shared" si="337"/>
        <v>1</v>
      </c>
      <c r="BS98">
        <f t="shared" si="338"/>
        <v>1</v>
      </c>
      <c r="BT98">
        <f t="shared" si="339"/>
        <v>1</v>
      </c>
      <c r="BU98">
        <f t="shared" si="340"/>
        <v>1</v>
      </c>
      <c r="BV98">
        <f t="shared" si="341"/>
        <v>1</v>
      </c>
      <c r="BW98">
        <f t="shared" si="342"/>
        <v>1</v>
      </c>
      <c r="BX98">
        <f t="shared" si="343"/>
        <v>1</v>
      </c>
      <c r="BY98">
        <f t="shared" si="344"/>
        <v>1</v>
      </c>
      <c r="BZ98">
        <f t="shared" si="345"/>
        <v>1</v>
      </c>
      <c r="CA98">
        <f t="shared" si="346"/>
        <v>1</v>
      </c>
      <c r="CB98">
        <f t="shared" si="347"/>
        <v>1</v>
      </c>
      <c r="CC98">
        <f t="shared" si="348"/>
        <v>1</v>
      </c>
      <c r="CD98">
        <f t="shared" si="349"/>
        <v>1</v>
      </c>
      <c r="CE98">
        <f t="shared" si="350"/>
        <v>1</v>
      </c>
      <c r="CF98">
        <f t="shared" si="299"/>
        <v>1</v>
      </c>
      <c r="CG98">
        <f t="shared" si="300"/>
        <v>1</v>
      </c>
      <c r="CH98">
        <f t="shared" si="301"/>
        <v>1</v>
      </c>
      <c r="CI98">
        <f t="shared" si="302"/>
        <v>1</v>
      </c>
      <c r="CJ98">
        <f t="shared" si="303"/>
        <v>1</v>
      </c>
      <c r="CK98">
        <f t="shared" si="304"/>
        <v>0</v>
      </c>
      <c r="CL98">
        <f t="shared" si="305"/>
        <v>1</v>
      </c>
      <c r="CM98">
        <f t="shared" si="306"/>
        <v>1</v>
      </c>
      <c r="CN98">
        <f t="shared" si="307"/>
        <v>1</v>
      </c>
      <c r="CO98">
        <f t="shared" si="308"/>
        <v>1</v>
      </c>
      <c r="CP98">
        <f t="shared" si="309"/>
        <v>1</v>
      </c>
      <c r="CQ98">
        <f t="shared" si="310"/>
        <v>1</v>
      </c>
      <c r="CR98">
        <f t="shared" si="311"/>
        <v>1</v>
      </c>
      <c r="CS98">
        <f t="shared" si="312"/>
        <v>1</v>
      </c>
      <c r="CT98">
        <f t="shared" si="313"/>
        <v>1</v>
      </c>
      <c r="CU98">
        <f t="shared" si="314"/>
        <v>1</v>
      </c>
      <c r="CV98">
        <f t="shared" si="315"/>
        <v>1</v>
      </c>
      <c r="CW98">
        <f t="shared" si="316"/>
        <v>1</v>
      </c>
      <c r="CX98">
        <f t="shared" si="317"/>
        <v>1</v>
      </c>
      <c r="CY98">
        <f t="shared" si="318"/>
        <v>1</v>
      </c>
      <c r="CZ98">
        <f t="shared" si="319"/>
        <v>1</v>
      </c>
      <c r="DA98">
        <f t="shared" si="320"/>
        <v>1</v>
      </c>
      <c r="DB98">
        <f t="shared" si="321"/>
        <v>1</v>
      </c>
      <c r="DC98" s="187">
        <f t="shared" si="322"/>
        <v>1</v>
      </c>
      <c r="DD98" s="187">
        <f t="shared" si="323"/>
        <v>1</v>
      </c>
      <c r="DE98" s="187">
        <f t="shared" si="324"/>
        <v>1</v>
      </c>
      <c r="DF98" s="187">
        <f t="shared" si="208"/>
        <v>1</v>
      </c>
      <c r="DG98">
        <f t="shared" si="351"/>
        <v>1</v>
      </c>
      <c r="DH98" s="7">
        <f t="shared" si="209"/>
        <v>0.15</v>
      </c>
      <c r="DI98" s="7">
        <f t="shared" si="210"/>
        <v>0.15</v>
      </c>
      <c r="DJ98" s="7">
        <f t="shared" si="211"/>
        <v>0.15</v>
      </c>
      <c r="DK98" s="7">
        <f t="shared" si="352"/>
        <v>0.15</v>
      </c>
      <c r="DL98" s="7">
        <f t="shared" si="212"/>
        <v>0.3</v>
      </c>
      <c r="DM98" s="7">
        <f t="shared" si="213"/>
        <v>0.3</v>
      </c>
      <c r="DN98" s="7">
        <f t="shared" si="214"/>
        <v>0.3</v>
      </c>
      <c r="DO98" s="7">
        <f t="shared" si="215"/>
        <v>0.3</v>
      </c>
      <c r="DP98" s="7">
        <f>IF(MIN(Data[[#This Row],[¿El agente demuestra escucha activa durante la gestión?6]:[¿El agente parafrasea para confirmar entendimiento?9]])=0,0,30%)</f>
        <v>0.3</v>
      </c>
      <c r="DQ98" s="7">
        <f t="shared" si="216"/>
        <v>0.3</v>
      </c>
      <c r="DR98" s="7">
        <f t="shared" si="217"/>
        <v>0.3</v>
      </c>
      <c r="DS98" s="7">
        <f t="shared" si="218"/>
        <v>0.3</v>
      </c>
      <c r="DT98" s="7">
        <f t="shared" si="219"/>
        <v>0.3</v>
      </c>
      <c r="DU98" s="7">
        <f>IF(MIN(Data[[#This Row],[¿El agente adapta su comunicación al cliente?11]:[¿El agente utiliza el plural corporativo correctamente?14]])=0,0,30%)</f>
        <v>0.3</v>
      </c>
      <c r="DV98" s="7">
        <f t="shared" si="220"/>
        <v>0.25</v>
      </c>
      <c r="DW98" s="7">
        <f t="shared" si="353"/>
        <v>0.25</v>
      </c>
      <c r="DX98" s="7">
        <f t="shared" si="354"/>
        <v>1</v>
      </c>
      <c r="DY98" s="7">
        <f t="shared" si="325"/>
        <v>1</v>
      </c>
      <c r="DZ98" s="7">
        <f t="shared" si="326"/>
        <v>1</v>
      </c>
      <c r="EA98" s="7">
        <f t="shared" si="327"/>
        <v>1</v>
      </c>
      <c r="EB98" s="7">
        <f t="shared" si="328"/>
        <v>1</v>
      </c>
      <c r="EC98" s="7">
        <f t="shared" si="355"/>
        <v>1</v>
      </c>
      <c r="ED98" s="7">
        <f t="shared" si="221"/>
        <v>1</v>
      </c>
      <c r="EE98" s="7">
        <f t="shared" si="222"/>
        <v>1</v>
      </c>
      <c r="EF98" s="7">
        <f>IF(SUM(Data[[#This Row],[¿El agente presenta correctamente los beneficios del producto?23]:[¿El agente comunica beneficios emocionales al cliente?24]])=200%,100%,0%)</f>
        <v>1</v>
      </c>
      <c r="EG98" s="7">
        <f t="shared" si="223"/>
        <v>1</v>
      </c>
      <c r="EH98" s="7">
        <f t="shared" si="224"/>
        <v>1</v>
      </c>
      <c r="EI98" s="7">
        <f t="shared" si="225"/>
        <v>1</v>
      </c>
      <c r="EJ98" s="7">
        <f t="shared" si="356"/>
        <v>1</v>
      </c>
      <c r="EK98" s="7">
        <f t="shared" si="226"/>
        <v>1</v>
      </c>
      <c r="EL98" s="7">
        <f>+Data[[#This Row],[¿El agente explica los términos y condiciones del servicio?28]]</f>
        <v>1</v>
      </c>
      <c r="EM98" s="7">
        <f t="shared" si="227"/>
        <v>1</v>
      </c>
      <c r="EN98" s="7">
        <f>+Data[[#This Row],[¿El agente identifica correctamente la solicitud del cliente? 2]]</f>
        <v>1</v>
      </c>
      <c r="EO98" s="7">
        <f t="shared" si="228"/>
        <v>1</v>
      </c>
      <c r="EP98" s="7">
        <f t="shared" si="229"/>
        <v>1</v>
      </c>
      <c r="EQ98" s="7">
        <f t="shared" si="230"/>
        <v>1</v>
      </c>
      <c r="ER98" s="7">
        <f t="shared" si="357"/>
        <v>1</v>
      </c>
      <c r="ES98" s="7">
        <f t="shared" si="231"/>
        <v>1</v>
      </c>
      <c r="ET98" s="7">
        <f t="shared" si="232"/>
        <v>0</v>
      </c>
      <c r="EU98" s="7">
        <f t="shared" si="358"/>
        <v>0</v>
      </c>
      <c r="EV98" s="7">
        <f t="shared" si="233"/>
        <v>1</v>
      </c>
      <c r="EW98" s="7">
        <f t="shared" si="234"/>
        <v>1</v>
      </c>
      <c r="EX98" s="7">
        <f t="shared" si="329"/>
        <v>1</v>
      </c>
      <c r="EY98" s="7">
        <f t="shared" si="330"/>
        <v>1</v>
      </c>
      <c r="EZ98" s="7">
        <f t="shared" si="235"/>
        <v>1</v>
      </c>
      <c r="FA98" s="7">
        <f t="shared" si="331"/>
        <v>1</v>
      </c>
      <c r="FB98" s="7">
        <f t="shared" si="359"/>
        <v>1</v>
      </c>
      <c r="FC98" s="7">
        <f t="shared" si="360"/>
        <v>0</v>
      </c>
      <c r="FD98" s="7">
        <f t="shared" si="236"/>
        <v>1</v>
      </c>
      <c r="FE98" s="7">
        <f t="shared" si="237"/>
        <v>1</v>
      </c>
      <c r="FF98" s="7">
        <f t="shared" si="238"/>
        <v>1</v>
      </c>
      <c r="FG98" s="7">
        <f t="shared" si="239"/>
        <v>1</v>
      </c>
      <c r="FH98" s="7">
        <f t="shared" si="240"/>
        <v>1</v>
      </c>
      <c r="FI98" s="7">
        <f t="shared" si="241"/>
        <v>1</v>
      </c>
      <c r="FJ98" s="7">
        <f t="shared" si="361"/>
        <v>1</v>
      </c>
      <c r="FK98" s="7">
        <f t="shared" si="242"/>
        <v>1</v>
      </c>
      <c r="FL98" s="7">
        <f>+Data[[#This Row],[¿El agente gestiona la oferta según la campaña vigente?48]]</f>
        <v>1</v>
      </c>
      <c r="FM98" s="7">
        <f t="shared" si="243"/>
        <v>1</v>
      </c>
      <c r="FN98" s="7">
        <f t="shared" si="244"/>
        <v>1</v>
      </c>
      <c r="FO98" s="7">
        <f t="shared" si="245"/>
        <v>1</v>
      </c>
      <c r="FP98" s="7">
        <f t="shared" si="362"/>
        <v>1</v>
      </c>
      <c r="FQ98" s="7">
        <f t="shared" si="246"/>
        <v>1</v>
      </c>
      <c r="FR98" s="7">
        <f>+Data[[#This Row],[¿El agente registra correctamente todas las interacciones?52]]</f>
        <v>1</v>
      </c>
      <c r="FS98" s="7">
        <f t="shared" si="363"/>
        <v>1</v>
      </c>
      <c r="FT98" s="240">
        <f t="shared" si="247"/>
        <v>1</v>
      </c>
      <c r="FU98" s="7">
        <f>+Data[[#This Row],[¿El agente confirma la titularidad del cliente adecuadamente?53]]</f>
        <v>1</v>
      </c>
      <c r="FV98" s="240">
        <f t="shared" si="248"/>
        <v>1</v>
      </c>
      <c r="FW98" s="240">
        <f t="shared" si="249"/>
        <v>1</v>
      </c>
      <c r="FX98" s="7">
        <f t="shared" si="364"/>
        <v>1</v>
      </c>
      <c r="FY98" s="240">
        <f t="shared" si="250"/>
        <v>1</v>
      </c>
      <c r="FZ98" s="7">
        <f>+Data[[#This Row],[¿El agente evita compartir información sensible?56]]</f>
        <v>1</v>
      </c>
      <c r="GA98" s="7">
        <f t="shared" si="365"/>
        <v>1</v>
      </c>
      <c r="GB98" s="189">
        <f t="shared" si="366"/>
        <v>0.1</v>
      </c>
      <c r="GC98" s="189">
        <f t="shared" si="367"/>
        <v>0</v>
      </c>
      <c r="GD98" s="190">
        <f t="shared" si="368"/>
        <v>0.3</v>
      </c>
      <c r="GE98" s="190">
        <f t="shared" si="369"/>
        <v>0.3</v>
      </c>
      <c r="GF98" s="7">
        <f t="shared" si="370"/>
        <v>0.7</v>
      </c>
      <c r="GG98" s="187">
        <f>1</f>
        <v>1</v>
      </c>
      <c r="GH98" s="187">
        <f t="shared" si="251"/>
        <v>1</v>
      </c>
      <c r="GI98" t="str">
        <f t="shared" si="252"/>
        <v/>
      </c>
      <c r="GJ98" t="str">
        <f t="shared" si="253"/>
        <v/>
      </c>
      <c r="GK98" t="str">
        <f t="shared" si="254"/>
        <v/>
      </c>
      <c r="GN98" t="str">
        <f t="shared" si="255"/>
        <v/>
      </c>
      <c r="GO98" t="str">
        <f t="shared" si="256"/>
        <v/>
      </c>
      <c r="GP98" t="str">
        <f t="shared" si="257"/>
        <v/>
      </c>
      <c r="GQ98" t="str">
        <f t="shared" si="258"/>
        <v/>
      </c>
      <c r="GR98" t="str">
        <f t="shared" si="259"/>
        <v/>
      </c>
      <c r="GS98" t="str">
        <f t="shared" si="260"/>
        <v/>
      </c>
      <c r="GT98" t="str">
        <f t="shared" si="261"/>
        <v/>
      </c>
      <c r="GU98" t="e">
        <f>IF(#REF!="No",#REF!,"")</f>
        <v>#REF!</v>
      </c>
      <c r="GV98" t="str">
        <f t="shared" si="262"/>
        <v/>
      </c>
      <c r="GW98" t="str">
        <f t="shared" si="263"/>
        <v/>
      </c>
      <c r="GX98" t="str">
        <f t="shared" si="264"/>
        <v/>
      </c>
      <c r="GY98" t="str">
        <f t="shared" si="265"/>
        <v/>
      </c>
      <c r="GZ98" t="str">
        <f t="shared" si="266"/>
        <v/>
      </c>
      <c r="HA98" t="str">
        <f t="shared" si="267"/>
        <v/>
      </c>
      <c r="HB98" t="str">
        <f t="shared" si="268"/>
        <v/>
      </c>
      <c r="HC98" t="str">
        <f t="shared" si="269"/>
        <v/>
      </c>
      <c r="HD98" t="str">
        <f t="shared" si="270"/>
        <v/>
      </c>
      <c r="HE98" t="str">
        <f t="shared" si="271"/>
        <v/>
      </c>
      <c r="HF98" t="str">
        <f t="shared" si="272"/>
        <v/>
      </c>
      <c r="HG98" t="str">
        <f t="shared" si="273"/>
        <v/>
      </c>
      <c r="HH98" t="str">
        <f t="shared" si="274"/>
        <v/>
      </c>
      <c r="HI98" t="str">
        <f t="shared" si="275"/>
        <v/>
      </c>
      <c r="HJ98" t="str">
        <f t="shared" si="276"/>
        <v/>
      </c>
      <c r="HK98" t="str">
        <f t="shared" si="277"/>
        <v xml:space="preserve">¿El agente utiliza un lenguaje adecuado y profesional? </v>
      </c>
      <c r="HL98" t="str">
        <f t="shared" si="278"/>
        <v/>
      </c>
      <c r="HM98" t="str">
        <f t="shared" si="279"/>
        <v/>
      </c>
      <c r="HN98" t="str">
        <f t="shared" si="280"/>
        <v/>
      </c>
      <c r="HO98" t="str">
        <f t="shared" si="281"/>
        <v/>
      </c>
      <c r="HP98" t="str">
        <f t="shared" si="282"/>
        <v/>
      </c>
      <c r="HQ98" t="e">
        <f>IF(#REF!="No",#REF!,"")</f>
        <v>#REF!</v>
      </c>
      <c r="HR98" t="e">
        <f>IF(#REF!="No",#REF!,"")</f>
        <v>#REF!</v>
      </c>
      <c r="HS98" t="str">
        <f t="shared" si="283"/>
        <v/>
      </c>
      <c r="HT98" t="str">
        <f t="shared" si="284"/>
        <v/>
      </c>
      <c r="HU98" t="str">
        <f t="shared" si="285"/>
        <v/>
      </c>
      <c r="HV98" t="str">
        <f t="shared" si="286"/>
        <v/>
      </c>
      <c r="HW98" t="str">
        <f t="shared" si="287"/>
        <v/>
      </c>
      <c r="HX98" t="str">
        <f t="shared" si="288"/>
        <v/>
      </c>
      <c r="HY98" t="str">
        <f t="shared" si="289"/>
        <v/>
      </c>
      <c r="HZ98" t="str">
        <f t="shared" si="290"/>
        <v/>
      </c>
      <c r="IA98" t="str">
        <f t="shared" si="291"/>
        <v/>
      </c>
      <c r="IB98" t="str">
        <f t="shared" si="292"/>
        <v/>
      </c>
      <c r="IC98" t="str">
        <f t="shared" si="293"/>
        <v/>
      </c>
      <c r="ID98" s="187" t="str">
        <f t="shared" si="294"/>
        <v/>
      </c>
      <c r="IE98" s="187" t="str">
        <f t="shared" si="295"/>
        <v/>
      </c>
      <c r="IF98" s="187" t="str">
        <f t="shared" si="296"/>
        <v/>
      </c>
      <c r="IG98" s="187" t="str">
        <f t="shared" si="297"/>
        <v/>
      </c>
      <c r="IH98" s="78" t="str">
        <f>A98&amp;" "&amp;F98&amp;" "&amp;Data[[#This Row],[mes]]</f>
        <v>Yadira Isabel Fajardo Gil Outbound may-26</v>
      </c>
      <c r="II98" s="78">
        <f t="shared" si="205"/>
        <v>2</v>
      </c>
      <c r="IJ98" s="78">
        <f t="shared" si="371"/>
        <v>0</v>
      </c>
      <c r="IK98" s="78">
        <f>IF(Data[[#This Row],[Muestra Critica]]&gt;0,Data[[#This Row],[Muestra Critica]],"")</f>
        <v>1</v>
      </c>
      <c r="IL98">
        <f>IF(IK98="","",COUNTIF($IK$3:$IK513,IK98))</f>
        <v>397</v>
      </c>
      <c r="IM98">
        <f t="shared" si="372"/>
        <v>0</v>
      </c>
      <c r="IN98" s="188" t="str">
        <f t="shared" si="298"/>
        <v>may-26</v>
      </c>
      <c r="IO98" s="78"/>
      <c r="IP98" s="78"/>
      <c r="IQ98" s="78"/>
      <c r="IR98" s="78"/>
      <c r="IS98" s="78" t="str">
        <f ca="1">IFERROR(_xlfn.XLOOKUP(A:A,HC!B:B,HC!E:E,,0),0)</f>
        <v>&gt; 60 dias</v>
      </c>
    </row>
    <row r="99" spans="1:253" ht="15.5">
      <c r="A99" s="205" t="s">
        <v>344</v>
      </c>
      <c r="B99" s="205">
        <v>66310747</v>
      </c>
      <c r="C99" s="210">
        <v>46153</v>
      </c>
      <c r="D99" s="205" t="s">
        <v>449</v>
      </c>
      <c r="E99" s="205" t="s">
        <v>431</v>
      </c>
      <c r="F99" s="205" t="s">
        <v>32</v>
      </c>
      <c r="G99" s="205" t="s">
        <v>436</v>
      </c>
      <c r="H99" s="205" t="s">
        <v>451</v>
      </c>
      <c r="I99" s="206" t="s">
        <v>446</v>
      </c>
      <c r="J99" s="168" t="s">
        <v>33</v>
      </c>
      <c r="K99" s="168" t="s">
        <v>33</v>
      </c>
      <c r="L99" s="168" t="s">
        <v>33</v>
      </c>
      <c r="M99" s="168" t="s">
        <v>33</v>
      </c>
      <c r="N99" s="168" t="s">
        <v>33</v>
      </c>
      <c r="O99" s="168" t="s">
        <v>33</v>
      </c>
      <c r="P99" s="168" t="s">
        <v>33</v>
      </c>
      <c r="Q99" s="168" t="s">
        <v>33</v>
      </c>
      <c r="R99" s="168" t="s">
        <v>33</v>
      </c>
      <c r="S99" s="168" t="s">
        <v>33</v>
      </c>
      <c r="T99" s="168" t="s">
        <v>33</v>
      </c>
      <c r="U99" s="168" t="s">
        <v>33</v>
      </c>
      <c r="V99" s="169" t="s">
        <v>33</v>
      </c>
      <c r="W99" s="169" t="s">
        <v>33</v>
      </c>
      <c r="X99" s="169" t="s">
        <v>33</v>
      </c>
      <c r="Y99" s="169" t="s">
        <v>33</v>
      </c>
      <c r="Z99" s="169" t="s">
        <v>33</v>
      </c>
      <c r="AA99" s="169" t="s">
        <v>33</v>
      </c>
      <c r="AB99" s="169" t="s">
        <v>33</v>
      </c>
      <c r="AC99" s="169" t="s">
        <v>33</v>
      </c>
      <c r="AD99" s="169" t="s">
        <v>33</v>
      </c>
      <c r="AE99" s="169" t="s">
        <v>33</v>
      </c>
      <c r="AF99" s="169" t="s">
        <v>33</v>
      </c>
      <c r="AG99" s="169" t="s">
        <v>33</v>
      </c>
      <c r="AH99" s="169" t="s">
        <v>33</v>
      </c>
      <c r="AI99" s="169" t="s">
        <v>33</v>
      </c>
      <c r="AJ99" s="169" t="s">
        <v>33</v>
      </c>
      <c r="AK99" s="169" t="s">
        <v>33</v>
      </c>
      <c r="AL99" s="169" t="s">
        <v>33</v>
      </c>
      <c r="AM99" s="169" t="s">
        <v>33</v>
      </c>
      <c r="AN99" s="169" t="s">
        <v>33</v>
      </c>
      <c r="AO99" s="169" t="s">
        <v>33</v>
      </c>
      <c r="AP99" s="169" t="s">
        <v>33</v>
      </c>
      <c r="AQ99" s="169" t="s">
        <v>464</v>
      </c>
      <c r="AR99" s="169" t="s">
        <v>33</v>
      </c>
      <c r="AS99" s="169" t="s">
        <v>33</v>
      </c>
      <c r="AT99" s="169" t="s">
        <v>33</v>
      </c>
      <c r="AU99" s="169" t="s">
        <v>33</v>
      </c>
      <c r="AV99" s="169" t="s">
        <v>33</v>
      </c>
      <c r="AW99" s="169" t="s">
        <v>33</v>
      </c>
      <c r="AX99" s="169" t="s">
        <v>33</v>
      </c>
      <c r="AY99" s="169" t="s">
        <v>33</v>
      </c>
      <c r="AZ99" s="169" t="s">
        <v>33</v>
      </c>
      <c r="BA99" s="169" t="s">
        <v>33</v>
      </c>
      <c r="BB99" s="169" t="s">
        <v>33</v>
      </c>
      <c r="BC99" s="207" t="s">
        <v>33</v>
      </c>
      <c r="BD99" s="207" t="s">
        <v>33</v>
      </c>
      <c r="BE99" s="207" t="s">
        <v>33</v>
      </c>
      <c r="BF99" s="208" t="s">
        <v>33</v>
      </c>
      <c r="BG99" s="196"/>
      <c r="BH99" s="211" t="str">
        <f>Data[[#This Row],[Tipo de Muestra]]</f>
        <v>No Critica</v>
      </c>
      <c r="BI99" s="196"/>
      <c r="BJ99" s="196"/>
      <c r="BK99">
        <f t="shared" si="206"/>
        <v>1</v>
      </c>
      <c r="BL99">
        <f t="shared" si="207"/>
        <v>1</v>
      </c>
      <c r="BM99">
        <f t="shared" si="332"/>
        <v>1</v>
      </c>
      <c r="BN99">
        <f t="shared" si="333"/>
        <v>1</v>
      </c>
      <c r="BO99">
        <f t="shared" si="334"/>
        <v>1</v>
      </c>
      <c r="BP99">
        <f t="shared" si="335"/>
        <v>1</v>
      </c>
      <c r="BQ99">
        <f t="shared" si="336"/>
        <v>1</v>
      </c>
      <c r="BR99">
        <f t="shared" si="337"/>
        <v>1</v>
      </c>
      <c r="BS99">
        <f t="shared" si="338"/>
        <v>1</v>
      </c>
      <c r="BT99">
        <f t="shared" si="339"/>
        <v>1</v>
      </c>
      <c r="BU99">
        <f t="shared" si="340"/>
        <v>1</v>
      </c>
      <c r="BV99">
        <f t="shared" si="341"/>
        <v>1</v>
      </c>
      <c r="BW99">
        <f t="shared" si="342"/>
        <v>1</v>
      </c>
      <c r="BX99">
        <f t="shared" si="343"/>
        <v>1</v>
      </c>
      <c r="BY99">
        <f t="shared" si="344"/>
        <v>1</v>
      </c>
      <c r="BZ99">
        <f t="shared" si="345"/>
        <v>1</v>
      </c>
      <c r="CA99">
        <f t="shared" si="346"/>
        <v>1</v>
      </c>
      <c r="CB99">
        <f t="shared" si="347"/>
        <v>1</v>
      </c>
      <c r="CC99">
        <f t="shared" si="348"/>
        <v>1</v>
      </c>
      <c r="CD99">
        <f t="shared" si="349"/>
        <v>1</v>
      </c>
      <c r="CE99">
        <f t="shared" si="350"/>
        <v>1</v>
      </c>
      <c r="CF99">
        <f t="shared" si="299"/>
        <v>1</v>
      </c>
      <c r="CG99">
        <f t="shared" si="300"/>
        <v>1</v>
      </c>
      <c r="CH99">
        <f t="shared" si="301"/>
        <v>1</v>
      </c>
      <c r="CI99">
        <f t="shared" si="302"/>
        <v>1</v>
      </c>
      <c r="CJ99">
        <f t="shared" si="303"/>
        <v>1</v>
      </c>
      <c r="CK99">
        <f t="shared" si="304"/>
        <v>1</v>
      </c>
      <c r="CL99">
        <f t="shared" si="305"/>
        <v>1</v>
      </c>
      <c r="CM99">
        <f t="shared" si="306"/>
        <v>1</v>
      </c>
      <c r="CN99">
        <f t="shared" si="307"/>
        <v>1</v>
      </c>
      <c r="CO99">
        <f t="shared" si="308"/>
        <v>1</v>
      </c>
      <c r="CP99">
        <f t="shared" si="309"/>
        <v>1</v>
      </c>
      <c r="CQ99">
        <f t="shared" si="310"/>
        <v>1</v>
      </c>
      <c r="CR99">
        <f t="shared" si="311"/>
        <v>1</v>
      </c>
      <c r="CS99">
        <f t="shared" si="312"/>
        <v>1</v>
      </c>
      <c r="CT99">
        <f t="shared" si="313"/>
        <v>1</v>
      </c>
      <c r="CU99">
        <f t="shared" si="314"/>
        <v>1</v>
      </c>
      <c r="CV99">
        <f t="shared" si="315"/>
        <v>1</v>
      </c>
      <c r="CW99">
        <f t="shared" si="316"/>
        <v>1</v>
      </c>
      <c r="CX99">
        <f t="shared" si="317"/>
        <v>1</v>
      </c>
      <c r="CY99">
        <f t="shared" si="318"/>
        <v>1</v>
      </c>
      <c r="CZ99">
        <f t="shared" si="319"/>
        <v>1</v>
      </c>
      <c r="DA99">
        <f t="shared" si="320"/>
        <v>1</v>
      </c>
      <c r="DB99">
        <f t="shared" si="321"/>
        <v>1</v>
      </c>
      <c r="DC99" s="187">
        <f t="shared" si="322"/>
        <v>1</v>
      </c>
      <c r="DD99" s="187">
        <f t="shared" si="323"/>
        <v>1</v>
      </c>
      <c r="DE99" s="187">
        <f t="shared" si="324"/>
        <v>1</v>
      </c>
      <c r="DF99" s="187">
        <f t="shared" si="208"/>
        <v>1</v>
      </c>
      <c r="DG99">
        <f t="shared" si="351"/>
        <v>1</v>
      </c>
      <c r="DH99" s="7">
        <f t="shared" si="209"/>
        <v>0.15</v>
      </c>
      <c r="DI99" s="7">
        <f t="shared" si="210"/>
        <v>0.15</v>
      </c>
      <c r="DJ99" s="7">
        <f t="shared" si="211"/>
        <v>0.15</v>
      </c>
      <c r="DK99" s="7">
        <f t="shared" si="352"/>
        <v>0.15</v>
      </c>
      <c r="DL99" s="7">
        <f t="shared" si="212"/>
        <v>0.3</v>
      </c>
      <c r="DM99" s="7">
        <f t="shared" si="213"/>
        <v>0.3</v>
      </c>
      <c r="DN99" s="7">
        <f t="shared" si="214"/>
        <v>0.3</v>
      </c>
      <c r="DO99" s="7">
        <f t="shared" si="215"/>
        <v>0.3</v>
      </c>
      <c r="DP99" s="7">
        <f>IF(MIN(Data[[#This Row],[¿El agente demuestra escucha activa durante la gestión?6]:[¿El agente parafrasea para confirmar entendimiento?9]])=0,0,30%)</f>
        <v>0.3</v>
      </c>
      <c r="DQ99" s="7">
        <f t="shared" si="216"/>
        <v>0.3</v>
      </c>
      <c r="DR99" s="7">
        <f t="shared" si="217"/>
        <v>0.3</v>
      </c>
      <c r="DS99" s="7">
        <f t="shared" si="218"/>
        <v>0.3</v>
      </c>
      <c r="DT99" s="7">
        <f t="shared" si="219"/>
        <v>0.3</v>
      </c>
      <c r="DU99" s="7">
        <f>IF(MIN(Data[[#This Row],[¿El agente adapta su comunicación al cliente?11]:[¿El agente utiliza el plural corporativo correctamente?14]])=0,0,30%)</f>
        <v>0.3</v>
      </c>
      <c r="DV99" s="7">
        <f t="shared" si="220"/>
        <v>0.25</v>
      </c>
      <c r="DW99" s="7">
        <f t="shared" si="353"/>
        <v>0.25</v>
      </c>
      <c r="DX99" s="7">
        <f t="shared" si="354"/>
        <v>1</v>
      </c>
      <c r="DY99" s="7">
        <f t="shared" si="325"/>
        <v>1</v>
      </c>
      <c r="DZ99" s="7">
        <f t="shared" si="326"/>
        <v>1</v>
      </c>
      <c r="EA99" s="7">
        <f t="shared" si="327"/>
        <v>1</v>
      </c>
      <c r="EB99" s="7">
        <f t="shared" si="328"/>
        <v>1</v>
      </c>
      <c r="EC99" s="7">
        <f t="shared" si="355"/>
        <v>1</v>
      </c>
      <c r="ED99" s="7">
        <f t="shared" si="221"/>
        <v>1</v>
      </c>
      <c r="EE99" s="7">
        <f t="shared" si="222"/>
        <v>1</v>
      </c>
      <c r="EF99" s="7">
        <f>IF(SUM(Data[[#This Row],[¿El agente presenta correctamente los beneficios del producto?23]:[¿El agente comunica beneficios emocionales al cliente?24]])=200%,100%,0%)</f>
        <v>1</v>
      </c>
      <c r="EG99" s="7">
        <f t="shared" si="223"/>
        <v>1</v>
      </c>
      <c r="EH99" s="7">
        <f t="shared" si="224"/>
        <v>1</v>
      </c>
      <c r="EI99" s="7">
        <f t="shared" si="225"/>
        <v>1</v>
      </c>
      <c r="EJ99" s="7">
        <f t="shared" si="356"/>
        <v>1</v>
      </c>
      <c r="EK99" s="7">
        <f t="shared" si="226"/>
        <v>1</v>
      </c>
      <c r="EL99" s="7">
        <f>+Data[[#This Row],[¿El agente explica los términos y condiciones del servicio?28]]</f>
        <v>1</v>
      </c>
      <c r="EM99" s="7">
        <f t="shared" si="227"/>
        <v>1</v>
      </c>
      <c r="EN99" s="7">
        <f>+Data[[#This Row],[¿El agente identifica correctamente la solicitud del cliente? 2]]</f>
        <v>1</v>
      </c>
      <c r="EO99" s="7">
        <f t="shared" si="228"/>
        <v>1</v>
      </c>
      <c r="EP99" s="7">
        <f t="shared" si="229"/>
        <v>1</v>
      </c>
      <c r="EQ99" s="7">
        <f t="shared" si="230"/>
        <v>1</v>
      </c>
      <c r="ER99" s="7">
        <f t="shared" si="357"/>
        <v>1</v>
      </c>
      <c r="ES99" s="7">
        <f t="shared" si="231"/>
        <v>1</v>
      </c>
      <c r="ET99" s="7">
        <f t="shared" si="232"/>
        <v>1</v>
      </c>
      <c r="EU99" s="7">
        <f t="shared" si="358"/>
        <v>1</v>
      </c>
      <c r="EV99" s="7">
        <f t="shared" si="233"/>
        <v>1</v>
      </c>
      <c r="EW99" s="7">
        <f t="shared" si="234"/>
        <v>1</v>
      </c>
      <c r="EX99" s="7">
        <f t="shared" si="329"/>
        <v>1</v>
      </c>
      <c r="EY99" s="7">
        <f t="shared" si="330"/>
        <v>1</v>
      </c>
      <c r="EZ99" s="7">
        <f t="shared" si="235"/>
        <v>1</v>
      </c>
      <c r="FA99" s="7">
        <f t="shared" si="331"/>
        <v>1</v>
      </c>
      <c r="FB99" s="7">
        <f t="shared" si="359"/>
        <v>1</v>
      </c>
      <c r="FC99" s="7">
        <f t="shared" si="360"/>
        <v>1</v>
      </c>
      <c r="FD99" s="7">
        <f t="shared" si="236"/>
        <v>1</v>
      </c>
      <c r="FE99" s="7">
        <f t="shared" si="237"/>
        <v>1</v>
      </c>
      <c r="FF99" s="7">
        <f t="shared" si="238"/>
        <v>1</v>
      </c>
      <c r="FG99" s="7">
        <f t="shared" si="239"/>
        <v>1</v>
      </c>
      <c r="FH99" s="7">
        <f t="shared" si="240"/>
        <v>1</v>
      </c>
      <c r="FI99" s="7">
        <f t="shared" si="241"/>
        <v>1</v>
      </c>
      <c r="FJ99" s="7">
        <f t="shared" si="361"/>
        <v>1</v>
      </c>
      <c r="FK99" s="7">
        <f t="shared" si="242"/>
        <v>1</v>
      </c>
      <c r="FL99" s="7">
        <f>+Data[[#This Row],[¿El agente gestiona la oferta según la campaña vigente?48]]</f>
        <v>1</v>
      </c>
      <c r="FM99" s="7">
        <f t="shared" si="243"/>
        <v>1</v>
      </c>
      <c r="FN99" s="7">
        <f t="shared" si="244"/>
        <v>1</v>
      </c>
      <c r="FO99" s="7">
        <f t="shared" si="245"/>
        <v>1</v>
      </c>
      <c r="FP99" s="7">
        <f t="shared" si="362"/>
        <v>1</v>
      </c>
      <c r="FQ99" s="7">
        <f t="shared" si="246"/>
        <v>1</v>
      </c>
      <c r="FR99" s="7">
        <f>+Data[[#This Row],[¿El agente registra correctamente todas las interacciones?52]]</f>
        <v>1</v>
      </c>
      <c r="FS99" s="7">
        <f t="shared" si="363"/>
        <v>1</v>
      </c>
      <c r="FT99" s="240">
        <f t="shared" si="247"/>
        <v>1</v>
      </c>
      <c r="FU99" s="7">
        <f>+Data[[#This Row],[¿El agente confirma la titularidad del cliente adecuadamente?53]]</f>
        <v>1</v>
      </c>
      <c r="FV99" s="240">
        <f t="shared" si="248"/>
        <v>1</v>
      </c>
      <c r="FW99" s="240">
        <f t="shared" si="249"/>
        <v>1</v>
      </c>
      <c r="FX99" s="7">
        <f t="shared" si="364"/>
        <v>1</v>
      </c>
      <c r="FY99" s="240">
        <f t="shared" si="250"/>
        <v>1</v>
      </c>
      <c r="FZ99" s="7">
        <f>+Data[[#This Row],[¿El agente evita compartir información sensible?56]]</f>
        <v>1</v>
      </c>
      <c r="GA99" s="7">
        <f t="shared" si="365"/>
        <v>1</v>
      </c>
      <c r="GB99" s="189">
        <f t="shared" si="366"/>
        <v>0.1</v>
      </c>
      <c r="GC99" s="189">
        <f t="shared" si="367"/>
        <v>0.3</v>
      </c>
      <c r="GD99" s="190">
        <f t="shared" si="368"/>
        <v>0.3</v>
      </c>
      <c r="GE99" s="190">
        <f t="shared" si="369"/>
        <v>0.3</v>
      </c>
      <c r="GF99" s="7">
        <f t="shared" si="370"/>
        <v>1</v>
      </c>
      <c r="GG99" s="187">
        <f>1</f>
        <v>1</v>
      </c>
      <c r="GH99" s="187">
        <f t="shared" si="251"/>
        <v>0</v>
      </c>
      <c r="GI99" t="str">
        <f t="shared" si="252"/>
        <v/>
      </c>
      <c r="GJ99" t="str">
        <f t="shared" si="253"/>
        <v/>
      </c>
      <c r="GK99" t="str">
        <f t="shared" si="254"/>
        <v/>
      </c>
      <c r="GN99" t="str">
        <f t="shared" si="255"/>
        <v/>
      </c>
      <c r="GO99" t="str">
        <f t="shared" si="256"/>
        <v/>
      </c>
      <c r="GP99" t="str">
        <f t="shared" si="257"/>
        <v/>
      </c>
      <c r="GQ99" t="str">
        <f t="shared" si="258"/>
        <v/>
      </c>
      <c r="GR99" t="str">
        <f t="shared" si="259"/>
        <v/>
      </c>
      <c r="GS99" t="str">
        <f t="shared" si="260"/>
        <v/>
      </c>
      <c r="GT99" t="str">
        <f t="shared" si="261"/>
        <v/>
      </c>
      <c r="GU99" t="e">
        <f>IF(#REF!="No",#REF!,"")</f>
        <v>#REF!</v>
      </c>
      <c r="GV99" t="str">
        <f t="shared" si="262"/>
        <v/>
      </c>
      <c r="GW99" t="str">
        <f t="shared" si="263"/>
        <v/>
      </c>
      <c r="GX99" t="str">
        <f t="shared" si="264"/>
        <v/>
      </c>
      <c r="GY99" t="str">
        <f t="shared" si="265"/>
        <v/>
      </c>
      <c r="GZ99" t="str">
        <f t="shared" si="266"/>
        <v/>
      </c>
      <c r="HA99" t="str">
        <f t="shared" si="267"/>
        <v/>
      </c>
      <c r="HB99" t="str">
        <f t="shared" si="268"/>
        <v/>
      </c>
      <c r="HC99" t="str">
        <f t="shared" si="269"/>
        <v/>
      </c>
      <c r="HD99" t="str">
        <f t="shared" si="270"/>
        <v/>
      </c>
      <c r="HE99" t="str">
        <f t="shared" si="271"/>
        <v/>
      </c>
      <c r="HF99" t="str">
        <f t="shared" si="272"/>
        <v/>
      </c>
      <c r="HG99" t="str">
        <f t="shared" si="273"/>
        <v/>
      </c>
      <c r="HH99" t="str">
        <f t="shared" si="274"/>
        <v/>
      </c>
      <c r="HI99" t="str">
        <f t="shared" si="275"/>
        <v/>
      </c>
      <c r="HJ99" t="str">
        <f t="shared" si="276"/>
        <v/>
      </c>
      <c r="HK99" t="str">
        <f t="shared" si="277"/>
        <v/>
      </c>
      <c r="HL99" t="str">
        <f t="shared" si="278"/>
        <v/>
      </c>
      <c r="HM99" t="str">
        <f t="shared" si="279"/>
        <v/>
      </c>
      <c r="HN99" t="str">
        <f t="shared" si="280"/>
        <v/>
      </c>
      <c r="HO99" t="str">
        <f t="shared" si="281"/>
        <v/>
      </c>
      <c r="HP99" t="str">
        <f t="shared" si="282"/>
        <v/>
      </c>
      <c r="HQ99" t="e">
        <f>IF(#REF!="No",#REF!,"")</f>
        <v>#REF!</v>
      </c>
      <c r="HR99" t="e">
        <f>IF(#REF!="No",#REF!,"")</f>
        <v>#REF!</v>
      </c>
      <c r="HS99" t="str">
        <f t="shared" si="283"/>
        <v/>
      </c>
      <c r="HT99" t="str">
        <f t="shared" si="284"/>
        <v/>
      </c>
      <c r="HU99" t="str">
        <f t="shared" si="285"/>
        <v/>
      </c>
      <c r="HV99" t="str">
        <f t="shared" si="286"/>
        <v/>
      </c>
      <c r="HW99" t="str">
        <f t="shared" si="287"/>
        <v/>
      </c>
      <c r="HX99" t="str">
        <f t="shared" si="288"/>
        <v/>
      </c>
      <c r="HY99" t="str">
        <f t="shared" si="289"/>
        <v/>
      </c>
      <c r="HZ99" t="str">
        <f t="shared" si="290"/>
        <v/>
      </c>
      <c r="IA99" t="str">
        <f t="shared" si="291"/>
        <v/>
      </c>
      <c r="IB99" t="str">
        <f t="shared" si="292"/>
        <v/>
      </c>
      <c r="IC99" t="str">
        <f t="shared" si="293"/>
        <v/>
      </c>
      <c r="ID99" s="187" t="str">
        <f t="shared" si="294"/>
        <v/>
      </c>
      <c r="IE99" s="187" t="str">
        <f t="shared" si="295"/>
        <v/>
      </c>
      <c r="IF99" s="187" t="str">
        <f t="shared" si="296"/>
        <v/>
      </c>
      <c r="IG99" s="187" t="str">
        <f t="shared" si="297"/>
        <v/>
      </c>
      <c r="IH99" s="78" t="str">
        <f>A99&amp;" "&amp;F99&amp;" "&amp;Data[[#This Row],[mes]]</f>
        <v>Jonathan Leonel McClean Marin Outbound may-26</v>
      </c>
      <c r="II99" s="78">
        <f t="shared" si="205"/>
        <v>2</v>
      </c>
      <c r="IJ99" s="78">
        <f t="shared" si="371"/>
        <v>0</v>
      </c>
      <c r="IK99" s="78" t="str">
        <f>IF(Data[[#This Row],[Muestra Critica]]&gt;0,Data[[#This Row],[Muestra Critica]],"")</f>
        <v/>
      </c>
      <c r="IL99" t="str">
        <f>IF(IK99="","",COUNTIF($IK$3:$IK514,IK99))</f>
        <v/>
      </c>
      <c r="IM99">
        <f t="shared" si="372"/>
        <v>0</v>
      </c>
      <c r="IN99" s="188" t="str">
        <f t="shared" si="298"/>
        <v>may-26</v>
      </c>
      <c r="IO99" s="78"/>
      <c r="IP99" s="78"/>
      <c r="IQ99" s="78"/>
      <c r="IR99" s="78"/>
      <c r="IS99" s="78" t="str">
        <f ca="1">IFERROR(_xlfn.XLOOKUP(A:A,HC!B:B,HC!E:E,,0),0)</f>
        <v>&gt; 60 dias</v>
      </c>
    </row>
    <row r="100" spans="1:253" ht="15.5">
      <c r="A100" s="205" t="s">
        <v>345</v>
      </c>
      <c r="B100" s="205">
        <v>66429654</v>
      </c>
      <c r="C100" s="210">
        <v>46153</v>
      </c>
      <c r="D100" s="205" t="s">
        <v>449</v>
      </c>
      <c r="E100" s="205" t="s">
        <v>431</v>
      </c>
      <c r="F100" s="205" t="s">
        <v>32</v>
      </c>
      <c r="G100" s="205" t="s">
        <v>436</v>
      </c>
      <c r="H100" s="205" t="s">
        <v>451</v>
      </c>
      <c r="I100" s="206" t="s">
        <v>447</v>
      </c>
      <c r="J100" s="168" t="s">
        <v>33</v>
      </c>
      <c r="K100" s="168" t="s">
        <v>33</v>
      </c>
      <c r="L100" s="168" t="s">
        <v>33</v>
      </c>
      <c r="M100" s="168" t="s">
        <v>33</v>
      </c>
      <c r="N100" s="168" t="s">
        <v>33</v>
      </c>
      <c r="O100" s="168" t="s">
        <v>33</v>
      </c>
      <c r="P100" s="168" t="s">
        <v>33</v>
      </c>
      <c r="Q100" s="168" t="s">
        <v>33</v>
      </c>
      <c r="R100" s="168" t="s">
        <v>33</v>
      </c>
      <c r="S100" s="168" t="s">
        <v>33</v>
      </c>
      <c r="T100" s="168" t="s">
        <v>33</v>
      </c>
      <c r="U100" s="168" t="s">
        <v>33</v>
      </c>
      <c r="V100" s="169" t="s">
        <v>33</v>
      </c>
      <c r="W100" s="169" t="s">
        <v>33</v>
      </c>
      <c r="X100" s="169" t="s">
        <v>33</v>
      </c>
      <c r="Y100" s="169" t="s">
        <v>33</v>
      </c>
      <c r="Z100" s="169" t="s">
        <v>33</v>
      </c>
      <c r="AA100" s="169" t="s">
        <v>33</v>
      </c>
      <c r="AB100" s="169" t="s">
        <v>33</v>
      </c>
      <c r="AC100" s="169" t="s">
        <v>33</v>
      </c>
      <c r="AD100" s="169" t="s">
        <v>33</v>
      </c>
      <c r="AE100" s="169" t="s">
        <v>33</v>
      </c>
      <c r="AF100" s="169" t="s">
        <v>33</v>
      </c>
      <c r="AG100" s="169" t="s">
        <v>33</v>
      </c>
      <c r="AH100" s="169" t="s">
        <v>33</v>
      </c>
      <c r="AI100" s="169" t="s">
        <v>33</v>
      </c>
      <c r="AJ100" s="169" t="s">
        <v>33</v>
      </c>
      <c r="AK100" s="169" t="s">
        <v>33</v>
      </c>
      <c r="AL100" s="169" t="s">
        <v>33</v>
      </c>
      <c r="AM100" s="169" t="s">
        <v>33</v>
      </c>
      <c r="AN100" s="169" t="s">
        <v>33</v>
      </c>
      <c r="AO100" s="169" t="s">
        <v>33</v>
      </c>
      <c r="AP100" s="169" t="s">
        <v>33</v>
      </c>
      <c r="AQ100" s="169" t="s">
        <v>464</v>
      </c>
      <c r="AR100" s="169" t="s">
        <v>34</v>
      </c>
      <c r="AS100" s="169" t="s">
        <v>33</v>
      </c>
      <c r="AT100" s="169" t="s">
        <v>34</v>
      </c>
      <c r="AU100" s="169" t="s">
        <v>33</v>
      </c>
      <c r="AV100" s="169" t="s">
        <v>33</v>
      </c>
      <c r="AW100" s="169" t="s">
        <v>33</v>
      </c>
      <c r="AX100" s="169" t="s">
        <v>33</v>
      </c>
      <c r="AY100" s="169" t="s">
        <v>33</v>
      </c>
      <c r="AZ100" s="169" t="s">
        <v>33</v>
      </c>
      <c r="BA100" s="169" t="s">
        <v>33</v>
      </c>
      <c r="BB100" s="169" t="s">
        <v>33</v>
      </c>
      <c r="BC100" s="207" t="s">
        <v>33</v>
      </c>
      <c r="BD100" s="207" t="s">
        <v>33</v>
      </c>
      <c r="BE100" s="207" t="s">
        <v>33</v>
      </c>
      <c r="BF100" s="208" t="s">
        <v>33</v>
      </c>
      <c r="BG100" s="196"/>
      <c r="BH100" s="211" t="str">
        <f>Data[[#This Row],[Tipo de Muestra]]</f>
        <v>Critica</v>
      </c>
      <c r="BI100" s="196"/>
      <c r="BJ100" s="196"/>
      <c r="BK100">
        <f t="shared" si="206"/>
        <v>1</v>
      </c>
      <c r="BL100">
        <f t="shared" si="207"/>
        <v>1</v>
      </c>
      <c r="BM100">
        <f t="shared" si="332"/>
        <v>1</v>
      </c>
      <c r="BN100">
        <f t="shared" si="333"/>
        <v>1</v>
      </c>
      <c r="BO100">
        <f t="shared" si="334"/>
        <v>1</v>
      </c>
      <c r="BP100">
        <f t="shared" si="335"/>
        <v>1</v>
      </c>
      <c r="BQ100">
        <f t="shared" si="336"/>
        <v>1</v>
      </c>
      <c r="BR100">
        <f t="shared" si="337"/>
        <v>1</v>
      </c>
      <c r="BS100">
        <f t="shared" si="338"/>
        <v>1</v>
      </c>
      <c r="BT100">
        <f t="shared" si="339"/>
        <v>1</v>
      </c>
      <c r="BU100">
        <f t="shared" si="340"/>
        <v>1</v>
      </c>
      <c r="BV100">
        <f t="shared" si="341"/>
        <v>1</v>
      </c>
      <c r="BW100">
        <f t="shared" si="342"/>
        <v>1</v>
      </c>
      <c r="BX100">
        <f t="shared" si="343"/>
        <v>1</v>
      </c>
      <c r="BY100">
        <f t="shared" si="344"/>
        <v>1</v>
      </c>
      <c r="BZ100">
        <f t="shared" si="345"/>
        <v>1</v>
      </c>
      <c r="CA100">
        <f t="shared" si="346"/>
        <v>1</v>
      </c>
      <c r="CB100">
        <f t="shared" si="347"/>
        <v>1</v>
      </c>
      <c r="CC100">
        <f t="shared" si="348"/>
        <v>1</v>
      </c>
      <c r="CD100">
        <f t="shared" si="349"/>
        <v>1</v>
      </c>
      <c r="CE100">
        <f t="shared" si="350"/>
        <v>1</v>
      </c>
      <c r="CF100">
        <f t="shared" si="299"/>
        <v>1</v>
      </c>
      <c r="CG100">
        <f t="shared" si="300"/>
        <v>1</v>
      </c>
      <c r="CH100">
        <f t="shared" si="301"/>
        <v>1</v>
      </c>
      <c r="CI100">
        <f t="shared" si="302"/>
        <v>1</v>
      </c>
      <c r="CJ100">
        <f t="shared" si="303"/>
        <v>1</v>
      </c>
      <c r="CK100">
        <f t="shared" si="304"/>
        <v>1</v>
      </c>
      <c r="CL100">
        <f t="shared" si="305"/>
        <v>1</v>
      </c>
      <c r="CM100">
        <f t="shared" si="306"/>
        <v>1</v>
      </c>
      <c r="CN100">
        <f t="shared" si="307"/>
        <v>1</v>
      </c>
      <c r="CO100">
        <f t="shared" si="308"/>
        <v>1</v>
      </c>
      <c r="CP100">
        <f t="shared" si="309"/>
        <v>1</v>
      </c>
      <c r="CQ100">
        <f t="shared" si="310"/>
        <v>1</v>
      </c>
      <c r="CR100">
        <f t="shared" si="311"/>
        <v>0</v>
      </c>
      <c r="CS100">
        <f t="shared" si="312"/>
        <v>1</v>
      </c>
      <c r="CT100">
        <f t="shared" si="313"/>
        <v>0</v>
      </c>
      <c r="CU100">
        <f t="shared" si="314"/>
        <v>1</v>
      </c>
      <c r="CV100">
        <f t="shared" si="315"/>
        <v>1</v>
      </c>
      <c r="CW100">
        <f t="shared" si="316"/>
        <v>1</v>
      </c>
      <c r="CX100">
        <f t="shared" si="317"/>
        <v>1</v>
      </c>
      <c r="CY100">
        <f t="shared" si="318"/>
        <v>1</v>
      </c>
      <c r="CZ100">
        <f t="shared" si="319"/>
        <v>1</v>
      </c>
      <c r="DA100">
        <f t="shared" si="320"/>
        <v>1</v>
      </c>
      <c r="DB100">
        <f t="shared" si="321"/>
        <v>1</v>
      </c>
      <c r="DC100" s="187">
        <f t="shared" si="322"/>
        <v>1</v>
      </c>
      <c r="DD100" s="187">
        <f t="shared" si="323"/>
        <v>1</v>
      </c>
      <c r="DE100" s="187">
        <f t="shared" si="324"/>
        <v>1</v>
      </c>
      <c r="DF100" s="187">
        <f t="shared" si="208"/>
        <v>1</v>
      </c>
      <c r="DG100">
        <f t="shared" si="351"/>
        <v>1</v>
      </c>
      <c r="DH100" s="7">
        <f t="shared" si="209"/>
        <v>0.15</v>
      </c>
      <c r="DI100" s="7">
        <f t="shared" si="210"/>
        <v>0.15</v>
      </c>
      <c r="DJ100" s="7">
        <f t="shared" si="211"/>
        <v>0.15</v>
      </c>
      <c r="DK100" s="7">
        <f t="shared" si="352"/>
        <v>0.15</v>
      </c>
      <c r="DL100" s="7">
        <f t="shared" si="212"/>
        <v>0.3</v>
      </c>
      <c r="DM100" s="7">
        <f t="shared" si="213"/>
        <v>0.3</v>
      </c>
      <c r="DN100" s="7">
        <f t="shared" si="214"/>
        <v>0.3</v>
      </c>
      <c r="DO100" s="7">
        <f t="shared" si="215"/>
        <v>0.3</v>
      </c>
      <c r="DP100" s="7">
        <f>IF(MIN(Data[[#This Row],[¿El agente demuestra escucha activa durante la gestión?6]:[¿El agente parafrasea para confirmar entendimiento?9]])=0,0,30%)</f>
        <v>0.3</v>
      </c>
      <c r="DQ100" s="7">
        <f t="shared" si="216"/>
        <v>0.3</v>
      </c>
      <c r="DR100" s="7">
        <f t="shared" si="217"/>
        <v>0.3</v>
      </c>
      <c r="DS100" s="7">
        <f t="shared" si="218"/>
        <v>0.3</v>
      </c>
      <c r="DT100" s="7">
        <f t="shared" si="219"/>
        <v>0.3</v>
      </c>
      <c r="DU100" s="7">
        <f>IF(MIN(Data[[#This Row],[¿El agente adapta su comunicación al cliente?11]:[¿El agente utiliza el plural corporativo correctamente?14]])=0,0,30%)</f>
        <v>0.3</v>
      </c>
      <c r="DV100" s="7">
        <f t="shared" si="220"/>
        <v>0.25</v>
      </c>
      <c r="DW100" s="7">
        <f t="shared" si="353"/>
        <v>0.25</v>
      </c>
      <c r="DX100" s="7">
        <f t="shared" si="354"/>
        <v>1</v>
      </c>
      <c r="DY100" s="7">
        <f t="shared" si="325"/>
        <v>1</v>
      </c>
      <c r="DZ100" s="7">
        <f t="shared" si="326"/>
        <v>1</v>
      </c>
      <c r="EA100" s="7">
        <f t="shared" si="327"/>
        <v>1</v>
      </c>
      <c r="EB100" s="7">
        <f t="shared" si="328"/>
        <v>1</v>
      </c>
      <c r="EC100" s="7">
        <f t="shared" si="355"/>
        <v>1</v>
      </c>
      <c r="ED100" s="7">
        <f t="shared" si="221"/>
        <v>1</v>
      </c>
      <c r="EE100" s="7">
        <f t="shared" si="222"/>
        <v>1</v>
      </c>
      <c r="EF100" s="7">
        <f>IF(SUM(Data[[#This Row],[¿El agente presenta correctamente los beneficios del producto?23]:[¿El agente comunica beneficios emocionales al cliente?24]])=200%,100%,0%)</f>
        <v>1</v>
      </c>
      <c r="EG100" s="7">
        <f t="shared" si="223"/>
        <v>1</v>
      </c>
      <c r="EH100" s="7">
        <f t="shared" si="224"/>
        <v>1</v>
      </c>
      <c r="EI100" s="7">
        <f t="shared" si="225"/>
        <v>1</v>
      </c>
      <c r="EJ100" s="7">
        <f t="shared" si="356"/>
        <v>1</v>
      </c>
      <c r="EK100" s="7">
        <f t="shared" si="226"/>
        <v>1</v>
      </c>
      <c r="EL100" s="7">
        <f>+Data[[#This Row],[¿El agente explica los términos y condiciones del servicio?28]]</f>
        <v>1</v>
      </c>
      <c r="EM100" s="7">
        <f t="shared" si="227"/>
        <v>1</v>
      </c>
      <c r="EN100" s="7">
        <f>+Data[[#This Row],[¿El agente identifica correctamente la solicitud del cliente? 2]]</f>
        <v>1</v>
      </c>
      <c r="EO100" s="7">
        <f t="shared" si="228"/>
        <v>1</v>
      </c>
      <c r="EP100" s="7">
        <f t="shared" si="229"/>
        <v>1</v>
      </c>
      <c r="EQ100" s="7">
        <f t="shared" si="230"/>
        <v>1</v>
      </c>
      <c r="ER100" s="7">
        <f t="shared" si="357"/>
        <v>1</v>
      </c>
      <c r="ES100" s="7">
        <f t="shared" si="231"/>
        <v>1</v>
      </c>
      <c r="ET100" s="7">
        <f t="shared" si="232"/>
        <v>1</v>
      </c>
      <c r="EU100" s="7">
        <f t="shared" si="358"/>
        <v>1</v>
      </c>
      <c r="EV100" s="7">
        <f t="shared" si="233"/>
        <v>1</v>
      </c>
      <c r="EW100" s="7">
        <f t="shared" si="234"/>
        <v>1</v>
      </c>
      <c r="EX100" s="7">
        <f t="shared" si="329"/>
        <v>1</v>
      </c>
      <c r="EY100" s="7">
        <f t="shared" si="330"/>
        <v>1</v>
      </c>
      <c r="EZ100" s="7">
        <f t="shared" si="235"/>
        <v>1</v>
      </c>
      <c r="FA100" s="7">
        <f t="shared" si="331"/>
        <v>0</v>
      </c>
      <c r="FB100" s="7">
        <f t="shared" si="359"/>
        <v>0</v>
      </c>
      <c r="FC100" s="7">
        <f t="shared" si="360"/>
        <v>0</v>
      </c>
      <c r="FD100" s="7">
        <f t="shared" si="236"/>
        <v>0</v>
      </c>
      <c r="FE100" s="7">
        <f t="shared" si="237"/>
        <v>1</v>
      </c>
      <c r="FF100" s="7">
        <f t="shared" si="238"/>
        <v>0</v>
      </c>
      <c r="FG100" s="7">
        <f t="shared" si="239"/>
        <v>1</v>
      </c>
      <c r="FH100" s="7">
        <f t="shared" si="240"/>
        <v>1</v>
      </c>
      <c r="FI100" s="7">
        <f t="shared" si="241"/>
        <v>1</v>
      </c>
      <c r="FJ100" s="7">
        <f t="shared" si="361"/>
        <v>0</v>
      </c>
      <c r="FK100" s="7">
        <f t="shared" si="242"/>
        <v>1</v>
      </c>
      <c r="FL100" s="7">
        <f>+Data[[#This Row],[¿El agente gestiona la oferta según la campaña vigente?48]]</f>
        <v>1</v>
      </c>
      <c r="FM100" s="7">
        <f t="shared" si="243"/>
        <v>1</v>
      </c>
      <c r="FN100" s="7">
        <f t="shared" si="244"/>
        <v>1</v>
      </c>
      <c r="FO100" s="7">
        <f t="shared" si="245"/>
        <v>1</v>
      </c>
      <c r="FP100" s="7">
        <f t="shared" si="362"/>
        <v>1</v>
      </c>
      <c r="FQ100" s="7">
        <f t="shared" si="246"/>
        <v>1</v>
      </c>
      <c r="FR100" s="7">
        <f>+Data[[#This Row],[¿El agente registra correctamente todas las interacciones?52]]</f>
        <v>1</v>
      </c>
      <c r="FS100" s="7">
        <f t="shared" si="363"/>
        <v>0</v>
      </c>
      <c r="FT100" s="240">
        <f t="shared" si="247"/>
        <v>1</v>
      </c>
      <c r="FU100" s="7">
        <f>+Data[[#This Row],[¿El agente confirma la titularidad del cliente adecuadamente?53]]</f>
        <v>1</v>
      </c>
      <c r="FV100" s="240">
        <f t="shared" si="248"/>
        <v>1</v>
      </c>
      <c r="FW100" s="240">
        <f t="shared" si="249"/>
        <v>1</v>
      </c>
      <c r="FX100" s="7">
        <f t="shared" si="364"/>
        <v>1</v>
      </c>
      <c r="FY100" s="240">
        <f t="shared" si="250"/>
        <v>1</v>
      </c>
      <c r="FZ100" s="7">
        <f>+Data[[#This Row],[¿El agente evita compartir información sensible?56]]</f>
        <v>1</v>
      </c>
      <c r="GA100" s="7">
        <f t="shared" si="365"/>
        <v>1</v>
      </c>
      <c r="GB100" s="189">
        <f t="shared" si="366"/>
        <v>0.1</v>
      </c>
      <c r="GC100" s="189">
        <f t="shared" si="367"/>
        <v>0</v>
      </c>
      <c r="GD100" s="190">
        <f t="shared" si="368"/>
        <v>0</v>
      </c>
      <c r="GE100" s="190">
        <f t="shared" si="369"/>
        <v>0.3</v>
      </c>
      <c r="GF100" s="7">
        <f t="shared" si="370"/>
        <v>0.4</v>
      </c>
      <c r="GG100" s="187">
        <f>1</f>
        <v>1</v>
      </c>
      <c r="GH100" s="187">
        <f t="shared" si="251"/>
        <v>1</v>
      </c>
      <c r="GI100" t="str">
        <f t="shared" si="252"/>
        <v/>
      </c>
      <c r="GJ100" t="str">
        <f t="shared" si="253"/>
        <v/>
      </c>
      <c r="GK100" t="str">
        <f t="shared" si="254"/>
        <v/>
      </c>
      <c r="GN100" t="str">
        <f t="shared" si="255"/>
        <v/>
      </c>
      <c r="GO100" t="str">
        <f t="shared" si="256"/>
        <v/>
      </c>
      <c r="GP100" t="str">
        <f t="shared" si="257"/>
        <v/>
      </c>
      <c r="GQ100" t="str">
        <f t="shared" si="258"/>
        <v/>
      </c>
      <c r="GR100" t="str">
        <f t="shared" si="259"/>
        <v/>
      </c>
      <c r="GS100" t="str">
        <f t="shared" si="260"/>
        <v/>
      </c>
      <c r="GT100" t="str">
        <f t="shared" si="261"/>
        <v/>
      </c>
      <c r="GU100" t="e">
        <f>IF(#REF!="No",#REF!,"")</f>
        <v>#REF!</v>
      </c>
      <c r="GV100" t="str">
        <f t="shared" si="262"/>
        <v/>
      </c>
      <c r="GW100" t="str">
        <f t="shared" si="263"/>
        <v/>
      </c>
      <c r="GX100" t="str">
        <f t="shared" si="264"/>
        <v/>
      </c>
      <c r="GY100" t="str">
        <f t="shared" si="265"/>
        <v/>
      </c>
      <c r="GZ100" t="str">
        <f t="shared" si="266"/>
        <v/>
      </c>
      <c r="HA100" t="str">
        <f t="shared" si="267"/>
        <v/>
      </c>
      <c r="HB100" t="str">
        <f t="shared" si="268"/>
        <v/>
      </c>
      <c r="HC100" t="str">
        <f t="shared" si="269"/>
        <v/>
      </c>
      <c r="HD100" t="str">
        <f t="shared" si="270"/>
        <v/>
      </c>
      <c r="HE100" t="str">
        <f t="shared" si="271"/>
        <v/>
      </c>
      <c r="HF100" t="str">
        <f t="shared" si="272"/>
        <v/>
      </c>
      <c r="HG100" t="str">
        <f t="shared" si="273"/>
        <v/>
      </c>
      <c r="HH100" t="str">
        <f t="shared" si="274"/>
        <v/>
      </c>
      <c r="HI100" t="str">
        <f t="shared" si="275"/>
        <v/>
      </c>
      <c r="HJ100" t="str">
        <f t="shared" si="276"/>
        <v/>
      </c>
      <c r="HK100" t="str">
        <f t="shared" si="277"/>
        <v/>
      </c>
      <c r="HL100" t="str">
        <f t="shared" si="278"/>
        <v/>
      </c>
      <c r="HM100" t="str">
        <f t="shared" si="279"/>
        <v/>
      </c>
      <c r="HN100" t="str">
        <f t="shared" si="280"/>
        <v/>
      </c>
      <c r="HO100" t="str">
        <f t="shared" si="281"/>
        <v/>
      </c>
      <c r="HP100" t="str">
        <f t="shared" si="282"/>
        <v/>
      </c>
      <c r="HQ100" t="e">
        <f>IF(#REF!="No",#REF!,"")</f>
        <v>#REF!</v>
      </c>
      <c r="HR100" t="e">
        <f>IF(#REF!="No",#REF!,"")</f>
        <v>#REF!</v>
      </c>
      <c r="HS100" t="str">
        <f t="shared" si="283"/>
        <v xml:space="preserve">¿El agente ofrece adecuadamente un producto adicional? </v>
      </c>
      <c r="HT100" t="str">
        <f t="shared" si="284"/>
        <v/>
      </c>
      <c r="HU100" t="str">
        <f t="shared" si="285"/>
        <v xml:space="preserve">¿El agente indaga o sondea adecuadamente las necesidades del cliente? </v>
      </c>
      <c r="HV100" t="str">
        <f t="shared" si="286"/>
        <v/>
      </c>
      <c r="HW100" t="str">
        <f t="shared" si="287"/>
        <v/>
      </c>
      <c r="HX100" t="str">
        <f t="shared" si="288"/>
        <v/>
      </c>
      <c r="HY100" t="str">
        <f t="shared" si="289"/>
        <v/>
      </c>
      <c r="HZ100" t="str">
        <f t="shared" si="290"/>
        <v/>
      </c>
      <c r="IA100" t="str">
        <f t="shared" si="291"/>
        <v/>
      </c>
      <c r="IB100" t="str">
        <f t="shared" si="292"/>
        <v/>
      </c>
      <c r="IC100" t="str">
        <f t="shared" si="293"/>
        <v/>
      </c>
      <c r="ID100" s="187" t="str">
        <f t="shared" si="294"/>
        <v/>
      </c>
      <c r="IE100" s="187" t="str">
        <f t="shared" si="295"/>
        <v/>
      </c>
      <c r="IF100" s="187" t="str">
        <f t="shared" si="296"/>
        <v/>
      </c>
      <c r="IG100" s="187" t="str">
        <f t="shared" si="297"/>
        <v/>
      </c>
      <c r="IH100" s="78" t="str">
        <f>A100&amp;" "&amp;F100&amp;" "&amp;Data[[#This Row],[mes]]</f>
        <v>Vanessa Del Carmen Guevara Outbound may-26</v>
      </c>
      <c r="II100" s="78">
        <f t="shared" si="205"/>
        <v>2</v>
      </c>
      <c r="IJ100" s="78">
        <f t="shared" si="371"/>
        <v>0</v>
      </c>
      <c r="IK100" s="78">
        <f>IF(Data[[#This Row],[Muestra Critica]]&gt;0,Data[[#This Row],[Muestra Critica]],"")</f>
        <v>1</v>
      </c>
      <c r="IL100">
        <f>IF(IK100="","",COUNTIF($IK$3:$IK515,IK100))</f>
        <v>397</v>
      </c>
      <c r="IM100">
        <f t="shared" si="372"/>
        <v>0</v>
      </c>
      <c r="IN100" s="188" t="str">
        <f t="shared" si="298"/>
        <v>may-26</v>
      </c>
      <c r="IO100" s="78"/>
      <c r="IP100" s="78"/>
      <c r="IQ100" s="78"/>
      <c r="IR100" s="78"/>
      <c r="IS100" s="78" t="str">
        <f ca="1">IFERROR(_xlfn.XLOOKUP(A:A,HC!B:B,HC!E:E,,0),0)</f>
        <v>&gt; 60 dias</v>
      </c>
    </row>
    <row r="101" spans="1:253" ht="15.5">
      <c r="A101" s="205" t="s">
        <v>346</v>
      </c>
      <c r="B101" s="205">
        <v>68596837</v>
      </c>
      <c r="C101" s="210">
        <v>46153</v>
      </c>
      <c r="D101" s="205" t="s">
        <v>449</v>
      </c>
      <c r="E101" s="205" t="s">
        <v>431</v>
      </c>
      <c r="F101" s="205" t="s">
        <v>32</v>
      </c>
      <c r="G101" s="205" t="s">
        <v>436</v>
      </c>
      <c r="H101" s="205" t="s">
        <v>451</v>
      </c>
      <c r="I101" s="206" t="s">
        <v>447</v>
      </c>
      <c r="J101" s="168" t="s">
        <v>33</v>
      </c>
      <c r="K101" s="168" t="s">
        <v>33</v>
      </c>
      <c r="L101" s="168" t="s">
        <v>33</v>
      </c>
      <c r="M101" s="168" t="s">
        <v>33</v>
      </c>
      <c r="N101" s="168" t="s">
        <v>33</v>
      </c>
      <c r="O101" s="168" t="s">
        <v>33</v>
      </c>
      <c r="P101" s="168" t="s">
        <v>33</v>
      </c>
      <c r="Q101" s="168" t="s">
        <v>33</v>
      </c>
      <c r="R101" s="168" t="s">
        <v>33</v>
      </c>
      <c r="S101" s="168" t="s">
        <v>33</v>
      </c>
      <c r="T101" s="168" t="s">
        <v>33</v>
      </c>
      <c r="U101" s="168" t="s">
        <v>33</v>
      </c>
      <c r="V101" s="169" t="s">
        <v>33</v>
      </c>
      <c r="W101" s="169" t="s">
        <v>33</v>
      </c>
      <c r="X101" s="169" t="s">
        <v>33</v>
      </c>
      <c r="Y101" s="169" t="s">
        <v>33</v>
      </c>
      <c r="Z101" s="169" t="s">
        <v>33</v>
      </c>
      <c r="AA101" s="169" t="s">
        <v>33</v>
      </c>
      <c r="AB101" s="169" t="s">
        <v>33</v>
      </c>
      <c r="AC101" s="169" t="s">
        <v>33</v>
      </c>
      <c r="AD101" s="169" t="s">
        <v>33</v>
      </c>
      <c r="AE101" s="169" t="s">
        <v>33</v>
      </c>
      <c r="AF101" s="169" t="s">
        <v>33</v>
      </c>
      <c r="AG101" s="169" t="s">
        <v>33</v>
      </c>
      <c r="AH101" s="169" t="s">
        <v>33</v>
      </c>
      <c r="AI101" s="169" t="s">
        <v>33</v>
      </c>
      <c r="AJ101" s="169" t="s">
        <v>33</v>
      </c>
      <c r="AK101" s="169" t="s">
        <v>33</v>
      </c>
      <c r="AL101" s="169" t="s">
        <v>33</v>
      </c>
      <c r="AM101" s="169" t="s">
        <v>33</v>
      </c>
      <c r="AN101" s="169" t="s">
        <v>33</v>
      </c>
      <c r="AO101" s="169" t="s">
        <v>33</v>
      </c>
      <c r="AP101" s="169" t="s">
        <v>33</v>
      </c>
      <c r="AQ101" s="169" t="s">
        <v>464</v>
      </c>
      <c r="AR101" s="169" t="s">
        <v>34</v>
      </c>
      <c r="AS101" s="169" t="s">
        <v>33</v>
      </c>
      <c r="AT101" s="169" t="s">
        <v>34</v>
      </c>
      <c r="AU101" s="169" t="s">
        <v>33</v>
      </c>
      <c r="AV101" s="169" t="s">
        <v>33</v>
      </c>
      <c r="AW101" s="169" t="s">
        <v>33</v>
      </c>
      <c r="AX101" s="169" t="s">
        <v>33</v>
      </c>
      <c r="AY101" s="169" t="s">
        <v>33</v>
      </c>
      <c r="AZ101" s="169" t="s">
        <v>33</v>
      </c>
      <c r="BA101" s="169" t="s">
        <v>33</v>
      </c>
      <c r="BB101" s="169" t="s">
        <v>33</v>
      </c>
      <c r="BC101" s="207" t="s">
        <v>33</v>
      </c>
      <c r="BD101" s="207" t="s">
        <v>33</v>
      </c>
      <c r="BE101" s="207" t="s">
        <v>33</v>
      </c>
      <c r="BF101" s="208" t="s">
        <v>33</v>
      </c>
      <c r="BG101" s="196"/>
      <c r="BH101" s="211" t="str">
        <f>Data[[#This Row],[Tipo de Muestra]]</f>
        <v>Critica</v>
      </c>
      <c r="BI101" s="196"/>
      <c r="BJ101" s="196"/>
      <c r="BK101">
        <f t="shared" si="206"/>
        <v>1</v>
      </c>
      <c r="BL101">
        <f t="shared" si="207"/>
        <v>1</v>
      </c>
      <c r="BM101">
        <f t="shared" si="332"/>
        <v>1</v>
      </c>
      <c r="BN101">
        <f t="shared" si="333"/>
        <v>1</v>
      </c>
      <c r="BO101">
        <f t="shared" si="334"/>
        <v>1</v>
      </c>
      <c r="BP101">
        <f t="shared" si="335"/>
        <v>1</v>
      </c>
      <c r="BQ101">
        <f t="shared" si="336"/>
        <v>1</v>
      </c>
      <c r="BR101">
        <f t="shared" si="337"/>
        <v>1</v>
      </c>
      <c r="BS101">
        <f t="shared" si="338"/>
        <v>1</v>
      </c>
      <c r="BT101">
        <f t="shared" si="339"/>
        <v>1</v>
      </c>
      <c r="BU101">
        <f t="shared" si="340"/>
        <v>1</v>
      </c>
      <c r="BV101">
        <f t="shared" si="341"/>
        <v>1</v>
      </c>
      <c r="BW101">
        <f t="shared" si="342"/>
        <v>1</v>
      </c>
      <c r="BX101">
        <f t="shared" si="343"/>
        <v>1</v>
      </c>
      <c r="BY101">
        <f t="shared" si="344"/>
        <v>1</v>
      </c>
      <c r="BZ101">
        <f t="shared" si="345"/>
        <v>1</v>
      </c>
      <c r="CA101">
        <f t="shared" si="346"/>
        <v>1</v>
      </c>
      <c r="CB101">
        <f t="shared" si="347"/>
        <v>1</v>
      </c>
      <c r="CC101">
        <f t="shared" si="348"/>
        <v>1</v>
      </c>
      <c r="CD101">
        <f t="shared" si="349"/>
        <v>1</v>
      </c>
      <c r="CE101">
        <f t="shared" si="350"/>
        <v>1</v>
      </c>
      <c r="CF101">
        <f t="shared" si="299"/>
        <v>1</v>
      </c>
      <c r="CG101">
        <f t="shared" si="300"/>
        <v>1</v>
      </c>
      <c r="CH101">
        <f t="shared" si="301"/>
        <v>1</v>
      </c>
      <c r="CI101">
        <f t="shared" si="302"/>
        <v>1</v>
      </c>
      <c r="CJ101">
        <f t="shared" si="303"/>
        <v>1</v>
      </c>
      <c r="CK101">
        <f t="shared" si="304"/>
        <v>1</v>
      </c>
      <c r="CL101">
        <f t="shared" si="305"/>
        <v>1</v>
      </c>
      <c r="CM101">
        <f t="shared" si="306"/>
        <v>1</v>
      </c>
      <c r="CN101">
        <f t="shared" si="307"/>
        <v>1</v>
      </c>
      <c r="CO101">
        <f t="shared" si="308"/>
        <v>1</v>
      </c>
      <c r="CP101">
        <f t="shared" si="309"/>
        <v>1</v>
      </c>
      <c r="CQ101">
        <f t="shared" si="310"/>
        <v>1</v>
      </c>
      <c r="CR101">
        <f t="shared" si="311"/>
        <v>0</v>
      </c>
      <c r="CS101">
        <f t="shared" si="312"/>
        <v>1</v>
      </c>
      <c r="CT101">
        <f t="shared" si="313"/>
        <v>0</v>
      </c>
      <c r="CU101">
        <f t="shared" si="314"/>
        <v>1</v>
      </c>
      <c r="CV101">
        <f t="shared" si="315"/>
        <v>1</v>
      </c>
      <c r="CW101">
        <f t="shared" si="316"/>
        <v>1</v>
      </c>
      <c r="CX101">
        <f t="shared" si="317"/>
        <v>1</v>
      </c>
      <c r="CY101">
        <f t="shared" si="318"/>
        <v>1</v>
      </c>
      <c r="CZ101">
        <f t="shared" si="319"/>
        <v>1</v>
      </c>
      <c r="DA101">
        <f t="shared" si="320"/>
        <v>1</v>
      </c>
      <c r="DB101">
        <f t="shared" si="321"/>
        <v>1</v>
      </c>
      <c r="DC101" s="187">
        <f t="shared" si="322"/>
        <v>1</v>
      </c>
      <c r="DD101" s="187">
        <f t="shared" si="323"/>
        <v>1</v>
      </c>
      <c r="DE101" s="187">
        <f t="shared" si="324"/>
        <v>1</v>
      </c>
      <c r="DF101" s="187">
        <f t="shared" si="208"/>
        <v>1</v>
      </c>
      <c r="DG101">
        <f t="shared" si="351"/>
        <v>1</v>
      </c>
      <c r="DH101" s="7">
        <f t="shared" si="209"/>
        <v>0.15</v>
      </c>
      <c r="DI101" s="7">
        <f t="shared" si="210"/>
        <v>0.15</v>
      </c>
      <c r="DJ101" s="7">
        <f t="shared" si="211"/>
        <v>0.15</v>
      </c>
      <c r="DK101" s="7">
        <f t="shared" si="352"/>
        <v>0.15</v>
      </c>
      <c r="DL101" s="7">
        <f t="shared" si="212"/>
        <v>0.3</v>
      </c>
      <c r="DM101" s="7">
        <f t="shared" si="213"/>
        <v>0.3</v>
      </c>
      <c r="DN101" s="7">
        <f t="shared" si="214"/>
        <v>0.3</v>
      </c>
      <c r="DO101" s="7">
        <f t="shared" si="215"/>
        <v>0.3</v>
      </c>
      <c r="DP101" s="7">
        <f>IF(MIN(Data[[#This Row],[¿El agente demuestra escucha activa durante la gestión?6]:[¿El agente parafrasea para confirmar entendimiento?9]])=0,0,30%)</f>
        <v>0.3</v>
      </c>
      <c r="DQ101" s="7">
        <f t="shared" si="216"/>
        <v>0.3</v>
      </c>
      <c r="DR101" s="7">
        <f t="shared" si="217"/>
        <v>0.3</v>
      </c>
      <c r="DS101" s="7">
        <f t="shared" si="218"/>
        <v>0.3</v>
      </c>
      <c r="DT101" s="7">
        <f t="shared" si="219"/>
        <v>0.3</v>
      </c>
      <c r="DU101" s="7">
        <f>IF(MIN(Data[[#This Row],[¿El agente adapta su comunicación al cliente?11]:[¿El agente utiliza el plural corporativo correctamente?14]])=0,0,30%)</f>
        <v>0.3</v>
      </c>
      <c r="DV101" s="7">
        <f t="shared" si="220"/>
        <v>0.25</v>
      </c>
      <c r="DW101" s="7">
        <f t="shared" si="353"/>
        <v>0.25</v>
      </c>
      <c r="DX101" s="7">
        <f t="shared" si="354"/>
        <v>1</v>
      </c>
      <c r="DY101" s="7">
        <f t="shared" si="325"/>
        <v>1</v>
      </c>
      <c r="DZ101" s="7">
        <f t="shared" si="326"/>
        <v>1</v>
      </c>
      <c r="EA101" s="7">
        <f t="shared" si="327"/>
        <v>1</v>
      </c>
      <c r="EB101" s="7">
        <f t="shared" si="328"/>
        <v>1</v>
      </c>
      <c r="EC101" s="7">
        <f t="shared" si="355"/>
        <v>1</v>
      </c>
      <c r="ED101" s="7">
        <f t="shared" si="221"/>
        <v>1</v>
      </c>
      <c r="EE101" s="7">
        <f t="shared" si="222"/>
        <v>1</v>
      </c>
      <c r="EF101" s="7">
        <f>IF(SUM(Data[[#This Row],[¿El agente presenta correctamente los beneficios del producto?23]:[¿El agente comunica beneficios emocionales al cliente?24]])=200%,100%,0%)</f>
        <v>1</v>
      </c>
      <c r="EG101" s="7">
        <f t="shared" si="223"/>
        <v>1</v>
      </c>
      <c r="EH101" s="7">
        <f t="shared" si="224"/>
        <v>1</v>
      </c>
      <c r="EI101" s="7">
        <f t="shared" si="225"/>
        <v>1</v>
      </c>
      <c r="EJ101" s="7">
        <f t="shared" si="356"/>
        <v>1</v>
      </c>
      <c r="EK101" s="7">
        <f t="shared" si="226"/>
        <v>1</v>
      </c>
      <c r="EL101" s="7">
        <f>+Data[[#This Row],[¿El agente explica los términos y condiciones del servicio?28]]</f>
        <v>1</v>
      </c>
      <c r="EM101" s="7">
        <f t="shared" si="227"/>
        <v>1</v>
      </c>
      <c r="EN101" s="7">
        <f>+Data[[#This Row],[¿El agente identifica correctamente la solicitud del cliente? 2]]</f>
        <v>1</v>
      </c>
      <c r="EO101" s="7">
        <f t="shared" si="228"/>
        <v>1</v>
      </c>
      <c r="EP101" s="7">
        <f t="shared" si="229"/>
        <v>1</v>
      </c>
      <c r="EQ101" s="7">
        <f t="shared" si="230"/>
        <v>1</v>
      </c>
      <c r="ER101" s="7">
        <f t="shared" si="357"/>
        <v>1</v>
      </c>
      <c r="ES101" s="7">
        <f t="shared" si="231"/>
        <v>1</v>
      </c>
      <c r="ET101" s="7">
        <f t="shared" si="232"/>
        <v>1</v>
      </c>
      <c r="EU101" s="7">
        <f t="shared" si="358"/>
        <v>1</v>
      </c>
      <c r="EV101" s="7">
        <f t="shared" si="233"/>
        <v>1</v>
      </c>
      <c r="EW101" s="7">
        <f t="shared" si="234"/>
        <v>1</v>
      </c>
      <c r="EX101" s="7">
        <f t="shared" si="329"/>
        <v>1</v>
      </c>
      <c r="EY101" s="7">
        <f t="shared" si="330"/>
        <v>1</v>
      </c>
      <c r="EZ101" s="7">
        <f t="shared" si="235"/>
        <v>1</v>
      </c>
      <c r="FA101" s="7">
        <f t="shared" si="331"/>
        <v>0</v>
      </c>
      <c r="FB101" s="7">
        <f t="shared" si="359"/>
        <v>0</v>
      </c>
      <c r="FC101" s="7">
        <f t="shared" si="360"/>
        <v>0</v>
      </c>
      <c r="FD101" s="7">
        <f t="shared" si="236"/>
        <v>0</v>
      </c>
      <c r="FE101" s="7">
        <f t="shared" si="237"/>
        <v>1</v>
      </c>
      <c r="FF101" s="7">
        <f t="shared" si="238"/>
        <v>0</v>
      </c>
      <c r="FG101" s="7">
        <f t="shared" si="239"/>
        <v>1</v>
      </c>
      <c r="FH101" s="7">
        <f t="shared" si="240"/>
        <v>1</v>
      </c>
      <c r="FI101" s="7">
        <f t="shared" si="241"/>
        <v>1</v>
      </c>
      <c r="FJ101" s="7">
        <f t="shared" si="361"/>
        <v>0</v>
      </c>
      <c r="FK101" s="7">
        <f t="shared" si="242"/>
        <v>1</v>
      </c>
      <c r="FL101" s="7">
        <f>+Data[[#This Row],[¿El agente gestiona la oferta según la campaña vigente?48]]</f>
        <v>1</v>
      </c>
      <c r="FM101" s="7">
        <f t="shared" si="243"/>
        <v>1</v>
      </c>
      <c r="FN101" s="7">
        <f t="shared" si="244"/>
        <v>1</v>
      </c>
      <c r="FO101" s="7">
        <f t="shared" si="245"/>
        <v>1</v>
      </c>
      <c r="FP101" s="7">
        <f t="shared" si="362"/>
        <v>1</v>
      </c>
      <c r="FQ101" s="7">
        <f t="shared" si="246"/>
        <v>1</v>
      </c>
      <c r="FR101" s="7">
        <f>+Data[[#This Row],[¿El agente registra correctamente todas las interacciones?52]]</f>
        <v>1</v>
      </c>
      <c r="FS101" s="7">
        <f t="shared" si="363"/>
        <v>0</v>
      </c>
      <c r="FT101" s="240">
        <f t="shared" si="247"/>
        <v>1</v>
      </c>
      <c r="FU101" s="7">
        <f>+Data[[#This Row],[¿El agente confirma la titularidad del cliente adecuadamente?53]]</f>
        <v>1</v>
      </c>
      <c r="FV101" s="240">
        <f t="shared" si="248"/>
        <v>1</v>
      </c>
      <c r="FW101" s="240">
        <f t="shared" si="249"/>
        <v>1</v>
      </c>
      <c r="FX101" s="7">
        <f t="shared" si="364"/>
        <v>1</v>
      </c>
      <c r="FY101" s="240">
        <f t="shared" si="250"/>
        <v>1</v>
      </c>
      <c r="FZ101" s="7">
        <f>+Data[[#This Row],[¿El agente evita compartir información sensible?56]]</f>
        <v>1</v>
      </c>
      <c r="GA101" s="7">
        <f t="shared" si="365"/>
        <v>1</v>
      </c>
      <c r="GB101" s="189">
        <f t="shared" si="366"/>
        <v>0.1</v>
      </c>
      <c r="GC101" s="189">
        <f t="shared" si="367"/>
        <v>0</v>
      </c>
      <c r="GD101" s="190">
        <f t="shared" si="368"/>
        <v>0</v>
      </c>
      <c r="GE101" s="190">
        <f t="shared" si="369"/>
        <v>0.3</v>
      </c>
      <c r="GF101" s="7">
        <f t="shared" si="370"/>
        <v>0.4</v>
      </c>
      <c r="GG101" s="187">
        <f>1</f>
        <v>1</v>
      </c>
      <c r="GH101" s="187">
        <f t="shared" si="251"/>
        <v>1</v>
      </c>
      <c r="GI101" t="str">
        <f t="shared" si="252"/>
        <v/>
      </c>
      <c r="GJ101" t="str">
        <f t="shared" si="253"/>
        <v/>
      </c>
      <c r="GK101" t="str">
        <f t="shared" si="254"/>
        <v/>
      </c>
      <c r="GN101" t="str">
        <f t="shared" si="255"/>
        <v/>
      </c>
      <c r="GO101" t="str">
        <f t="shared" si="256"/>
        <v/>
      </c>
      <c r="GP101" t="str">
        <f t="shared" si="257"/>
        <v/>
      </c>
      <c r="GQ101" t="str">
        <f t="shared" si="258"/>
        <v/>
      </c>
      <c r="GR101" t="str">
        <f t="shared" si="259"/>
        <v/>
      </c>
      <c r="GS101" t="str">
        <f t="shared" si="260"/>
        <v/>
      </c>
      <c r="GT101" t="str">
        <f t="shared" si="261"/>
        <v/>
      </c>
      <c r="GU101" t="e">
        <f>IF(#REF!="No",#REF!,"")</f>
        <v>#REF!</v>
      </c>
      <c r="GV101" t="str">
        <f t="shared" si="262"/>
        <v/>
      </c>
      <c r="GW101" t="str">
        <f t="shared" si="263"/>
        <v/>
      </c>
      <c r="GX101" t="str">
        <f t="shared" si="264"/>
        <v/>
      </c>
      <c r="GY101" t="str">
        <f t="shared" si="265"/>
        <v/>
      </c>
      <c r="GZ101" t="str">
        <f t="shared" si="266"/>
        <v/>
      </c>
      <c r="HA101" t="str">
        <f t="shared" si="267"/>
        <v/>
      </c>
      <c r="HB101" t="str">
        <f t="shared" si="268"/>
        <v/>
      </c>
      <c r="HC101" t="str">
        <f t="shared" si="269"/>
        <v/>
      </c>
      <c r="HD101" t="str">
        <f t="shared" si="270"/>
        <v/>
      </c>
      <c r="HE101" t="str">
        <f t="shared" si="271"/>
        <v/>
      </c>
      <c r="HF101" t="str">
        <f t="shared" si="272"/>
        <v/>
      </c>
      <c r="HG101" t="str">
        <f t="shared" si="273"/>
        <v/>
      </c>
      <c r="HH101" t="str">
        <f t="shared" si="274"/>
        <v/>
      </c>
      <c r="HI101" t="str">
        <f t="shared" si="275"/>
        <v/>
      </c>
      <c r="HJ101" t="str">
        <f t="shared" si="276"/>
        <v/>
      </c>
      <c r="HK101" t="str">
        <f t="shared" si="277"/>
        <v/>
      </c>
      <c r="HL101" t="str">
        <f t="shared" si="278"/>
        <v/>
      </c>
      <c r="HM101" t="str">
        <f t="shared" si="279"/>
        <v/>
      </c>
      <c r="HN101" t="str">
        <f t="shared" si="280"/>
        <v/>
      </c>
      <c r="HO101" t="str">
        <f t="shared" si="281"/>
        <v/>
      </c>
      <c r="HP101" t="str">
        <f t="shared" si="282"/>
        <v/>
      </c>
      <c r="HQ101" t="e">
        <f>IF(#REF!="No",#REF!,"")</f>
        <v>#REF!</v>
      </c>
      <c r="HR101" t="e">
        <f>IF(#REF!="No",#REF!,"")</f>
        <v>#REF!</v>
      </c>
      <c r="HS101" t="str">
        <f t="shared" si="283"/>
        <v xml:space="preserve">¿El agente ofrece adecuadamente un producto adicional? </v>
      </c>
      <c r="HT101" t="str">
        <f t="shared" si="284"/>
        <v/>
      </c>
      <c r="HU101" t="str">
        <f t="shared" si="285"/>
        <v xml:space="preserve">¿El agente indaga o sondea adecuadamente las necesidades del cliente? </v>
      </c>
      <c r="HV101" t="str">
        <f t="shared" si="286"/>
        <v/>
      </c>
      <c r="HW101" t="str">
        <f t="shared" si="287"/>
        <v/>
      </c>
      <c r="HX101" t="str">
        <f t="shared" si="288"/>
        <v/>
      </c>
      <c r="HY101" t="str">
        <f t="shared" si="289"/>
        <v/>
      </c>
      <c r="HZ101" t="str">
        <f t="shared" si="290"/>
        <v/>
      </c>
      <c r="IA101" t="str">
        <f t="shared" si="291"/>
        <v/>
      </c>
      <c r="IB101" t="str">
        <f t="shared" si="292"/>
        <v/>
      </c>
      <c r="IC101" t="str">
        <f t="shared" si="293"/>
        <v/>
      </c>
      <c r="ID101" s="187" t="str">
        <f t="shared" si="294"/>
        <v/>
      </c>
      <c r="IE101" s="187" t="str">
        <f t="shared" si="295"/>
        <v/>
      </c>
      <c r="IF101" s="187" t="str">
        <f t="shared" si="296"/>
        <v/>
      </c>
      <c r="IG101" s="187" t="str">
        <f t="shared" si="297"/>
        <v/>
      </c>
      <c r="IH101" s="78" t="str">
        <f>A101&amp;" "&amp;F101&amp;" "&amp;Data[[#This Row],[mes]]</f>
        <v>Geraldine Isela Ovalles Pinto Outbound may-26</v>
      </c>
      <c r="II101" s="78">
        <f>COUNTIF($IH101:$IH517,IH101)</f>
        <v>2</v>
      </c>
      <c r="IJ101" s="78">
        <f t="shared" si="371"/>
        <v>0</v>
      </c>
      <c r="IK101" s="78">
        <f>IF(Data[[#This Row],[Muestra Critica]]&gt;0,Data[[#This Row],[Muestra Critica]],"")</f>
        <v>1</v>
      </c>
      <c r="IL101">
        <f>IF(IK101="","",COUNTIF($IK$3:$IK517,IK101))</f>
        <v>397</v>
      </c>
      <c r="IM101">
        <f t="shared" si="372"/>
        <v>0</v>
      </c>
      <c r="IN101" s="188" t="str">
        <f t="shared" si="298"/>
        <v>may-26</v>
      </c>
      <c r="IO101" s="78"/>
      <c r="IP101" s="78"/>
      <c r="IQ101" s="78"/>
      <c r="IR101" s="78"/>
      <c r="IS101" s="78" t="str">
        <f ca="1">IFERROR(_xlfn.XLOOKUP(A:A,HC!B:B,HC!E:E,,0),0)</f>
        <v>&gt; 60 dias</v>
      </c>
    </row>
    <row r="102" spans="1:253" ht="15.5">
      <c r="A102" s="205" t="s">
        <v>347</v>
      </c>
      <c r="B102" s="205">
        <v>65805101</v>
      </c>
      <c r="C102" s="210">
        <v>46153</v>
      </c>
      <c r="D102" s="205" t="s">
        <v>449</v>
      </c>
      <c r="E102" s="205" t="s">
        <v>431</v>
      </c>
      <c r="F102" s="205" t="s">
        <v>32</v>
      </c>
      <c r="G102" s="205" t="s">
        <v>436</v>
      </c>
      <c r="H102" s="205" t="s">
        <v>451</v>
      </c>
      <c r="I102" s="206" t="s">
        <v>447</v>
      </c>
      <c r="J102" s="168" t="s">
        <v>33</v>
      </c>
      <c r="K102" s="168" t="s">
        <v>33</v>
      </c>
      <c r="L102" s="168" t="s">
        <v>33</v>
      </c>
      <c r="M102" s="168" t="s">
        <v>33</v>
      </c>
      <c r="N102" s="168" t="s">
        <v>33</v>
      </c>
      <c r="O102" s="168" t="s">
        <v>33</v>
      </c>
      <c r="P102" s="168" t="s">
        <v>33</v>
      </c>
      <c r="Q102" s="168" t="s">
        <v>33</v>
      </c>
      <c r="R102" s="168" t="s">
        <v>33</v>
      </c>
      <c r="S102" s="168" t="s">
        <v>33</v>
      </c>
      <c r="T102" s="168" t="s">
        <v>33</v>
      </c>
      <c r="U102" s="168" t="s">
        <v>33</v>
      </c>
      <c r="V102" s="169" t="s">
        <v>33</v>
      </c>
      <c r="W102" s="169" t="s">
        <v>33</v>
      </c>
      <c r="X102" s="169" t="s">
        <v>33</v>
      </c>
      <c r="Y102" s="169" t="s">
        <v>33</v>
      </c>
      <c r="Z102" s="169" t="s">
        <v>33</v>
      </c>
      <c r="AA102" s="169" t="s">
        <v>33</v>
      </c>
      <c r="AB102" s="169" t="s">
        <v>33</v>
      </c>
      <c r="AC102" s="169" t="s">
        <v>33</v>
      </c>
      <c r="AD102" s="169" t="s">
        <v>33</v>
      </c>
      <c r="AE102" s="169" t="s">
        <v>33</v>
      </c>
      <c r="AF102" s="169" t="s">
        <v>33</v>
      </c>
      <c r="AG102" s="169" t="s">
        <v>33</v>
      </c>
      <c r="AH102" s="169" t="s">
        <v>33</v>
      </c>
      <c r="AI102" s="169" t="s">
        <v>33</v>
      </c>
      <c r="AJ102" s="169" t="s">
        <v>33</v>
      </c>
      <c r="AK102" s="169" t="s">
        <v>33</v>
      </c>
      <c r="AL102" s="169" t="s">
        <v>33</v>
      </c>
      <c r="AM102" s="169" t="s">
        <v>33</v>
      </c>
      <c r="AN102" s="169" t="s">
        <v>33</v>
      </c>
      <c r="AO102" s="169" t="s">
        <v>33</v>
      </c>
      <c r="AP102" s="169" t="s">
        <v>33</v>
      </c>
      <c r="AQ102" s="169" t="s">
        <v>464</v>
      </c>
      <c r="AR102" s="169" t="s">
        <v>33</v>
      </c>
      <c r="AS102" s="169" t="s">
        <v>34</v>
      </c>
      <c r="AT102" s="169" t="s">
        <v>34</v>
      </c>
      <c r="AU102" s="169" t="s">
        <v>33</v>
      </c>
      <c r="AV102" s="169" t="s">
        <v>34</v>
      </c>
      <c r="AW102" s="169" t="s">
        <v>33</v>
      </c>
      <c r="AX102" s="169" t="s">
        <v>33</v>
      </c>
      <c r="AY102" s="169" t="s">
        <v>33</v>
      </c>
      <c r="AZ102" s="169" t="s">
        <v>33</v>
      </c>
      <c r="BA102" s="169" t="s">
        <v>33</v>
      </c>
      <c r="BB102" s="169" t="s">
        <v>33</v>
      </c>
      <c r="BC102" s="207" t="s">
        <v>33</v>
      </c>
      <c r="BD102" s="207" t="s">
        <v>33</v>
      </c>
      <c r="BE102" s="207" t="s">
        <v>33</v>
      </c>
      <c r="BF102" s="208" t="s">
        <v>33</v>
      </c>
      <c r="BG102" s="196"/>
      <c r="BH102" s="211" t="str">
        <f>Data[[#This Row],[Tipo de Muestra]]</f>
        <v>Critica</v>
      </c>
      <c r="BI102" s="196"/>
      <c r="BJ102" s="196"/>
      <c r="BK102">
        <f t="shared" si="206"/>
        <v>1</v>
      </c>
      <c r="BL102">
        <f t="shared" si="207"/>
        <v>1</v>
      </c>
      <c r="BM102">
        <f t="shared" si="332"/>
        <v>1</v>
      </c>
      <c r="BN102">
        <f t="shared" si="333"/>
        <v>1</v>
      </c>
      <c r="BO102">
        <f t="shared" si="334"/>
        <v>1</v>
      </c>
      <c r="BP102">
        <f t="shared" si="335"/>
        <v>1</v>
      </c>
      <c r="BQ102">
        <f t="shared" si="336"/>
        <v>1</v>
      </c>
      <c r="BR102">
        <f t="shared" si="337"/>
        <v>1</v>
      </c>
      <c r="BS102">
        <f t="shared" si="338"/>
        <v>1</v>
      </c>
      <c r="BT102">
        <f t="shared" si="339"/>
        <v>1</v>
      </c>
      <c r="BU102">
        <f t="shared" si="340"/>
        <v>1</v>
      </c>
      <c r="BV102">
        <f t="shared" si="341"/>
        <v>1</v>
      </c>
      <c r="BW102">
        <f t="shared" si="342"/>
        <v>1</v>
      </c>
      <c r="BX102">
        <f t="shared" si="343"/>
        <v>1</v>
      </c>
      <c r="BY102">
        <f t="shared" si="344"/>
        <v>1</v>
      </c>
      <c r="BZ102">
        <f t="shared" si="345"/>
        <v>1</v>
      </c>
      <c r="CA102">
        <f t="shared" si="346"/>
        <v>1</v>
      </c>
      <c r="CB102">
        <f t="shared" si="347"/>
        <v>1</v>
      </c>
      <c r="CC102">
        <f t="shared" si="348"/>
        <v>1</v>
      </c>
      <c r="CD102">
        <f t="shared" si="349"/>
        <v>1</v>
      </c>
      <c r="CE102">
        <f t="shared" si="350"/>
        <v>1</v>
      </c>
      <c r="CF102">
        <f t="shared" si="299"/>
        <v>1</v>
      </c>
      <c r="CG102">
        <f t="shared" si="300"/>
        <v>1</v>
      </c>
      <c r="CH102">
        <f t="shared" si="301"/>
        <v>1</v>
      </c>
      <c r="CI102">
        <f t="shared" si="302"/>
        <v>1</v>
      </c>
      <c r="CJ102">
        <f t="shared" si="303"/>
        <v>1</v>
      </c>
      <c r="CK102">
        <f t="shared" si="304"/>
        <v>1</v>
      </c>
      <c r="CL102">
        <f t="shared" si="305"/>
        <v>1</v>
      </c>
      <c r="CM102">
        <f t="shared" si="306"/>
        <v>1</v>
      </c>
      <c r="CN102">
        <f t="shared" si="307"/>
        <v>1</v>
      </c>
      <c r="CO102">
        <f t="shared" si="308"/>
        <v>1</v>
      </c>
      <c r="CP102">
        <f t="shared" si="309"/>
        <v>1</v>
      </c>
      <c r="CQ102">
        <f t="shared" si="310"/>
        <v>1</v>
      </c>
      <c r="CR102">
        <f t="shared" si="311"/>
        <v>1</v>
      </c>
      <c r="CS102">
        <f t="shared" si="312"/>
        <v>0</v>
      </c>
      <c r="CT102">
        <f t="shared" si="313"/>
        <v>0</v>
      </c>
      <c r="CU102">
        <f t="shared" si="314"/>
        <v>1</v>
      </c>
      <c r="CV102">
        <f t="shared" si="315"/>
        <v>0</v>
      </c>
      <c r="CW102">
        <f t="shared" si="316"/>
        <v>1</v>
      </c>
      <c r="CX102">
        <f t="shared" si="317"/>
        <v>1</v>
      </c>
      <c r="CY102">
        <f t="shared" si="318"/>
        <v>1</v>
      </c>
      <c r="CZ102">
        <f t="shared" si="319"/>
        <v>1</v>
      </c>
      <c r="DA102">
        <f t="shared" si="320"/>
        <v>1</v>
      </c>
      <c r="DB102">
        <f t="shared" si="321"/>
        <v>1</v>
      </c>
      <c r="DC102" s="187">
        <f t="shared" si="322"/>
        <v>1</v>
      </c>
      <c r="DD102" s="187">
        <f t="shared" si="323"/>
        <v>1</v>
      </c>
      <c r="DE102" s="187">
        <f t="shared" si="324"/>
        <v>1</v>
      </c>
      <c r="DF102" s="187">
        <f t="shared" si="208"/>
        <v>1</v>
      </c>
      <c r="DG102">
        <f t="shared" si="351"/>
        <v>1</v>
      </c>
      <c r="DH102" s="7">
        <f t="shared" si="209"/>
        <v>0.15</v>
      </c>
      <c r="DI102" s="7">
        <f t="shared" si="210"/>
        <v>0.15</v>
      </c>
      <c r="DJ102" s="7">
        <f t="shared" si="211"/>
        <v>0.15</v>
      </c>
      <c r="DK102" s="7">
        <f t="shared" si="352"/>
        <v>0.15</v>
      </c>
      <c r="DL102" s="7">
        <f t="shared" si="212"/>
        <v>0.3</v>
      </c>
      <c r="DM102" s="7">
        <f t="shared" si="213"/>
        <v>0.3</v>
      </c>
      <c r="DN102" s="7">
        <f t="shared" si="214"/>
        <v>0.3</v>
      </c>
      <c r="DO102" s="7">
        <f t="shared" si="215"/>
        <v>0.3</v>
      </c>
      <c r="DP102" s="7">
        <f>IF(MIN(Data[[#This Row],[¿El agente demuestra escucha activa durante la gestión?6]:[¿El agente parafrasea para confirmar entendimiento?9]])=0,0,30%)</f>
        <v>0.3</v>
      </c>
      <c r="DQ102" s="7">
        <f t="shared" si="216"/>
        <v>0.3</v>
      </c>
      <c r="DR102" s="7">
        <f t="shared" si="217"/>
        <v>0.3</v>
      </c>
      <c r="DS102" s="7">
        <f t="shared" si="218"/>
        <v>0.3</v>
      </c>
      <c r="DT102" s="7">
        <f t="shared" si="219"/>
        <v>0.3</v>
      </c>
      <c r="DU102" s="7">
        <f>IF(MIN(Data[[#This Row],[¿El agente adapta su comunicación al cliente?11]:[¿El agente utiliza el plural corporativo correctamente?14]])=0,0,30%)</f>
        <v>0.3</v>
      </c>
      <c r="DV102" s="7">
        <f t="shared" si="220"/>
        <v>0.25</v>
      </c>
      <c r="DW102" s="7">
        <f t="shared" si="353"/>
        <v>0.25</v>
      </c>
      <c r="DX102" s="7">
        <f t="shared" si="354"/>
        <v>1</v>
      </c>
      <c r="DY102" s="7">
        <f t="shared" si="325"/>
        <v>1</v>
      </c>
      <c r="DZ102" s="7">
        <f t="shared" si="326"/>
        <v>1</v>
      </c>
      <c r="EA102" s="7">
        <f t="shared" si="327"/>
        <v>1</v>
      </c>
      <c r="EB102" s="7">
        <f t="shared" si="328"/>
        <v>1</v>
      </c>
      <c r="EC102" s="7">
        <f t="shared" si="355"/>
        <v>1</v>
      </c>
      <c r="ED102" s="7">
        <f t="shared" si="221"/>
        <v>1</v>
      </c>
      <c r="EE102" s="7">
        <f t="shared" si="222"/>
        <v>1</v>
      </c>
      <c r="EF102" s="7">
        <f>IF(SUM(Data[[#This Row],[¿El agente presenta correctamente los beneficios del producto?23]:[¿El agente comunica beneficios emocionales al cliente?24]])=200%,100%,0%)</f>
        <v>1</v>
      </c>
      <c r="EG102" s="7">
        <f t="shared" si="223"/>
        <v>1</v>
      </c>
      <c r="EH102" s="7">
        <f t="shared" si="224"/>
        <v>1</v>
      </c>
      <c r="EI102" s="7">
        <f t="shared" si="225"/>
        <v>1</v>
      </c>
      <c r="EJ102" s="7">
        <f t="shared" si="356"/>
        <v>1</v>
      </c>
      <c r="EK102" s="7">
        <f t="shared" si="226"/>
        <v>1</v>
      </c>
      <c r="EL102" s="7">
        <f>+Data[[#This Row],[¿El agente explica los términos y condiciones del servicio?28]]</f>
        <v>1</v>
      </c>
      <c r="EM102" s="7">
        <f t="shared" si="227"/>
        <v>1</v>
      </c>
      <c r="EN102" s="7">
        <f>+Data[[#This Row],[¿El agente identifica correctamente la solicitud del cliente? 2]]</f>
        <v>1</v>
      </c>
      <c r="EO102" s="7">
        <f t="shared" si="228"/>
        <v>1</v>
      </c>
      <c r="EP102" s="7">
        <f t="shared" si="229"/>
        <v>1</v>
      </c>
      <c r="EQ102" s="7">
        <f t="shared" si="230"/>
        <v>1</v>
      </c>
      <c r="ER102" s="7">
        <f t="shared" si="357"/>
        <v>1</v>
      </c>
      <c r="ES102" s="7">
        <f t="shared" si="231"/>
        <v>1</v>
      </c>
      <c r="ET102" s="7">
        <f t="shared" si="232"/>
        <v>1</v>
      </c>
      <c r="EU102" s="7">
        <f t="shared" si="358"/>
        <v>1</v>
      </c>
      <c r="EV102" s="7">
        <f t="shared" si="233"/>
        <v>1</v>
      </c>
      <c r="EW102" s="7">
        <f t="shared" si="234"/>
        <v>1</v>
      </c>
      <c r="EX102" s="7">
        <f t="shared" si="329"/>
        <v>1</v>
      </c>
      <c r="EY102" s="7">
        <f t="shared" si="330"/>
        <v>1</v>
      </c>
      <c r="EZ102" s="7">
        <f t="shared" si="235"/>
        <v>1</v>
      </c>
      <c r="FA102" s="7">
        <f t="shared" si="331"/>
        <v>1</v>
      </c>
      <c r="FB102" s="7">
        <f t="shared" si="359"/>
        <v>1</v>
      </c>
      <c r="FC102" s="7">
        <f t="shared" si="360"/>
        <v>1</v>
      </c>
      <c r="FD102" s="7">
        <f t="shared" si="236"/>
        <v>1</v>
      </c>
      <c r="FE102" s="7">
        <f t="shared" si="237"/>
        <v>0</v>
      </c>
      <c r="FF102" s="7">
        <f t="shared" si="238"/>
        <v>0</v>
      </c>
      <c r="FG102" s="7">
        <f t="shared" si="239"/>
        <v>1</v>
      </c>
      <c r="FH102" s="7">
        <f t="shared" si="240"/>
        <v>0</v>
      </c>
      <c r="FI102" s="7">
        <f t="shared" si="241"/>
        <v>1</v>
      </c>
      <c r="FJ102" s="7">
        <f t="shared" si="361"/>
        <v>0</v>
      </c>
      <c r="FK102" s="7">
        <f t="shared" si="242"/>
        <v>1</v>
      </c>
      <c r="FL102" s="7">
        <f>+Data[[#This Row],[¿El agente gestiona la oferta según la campaña vigente?48]]</f>
        <v>1</v>
      </c>
      <c r="FM102" s="7">
        <f t="shared" si="243"/>
        <v>1</v>
      </c>
      <c r="FN102" s="7">
        <f t="shared" si="244"/>
        <v>1</v>
      </c>
      <c r="FO102" s="7">
        <f t="shared" si="245"/>
        <v>1</v>
      </c>
      <c r="FP102" s="7">
        <f t="shared" si="362"/>
        <v>1</v>
      </c>
      <c r="FQ102" s="7">
        <f t="shared" si="246"/>
        <v>1</v>
      </c>
      <c r="FR102" s="7">
        <f>+Data[[#This Row],[¿El agente registra correctamente todas las interacciones?52]]</f>
        <v>1</v>
      </c>
      <c r="FS102" s="7">
        <f t="shared" si="363"/>
        <v>0</v>
      </c>
      <c r="FT102" s="240">
        <f t="shared" si="247"/>
        <v>1</v>
      </c>
      <c r="FU102" s="7">
        <f>+Data[[#This Row],[¿El agente confirma la titularidad del cliente adecuadamente?53]]</f>
        <v>1</v>
      </c>
      <c r="FV102" s="240">
        <f t="shared" si="248"/>
        <v>1</v>
      </c>
      <c r="FW102" s="240">
        <f t="shared" si="249"/>
        <v>1</v>
      </c>
      <c r="FX102" s="7">
        <f t="shared" si="364"/>
        <v>1</v>
      </c>
      <c r="FY102" s="240">
        <f t="shared" si="250"/>
        <v>1</v>
      </c>
      <c r="FZ102" s="7">
        <f>+Data[[#This Row],[¿El agente evita compartir información sensible?56]]</f>
        <v>1</v>
      </c>
      <c r="GA102" s="7">
        <f t="shared" si="365"/>
        <v>1</v>
      </c>
      <c r="GB102" s="189">
        <f t="shared" si="366"/>
        <v>0.1</v>
      </c>
      <c r="GC102" s="189">
        <f t="shared" si="367"/>
        <v>0.3</v>
      </c>
      <c r="GD102" s="190">
        <f t="shared" si="368"/>
        <v>0</v>
      </c>
      <c r="GE102" s="190">
        <f t="shared" si="369"/>
        <v>0.3</v>
      </c>
      <c r="GF102" s="7">
        <f t="shared" si="370"/>
        <v>0.7</v>
      </c>
      <c r="GG102" s="187">
        <f>1</f>
        <v>1</v>
      </c>
      <c r="GH102" s="187">
        <f t="shared" si="251"/>
        <v>1</v>
      </c>
      <c r="GI102" t="str">
        <f t="shared" si="252"/>
        <v/>
      </c>
      <c r="GJ102" t="str">
        <f t="shared" si="253"/>
        <v/>
      </c>
      <c r="GK102" t="str">
        <f t="shared" si="254"/>
        <v/>
      </c>
      <c r="GN102" t="str">
        <f t="shared" si="255"/>
        <v/>
      </c>
      <c r="GO102" t="str">
        <f t="shared" si="256"/>
        <v/>
      </c>
      <c r="GP102" t="str">
        <f t="shared" si="257"/>
        <v/>
      </c>
      <c r="GQ102" t="str">
        <f t="shared" si="258"/>
        <v/>
      </c>
      <c r="GR102" t="str">
        <f t="shared" si="259"/>
        <v/>
      </c>
      <c r="GS102" t="str">
        <f t="shared" si="260"/>
        <v/>
      </c>
      <c r="GT102" t="str">
        <f t="shared" si="261"/>
        <v/>
      </c>
      <c r="GU102" t="e">
        <f>IF(#REF!="No",#REF!,"")</f>
        <v>#REF!</v>
      </c>
      <c r="GV102" t="str">
        <f t="shared" si="262"/>
        <v/>
      </c>
      <c r="GW102" t="str">
        <f t="shared" si="263"/>
        <v/>
      </c>
      <c r="GX102" t="str">
        <f t="shared" si="264"/>
        <v/>
      </c>
      <c r="GY102" t="str">
        <f t="shared" si="265"/>
        <v/>
      </c>
      <c r="GZ102" t="str">
        <f t="shared" si="266"/>
        <v/>
      </c>
      <c r="HA102" t="str">
        <f t="shared" si="267"/>
        <v/>
      </c>
      <c r="HB102" t="str">
        <f t="shared" si="268"/>
        <v/>
      </c>
      <c r="HC102" t="str">
        <f t="shared" si="269"/>
        <v/>
      </c>
      <c r="HD102" t="str">
        <f t="shared" si="270"/>
        <v/>
      </c>
      <c r="HE102" t="str">
        <f t="shared" si="271"/>
        <v/>
      </c>
      <c r="HF102" t="str">
        <f t="shared" si="272"/>
        <v/>
      </c>
      <c r="HG102" t="str">
        <f t="shared" si="273"/>
        <v/>
      </c>
      <c r="HH102" t="str">
        <f t="shared" si="274"/>
        <v/>
      </c>
      <c r="HI102" t="str">
        <f t="shared" si="275"/>
        <v/>
      </c>
      <c r="HJ102" t="str">
        <f t="shared" si="276"/>
        <v/>
      </c>
      <c r="HK102" t="str">
        <f t="shared" si="277"/>
        <v/>
      </c>
      <c r="HL102" t="str">
        <f t="shared" si="278"/>
        <v/>
      </c>
      <c r="HM102" t="str">
        <f t="shared" si="279"/>
        <v/>
      </c>
      <c r="HN102" t="str">
        <f t="shared" si="280"/>
        <v/>
      </c>
      <c r="HO102" t="str">
        <f t="shared" si="281"/>
        <v/>
      </c>
      <c r="HP102" t="str">
        <f t="shared" si="282"/>
        <v/>
      </c>
      <c r="HQ102" t="e">
        <f>IF(#REF!="No",#REF!,"")</f>
        <v>#REF!</v>
      </c>
      <c r="HR102" t="e">
        <f>IF(#REF!="No",#REF!,"")</f>
        <v>#REF!</v>
      </c>
      <c r="HS102" t="str">
        <f t="shared" si="283"/>
        <v/>
      </c>
      <c r="HT102" t="str">
        <f t="shared" si="284"/>
        <v xml:space="preserve">¿El agente realiza venta cruzada cuando corresponde? </v>
      </c>
      <c r="HU102" t="str">
        <f t="shared" si="285"/>
        <v xml:space="preserve">¿El agente indaga o sondea adecuadamente las necesidades del cliente? </v>
      </c>
      <c r="HV102" t="str">
        <f t="shared" si="286"/>
        <v/>
      </c>
      <c r="HW102" t="str">
        <f t="shared" si="287"/>
        <v xml:space="preserve">¿El agente realiza seguimiento adecuado al caso o solicitud? </v>
      </c>
      <c r="HX102" t="str">
        <f t="shared" si="288"/>
        <v/>
      </c>
      <c r="HY102" t="str">
        <f t="shared" si="289"/>
        <v/>
      </c>
      <c r="HZ102" t="str">
        <f t="shared" si="290"/>
        <v/>
      </c>
      <c r="IA102" t="str">
        <f t="shared" si="291"/>
        <v/>
      </c>
      <c r="IB102" t="str">
        <f t="shared" si="292"/>
        <v/>
      </c>
      <c r="IC102" t="str">
        <f t="shared" si="293"/>
        <v/>
      </c>
      <c r="ID102" s="187" t="str">
        <f t="shared" si="294"/>
        <v/>
      </c>
      <c r="IE102" s="187" t="str">
        <f t="shared" si="295"/>
        <v/>
      </c>
      <c r="IF102" s="187" t="str">
        <f t="shared" si="296"/>
        <v/>
      </c>
      <c r="IG102" s="187" t="str">
        <f t="shared" si="297"/>
        <v/>
      </c>
      <c r="IH102" s="78" t="str">
        <f>A102&amp;" "&amp;F102&amp;" "&amp;Data[[#This Row],[mes]]</f>
        <v>Milen Dayanis Julio De La Cruz Outbound may-26</v>
      </c>
      <c r="II102" s="78">
        <f t="shared" ref="II102:II115" si="373">COUNTIF($IH101:$IH517,IH102)</f>
        <v>2</v>
      </c>
      <c r="IJ102" s="78">
        <f t="shared" si="371"/>
        <v>0</v>
      </c>
      <c r="IK102" s="78">
        <f>IF(Data[[#This Row],[Muestra Critica]]&gt;0,Data[[#This Row],[Muestra Critica]],"")</f>
        <v>1</v>
      </c>
      <c r="IL102">
        <f>IF(IK102="","",COUNTIF($IK$3:$IK517,IK102))</f>
        <v>397</v>
      </c>
      <c r="IM102">
        <f t="shared" si="372"/>
        <v>0</v>
      </c>
      <c r="IN102" s="188" t="str">
        <f t="shared" si="298"/>
        <v>may-26</v>
      </c>
      <c r="IO102" s="78"/>
      <c r="IP102" s="78"/>
      <c r="IQ102" s="78"/>
      <c r="IR102" s="78"/>
      <c r="IS102" s="78" t="str">
        <f ca="1">IFERROR(_xlfn.XLOOKUP(A:A,HC!B:B,HC!E:E,,0),0)</f>
        <v>&gt; 60 dias</v>
      </c>
    </row>
    <row r="103" spans="1:253" ht="15.5">
      <c r="A103" s="205" t="s">
        <v>348</v>
      </c>
      <c r="B103" s="205">
        <v>62575125</v>
      </c>
      <c r="C103" s="210">
        <v>46153</v>
      </c>
      <c r="D103" s="205" t="s">
        <v>449</v>
      </c>
      <c r="E103" s="205" t="s">
        <v>431</v>
      </c>
      <c r="F103" s="205" t="s">
        <v>32</v>
      </c>
      <c r="G103" s="205" t="s">
        <v>436</v>
      </c>
      <c r="H103" s="205" t="s">
        <v>451</v>
      </c>
      <c r="I103" s="206" t="s">
        <v>447</v>
      </c>
      <c r="J103" s="168" t="s">
        <v>33</v>
      </c>
      <c r="K103" s="168" t="s">
        <v>33</v>
      </c>
      <c r="L103" s="168" t="s">
        <v>33</v>
      </c>
      <c r="M103" s="168" t="s">
        <v>33</v>
      </c>
      <c r="N103" s="168" t="s">
        <v>33</v>
      </c>
      <c r="O103" s="168" t="s">
        <v>33</v>
      </c>
      <c r="P103" s="168" t="s">
        <v>33</v>
      </c>
      <c r="Q103" s="168" t="s">
        <v>33</v>
      </c>
      <c r="R103" s="168" t="s">
        <v>33</v>
      </c>
      <c r="S103" s="168" t="s">
        <v>33</v>
      </c>
      <c r="T103" s="168" t="s">
        <v>33</v>
      </c>
      <c r="U103" s="168" t="s">
        <v>33</v>
      </c>
      <c r="V103" s="169" t="s">
        <v>33</v>
      </c>
      <c r="W103" s="169" t="s">
        <v>33</v>
      </c>
      <c r="X103" s="169" t="s">
        <v>33</v>
      </c>
      <c r="Y103" s="169" t="s">
        <v>33</v>
      </c>
      <c r="Z103" s="169" t="s">
        <v>33</v>
      </c>
      <c r="AA103" s="169" t="s">
        <v>33</v>
      </c>
      <c r="AB103" s="169" t="s">
        <v>33</v>
      </c>
      <c r="AC103" s="169" t="s">
        <v>33</v>
      </c>
      <c r="AD103" s="169" t="s">
        <v>33</v>
      </c>
      <c r="AE103" s="169" t="s">
        <v>33</v>
      </c>
      <c r="AF103" s="169" t="s">
        <v>33</v>
      </c>
      <c r="AG103" s="169" t="s">
        <v>33</v>
      </c>
      <c r="AH103" s="169" t="s">
        <v>33</v>
      </c>
      <c r="AI103" s="169" t="s">
        <v>33</v>
      </c>
      <c r="AJ103" s="169" t="s">
        <v>33</v>
      </c>
      <c r="AK103" s="169" t="s">
        <v>33</v>
      </c>
      <c r="AL103" s="169" t="s">
        <v>33</v>
      </c>
      <c r="AM103" s="169" t="s">
        <v>33</v>
      </c>
      <c r="AN103" s="169" t="s">
        <v>33</v>
      </c>
      <c r="AO103" s="169" t="s">
        <v>33</v>
      </c>
      <c r="AP103" s="169" t="s">
        <v>33</v>
      </c>
      <c r="AQ103" s="169" t="s">
        <v>464</v>
      </c>
      <c r="AR103" s="169" t="s">
        <v>33</v>
      </c>
      <c r="AS103" s="169" t="s">
        <v>34</v>
      </c>
      <c r="AT103" s="169" t="s">
        <v>33</v>
      </c>
      <c r="AU103" s="169" t="s">
        <v>33</v>
      </c>
      <c r="AV103" s="169" t="s">
        <v>34</v>
      </c>
      <c r="AW103" s="169" t="s">
        <v>34</v>
      </c>
      <c r="AX103" s="169" t="s">
        <v>33</v>
      </c>
      <c r="AY103" s="169" t="s">
        <v>33</v>
      </c>
      <c r="AZ103" s="169" t="s">
        <v>33</v>
      </c>
      <c r="BA103" s="169" t="s">
        <v>33</v>
      </c>
      <c r="BB103" s="169" t="s">
        <v>33</v>
      </c>
      <c r="BC103" s="207" t="s">
        <v>33</v>
      </c>
      <c r="BD103" s="207" t="s">
        <v>33</v>
      </c>
      <c r="BE103" s="207" t="s">
        <v>33</v>
      </c>
      <c r="BF103" s="208" t="s">
        <v>33</v>
      </c>
      <c r="BG103" s="196"/>
      <c r="BH103" s="211" t="str">
        <f>Data[[#This Row],[Tipo de Muestra]]</f>
        <v>Critica</v>
      </c>
      <c r="BI103" s="196"/>
      <c r="BJ103" s="196"/>
      <c r="BK103">
        <f t="shared" si="206"/>
        <v>1</v>
      </c>
      <c r="BL103">
        <f t="shared" si="207"/>
        <v>1</v>
      </c>
      <c r="BM103">
        <f t="shared" si="332"/>
        <v>1</v>
      </c>
      <c r="BN103">
        <f t="shared" si="333"/>
        <v>1</v>
      </c>
      <c r="BO103">
        <f t="shared" si="334"/>
        <v>1</v>
      </c>
      <c r="BP103">
        <f t="shared" si="335"/>
        <v>1</v>
      </c>
      <c r="BQ103">
        <f t="shared" si="336"/>
        <v>1</v>
      </c>
      <c r="BR103">
        <f t="shared" si="337"/>
        <v>1</v>
      </c>
      <c r="BS103">
        <f t="shared" si="338"/>
        <v>1</v>
      </c>
      <c r="BT103">
        <f t="shared" si="339"/>
        <v>1</v>
      </c>
      <c r="BU103">
        <f t="shared" si="340"/>
        <v>1</v>
      </c>
      <c r="BV103">
        <f t="shared" si="341"/>
        <v>1</v>
      </c>
      <c r="BW103">
        <f t="shared" si="342"/>
        <v>1</v>
      </c>
      <c r="BX103">
        <f t="shared" si="343"/>
        <v>1</v>
      </c>
      <c r="BY103">
        <f t="shared" si="344"/>
        <v>1</v>
      </c>
      <c r="BZ103">
        <f t="shared" si="345"/>
        <v>1</v>
      </c>
      <c r="CA103">
        <f t="shared" si="346"/>
        <v>1</v>
      </c>
      <c r="CB103">
        <f t="shared" si="347"/>
        <v>1</v>
      </c>
      <c r="CC103">
        <f t="shared" si="348"/>
        <v>1</v>
      </c>
      <c r="CD103">
        <f t="shared" si="349"/>
        <v>1</v>
      </c>
      <c r="CE103">
        <f t="shared" si="350"/>
        <v>1</v>
      </c>
      <c r="CF103">
        <f t="shared" si="299"/>
        <v>1</v>
      </c>
      <c r="CG103">
        <f t="shared" si="300"/>
        <v>1</v>
      </c>
      <c r="CH103">
        <f t="shared" si="301"/>
        <v>1</v>
      </c>
      <c r="CI103">
        <f t="shared" si="302"/>
        <v>1</v>
      </c>
      <c r="CJ103">
        <f t="shared" si="303"/>
        <v>1</v>
      </c>
      <c r="CK103">
        <f t="shared" si="304"/>
        <v>1</v>
      </c>
      <c r="CL103">
        <f t="shared" si="305"/>
        <v>1</v>
      </c>
      <c r="CM103">
        <f t="shared" si="306"/>
        <v>1</v>
      </c>
      <c r="CN103">
        <f t="shared" si="307"/>
        <v>1</v>
      </c>
      <c r="CO103">
        <f t="shared" si="308"/>
        <v>1</v>
      </c>
      <c r="CP103">
        <f t="shared" si="309"/>
        <v>1</v>
      </c>
      <c r="CQ103">
        <f t="shared" si="310"/>
        <v>1</v>
      </c>
      <c r="CR103">
        <f t="shared" si="311"/>
        <v>1</v>
      </c>
      <c r="CS103">
        <f t="shared" si="312"/>
        <v>0</v>
      </c>
      <c r="CT103">
        <f t="shared" si="313"/>
        <v>1</v>
      </c>
      <c r="CU103">
        <f t="shared" si="314"/>
        <v>1</v>
      </c>
      <c r="CV103">
        <f t="shared" si="315"/>
        <v>0</v>
      </c>
      <c r="CW103">
        <f t="shared" si="316"/>
        <v>0</v>
      </c>
      <c r="CX103">
        <f t="shared" si="317"/>
        <v>1</v>
      </c>
      <c r="CY103">
        <f t="shared" si="318"/>
        <v>1</v>
      </c>
      <c r="CZ103">
        <f t="shared" si="319"/>
        <v>1</v>
      </c>
      <c r="DA103">
        <f t="shared" si="320"/>
        <v>1</v>
      </c>
      <c r="DB103">
        <f t="shared" si="321"/>
        <v>1</v>
      </c>
      <c r="DC103" s="187">
        <f t="shared" si="322"/>
        <v>1</v>
      </c>
      <c r="DD103" s="187">
        <f t="shared" si="323"/>
        <v>1</v>
      </c>
      <c r="DE103" s="187">
        <f t="shared" si="324"/>
        <v>1</v>
      </c>
      <c r="DF103" s="187">
        <f t="shared" si="208"/>
        <v>1</v>
      </c>
      <c r="DG103">
        <f t="shared" si="351"/>
        <v>1</v>
      </c>
      <c r="DH103" s="7">
        <f t="shared" si="209"/>
        <v>0.15</v>
      </c>
      <c r="DI103" s="7">
        <f t="shared" si="210"/>
        <v>0.15</v>
      </c>
      <c r="DJ103" s="7">
        <f t="shared" si="211"/>
        <v>0.15</v>
      </c>
      <c r="DK103" s="7">
        <f t="shared" si="352"/>
        <v>0.15</v>
      </c>
      <c r="DL103" s="7">
        <f t="shared" si="212"/>
        <v>0.3</v>
      </c>
      <c r="DM103" s="7">
        <f t="shared" si="213"/>
        <v>0.3</v>
      </c>
      <c r="DN103" s="7">
        <f t="shared" si="214"/>
        <v>0.3</v>
      </c>
      <c r="DO103" s="7">
        <f t="shared" si="215"/>
        <v>0.3</v>
      </c>
      <c r="DP103" s="7">
        <f>IF(MIN(Data[[#This Row],[¿El agente demuestra escucha activa durante la gestión?6]:[¿El agente parafrasea para confirmar entendimiento?9]])=0,0,30%)</f>
        <v>0.3</v>
      </c>
      <c r="DQ103" s="7">
        <f t="shared" si="216"/>
        <v>0.3</v>
      </c>
      <c r="DR103" s="7">
        <f t="shared" si="217"/>
        <v>0.3</v>
      </c>
      <c r="DS103" s="7">
        <f t="shared" si="218"/>
        <v>0.3</v>
      </c>
      <c r="DT103" s="7">
        <f t="shared" si="219"/>
        <v>0.3</v>
      </c>
      <c r="DU103" s="7">
        <f>IF(MIN(Data[[#This Row],[¿El agente adapta su comunicación al cliente?11]:[¿El agente utiliza el plural corporativo correctamente?14]])=0,0,30%)</f>
        <v>0.3</v>
      </c>
      <c r="DV103" s="7">
        <f t="shared" si="220"/>
        <v>0.25</v>
      </c>
      <c r="DW103" s="7">
        <f t="shared" si="353"/>
        <v>0.25</v>
      </c>
      <c r="DX103" s="7">
        <f t="shared" si="354"/>
        <v>1</v>
      </c>
      <c r="DY103" s="7">
        <f t="shared" si="325"/>
        <v>1</v>
      </c>
      <c r="DZ103" s="7">
        <f t="shared" si="326"/>
        <v>1</v>
      </c>
      <c r="EA103" s="7">
        <f t="shared" si="327"/>
        <v>1</v>
      </c>
      <c r="EB103" s="7">
        <f t="shared" si="328"/>
        <v>1</v>
      </c>
      <c r="EC103" s="7">
        <f t="shared" si="355"/>
        <v>1</v>
      </c>
      <c r="ED103" s="7">
        <f t="shared" si="221"/>
        <v>1</v>
      </c>
      <c r="EE103" s="7">
        <f t="shared" si="222"/>
        <v>1</v>
      </c>
      <c r="EF103" s="7">
        <f>IF(SUM(Data[[#This Row],[¿El agente presenta correctamente los beneficios del producto?23]:[¿El agente comunica beneficios emocionales al cliente?24]])=200%,100%,0%)</f>
        <v>1</v>
      </c>
      <c r="EG103" s="7">
        <f t="shared" si="223"/>
        <v>1</v>
      </c>
      <c r="EH103" s="7">
        <f t="shared" si="224"/>
        <v>1</v>
      </c>
      <c r="EI103" s="7">
        <f t="shared" si="225"/>
        <v>1</v>
      </c>
      <c r="EJ103" s="7">
        <f t="shared" si="356"/>
        <v>1</v>
      </c>
      <c r="EK103" s="7">
        <f t="shared" si="226"/>
        <v>1</v>
      </c>
      <c r="EL103" s="7">
        <f>+Data[[#This Row],[¿El agente explica los términos y condiciones del servicio?28]]</f>
        <v>1</v>
      </c>
      <c r="EM103" s="7">
        <f t="shared" si="227"/>
        <v>1</v>
      </c>
      <c r="EN103" s="7">
        <f>+Data[[#This Row],[¿El agente identifica correctamente la solicitud del cliente? 2]]</f>
        <v>1</v>
      </c>
      <c r="EO103" s="7">
        <f t="shared" si="228"/>
        <v>1</v>
      </c>
      <c r="EP103" s="7">
        <f t="shared" si="229"/>
        <v>1</v>
      </c>
      <c r="EQ103" s="7">
        <f t="shared" si="230"/>
        <v>1</v>
      </c>
      <c r="ER103" s="7">
        <f t="shared" si="357"/>
        <v>1</v>
      </c>
      <c r="ES103" s="7">
        <f t="shared" si="231"/>
        <v>1</v>
      </c>
      <c r="ET103" s="7">
        <f t="shared" si="232"/>
        <v>1</v>
      </c>
      <c r="EU103" s="7">
        <f t="shared" si="358"/>
        <v>1</v>
      </c>
      <c r="EV103" s="7">
        <f t="shared" si="233"/>
        <v>1</v>
      </c>
      <c r="EW103" s="7">
        <f t="shared" si="234"/>
        <v>1</v>
      </c>
      <c r="EX103" s="7">
        <f t="shared" si="329"/>
        <v>1</v>
      </c>
      <c r="EY103" s="7">
        <f t="shared" si="330"/>
        <v>1</v>
      </c>
      <c r="EZ103" s="7">
        <f t="shared" si="235"/>
        <v>1</v>
      </c>
      <c r="FA103" s="7">
        <f t="shared" si="331"/>
        <v>1</v>
      </c>
      <c r="FB103" s="7">
        <f t="shared" si="359"/>
        <v>1</v>
      </c>
      <c r="FC103" s="7">
        <f t="shared" si="360"/>
        <v>1</v>
      </c>
      <c r="FD103" s="7">
        <f t="shared" si="236"/>
        <v>1</v>
      </c>
      <c r="FE103" s="7">
        <f t="shared" si="237"/>
        <v>0</v>
      </c>
      <c r="FF103" s="7">
        <f t="shared" si="238"/>
        <v>1</v>
      </c>
      <c r="FG103" s="7">
        <f t="shared" si="239"/>
        <v>1</v>
      </c>
      <c r="FH103" s="7">
        <f t="shared" si="240"/>
        <v>0</v>
      </c>
      <c r="FI103" s="7">
        <f t="shared" si="241"/>
        <v>0</v>
      </c>
      <c r="FJ103" s="7">
        <f t="shared" si="361"/>
        <v>0</v>
      </c>
      <c r="FK103" s="7">
        <f t="shared" si="242"/>
        <v>1</v>
      </c>
      <c r="FL103" s="7">
        <f>+Data[[#This Row],[¿El agente gestiona la oferta según la campaña vigente?48]]</f>
        <v>1</v>
      </c>
      <c r="FM103" s="7">
        <f t="shared" si="243"/>
        <v>1</v>
      </c>
      <c r="FN103" s="7">
        <f t="shared" si="244"/>
        <v>1</v>
      </c>
      <c r="FO103" s="7">
        <f t="shared" si="245"/>
        <v>1</v>
      </c>
      <c r="FP103" s="7">
        <f t="shared" si="362"/>
        <v>1</v>
      </c>
      <c r="FQ103" s="7">
        <f t="shared" si="246"/>
        <v>1</v>
      </c>
      <c r="FR103" s="7">
        <f>+Data[[#This Row],[¿El agente registra correctamente todas las interacciones?52]]</f>
        <v>1</v>
      </c>
      <c r="FS103" s="7">
        <f t="shared" si="363"/>
        <v>0</v>
      </c>
      <c r="FT103" s="240">
        <f t="shared" si="247"/>
        <v>1</v>
      </c>
      <c r="FU103" s="7">
        <f>+Data[[#This Row],[¿El agente confirma la titularidad del cliente adecuadamente?53]]</f>
        <v>1</v>
      </c>
      <c r="FV103" s="240">
        <f t="shared" si="248"/>
        <v>1</v>
      </c>
      <c r="FW103" s="240">
        <f t="shared" si="249"/>
        <v>1</v>
      </c>
      <c r="FX103" s="7">
        <f t="shared" si="364"/>
        <v>1</v>
      </c>
      <c r="FY103" s="240">
        <f t="shared" si="250"/>
        <v>1</v>
      </c>
      <c r="FZ103" s="7">
        <f>+Data[[#This Row],[¿El agente evita compartir información sensible?56]]</f>
        <v>1</v>
      </c>
      <c r="GA103" s="7">
        <f t="shared" si="365"/>
        <v>1</v>
      </c>
      <c r="GB103" s="189">
        <f t="shared" si="366"/>
        <v>0.1</v>
      </c>
      <c r="GC103" s="189">
        <f t="shared" si="367"/>
        <v>0.3</v>
      </c>
      <c r="GD103" s="190">
        <f t="shared" si="368"/>
        <v>0</v>
      </c>
      <c r="GE103" s="190">
        <f t="shared" si="369"/>
        <v>0.3</v>
      </c>
      <c r="GF103" s="7">
        <f t="shared" si="370"/>
        <v>0.7</v>
      </c>
      <c r="GG103" s="187">
        <f>1</f>
        <v>1</v>
      </c>
      <c r="GH103" s="187">
        <f t="shared" si="251"/>
        <v>1</v>
      </c>
      <c r="GI103" t="str">
        <f t="shared" si="252"/>
        <v/>
      </c>
      <c r="GJ103" t="str">
        <f t="shared" si="253"/>
        <v/>
      </c>
      <c r="GK103" t="str">
        <f t="shared" si="254"/>
        <v/>
      </c>
      <c r="GN103" t="str">
        <f t="shared" si="255"/>
        <v/>
      </c>
      <c r="GO103" t="str">
        <f t="shared" si="256"/>
        <v/>
      </c>
      <c r="GP103" t="str">
        <f t="shared" si="257"/>
        <v/>
      </c>
      <c r="GQ103" t="str">
        <f t="shared" si="258"/>
        <v/>
      </c>
      <c r="GR103" t="str">
        <f t="shared" si="259"/>
        <v/>
      </c>
      <c r="GS103" t="str">
        <f t="shared" si="260"/>
        <v/>
      </c>
      <c r="GT103" t="str">
        <f t="shared" si="261"/>
        <v/>
      </c>
      <c r="GU103" t="e">
        <f>IF(#REF!="No",#REF!,"")</f>
        <v>#REF!</v>
      </c>
      <c r="GV103" t="str">
        <f t="shared" si="262"/>
        <v/>
      </c>
      <c r="GW103" t="str">
        <f t="shared" si="263"/>
        <v/>
      </c>
      <c r="GX103" t="str">
        <f t="shared" si="264"/>
        <v/>
      </c>
      <c r="GY103" t="str">
        <f t="shared" si="265"/>
        <v/>
      </c>
      <c r="GZ103" t="str">
        <f t="shared" si="266"/>
        <v/>
      </c>
      <c r="HA103" t="str">
        <f t="shared" si="267"/>
        <v/>
      </c>
      <c r="HB103" t="str">
        <f t="shared" si="268"/>
        <v/>
      </c>
      <c r="HC103" t="str">
        <f t="shared" si="269"/>
        <v/>
      </c>
      <c r="HD103" t="str">
        <f t="shared" si="270"/>
        <v/>
      </c>
      <c r="HE103" t="str">
        <f t="shared" si="271"/>
        <v/>
      </c>
      <c r="HF103" t="str">
        <f t="shared" si="272"/>
        <v/>
      </c>
      <c r="HG103" t="str">
        <f t="shared" si="273"/>
        <v/>
      </c>
      <c r="HH103" t="str">
        <f t="shared" si="274"/>
        <v/>
      </c>
      <c r="HI103" t="str">
        <f t="shared" si="275"/>
        <v/>
      </c>
      <c r="HJ103" t="str">
        <f t="shared" si="276"/>
        <v/>
      </c>
      <c r="HK103" t="str">
        <f t="shared" si="277"/>
        <v/>
      </c>
      <c r="HL103" t="str">
        <f t="shared" si="278"/>
        <v/>
      </c>
      <c r="HM103" t="str">
        <f t="shared" si="279"/>
        <v/>
      </c>
      <c r="HN103" t="str">
        <f t="shared" si="280"/>
        <v/>
      </c>
      <c r="HO103" t="str">
        <f t="shared" si="281"/>
        <v/>
      </c>
      <c r="HP103" t="str">
        <f t="shared" si="282"/>
        <v/>
      </c>
      <c r="HQ103" t="e">
        <f>IF(#REF!="No",#REF!,"")</f>
        <v>#REF!</v>
      </c>
      <c r="HR103" t="e">
        <f>IF(#REF!="No",#REF!,"")</f>
        <v>#REF!</v>
      </c>
      <c r="HS103" t="str">
        <f t="shared" si="283"/>
        <v/>
      </c>
      <c r="HT103" t="str">
        <f t="shared" si="284"/>
        <v xml:space="preserve">¿El agente realiza venta cruzada cuando corresponde? </v>
      </c>
      <c r="HU103" t="str">
        <f t="shared" si="285"/>
        <v/>
      </c>
      <c r="HV103" t="str">
        <f t="shared" si="286"/>
        <v/>
      </c>
      <c r="HW103" t="str">
        <f t="shared" si="287"/>
        <v xml:space="preserve">¿El agente realiza seguimiento adecuado al caso o solicitud? </v>
      </c>
      <c r="HX103" t="str">
        <f t="shared" si="288"/>
        <v xml:space="preserve">¿El agente maneja correctamente las objeciones del cliente? </v>
      </c>
      <c r="HY103" t="str">
        <f t="shared" si="289"/>
        <v/>
      </c>
      <c r="HZ103" t="str">
        <f t="shared" si="290"/>
        <v/>
      </c>
      <c r="IA103" t="str">
        <f t="shared" si="291"/>
        <v/>
      </c>
      <c r="IB103" t="str">
        <f t="shared" si="292"/>
        <v/>
      </c>
      <c r="IC103" t="str">
        <f t="shared" si="293"/>
        <v/>
      </c>
      <c r="ID103" s="187" t="str">
        <f t="shared" si="294"/>
        <v/>
      </c>
      <c r="IE103" s="187" t="str">
        <f t="shared" si="295"/>
        <v/>
      </c>
      <c r="IF103" s="187" t="str">
        <f t="shared" si="296"/>
        <v/>
      </c>
      <c r="IG103" s="187" t="str">
        <f t="shared" si="297"/>
        <v/>
      </c>
      <c r="IH103" s="78" t="str">
        <f>A103&amp;" "&amp;F103&amp;" "&amp;Data[[#This Row],[mes]]</f>
        <v>Abdiel Alberto Vanega Simpson Outbound may-26</v>
      </c>
      <c r="II103" s="78">
        <f t="shared" si="373"/>
        <v>1</v>
      </c>
      <c r="IJ103" s="78">
        <f t="shared" si="371"/>
        <v>1</v>
      </c>
      <c r="IK103" s="78">
        <f>IF(Data[[#This Row],[Muestra Critica]]&gt;0,Data[[#This Row],[Muestra Critica]],"")</f>
        <v>1</v>
      </c>
      <c r="IL103">
        <f>IF(IK103="","",COUNTIF($IK$3:$IK518,IK103))</f>
        <v>397</v>
      </c>
      <c r="IM103">
        <f t="shared" si="372"/>
        <v>0</v>
      </c>
      <c r="IN103" s="188" t="str">
        <f t="shared" si="298"/>
        <v>may-26</v>
      </c>
      <c r="IO103" s="78"/>
      <c r="IP103" s="78"/>
      <c r="IQ103" s="78"/>
      <c r="IR103" s="78"/>
      <c r="IS103" s="78" t="str">
        <f ca="1">IFERROR(_xlfn.XLOOKUP(A:A,HC!B:B,HC!E:E,,0),0)</f>
        <v>&gt; 60 dias</v>
      </c>
    </row>
    <row r="104" spans="1:253" ht="15.5">
      <c r="A104" s="205" t="s">
        <v>349</v>
      </c>
      <c r="B104" s="205">
        <v>67470689</v>
      </c>
      <c r="C104" s="210">
        <v>46153</v>
      </c>
      <c r="D104" s="205" t="s">
        <v>449</v>
      </c>
      <c r="E104" s="205" t="s">
        <v>431</v>
      </c>
      <c r="F104" s="205" t="s">
        <v>32</v>
      </c>
      <c r="G104" s="205" t="s">
        <v>436</v>
      </c>
      <c r="H104" s="205" t="s">
        <v>451</v>
      </c>
      <c r="I104" s="206" t="s">
        <v>447</v>
      </c>
      <c r="J104" s="168" t="s">
        <v>33</v>
      </c>
      <c r="K104" s="168" t="s">
        <v>33</v>
      </c>
      <c r="L104" s="168" t="s">
        <v>33</v>
      </c>
      <c r="M104" s="168" t="s">
        <v>33</v>
      </c>
      <c r="N104" s="168" t="s">
        <v>33</v>
      </c>
      <c r="O104" s="168" t="s">
        <v>33</v>
      </c>
      <c r="P104" s="168" t="s">
        <v>33</v>
      </c>
      <c r="Q104" s="168" t="s">
        <v>33</v>
      </c>
      <c r="R104" s="168" t="s">
        <v>33</v>
      </c>
      <c r="S104" s="168" t="s">
        <v>33</v>
      </c>
      <c r="T104" s="168" t="s">
        <v>33</v>
      </c>
      <c r="U104" s="168" t="s">
        <v>33</v>
      </c>
      <c r="V104" s="169" t="s">
        <v>33</v>
      </c>
      <c r="W104" s="169" t="s">
        <v>33</v>
      </c>
      <c r="X104" s="169" t="s">
        <v>33</v>
      </c>
      <c r="Y104" s="169" t="s">
        <v>33</v>
      </c>
      <c r="Z104" s="169" t="s">
        <v>33</v>
      </c>
      <c r="AA104" s="169" t="s">
        <v>33</v>
      </c>
      <c r="AB104" s="169" t="s">
        <v>33</v>
      </c>
      <c r="AC104" s="169" t="s">
        <v>33</v>
      </c>
      <c r="AD104" s="169" t="s">
        <v>33</v>
      </c>
      <c r="AE104" s="169" t="s">
        <v>33</v>
      </c>
      <c r="AF104" s="169" t="s">
        <v>33</v>
      </c>
      <c r="AG104" s="169" t="s">
        <v>33</v>
      </c>
      <c r="AH104" s="169" t="s">
        <v>33</v>
      </c>
      <c r="AI104" s="169" t="s">
        <v>33</v>
      </c>
      <c r="AJ104" s="169" t="s">
        <v>33</v>
      </c>
      <c r="AK104" s="169" t="s">
        <v>33</v>
      </c>
      <c r="AL104" s="169" t="s">
        <v>33</v>
      </c>
      <c r="AM104" s="169" t="s">
        <v>33</v>
      </c>
      <c r="AN104" s="169" t="s">
        <v>33</v>
      </c>
      <c r="AO104" s="169" t="s">
        <v>33</v>
      </c>
      <c r="AP104" s="169" t="s">
        <v>33</v>
      </c>
      <c r="AQ104" s="169" t="s">
        <v>464</v>
      </c>
      <c r="AR104" s="169" t="s">
        <v>34</v>
      </c>
      <c r="AS104" s="169" t="s">
        <v>33</v>
      </c>
      <c r="AT104" s="169" t="s">
        <v>33</v>
      </c>
      <c r="AU104" s="169" t="s">
        <v>33</v>
      </c>
      <c r="AV104" s="169" t="s">
        <v>33</v>
      </c>
      <c r="AW104" s="169" t="s">
        <v>34</v>
      </c>
      <c r="AX104" s="169" t="s">
        <v>34</v>
      </c>
      <c r="AY104" s="169" t="s">
        <v>33</v>
      </c>
      <c r="AZ104" s="169" t="s">
        <v>33</v>
      </c>
      <c r="BA104" s="169" t="s">
        <v>33</v>
      </c>
      <c r="BB104" s="169" t="s">
        <v>33</v>
      </c>
      <c r="BC104" s="207" t="s">
        <v>33</v>
      </c>
      <c r="BD104" s="207" t="s">
        <v>33</v>
      </c>
      <c r="BE104" s="207" t="s">
        <v>33</v>
      </c>
      <c r="BF104" s="208" t="s">
        <v>33</v>
      </c>
      <c r="BG104" s="196"/>
      <c r="BH104" s="211" t="str">
        <f>Data[[#This Row],[Tipo de Muestra]]</f>
        <v>Critica</v>
      </c>
      <c r="BI104" s="196"/>
      <c r="BJ104" s="196"/>
      <c r="BK104">
        <f t="shared" si="206"/>
        <v>1</v>
      </c>
      <c r="BL104">
        <f t="shared" si="207"/>
        <v>1</v>
      </c>
      <c r="BM104">
        <f t="shared" si="332"/>
        <v>1</v>
      </c>
      <c r="BN104">
        <f t="shared" si="333"/>
        <v>1</v>
      </c>
      <c r="BO104">
        <f t="shared" si="334"/>
        <v>1</v>
      </c>
      <c r="BP104">
        <f t="shared" si="335"/>
        <v>1</v>
      </c>
      <c r="BQ104">
        <f t="shared" si="336"/>
        <v>1</v>
      </c>
      <c r="BR104">
        <f t="shared" si="337"/>
        <v>1</v>
      </c>
      <c r="BS104">
        <f t="shared" si="338"/>
        <v>1</v>
      </c>
      <c r="BT104">
        <f t="shared" si="339"/>
        <v>1</v>
      </c>
      <c r="BU104">
        <f t="shared" si="340"/>
        <v>1</v>
      </c>
      <c r="BV104">
        <f t="shared" si="341"/>
        <v>1</v>
      </c>
      <c r="BW104">
        <f t="shared" si="342"/>
        <v>1</v>
      </c>
      <c r="BX104">
        <f t="shared" si="343"/>
        <v>1</v>
      </c>
      <c r="BY104">
        <f t="shared" si="344"/>
        <v>1</v>
      </c>
      <c r="BZ104">
        <f t="shared" si="345"/>
        <v>1</v>
      </c>
      <c r="CA104">
        <f t="shared" si="346"/>
        <v>1</v>
      </c>
      <c r="CB104">
        <f t="shared" si="347"/>
        <v>1</v>
      </c>
      <c r="CC104">
        <f t="shared" si="348"/>
        <v>1</v>
      </c>
      <c r="CD104">
        <f t="shared" si="349"/>
        <v>1</v>
      </c>
      <c r="CE104">
        <f t="shared" si="350"/>
        <v>1</v>
      </c>
      <c r="CF104">
        <f t="shared" si="299"/>
        <v>1</v>
      </c>
      <c r="CG104">
        <f t="shared" si="300"/>
        <v>1</v>
      </c>
      <c r="CH104">
        <f t="shared" si="301"/>
        <v>1</v>
      </c>
      <c r="CI104">
        <f t="shared" si="302"/>
        <v>1</v>
      </c>
      <c r="CJ104">
        <f t="shared" si="303"/>
        <v>1</v>
      </c>
      <c r="CK104">
        <f t="shared" si="304"/>
        <v>1</v>
      </c>
      <c r="CL104">
        <f t="shared" si="305"/>
        <v>1</v>
      </c>
      <c r="CM104">
        <f t="shared" si="306"/>
        <v>1</v>
      </c>
      <c r="CN104">
        <f t="shared" si="307"/>
        <v>1</v>
      </c>
      <c r="CO104">
        <f t="shared" si="308"/>
        <v>1</v>
      </c>
      <c r="CP104">
        <f t="shared" si="309"/>
        <v>1</v>
      </c>
      <c r="CQ104">
        <f t="shared" si="310"/>
        <v>1</v>
      </c>
      <c r="CR104">
        <f t="shared" si="311"/>
        <v>0</v>
      </c>
      <c r="CS104">
        <f t="shared" si="312"/>
        <v>1</v>
      </c>
      <c r="CT104">
        <f t="shared" si="313"/>
        <v>1</v>
      </c>
      <c r="CU104">
        <f t="shared" si="314"/>
        <v>1</v>
      </c>
      <c r="CV104">
        <f t="shared" si="315"/>
        <v>1</v>
      </c>
      <c r="CW104">
        <f t="shared" si="316"/>
        <v>0</v>
      </c>
      <c r="CX104">
        <f t="shared" si="317"/>
        <v>0</v>
      </c>
      <c r="CY104">
        <f t="shared" si="318"/>
        <v>1</v>
      </c>
      <c r="CZ104">
        <f t="shared" si="319"/>
        <v>1</v>
      </c>
      <c r="DA104">
        <f t="shared" si="320"/>
        <v>1</v>
      </c>
      <c r="DB104">
        <f t="shared" si="321"/>
        <v>1</v>
      </c>
      <c r="DC104" s="187">
        <f t="shared" si="322"/>
        <v>1</v>
      </c>
      <c r="DD104" s="187">
        <f t="shared" si="323"/>
        <v>1</v>
      </c>
      <c r="DE104" s="187">
        <f t="shared" si="324"/>
        <v>1</v>
      </c>
      <c r="DF104" s="187">
        <f t="shared" si="208"/>
        <v>1</v>
      </c>
      <c r="DG104">
        <f t="shared" si="351"/>
        <v>1</v>
      </c>
      <c r="DH104" s="7">
        <f t="shared" si="209"/>
        <v>0.15</v>
      </c>
      <c r="DI104" s="7">
        <f t="shared" si="210"/>
        <v>0.15</v>
      </c>
      <c r="DJ104" s="7">
        <f t="shared" si="211"/>
        <v>0.15</v>
      </c>
      <c r="DK104" s="7">
        <f t="shared" si="352"/>
        <v>0.15</v>
      </c>
      <c r="DL104" s="7">
        <f t="shared" si="212"/>
        <v>0.3</v>
      </c>
      <c r="DM104" s="7">
        <f t="shared" si="213"/>
        <v>0.3</v>
      </c>
      <c r="DN104" s="7">
        <f t="shared" si="214"/>
        <v>0.3</v>
      </c>
      <c r="DO104" s="7">
        <f t="shared" si="215"/>
        <v>0.3</v>
      </c>
      <c r="DP104" s="7">
        <f>IF(MIN(Data[[#This Row],[¿El agente demuestra escucha activa durante la gestión?6]:[¿El agente parafrasea para confirmar entendimiento?9]])=0,0,30%)</f>
        <v>0.3</v>
      </c>
      <c r="DQ104" s="7">
        <f t="shared" si="216"/>
        <v>0.3</v>
      </c>
      <c r="DR104" s="7">
        <f t="shared" si="217"/>
        <v>0.3</v>
      </c>
      <c r="DS104" s="7">
        <f t="shared" si="218"/>
        <v>0.3</v>
      </c>
      <c r="DT104" s="7">
        <f t="shared" si="219"/>
        <v>0.3</v>
      </c>
      <c r="DU104" s="7">
        <f>IF(MIN(Data[[#This Row],[¿El agente adapta su comunicación al cliente?11]:[¿El agente utiliza el plural corporativo correctamente?14]])=0,0,30%)</f>
        <v>0.3</v>
      </c>
      <c r="DV104" s="7">
        <f t="shared" si="220"/>
        <v>0.25</v>
      </c>
      <c r="DW104" s="7">
        <f t="shared" si="353"/>
        <v>0.25</v>
      </c>
      <c r="DX104" s="7">
        <f t="shared" si="354"/>
        <v>1</v>
      </c>
      <c r="DY104" s="7">
        <f t="shared" si="325"/>
        <v>1</v>
      </c>
      <c r="DZ104" s="7">
        <f t="shared" si="326"/>
        <v>1</v>
      </c>
      <c r="EA104" s="7">
        <f t="shared" si="327"/>
        <v>1</v>
      </c>
      <c r="EB104" s="7">
        <f t="shared" si="328"/>
        <v>1</v>
      </c>
      <c r="EC104" s="7">
        <f t="shared" si="355"/>
        <v>1</v>
      </c>
      <c r="ED104" s="7">
        <f t="shared" si="221"/>
        <v>1</v>
      </c>
      <c r="EE104" s="7">
        <f t="shared" si="222"/>
        <v>1</v>
      </c>
      <c r="EF104" s="7">
        <f>IF(SUM(Data[[#This Row],[¿El agente presenta correctamente los beneficios del producto?23]:[¿El agente comunica beneficios emocionales al cliente?24]])=200%,100%,0%)</f>
        <v>1</v>
      </c>
      <c r="EG104" s="7">
        <f t="shared" si="223"/>
        <v>1</v>
      </c>
      <c r="EH104" s="7">
        <f t="shared" si="224"/>
        <v>1</v>
      </c>
      <c r="EI104" s="7">
        <f t="shared" si="225"/>
        <v>1</v>
      </c>
      <c r="EJ104" s="7">
        <f t="shared" si="356"/>
        <v>1</v>
      </c>
      <c r="EK104" s="7">
        <f t="shared" si="226"/>
        <v>1</v>
      </c>
      <c r="EL104" s="7">
        <f>+Data[[#This Row],[¿El agente explica los términos y condiciones del servicio?28]]</f>
        <v>1</v>
      </c>
      <c r="EM104" s="7">
        <f t="shared" si="227"/>
        <v>1</v>
      </c>
      <c r="EN104" s="7">
        <f>+Data[[#This Row],[¿El agente identifica correctamente la solicitud del cliente? 2]]</f>
        <v>1</v>
      </c>
      <c r="EO104" s="7">
        <f t="shared" si="228"/>
        <v>1</v>
      </c>
      <c r="EP104" s="7">
        <f t="shared" si="229"/>
        <v>1</v>
      </c>
      <c r="EQ104" s="7">
        <f t="shared" si="230"/>
        <v>1</v>
      </c>
      <c r="ER104" s="7">
        <f t="shared" si="357"/>
        <v>1</v>
      </c>
      <c r="ES104" s="7">
        <f t="shared" si="231"/>
        <v>1</v>
      </c>
      <c r="ET104" s="7">
        <f t="shared" si="232"/>
        <v>1</v>
      </c>
      <c r="EU104" s="7">
        <f t="shared" si="358"/>
        <v>1</v>
      </c>
      <c r="EV104" s="7">
        <f t="shared" si="233"/>
        <v>1</v>
      </c>
      <c r="EW104" s="7">
        <f t="shared" si="234"/>
        <v>1</v>
      </c>
      <c r="EX104" s="7">
        <f t="shared" si="329"/>
        <v>1</v>
      </c>
      <c r="EY104" s="7">
        <f t="shared" si="330"/>
        <v>1</v>
      </c>
      <c r="EZ104" s="7">
        <f t="shared" si="235"/>
        <v>1</v>
      </c>
      <c r="FA104" s="7">
        <f t="shared" si="331"/>
        <v>0</v>
      </c>
      <c r="FB104" s="7">
        <f t="shared" si="359"/>
        <v>0</v>
      </c>
      <c r="FC104" s="7">
        <f t="shared" si="360"/>
        <v>0</v>
      </c>
      <c r="FD104" s="7">
        <f t="shared" si="236"/>
        <v>0</v>
      </c>
      <c r="FE104" s="7">
        <f t="shared" si="237"/>
        <v>1</v>
      </c>
      <c r="FF104" s="7">
        <f t="shared" si="238"/>
        <v>1</v>
      </c>
      <c r="FG104" s="7">
        <f t="shared" si="239"/>
        <v>1</v>
      </c>
      <c r="FH104" s="7">
        <f t="shared" si="240"/>
        <v>1</v>
      </c>
      <c r="FI104" s="7">
        <f t="shared" si="241"/>
        <v>0</v>
      </c>
      <c r="FJ104" s="7">
        <f t="shared" si="361"/>
        <v>0</v>
      </c>
      <c r="FK104" s="7">
        <f t="shared" si="242"/>
        <v>0</v>
      </c>
      <c r="FL104" s="7">
        <f>+Data[[#This Row],[¿El agente gestiona la oferta según la campaña vigente?48]]</f>
        <v>0</v>
      </c>
      <c r="FM104" s="7">
        <f t="shared" si="243"/>
        <v>1</v>
      </c>
      <c r="FN104" s="7">
        <f t="shared" si="244"/>
        <v>1</v>
      </c>
      <c r="FO104" s="7">
        <f t="shared" si="245"/>
        <v>1</v>
      </c>
      <c r="FP104" s="7">
        <f t="shared" si="362"/>
        <v>1</v>
      </c>
      <c r="FQ104" s="7">
        <f t="shared" si="246"/>
        <v>1</v>
      </c>
      <c r="FR104" s="7">
        <f>+Data[[#This Row],[¿El agente registra correctamente todas las interacciones?52]]</f>
        <v>1</v>
      </c>
      <c r="FS104" s="7">
        <f t="shared" si="363"/>
        <v>0</v>
      </c>
      <c r="FT104" s="240">
        <f t="shared" si="247"/>
        <v>1</v>
      </c>
      <c r="FU104" s="7">
        <f>+Data[[#This Row],[¿El agente confirma la titularidad del cliente adecuadamente?53]]</f>
        <v>1</v>
      </c>
      <c r="FV104" s="240">
        <f t="shared" si="248"/>
        <v>1</v>
      </c>
      <c r="FW104" s="240">
        <f t="shared" si="249"/>
        <v>1</v>
      </c>
      <c r="FX104" s="7">
        <f t="shared" si="364"/>
        <v>1</v>
      </c>
      <c r="FY104" s="240">
        <f t="shared" si="250"/>
        <v>1</v>
      </c>
      <c r="FZ104" s="7">
        <f>+Data[[#This Row],[¿El agente evita compartir información sensible?56]]</f>
        <v>1</v>
      </c>
      <c r="GA104" s="7">
        <f t="shared" si="365"/>
        <v>1</v>
      </c>
      <c r="GB104" s="189">
        <f t="shared" si="366"/>
        <v>0.1</v>
      </c>
      <c r="GC104" s="189">
        <f t="shared" si="367"/>
        <v>0</v>
      </c>
      <c r="GD104" s="190">
        <f t="shared" si="368"/>
        <v>0</v>
      </c>
      <c r="GE104" s="190">
        <f t="shared" si="369"/>
        <v>0.3</v>
      </c>
      <c r="GF104" s="7">
        <f t="shared" si="370"/>
        <v>0.4</v>
      </c>
      <c r="GG104" s="187">
        <f>1</f>
        <v>1</v>
      </c>
      <c r="GH104" s="187">
        <f t="shared" si="251"/>
        <v>1</v>
      </c>
      <c r="GI104" t="str">
        <f t="shared" si="252"/>
        <v/>
      </c>
      <c r="GJ104" t="str">
        <f t="shared" si="253"/>
        <v/>
      </c>
      <c r="GK104" t="str">
        <f t="shared" si="254"/>
        <v/>
      </c>
      <c r="GN104" t="str">
        <f t="shared" si="255"/>
        <v/>
      </c>
      <c r="GO104" t="str">
        <f t="shared" si="256"/>
        <v/>
      </c>
      <c r="GP104" t="str">
        <f t="shared" si="257"/>
        <v/>
      </c>
      <c r="GQ104" t="str">
        <f t="shared" si="258"/>
        <v/>
      </c>
      <c r="GR104" t="str">
        <f t="shared" si="259"/>
        <v/>
      </c>
      <c r="GS104" t="str">
        <f t="shared" si="260"/>
        <v/>
      </c>
      <c r="GT104" t="str">
        <f t="shared" si="261"/>
        <v/>
      </c>
      <c r="GU104" t="e">
        <f>IF(#REF!="No",#REF!,"")</f>
        <v>#REF!</v>
      </c>
      <c r="GV104" t="str">
        <f t="shared" si="262"/>
        <v/>
      </c>
      <c r="GW104" t="str">
        <f t="shared" si="263"/>
        <v/>
      </c>
      <c r="GX104" t="str">
        <f t="shared" si="264"/>
        <v/>
      </c>
      <c r="GY104" t="str">
        <f t="shared" si="265"/>
        <v/>
      </c>
      <c r="GZ104" t="str">
        <f t="shared" si="266"/>
        <v/>
      </c>
      <c r="HA104" t="str">
        <f t="shared" si="267"/>
        <v/>
      </c>
      <c r="HB104" t="str">
        <f t="shared" si="268"/>
        <v/>
      </c>
      <c r="HC104" t="str">
        <f t="shared" si="269"/>
        <v/>
      </c>
      <c r="HD104" t="str">
        <f t="shared" si="270"/>
        <v/>
      </c>
      <c r="HE104" t="str">
        <f t="shared" si="271"/>
        <v/>
      </c>
      <c r="HF104" t="str">
        <f t="shared" si="272"/>
        <v/>
      </c>
      <c r="HG104" t="str">
        <f t="shared" si="273"/>
        <v/>
      </c>
      <c r="HH104" t="str">
        <f t="shared" si="274"/>
        <v/>
      </c>
      <c r="HI104" t="str">
        <f t="shared" si="275"/>
        <v/>
      </c>
      <c r="HJ104" t="str">
        <f t="shared" si="276"/>
        <v/>
      </c>
      <c r="HK104" t="str">
        <f t="shared" si="277"/>
        <v/>
      </c>
      <c r="HL104" t="str">
        <f t="shared" si="278"/>
        <v/>
      </c>
      <c r="HM104" t="str">
        <f t="shared" si="279"/>
        <v/>
      </c>
      <c r="HN104" t="str">
        <f t="shared" si="280"/>
        <v/>
      </c>
      <c r="HO104" t="str">
        <f t="shared" si="281"/>
        <v/>
      </c>
      <c r="HP104" t="str">
        <f t="shared" si="282"/>
        <v/>
      </c>
      <c r="HQ104" t="e">
        <f>IF(#REF!="No",#REF!,"")</f>
        <v>#REF!</v>
      </c>
      <c r="HR104" t="e">
        <f>IF(#REF!="No",#REF!,"")</f>
        <v>#REF!</v>
      </c>
      <c r="HS104" t="str">
        <f t="shared" si="283"/>
        <v xml:space="preserve">¿El agente ofrece adecuadamente un producto adicional? </v>
      </c>
      <c r="HT104" t="str">
        <f t="shared" si="284"/>
        <v/>
      </c>
      <c r="HU104" t="str">
        <f t="shared" si="285"/>
        <v/>
      </c>
      <c r="HV104" t="str">
        <f t="shared" si="286"/>
        <v/>
      </c>
      <c r="HW104" t="str">
        <f t="shared" si="287"/>
        <v/>
      </c>
      <c r="HX104" t="str">
        <f t="shared" si="288"/>
        <v xml:space="preserve">¿El agente maneja correctamente las objeciones del cliente? </v>
      </c>
      <c r="HY104" t="str">
        <f t="shared" si="289"/>
        <v xml:space="preserve">¿El agente gestiona la oferta según la campaña vigente? </v>
      </c>
      <c r="HZ104" t="str">
        <f t="shared" si="290"/>
        <v/>
      </c>
      <c r="IA104" t="str">
        <f t="shared" si="291"/>
        <v/>
      </c>
      <c r="IB104" t="str">
        <f t="shared" si="292"/>
        <v/>
      </c>
      <c r="IC104" t="str">
        <f t="shared" si="293"/>
        <v/>
      </c>
      <c r="ID104" s="187" t="str">
        <f t="shared" si="294"/>
        <v/>
      </c>
      <c r="IE104" s="187" t="str">
        <f t="shared" si="295"/>
        <v/>
      </c>
      <c r="IF104" s="187" t="str">
        <f t="shared" si="296"/>
        <v/>
      </c>
      <c r="IG104" s="187" t="str">
        <f t="shared" si="297"/>
        <v/>
      </c>
      <c r="IH104" s="78" t="str">
        <f>A104&amp;" "&amp;F104&amp;" "&amp;Data[[#This Row],[mes]]</f>
        <v>Yosuany Milagros Muñoz Apolayo Outbound may-26</v>
      </c>
      <c r="II104" s="78">
        <f t="shared" si="373"/>
        <v>2</v>
      </c>
      <c r="IJ104" s="78">
        <f t="shared" si="371"/>
        <v>0</v>
      </c>
      <c r="IK104" s="78">
        <f>IF(Data[[#This Row],[Muestra Critica]]&gt;0,Data[[#This Row],[Muestra Critica]],"")</f>
        <v>1</v>
      </c>
      <c r="IL104">
        <f>IF(IK104="","",COUNTIF($IK$3:$IK519,IK104))</f>
        <v>397</v>
      </c>
      <c r="IM104">
        <f t="shared" si="372"/>
        <v>0</v>
      </c>
      <c r="IN104" s="188" t="str">
        <f t="shared" si="298"/>
        <v>may-26</v>
      </c>
      <c r="IO104" s="78"/>
      <c r="IP104" s="78"/>
      <c r="IQ104" s="78"/>
      <c r="IR104" s="78"/>
      <c r="IS104" s="78" t="str">
        <f ca="1">IFERROR(_xlfn.XLOOKUP(A:A,HC!B:B,HC!E:E,,0),0)</f>
        <v>&gt; 60 dias</v>
      </c>
    </row>
    <row r="105" spans="1:253" ht="15.5">
      <c r="A105" s="205" t="s">
        <v>350</v>
      </c>
      <c r="B105" s="205">
        <v>69544428</v>
      </c>
      <c r="C105" s="210">
        <v>46153</v>
      </c>
      <c r="D105" s="205" t="s">
        <v>449</v>
      </c>
      <c r="E105" s="205" t="s">
        <v>431</v>
      </c>
      <c r="F105" s="205" t="s">
        <v>32</v>
      </c>
      <c r="G105" s="205" t="s">
        <v>436</v>
      </c>
      <c r="H105" s="205" t="s">
        <v>451</v>
      </c>
      <c r="I105" s="206" t="s">
        <v>447</v>
      </c>
      <c r="J105" s="168" t="s">
        <v>33</v>
      </c>
      <c r="K105" s="168" t="s">
        <v>33</v>
      </c>
      <c r="L105" s="168" t="s">
        <v>33</v>
      </c>
      <c r="M105" s="168" t="s">
        <v>33</v>
      </c>
      <c r="N105" s="168" t="s">
        <v>33</v>
      </c>
      <c r="O105" s="168" t="s">
        <v>33</v>
      </c>
      <c r="P105" s="168" t="s">
        <v>33</v>
      </c>
      <c r="Q105" s="168" t="s">
        <v>33</v>
      </c>
      <c r="R105" s="168" t="s">
        <v>33</v>
      </c>
      <c r="S105" s="168" t="s">
        <v>33</v>
      </c>
      <c r="T105" s="168" t="s">
        <v>33</v>
      </c>
      <c r="U105" s="168" t="s">
        <v>33</v>
      </c>
      <c r="V105" s="169" t="s">
        <v>33</v>
      </c>
      <c r="W105" s="169" t="s">
        <v>33</v>
      </c>
      <c r="X105" s="169" t="s">
        <v>33</v>
      </c>
      <c r="Y105" s="169" t="s">
        <v>33</v>
      </c>
      <c r="Z105" s="169" t="s">
        <v>33</v>
      </c>
      <c r="AA105" s="169" t="s">
        <v>33</v>
      </c>
      <c r="AB105" s="169" t="s">
        <v>33</v>
      </c>
      <c r="AC105" s="169" t="s">
        <v>33</v>
      </c>
      <c r="AD105" s="169" t="s">
        <v>33</v>
      </c>
      <c r="AE105" s="169" t="s">
        <v>34</v>
      </c>
      <c r="AF105" s="169" t="s">
        <v>33</v>
      </c>
      <c r="AG105" s="169" t="s">
        <v>33</v>
      </c>
      <c r="AH105" s="169" t="s">
        <v>33</v>
      </c>
      <c r="AI105" s="169" t="s">
        <v>33</v>
      </c>
      <c r="AJ105" s="169" t="s">
        <v>33</v>
      </c>
      <c r="AK105" s="169" t="s">
        <v>34</v>
      </c>
      <c r="AL105" s="169" t="s">
        <v>33</v>
      </c>
      <c r="AM105" s="169" t="s">
        <v>33</v>
      </c>
      <c r="AN105" s="169" t="s">
        <v>33</v>
      </c>
      <c r="AO105" s="169" t="s">
        <v>33</v>
      </c>
      <c r="AP105" s="169" t="s">
        <v>33</v>
      </c>
      <c r="AQ105" s="169" t="s">
        <v>464</v>
      </c>
      <c r="AR105" s="169" t="s">
        <v>34</v>
      </c>
      <c r="AS105" s="169" t="s">
        <v>33</v>
      </c>
      <c r="AT105" s="169" t="s">
        <v>33</v>
      </c>
      <c r="AU105" s="169" t="s">
        <v>33</v>
      </c>
      <c r="AV105" s="169" t="s">
        <v>33</v>
      </c>
      <c r="AW105" s="169" t="s">
        <v>34</v>
      </c>
      <c r="AX105" s="169" t="s">
        <v>34</v>
      </c>
      <c r="AY105" s="169" t="s">
        <v>33</v>
      </c>
      <c r="AZ105" s="169" t="s">
        <v>33</v>
      </c>
      <c r="BA105" s="169" t="s">
        <v>33</v>
      </c>
      <c r="BB105" s="169" t="s">
        <v>33</v>
      </c>
      <c r="BC105" s="207" t="s">
        <v>33</v>
      </c>
      <c r="BD105" s="207" t="s">
        <v>33</v>
      </c>
      <c r="BE105" s="207" t="s">
        <v>33</v>
      </c>
      <c r="BF105" s="208" t="s">
        <v>33</v>
      </c>
      <c r="BG105" s="196"/>
      <c r="BH105" s="211" t="str">
        <f>Data[[#This Row],[Tipo de Muestra]]</f>
        <v>Critica</v>
      </c>
      <c r="BI105" s="196"/>
      <c r="BJ105" s="196"/>
      <c r="BK105">
        <f t="shared" si="206"/>
        <v>1</v>
      </c>
      <c r="BL105">
        <f t="shared" si="207"/>
        <v>1</v>
      </c>
      <c r="BM105">
        <f t="shared" si="332"/>
        <v>1</v>
      </c>
      <c r="BN105">
        <f t="shared" si="333"/>
        <v>1</v>
      </c>
      <c r="BO105">
        <f t="shared" si="334"/>
        <v>1</v>
      </c>
      <c r="BP105">
        <f t="shared" si="335"/>
        <v>1</v>
      </c>
      <c r="BQ105">
        <f t="shared" si="336"/>
        <v>1</v>
      </c>
      <c r="BR105">
        <f t="shared" si="337"/>
        <v>1</v>
      </c>
      <c r="BS105">
        <f t="shared" si="338"/>
        <v>1</v>
      </c>
      <c r="BT105">
        <f t="shared" si="339"/>
        <v>1</v>
      </c>
      <c r="BU105">
        <f t="shared" si="340"/>
        <v>1</v>
      </c>
      <c r="BV105">
        <f t="shared" si="341"/>
        <v>1</v>
      </c>
      <c r="BW105">
        <f t="shared" si="342"/>
        <v>1</v>
      </c>
      <c r="BX105">
        <f t="shared" si="343"/>
        <v>1</v>
      </c>
      <c r="BY105">
        <f t="shared" si="344"/>
        <v>1</v>
      </c>
      <c r="BZ105">
        <f t="shared" si="345"/>
        <v>1</v>
      </c>
      <c r="CA105">
        <f t="shared" si="346"/>
        <v>1</v>
      </c>
      <c r="CB105">
        <f t="shared" si="347"/>
        <v>1</v>
      </c>
      <c r="CC105">
        <f t="shared" si="348"/>
        <v>1</v>
      </c>
      <c r="CD105">
        <f t="shared" si="349"/>
        <v>1</v>
      </c>
      <c r="CE105">
        <f t="shared" si="350"/>
        <v>1</v>
      </c>
      <c r="CF105">
        <f t="shared" si="299"/>
        <v>1</v>
      </c>
      <c r="CG105">
        <f t="shared" si="300"/>
        <v>1</v>
      </c>
      <c r="CH105">
        <f t="shared" si="301"/>
        <v>1</v>
      </c>
      <c r="CI105">
        <f t="shared" si="302"/>
        <v>1</v>
      </c>
      <c r="CJ105">
        <f t="shared" si="303"/>
        <v>1</v>
      </c>
      <c r="CK105">
        <f t="shared" si="304"/>
        <v>0</v>
      </c>
      <c r="CL105">
        <f t="shared" si="305"/>
        <v>1</v>
      </c>
      <c r="CM105">
        <f t="shared" si="306"/>
        <v>1</v>
      </c>
      <c r="CN105">
        <f t="shared" si="307"/>
        <v>1</v>
      </c>
      <c r="CO105">
        <f t="shared" si="308"/>
        <v>1</v>
      </c>
      <c r="CP105">
        <f t="shared" si="309"/>
        <v>1</v>
      </c>
      <c r="CQ105">
        <f t="shared" si="310"/>
        <v>1</v>
      </c>
      <c r="CR105">
        <f t="shared" si="311"/>
        <v>0</v>
      </c>
      <c r="CS105">
        <f t="shared" si="312"/>
        <v>1</v>
      </c>
      <c r="CT105">
        <f t="shared" si="313"/>
        <v>1</v>
      </c>
      <c r="CU105">
        <f t="shared" si="314"/>
        <v>1</v>
      </c>
      <c r="CV105">
        <f t="shared" si="315"/>
        <v>1</v>
      </c>
      <c r="CW105">
        <f t="shared" si="316"/>
        <v>0</v>
      </c>
      <c r="CX105">
        <f t="shared" si="317"/>
        <v>0</v>
      </c>
      <c r="CY105">
        <f t="shared" si="318"/>
        <v>1</v>
      </c>
      <c r="CZ105">
        <f t="shared" si="319"/>
        <v>1</v>
      </c>
      <c r="DA105">
        <f t="shared" si="320"/>
        <v>1</v>
      </c>
      <c r="DB105">
        <f t="shared" si="321"/>
        <v>1</v>
      </c>
      <c r="DC105" s="187">
        <f t="shared" si="322"/>
        <v>1</v>
      </c>
      <c r="DD105" s="187">
        <f t="shared" si="323"/>
        <v>1</v>
      </c>
      <c r="DE105" s="187">
        <f t="shared" si="324"/>
        <v>1</v>
      </c>
      <c r="DF105" s="187">
        <f t="shared" si="208"/>
        <v>1</v>
      </c>
      <c r="DG105">
        <f t="shared" si="351"/>
        <v>1</v>
      </c>
      <c r="DH105" s="7">
        <f t="shared" si="209"/>
        <v>0.15</v>
      </c>
      <c r="DI105" s="7">
        <f t="shared" si="210"/>
        <v>0.15</v>
      </c>
      <c r="DJ105" s="7">
        <f t="shared" si="211"/>
        <v>0.15</v>
      </c>
      <c r="DK105" s="7">
        <f t="shared" si="352"/>
        <v>0.15</v>
      </c>
      <c r="DL105" s="7">
        <f t="shared" si="212"/>
        <v>0.3</v>
      </c>
      <c r="DM105" s="7">
        <f t="shared" si="213"/>
        <v>0.3</v>
      </c>
      <c r="DN105" s="7">
        <f t="shared" si="214"/>
        <v>0.3</v>
      </c>
      <c r="DO105" s="7">
        <f t="shared" si="215"/>
        <v>0.3</v>
      </c>
      <c r="DP105" s="7">
        <f>IF(MIN(Data[[#This Row],[¿El agente demuestra escucha activa durante la gestión?6]:[¿El agente parafrasea para confirmar entendimiento?9]])=0,0,30%)</f>
        <v>0.3</v>
      </c>
      <c r="DQ105" s="7">
        <f t="shared" si="216"/>
        <v>0.3</v>
      </c>
      <c r="DR105" s="7">
        <f t="shared" si="217"/>
        <v>0.3</v>
      </c>
      <c r="DS105" s="7">
        <f t="shared" si="218"/>
        <v>0.3</v>
      </c>
      <c r="DT105" s="7">
        <f t="shared" si="219"/>
        <v>0.3</v>
      </c>
      <c r="DU105" s="7">
        <f>IF(MIN(Data[[#This Row],[¿El agente adapta su comunicación al cliente?11]:[¿El agente utiliza el plural corporativo correctamente?14]])=0,0,30%)</f>
        <v>0.3</v>
      </c>
      <c r="DV105" s="7">
        <f t="shared" si="220"/>
        <v>0.25</v>
      </c>
      <c r="DW105" s="7">
        <f t="shared" si="353"/>
        <v>0.25</v>
      </c>
      <c r="DX105" s="7">
        <f t="shared" si="354"/>
        <v>1</v>
      </c>
      <c r="DY105" s="7">
        <f t="shared" si="325"/>
        <v>1</v>
      </c>
      <c r="DZ105" s="7">
        <f t="shared" si="326"/>
        <v>1</v>
      </c>
      <c r="EA105" s="7">
        <f t="shared" si="327"/>
        <v>1</v>
      </c>
      <c r="EB105" s="7">
        <f t="shared" si="328"/>
        <v>1</v>
      </c>
      <c r="EC105" s="7">
        <f t="shared" si="355"/>
        <v>1</v>
      </c>
      <c r="ED105" s="7">
        <f t="shared" si="221"/>
        <v>1</v>
      </c>
      <c r="EE105" s="7">
        <f t="shared" si="222"/>
        <v>1</v>
      </c>
      <c r="EF105" s="7">
        <f>IF(SUM(Data[[#This Row],[¿El agente presenta correctamente los beneficios del producto?23]:[¿El agente comunica beneficios emocionales al cliente?24]])=200%,100%,0%)</f>
        <v>1</v>
      </c>
      <c r="EG105" s="7">
        <f t="shared" si="223"/>
        <v>1</v>
      </c>
      <c r="EH105" s="7">
        <f t="shared" si="224"/>
        <v>1</v>
      </c>
      <c r="EI105" s="7">
        <f t="shared" si="225"/>
        <v>1</v>
      </c>
      <c r="EJ105" s="7">
        <f t="shared" si="356"/>
        <v>1</v>
      </c>
      <c r="EK105" s="7">
        <f t="shared" si="226"/>
        <v>0</v>
      </c>
      <c r="EL105" s="7">
        <f>+Data[[#This Row],[¿El agente explica los términos y condiciones del servicio?28]]</f>
        <v>0</v>
      </c>
      <c r="EM105" s="7">
        <f t="shared" si="227"/>
        <v>1</v>
      </c>
      <c r="EN105" s="7">
        <f>+Data[[#This Row],[¿El agente identifica correctamente la solicitud del cliente? 2]]</f>
        <v>1</v>
      </c>
      <c r="EO105" s="7">
        <f t="shared" si="228"/>
        <v>1</v>
      </c>
      <c r="EP105" s="7">
        <f t="shared" si="229"/>
        <v>1</v>
      </c>
      <c r="EQ105" s="7">
        <f t="shared" si="230"/>
        <v>1</v>
      </c>
      <c r="ER105" s="7">
        <f t="shared" si="357"/>
        <v>1</v>
      </c>
      <c r="ES105" s="7">
        <f t="shared" si="231"/>
        <v>1</v>
      </c>
      <c r="ET105" s="7">
        <f t="shared" si="232"/>
        <v>0</v>
      </c>
      <c r="EU105" s="7">
        <f t="shared" si="358"/>
        <v>0</v>
      </c>
      <c r="EV105" s="7">
        <f t="shared" si="233"/>
        <v>1</v>
      </c>
      <c r="EW105" s="7">
        <f t="shared" si="234"/>
        <v>1</v>
      </c>
      <c r="EX105" s="7">
        <f t="shared" si="329"/>
        <v>1</v>
      </c>
      <c r="EY105" s="7">
        <f t="shared" si="330"/>
        <v>1</v>
      </c>
      <c r="EZ105" s="7">
        <f t="shared" si="235"/>
        <v>1</v>
      </c>
      <c r="FA105" s="7">
        <f t="shared" si="331"/>
        <v>0</v>
      </c>
      <c r="FB105" s="7">
        <f t="shared" si="359"/>
        <v>0</v>
      </c>
      <c r="FC105" s="7">
        <f t="shared" si="360"/>
        <v>0</v>
      </c>
      <c r="FD105" s="7">
        <f t="shared" si="236"/>
        <v>0</v>
      </c>
      <c r="FE105" s="7">
        <f t="shared" si="237"/>
        <v>1</v>
      </c>
      <c r="FF105" s="7">
        <f t="shared" si="238"/>
        <v>1</v>
      </c>
      <c r="FG105" s="7">
        <f t="shared" si="239"/>
        <v>1</v>
      </c>
      <c r="FH105" s="7">
        <f t="shared" si="240"/>
        <v>1</v>
      </c>
      <c r="FI105" s="7">
        <f t="shared" si="241"/>
        <v>0</v>
      </c>
      <c r="FJ105" s="7">
        <f t="shared" si="361"/>
        <v>0</v>
      </c>
      <c r="FK105" s="7">
        <f t="shared" si="242"/>
        <v>0</v>
      </c>
      <c r="FL105" s="7">
        <f>+Data[[#This Row],[¿El agente gestiona la oferta según la campaña vigente?48]]</f>
        <v>0</v>
      </c>
      <c r="FM105" s="7">
        <f t="shared" si="243"/>
        <v>1</v>
      </c>
      <c r="FN105" s="7">
        <f t="shared" si="244"/>
        <v>1</v>
      </c>
      <c r="FO105" s="7">
        <f t="shared" si="245"/>
        <v>1</v>
      </c>
      <c r="FP105" s="7">
        <f t="shared" si="362"/>
        <v>1</v>
      </c>
      <c r="FQ105" s="7">
        <f t="shared" si="246"/>
        <v>1</v>
      </c>
      <c r="FR105" s="7">
        <f>+Data[[#This Row],[¿El agente registra correctamente todas las interacciones?52]]</f>
        <v>1</v>
      </c>
      <c r="FS105" s="7">
        <f t="shared" si="363"/>
        <v>0</v>
      </c>
      <c r="FT105" s="240">
        <f t="shared" si="247"/>
        <v>1</v>
      </c>
      <c r="FU105" s="7">
        <f>+Data[[#This Row],[¿El agente confirma la titularidad del cliente adecuadamente?53]]</f>
        <v>1</v>
      </c>
      <c r="FV105" s="240">
        <f t="shared" si="248"/>
        <v>1</v>
      </c>
      <c r="FW105" s="240">
        <f t="shared" si="249"/>
        <v>1</v>
      </c>
      <c r="FX105" s="7">
        <f t="shared" si="364"/>
        <v>1</v>
      </c>
      <c r="FY105" s="240">
        <f t="shared" si="250"/>
        <v>1</v>
      </c>
      <c r="FZ105" s="7">
        <f>+Data[[#This Row],[¿El agente evita compartir información sensible?56]]</f>
        <v>1</v>
      </c>
      <c r="GA105" s="7">
        <f t="shared" si="365"/>
        <v>1</v>
      </c>
      <c r="GB105" s="189">
        <f t="shared" si="366"/>
        <v>0.1</v>
      </c>
      <c r="GC105" s="189">
        <f t="shared" si="367"/>
        <v>0</v>
      </c>
      <c r="GD105" s="190">
        <f t="shared" si="368"/>
        <v>0</v>
      </c>
      <c r="GE105" s="190">
        <f t="shared" si="369"/>
        <v>0.3</v>
      </c>
      <c r="GF105" s="7">
        <f t="shared" si="370"/>
        <v>0.4</v>
      </c>
      <c r="GG105" s="187">
        <f>1</f>
        <v>1</v>
      </c>
      <c r="GH105" s="187">
        <f t="shared" si="251"/>
        <v>1</v>
      </c>
      <c r="GI105" t="str">
        <f t="shared" si="252"/>
        <v/>
      </c>
      <c r="GJ105" t="str">
        <f t="shared" si="253"/>
        <v/>
      </c>
      <c r="GK105" t="str">
        <f t="shared" si="254"/>
        <v/>
      </c>
      <c r="GN105" t="str">
        <f t="shared" si="255"/>
        <v/>
      </c>
      <c r="GO105" t="str">
        <f t="shared" si="256"/>
        <v/>
      </c>
      <c r="GP105" t="str">
        <f t="shared" si="257"/>
        <v/>
      </c>
      <c r="GQ105" t="str">
        <f t="shared" si="258"/>
        <v/>
      </c>
      <c r="GR105" t="str">
        <f t="shared" si="259"/>
        <v/>
      </c>
      <c r="GS105" t="str">
        <f t="shared" si="260"/>
        <v/>
      </c>
      <c r="GT105" t="str">
        <f t="shared" si="261"/>
        <v/>
      </c>
      <c r="GU105" t="e">
        <f>IF(#REF!="No",#REF!,"")</f>
        <v>#REF!</v>
      </c>
      <c r="GV105" t="str">
        <f t="shared" si="262"/>
        <v/>
      </c>
      <c r="GW105" t="str">
        <f t="shared" si="263"/>
        <v/>
      </c>
      <c r="GX105" t="str">
        <f t="shared" si="264"/>
        <v/>
      </c>
      <c r="GY105" t="str">
        <f t="shared" si="265"/>
        <v/>
      </c>
      <c r="GZ105" t="str">
        <f t="shared" si="266"/>
        <v/>
      </c>
      <c r="HA105" t="str">
        <f t="shared" si="267"/>
        <v/>
      </c>
      <c r="HB105" t="str">
        <f t="shared" si="268"/>
        <v/>
      </c>
      <c r="HC105" t="str">
        <f t="shared" si="269"/>
        <v/>
      </c>
      <c r="HD105" t="str">
        <f t="shared" si="270"/>
        <v/>
      </c>
      <c r="HE105" t="str">
        <f t="shared" si="271"/>
        <v>¿El agente explica los términos y condiciones del servicio?</v>
      </c>
      <c r="HF105" t="str">
        <f t="shared" si="272"/>
        <v/>
      </c>
      <c r="HG105" t="str">
        <f t="shared" si="273"/>
        <v/>
      </c>
      <c r="HH105" t="str">
        <f t="shared" si="274"/>
        <v/>
      </c>
      <c r="HI105" t="str">
        <f t="shared" si="275"/>
        <v/>
      </c>
      <c r="HJ105" t="str">
        <f t="shared" si="276"/>
        <v/>
      </c>
      <c r="HK105" t="str">
        <f t="shared" si="277"/>
        <v xml:space="preserve">¿El agente utiliza un lenguaje adecuado y profesional? </v>
      </c>
      <c r="HL105" t="str">
        <f t="shared" si="278"/>
        <v/>
      </c>
      <c r="HM105" t="str">
        <f t="shared" si="279"/>
        <v/>
      </c>
      <c r="HN105" t="str">
        <f t="shared" si="280"/>
        <v/>
      </c>
      <c r="HO105" t="str">
        <f t="shared" si="281"/>
        <v/>
      </c>
      <c r="HP105" t="str">
        <f t="shared" si="282"/>
        <v/>
      </c>
      <c r="HQ105" t="e">
        <f>IF(#REF!="No",#REF!,"")</f>
        <v>#REF!</v>
      </c>
      <c r="HR105" t="e">
        <f>IF(#REF!="No",#REF!,"")</f>
        <v>#REF!</v>
      </c>
      <c r="HS105" t="str">
        <f t="shared" si="283"/>
        <v xml:space="preserve">¿El agente ofrece adecuadamente un producto adicional? </v>
      </c>
      <c r="HT105" t="str">
        <f t="shared" si="284"/>
        <v/>
      </c>
      <c r="HU105" t="str">
        <f t="shared" si="285"/>
        <v/>
      </c>
      <c r="HV105" t="str">
        <f t="shared" si="286"/>
        <v/>
      </c>
      <c r="HW105" t="str">
        <f t="shared" si="287"/>
        <v/>
      </c>
      <c r="HX105" t="str">
        <f t="shared" si="288"/>
        <v xml:space="preserve">¿El agente maneja correctamente las objeciones del cliente? </v>
      </c>
      <c r="HY105" t="str">
        <f t="shared" si="289"/>
        <v xml:space="preserve">¿El agente gestiona la oferta según la campaña vigente? </v>
      </c>
      <c r="HZ105" t="str">
        <f t="shared" si="290"/>
        <v/>
      </c>
      <c r="IA105" t="str">
        <f t="shared" si="291"/>
        <v/>
      </c>
      <c r="IB105" t="str">
        <f t="shared" si="292"/>
        <v/>
      </c>
      <c r="IC105" t="str">
        <f t="shared" si="293"/>
        <v/>
      </c>
      <c r="ID105" s="187" t="str">
        <f t="shared" si="294"/>
        <v/>
      </c>
      <c r="IE105" s="187" t="str">
        <f t="shared" si="295"/>
        <v/>
      </c>
      <c r="IF105" s="187" t="str">
        <f t="shared" si="296"/>
        <v/>
      </c>
      <c r="IG105" s="187" t="str">
        <f t="shared" si="297"/>
        <v/>
      </c>
      <c r="IH105" s="78" t="str">
        <f>A105&amp;" "&amp;F105&amp;" "&amp;Data[[#This Row],[mes]]</f>
        <v>Aleshka Sachell Ambulo Prado Outbound may-26</v>
      </c>
      <c r="II105" s="78">
        <f t="shared" si="373"/>
        <v>2</v>
      </c>
      <c r="IJ105" s="78">
        <f t="shared" si="371"/>
        <v>0</v>
      </c>
      <c r="IK105" s="78">
        <f>IF(Data[[#This Row],[Muestra Critica]]&gt;0,Data[[#This Row],[Muestra Critica]],"")</f>
        <v>1</v>
      </c>
      <c r="IL105">
        <f>IF(IK105="","",COUNTIF($IK$3:$IK520,IK105))</f>
        <v>397</v>
      </c>
      <c r="IM105">
        <f t="shared" si="372"/>
        <v>0</v>
      </c>
      <c r="IN105" s="188" t="str">
        <f t="shared" si="298"/>
        <v>may-26</v>
      </c>
      <c r="IO105" s="78"/>
      <c r="IP105" s="78"/>
      <c r="IQ105" s="78"/>
      <c r="IR105" s="78"/>
      <c r="IS105" s="78" t="str">
        <f ca="1">IFERROR(_xlfn.XLOOKUP(A:A,HC!B:B,HC!E:E,,0),0)</f>
        <v>&gt; 60 dias</v>
      </c>
    </row>
    <row r="106" spans="1:253" ht="15.5">
      <c r="A106" s="205" t="s">
        <v>351</v>
      </c>
      <c r="B106" s="205">
        <v>67244798</v>
      </c>
      <c r="C106" s="210">
        <v>46153</v>
      </c>
      <c r="D106" s="205" t="s">
        <v>449</v>
      </c>
      <c r="E106" s="205" t="s">
        <v>431</v>
      </c>
      <c r="F106" s="205" t="s">
        <v>32</v>
      </c>
      <c r="G106" s="205" t="s">
        <v>436</v>
      </c>
      <c r="H106" s="205" t="s">
        <v>451</v>
      </c>
      <c r="I106" s="206" t="s">
        <v>447</v>
      </c>
      <c r="J106" s="168" t="s">
        <v>33</v>
      </c>
      <c r="K106" s="168" t="s">
        <v>33</v>
      </c>
      <c r="L106" s="168" t="s">
        <v>33</v>
      </c>
      <c r="M106" s="168" t="s">
        <v>33</v>
      </c>
      <c r="N106" s="168" t="s">
        <v>33</v>
      </c>
      <c r="O106" s="168" t="s">
        <v>33</v>
      </c>
      <c r="P106" s="168" t="s">
        <v>33</v>
      </c>
      <c r="Q106" s="168" t="s">
        <v>33</v>
      </c>
      <c r="R106" s="168" t="s">
        <v>33</v>
      </c>
      <c r="S106" s="168" t="s">
        <v>33</v>
      </c>
      <c r="T106" s="168" t="s">
        <v>33</v>
      </c>
      <c r="U106" s="168" t="s">
        <v>33</v>
      </c>
      <c r="V106" s="169" t="s">
        <v>33</v>
      </c>
      <c r="W106" s="169" t="s">
        <v>33</v>
      </c>
      <c r="X106" s="169" t="s">
        <v>33</v>
      </c>
      <c r="Y106" s="169" t="s">
        <v>33</v>
      </c>
      <c r="Z106" s="169" t="s">
        <v>33</v>
      </c>
      <c r="AA106" s="169" t="s">
        <v>33</v>
      </c>
      <c r="AB106" s="169" t="s">
        <v>33</v>
      </c>
      <c r="AC106" s="169" t="s">
        <v>33</v>
      </c>
      <c r="AD106" s="169" t="s">
        <v>33</v>
      </c>
      <c r="AE106" s="169" t="s">
        <v>33</v>
      </c>
      <c r="AF106" s="169" t="s">
        <v>33</v>
      </c>
      <c r="AG106" s="169" t="s">
        <v>33</v>
      </c>
      <c r="AH106" s="169" t="s">
        <v>33</v>
      </c>
      <c r="AI106" s="169" t="s">
        <v>33</v>
      </c>
      <c r="AJ106" s="169" t="s">
        <v>33</v>
      </c>
      <c r="AK106" s="169" t="s">
        <v>33</v>
      </c>
      <c r="AL106" s="169" t="s">
        <v>33</v>
      </c>
      <c r="AM106" s="169" t="s">
        <v>33</v>
      </c>
      <c r="AN106" s="169" t="s">
        <v>33</v>
      </c>
      <c r="AO106" s="169" t="s">
        <v>33</v>
      </c>
      <c r="AP106" s="169" t="s">
        <v>33</v>
      </c>
      <c r="AQ106" s="169" t="s">
        <v>464</v>
      </c>
      <c r="AR106" s="169" t="s">
        <v>34</v>
      </c>
      <c r="AS106" s="169" t="s">
        <v>34</v>
      </c>
      <c r="AT106" s="169" t="s">
        <v>33</v>
      </c>
      <c r="AU106" s="169" t="s">
        <v>33</v>
      </c>
      <c r="AV106" s="169" t="s">
        <v>34</v>
      </c>
      <c r="AW106" s="169" t="s">
        <v>33</v>
      </c>
      <c r="AX106" s="169" t="s">
        <v>33</v>
      </c>
      <c r="AY106" s="169" t="s">
        <v>33</v>
      </c>
      <c r="AZ106" s="169" t="s">
        <v>33</v>
      </c>
      <c r="BA106" s="169" t="s">
        <v>33</v>
      </c>
      <c r="BB106" s="169" t="s">
        <v>33</v>
      </c>
      <c r="BC106" s="207" t="s">
        <v>33</v>
      </c>
      <c r="BD106" s="207" t="s">
        <v>33</v>
      </c>
      <c r="BE106" s="207" t="s">
        <v>33</v>
      </c>
      <c r="BF106" s="208" t="s">
        <v>33</v>
      </c>
      <c r="BG106" s="196"/>
      <c r="BH106" s="211" t="str">
        <f>Data[[#This Row],[Tipo de Muestra]]</f>
        <v>Critica</v>
      </c>
      <c r="BI106" s="196"/>
      <c r="BJ106" s="196"/>
      <c r="BK106">
        <f t="shared" si="206"/>
        <v>1</v>
      </c>
      <c r="BL106">
        <f t="shared" si="207"/>
        <v>1</v>
      </c>
      <c r="BM106">
        <f t="shared" si="332"/>
        <v>1</v>
      </c>
      <c r="BN106">
        <f t="shared" si="333"/>
        <v>1</v>
      </c>
      <c r="BO106">
        <f t="shared" si="334"/>
        <v>1</v>
      </c>
      <c r="BP106">
        <f t="shared" si="335"/>
        <v>1</v>
      </c>
      <c r="BQ106">
        <f t="shared" si="336"/>
        <v>1</v>
      </c>
      <c r="BR106">
        <f t="shared" si="337"/>
        <v>1</v>
      </c>
      <c r="BS106">
        <f t="shared" si="338"/>
        <v>1</v>
      </c>
      <c r="BT106">
        <f t="shared" si="339"/>
        <v>1</v>
      </c>
      <c r="BU106">
        <f t="shared" si="340"/>
        <v>1</v>
      </c>
      <c r="BV106">
        <f t="shared" si="341"/>
        <v>1</v>
      </c>
      <c r="BW106">
        <f t="shared" si="342"/>
        <v>1</v>
      </c>
      <c r="BX106">
        <f t="shared" si="343"/>
        <v>1</v>
      </c>
      <c r="BY106">
        <f t="shared" si="344"/>
        <v>1</v>
      </c>
      <c r="BZ106">
        <f t="shared" si="345"/>
        <v>1</v>
      </c>
      <c r="CA106">
        <f t="shared" si="346"/>
        <v>1</v>
      </c>
      <c r="CB106">
        <f t="shared" si="347"/>
        <v>1</v>
      </c>
      <c r="CC106">
        <f t="shared" si="348"/>
        <v>1</v>
      </c>
      <c r="CD106">
        <f t="shared" si="349"/>
        <v>1</v>
      </c>
      <c r="CE106">
        <f t="shared" si="350"/>
        <v>1</v>
      </c>
      <c r="CF106">
        <f t="shared" si="299"/>
        <v>1</v>
      </c>
      <c r="CG106">
        <f t="shared" si="300"/>
        <v>1</v>
      </c>
      <c r="CH106">
        <f t="shared" si="301"/>
        <v>1</v>
      </c>
      <c r="CI106">
        <f t="shared" si="302"/>
        <v>1</v>
      </c>
      <c r="CJ106">
        <f t="shared" si="303"/>
        <v>1</v>
      </c>
      <c r="CK106">
        <f t="shared" si="304"/>
        <v>1</v>
      </c>
      <c r="CL106">
        <f t="shared" si="305"/>
        <v>1</v>
      </c>
      <c r="CM106">
        <f t="shared" si="306"/>
        <v>1</v>
      </c>
      <c r="CN106">
        <f t="shared" si="307"/>
        <v>1</v>
      </c>
      <c r="CO106">
        <f t="shared" si="308"/>
        <v>1</v>
      </c>
      <c r="CP106">
        <f t="shared" si="309"/>
        <v>1</v>
      </c>
      <c r="CQ106">
        <f t="shared" si="310"/>
        <v>1</v>
      </c>
      <c r="CR106">
        <f t="shared" si="311"/>
        <v>0</v>
      </c>
      <c r="CS106">
        <f t="shared" si="312"/>
        <v>0</v>
      </c>
      <c r="CT106">
        <f t="shared" si="313"/>
        <v>1</v>
      </c>
      <c r="CU106">
        <f t="shared" si="314"/>
        <v>1</v>
      </c>
      <c r="CV106">
        <f t="shared" si="315"/>
        <v>0</v>
      </c>
      <c r="CW106">
        <f t="shared" si="316"/>
        <v>1</v>
      </c>
      <c r="CX106">
        <f t="shared" si="317"/>
        <v>1</v>
      </c>
      <c r="CY106">
        <f t="shared" si="318"/>
        <v>1</v>
      </c>
      <c r="CZ106">
        <f t="shared" si="319"/>
        <v>1</v>
      </c>
      <c r="DA106">
        <f t="shared" si="320"/>
        <v>1</v>
      </c>
      <c r="DB106">
        <f t="shared" si="321"/>
        <v>1</v>
      </c>
      <c r="DC106" s="187">
        <f t="shared" si="322"/>
        <v>1</v>
      </c>
      <c r="DD106" s="187">
        <f t="shared" si="323"/>
        <v>1</v>
      </c>
      <c r="DE106" s="187">
        <f t="shared" si="324"/>
        <v>1</v>
      </c>
      <c r="DF106" s="187">
        <f t="shared" si="208"/>
        <v>1</v>
      </c>
      <c r="DG106">
        <f t="shared" si="351"/>
        <v>1</v>
      </c>
      <c r="DH106" s="7">
        <f t="shared" si="209"/>
        <v>0.15</v>
      </c>
      <c r="DI106" s="7">
        <f t="shared" si="210"/>
        <v>0.15</v>
      </c>
      <c r="DJ106" s="7">
        <f t="shared" si="211"/>
        <v>0.15</v>
      </c>
      <c r="DK106" s="7">
        <f t="shared" si="352"/>
        <v>0.15</v>
      </c>
      <c r="DL106" s="7">
        <f t="shared" si="212"/>
        <v>0.3</v>
      </c>
      <c r="DM106" s="7">
        <f t="shared" si="213"/>
        <v>0.3</v>
      </c>
      <c r="DN106" s="7">
        <f t="shared" si="214"/>
        <v>0.3</v>
      </c>
      <c r="DO106" s="7">
        <f t="shared" si="215"/>
        <v>0.3</v>
      </c>
      <c r="DP106" s="7">
        <f>IF(MIN(Data[[#This Row],[¿El agente demuestra escucha activa durante la gestión?6]:[¿El agente parafrasea para confirmar entendimiento?9]])=0,0,30%)</f>
        <v>0.3</v>
      </c>
      <c r="DQ106" s="7">
        <f t="shared" si="216"/>
        <v>0.3</v>
      </c>
      <c r="DR106" s="7">
        <f t="shared" si="217"/>
        <v>0.3</v>
      </c>
      <c r="DS106" s="7">
        <f t="shared" si="218"/>
        <v>0.3</v>
      </c>
      <c r="DT106" s="7">
        <f t="shared" si="219"/>
        <v>0.3</v>
      </c>
      <c r="DU106" s="7">
        <f>IF(MIN(Data[[#This Row],[¿El agente adapta su comunicación al cliente?11]:[¿El agente utiliza el plural corporativo correctamente?14]])=0,0,30%)</f>
        <v>0.3</v>
      </c>
      <c r="DV106" s="7">
        <f t="shared" si="220"/>
        <v>0.25</v>
      </c>
      <c r="DW106" s="7">
        <f t="shared" si="353"/>
        <v>0.25</v>
      </c>
      <c r="DX106" s="7">
        <f t="shared" si="354"/>
        <v>1</v>
      </c>
      <c r="DY106" s="7">
        <f t="shared" si="325"/>
        <v>1</v>
      </c>
      <c r="DZ106" s="7">
        <f t="shared" si="326"/>
        <v>1</v>
      </c>
      <c r="EA106" s="7">
        <f t="shared" si="327"/>
        <v>1</v>
      </c>
      <c r="EB106" s="7">
        <f t="shared" si="328"/>
        <v>1</v>
      </c>
      <c r="EC106" s="7">
        <f t="shared" si="355"/>
        <v>1</v>
      </c>
      <c r="ED106" s="7">
        <f t="shared" si="221"/>
        <v>1</v>
      </c>
      <c r="EE106" s="7">
        <f t="shared" si="222"/>
        <v>1</v>
      </c>
      <c r="EF106" s="7">
        <f>IF(SUM(Data[[#This Row],[¿El agente presenta correctamente los beneficios del producto?23]:[¿El agente comunica beneficios emocionales al cliente?24]])=200%,100%,0%)</f>
        <v>1</v>
      </c>
      <c r="EG106" s="7">
        <f t="shared" si="223"/>
        <v>1</v>
      </c>
      <c r="EH106" s="7">
        <f t="shared" si="224"/>
        <v>1</v>
      </c>
      <c r="EI106" s="7">
        <f t="shared" si="225"/>
        <v>1</v>
      </c>
      <c r="EJ106" s="7">
        <f t="shared" si="356"/>
        <v>1</v>
      </c>
      <c r="EK106" s="7">
        <f t="shared" si="226"/>
        <v>1</v>
      </c>
      <c r="EL106" s="7">
        <f>+Data[[#This Row],[¿El agente explica los términos y condiciones del servicio?28]]</f>
        <v>1</v>
      </c>
      <c r="EM106" s="7">
        <f t="shared" si="227"/>
        <v>1</v>
      </c>
      <c r="EN106" s="7">
        <f>+Data[[#This Row],[¿El agente identifica correctamente la solicitud del cliente? 2]]</f>
        <v>1</v>
      </c>
      <c r="EO106" s="7">
        <f t="shared" si="228"/>
        <v>1</v>
      </c>
      <c r="EP106" s="7">
        <f t="shared" si="229"/>
        <v>1</v>
      </c>
      <c r="EQ106" s="7">
        <f t="shared" si="230"/>
        <v>1</v>
      </c>
      <c r="ER106" s="7">
        <f t="shared" si="357"/>
        <v>1</v>
      </c>
      <c r="ES106" s="7">
        <f t="shared" si="231"/>
        <v>1</v>
      </c>
      <c r="ET106" s="7">
        <f t="shared" si="232"/>
        <v>1</v>
      </c>
      <c r="EU106" s="7">
        <f t="shared" si="358"/>
        <v>1</v>
      </c>
      <c r="EV106" s="7">
        <f t="shared" si="233"/>
        <v>1</v>
      </c>
      <c r="EW106" s="7">
        <f t="shared" si="234"/>
        <v>1</v>
      </c>
      <c r="EX106" s="7">
        <f t="shared" si="329"/>
        <v>1</v>
      </c>
      <c r="EY106" s="7">
        <f t="shared" si="330"/>
        <v>1</v>
      </c>
      <c r="EZ106" s="7">
        <f t="shared" si="235"/>
        <v>1</v>
      </c>
      <c r="FA106" s="7">
        <f t="shared" si="331"/>
        <v>0</v>
      </c>
      <c r="FB106" s="7">
        <f t="shared" si="359"/>
        <v>0</v>
      </c>
      <c r="FC106" s="7">
        <f t="shared" si="360"/>
        <v>0</v>
      </c>
      <c r="FD106" s="7">
        <f t="shared" si="236"/>
        <v>0</v>
      </c>
      <c r="FE106" s="7">
        <f t="shared" si="237"/>
        <v>0</v>
      </c>
      <c r="FF106" s="7">
        <f t="shared" si="238"/>
        <v>1</v>
      </c>
      <c r="FG106" s="7">
        <f t="shared" si="239"/>
        <v>1</v>
      </c>
      <c r="FH106" s="7">
        <f t="shared" si="240"/>
        <v>0</v>
      </c>
      <c r="FI106" s="7">
        <f t="shared" si="241"/>
        <v>1</v>
      </c>
      <c r="FJ106" s="7">
        <f t="shared" si="361"/>
        <v>0</v>
      </c>
      <c r="FK106" s="7">
        <f t="shared" si="242"/>
        <v>1</v>
      </c>
      <c r="FL106" s="7">
        <f>+Data[[#This Row],[¿El agente gestiona la oferta según la campaña vigente?48]]</f>
        <v>1</v>
      </c>
      <c r="FM106" s="7">
        <f t="shared" si="243"/>
        <v>1</v>
      </c>
      <c r="FN106" s="7">
        <f t="shared" si="244"/>
        <v>1</v>
      </c>
      <c r="FO106" s="7">
        <f t="shared" si="245"/>
        <v>1</v>
      </c>
      <c r="FP106" s="7">
        <f t="shared" si="362"/>
        <v>1</v>
      </c>
      <c r="FQ106" s="7">
        <f t="shared" si="246"/>
        <v>1</v>
      </c>
      <c r="FR106" s="7">
        <f>+Data[[#This Row],[¿El agente registra correctamente todas las interacciones?52]]</f>
        <v>1</v>
      </c>
      <c r="FS106" s="7">
        <f t="shared" si="363"/>
        <v>0</v>
      </c>
      <c r="FT106" s="240">
        <f t="shared" si="247"/>
        <v>1</v>
      </c>
      <c r="FU106" s="7">
        <f>+Data[[#This Row],[¿El agente confirma la titularidad del cliente adecuadamente?53]]</f>
        <v>1</v>
      </c>
      <c r="FV106" s="240">
        <f t="shared" si="248"/>
        <v>1</v>
      </c>
      <c r="FW106" s="240">
        <f t="shared" si="249"/>
        <v>1</v>
      </c>
      <c r="FX106" s="7">
        <f t="shared" si="364"/>
        <v>1</v>
      </c>
      <c r="FY106" s="240">
        <f t="shared" si="250"/>
        <v>1</v>
      </c>
      <c r="FZ106" s="7">
        <f>+Data[[#This Row],[¿El agente evita compartir información sensible?56]]</f>
        <v>1</v>
      </c>
      <c r="GA106" s="7">
        <f t="shared" si="365"/>
        <v>1</v>
      </c>
      <c r="GB106" s="189">
        <f t="shared" si="366"/>
        <v>0.1</v>
      </c>
      <c r="GC106" s="189">
        <f t="shared" si="367"/>
        <v>0</v>
      </c>
      <c r="GD106" s="190">
        <f t="shared" si="368"/>
        <v>0</v>
      </c>
      <c r="GE106" s="190">
        <f t="shared" si="369"/>
        <v>0.3</v>
      </c>
      <c r="GF106" s="7">
        <f t="shared" si="370"/>
        <v>0.4</v>
      </c>
      <c r="GG106" s="187">
        <f>1</f>
        <v>1</v>
      </c>
      <c r="GH106" s="187">
        <f t="shared" si="251"/>
        <v>1</v>
      </c>
      <c r="GI106" t="str">
        <f t="shared" si="252"/>
        <v/>
      </c>
      <c r="GJ106" t="str">
        <f t="shared" si="253"/>
        <v/>
      </c>
      <c r="GK106" t="str">
        <f t="shared" si="254"/>
        <v/>
      </c>
      <c r="GN106" t="str">
        <f t="shared" si="255"/>
        <v/>
      </c>
      <c r="GO106" t="str">
        <f t="shared" si="256"/>
        <v/>
      </c>
      <c r="GP106" t="str">
        <f t="shared" si="257"/>
        <v/>
      </c>
      <c r="GQ106" t="str">
        <f t="shared" si="258"/>
        <v/>
      </c>
      <c r="GR106" t="str">
        <f t="shared" si="259"/>
        <v/>
      </c>
      <c r="GS106" t="str">
        <f t="shared" si="260"/>
        <v/>
      </c>
      <c r="GT106" t="str">
        <f t="shared" si="261"/>
        <v/>
      </c>
      <c r="GU106" t="e">
        <f>IF(#REF!="No",#REF!,"")</f>
        <v>#REF!</v>
      </c>
      <c r="GV106" t="str">
        <f t="shared" si="262"/>
        <v/>
      </c>
      <c r="GW106" t="str">
        <f t="shared" si="263"/>
        <v/>
      </c>
      <c r="GX106" t="str">
        <f t="shared" si="264"/>
        <v/>
      </c>
      <c r="GY106" t="str">
        <f t="shared" si="265"/>
        <v/>
      </c>
      <c r="GZ106" t="str">
        <f t="shared" si="266"/>
        <v/>
      </c>
      <c r="HA106" t="str">
        <f t="shared" si="267"/>
        <v/>
      </c>
      <c r="HB106" t="str">
        <f t="shared" si="268"/>
        <v/>
      </c>
      <c r="HC106" t="str">
        <f t="shared" si="269"/>
        <v/>
      </c>
      <c r="HD106" t="str">
        <f t="shared" si="270"/>
        <v/>
      </c>
      <c r="HE106" t="str">
        <f t="shared" si="271"/>
        <v/>
      </c>
      <c r="HF106" t="str">
        <f t="shared" si="272"/>
        <v/>
      </c>
      <c r="HG106" t="str">
        <f t="shared" si="273"/>
        <v/>
      </c>
      <c r="HH106" t="str">
        <f t="shared" si="274"/>
        <v/>
      </c>
      <c r="HI106" t="str">
        <f t="shared" si="275"/>
        <v/>
      </c>
      <c r="HJ106" t="str">
        <f t="shared" si="276"/>
        <v/>
      </c>
      <c r="HK106" t="str">
        <f t="shared" si="277"/>
        <v/>
      </c>
      <c r="HL106" t="str">
        <f t="shared" si="278"/>
        <v/>
      </c>
      <c r="HM106" t="str">
        <f t="shared" si="279"/>
        <v/>
      </c>
      <c r="HN106" t="str">
        <f t="shared" si="280"/>
        <v/>
      </c>
      <c r="HO106" t="str">
        <f t="shared" si="281"/>
        <v/>
      </c>
      <c r="HP106" t="str">
        <f t="shared" si="282"/>
        <v/>
      </c>
      <c r="HQ106" t="e">
        <f>IF(#REF!="No",#REF!,"")</f>
        <v>#REF!</v>
      </c>
      <c r="HR106" t="e">
        <f>IF(#REF!="No",#REF!,"")</f>
        <v>#REF!</v>
      </c>
      <c r="HS106" t="str">
        <f t="shared" si="283"/>
        <v xml:space="preserve">¿El agente ofrece adecuadamente un producto adicional? </v>
      </c>
      <c r="HT106" t="str">
        <f t="shared" si="284"/>
        <v xml:space="preserve">¿El agente realiza venta cruzada cuando corresponde? </v>
      </c>
      <c r="HU106" t="str">
        <f t="shared" si="285"/>
        <v/>
      </c>
      <c r="HV106" t="str">
        <f t="shared" si="286"/>
        <v/>
      </c>
      <c r="HW106" t="str">
        <f t="shared" si="287"/>
        <v xml:space="preserve">¿El agente realiza seguimiento adecuado al caso o solicitud? </v>
      </c>
      <c r="HX106" t="str">
        <f t="shared" si="288"/>
        <v/>
      </c>
      <c r="HY106" t="str">
        <f t="shared" si="289"/>
        <v/>
      </c>
      <c r="HZ106" t="str">
        <f t="shared" si="290"/>
        <v/>
      </c>
      <c r="IA106" t="str">
        <f t="shared" si="291"/>
        <v/>
      </c>
      <c r="IB106" t="str">
        <f t="shared" si="292"/>
        <v/>
      </c>
      <c r="IC106" t="str">
        <f t="shared" si="293"/>
        <v/>
      </c>
      <c r="ID106" s="187" t="str">
        <f t="shared" si="294"/>
        <v/>
      </c>
      <c r="IE106" s="187" t="str">
        <f t="shared" si="295"/>
        <v/>
      </c>
      <c r="IF106" s="187" t="str">
        <f t="shared" si="296"/>
        <v/>
      </c>
      <c r="IG106" s="187" t="str">
        <f t="shared" si="297"/>
        <v/>
      </c>
      <c r="IH106" s="78" t="str">
        <f>A106&amp;" "&amp;F106&amp;" "&amp;Data[[#This Row],[mes]]</f>
        <v>Yuleymi Ayleen Pulgarin de Leon Outbound may-26</v>
      </c>
      <c r="II106" s="78">
        <f t="shared" si="373"/>
        <v>1</v>
      </c>
      <c r="IJ106" s="78">
        <f t="shared" si="371"/>
        <v>1</v>
      </c>
      <c r="IK106" s="78">
        <f>IF(Data[[#This Row],[Muestra Critica]]&gt;0,Data[[#This Row],[Muestra Critica]],"")</f>
        <v>1</v>
      </c>
      <c r="IL106">
        <f>IF(IK106="","",COUNTIF($IK$3:$IK521,IK106))</f>
        <v>397</v>
      </c>
      <c r="IM106">
        <f t="shared" si="372"/>
        <v>0</v>
      </c>
      <c r="IN106" s="188" t="str">
        <f t="shared" si="298"/>
        <v>may-26</v>
      </c>
      <c r="IO106" s="78"/>
      <c r="IP106" s="78"/>
      <c r="IQ106" s="78"/>
      <c r="IR106" s="78"/>
      <c r="IS106" s="78">
        <f>IFERROR(_xlfn.XLOOKUP(A:A,HC!B:B,HC!E:E,,0),0)</f>
        <v>0</v>
      </c>
    </row>
    <row r="107" spans="1:253" ht="15.5">
      <c r="A107" s="205" t="s">
        <v>353</v>
      </c>
      <c r="B107" s="205">
        <v>63308427</v>
      </c>
      <c r="C107" s="210">
        <v>46153</v>
      </c>
      <c r="D107" s="205" t="s">
        <v>449</v>
      </c>
      <c r="E107" s="205" t="s">
        <v>431</v>
      </c>
      <c r="F107" s="205" t="s">
        <v>32</v>
      </c>
      <c r="G107" s="205" t="s">
        <v>436</v>
      </c>
      <c r="H107" s="205" t="s">
        <v>451</v>
      </c>
      <c r="I107" s="206" t="s">
        <v>447</v>
      </c>
      <c r="J107" s="168" t="s">
        <v>33</v>
      </c>
      <c r="K107" s="168" t="s">
        <v>33</v>
      </c>
      <c r="L107" s="168" t="s">
        <v>33</v>
      </c>
      <c r="M107" s="168" t="s">
        <v>33</v>
      </c>
      <c r="N107" s="168" t="s">
        <v>33</v>
      </c>
      <c r="O107" s="168" t="s">
        <v>33</v>
      </c>
      <c r="P107" s="168" t="s">
        <v>33</v>
      </c>
      <c r="Q107" s="168" t="s">
        <v>33</v>
      </c>
      <c r="R107" s="168" t="s">
        <v>33</v>
      </c>
      <c r="S107" s="168" t="s">
        <v>33</v>
      </c>
      <c r="T107" s="168" t="s">
        <v>33</v>
      </c>
      <c r="U107" s="168" t="s">
        <v>33</v>
      </c>
      <c r="V107" s="169" t="s">
        <v>33</v>
      </c>
      <c r="W107" s="169" t="s">
        <v>33</v>
      </c>
      <c r="X107" s="169" t="s">
        <v>33</v>
      </c>
      <c r="Y107" s="169" t="s">
        <v>33</v>
      </c>
      <c r="Z107" s="169" t="s">
        <v>33</v>
      </c>
      <c r="AA107" s="169" t="s">
        <v>33</v>
      </c>
      <c r="AB107" s="169" t="s">
        <v>33</v>
      </c>
      <c r="AC107" s="169" t="s">
        <v>33</v>
      </c>
      <c r="AD107" s="169" t="s">
        <v>33</v>
      </c>
      <c r="AE107" s="169" t="s">
        <v>33</v>
      </c>
      <c r="AF107" s="169" t="s">
        <v>33</v>
      </c>
      <c r="AG107" s="169" t="s">
        <v>33</v>
      </c>
      <c r="AH107" s="169" t="s">
        <v>33</v>
      </c>
      <c r="AI107" s="169" t="s">
        <v>33</v>
      </c>
      <c r="AJ107" s="169" t="s">
        <v>33</v>
      </c>
      <c r="AK107" s="169" t="s">
        <v>33</v>
      </c>
      <c r="AL107" s="169" t="s">
        <v>33</v>
      </c>
      <c r="AM107" s="169" t="s">
        <v>33</v>
      </c>
      <c r="AN107" s="169" t="s">
        <v>33</v>
      </c>
      <c r="AO107" s="169" t="s">
        <v>33</v>
      </c>
      <c r="AP107" s="169" t="s">
        <v>33</v>
      </c>
      <c r="AQ107" s="169" t="s">
        <v>464</v>
      </c>
      <c r="AR107" s="169" t="s">
        <v>34</v>
      </c>
      <c r="AS107" s="169" t="s">
        <v>34</v>
      </c>
      <c r="AT107" s="169" t="s">
        <v>34</v>
      </c>
      <c r="AU107" s="169" t="s">
        <v>33</v>
      </c>
      <c r="AV107" s="169" t="s">
        <v>33</v>
      </c>
      <c r="AW107" s="169" t="s">
        <v>33</v>
      </c>
      <c r="AX107" s="169" t="s">
        <v>33</v>
      </c>
      <c r="AY107" s="169" t="s">
        <v>33</v>
      </c>
      <c r="AZ107" s="169" t="s">
        <v>33</v>
      </c>
      <c r="BA107" s="169" t="s">
        <v>33</v>
      </c>
      <c r="BB107" s="169" t="s">
        <v>33</v>
      </c>
      <c r="BC107" s="207" t="s">
        <v>33</v>
      </c>
      <c r="BD107" s="207" t="s">
        <v>33</v>
      </c>
      <c r="BE107" s="207" t="s">
        <v>33</v>
      </c>
      <c r="BF107" s="208" t="s">
        <v>33</v>
      </c>
      <c r="BG107" s="196"/>
      <c r="BH107" s="211" t="str">
        <f>Data[[#This Row],[Tipo de Muestra]]</f>
        <v>Critica</v>
      </c>
      <c r="BI107" s="196"/>
      <c r="BJ107" s="196"/>
      <c r="BK107">
        <f t="shared" si="206"/>
        <v>1</v>
      </c>
      <c r="BL107">
        <f t="shared" si="207"/>
        <v>1</v>
      </c>
      <c r="BM107">
        <f t="shared" si="332"/>
        <v>1</v>
      </c>
      <c r="BN107">
        <f t="shared" si="333"/>
        <v>1</v>
      </c>
      <c r="BO107">
        <f t="shared" si="334"/>
        <v>1</v>
      </c>
      <c r="BP107">
        <f t="shared" si="335"/>
        <v>1</v>
      </c>
      <c r="BQ107">
        <f t="shared" si="336"/>
        <v>1</v>
      </c>
      <c r="BR107">
        <f t="shared" si="337"/>
        <v>1</v>
      </c>
      <c r="BS107">
        <f t="shared" si="338"/>
        <v>1</v>
      </c>
      <c r="BT107">
        <f t="shared" si="339"/>
        <v>1</v>
      </c>
      <c r="BU107">
        <f t="shared" si="340"/>
        <v>1</v>
      </c>
      <c r="BV107">
        <f t="shared" si="341"/>
        <v>1</v>
      </c>
      <c r="BW107">
        <f t="shared" si="342"/>
        <v>1</v>
      </c>
      <c r="BX107">
        <f t="shared" si="343"/>
        <v>1</v>
      </c>
      <c r="BY107">
        <f t="shared" si="344"/>
        <v>1</v>
      </c>
      <c r="BZ107">
        <f t="shared" si="345"/>
        <v>1</v>
      </c>
      <c r="CA107">
        <f t="shared" si="346"/>
        <v>1</v>
      </c>
      <c r="CB107">
        <f t="shared" si="347"/>
        <v>1</v>
      </c>
      <c r="CC107">
        <f t="shared" si="348"/>
        <v>1</v>
      </c>
      <c r="CD107">
        <f t="shared" si="349"/>
        <v>1</v>
      </c>
      <c r="CE107">
        <f t="shared" si="350"/>
        <v>1</v>
      </c>
      <c r="CF107">
        <f t="shared" si="299"/>
        <v>1</v>
      </c>
      <c r="CG107">
        <f t="shared" si="300"/>
        <v>1</v>
      </c>
      <c r="CH107">
        <f t="shared" si="301"/>
        <v>1</v>
      </c>
      <c r="CI107">
        <f t="shared" si="302"/>
        <v>1</v>
      </c>
      <c r="CJ107">
        <f t="shared" si="303"/>
        <v>1</v>
      </c>
      <c r="CK107">
        <f t="shared" si="304"/>
        <v>1</v>
      </c>
      <c r="CL107">
        <f t="shared" si="305"/>
        <v>1</v>
      </c>
      <c r="CM107">
        <f t="shared" si="306"/>
        <v>1</v>
      </c>
      <c r="CN107">
        <f t="shared" si="307"/>
        <v>1</v>
      </c>
      <c r="CO107">
        <f t="shared" si="308"/>
        <v>1</v>
      </c>
      <c r="CP107">
        <f t="shared" si="309"/>
        <v>1</v>
      </c>
      <c r="CQ107">
        <f t="shared" si="310"/>
        <v>1</v>
      </c>
      <c r="CR107">
        <f t="shared" si="311"/>
        <v>0</v>
      </c>
      <c r="CS107">
        <f t="shared" si="312"/>
        <v>0</v>
      </c>
      <c r="CT107">
        <f t="shared" si="313"/>
        <v>0</v>
      </c>
      <c r="CU107">
        <f t="shared" si="314"/>
        <v>1</v>
      </c>
      <c r="CV107">
        <f t="shared" si="315"/>
        <v>1</v>
      </c>
      <c r="CW107">
        <f t="shared" si="316"/>
        <v>1</v>
      </c>
      <c r="CX107">
        <f t="shared" si="317"/>
        <v>1</v>
      </c>
      <c r="CY107">
        <f t="shared" si="318"/>
        <v>1</v>
      </c>
      <c r="CZ107">
        <f t="shared" si="319"/>
        <v>1</v>
      </c>
      <c r="DA107">
        <f t="shared" si="320"/>
        <v>1</v>
      </c>
      <c r="DB107">
        <f t="shared" si="321"/>
        <v>1</v>
      </c>
      <c r="DC107" s="187">
        <f t="shared" si="322"/>
        <v>1</v>
      </c>
      <c r="DD107" s="187">
        <f t="shared" si="323"/>
        <v>1</v>
      </c>
      <c r="DE107" s="187">
        <f t="shared" si="324"/>
        <v>1</v>
      </c>
      <c r="DF107" s="187">
        <f t="shared" si="208"/>
        <v>1</v>
      </c>
      <c r="DG107">
        <f t="shared" si="351"/>
        <v>1</v>
      </c>
      <c r="DH107" s="7">
        <f t="shared" si="209"/>
        <v>0.15</v>
      </c>
      <c r="DI107" s="7">
        <f t="shared" si="210"/>
        <v>0.15</v>
      </c>
      <c r="DJ107" s="7">
        <f t="shared" si="211"/>
        <v>0.15</v>
      </c>
      <c r="DK107" s="7">
        <f t="shared" si="352"/>
        <v>0.15</v>
      </c>
      <c r="DL107" s="7">
        <f t="shared" si="212"/>
        <v>0.3</v>
      </c>
      <c r="DM107" s="7">
        <f t="shared" si="213"/>
        <v>0.3</v>
      </c>
      <c r="DN107" s="7">
        <f t="shared" si="214"/>
        <v>0.3</v>
      </c>
      <c r="DO107" s="7">
        <f t="shared" si="215"/>
        <v>0.3</v>
      </c>
      <c r="DP107" s="7">
        <f>IF(MIN(Data[[#This Row],[¿El agente demuestra escucha activa durante la gestión?6]:[¿El agente parafrasea para confirmar entendimiento?9]])=0,0,30%)</f>
        <v>0.3</v>
      </c>
      <c r="DQ107" s="7">
        <f t="shared" si="216"/>
        <v>0.3</v>
      </c>
      <c r="DR107" s="7">
        <f t="shared" si="217"/>
        <v>0.3</v>
      </c>
      <c r="DS107" s="7">
        <f t="shared" si="218"/>
        <v>0.3</v>
      </c>
      <c r="DT107" s="7">
        <f t="shared" si="219"/>
        <v>0.3</v>
      </c>
      <c r="DU107" s="7">
        <f>IF(MIN(Data[[#This Row],[¿El agente adapta su comunicación al cliente?11]:[¿El agente utiliza el plural corporativo correctamente?14]])=0,0,30%)</f>
        <v>0.3</v>
      </c>
      <c r="DV107" s="7">
        <f t="shared" si="220"/>
        <v>0.25</v>
      </c>
      <c r="DW107" s="7">
        <f t="shared" si="353"/>
        <v>0.25</v>
      </c>
      <c r="DX107" s="7">
        <f t="shared" si="354"/>
        <v>1</v>
      </c>
      <c r="DY107" s="7">
        <f t="shared" si="325"/>
        <v>1</v>
      </c>
      <c r="DZ107" s="7">
        <f t="shared" si="326"/>
        <v>1</v>
      </c>
      <c r="EA107" s="7">
        <f t="shared" si="327"/>
        <v>1</v>
      </c>
      <c r="EB107" s="7">
        <f t="shared" si="328"/>
        <v>1</v>
      </c>
      <c r="EC107" s="7">
        <f t="shared" si="355"/>
        <v>1</v>
      </c>
      <c r="ED107" s="7">
        <f t="shared" si="221"/>
        <v>1</v>
      </c>
      <c r="EE107" s="7">
        <f t="shared" si="222"/>
        <v>1</v>
      </c>
      <c r="EF107" s="7">
        <f>IF(SUM(Data[[#This Row],[¿El agente presenta correctamente los beneficios del producto?23]:[¿El agente comunica beneficios emocionales al cliente?24]])=200%,100%,0%)</f>
        <v>1</v>
      </c>
      <c r="EG107" s="7">
        <f t="shared" si="223"/>
        <v>1</v>
      </c>
      <c r="EH107" s="7">
        <f t="shared" si="224"/>
        <v>1</v>
      </c>
      <c r="EI107" s="7">
        <f t="shared" si="225"/>
        <v>1</v>
      </c>
      <c r="EJ107" s="7">
        <f t="shared" si="356"/>
        <v>1</v>
      </c>
      <c r="EK107" s="7">
        <f t="shared" si="226"/>
        <v>1</v>
      </c>
      <c r="EL107" s="7">
        <f>+Data[[#This Row],[¿El agente explica los términos y condiciones del servicio?28]]</f>
        <v>1</v>
      </c>
      <c r="EM107" s="7">
        <f t="shared" si="227"/>
        <v>1</v>
      </c>
      <c r="EN107" s="7">
        <f>+Data[[#This Row],[¿El agente identifica correctamente la solicitud del cliente? 2]]</f>
        <v>1</v>
      </c>
      <c r="EO107" s="7">
        <f t="shared" si="228"/>
        <v>1</v>
      </c>
      <c r="EP107" s="7">
        <f t="shared" si="229"/>
        <v>1</v>
      </c>
      <c r="EQ107" s="7">
        <f t="shared" si="230"/>
        <v>1</v>
      </c>
      <c r="ER107" s="7">
        <f t="shared" si="357"/>
        <v>1</v>
      </c>
      <c r="ES107" s="7">
        <f t="shared" si="231"/>
        <v>1</v>
      </c>
      <c r="ET107" s="7">
        <f t="shared" si="232"/>
        <v>1</v>
      </c>
      <c r="EU107" s="7">
        <f t="shared" si="358"/>
        <v>1</v>
      </c>
      <c r="EV107" s="7">
        <f t="shared" si="233"/>
        <v>1</v>
      </c>
      <c r="EW107" s="7">
        <f t="shared" si="234"/>
        <v>1</v>
      </c>
      <c r="EX107" s="7">
        <f t="shared" si="329"/>
        <v>1</v>
      </c>
      <c r="EY107" s="7">
        <f t="shared" si="330"/>
        <v>1</v>
      </c>
      <c r="EZ107" s="7">
        <f t="shared" si="235"/>
        <v>1</v>
      </c>
      <c r="FA107" s="7">
        <f t="shared" si="331"/>
        <v>0</v>
      </c>
      <c r="FB107" s="7">
        <f t="shared" si="359"/>
        <v>0</v>
      </c>
      <c r="FC107" s="7">
        <f t="shared" si="360"/>
        <v>0</v>
      </c>
      <c r="FD107" s="7">
        <f t="shared" si="236"/>
        <v>0</v>
      </c>
      <c r="FE107" s="7">
        <f t="shared" si="237"/>
        <v>0</v>
      </c>
      <c r="FF107" s="7">
        <f t="shared" si="238"/>
        <v>0</v>
      </c>
      <c r="FG107" s="7">
        <f t="shared" si="239"/>
        <v>1</v>
      </c>
      <c r="FH107" s="7">
        <f t="shared" si="240"/>
        <v>1</v>
      </c>
      <c r="FI107" s="7">
        <f t="shared" si="241"/>
        <v>1</v>
      </c>
      <c r="FJ107" s="7">
        <f t="shared" si="361"/>
        <v>0</v>
      </c>
      <c r="FK107" s="7">
        <f t="shared" si="242"/>
        <v>1</v>
      </c>
      <c r="FL107" s="7">
        <f>+Data[[#This Row],[¿El agente gestiona la oferta según la campaña vigente?48]]</f>
        <v>1</v>
      </c>
      <c r="FM107" s="7">
        <f t="shared" si="243"/>
        <v>1</v>
      </c>
      <c r="FN107" s="7">
        <f t="shared" si="244"/>
        <v>1</v>
      </c>
      <c r="FO107" s="7">
        <f t="shared" si="245"/>
        <v>1</v>
      </c>
      <c r="FP107" s="7">
        <f t="shared" si="362"/>
        <v>1</v>
      </c>
      <c r="FQ107" s="7">
        <f t="shared" si="246"/>
        <v>1</v>
      </c>
      <c r="FR107" s="7">
        <f>+Data[[#This Row],[¿El agente registra correctamente todas las interacciones?52]]</f>
        <v>1</v>
      </c>
      <c r="FS107" s="7">
        <f t="shared" si="363"/>
        <v>0</v>
      </c>
      <c r="FT107" s="240">
        <f t="shared" si="247"/>
        <v>1</v>
      </c>
      <c r="FU107" s="7">
        <f>+Data[[#This Row],[¿El agente confirma la titularidad del cliente adecuadamente?53]]</f>
        <v>1</v>
      </c>
      <c r="FV107" s="240">
        <f t="shared" si="248"/>
        <v>1</v>
      </c>
      <c r="FW107" s="240">
        <f t="shared" si="249"/>
        <v>1</v>
      </c>
      <c r="FX107" s="7">
        <f t="shared" si="364"/>
        <v>1</v>
      </c>
      <c r="FY107" s="240">
        <f t="shared" si="250"/>
        <v>1</v>
      </c>
      <c r="FZ107" s="7">
        <f>+Data[[#This Row],[¿El agente evita compartir información sensible?56]]</f>
        <v>1</v>
      </c>
      <c r="GA107" s="7">
        <f t="shared" si="365"/>
        <v>1</v>
      </c>
      <c r="GB107" s="189">
        <f t="shared" si="366"/>
        <v>0.1</v>
      </c>
      <c r="GC107" s="189">
        <f t="shared" si="367"/>
        <v>0</v>
      </c>
      <c r="GD107" s="190">
        <f t="shared" si="368"/>
        <v>0</v>
      </c>
      <c r="GE107" s="190">
        <f t="shared" si="369"/>
        <v>0.3</v>
      </c>
      <c r="GF107" s="7">
        <f t="shared" si="370"/>
        <v>0.4</v>
      </c>
      <c r="GG107" s="187">
        <f>1</f>
        <v>1</v>
      </c>
      <c r="GH107" s="187">
        <f t="shared" si="251"/>
        <v>1</v>
      </c>
      <c r="GI107" t="str">
        <f t="shared" si="252"/>
        <v/>
      </c>
      <c r="GJ107" t="str">
        <f t="shared" si="253"/>
        <v/>
      </c>
      <c r="GK107" t="str">
        <f t="shared" si="254"/>
        <v/>
      </c>
      <c r="GN107" t="str">
        <f t="shared" si="255"/>
        <v/>
      </c>
      <c r="GO107" t="str">
        <f t="shared" si="256"/>
        <v/>
      </c>
      <c r="GP107" t="str">
        <f t="shared" si="257"/>
        <v/>
      </c>
      <c r="GQ107" t="str">
        <f t="shared" si="258"/>
        <v/>
      </c>
      <c r="GR107" t="str">
        <f t="shared" si="259"/>
        <v/>
      </c>
      <c r="GS107" t="str">
        <f t="shared" si="260"/>
        <v/>
      </c>
      <c r="GT107" t="str">
        <f t="shared" si="261"/>
        <v/>
      </c>
      <c r="GU107" t="e">
        <f>IF(#REF!="No",#REF!,"")</f>
        <v>#REF!</v>
      </c>
      <c r="GV107" t="str">
        <f t="shared" si="262"/>
        <v/>
      </c>
      <c r="GW107" t="str">
        <f t="shared" si="263"/>
        <v/>
      </c>
      <c r="GX107" t="str">
        <f t="shared" si="264"/>
        <v/>
      </c>
      <c r="GY107" t="str">
        <f t="shared" si="265"/>
        <v/>
      </c>
      <c r="GZ107" t="str">
        <f t="shared" si="266"/>
        <v/>
      </c>
      <c r="HA107" t="str">
        <f t="shared" si="267"/>
        <v/>
      </c>
      <c r="HB107" t="str">
        <f t="shared" si="268"/>
        <v/>
      </c>
      <c r="HC107" t="str">
        <f t="shared" si="269"/>
        <v/>
      </c>
      <c r="HD107" t="str">
        <f t="shared" si="270"/>
        <v/>
      </c>
      <c r="HE107" t="str">
        <f t="shared" si="271"/>
        <v/>
      </c>
      <c r="HF107" t="str">
        <f t="shared" si="272"/>
        <v/>
      </c>
      <c r="HG107" t="str">
        <f t="shared" si="273"/>
        <v/>
      </c>
      <c r="HH107" t="str">
        <f t="shared" si="274"/>
        <v/>
      </c>
      <c r="HI107" t="str">
        <f t="shared" si="275"/>
        <v/>
      </c>
      <c r="HJ107" t="str">
        <f t="shared" si="276"/>
        <v/>
      </c>
      <c r="HK107" t="str">
        <f t="shared" si="277"/>
        <v/>
      </c>
      <c r="HL107" t="str">
        <f t="shared" si="278"/>
        <v/>
      </c>
      <c r="HM107" t="str">
        <f t="shared" si="279"/>
        <v/>
      </c>
      <c r="HN107" t="str">
        <f t="shared" si="280"/>
        <v/>
      </c>
      <c r="HO107" t="str">
        <f t="shared" si="281"/>
        <v/>
      </c>
      <c r="HP107" t="str">
        <f t="shared" si="282"/>
        <v/>
      </c>
      <c r="HQ107" t="e">
        <f>IF(#REF!="No",#REF!,"")</f>
        <v>#REF!</v>
      </c>
      <c r="HR107" t="e">
        <f>IF(#REF!="No",#REF!,"")</f>
        <v>#REF!</v>
      </c>
      <c r="HS107" t="str">
        <f t="shared" si="283"/>
        <v xml:space="preserve">¿El agente ofrece adecuadamente un producto adicional? </v>
      </c>
      <c r="HT107" t="str">
        <f t="shared" si="284"/>
        <v xml:space="preserve">¿El agente realiza venta cruzada cuando corresponde? </v>
      </c>
      <c r="HU107" t="str">
        <f t="shared" si="285"/>
        <v xml:space="preserve">¿El agente indaga o sondea adecuadamente las necesidades del cliente? </v>
      </c>
      <c r="HV107" t="str">
        <f t="shared" si="286"/>
        <v/>
      </c>
      <c r="HW107" t="str">
        <f t="shared" si="287"/>
        <v/>
      </c>
      <c r="HX107" t="str">
        <f t="shared" si="288"/>
        <v/>
      </c>
      <c r="HY107" t="str">
        <f t="shared" si="289"/>
        <v/>
      </c>
      <c r="HZ107" t="str">
        <f t="shared" si="290"/>
        <v/>
      </c>
      <c r="IA107" t="str">
        <f t="shared" si="291"/>
        <v/>
      </c>
      <c r="IB107" t="str">
        <f t="shared" si="292"/>
        <v/>
      </c>
      <c r="IC107" t="str">
        <f t="shared" si="293"/>
        <v/>
      </c>
      <c r="ID107" s="187" t="str">
        <f t="shared" si="294"/>
        <v/>
      </c>
      <c r="IE107" s="187" t="str">
        <f t="shared" si="295"/>
        <v/>
      </c>
      <c r="IF107" s="187" t="str">
        <f t="shared" si="296"/>
        <v/>
      </c>
      <c r="IG107" s="187" t="str">
        <f t="shared" si="297"/>
        <v/>
      </c>
      <c r="IH107" s="78" t="str">
        <f>A107&amp;" "&amp;F107&amp;" "&amp;Data[[#This Row],[mes]]</f>
        <v>Valeri Michell Ambulo Rook Outbound may-26</v>
      </c>
      <c r="II107" s="78">
        <f t="shared" si="373"/>
        <v>2</v>
      </c>
      <c r="IJ107" s="78">
        <f t="shared" si="371"/>
        <v>0</v>
      </c>
      <c r="IK107" s="78">
        <f>IF(Data[[#This Row],[Muestra Critica]]&gt;0,Data[[#This Row],[Muestra Critica]],"")</f>
        <v>1</v>
      </c>
      <c r="IL107">
        <f>IF(IK107="","",COUNTIF($IK$3:$IK522,IK107))</f>
        <v>397</v>
      </c>
      <c r="IM107">
        <f t="shared" si="372"/>
        <v>0</v>
      </c>
      <c r="IN107" s="188" t="str">
        <f t="shared" si="298"/>
        <v>may-26</v>
      </c>
      <c r="IO107" s="78"/>
      <c r="IP107" s="78"/>
      <c r="IQ107" s="78"/>
      <c r="IR107" s="78"/>
      <c r="IS107" s="78" t="str">
        <f ca="1">IFERROR(_xlfn.XLOOKUP(A:A,HC!B:B,HC!E:E,,0),0)</f>
        <v>&gt; 60 dias</v>
      </c>
    </row>
    <row r="108" spans="1:253" ht="15.5">
      <c r="A108" s="205" t="s">
        <v>352</v>
      </c>
      <c r="B108" s="205">
        <v>62503300</v>
      </c>
      <c r="C108" s="210">
        <v>46153</v>
      </c>
      <c r="D108" s="205" t="s">
        <v>449</v>
      </c>
      <c r="E108" s="205" t="s">
        <v>431</v>
      </c>
      <c r="F108" s="205" t="s">
        <v>32</v>
      </c>
      <c r="G108" s="205" t="s">
        <v>436</v>
      </c>
      <c r="H108" s="205" t="s">
        <v>451</v>
      </c>
      <c r="I108" s="206" t="s">
        <v>447</v>
      </c>
      <c r="J108" s="168" t="s">
        <v>33</v>
      </c>
      <c r="K108" s="168" t="s">
        <v>33</v>
      </c>
      <c r="L108" s="168" t="s">
        <v>33</v>
      </c>
      <c r="M108" s="168" t="s">
        <v>33</v>
      </c>
      <c r="N108" s="168" t="s">
        <v>33</v>
      </c>
      <c r="O108" s="168" t="s">
        <v>33</v>
      </c>
      <c r="P108" s="168" t="s">
        <v>33</v>
      </c>
      <c r="Q108" s="168" t="s">
        <v>33</v>
      </c>
      <c r="R108" s="168" t="s">
        <v>33</v>
      </c>
      <c r="S108" s="168" t="s">
        <v>33</v>
      </c>
      <c r="T108" s="168" t="s">
        <v>33</v>
      </c>
      <c r="U108" s="168" t="s">
        <v>33</v>
      </c>
      <c r="V108" s="169" t="s">
        <v>33</v>
      </c>
      <c r="W108" s="169" t="s">
        <v>33</v>
      </c>
      <c r="X108" s="169" t="s">
        <v>33</v>
      </c>
      <c r="Y108" s="169" t="s">
        <v>33</v>
      </c>
      <c r="Z108" s="169" t="s">
        <v>33</v>
      </c>
      <c r="AA108" s="169" t="s">
        <v>33</v>
      </c>
      <c r="AB108" s="169" t="s">
        <v>33</v>
      </c>
      <c r="AC108" s="169" t="s">
        <v>33</v>
      </c>
      <c r="AD108" s="169" t="s">
        <v>33</v>
      </c>
      <c r="AE108" s="169" t="s">
        <v>33</v>
      </c>
      <c r="AF108" s="169" t="s">
        <v>33</v>
      </c>
      <c r="AG108" s="169" t="s">
        <v>33</v>
      </c>
      <c r="AH108" s="169" t="s">
        <v>33</v>
      </c>
      <c r="AI108" s="169" t="s">
        <v>33</v>
      </c>
      <c r="AJ108" s="169" t="s">
        <v>33</v>
      </c>
      <c r="AK108" s="169" t="s">
        <v>33</v>
      </c>
      <c r="AL108" s="169" t="s">
        <v>33</v>
      </c>
      <c r="AM108" s="169" t="s">
        <v>33</v>
      </c>
      <c r="AN108" s="169" t="s">
        <v>33</v>
      </c>
      <c r="AO108" s="169" t="s">
        <v>33</v>
      </c>
      <c r="AP108" s="169" t="s">
        <v>33</v>
      </c>
      <c r="AQ108" s="169" t="s">
        <v>464</v>
      </c>
      <c r="AR108" s="169" t="s">
        <v>33</v>
      </c>
      <c r="AS108" s="169" t="s">
        <v>34</v>
      </c>
      <c r="AT108" s="169" t="s">
        <v>34</v>
      </c>
      <c r="AU108" s="169" t="s">
        <v>33</v>
      </c>
      <c r="AV108" s="169" t="s">
        <v>34</v>
      </c>
      <c r="AW108" s="169" t="s">
        <v>33</v>
      </c>
      <c r="AX108" s="169" t="s">
        <v>33</v>
      </c>
      <c r="AY108" s="169" t="s">
        <v>33</v>
      </c>
      <c r="AZ108" s="169" t="s">
        <v>34</v>
      </c>
      <c r="BA108" s="169" t="s">
        <v>33</v>
      </c>
      <c r="BB108" s="169" t="s">
        <v>33</v>
      </c>
      <c r="BC108" s="207" t="s">
        <v>33</v>
      </c>
      <c r="BD108" s="207" t="s">
        <v>33</v>
      </c>
      <c r="BE108" s="207" t="s">
        <v>33</v>
      </c>
      <c r="BF108" s="208" t="s">
        <v>33</v>
      </c>
      <c r="BG108" s="196"/>
      <c r="BH108" s="211" t="str">
        <f>Data[[#This Row],[Tipo de Muestra]]</f>
        <v>Critica</v>
      </c>
      <c r="BI108" s="196"/>
      <c r="BJ108" s="196"/>
      <c r="BK108">
        <f t="shared" si="206"/>
        <v>1</v>
      </c>
      <c r="BL108">
        <f t="shared" si="207"/>
        <v>1</v>
      </c>
      <c r="BM108">
        <f t="shared" si="332"/>
        <v>1</v>
      </c>
      <c r="BN108">
        <f t="shared" si="333"/>
        <v>1</v>
      </c>
      <c r="BO108">
        <f t="shared" si="334"/>
        <v>1</v>
      </c>
      <c r="BP108">
        <f t="shared" si="335"/>
        <v>1</v>
      </c>
      <c r="BQ108">
        <f t="shared" si="336"/>
        <v>1</v>
      </c>
      <c r="BR108">
        <f t="shared" si="337"/>
        <v>1</v>
      </c>
      <c r="BS108">
        <f t="shared" si="338"/>
        <v>1</v>
      </c>
      <c r="BT108">
        <f t="shared" si="339"/>
        <v>1</v>
      </c>
      <c r="BU108">
        <f t="shared" si="340"/>
        <v>1</v>
      </c>
      <c r="BV108">
        <f t="shared" si="341"/>
        <v>1</v>
      </c>
      <c r="BW108">
        <f t="shared" si="342"/>
        <v>1</v>
      </c>
      <c r="BX108">
        <f t="shared" si="343"/>
        <v>1</v>
      </c>
      <c r="BY108">
        <f t="shared" si="344"/>
        <v>1</v>
      </c>
      <c r="BZ108">
        <f t="shared" si="345"/>
        <v>1</v>
      </c>
      <c r="CA108">
        <f t="shared" si="346"/>
        <v>1</v>
      </c>
      <c r="CB108">
        <f t="shared" si="347"/>
        <v>1</v>
      </c>
      <c r="CC108">
        <f t="shared" si="348"/>
        <v>1</v>
      </c>
      <c r="CD108">
        <f t="shared" si="349"/>
        <v>1</v>
      </c>
      <c r="CE108">
        <f t="shared" si="350"/>
        <v>1</v>
      </c>
      <c r="CF108">
        <f t="shared" si="299"/>
        <v>1</v>
      </c>
      <c r="CG108">
        <f t="shared" si="300"/>
        <v>1</v>
      </c>
      <c r="CH108">
        <f t="shared" si="301"/>
        <v>1</v>
      </c>
      <c r="CI108">
        <f t="shared" si="302"/>
        <v>1</v>
      </c>
      <c r="CJ108">
        <f t="shared" si="303"/>
        <v>1</v>
      </c>
      <c r="CK108">
        <f t="shared" si="304"/>
        <v>1</v>
      </c>
      <c r="CL108">
        <f t="shared" si="305"/>
        <v>1</v>
      </c>
      <c r="CM108">
        <f t="shared" si="306"/>
        <v>1</v>
      </c>
      <c r="CN108">
        <f t="shared" si="307"/>
        <v>1</v>
      </c>
      <c r="CO108">
        <f t="shared" si="308"/>
        <v>1</v>
      </c>
      <c r="CP108">
        <f t="shared" si="309"/>
        <v>1</v>
      </c>
      <c r="CQ108">
        <f t="shared" si="310"/>
        <v>1</v>
      </c>
      <c r="CR108">
        <f t="shared" si="311"/>
        <v>1</v>
      </c>
      <c r="CS108">
        <f t="shared" si="312"/>
        <v>0</v>
      </c>
      <c r="CT108">
        <f t="shared" si="313"/>
        <v>0</v>
      </c>
      <c r="CU108">
        <f t="shared" si="314"/>
        <v>1</v>
      </c>
      <c r="CV108">
        <f t="shared" si="315"/>
        <v>0</v>
      </c>
      <c r="CW108">
        <f t="shared" si="316"/>
        <v>1</v>
      </c>
      <c r="CX108">
        <f t="shared" si="317"/>
        <v>1</v>
      </c>
      <c r="CY108">
        <f t="shared" si="318"/>
        <v>1</v>
      </c>
      <c r="CZ108">
        <f t="shared" si="319"/>
        <v>0</v>
      </c>
      <c r="DA108">
        <f t="shared" si="320"/>
        <v>1</v>
      </c>
      <c r="DB108">
        <f t="shared" si="321"/>
        <v>1</v>
      </c>
      <c r="DC108" s="187">
        <f t="shared" si="322"/>
        <v>1</v>
      </c>
      <c r="DD108" s="187">
        <f t="shared" si="323"/>
        <v>1</v>
      </c>
      <c r="DE108" s="187">
        <f t="shared" si="324"/>
        <v>1</v>
      </c>
      <c r="DF108" s="187">
        <f t="shared" si="208"/>
        <v>1</v>
      </c>
      <c r="DG108">
        <f t="shared" si="351"/>
        <v>1</v>
      </c>
      <c r="DH108" s="7">
        <f t="shared" si="209"/>
        <v>0.15</v>
      </c>
      <c r="DI108" s="7">
        <f t="shared" si="210"/>
        <v>0.15</v>
      </c>
      <c r="DJ108" s="7">
        <f t="shared" si="211"/>
        <v>0.15</v>
      </c>
      <c r="DK108" s="7">
        <f t="shared" si="352"/>
        <v>0.15</v>
      </c>
      <c r="DL108" s="7">
        <f t="shared" si="212"/>
        <v>0.3</v>
      </c>
      <c r="DM108" s="7">
        <f t="shared" si="213"/>
        <v>0.3</v>
      </c>
      <c r="DN108" s="7">
        <f t="shared" si="214"/>
        <v>0.3</v>
      </c>
      <c r="DO108" s="7">
        <f t="shared" si="215"/>
        <v>0.3</v>
      </c>
      <c r="DP108" s="7">
        <f>IF(MIN(Data[[#This Row],[¿El agente demuestra escucha activa durante la gestión?6]:[¿El agente parafrasea para confirmar entendimiento?9]])=0,0,30%)</f>
        <v>0.3</v>
      </c>
      <c r="DQ108" s="7">
        <f t="shared" si="216"/>
        <v>0.3</v>
      </c>
      <c r="DR108" s="7">
        <f t="shared" si="217"/>
        <v>0.3</v>
      </c>
      <c r="DS108" s="7">
        <f t="shared" si="218"/>
        <v>0.3</v>
      </c>
      <c r="DT108" s="7">
        <f t="shared" si="219"/>
        <v>0.3</v>
      </c>
      <c r="DU108" s="7">
        <f>IF(MIN(Data[[#This Row],[¿El agente adapta su comunicación al cliente?11]:[¿El agente utiliza el plural corporativo correctamente?14]])=0,0,30%)</f>
        <v>0.3</v>
      </c>
      <c r="DV108" s="7">
        <f t="shared" si="220"/>
        <v>0.25</v>
      </c>
      <c r="DW108" s="7">
        <f t="shared" si="353"/>
        <v>0.25</v>
      </c>
      <c r="DX108" s="7">
        <f t="shared" si="354"/>
        <v>1</v>
      </c>
      <c r="DY108" s="7">
        <f t="shared" si="325"/>
        <v>1</v>
      </c>
      <c r="DZ108" s="7">
        <f t="shared" si="326"/>
        <v>1</v>
      </c>
      <c r="EA108" s="7">
        <f t="shared" si="327"/>
        <v>1</v>
      </c>
      <c r="EB108" s="7">
        <f t="shared" si="328"/>
        <v>1</v>
      </c>
      <c r="EC108" s="7">
        <f t="shared" si="355"/>
        <v>1</v>
      </c>
      <c r="ED108" s="7">
        <f t="shared" si="221"/>
        <v>1</v>
      </c>
      <c r="EE108" s="7">
        <f t="shared" si="222"/>
        <v>1</v>
      </c>
      <c r="EF108" s="7">
        <f>IF(SUM(Data[[#This Row],[¿El agente presenta correctamente los beneficios del producto?23]:[¿El agente comunica beneficios emocionales al cliente?24]])=200%,100%,0%)</f>
        <v>1</v>
      </c>
      <c r="EG108" s="7">
        <f t="shared" si="223"/>
        <v>1</v>
      </c>
      <c r="EH108" s="7">
        <f t="shared" si="224"/>
        <v>1</v>
      </c>
      <c r="EI108" s="7">
        <f t="shared" si="225"/>
        <v>1</v>
      </c>
      <c r="EJ108" s="7">
        <f t="shared" si="356"/>
        <v>1</v>
      </c>
      <c r="EK108" s="7">
        <f t="shared" si="226"/>
        <v>1</v>
      </c>
      <c r="EL108" s="7">
        <f>+Data[[#This Row],[¿El agente explica los términos y condiciones del servicio?28]]</f>
        <v>1</v>
      </c>
      <c r="EM108" s="7">
        <f t="shared" si="227"/>
        <v>1</v>
      </c>
      <c r="EN108" s="7">
        <f>+Data[[#This Row],[¿El agente identifica correctamente la solicitud del cliente? 2]]</f>
        <v>1</v>
      </c>
      <c r="EO108" s="7">
        <f t="shared" si="228"/>
        <v>1</v>
      </c>
      <c r="EP108" s="7">
        <f t="shared" si="229"/>
        <v>1</v>
      </c>
      <c r="EQ108" s="7">
        <f t="shared" si="230"/>
        <v>1</v>
      </c>
      <c r="ER108" s="7">
        <f t="shared" si="357"/>
        <v>1</v>
      </c>
      <c r="ES108" s="7">
        <f t="shared" si="231"/>
        <v>1</v>
      </c>
      <c r="ET108" s="7">
        <f t="shared" si="232"/>
        <v>1</v>
      </c>
      <c r="EU108" s="7">
        <f t="shared" si="358"/>
        <v>1</v>
      </c>
      <c r="EV108" s="7">
        <f t="shared" si="233"/>
        <v>1</v>
      </c>
      <c r="EW108" s="7">
        <f t="shared" si="234"/>
        <v>1</v>
      </c>
      <c r="EX108" s="7">
        <f t="shared" si="329"/>
        <v>1</v>
      </c>
      <c r="EY108" s="7">
        <f t="shared" si="330"/>
        <v>1</v>
      </c>
      <c r="EZ108" s="7">
        <f t="shared" si="235"/>
        <v>1</v>
      </c>
      <c r="FA108" s="7">
        <f t="shared" si="331"/>
        <v>1</v>
      </c>
      <c r="FB108" s="7">
        <f t="shared" si="359"/>
        <v>1</v>
      </c>
      <c r="FC108" s="7">
        <f t="shared" si="360"/>
        <v>1</v>
      </c>
      <c r="FD108" s="7">
        <f t="shared" si="236"/>
        <v>1</v>
      </c>
      <c r="FE108" s="7">
        <f t="shared" si="237"/>
        <v>0</v>
      </c>
      <c r="FF108" s="7">
        <f t="shared" si="238"/>
        <v>0</v>
      </c>
      <c r="FG108" s="7">
        <f t="shared" si="239"/>
        <v>1</v>
      </c>
      <c r="FH108" s="7">
        <f t="shared" si="240"/>
        <v>0</v>
      </c>
      <c r="FI108" s="7">
        <f t="shared" si="241"/>
        <v>1</v>
      </c>
      <c r="FJ108" s="7">
        <f t="shared" si="361"/>
        <v>0</v>
      </c>
      <c r="FK108" s="7">
        <f t="shared" si="242"/>
        <v>1</v>
      </c>
      <c r="FL108" s="7">
        <f>+Data[[#This Row],[¿El agente gestiona la oferta según la campaña vigente?48]]</f>
        <v>1</v>
      </c>
      <c r="FM108" s="7">
        <f t="shared" si="243"/>
        <v>1</v>
      </c>
      <c r="FN108" s="7">
        <f t="shared" si="244"/>
        <v>0</v>
      </c>
      <c r="FO108" s="7">
        <f t="shared" si="245"/>
        <v>1</v>
      </c>
      <c r="FP108" s="7">
        <f t="shared" si="362"/>
        <v>0</v>
      </c>
      <c r="FQ108" s="7">
        <f t="shared" si="246"/>
        <v>1</v>
      </c>
      <c r="FR108" s="7">
        <f>+Data[[#This Row],[¿El agente registra correctamente todas las interacciones?52]]</f>
        <v>1</v>
      </c>
      <c r="FS108" s="7">
        <f t="shared" si="363"/>
        <v>0</v>
      </c>
      <c r="FT108" s="240">
        <f t="shared" si="247"/>
        <v>1</v>
      </c>
      <c r="FU108" s="7">
        <f>+Data[[#This Row],[¿El agente confirma la titularidad del cliente adecuadamente?53]]</f>
        <v>1</v>
      </c>
      <c r="FV108" s="240">
        <f t="shared" si="248"/>
        <v>1</v>
      </c>
      <c r="FW108" s="240">
        <f t="shared" si="249"/>
        <v>1</v>
      </c>
      <c r="FX108" s="7">
        <f t="shared" si="364"/>
        <v>1</v>
      </c>
      <c r="FY108" s="240">
        <f t="shared" si="250"/>
        <v>1</v>
      </c>
      <c r="FZ108" s="7">
        <f>+Data[[#This Row],[¿El agente evita compartir información sensible?56]]</f>
        <v>1</v>
      </c>
      <c r="GA108" s="7">
        <f t="shared" si="365"/>
        <v>1</v>
      </c>
      <c r="GB108" s="189">
        <f t="shared" si="366"/>
        <v>0.1</v>
      </c>
      <c r="GC108" s="189">
        <f t="shared" si="367"/>
        <v>0.3</v>
      </c>
      <c r="GD108" s="190">
        <f t="shared" si="368"/>
        <v>0</v>
      </c>
      <c r="GE108" s="190">
        <f t="shared" si="369"/>
        <v>0.3</v>
      </c>
      <c r="GF108" s="7">
        <f t="shared" si="370"/>
        <v>0.7</v>
      </c>
      <c r="GG108" s="187">
        <f>1</f>
        <v>1</v>
      </c>
      <c r="GH108" s="187">
        <f t="shared" si="251"/>
        <v>1</v>
      </c>
      <c r="GI108" t="str">
        <f t="shared" si="252"/>
        <v/>
      </c>
      <c r="GJ108" t="str">
        <f t="shared" si="253"/>
        <v/>
      </c>
      <c r="GK108" t="str">
        <f t="shared" si="254"/>
        <v/>
      </c>
      <c r="GN108" t="str">
        <f t="shared" si="255"/>
        <v/>
      </c>
      <c r="GO108" t="str">
        <f t="shared" si="256"/>
        <v/>
      </c>
      <c r="GP108" t="str">
        <f t="shared" si="257"/>
        <v/>
      </c>
      <c r="GQ108" t="str">
        <f t="shared" si="258"/>
        <v/>
      </c>
      <c r="GR108" t="str">
        <f t="shared" si="259"/>
        <v/>
      </c>
      <c r="GS108" t="str">
        <f t="shared" si="260"/>
        <v/>
      </c>
      <c r="GT108" t="str">
        <f t="shared" si="261"/>
        <v/>
      </c>
      <c r="GU108" t="e">
        <f>IF(#REF!="No",#REF!,"")</f>
        <v>#REF!</v>
      </c>
      <c r="GV108" t="str">
        <f t="shared" si="262"/>
        <v/>
      </c>
      <c r="GW108" t="str">
        <f t="shared" si="263"/>
        <v/>
      </c>
      <c r="GX108" t="str">
        <f t="shared" si="264"/>
        <v/>
      </c>
      <c r="GY108" t="str">
        <f t="shared" si="265"/>
        <v/>
      </c>
      <c r="GZ108" t="str">
        <f t="shared" si="266"/>
        <v/>
      </c>
      <c r="HA108" t="str">
        <f t="shared" si="267"/>
        <v/>
      </c>
      <c r="HB108" t="str">
        <f t="shared" si="268"/>
        <v/>
      </c>
      <c r="HC108" t="str">
        <f t="shared" si="269"/>
        <v/>
      </c>
      <c r="HD108" t="str">
        <f t="shared" si="270"/>
        <v/>
      </c>
      <c r="HE108" t="str">
        <f t="shared" si="271"/>
        <v/>
      </c>
      <c r="HF108" t="str">
        <f t="shared" si="272"/>
        <v/>
      </c>
      <c r="HG108" t="str">
        <f t="shared" si="273"/>
        <v/>
      </c>
      <c r="HH108" t="str">
        <f t="shared" si="274"/>
        <v/>
      </c>
      <c r="HI108" t="str">
        <f t="shared" si="275"/>
        <v/>
      </c>
      <c r="HJ108" t="str">
        <f t="shared" si="276"/>
        <v/>
      </c>
      <c r="HK108" t="str">
        <f t="shared" si="277"/>
        <v/>
      </c>
      <c r="HL108" t="str">
        <f t="shared" si="278"/>
        <v/>
      </c>
      <c r="HM108" t="str">
        <f t="shared" si="279"/>
        <v/>
      </c>
      <c r="HN108" t="str">
        <f t="shared" si="280"/>
        <v/>
      </c>
      <c r="HO108" t="str">
        <f t="shared" si="281"/>
        <v/>
      </c>
      <c r="HP108" t="str">
        <f t="shared" si="282"/>
        <v/>
      </c>
      <c r="HQ108" t="e">
        <f>IF(#REF!="No",#REF!,"")</f>
        <v>#REF!</v>
      </c>
      <c r="HR108" t="e">
        <f>IF(#REF!="No",#REF!,"")</f>
        <v>#REF!</v>
      </c>
      <c r="HS108" t="str">
        <f t="shared" si="283"/>
        <v/>
      </c>
      <c r="HT108" t="str">
        <f t="shared" si="284"/>
        <v xml:space="preserve">¿El agente realiza venta cruzada cuando corresponde? </v>
      </c>
      <c r="HU108" t="str">
        <f t="shared" si="285"/>
        <v xml:space="preserve">¿El agente indaga o sondea adecuadamente las necesidades del cliente? </v>
      </c>
      <c r="HV108" t="str">
        <f t="shared" si="286"/>
        <v/>
      </c>
      <c r="HW108" t="str">
        <f t="shared" si="287"/>
        <v xml:space="preserve">¿El agente realiza seguimiento adecuado al caso o solicitud? </v>
      </c>
      <c r="HX108" t="str">
        <f t="shared" si="288"/>
        <v/>
      </c>
      <c r="HY108" t="str">
        <f t="shared" si="289"/>
        <v/>
      </c>
      <c r="HZ108" t="str">
        <f t="shared" si="290"/>
        <v/>
      </c>
      <c r="IA108" t="str">
        <f t="shared" si="291"/>
        <v xml:space="preserve">¿El agente gestiona la recepción de documentos por WhatsApp o correo? </v>
      </c>
      <c r="IB108" t="str">
        <f t="shared" si="292"/>
        <v/>
      </c>
      <c r="IC108" t="str">
        <f t="shared" si="293"/>
        <v/>
      </c>
      <c r="ID108" s="187" t="str">
        <f t="shared" si="294"/>
        <v/>
      </c>
      <c r="IE108" s="187" t="str">
        <f t="shared" si="295"/>
        <v/>
      </c>
      <c r="IF108" s="187" t="str">
        <f t="shared" si="296"/>
        <v/>
      </c>
      <c r="IG108" s="187" t="str">
        <f t="shared" si="297"/>
        <v/>
      </c>
      <c r="IH108" s="78" t="str">
        <f>A108&amp;" "&amp;F108&amp;" "&amp;Data[[#This Row],[mes]]</f>
        <v>Alma Rosa Delgado Garcia Outbound may-26</v>
      </c>
      <c r="II108" s="78">
        <f t="shared" si="373"/>
        <v>2</v>
      </c>
      <c r="IJ108" s="78">
        <f t="shared" si="371"/>
        <v>0</v>
      </c>
      <c r="IK108" s="78">
        <f>IF(Data[[#This Row],[Muestra Critica]]&gt;0,Data[[#This Row],[Muestra Critica]],"")</f>
        <v>1</v>
      </c>
      <c r="IL108">
        <f>IF(IK108="","",COUNTIF($IK$3:$IK523,IK108))</f>
        <v>397</v>
      </c>
      <c r="IM108">
        <f t="shared" si="372"/>
        <v>0</v>
      </c>
      <c r="IN108" s="188" t="str">
        <f t="shared" si="298"/>
        <v>may-26</v>
      </c>
      <c r="IO108" s="78"/>
      <c r="IP108" s="78"/>
      <c r="IQ108" s="78"/>
      <c r="IR108" s="78"/>
      <c r="IS108" s="78" t="str">
        <f ca="1">IFERROR(_xlfn.XLOOKUP(A:A,HC!B:B,HC!E:E,,0),0)</f>
        <v>&gt; 60 dias</v>
      </c>
    </row>
    <row r="109" spans="1:253" ht="15.5">
      <c r="A109" s="205" t="s">
        <v>356</v>
      </c>
      <c r="B109" s="205">
        <v>69869045</v>
      </c>
      <c r="C109" s="210">
        <v>46153</v>
      </c>
      <c r="D109" s="205" t="s">
        <v>449</v>
      </c>
      <c r="E109" s="205" t="s">
        <v>431</v>
      </c>
      <c r="F109" s="205" t="s">
        <v>32</v>
      </c>
      <c r="G109" s="205" t="s">
        <v>436</v>
      </c>
      <c r="H109" s="205" t="s">
        <v>451</v>
      </c>
      <c r="I109" s="206" t="s">
        <v>447</v>
      </c>
      <c r="J109" s="168" t="s">
        <v>33</v>
      </c>
      <c r="K109" s="168" t="s">
        <v>33</v>
      </c>
      <c r="L109" s="168" t="s">
        <v>33</v>
      </c>
      <c r="M109" s="168" t="s">
        <v>33</v>
      </c>
      <c r="N109" s="168" t="s">
        <v>33</v>
      </c>
      <c r="O109" s="168" t="s">
        <v>33</v>
      </c>
      <c r="P109" s="168" t="s">
        <v>33</v>
      </c>
      <c r="Q109" s="168" t="s">
        <v>33</v>
      </c>
      <c r="R109" s="168" t="s">
        <v>34</v>
      </c>
      <c r="S109" s="168" t="s">
        <v>33</v>
      </c>
      <c r="T109" s="168" t="s">
        <v>33</v>
      </c>
      <c r="U109" s="168" t="s">
        <v>33</v>
      </c>
      <c r="V109" s="169" t="s">
        <v>33</v>
      </c>
      <c r="W109" s="169" t="s">
        <v>33</v>
      </c>
      <c r="X109" s="169" t="s">
        <v>33</v>
      </c>
      <c r="Y109" s="169" t="s">
        <v>33</v>
      </c>
      <c r="Z109" s="169" t="s">
        <v>33</v>
      </c>
      <c r="AA109" s="169" t="s">
        <v>33</v>
      </c>
      <c r="AB109" s="169" t="s">
        <v>33</v>
      </c>
      <c r="AC109" s="169" t="s">
        <v>33</v>
      </c>
      <c r="AD109" s="169" t="s">
        <v>33</v>
      </c>
      <c r="AE109" s="169" t="s">
        <v>33</v>
      </c>
      <c r="AF109" s="169" t="s">
        <v>33</v>
      </c>
      <c r="AG109" s="169" t="s">
        <v>33</v>
      </c>
      <c r="AH109" s="169" t="s">
        <v>33</v>
      </c>
      <c r="AI109" s="169" t="s">
        <v>33</v>
      </c>
      <c r="AJ109" s="169" t="s">
        <v>33</v>
      </c>
      <c r="AK109" s="169" t="s">
        <v>33</v>
      </c>
      <c r="AL109" s="169" t="s">
        <v>33</v>
      </c>
      <c r="AM109" s="169" t="s">
        <v>33</v>
      </c>
      <c r="AN109" s="169" t="s">
        <v>33</v>
      </c>
      <c r="AO109" s="169" t="s">
        <v>33</v>
      </c>
      <c r="AP109" s="169" t="s">
        <v>33</v>
      </c>
      <c r="AQ109" s="169" t="s">
        <v>464</v>
      </c>
      <c r="AR109" s="169" t="s">
        <v>33</v>
      </c>
      <c r="AS109" s="169" t="s">
        <v>33</v>
      </c>
      <c r="AT109" s="169" t="s">
        <v>33</v>
      </c>
      <c r="AU109" s="169" t="s">
        <v>33</v>
      </c>
      <c r="AV109" s="169" t="s">
        <v>33</v>
      </c>
      <c r="AW109" s="169" t="s">
        <v>34</v>
      </c>
      <c r="AX109" s="169" t="s">
        <v>33</v>
      </c>
      <c r="AY109" s="169" t="s">
        <v>33</v>
      </c>
      <c r="AZ109" s="169" t="s">
        <v>33</v>
      </c>
      <c r="BA109" s="169" t="s">
        <v>33</v>
      </c>
      <c r="BB109" s="169" t="s">
        <v>33</v>
      </c>
      <c r="BC109" s="207" t="s">
        <v>33</v>
      </c>
      <c r="BD109" s="207" t="s">
        <v>33</v>
      </c>
      <c r="BE109" s="207" t="s">
        <v>33</v>
      </c>
      <c r="BF109" s="208" t="s">
        <v>33</v>
      </c>
      <c r="BG109" s="196"/>
      <c r="BH109" s="211" t="str">
        <f>Data[[#This Row],[Tipo de Muestra]]</f>
        <v>Critica</v>
      </c>
      <c r="BI109" s="196"/>
      <c r="BJ109" s="196"/>
      <c r="BK109">
        <f t="shared" si="206"/>
        <v>1</v>
      </c>
      <c r="BL109">
        <f t="shared" si="207"/>
        <v>1</v>
      </c>
      <c r="BM109">
        <f t="shared" si="332"/>
        <v>1</v>
      </c>
      <c r="BN109">
        <f t="shared" si="333"/>
        <v>1</v>
      </c>
      <c r="BO109">
        <f t="shared" si="334"/>
        <v>1</v>
      </c>
      <c r="BP109">
        <f t="shared" si="335"/>
        <v>1</v>
      </c>
      <c r="BQ109">
        <f t="shared" si="336"/>
        <v>1</v>
      </c>
      <c r="BR109">
        <f t="shared" si="337"/>
        <v>1</v>
      </c>
      <c r="BS109">
        <f t="shared" si="338"/>
        <v>0</v>
      </c>
      <c r="BT109">
        <f t="shared" si="339"/>
        <v>1</v>
      </c>
      <c r="BU109">
        <f t="shared" si="340"/>
        <v>1</v>
      </c>
      <c r="BV109">
        <f t="shared" si="341"/>
        <v>1</v>
      </c>
      <c r="BW109">
        <f t="shared" si="342"/>
        <v>1</v>
      </c>
      <c r="BX109">
        <f t="shared" si="343"/>
        <v>1</v>
      </c>
      <c r="BY109">
        <f t="shared" si="344"/>
        <v>1</v>
      </c>
      <c r="BZ109">
        <f t="shared" si="345"/>
        <v>1</v>
      </c>
      <c r="CA109">
        <f t="shared" si="346"/>
        <v>1</v>
      </c>
      <c r="CB109">
        <f t="shared" si="347"/>
        <v>1</v>
      </c>
      <c r="CC109">
        <f t="shared" si="348"/>
        <v>1</v>
      </c>
      <c r="CD109">
        <f t="shared" si="349"/>
        <v>1</v>
      </c>
      <c r="CE109">
        <f t="shared" si="350"/>
        <v>1</v>
      </c>
      <c r="CF109">
        <f t="shared" si="299"/>
        <v>1</v>
      </c>
      <c r="CG109">
        <f t="shared" si="300"/>
        <v>1</v>
      </c>
      <c r="CH109">
        <f t="shared" si="301"/>
        <v>1</v>
      </c>
      <c r="CI109">
        <f t="shared" si="302"/>
        <v>1</v>
      </c>
      <c r="CJ109">
        <f t="shared" si="303"/>
        <v>1</v>
      </c>
      <c r="CK109">
        <f t="shared" si="304"/>
        <v>1</v>
      </c>
      <c r="CL109">
        <f t="shared" si="305"/>
        <v>1</v>
      </c>
      <c r="CM109">
        <f t="shared" si="306"/>
        <v>1</v>
      </c>
      <c r="CN109">
        <f t="shared" si="307"/>
        <v>1</v>
      </c>
      <c r="CO109">
        <f t="shared" si="308"/>
        <v>1</v>
      </c>
      <c r="CP109">
        <f t="shared" si="309"/>
        <v>1</v>
      </c>
      <c r="CQ109">
        <f t="shared" si="310"/>
        <v>1</v>
      </c>
      <c r="CR109">
        <f t="shared" si="311"/>
        <v>1</v>
      </c>
      <c r="CS109">
        <f t="shared" si="312"/>
        <v>1</v>
      </c>
      <c r="CT109">
        <f t="shared" si="313"/>
        <v>1</v>
      </c>
      <c r="CU109">
        <f t="shared" si="314"/>
        <v>1</v>
      </c>
      <c r="CV109">
        <f t="shared" si="315"/>
        <v>1</v>
      </c>
      <c r="CW109">
        <f t="shared" si="316"/>
        <v>0</v>
      </c>
      <c r="CX109">
        <f t="shared" si="317"/>
        <v>1</v>
      </c>
      <c r="CY109">
        <f t="shared" si="318"/>
        <v>1</v>
      </c>
      <c r="CZ109">
        <f t="shared" si="319"/>
        <v>1</v>
      </c>
      <c r="DA109">
        <f t="shared" si="320"/>
        <v>1</v>
      </c>
      <c r="DB109">
        <f t="shared" si="321"/>
        <v>1</v>
      </c>
      <c r="DC109" s="187">
        <f t="shared" si="322"/>
        <v>1</v>
      </c>
      <c r="DD109" s="187">
        <f t="shared" si="323"/>
        <v>1</v>
      </c>
      <c r="DE109" s="187">
        <f t="shared" si="324"/>
        <v>1</v>
      </c>
      <c r="DF109" s="187">
        <f t="shared" si="208"/>
        <v>1</v>
      </c>
      <c r="DG109">
        <f t="shared" si="351"/>
        <v>1</v>
      </c>
      <c r="DH109" s="7">
        <f t="shared" si="209"/>
        <v>0.15</v>
      </c>
      <c r="DI109" s="7">
        <f t="shared" si="210"/>
        <v>0.15</v>
      </c>
      <c r="DJ109" s="7">
        <f t="shared" si="211"/>
        <v>0.15</v>
      </c>
      <c r="DK109" s="7">
        <f t="shared" si="352"/>
        <v>0.15</v>
      </c>
      <c r="DL109" s="7">
        <f t="shared" si="212"/>
        <v>0.3</v>
      </c>
      <c r="DM109" s="7">
        <f t="shared" si="213"/>
        <v>0.3</v>
      </c>
      <c r="DN109" s="7">
        <f t="shared" si="214"/>
        <v>0.3</v>
      </c>
      <c r="DO109" s="7">
        <f t="shared" si="215"/>
        <v>0.3</v>
      </c>
      <c r="DP109" s="7">
        <f>IF(MIN(Data[[#This Row],[¿El agente demuestra escucha activa durante la gestión?6]:[¿El agente parafrasea para confirmar entendimiento?9]])=0,0,30%)</f>
        <v>0.3</v>
      </c>
      <c r="DQ109" s="7">
        <f t="shared" si="216"/>
        <v>0.3</v>
      </c>
      <c r="DR109" s="7">
        <f t="shared" si="217"/>
        <v>0</v>
      </c>
      <c r="DS109" s="7">
        <f t="shared" si="218"/>
        <v>0.3</v>
      </c>
      <c r="DT109" s="7">
        <f t="shared" si="219"/>
        <v>0.3</v>
      </c>
      <c r="DU109" s="7">
        <f>IF(MIN(Data[[#This Row],[¿El agente adapta su comunicación al cliente?11]:[¿El agente utiliza el plural corporativo correctamente?14]])=0,0,30%)</f>
        <v>0</v>
      </c>
      <c r="DV109" s="7">
        <f t="shared" si="220"/>
        <v>0.25</v>
      </c>
      <c r="DW109" s="7">
        <f t="shared" si="353"/>
        <v>0.25</v>
      </c>
      <c r="DX109" s="7">
        <f t="shared" si="354"/>
        <v>0.7</v>
      </c>
      <c r="DY109" s="7">
        <f t="shared" si="325"/>
        <v>1</v>
      </c>
      <c r="DZ109" s="7">
        <f t="shared" si="326"/>
        <v>1</v>
      </c>
      <c r="EA109" s="7">
        <f t="shared" si="327"/>
        <v>1</v>
      </c>
      <c r="EB109" s="7">
        <f t="shared" si="328"/>
        <v>1</v>
      </c>
      <c r="EC109" s="7">
        <f t="shared" si="355"/>
        <v>1</v>
      </c>
      <c r="ED109" s="7">
        <f t="shared" si="221"/>
        <v>1</v>
      </c>
      <c r="EE109" s="7">
        <f t="shared" si="222"/>
        <v>1</v>
      </c>
      <c r="EF109" s="7">
        <f>IF(SUM(Data[[#This Row],[¿El agente presenta correctamente los beneficios del producto?23]:[¿El agente comunica beneficios emocionales al cliente?24]])=200%,100%,0%)</f>
        <v>1</v>
      </c>
      <c r="EG109" s="7">
        <f t="shared" si="223"/>
        <v>1</v>
      </c>
      <c r="EH109" s="7">
        <f t="shared" si="224"/>
        <v>1</v>
      </c>
      <c r="EI109" s="7">
        <f t="shared" si="225"/>
        <v>1</v>
      </c>
      <c r="EJ109" s="7">
        <f t="shared" si="356"/>
        <v>1</v>
      </c>
      <c r="EK109" s="7">
        <f t="shared" si="226"/>
        <v>1</v>
      </c>
      <c r="EL109" s="7">
        <f>+Data[[#This Row],[¿El agente explica los términos y condiciones del servicio?28]]</f>
        <v>1</v>
      </c>
      <c r="EM109" s="7">
        <f t="shared" si="227"/>
        <v>1</v>
      </c>
      <c r="EN109" s="7">
        <f>+Data[[#This Row],[¿El agente identifica correctamente la solicitud del cliente? 2]]</f>
        <v>1</v>
      </c>
      <c r="EO109" s="7">
        <f t="shared" si="228"/>
        <v>1</v>
      </c>
      <c r="EP109" s="7">
        <f t="shared" si="229"/>
        <v>1</v>
      </c>
      <c r="EQ109" s="7">
        <f t="shared" si="230"/>
        <v>1</v>
      </c>
      <c r="ER109" s="7">
        <f t="shared" si="357"/>
        <v>1</v>
      </c>
      <c r="ES109" s="7">
        <f t="shared" si="231"/>
        <v>1</v>
      </c>
      <c r="ET109" s="7">
        <f t="shared" si="232"/>
        <v>1</v>
      </c>
      <c r="EU109" s="7">
        <f t="shared" si="358"/>
        <v>1</v>
      </c>
      <c r="EV109" s="7">
        <f t="shared" si="233"/>
        <v>1</v>
      </c>
      <c r="EW109" s="7">
        <f t="shared" si="234"/>
        <v>1</v>
      </c>
      <c r="EX109" s="7">
        <f t="shared" si="329"/>
        <v>1</v>
      </c>
      <c r="EY109" s="7">
        <f t="shared" si="330"/>
        <v>1</v>
      </c>
      <c r="EZ109" s="7">
        <f t="shared" si="235"/>
        <v>1</v>
      </c>
      <c r="FA109" s="7">
        <f t="shared" si="331"/>
        <v>1</v>
      </c>
      <c r="FB109" s="7">
        <f t="shared" si="359"/>
        <v>1</v>
      </c>
      <c r="FC109" s="7">
        <f t="shared" si="360"/>
        <v>1</v>
      </c>
      <c r="FD109" s="7">
        <f t="shared" si="236"/>
        <v>1</v>
      </c>
      <c r="FE109" s="7">
        <f t="shared" si="237"/>
        <v>1</v>
      </c>
      <c r="FF109" s="7">
        <f t="shared" si="238"/>
        <v>1</v>
      </c>
      <c r="FG109" s="7">
        <f t="shared" si="239"/>
        <v>1</v>
      </c>
      <c r="FH109" s="7">
        <f t="shared" si="240"/>
        <v>1</v>
      </c>
      <c r="FI109" s="7">
        <f t="shared" si="241"/>
        <v>0</v>
      </c>
      <c r="FJ109" s="7">
        <f t="shared" si="361"/>
        <v>0</v>
      </c>
      <c r="FK109" s="7">
        <f t="shared" si="242"/>
        <v>1</v>
      </c>
      <c r="FL109" s="7">
        <f>+Data[[#This Row],[¿El agente gestiona la oferta según la campaña vigente?48]]</f>
        <v>1</v>
      </c>
      <c r="FM109" s="7">
        <f t="shared" si="243"/>
        <v>1</v>
      </c>
      <c r="FN109" s="7">
        <f t="shared" si="244"/>
        <v>1</v>
      </c>
      <c r="FO109" s="7">
        <f t="shared" si="245"/>
        <v>1</v>
      </c>
      <c r="FP109" s="7">
        <f t="shared" si="362"/>
        <v>1</v>
      </c>
      <c r="FQ109" s="7">
        <f t="shared" si="246"/>
        <v>1</v>
      </c>
      <c r="FR109" s="7">
        <f>+Data[[#This Row],[¿El agente registra correctamente todas las interacciones?52]]</f>
        <v>1</v>
      </c>
      <c r="FS109" s="7">
        <f t="shared" si="363"/>
        <v>0</v>
      </c>
      <c r="FT109" s="240">
        <f t="shared" si="247"/>
        <v>1</v>
      </c>
      <c r="FU109" s="7">
        <f>+Data[[#This Row],[¿El agente confirma la titularidad del cliente adecuadamente?53]]</f>
        <v>1</v>
      </c>
      <c r="FV109" s="240">
        <f t="shared" si="248"/>
        <v>1</v>
      </c>
      <c r="FW109" s="240">
        <f t="shared" si="249"/>
        <v>1</v>
      </c>
      <c r="FX109" s="7">
        <f t="shared" si="364"/>
        <v>1</v>
      </c>
      <c r="FY109" s="240">
        <f t="shared" si="250"/>
        <v>1</v>
      </c>
      <c r="FZ109" s="7">
        <f>+Data[[#This Row],[¿El agente evita compartir información sensible?56]]</f>
        <v>1</v>
      </c>
      <c r="GA109" s="7">
        <f t="shared" si="365"/>
        <v>1</v>
      </c>
      <c r="GB109" s="189">
        <f t="shared" si="366"/>
        <v>6.9999999999999993E-2</v>
      </c>
      <c r="GC109" s="189">
        <f t="shared" si="367"/>
        <v>0.3</v>
      </c>
      <c r="GD109" s="190">
        <f t="shared" si="368"/>
        <v>0</v>
      </c>
      <c r="GE109" s="190">
        <f t="shared" si="369"/>
        <v>0.3</v>
      </c>
      <c r="GF109" s="7">
        <f t="shared" si="370"/>
        <v>0.66999999999999993</v>
      </c>
      <c r="GG109" s="187">
        <f>1</f>
        <v>1</v>
      </c>
      <c r="GH109" s="187">
        <f t="shared" si="251"/>
        <v>1</v>
      </c>
      <c r="GI109" t="str">
        <f t="shared" si="252"/>
        <v/>
      </c>
      <c r="GJ109" t="str">
        <f t="shared" si="253"/>
        <v/>
      </c>
      <c r="GK109" t="str">
        <f t="shared" si="254"/>
        <v/>
      </c>
      <c r="GN109" t="str">
        <f t="shared" si="255"/>
        <v/>
      </c>
      <c r="GO109" t="str">
        <f t="shared" si="256"/>
        <v/>
      </c>
      <c r="GP109" t="str">
        <f t="shared" si="257"/>
        <v/>
      </c>
      <c r="GQ109" t="str">
        <f t="shared" si="258"/>
        <v xml:space="preserve">¿El agente muestra entusiasmo genuino? </v>
      </c>
      <c r="GR109" t="str">
        <f t="shared" si="259"/>
        <v/>
      </c>
      <c r="GS109" t="str">
        <f t="shared" si="260"/>
        <v/>
      </c>
      <c r="GT109" t="str">
        <f t="shared" si="261"/>
        <v/>
      </c>
      <c r="GU109" t="e">
        <f>IF(#REF!="No",#REF!,"")</f>
        <v>#REF!</v>
      </c>
      <c r="GV109" t="str">
        <f t="shared" si="262"/>
        <v/>
      </c>
      <c r="GW109" t="str">
        <f t="shared" si="263"/>
        <v/>
      </c>
      <c r="GX109" t="str">
        <f t="shared" si="264"/>
        <v/>
      </c>
      <c r="GY109" t="str">
        <f t="shared" si="265"/>
        <v/>
      </c>
      <c r="GZ109" t="str">
        <f t="shared" si="266"/>
        <v/>
      </c>
      <c r="HA109" t="str">
        <f t="shared" si="267"/>
        <v/>
      </c>
      <c r="HB109" t="str">
        <f t="shared" si="268"/>
        <v/>
      </c>
      <c r="HC109" t="str">
        <f t="shared" si="269"/>
        <v/>
      </c>
      <c r="HD109" t="str">
        <f t="shared" si="270"/>
        <v/>
      </c>
      <c r="HE109" t="str">
        <f t="shared" si="271"/>
        <v/>
      </c>
      <c r="HF109" t="str">
        <f t="shared" si="272"/>
        <v/>
      </c>
      <c r="HG109" t="str">
        <f t="shared" si="273"/>
        <v/>
      </c>
      <c r="HH109" t="str">
        <f t="shared" si="274"/>
        <v/>
      </c>
      <c r="HI109" t="str">
        <f t="shared" si="275"/>
        <v/>
      </c>
      <c r="HJ109" t="str">
        <f t="shared" si="276"/>
        <v/>
      </c>
      <c r="HK109" t="str">
        <f t="shared" si="277"/>
        <v/>
      </c>
      <c r="HL109" t="str">
        <f t="shared" si="278"/>
        <v/>
      </c>
      <c r="HM109" t="str">
        <f t="shared" si="279"/>
        <v/>
      </c>
      <c r="HN109" t="str">
        <f t="shared" si="280"/>
        <v/>
      </c>
      <c r="HO109" t="str">
        <f t="shared" si="281"/>
        <v/>
      </c>
      <c r="HP109" t="str">
        <f t="shared" si="282"/>
        <v/>
      </c>
      <c r="HQ109" t="e">
        <f>IF(#REF!="No",#REF!,"")</f>
        <v>#REF!</v>
      </c>
      <c r="HR109" t="e">
        <f>IF(#REF!="No",#REF!,"")</f>
        <v>#REF!</v>
      </c>
      <c r="HS109" t="str">
        <f t="shared" si="283"/>
        <v/>
      </c>
      <c r="HT109" t="str">
        <f t="shared" si="284"/>
        <v/>
      </c>
      <c r="HU109" t="str">
        <f t="shared" si="285"/>
        <v/>
      </c>
      <c r="HV109" t="str">
        <f t="shared" si="286"/>
        <v/>
      </c>
      <c r="HW109" t="str">
        <f t="shared" si="287"/>
        <v/>
      </c>
      <c r="HX109" t="str">
        <f t="shared" si="288"/>
        <v xml:space="preserve">¿El agente maneja correctamente las objeciones del cliente? </v>
      </c>
      <c r="HY109" t="str">
        <f t="shared" si="289"/>
        <v/>
      </c>
      <c r="HZ109" t="str">
        <f t="shared" si="290"/>
        <v/>
      </c>
      <c r="IA109" t="str">
        <f t="shared" si="291"/>
        <v/>
      </c>
      <c r="IB109" t="str">
        <f t="shared" si="292"/>
        <v/>
      </c>
      <c r="IC109" t="str">
        <f t="shared" si="293"/>
        <v/>
      </c>
      <c r="ID109" s="187" t="str">
        <f t="shared" si="294"/>
        <v/>
      </c>
      <c r="IE109" s="187" t="str">
        <f t="shared" si="295"/>
        <v/>
      </c>
      <c r="IF109" s="187" t="str">
        <f t="shared" si="296"/>
        <v/>
      </c>
      <c r="IG109" s="187" t="str">
        <f t="shared" si="297"/>
        <v/>
      </c>
      <c r="IH109" s="78" t="str">
        <f>A109&amp;" "&amp;F109&amp;" "&amp;Data[[#This Row],[mes]]</f>
        <v>Emanuel Yusiel Velez Delgado Outbound may-26</v>
      </c>
      <c r="II109" s="78">
        <f t="shared" si="373"/>
        <v>2</v>
      </c>
      <c r="IJ109" s="78">
        <f t="shared" si="371"/>
        <v>0</v>
      </c>
      <c r="IK109" s="78">
        <f>IF(Data[[#This Row],[Muestra Critica]]&gt;0,Data[[#This Row],[Muestra Critica]],"")</f>
        <v>1</v>
      </c>
      <c r="IL109" s="209">
        <f>IF(IK109="","",COUNTIF($IK$3:$IK524,IK109))</f>
        <v>397</v>
      </c>
      <c r="IM109" s="209">
        <f t="shared" si="372"/>
        <v>0</v>
      </c>
      <c r="IN109" s="188" t="str">
        <f t="shared" si="298"/>
        <v>may-26</v>
      </c>
      <c r="IO109" s="78"/>
      <c r="IP109" s="78"/>
      <c r="IQ109" s="78"/>
      <c r="IR109" s="78"/>
      <c r="IS109" s="78" t="str">
        <f ca="1">IFERROR(_xlfn.XLOOKUP(A:A,HC!B:B,HC!E:E,,0),0)</f>
        <v>&gt; 60 dias</v>
      </c>
    </row>
    <row r="110" spans="1:253" ht="15.5">
      <c r="A110" s="205" t="s">
        <v>357</v>
      </c>
      <c r="B110" s="205">
        <v>69818161</v>
      </c>
      <c r="C110" s="210">
        <v>46153</v>
      </c>
      <c r="D110" s="205" t="s">
        <v>449</v>
      </c>
      <c r="E110" s="205" t="s">
        <v>431</v>
      </c>
      <c r="F110" s="205" t="s">
        <v>32</v>
      </c>
      <c r="G110" s="205" t="s">
        <v>436</v>
      </c>
      <c r="H110" s="205" t="s">
        <v>451</v>
      </c>
      <c r="I110" s="206" t="s">
        <v>447</v>
      </c>
      <c r="J110" s="168" t="s">
        <v>33</v>
      </c>
      <c r="K110" s="168" t="s">
        <v>33</v>
      </c>
      <c r="L110" s="168" t="s">
        <v>33</v>
      </c>
      <c r="M110" s="168" t="s">
        <v>33</v>
      </c>
      <c r="N110" s="168" t="s">
        <v>33</v>
      </c>
      <c r="O110" s="168" t="s">
        <v>33</v>
      </c>
      <c r="P110" s="168" t="s">
        <v>33</v>
      </c>
      <c r="Q110" s="168" t="s">
        <v>33</v>
      </c>
      <c r="R110" s="168" t="s">
        <v>33</v>
      </c>
      <c r="S110" s="168" t="s">
        <v>33</v>
      </c>
      <c r="T110" s="168" t="s">
        <v>33</v>
      </c>
      <c r="U110" s="168" t="s">
        <v>33</v>
      </c>
      <c r="V110" s="169" t="s">
        <v>33</v>
      </c>
      <c r="W110" s="169" t="s">
        <v>33</v>
      </c>
      <c r="X110" s="169" t="s">
        <v>34</v>
      </c>
      <c r="Y110" s="169" t="s">
        <v>33</v>
      </c>
      <c r="Z110" s="169" t="s">
        <v>34</v>
      </c>
      <c r="AA110" s="169" t="s">
        <v>33</v>
      </c>
      <c r="AB110" s="169" t="s">
        <v>33</v>
      </c>
      <c r="AC110" s="169" t="s">
        <v>33</v>
      </c>
      <c r="AD110" s="169" t="s">
        <v>33</v>
      </c>
      <c r="AE110" s="169" t="s">
        <v>33</v>
      </c>
      <c r="AF110" s="169" t="s">
        <v>33</v>
      </c>
      <c r="AG110" s="169" t="s">
        <v>33</v>
      </c>
      <c r="AH110" s="169" t="s">
        <v>33</v>
      </c>
      <c r="AI110" s="169" t="s">
        <v>33</v>
      </c>
      <c r="AJ110" s="169" t="s">
        <v>33</v>
      </c>
      <c r="AK110" s="169" t="s">
        <v>33</v>
      </c>
      <c r="AL110" s="169" t="s">
        <v>33</v>
      </c>
      <c r="AM110" s="169" t="s">
        <v>33</v>
      </c>
      <c r="AN110" s="169" t="s">
        <v>33</v>
      </c>
      <c r="AO110" s="169" t="s">
        <v>33</v>
      </c>
      <c r="AP110" s="169" t="s">
        <v>33</v>
      </c>
      <c r="AQ110" s="169" t="s">
        <v>464</v>
      </c>
      <c r="AR110" s="169" t="s">
        <v>33</v>
      </c>
      <c r="AS110" s="169" t="s">
        <v>33</v>
      </c>
      <c r="AT110" s="169" t="s">
        <v>33</v>
      </c>
      <c r="AU110" s="169" t="s">
        <v>33</v>
      </c>
      <c r="AV110" s="169" t="s">
        <v>33</v>
      </c>
      <c r="AW110" s="169" t="s">
        <v>33</v>
      </c>
      <c r="AX110" s="169" t="s">
        <v>33</v>
      </c>
      <c r="AY110" s="169" t="s">
        <v>33</v>
      </c>
      <c r="AZ110" s="169" t="s">
        <v>33</v>
      </c>
      <c r="BA110" s="169" t="s">
        <v>33</v>
      </c>
      <c r="BB110" s="169" t="s">
        <v>33</v>
      </c>
      <c r="BC110" s="207" t="s">
        <v>33</v>
      </c>
      <c r="BD110" s="207" t="s">
        <v>33</v>
      </c>
      <c r="BE110" s="207" t="s">
        <v>33</v>
      </c>
      <c r="BF110" s="208" t="s">
        <v>33</v>
      </c>
      <c r="BG110" s="196"/>
      <c r="BH110" s="211" t="str">
        <f>Data[[#This Row],[Tipo de Muestra]]</f>
        <v>Critica</v>
      </c>
      <c r="BI110" s="196"/>
      <c r="BJ110" s="196"/>
      <c r="BK110">
        <f t="shared" si="206"/>
        <v>1</v>
      </c>
      <c r="BL110">
        <f t="shared" si="207"/>
        <v>1</v>
      </c>
      <c r="BM110">
        <f t="shared" si="332"/>
        <v>1</v>
      </c>
      <c r="BN110">
        <f t="shared" si="333"/>
        <v>1</v>
      </c>
      <c r="BO110">
        <f t="shared" si="334"/>
        <v>1</v>
      </c>
      <c r="BP110">
        <f t="shared" si="335"/>
        <v>1</v>
      </c>
      <c r="BQ110">
        <f t="shared" si="336"/>
        <v>1</v>
      </c>
      <c r="BR110">
        <f t="shared" si="337"/>
        <v>1</v>
      </c>
      <c r="BS110">
        <f t="shared" si="338"/>
        <v>1</v>
      </c>
      <c r="BT110">
        <f t="shared" si="339"/>
        <v>1</v>
      </c>
      <c r="BU110">
        <f t="shared" si="340"/>
        <v>1</v>
      </c>
      <c r="BV110">
        <f t="shared" si="341"/>
        <v>1</v>
      </c>
      <c r="BW110">
        <f t="shared" si="342"/>
        <v>1</v>
      </c>
      <c r="BX110">
        <f t="shared" si="343"/>
        <v>1</v>
      </c>
      <c r="BY110">
        <f t="shared" si="344"/>
        <v>0</v>
      </c>
      <c r="BZ110">
        <f t="shared" si="345"/>
        <v>1</v>
      </c>
      <c r="CA110">
        <f t="shared" si="346"/>
        <v>0</v>
      </c>
      <c r="CB110">
        <f t="shared" si="347"/>
        <v>1</v>
      </c>
      <c r="CC110">
        <f t="shared" si="348"/>
        <v>1</v>
      </c>
      <c r="CD110">
        <f t="shared" si="349"/>
        <v>1</v>
      </c>
      <c r="CE110">
        <f t="shared" si="350"/>
        <v>1</v>
      </c>
      <c r="CF110">
        <f t="shared" si="299"/>
        <v>1</v>
      </c>
      <c r="CG110">
        <f t="shared" si="300"/>
        <v>1</v>
      </c>
      <c r="CH110">
        <f t="shared" si="301"/>
        <v>1</v>
      </c>
      <c r="CI110">
        <f t="shared" si="302"/>
        <v>1</v>
      </c>
      <c r="CJ110">
        <f t="shared" si="303"/>
        <v>1</v>
      </c>
      <c r="CK110">
        <f t="shared" si="304"/>
        <v>1</v>
      </c>
      <c r="CL110">
        <f t="shared" si="305"/>
        <v>1</v>
      </c>
      <c r="CM110">
        <f t="shared" si="306"/>
        <v>1</v>
      </c>
      <c r="CN110">
        <f t="shared" si="307"/>
        <v>1</v>
      </c>
      <c r="CO110">
        <f t="shared" si="308"/>
        <v>1</v>
      </c>
      <c r="CP110">
        <f t="shared" si="309"/>
        <v>1</v>
      </c>
      <c r="CQ110">
        <f t="shared" si="310"/>
        <v>1</v>
      </c>
      <c r="CR110">
        <f t="shared" si="311"/>
        <v>1</v>
      </c>
      <c r="CS110">
        <f t="shared" si="312"/>
        <v>1</v>
      </c>
      <c r="CT110">
        <f t="shared" si="313"/>
        <v>1</v>
      </c>
      <c r="CU110">
        <f t="shared" si="314"/>
        <v>1</v>
      </c>
      <c r="CV110">
        <f t="shared" si="315"/>
        <v>1</v>
      </c>
      <c r="CW110">
        <f t="shared" si="316"/>
        <v>1</v>
      </c>
      <c r="CX110">
        <f t="shared" si="317"/>
        <v>1</v>
      </c>
      <c r="CY110">
        <f t="shared" si="318"/>
        <v>1</v>
      </c>
      <c r="CZ110">
        <f t="shared" si="319"/>
        <v>1</v>
      </c>
      <c r="DA110">
        <f t="shared" si="320"/>
        <v>1</v>
      </c>
      <c r="DB110">
        <f t="shared" si="321"/>
        <v>1</v>
      </c>
      <c r="DC110" s="187">
        <f t="shared" si="322"/>
        <v>1</v>
      </c>
      <c r="DD110" s="187">
        <f t="shared" si="323"/>
        <v>1</v>
      </c>
      <c r="DE110" s="187">
        <f t="shared" si="324"/>
        <v>1</v>
      </c>
      <c r="DF110" s="187">
        <f t="shared" si="208"/>
        <v>1</v>
      </c>
      <c r="DG110">
        <f t="shared" si="351"/>
        <v>1</v>
      </c>
      <c r="DH110" s="7">
        <f t="shared" si="209"/>
        <v>0.15</v>
      </c>
      <c r="DI110" s="7">
        <f t="shared" si="210"/>
        <v>0.15</v>
      </c>
      <c r="DJ110" s="7">
        <f t="shared" si="211"/>
        <v>0.15</v>
      </c>
      <c r="DK110" s="7">
        <f t="shared" si="352"/>
        <v>0.15</v>
      </c>
      <c r="DL110" s="7">
        <f t="shared" si="212"/>
        <v>0.3</v>
      </c>
      <c r="DM110" s="7">
        <f t="shared" si="213"/>
        <v>0.3</v>
      </c>
      <c r="DN110" s="7">
        <f t="shared" si="214"/>
        <v>0.3</v>
      </c>
      <c r="DO110" s="7">
        <f t="shared" si="215"/>
        <v>0.3</v>
      </c>
      <c r="DP110" s="7">
        <f>IF(MIN(Data[[#This Row],[¿El agente demuestra escucha activa durante la gestión?6]:[¿El agente parafrasea para confirmar entendimiento?9]])=0,0,30%)</f>
        <v>0.3</v>
      </c>
      <c r="DQ110" s="7">
        <f t="shared" si="216"/>
        <v>0.3</v>
      </c>
      <c r="DR110" s="7">
        <f t="shared" si="217"/>
        <v>0.3</v>
      </c>
      <c r="DS110" s="7">
        <f t="shared" si="218"/>
        <v>0.3</v>
      </c>
      <c r="DT110" s="7">
        <f t="shared" si="219"/>
        <v>0.3</v>
      </c>
      <c r="DU110" s="7">
        <f>IF(MIN(Data[[#This Row],[¿El agente adapta su comunicación al cliente?11]:[¿El agente utiliza el plural corporativo correctamente?14]])=0,0,30%)</f>
        <v>0.3</v>
      </c>
      <c r="DV110" s="7">
        <f t="shared" si="220"/>
        <v>0.25</v>
      </c>
      <c r="DW110" s="7">
        <f t="shared" si="353"/>
        <v>0.25</v>
      </c>
      <c r="DX110" s="7">
        <f t="shared" si="354"/>
        <v>1</v>
      </c>
      <c r="DY110" s="7">
        <f t="shared" si="325"/>
        <v>1</v>
      </c>
      <c r="DZ110" s="7">
        <f t="shared" si="326"/>
        <v>1</v>
      </c>
      <c r="EA110" s="7">
        <f t="shared" si="327"/>
        <v>1</v>
      </c>
      <c r="EB110" s="7">
        <f t="shared" si="328"/>
        <v>1</v>
      </c>
      <c r="EC110" s="7">
        <f t="shared" si="355"/>
        <v>1</v>
      </c>
      <c r="ED110" s="7">
        <f t="shared" si="221"/>
        <v>0</v>
      </c>
      <c r="EE110" s="7">
        <f t="shared" si="222"/>
        <v>1</v>
      </c>
      <c r="EF110" s="7">
        <f>IF(SUM(Data[[#This Row],[¿El agente presenta correctamente los beneficios del producto?23]:[¿El agente comunica beneficios emocionales al cliente?24]])=200%,100%,0%)</f>
        <v>0</v>
      </c>
      <c r="EG110" s="7">
        <f t="shared" si="223"/>
        <v>1</v>
      </c>
      <c r="EH110" s="7">
        <f t="shared" si="224"/>
        <v>1</v>
      </c>
      <c r="EI110" s="7">
        <f t="shared" si="225"/>
        <v>1</v>
      </c>
      <c r="EJ110" s="7">
        <f t="shared" si="356"/>
        <v>1</v>
      </c>
      <c r="EK110" s="7">
        <f t="shared" si="226"/>
        <v>1</v>
      </c>
      <c r="EL110" s="7">
        <f>+Data[[#This Row],[¿El agente explica los términos y condiciones del servicio?28]]</f>
        <v>1</v>
      </c>
      <c r="EM110" s="7">
        <f t="shared" si="227"/>
        <v>1</v>
      </c>
      <c r="EN110" s="7">
        <f>+Data[[#This Row],[¿El agente identifica correctamente la solicitud del cliente? 2]]</f>
        <v>1</v>
      </c>
      <c r="EO110" s="7">
        <f t="shared" si="228"/>
        <v>1</v>
      </c>
      <c r="EP110" s="7">
        <f t="shared" si="229"/>
        <v>1</v>
      </c>
      <c r="EQ110" s="7">
        <f t="shared" si="230"/>
        <v>1</v>
      </c>
      <c r="ER110" s="7">
        <f t="shared" si="357"/>
        <v>1</v>
      </c>
      <c r="ES110" s="7">
        <f t="shared" si="231"/>
        <v>1</v>
      </c>
      <c r="ET110" s="7">
        <f t="shared" si="232"/>
        <v>1</v>
      </c>
      <c r="EU110" s="7">
        <f t="shared" si="358"/>
        <v>1</v>
      </c>
      <c r="EV110" s="7">
        <f t="shared" si="233"/>
        <v>1</v>
      </c>
      <c r="EW110" s="7">
        <f t="shared" si="234"/>
        <v>1</v>
      </c>
      <c r="EX110" s="7">
        <f t="shared" si="329"/>
        <v>1</v>
      </c>
      <c r="EY110" s="7">
        <f t="shared" si="330"/>
        <v>1</v>
      </c>
      <c r="EZ110" s="7">
        <f t="shared" si="235"/>
        <v>1</v>
      </c>
      <c r="FA110" s="7">
        <f t="shared" si="331"/>
        <v>1</v>
      </c>
      <c r="FB110" s="7">
        <f t="shared" si="359"/>
        <v>1</v>
      </c>
      <c r="FC110" s="7">
        <f t="shared" si="360"/>
        <v>0</v>
      </c>
      <c r="FD110" s="7">
        <f t="shared" si="236"/>
        <v>1</v>
      </c>
      <c r="FE110" s="7">
        <f t="shared" si="237"/>
        <v>1</v>
      </c>
      <c r="FF110" s="7">
        <f t="shared" si="238"/>
        <v>1</v>
      </c>
      <c r="FG110" s="7">
        <f t="shared" si="239"/>
        <v>1</v>
      </c>
      <c r="FH110" s="7">
        <f t="shared" si="240"/>
        <v>1</v>
      </c>
      <c r="FI110" s="7">
        <f t="shared" si="241"/>
        <v>1</v>
      </c>
      <c r="FJ110" s="7">
        <f t="shared" si="361"/>
        <v>1</v>
      </c>
      <c r="FK110" s="7">
        <f t="shared" si="242"/>
        <v>1</v>
      </c>
      <c r="FL110" s="7">
        <f>+Data[[#This Row],[¿El agente gestiona la oferta según la campaña vigente?48]]</f>
        <v>1</v>
      </c>
      <c r="FM110" s="7">
        <f t="shared" si="243"/>
        <v>1</v>
      </c>
      <c r="FN110" s="7">
        <f t="shared" si="244"/>
        <v>1</v>
      </c>
      <c r="FO110" s="7">
        <f t="shared" si="245"/>
        <v>1</v>
      </c>
      <c r="FP110" s="7">
        <f t="shared" si="362"/>
        <v>1</v>
      </c>
      <c r="FQ110" s="7">
        <f t="shared" si="246"/>
        <v>1</v>
      </c>
      <c r="FR110" s="7">
        <f>+Data[[#This Row],[¿El agente registra correctamente todas las interacciones?52]]</f>
        <v>1</v>
      </c>
      <c r="FS110" s="7">
        <f t="shared" si="363"/>
        <v>1</v>
      </c>
      <c r="FT110" s="240">
        <f t="shared" si="247"/>
        <v>1</v>
      </c>
      <c r="FU110" s="7">
        <f>+Data[[#This Row],[¿El agente confirma la titularidad del cliente adecuadamente?53]]</f>
        <v>1</v>
      </c>
      <c r="FV110" s="240">
        <f t="shared" si="248"/>
        <v>1</v>
      </c>
      <c r="FW110" s="240">
        <f t="shared" si="249"/>
        <v>1</v>
      </c>
      <c r="FX110" s="7">
        <f t="shared" si="364"/>
        <v>1</v>
      </c>
      <c r="FY110" s="240">
        <f t="shared" si="250"/>
        <v>1</v>
      </c>
      <c r="FZ110" s="7">
        <f>+Data[[#This Row],[¿El agente evita compartir información sensible?56]]</f>
        <v>1</v>
      </c>
      <c r="GA110" s="7">
        <f t="shared" si="365"/>
        <v>1</v>
      </c>
      <c r="GB110" s="189">
        <f t="shared" si="366"/>
        <v>0.1</v>
      </c>
      <c r="GC110" s="189">
        <f t="shared" si="367"/>
        <v>0</v>
      </c>
      <c r="GD110" s="190">
        <f t="shared" si="368"/>
        <v>0.3</v>
      </c>
      <c r="GE110" s="190">
        <f t="shared" si="369"/>
        <v>0.3</v>
      </c>
      <c r="GF110" s="7">
        <f t="shared" si="370"/>
        <v>0.7</v>
      </c>
      <c r="GG110" s="187">
        <f>1</f>
        <v>1</v>
      </c>
      <c r="GH110" s="187">
        <f t="shared" si="251"/>
        <v>1</v>
      </c>
      <c r="GI110" t="str">
        <f t="shared" si="252"/>
        <v/>
      </c>
      <c r="GJ110" t="str">
        <f t="shared" si="253"/>
        <v/>
      </c>
      <c r="GK110" t="str">
        <f t="shared" si="254"/>
        <v/>
      </c>
      <c r="GN110" t="str">
        <f t="shared" si="255"/>
        <v/>
      </c>
      <c r="GO110" t="str">
        <f t="shared" si="256"/>
        <v/>
      </c>
      <c r="GP110" t="str">
        <f t="shared" si="257"/>
        <v/>
      </c>
      <c r="GQ110" t="str">
        <f t="shared" si="258"/>
        <v/>
      </c>
      <c r="GR110" t="str">
        <f t="shared" si="259"/>
        <v/>
      </c>
      <c r="GS110" t="str">
        <f t="shared" si="260"/>
        <v/>
      </c>
      <c r="GT110" t="str">
        <f t="shared" si="261"/>
        <v/>
      </c>
      <c r="GU110" t="e">
        <f>IF(#REF!="No",#REF!,"")</f>
        <v>#REF!</v>
      </c>
      <c r="GV110" t="str">
        <f t="shared" si="262"/>
        <v/>
      </c>
      <c r="GW110" t="str">
        <f t="shared" si="263"/>
        <v/>
      </c>
      <c r="GX110" t="str">
        <f t="shared" si="264"/>
        <v xml:space="preserve">¿El agente informa sobre cargos adicionales relacionados? </v>
      </c>
      <c r="GY110" t="str">
        <f t="shared" si="265"/>
        <v/>
      </c>
      <c r="GZ110" t="str">
        <f t="shared" si="266"/>
        <v xml:space="preserve">¿El agente presenta correctamente los beneficios del producto? </v>
      </c>
      <c r="HA110" t="str">
        <f t="shared" si="267"/>
        <v/>
      </c>
      <c r="HB110" t="str">
        <f t="shared" si="268"/>
        <v/>
      </c>
      <c r="HC110" t="str">
        <f t="shared" si="269"/>
        <v/>
      </c>
      <c r="HD110" t="str">
        <f t="shared" si="270"/>
        <v/>
      </c>
      <c r="HE110" t="str">
        <f t="shared" si="271"/>
        <v/>
      </c>
      <c r="HF110" t="str">
        <f t="shared" si="272"/>
        <v/>
      </c>
      <c r="HG110" t="str">
        <f t="shared" si="273"/>
        <v/>
      </c>
      <c r="HH110" t="str">
        <f t="shared" si="274"/>
        <v/>
      </c>
      <c r="HI110" t="str">
        <f t="shared" si="275"/>
        <v/>
      </c>
      <c r="HJ110" t="str">
        <f t="shared" si="276"/>
        <v/>
      </c>
      <c r="HK110" t="str">
        <f t="shared" si="277"/>
        <v/>
      </c>
      <c r="HL110" t="str">
        <f t="shared" si="278"/>
        <v/>
      </c>
      <c r="HM110" t="str">
        <f t="shared" si="279"/>
        <v/>
      </c>
      <c r="HN110" t="str">
        <f t="shared" si="280"/>
        <v/>
      </c>
      <c r="HO110" t="str">
        <f t="shared" si="281"/>
        <v/>
      </c>
      <c r="HP110" t="str">
        <f t="shared" si="282"/>
        <v/>
      </c>
      <c r="HQ110" t="e">
        <f>IF(#REF!="No",#REF!,"")</f>
        <v>#REF!</v>
      </c>
      <c r="HR110" t="e">
        <f>IF(#REF!="No",#REF!,"")</f>
        <v>#REF!</v>
      </c>
      <c r="HS110" t="str">
        <f t="shared" si="283"/>
        <v/>
      </c>
      <c r="HT110" t="str">
        <f t="shared" si="284"/>
        <v/>
      </c>
      <c r="HU110" t="str">
        <f t="shared" si="285"/>
        <v/>
      </c>
      <c r="HV110" t="str">
        <f t="shared" si="286"/>
        <v/>
      </c>
      <c r="HW110" t="str">
        <f t="shared" si="287"/>
        <v/>
      </c>
      <c r="HX110" t="str">
        <f t="shared" si="288"/>
        <v/>
      </c>
      <c r="HY110" t="str">
        <f t="shared" si="289"/>
        <v/>
      </c>
      <c r="HZ110" t="str">
        <f t="shared" si="290"/>
        <v/>
      </c>
      <c r="IA110" t="str">
        <f t="shared" si="291"/>
        <v/>
      </c>
      <c r="IB110" t="str">
        <f t="shared" si="292"/>
        <v/>
      </c>
      <c r="IC110" t="str">
        <f t="shared" si="293"/>
        <v/>
      </c>
      <c r="ID110" s="187" t="str">
        <f t="shared" si="294"/>
        <v/>
      </c>
      <c r="IE110" s="187" t="str">
        <f t="shared" si="295"/>
        <v/>
      </c>
      <c r="IF110" s="187" t="str">
        <f t="shared" si="296"/>
        <v/>
      </c>
      <c r="IG110" s="187" t="str">
        <f t="shared" si="297"/>
        <v/>
      </c>
      <c r="IH110" s="78" t="str">
        <f>A110&amp;" "&amp;F110&amp;" "&amp;Data[[#This Row],[mes]]</f>
        <v>Ronaldo Jahir Rivera Madrid Outbound may-26</v>
      </c>
      <c r="II110" s="78">
        <f t="shared" si="373"/>
        <v>2</v>
      </c>
      <c r="IJ110" s="78">
        <f t="shared" si="371"/>
        <v>0</v>
      </c>
      <c r="IK110" s="78">
        <f>IF(Data[[#This Row],[Muestra Critica]]&gt;0,Data[[#This Row],[Muestra Critica]],"")</f>
        <v>1</v>
      </c>
      <c r="IL110" s="209">
        <f>IF(IK110="","",COUNTIF($IK$3:$IK525,IK110))</f>
        <v>397</v>
      </c>
      <c r="IM110" s="209">
        <f t="shared" si="372"/>
        <v>0</v>
      </c>
      <c r="IN110" s="188" t="str">
        <f t="shared" si="298"/>
        <v>may-26</v>
      </c>
      <c r="IO110" s="78"/>
      <c r="IP110" s="78"/>
      <c r="IQ110" s="78"/>
      <c r="IR110" s="78"/>
      <c r="IS110" s="78" t="str">
        <f ca="1">IFERROR(_xlfn.XLOOKUP(A:A,HC!B:B,HC!E:E,,0),0)</f>
        <v>&gt; 60 dias</v>
      </c>
    </row>
    <row r="111" spans="1:253" ht="15.5">
      <c r="A111" s="205" t="s">
        <v>355</v>
      </c>
      <c r="B111" s="205">
        <v>66550763</v>
      </c>
      <c r="C111" s="210">
        <v>46153</v>
      </c>
      <c r="D111" s="205" t="s">
        <v>449</v>
      </c>
      <c r="E111" s="205" t="s">
        <v>431</v>
      </c>
      <c r="F111" s="205" t="s">
        <v>32</v>
      </c>
      <c r="G111" s="205" t="s">
        <v>436</v>
      </c>
      <c r="H111" s="205" t="s">
        <v>451</v>
      </c>
      <c r="I111" s="206" t="s">
        <v>447</v>
      </c>
      <c r="J111" s="168" t="s">
        <v>33</v>
      </c>
      <c r="K111" s="168" t="s">
        <v>33</v>
      </c>
      <c r="L111" s="168" t="s">
        <v>33</v>
      </c>
      <c r="M111" s="168" t="s">
        <v>33</v>
      </c>
      <c r="N111" s="168" t="s">
        <v>33</v>
      </c>
      <c r="O111" s="168" t="s">
        <v>33</v>
      </c>
      <c r="P111" s="168" t="s">
        <v>33</v>
      </c>
      <c r="Q111" s="168" t="s">
        <v>33</v>
      </c>
      <c r="R111" s="168" t="s">
        <v>33</v>
      </c>
      <c r="S111" s="168" t="s">
        <v>33</v>
      </c>
      <c r="T111" s="168" t="s">
        <v>33</v>
      </c>
      <c r="U111" s="168" t="s">
        <v>33</v>
      </c>
      <c r="V111" s="169" t="s">
        <v>33</v>
      </c>
      <c r="W111" s="169" t="s">
        <v>33</v>
      </c>
      <c r="X111" s="169" t="s">
        <v>33</v>
      </c>
      <c r="Y111" s="169" t="s">
        <v>33</v>
      </c>
      <c r="Z111" s="169" t="s">
        <v>33</v>
      </c>
      <c r="AA111" s="169" t="s">
        <v>33</v>
      </c>
      <c r="AB111" s="169" t="s">
        <v>33</v>
      </c>
      <c r="AC111" s="169" t="s">
        <v>33</v>
      </c>
      <c r="AD111" s="169" t="s">
        <v>33</v>
      </c>
      <c r="AE111" s="169" t="s">
        <v>33</v>
      </c>
      <c r="AF111" s="169" t="s">
        <v>33</v>
      </c>
      <c r="AG111" s="169" t="s">
        <v>33</v>
      </c>
      <c r="AH111" s="169" t="s">
        <v>33</v>
      </c>
      <c r="AI111" s="169" t="s">
        <v>33</v>
      </c>
      <c r="AJ111" s="169" t="s">
        <v>33</v>
      </c>
      <c r="AK111" s="169" t="s">
        <v>33</v>
      </c>
      <c r="AL111" s="169" t="s">
        <v>33</v>
      </c>
      <c r="AM111" s="169" t="s">
        <v>33</v>
      </c>
      <c r="AN111" s="169" t="s">
        <v>33</v>
      </c>
      <c r="AO111" s="169" t="s">
        <v>33</v>
      </c>
      <c r="AP111" s="169" t="s">
        <v>33</v>
      </c>
      <c r="AQ111" s="169" t="s">
        <v>464</v>
      </c>
      <c r="AR111" s="169" t="s">
        <v>34</v>
      </c>
      <c r="AS111" s="169" t="s">
        <v>33</v>
      </c>
      <c r="AT111" s="169" t="s">
        <v>33</v>
      </c>
      <c r="AU111" s="169" t="s">
        <v>33</v>
      </c>
      <c r="AV111" s="169" t="s">
        <v>33</v>
      </c>
      <c r="AW111" s="169" t="s">
        <v>34</v>
      </c>
      <c r="AX111" s="169" t="s">
        <v>33</v>
      </c>
      <c r="AY111" s="169" t="s">
        <v>33</v>
      </c>
      <c r="AZ111" s="169" t="s">
        <v>33</v>
      </c>
      <c r="BA111" s="169" t="s">
        <v>33</v>
      </c>
      <c r="BB111" s="169" t="s">
        <v>33</v>
      </c>
      <c r="BC111" s="207" t="s">
        <v>33</v>
      </c>
      <c r="BD111" s="207" t="s">
        <v>33</v>
      </c>
      <c r="BE111" s="207" t="s">
        <v>33</v>
      </c>
      <c r="BF111" s="208" t="s">
        <v>33</v>
      </c>
      <c r="BG111" s="196"/>
      <c r="BH111" s="211" t="str">
        <f>Data[[#This Row],[Tipo de Muestra]]</f>
        <v>Critica</v>
      </c>
      <c r="BI111" s="196"/>
      <c r="BJ111" s="196"/>
      <c r="BK111">
        <f t="shared" si="206"/>
        <v>1</v>
      </c>
      <c r="BL111">
        <f t="shared" si="207"/>
        <v>1</v>
      </c>
      <c r="BM111">
        <f t="shared" si="332"/>
        <v>1</v>
      </c>
      <c r="BN111">
        <f t="shared" si="333"/>
        <v>1</v>
      </c>
      <c r="BO111">
        <f t="shared" si="334"/>
        <v>1</v>
      </c>
      <c r="BP111">
        <f t="shared" si="335"/>
        <v>1</v>
      </c>
      <c r="BQ111">
        <f t="shared" si="336"/>
        <v>1</v>
      </c>
      <c r="BR111">
        <f t="shared" si="337"/>
        <v>1</v>
      </c>
      <c r="BS111">
        <f t="shared" si="338"/>
        <v>1</v>
      </c>
      <c r="BT111">
        <f t="shared" si="339"/>
        <v>1</v>
      </c>
      <c r="BU111">
        <f t="shared" si="340"/>
        <v>1</v>
      </c>
      <c r="BV111">
        <f t="shared" si="341"/>
        <v>1</v>
      </c>
      <c r="BW111">
        <f t="shared" si="342"/>
        <v>1</v>
      </c>
      <c r="BX111">
        <f t="shared" si="343"/>
        <v>1</v>
      </c>
      <c r="BY111">
        <f t="shared" si="344"/>
        <v>1</v>
      </c>
      <c r="BZ111">
        <f t="shared" si="345"/>
        <v>1</v>
      </c>
      <c r="CA111">
        <f t="shared" si="346"/>
        <v>1</v>
      </c>
      <c r="CB111">
        <f t="shared" si="347"/>
        <v>1</v>
      </c>
      <c r="CC111">
        <f t="shared" si="348"/>
        <v>1</v>
      </c>
      <c r="CD111">
        <f t="shared" si="349"/>
        <v>1</v>
      </c>
      <c r="CE111">
        <f t="shared" si="350"/>
        <v>1</v>
      </c>
      <c r="CF111">
        <f t="shared" si="299"/>
        <v>1</v>
      </c>
      <c r="CG111">
        <f t="shared" si="300"/>
        <v>1</v>
      </c>
      <c r="CH111">
        <f t="shared" si="301"/>
        <v>1</v>
      </c>
      <c r="CI111">
        <f t="shared" si="302"/>
        <v>1</v>
      </c>
      <c r="CJ111">
        <f t="shared" si="303"/>
        <v>1</v>
      </c>
      <c r="CK111">
        <f t="shared" si="304"/>
        <v>1</v>
      </c>
      <c r="CL111">
        <f t="shared" si="305"/>
        <v>1</v>
      </c>
      <c r="CM111">
        <f t="shared" si="306"/>
        <v>1</v>
      </c>
      <c r="CN111">
        <f t="shared" si="307"/>
        <v>1</v>
      </c>
      <c r="CO111">
        <f t="shared" si="308"/>
        <v>1</v>
      </c>
      <c r="CP111">
        <f t="shared" si="309"/>
        <v>1</v>
      </c>
      <c r="CQ111">
        <f t="shared" si="310"/>
        <v>1</v>
      </c>
      <c r="CR111">
        <f t="shared" si="311"/>
        <v>0</v>
      </c>
      <c r="CS111">
        <f t="shared" si="312"/>
        <v>1</v>
      </c>
      <c r="CT111">
        <f t="shared" si="313"/>
        <v>1</v>
      </c>
      <c r="CU111">
        <f t="shared" si="314"/>
        <v>1</v>
      </c>
      <c r="CV111">
        <f t="shared" si="315"/>
        <v>1</v>
      </c>
      <c r="CW111">
        <f t="shared" si="316"/>
        <v>0</v>
      </c>
      <c r="CX111">
        <f t="shared" si="317"/>
        <v>1</v>
      </c>
      <c r="CY111">
        <f t="shared" si="318"/>
        <v>1</v>
      </c>
      <c r="CZ111">
        <f t="shared" si="319"/>
        <v>1</v>
      </c>
      <c r="DA111">
        <f t="shared" si="320"/>
        <v>1</v>
      </c>
      <c r="DB111">
        <f t="shared" si="321"/>
        <v>1</v>
      </c>
      <c r="DC111" s="187">
        <f t="shared" si="322"/>
        <v>1</v>
      </c>
      <c r="DD111" s="187">
        <f t="shared" si="323"/>
        <v>1</v>
      </c>
      <c r="DE111" s="187">
        <f t="shared" si="324"/>
        <v>1</v>
      </c>
      <c r="DF111" s="187">
        <f t="shared" si="208"/>
        <v>1</v>
      </c>
      <c r="DG111">
        <f t="shared" si="351"/>
        <v>1</v>
      </c>
      <c r="DH111" s="7">
        <f t="shared" si="209"/>
        <v>0.15</v>
      </c>
      <c r="DI111" s="7">
        <f t="shared" si="210"/>
        <v>0.15</v>
      </c>
      <c r="DJ111" s="7">
        <f t="shared" si="211"/>
        <v>0.15</v>
      </c>
      <c r="DK111" s="7">
        <f t="shared" si="352"/>
        <v>0.15</v>
      </c>
      <c r="DL111" s="7">
        <f t="shared" si="212"/>
        <v>0.3</v>
      </c>
      <c r="DM111" s="7">
        <f t="shared" si="213"/>
        <v>0.3</v>
      </c>
      <c r="DN111" s="7">
        <f t="shared" si="214"/>
        <v>0.3</v>
      </c>
      <c r="DO111" s="7">
        <f t="shared" si="215"/>
        <v>0.3</v>
      </c>
      <c r="DP111" s="7">
        <f>IF(MIN(Data[[#This Row],[¿El agente demuestra escucha activa durante la gestión?6]:[¿El agente parafrasea para confirmar entendimiento?9]])=0,0,30%)</f>
        <v>0.3</v>
      </c>
      <c r="DQ111" s="7">
        <f t="shared" si="216"/>
        <v>0.3</v>
      </c>
      <c r="DR111" s="7">
        <f t="shared" si="217"/>
        <v>0.3</v>
      </c>
      <c r="DS111" s="7">
        <f t="shared" si="218"/>
        <v>0.3</v>
      </c>
      <c r="DT111" s="7">
        <f t="shared" si="219"/>
        <v>0.3</v>
      </c>
      <c r="DU111" s="7">
        <f>IF(MIN(Data[[#This Row],[¿El agente adapta su comunicación al cliente?11]:[¿El agente utiliza el plural corporativo correctamente?14]])=0,0,30%)</f>
        <v>0.3</v>
      </c>
      <c r="DV111" s="7">
        <f t="shared" si="220"/>
        <v>0.25</v>
      </c>
      <c r="DW111" s="7">
        <f t="shared" si="353"/>
        <v>0.25</v>
      </c>
      <c r="DX111" s="7">
        <f t="shared" si="354"/>
        <v>1</v>
      </c>
      <c r="DY111" s="7">
        <f t="shared" si="325"/>
        <v>1</v>
      </c>
      <c r="DZ111" s="7">
        <f t="shared" si="326"/>
        <v>1</v>
      </c>
      <c r="EA111" s="7">
        <f t="shared" si="327"/>
        <v>1</v>
      </c>
      <c r="EB111" s="7">
        <f t="shared" si="328"/>
        <v>1</v>
      </c>
      <c r="EC111" s="7">
        <f t="shared" si="355"/>
        <v>1</v>
      </c>
      <c r="ED111" s="7">
        <f t="shared" si="221"/>
        <v>1</v>
      </c>
      <c r="EE111" s="7">
        <f t="shared" si="222"/>
        <v>1</v>
      </c>
      <c r="EF111" s="7">
        <f>IF(SUM(Data[[#This Row],[¿El agente presenta correctamente los beneficios del producto?23]:[¿El agente comunica beneficios emocionales al cliente?24]])=200%,100%,0%)</f>
        <v>1</v>
      </c>
      <c r="EG111" s="7">
        <f t="shared" si="223"/>
        <v>1</v>
      </c>
      <c r="EH111" s="7">
        <f t="shared" si="224"/>
        <v>1</v>
      </c>
      <c r="EI111" s="7">
        <f t="shared" si="225"/>
        <v>1</v>
      </c>
      <c r="EJ111" s="7">
        <f t="shared" si="356"/>
        <v>1</v>
      </c>
      <c r="EK111" s="7">
        <f t="shared" si="226"/>
        <v>1</v>
      </c>
      <c r="EL111" s="7">
        <f>+Data[[#This Row],[¿El agente explica los términos y condiciones del servicio?28]]</f>
        <v>1</v>
      </c>
      <c r="EM111" s="7">
        <f t="shared" si="227"/>
        <v>1</v>
      </c>
      <c r="EN111" s="7">
        <f>+Data[[#This Row],[¿El agente identifica correctamente la solicitud del cliente? 2]]</f>
        <v>1</v>
      </c>
      <c r="EO111" s="7">
        <f t="shared" si="228"/>
        <v>1</v>
      </c>
      <c r="EP111" s="7">
        <f t="shared" si="229"/>
        <v>1</v>
      </c>
      <c r="EQ111" s="7">
        <f t="shared" si="230"/>
        <v>1</v>
      </c>
      <c r="ER111" s="7">
        <f t="shared" si="357"/>
        <v>1</v>
      </c>
      <c r="ES111" s="7">
        <f t="shared" si="231"/>
        <v>1</v>
      </c>
      <c r="ET111" s="7">
        <f t="shared" si="232"/>
        <v>1</v>
      </c>
      <c r="EU111" s="7">
        <f t="shared" si="358"/>
        <v>1</v>
      </c>
      <c r="EV111" s="7">
        <f t="shared" si="233"/>
        <v>1</v>
      </c>
      <c r="EW111" s="7">
        <f t="shared" si="234"/>
        <v>1</v>
      </c>
      <c r="EX111" s="7">
        <f t="shared" si="329"/>
        <v>1</v>
      </c>
      <c r="EY111" s="7">
        <f t="shared" si="330"/>
        <v>1</v>
      </c>
      <c r="EZ111" s="7">
        <f t="shared" si="235"/>
        <v>1</v>
      </c>
      <c r="FA111" s="7">
        <f t="shared" si="331"/>
        <v>0</v>
      </c>
      <c r="FB111" s="7">
        <f t="shared" si="359"/>
        <v>0</v>
      </c>
      <c r="FC111" s="7">
        <f t="shared" si="360"/>
        <v>0</v>
      </c>
      <c r="FD111" s="7">
        <f t="shared" si="236"/>
        <v>0</v>
      </c>
      <c r="FE111" s="7">
        <f t="shared" si="237"/>
        <v>1</v>
      </c>
      <c r="FF111" s="7">
        <f t="shared" si="238"/>
        <v>1</v>
      </c>
      <c r="FG111" s="7">
        <f t="shared" si="239"/>
        <v>1</v>
      </c>
      <c r="FH111" s="7">
        <f t="shared" si="240"/>
        <v>1</v>
      </c>
      <c r="FI111" s="7">
        <f t="shared" si="241"/>
        <v>0</v>
      </c>
      <c r="FJ111" s="7">
        <f t="shared" si="361"/>
        <v>0</v>
      </c>
      <c r="FK111" s="7">
        <f t="shared" si="242"/>
        <v>1</v>
      </c>
      <c r="FL111" s="7">
        <f>+Data[[#This Row],[¿El agente gestiona la oferta según la campaña vigente?48]]</f>
        <v>1</v>
      </c>
      <c r="FM111" s="7">
        <f t="shared" si="243"/>
        <v>1</v>
      </c>
      <c r="FN111" s="7">
        <f t="shared" si="244"/>
        <v>1</v>
      </c>
      <c r="FO111" s="7">
        <f t="shared" si="245"/>
        <v>1</v>
      </c>
      <c r="FP111" s="7">
        <f t="shared" si="362"/>
        <v>1</v>
      </c>
      <c r="FQ111" s="7">
        <f t="shared" si="246"/>
        <v>1</v>
      </c>
      <c r="FR111" s="7">
        <f>+Data[[#This Row],[¿El agente registra correctamente todas las interacciones?52]]</f>
        <v>1</v>
      </c>
      <c r="FS111" s="7">
        <f t="shared" si="363"/>
        <v>0</v>
      </c>
      <c r="FT111" s="240">
        <f t="shared" si="247"/>
        <v>1</v>
      </c>
      <c r="FU111" s="7">
        <f>+Data[[#This Row],[¿El agente confirma la titularidad del cliente adecuadamente?53]]</f>
        <v>1</v>
      </c>
      <c r="FV111" s="240">
        <f t="shared" si="248"/>
        <v>1</v>
      </c>
      <c r="FW111" s="240">
        <f t="shared" si="249"/>
        <v>1</v>
      </c>
      <c r="FX111" s="7">
        <f t="shared" si="364"/>
        <v>1</v>
      </c>
      <c r="FY111" s="240">
        <f t="shared" si="250"/>
        <v>1</v>
      </c>
      <c r="FZ111" s="7">
        <f>+Data[[#This Row],[¿El agente evita compartir información sensible?56]]</f>
        <v>1</v>
      </c>
      <c r="GA111" s="7">
        <f t="shared" si="365"/>
        <v>1</v>
      </c>
      <c r="GB111" s="189">
        <f t="shared" si="366"/>
        <v>0.1</v>
      </c>
      <c r="GC111" s="189">
        <f t="shared" si="367"/>
        <v>0</v>
      </c>
      <c r="GD111" s="190">
        <f t="shared" si="368"/>
        <v>0</v>
      </c>
      <c r="GE111" s="190">
        <f t="shared" si="369"/>
        <v>0.3</v>
      </c>
      <c r="GF111" s="7">
        <f t="shared" si="370"/>
        <v>0.4</v>
      </c>
      <c r="GG111" s="187">
        <f>1</f>
        <v>1</v>
      </c>
      <c r="GH111" s="187">
        <f t="shared" si="251"/>
        <v>1</v>
      </c>
      <c r="GI111" t="str">
        <f t="shared" si="252"/>
        <v/>
      </c>
      <c r="GJ111" t="str">
        <f t="shared" si="253"/>
        <v/>
      </c>
      <c r="GK111" t="str">
        <f t="shared" si="254"/>
        <v/>
      </c>
      <c r="GN111" t="str">
        <f t="shared" si="255"/>
        <v/>
      </c>
      <c r="GO111" t="str">
        <f t="shared" si="256"/>
        <v/>
      </c>
      <c r="GP111" t="str">
        <f t="shared" si="257"/>
        <v/>
      </c>
      <c r="GQ111" t="str">
        <f t="shared" si="258"/>
        <v/>
      </c>
      <c r="GR111" t="str">
        <f t="shared" si="259"/>
        <v/>
      </c>
      <c r="GS111" t="str">
        <f t="shared" si="260"/>
        <v/>
      </c>
      <c r="GT111" t="str">
        <f t="shared" si="261"/>
        <v/>
      </c>
      <c r="GU111" t="e">
        <f>IF(#REF!="No",#REF!,"")</f>
        <v>#REF!</v>
      </c>
      <c r="GV111" t="str">
        <f t="shared" si="262"/>
        <v/>
      </c>
      <c r="GW111" t="str">
        <f t="shared" si="263"/>
        <v/>
      </c>
      <c r="GX111" t="str">
        <f t="shared" si="264"/>
        <v/>
      </c>
      <c r="GY111" t="str">
        <f t="shared" si="265"/>
        <v/>
      </c>
      <c r="GZ111" t="str">
        <f t="shared" si="266"/>
        <v/>
      </c>
      <c r="HA111" t="str">
        <f t="shared" si="267"/>
        <v/>
      </c>
      <c r="HB111" t="str">
        <f t="shared" si="268"/>
        <v/>
      </c>
      <c r="HC111" t="str">
        <f t="shared" si="269"/>
        <v/>
      </c>
      <c r="HD111" t="str">
        <f t="shared" si="270"/>
        <v/>
      </c>
      <c r="HE111" t="str">
        <f t="shared" si="271"/>
        <v/>
      </c>
      <c r="HF111" t="str">
        <f t="shared" si="272"/>
        <v/>
      </c>
      <c r="HG111" t="str">
        <f t="shared" si="273"/>
        <v/>
      </c>
      <c r="HH111" t="str">
        <f t="shared" si="274"/>
        <v/>
      </c>
      <c r="HI111" t="str">
        <f t="shared" si="275"/>
        <v/>
      </c>
      <c r="HJ111" t="str">
        <f t="shared" si="276"/>
        <v/>
      </c>
      <c r="HK111" t="str">
        <f t="shared" si="277"/>
        <v/>
      </c>
      <c r="HL111" t="str">
        <f t="shared" si="278"/>
        <v/>
      </c>
      <c r="HM111" t="str">
        <f t="shared" si="279"/>
        <v/>
      </c>
      <c r="HN111" t="str">
        <f t="shared" si="280"/>
        <v/>
      </c>
      <c r="HO111" t="str">
        <f t="shared" si="281"/>
        <v/>
      </c>
      <c r="HP111" t="str">
        <f t="shared" si="282"/>
        <v/>
      </c>
      <c r="HQ111" t="e">
        <f>IF(#REF!="No",#REF!,"")</f>
        <v>#REF!</v>
      </c>
      <c r="HR111" t="e">
        <f>IF(#REF!="No",#REF!,"")</f>
        <v>#REF!</v>
      </c>
      <c r="HS111" t="str">
        <f t="shared" si="283"/>
        <v xml:space="preserve">¿El agente ofrece adecuadamente un producto adicional? </v>
      </c>
      <c r="HT111" t="str">
        <f t="shared" si="284"/>
        <v/>
      </c>
      <c r="HU111" t="str">
        <f t="shared" si="285"/>
        <v/>
      </c>
      <c r="HV111" t="str">
        <f t="shared" si="286"/>
        <v/>
      </c>
      <c r="HW111" t="str">
        <f t="shared" si="287"/>
        <v/>
      </c>
      <c r="HX111" t="str">
        <f t="shared" si="288"/>
        <v xml:space="preserve">¿El agente maneja correctamente las objeciones del cliente? </v>
      </c>
      <c r="HY111" t="str">
        <f t="shared" si="289"/>
        <v/>
      </c>
      <c r="HZ111" t="str">
        <f t="shared" si="290"/>
        <v/>
      </c>
      <c r="IA111" t="str">
        <f t="shared" si="291"/>
        <v/>
      </c>
      <c r="IB111" t="str">
        <f t="shared" si="292"/>
        <v/>
      </c>
      <c r="IC111" t="str">
        <f t="shared" si="293"/>
        <v/>
      </c>
      <c r="ID111" s="187" t="str">
        <f t="shared" si="294"/>
        <v/>
      </c>
      <c r="IE111" s="187" t="str">
        <f t="shared" si="295"/>
        <v/>
      </c>
      <c r="IF111" s="187" t="str">
        <f t="shared" si="296"/>
        <v/>
      </c>
      <c r="IG111" s="187" t="str">
        <f t="shared" si="297"/>
        <v/>
      </c>
      <c r="IH111" s="78" t="str">
        <f>A111&amp;" "&amp;F111&amp;" "&amp;Data[[#This Row],[mes]]</f>
        <v>Sanneth Lyeette Soberon Guzman Outbound may-26</v>
      </c>
      <c r="II111" s="78">
        <f t="shared" si="373"/>
        <v>2</v>
      </c>
      <c r="IJ111" s="78">
        <f t="shared" si="371"/>
        <v>0</v>
      </c>
      <c r="IK111" s="78">
        <f>IF(Data[[#This Row],[Muestra Critica]]&gt;0,Data[[#This Row],[Muestra Critica]],"")</f>
        <v>1</v>
      </c>
      <c r="IL111" s="209">
        <f>IF(IK111="","",COUNTIF($IK$3:$IK526,IK111))</f>
        <v>397</v>
      </c>
      <c r="IM111" s="209">
        <f t="shared" si="372"/>
        <v>0</v>
      </c>
      <c r="IN111" s="188" t="str">
        <f t="shared" si="298"/>
        <v>may-26</v>
      </c>
      <c r="IO111" s="78"/>
      <c r="IP111" s="78"/>
      <c r="IQ111" s="78"/>
      <c r="IR111" s="78"/>
      <c r="IS111" s="78" t="str">
        <f ca="1">IFERROR(_xlfn.XLOOKUP(A:A,HC!B:B,HC!E:E,,0),0)</f>
        <v>&gt; 60 dias</v>
      </c>
    </row>
    <row r="112" spans="1:253" ht="15.5">
      <c r="A112" s="205" t="s">
        <v>354</v>
      </c>
      <c r="B112" s="205">
        <v>67581626</v>
      </c>
      <c r="C112" s="210">
        <v>46153</v>
      </c>
      <c r="D112" s="205" t="s">
        <v>449</v>
      </c>
      <c r="E112" s="205" t="s">
        <v>431</v>
      </c>
      <c r="F112" s="205" t="s">
        <v>32</v>
      </c>
      <c r="G112" s="205" t="s">
        <v>436</v>
      </c>
      <c r="H112" s="205" t="s">
        <v>451</v>
      </c>
      <c r="I112" s="206" t="s">
        <v>447</v>
      </c>
      <c r="J112" s="168" t="s">
        <v>33</v>
      </c>
      <c r="K112" s="168" t="s">
        <v>33</v>
      </c>
      <c r="L112" s="168" t="s">
        <v>33</v>
      </c>
      <c r="M112" s="168" t="s">
        <v>33</v>
      </c>
      <c r="N112" s="168" t="s">
        <v>33</v>
      </c>
      <c r="O112" s="168" t="s">
        <v>33</v>
      </c>
      <c r="P112" s="168" t="s">
        <v>33</v>
      </c>
      <c r="Q112" s="168" t="s">
        <v>33</v>
      </c>
      <c r="R112" s="168" t="s">
        <v>33</v>
      </c>
      <c r="S112" s="168" t="s">
        <v>33</v>
      </c>
      <c r="T112" s="168" t="s">
        <v>33</v>
      </c>
      <c r="U112" s="168" t="s">
        <v>33</v>
      </c>
      <c r="V112" s="169" t="s">
        <v>33</v>
      </c>
      <c r="W112" s="169" t="s">
        <v>33</v>
      </c>
      <c r="X112" s="169" t="s">
        <v>33</v>
      </c>
      <c r="Y112" s="169" t="s">
        <v>33</v>
      </c>
      <c r="Z112" s="169" t="s">
        <v>33</v>
      </c>
      <c r="AA112" s="169" t="s">
        <v>33</v>
      </c>
      <c r="AB112" s="169" t="s">
        <v>33</v>
      </c>
      <c r="AC112" s="169" t="s">
        <v>33</v>
      </c>
      <c r="AD112" s="169" t="s">
        <v>33</v>
      </c>
      <c r="AE112" s="169" t="s">
        <v>33</v>
      </c>
      <c r="AF112" s="169" t="s">
        <v>33</v>
      </c>
      <c r="AG112" s="169" t="s">
        <v>33</v>
      </c>
      <c r="AH112" s="169" t="s">
        <v>33</v>
      </c>
      <c r="AI112" s="169" t="s">
        <v>33</v>
      </c>
      <c r="AJ112" s="169" t="s">
        <v>33</v>
      </c>
      <c r="AK112" s="169" t="s">
        <v>33</v>
      </c>
      <c r="AL112" s="169" t="s">
        <v>33</v>
      </c>
      <c r="AM112" s="169" t="s">
        <v>33</v>
      </c>
      <c r="AN112" s="169" t="s">
        <v>33</v>
      </c>
      <c r="AO112" s="169" t="s">
        <v>33</v>
      </c>
      <c r="AP112" s="169" t="s">
        <v>33</v>
      </c>
      <c r="AQ112" s="169" t="s">
        <v>464</v>
      </c>
      <c r="AR112" s="169" t="s">
        <v>33</v>
      </c>
      <c r="AS112" s="169" t="s">
        <v>34</v>
      </c>
      <c r="AT112" s="169" t="s">
        <v>34</v>
      </c>
      <c r="AU112" s="169" t="s">
        <v>33</v>
      </c>
      <c r="AV112" s="169" t="s">
        <v>33</v>
      </c>
      <c r="AW112" s="169" t="s">
        <v>34</v>
      </c>
      <c r="AX112" s="169" t="s">
        <v>33</v>
      </c>
      <c r="AY112" s="169" t="s">
        <v>33</v>
      </c>
      <c r="AZ112" s="169" t="s">
        <v>33</v>
      </c>
      <c r="BA112" s="169" t="s">
        <v>33</v>
      </c>
      <c r="BB112" s="169" t="s">
        <v>33</v>
      </c>
      <c r="BC112" s="207" t="s">
        <v>33</v>
      </c>
      <c r="BD112" s="207" t="s">
        <v>33</v>
      </c>
      <c r="BE112" s="207" t="s">
        <v>33</v>
      </c>
      <c r="BF112" s="208" t="s">
        <v>33</v>
      </c>
      <c r="BG112" s="196"/>
      <c r="BH112" s="211" t="str">
        <f>Data[[#This Row],[Tipo de Muestra]]</f>
        <v>Critica</v>
      </c>
      <c r="BI112" s="196"/>
      <c r="BJ112" s="196"/>
      <c r="BK112">
        <f t="shared" si="206"/>
        <v>1</v>
      </c>
      <c r="BL112">
        <f t="shared" si="207"/>
        <v>1</v>
      </c>
      <c r="BM112">
        <f t="shared" si="332"/>
        <v>1</v>
      </c>
      <c r="BN112">
        <f t="shared" si="333"/>
        <v>1</v>
      </c>
      <c r="BO112">
        <f t="shared" si="334"/>
        <v>1</v>
      </c>
      <c r="BP112">
        <f t="shared" si="335"/>
        <v>1</v>
      </c>
      <c r="BQ112">
        <f t="shared" si="336"/>
        <v>1</v>
      </c>
      <c r="BR112">
        <f t="shared" si="337"/>
        <v>1</v>
      </c>
      <c r="BS112">
        <f t="shared" si="338"/>
        <v>1</v>
      </c>
      <c r="BT112">
        <f t="shared" si="339"/>
        <v>1</v>
      </c>
      <c r="BU112">
        <f t="shared" si="340"/>
        <v>1</v>
      </c>
      <c r="BV112">
        <f t="shared" si="341"/>
        <v>1</v>
      </c>
      <c r="BW112">
        <f t="shared" si="342"/>
        <v>1</v>
      </c>
      <c r="BX112">
        <f t="shared" si="343"/>
        <v>1</v>
      </c>
      <c r="BY112">
        <f t="shared" si="344"/>
        <v>1</v>
      </c>
      <c r="BZ112">
        <f t="shared" si="345"/>
        <v>1</v>
      </c>
      <c r="CA112">
        <f t="shared" si="346"/>
        <v>1</v>
      </c>
      <c r="CB112">
        <f t="shared" si="347"/>
        <v>1</v>
      </c>
      <c r="CC112">
        <f t="shared" si="348"/>
        <v>1</v>
      </c>
      <c r="CD112">
        <f t="shared" si="349"/>
        <v>1</v>
      </c>
      <c r="CE112">
        <f t="shared" si="350"/>
        <v>1</v>
      </c>
      <c r="CF112">
        <f t="shared" si="299"/>
        <v>1</v>
      </c>
      <c r="CG112">
        <f t="shared" si="300"/>
        <v>1</v>
      </c>
      <c r="CH112">
        <f t="shared" si="301"/>
        <v>1</v>
      </c>
      <c r="CI112">
        <f t="shared" si="302"/>
        <v>1</v>
      </c>
      <c r="CJ112">
        <f t="shared" si="303"/>
        <v>1</v>
      </c>
      <c r="CK112">
        <f t="shared" si="304"/>
        <v>1</v>
      </c>
      <c r="CL112">
        <f t="shared" si="305"/>
        <v>1</v>
      </c>
      <c r="CM112">
        <f t="shared" si="306"/>
        <v>1</v>
      </c>
      <c r="CN112">
        <f t="shared" si="307"/>
        <v>1</v>
      </c>
      <c r="CO112">
        <f t="shared" si="308"/>
        <v>1</v>
      </c>
      <c r="CP112">
        <f t="shared" si="309"/>
        <v>1</v>
      </c>
      <c r="CQ112">
        <f t="shared" si="310"/>
        <v>1</v>
      </c>
      <c r="CR112">
        <f t="shared" si="311"/>
        <v>1</v>
      </c>
      <c r="CS112">
        <f t="shared" si="312"/>
        <v>0</v>
      </c>
      <c r="CT112">
        <f t="shared" si="313"/>
        <v>0</v>
      </c>
      <c r="CU112">
        <f t="shared" si="314"/>
        <v>1</v>
      </c>
      <c r="CV112">
        <f t="shared" si="315"/>
        <v>1</v>
      </c>
      <c r="CW112">
        <f t="shared" si="316"/>
        <v>0</v>
      </c>
      <c r="CX112">
        <f t="shared" si="317"/>
        <v>1</v>
      </c>
      <c r="CY112">
        <f t="shared" si="318"/>
        <v>1</v>
      </c>
      <c r="CZ112">
        <f t="shared" si="319"/>
        <v>1</v>
      </c>
      <c r="DA112">
        <f t="shared" si="320"/>
        <v>1</v>
      </c>
      <c r="DB112">
        <f t="shared" si="321"/>
        <v>1</v>
      </c>
      <c r="DC112" s="187">
        <f t="shared" si="322"/>
        <v>1</v>
      </c>
      <c r="DD112" s="187">
        <f t="shared" si="323"/>
        <v>1</v>
      </c>
      <c r="DE112" s="187">
        <f t="shared" si="324"/>
        <v>1</v>
      </c>
      <c r="DF112" s="187">
        <f t="shared" si="208"/>
        <v>1</v>
      </c>
      <c r="DG112">
        <f t="shared" si="351"/>
        <v>1</v>
      </c>
      <c r="DH112" s="7">
        <f t="shared" si="209"/>
        <v>0.15</v>
      </c>
      <c r="DI112" s="7">
        <f t="shared" si="210"/>
        <v>0.15</v>
      </c>
      <c r="DJ112" s="7">
        <f t="shared" si="211"/>
        <v>0.15</v>
      </c>
      <c r="DK112" s="7">
        <f t="shared" si="352"/>
        <v>0.15</v>
      </c>
      <c r="DL112" s="7">
        <f t="shared" si="212"/>
        <v>0.3</v>
      </c>
      <c r="DM112" s="7">
        <f t="shared" si="213"/>
        <v>0.3</v>
      </c>
      <c r="DN112" s="7">
        <f t="shared" si="214"/>
        <v>0.3</v>
      </c>
      <c r="DO112" s="7">
        <f t="shared" si="215"/>
        <v>0.3</v>
      </c>
      <c r="DP112" s="7">
        <f>IF(MIN(Data[[#This Row],[¿El agente demuestra escucha activa durante la gestión?6]:[¿El agente parafrasea para confirmar entendimiento?9]])=0,0,30%)</f>
        <v>0.3</v>
      </c>
      <c r="DQ112" s="7">
        <f t="shared" si="216"/>
        <v>0.3</v>
      </c>
      <c r="DR112" s="7">
        <f t="shared" si="217"/>
        <v>0.3</v>
      </c>
      <c r="DS112" s="7">
        <f t="shared" si="218"/>
        <v>0.3</v>
      </c>
      <c r="DT112" s="7">
        <f t="shared" si="219"/>
        <v>0.3</v>
      </c>
      <c r="DU112" s="7">
        <f>IF(MIN(Data[[#This Row],[¿El agente adapta su comunicación al cliente?11]:[¿El agente utiliza el plural corporativo correctamente?14]])=0,0,30%)</f>
        <v>0.3</v>
      </c>
      <c r="DV112" s="7">
        <f t="shared" si="220"/>
        <v>0.25</v>
      </c>
      <c r="DW112" s="7">
        <f t="shared" si="353"/>
        <v>0.25</v>
      </c>
      <c r="DX112" s="7">
        <f t="shared" si="354"/>
        <v>1</v>
      </c>
      <c r="DY112" s="7">
        <f t="shared" si="325"/>
        <v>1</v>
      </c>
      <c r="DZ112" s="7">
        <f t="shared" si="326"/>
        <v>1</v>
      </c>
      <c r="EA112" s="7">
        <f t="shared" si="327"/>
        <v>1</v>
      </c>
      <c r="EB112" s="7">
        <f t="shared" si="328"/>
        <v>1</v>
      </c>
      <c r="EC112" s="7">
        <f t="shared" si="355"/>
        <v>1</v>
      </c>
      <c r="ED112" s="7">
        <f t="shared" si="221"/>
        <v>1</v>
      </c>
      <c r="EE112" s="7">
        <f t="shared" si="222"/>
        <v>1</v>
      </c>
      <c r="EF112" s="7">
        <f>IF(SUM(Data[[#This Row],[¿El agente presenta correctamente los beneficios del producto?23]:[¿El agente comunica beneficios emocionales al cliente?24]])=200%,100%,0%)</f>
        <v>1</v>
      </c>
      <c r="EG112" s="7">
        <f t="shared" si="223"/>
        <v>1</v>
      </c>
      <c r="EH112" s="7">
        <f t="shared" si="224"/>
        <v>1</v>
      </c>
      <c r="EI112" s="7">
        <f t="shared" si="225"/>
        <v>1</v>
      </c>
      <c r="EJ112" s="7">
        <f t="shared" si="356"/>
        <v>1</v>
      </c>
      <c r="EK112" s="7">
        <f t="shared" si="226"/>
        <v>1</v>
      </c>
      <c r="EL112" s="7">
        <f>+Data[[#This Row],[¿El agente explica los términos y condiciones del servicio?28]]</f>
        <v>1</v>
      </c>
      <c r="EM112" s="7">
        <f t="shared" si="227"/>
        <v>1</v>
      </c>
      <c r="EN112" s="7">
        <f>+Data[[#This Row],[¿El agente identifica correctamente la solicitud del cliente? 2]]</f>
        <v>1</v>
      </c>
      <c r="EO112" s="7">
        <f t="shared" si="228"/>
        <v>1</v>
      </c>
      <c r="EP112" s="7">
        <f t="shared" si="229"/>
        <v>1</v>
      </c>
      <c r="EQ112" s="7">
        <f t="shared" si="230"/>
        <v>1</v>
      </c>
      <c r="ER112" s="7">
        <f t="shared" si="357"/>
        <v>1</v>
      </c>
      <c r="ES112" s="7">
        <f t="shared" si="231"/>
        <v>1</v>
      </c>
      <c r="ET112" s="7">
        <f t="shared" si="232"/>
        <v>1</v>
      </c>
      <c r="EU112" s="7">
        <f t="shared" si="358"/>
        <v>1</v>
      </c>
      <c r="EV112" s="7">
        <f t="shared" si="233"/>
        <v>1</v>
      </c>
      <c r="EW112" s="7">
        <f t="shared" si="234"/>
        <v>1</v>
      </c>
      <c r="EX112" s="7">
        <f t="shared" si="329"/>
        <v>1</v>
      </c>
      <c r="EY112" s="7">
        <f t="shared" si="330"/>
        <v>1</v>
      </c>
      <c r="EZ112" s="7">
        <f t="shared" si="235"/>
        <v>1</v>
      </c>
      <c r="FA112" s="7">
        <f t="shared" si="331"/>
        <v>1</v>
      </c>
      <c r="FB112" s="7">
        <f t="shared" si="359"/>
        <v>1</v>
      </c>
      <c r="FC112" s="7">
        <f t="shared" si="360"/>
        <v>1</v>
      </c>
      <c r="FD112" s="7">
        <f t="shared" si="236"/>
        <v>1</v>
      </c>
      <c r="FE112" s="7">
        <f t="shared" si="237"/>
        <v>0</v>
      </c>
      <c r="FF112" s="7">
        <f t="shared" si="238"/>
        <v>0</v>
      </c>
      <c r="FG112" s="7">
        <f t="shared" si="239"/>
        <v>1</v>
      </c>
      <c r="FH112" s="7">
        <f t="shared" si="240"/>
        <v>1</v>
      </c>
      <c r="FI112" s="7">
        <f t="shared" si="241"/>
        <v>0</v>
      </c>
      <c r="FJ112" s="7">
        <f t="shared" si="361"/>
        <v>0</v>
      </c>
      <c r="FK112" s="7">
        <f t="shared" si="242"/>
        <v>1</v>
      </c>
      <c r="FL112" s="7">
        <f>+Data[[#This Row],[¿El agente gestiona la oferta según la campaña vigente?48]]</f>
        <v>1</v>
      </c>
      <c r="FM112" s="7">
        <f t="shared" si="243"/>
        <v>1</v>
      </c>
      <c r="FN112" s="7">
        <f t="shared" si="244"/>
        <v>1</v>
      </c>
      <c r="FO112" s="7">
        <f t="shared" si="245"/>
        <v>1</v>
      </c>
      <c r="FP112" s="7">
        <f t="shared" si="362"/>
        <v>1</v>
      </c>
      <c r="FQ112" s="7">
        <f t="shared" si="246"/>
        <v>1</v>
      </c>
      <c r="FR112" s="7">
        <f>+Data[[#This Row],[¿El agente registra correctamente todas las interacciones?52]]</f>
        <v>1</v>
      </c>
      <c r="FS112" s="7">
        <f t="shared" si="363"/>
        <v>0</v>
      </c>
      <c r="FT112" s="240">
        <f t="shared" si="247"/>
        <v>1</v>
      </c>
      <c r="FU112" s="7">
        <f>+Data[[#This Row],[¿El agente confirma la titularidad del cliente adecuadamente?53]]</f>
        <v>1</v>
      </c>
      <c r="FV112" s="240">
        <f t="shared" si="248"/>
        <v>1</v>
      </c>
      <c r="FW112" s="240">
        <f t="shared" si="249"/>
        <v>1</v>
      </c>
      <c r="FX112" s="7">
        <f t="shared" si="364"/>
        <v>1</v>
      </c>
      <c r="FY112" s="240">
        <f t="shared" si="250"/>
        <v>1</v>
      </c>
      <c r="FZ112" s="7">
        <f>+Data[[#This Row],[¿El agente evita compartir información sensible?56]]</f>
        <v>1</v>
      </c>
      <c r="GA112" s="7">
        <f t="shared" si="365"/>
        <v>1</v>
      </c>
      <c r="GB112" s="189">
        <f t="shared" si="366"/>
        <v>0.1</v>
      </c>
      <c r="GC112" s="189">
        <f t="shared" si="367"/>
        <v>0.3</v>
      </c>
      <c r="GD112" s="190">
        <f t="shared" si="368"/>
        <v>0</v>
      </c>
      <c r="GE112" s="190">
        <f t="shared" si="369"/>
        <v>0.3</v>
      </c>
      <c r="GF112" s="7">
        <f t="shared" si="370"/>
        <v>0.7</v>
      </c>
      <c r="GG112" s="187">
        <f>1</f>
        <v>1</v>
      </c>
      <c r="GH112" s="187">
        <f t="shared" si="251"/>
        <v>1</v>
      </c>
      <c r="GI112" t="str">
        <f t="shared" si="252"/>
        <v/>
      </c>
      <c r="GJ112" t="str">
        <f t="shared" si="253"/>
        <v/>
      </c>
      <c r="GK112" t="str">
        <f t="shared" si="254"/>
        <v/>
      </c>
      <c r="GN112" t="str">
        <f t="shared" si="255"/>
        <v/>
      </c>
      <c r="GO112" t="str">
        <f t="shared" si="256"/>
        <v/>
      </c>
      <c r="GP112" t="str">
        <f t="shared" si="257"/>
        <v/>
      </c>
      <c r="GQ112" t="str">
        <f t="shared" si="258"/>
        <v/>
      </c>
      <c r="GR112" t="str">
        <f t="shared" si="259"/>
        <v/>
      </c>
      <c r="GS112" t="str">
        <f t="shared" si="260"/>
        <v/>
      </c>
      <c r="GT112" t="str">
        <f t="shared" si="261"/>
        <v/>
      </c>
      <c r="GU112" t="e">
        <f>IF(#REF!="No",#REF!,"")</f>
        <v>#REF!</v>
      </c>
      <c r="GV112" t="str">
        <f t="shared" si="262"/>
        <v/>
      </c>
      <c r="GW112" t="str">
        <f t="shared" si="263"/>
        <v/>
      </c>
      <c r="GX112" t="str">
        <f t="shared" si="264"/>
        <v/>
      </c>
      <c r="GY112" t="str">
        <f t="shared" si="265"/>
        <v/>
      </c>
      <c r="GZ112" t="str">
        <f t="shared" si="266"/>
        <v/>
      </c>
      <c r="HA112" t="str">
        <f t="shared" si="267"/>
        <v/>
      </c>
      <c r="HB112" t="str">
        <f t="shared" si="268"/>
        <v/>
      </c>
      <c r="HC112" t="str">
        <f t="shared" si="269"/>
        <v/>
      </c>
      <c r="HD112" t="str">
        <f t="shared" si="270"/>
        <v/>
      </c>
      <c r="HE112" t="str">
        <f t="shared" si="271"/>
        <v/>
      </c>
      <c r="HF112" t="str">
        <f t="shared" si="272"/>
        <v/>
      </c>
      <c r="HG112" t="str">
        <f t="shared" si="273"/>
        <v/>
      </c>
      <c r="HH112" t="str">
        <f t="shared" si="274"/>
        <v/>
      </c>
      <c r="HI112" t="str">
        <f t="shared" si="275"/>
        <v/>
      </c>
      <c r="HJ112" t="str">
        <f t="shared" si="276"/>
        <v/>
      </c>
      <c r="HK112" t="str">
        <f t="shared" si="277"/>
        <v/>
      </c>
      <c r="HL112" t="str">
        <f t="shared" si="278"/>
        <v/>
      </c>
      <c r="HM112" t="str">
        <f t="shared" si="279"/>
        <v/>
      </c>
      <c r="HN112" t="str">
        <f t="shared" si="280"/>
        <v/>
      </c>
      <c r="HO112" t="str">
        <f t="shared" si="281"/>
        <v/>
      </c>
      <c r="HP112" t="str">
        <f t="shared" si="282"/>
        <v/>
      </c>
      <c r="HQ112" t="e">
        <f>IF(#REF!="No",#REF!,"")</f>
        <v>#REF!</v>
      </c>
      <c r="HR112" t="e">
        <f>IF(#REF!="No",#REF!,"")</f>
        <v>#REF!</v>
      </c>
      <c r="HS112" t="str">
        <f t="shared" si="283"/>
        <v/>
      </c>
      <c r="HT112" t="str">
        <f t="shared" si="284"/>
        <v xml:space="preserve">¿El agente realiza venta cruzada cuando corresponde? </v>
      </c>
      <c r="HU112" t="str">
        <f t="shared" si="285"/>
        <v xml:space="preserve">¿El agente indaga o sondea adecuadamente las necesidades del cliente? </v>
      </c>
      <c r="HV112" t="str">
        <f t="shared" si="286"/>
        <v/>
      </c>
      <c r="HW112" t="str">
        <f t="shared" si="287"/>
        <v/>
      </c>
      <c r="HX112" t="str">
        <f t="shared" si="288"/>
        <v xml:space="preserve">¿El agente maneja correctamente las objeciones del cliente? </v>
      </c>
      <c r="HY112" t="str">
        <f t="shared" si="289"/>
        <v/>
      </c>
      <c r="HZ112" t="str">
        <f t="shared" si="290"/>
        <v/>
      </c>
      <c r="IA112" t="str">
        <f t="shared" si="291"/>
        <v/>
      </c>
      <c r="IB112" t="str">
        <f t="shared" si="292"/>
        <v/>
      </c>
      <c r="IC112" t="str">
        <f t="shared" si="293"/>
        <v/>
      </c>
      <c r="ID112" s="187" t="str">
        <f t="shared" si="294"/>
        <v/>
      </c>
      <c r="IE112" s="187" t="str">
        <f t="shared" si="295"/>
        <v/>
      </c>
      <c r="IF112" s="187" t="str">
        <f t="shared" si="296"/>
        <v/>
      </c>
      <c r="IG112" s="187" t="str">
        <f t="shared" si="297"/>
        <v/>
      </c>
      <c r="IH112" s="78" t="str">
        <f>A112&amp;" "&amp;F112&amp;" "&amp;Data[[#This Row],[mes]]</f>
        <v>Frank Joseph Castillo Morales Outbound may-26</v>
      </c>
      <c r="II112" s="78">
        <f t="shared" si="373"/>
        <v>2</v>
      </c>
      <c r="IJ112" s="78">
        <f t="shared" si="371"/>
        <v>0</v>
      </c>
      <c r="IK112" s="78">
        <f>IF(Data[[#This Row],[Muestra Critica]]&gt;0,Data[[#This Row],[Muestra Critica]],"")</f>
        <v>1</v>
      </c>
      <c r="IL112" s="209">
        <f>IF(IK112="","",COUNTIF($IK$3:$IK527,IK112))</f>
        <v>397</v>
      </c>
      <c r="IM112" s="209">
        <f t="shared" si="372"/>
        <v>0</v>
      </c>
      <c r="IN112" s="188" t="str">
        <f t="shared" si="298"/>
        <v>may-26</v>
      </c>
      <c r="IO112" s="78"/>
      <c r="IP112" s="78"/>
      <c r="IQ112" s="78"/>
      <c r="IR112" s="78"/>
      <c r="IS112" s="78" t="str">
        <f ca="1">IFERROR(_xlfn.XLOOKUP(A:A,HC!B:B,HC!E:E,,0),0)</f>
        <v>&gt; 60 dias</v>
      </c>
    </row>
    <row r="113" spans="1:253" ht="15.5">
      <c r="A113" s="205" t="s">
        <v>289</v>
      </c>
      <c r="B113" s="205">
        <v>65551648</v>
      </c>
      <c r="C113" s="210">
        <v>46160</v>
      </c>
      <c r="D113" s="205" t="s">
        <v>441</v>
      </c>
      <c r="E113" s="205" t="s">
        <v>433</v>
      </c>
      <c r="F113" s="205" t="s">
        <v>32</v>
      </c>
      <c r="G113" s="205" t="s">
        <v>436</v>
      </c>
      <c r="H113" s="205" t="s">
        <v>453</v>
      </c>
      <c r="I113" s="206" t="s">
        <v>447</v>
      </c>
      <c r="J113" s="168" t="s">
        <v>33</v>
      </c>
      <c r="K113" s="168" t="s">
        <v>33</v>
      </c>
      <c r="L113" s="168" t="s">
        <v>33</v>
      </c>
      <c r="M113" s="168" t="s">
        <v>33</v>
      </c>
      <c r="N113" s="168" t="s">
        <v>33</v>
      </c>
      <c r="O113" s="168" t="s">
        <v>33</v>
      </c>
      <c r="P113" s="168" t="s">
        <v>33</v>
      </c>
      <c r="Q113" s="168" t="s">
        <v>33</v>
      </c>
      <c r="R113" s="168" t="s">
        <v>33</v>
      </c>
      <c r="S113" s="168" t="s">
        <v>33</v>
      </c>
      <c r="T113" s="168" t="s">
        <v>33</v>
      </c>
      <c r="U113" s="168" t="s">
        <v>33</v>
      </c>
      <c r="V113" s="169" t="s">
        <v>33</v>
      </c>
      <c r="W113" s="169" t="s">
        <v>33</v>
      </c>
      <c r="X113" s="169" t="s">
        <v>33</v>
      </c>
      <c r="Y113" s="169" t="s">
        <v>33</v>
      </c>
      <c r="Z113" s="169" t="s">
        <v>33</v>
      </c>
      <c r="AA113" s="169" t="s">
        <v>34</v>
      </c>
      <c r="AB113" s="169" t="s">
        <v>33</v>
      </c>
      <c r="AC113" s="169" t="s">
        <v>33</v>
      </c>
      <c r="AD113" s="169" t="s">
        <v>33</v>
      </c>
      <c r="AE113" s="169" t="s">
        <v>33</v>
      </c>
      <c r="AF113" s="169" t="s">
        <v>33</v>
      </c>
      <c r="AG113" s="169" t="s">
        <v>33</v>
      </c>
      <c r="AH113" s="169" t="s">
        <v>33</v>
      </c>
      <c r="AI113" s="169" t="s">
        <v>33</v>
      </c>
      <c r="AJ113" s="169" t="s">
        <v>33</v>
      </c>
      <c r="AK113" s="169" t="s">
        <v>34</v>
      </c>
      <c r="AL113" s="169" t="s">
        <v>33</v>
      </c>
      <c r="AM113" s="169" t="s">
        <v>33</v>
      </c>
      <c r="AN113" s="169" t="s">
        <v>33</v>
      </c>
      <c r="AO113" s="169" t="s">
        <v>33</v>
      </c>
      <c r="AP113" s="169" t="s">
        <v>33</v>
      </c>
      <c r="AQ113" s="169" t="s">
        <v>464</v>
      </c>
      <c r="AR113" s="169" t="s">
        <v>33</v>
      </c>
      <c r="AS113" s="169" t="s">
        <v>33</v>
      </c>
      <c r="AT113" s="169" t="s">
        <v>33</v>
      </c>
      <c r="AU113" s="169" t="s">
        <v>33</v>
      </c>
      <c r="AV113" s="169" t="s">
        <v>33</v>
      </c>
      <c r="AW113" s="169" t="s">
        <v>33</v>
      </c>
      <c r="AX113" s="169" t="s">
        <v>33</v>
      </c>
      <c r="AY113" s="169" t="s">
        <v>33</v>
      </c>
      <c r="AZ113" s="169" t="s">
        <v>33</v>
      </c>
      <c r="BA113" s="169" t="s">
        <v>33</v>
      </c>
      <c r="BB113" s="169" t="s">
        <v>33</v>
      </c>
      <c r="BC113" s="207" t="s">
        <v>33</v>
      </c>
      <c r="BD113" s="207" t="s">
        <v>33</v>
      </c>
      <c r="BE113" s="207" t="s">
        <v>33</v>
      </c>
      <c r="BF113" s="208" t="s">
        <v>33</v>
      </c>
      <c r="BG113" s="196"/>
      <c r="BH113" s="211" t="str">
        <f>Data[[#This Row],[Tipo de Muestra]]</f>
        <v>Critica</v>
      </c>
      <c r="BI113" s="196"/>
      <c r="BJ113" s="196"/>
      <c r="BK113">
        <f t="shared" si="206"/>
        <v>1</v>
      </c>
      <c r="BL113">
        <f t="shared" si="207"/>
        <v>1</v>
      </c>
      <c r="BM113">
        <f t="shared" si="332"/>
        <v>1</v>
      </c>
      <c r="BN113">
        <f t="shared" si="333"/>
        <v>1</v>
      </c>
      <c r="BO113">
        <f t="shared" si="334"/>
        <v>1</v>
      </c>
      <c r="BP113">
        <f t="shared" si="335"/>
        <v>1</v>
      </c>
      <c r="BQ113">
        <f t="shared" si="336"/>
        <v>1</v>
      </c>
      <c r="BR113">
        <f t="shared" si="337"/>
        <v>1</v>
      </c>
      <c r="BS113">
        <f t="shared" si="338"/>
        <v>1</v>
      </c>
      <c r="BT113">
        <f t="shared" si="339"/>
        <v>1</v>
      </c>
      <c r="BU113">
        <f t="shared" si="340"/>
        <v>1</v>
      </c>
      <c r="BV113">
        <f t="shared" si="341"/>
        <v>1</v>
      </c>
      <c r="BW113">
        <f t="shared" si="342"/>
        <v>1</v>
      </c>
      <c r="BX113">
        <f t="shared" si="343"/>
        <v>1</v>
      </c>
      <c r="BY113">
        <f t="shared" si="344"/>
        <v>1</v>
      </c>
      <c r="BZ113">
        <f t="shared" si="345"/>
        <v>1</v>
      </c>
      <c r="CA113">
        <f t="shared" si="346"/>
        <v>1</v>
      </c>
      <c r="CB113">
        <f t="shared" si="347"/>
        <v>0</v>
      </c>
      <c r="CC113">
        <f t="shared" si="348"/>
        <v>1</v>
      </c>
      <c r="CD113">
        <f t="shared" si="349"/>
        <v>1</v>
      </c>
      <c r="CE113">
        <f t="shared" si="350"/>
        <v>1</v>
      </c>
      <c r="CF113">
        <f t="shared" si="299"/>
        <v>1</v>
      </c>
      <c r="CG113">
        <f t="shared" si="300"/>
        <v>1</v>
      </c>
      <c r="CH113">
        <f t="shared" si="301"/>
        <v>1</v>
      </c>
      <c r="CI113">
        <f t="shared" si="302"/>
        <v>1</v>
      </c>
      <c r="CJ113">
        <f t="shared" si="303"/>
        <v>1</v>
      </c>
      <c r="CK113">
        <f t="shared" si="304"/>
        <v>0</v>
      </c>
      <c r="CL113">
        <f t="shared" si="305"/>
        <v>1</v>
      </c>
      <c r="CM113">
        <f t="shared" si="306"/>
        <v>1</v>
      </c>
      <c r="CN113">
        <f t="shared" si="307"/>
        <v>1</v>
      </c>
      <c r="CO113">
        <f t="shared" si="308"/>
        <v>1</v>
      </c>
      <c r="CP113">
        <f t="shared" si="309"/>
        <v>1</v>
      </c>
      <c r="CQ113">
        <f t="shared" si="310"/>
        <v>1</v>
      </c>
      <c r="CR113">
        <f t="shared" si="311"/>
        <v>1</v>
      </c>
      <c r="CS113">
        <f t="shared" si="312"/>
        <v>1</v>
      </c>
      <c r="CT113">
        <f t="shared" si="313"/>
        <v>1</v>
      </c>
      <c r="CU113">
        <f t="shared" si="314"/>
        <v>1</v>
      </c>
      <c r="CV113">
        <f t="shared" si="315"/>
        <v>1</v>
      </c>
      <c r="CW113">
        <f t="shared" si="316"/>
        <v>1</v>
      </c>
      <c r="CX113">
        <f t="shared" si="317"/>
        <v>1</v>
      </c>
      <c r="CY113">
        <f t="shared" si="318"/>
        <v>1</v>
      </c>
      <c r="CZ113">
        <f t="shared" si="319"/>
        <v>1</v>
      </c>
      <c r="DA113">
        <f t="shared" si="320"/>
        <v>1</v>
      </c>
      <c r="DB113">
        <f t="shared" si="321"/>
        <v>1</v>
      </c>
      <c r="DC113" s="187">
        <f t="shared" si="322"/>
        <v>1</v>
      </c>
      <c r="DD113" s="187">
        <f t="shared" si="323"/>
        <v>1</v>
      </c>
      <c r="DE113" s="187">
        <f t="shared" si="324"/>
        <v>1</v>
      </c>
      <c r="DF113" s="187">
        <f t="shared" si="208"/>
        <v>1</v>
      </c>
      <c r="DG113">
        <f t="shared" si="351"/>
        <v>1</v>
      </c>
      <c r="DH113" s="7">
        <f t="shared" si="209"/>
        <v>0.15</v>
      </c>
      <c r="DI113" s="7">
        <f t="shared" si="210"/>
        <v>0.15</v>
      </c>
      <c r="DJ113" s="7">
        <f t="shared" si="211"/>
        <v>0.15</v>
      </c>
      <c r="DK113" s="7">
        <f t="shared" si="352"/>
        <v>0.15</v>
      </c>
      <c r="DL113" s="7">
        <f t="shared" si="212"/>
        <v>0.3</v>
      </c>
      <c r="DM113" s="7">
        <f t="shared" si="213"/>
        <v>0.3</v>
      </c>
      <c r="DN113" s="7">
        <f t="shared" si="214"/>
        <v>0.3</v>
      </c>
      <c r="DO113" s="7">
        <f t="shared" si="215"/>
        <v>0.3</v>
      </c>
      <c r="DP113" s="7">
        <f>IF(MIN(Data[[#This Row],[¿El agente demuestra escucha activa durante la gestión?6]:[¿El agente parafrasea para confirmar entendimiento?9]])=0,0,30%)</f>
        <v>0.3</v>
      </c>
      <c r="DQ113" s="7">
        <f t="shared" si="216"/>
        <v>0.3</v>
      </c>
      <c r="DR113" s="7">
        <f t="shared" si="217"/>
        <v>0.3</v>
      </c>
      <c r="DS113" s="7">
        <f t="shared" si="218"/>
        <v>0.3</v>
      </c>
      <c r="DT113" s="7">
        <f t="shared" si="219"/>
        <v>0.3</v>
      </c>
      <c r="DU113" s="7">
        <f>IF(MIN(Data[[#This Row],[¿El agente adapta su comunicación al cliente?11]:[¿El agente utiliza el plural corporativo correctamente?14]])=0,0,30%)</f>
        <v>0.3</v>
      </c>
      <c r="DV113" s="7">
        <f t="shared" si="220"/>
        <v>0.25</v>
      </c>
      <c r="DW113" s="7">
        <f t="shared" si="353"/>
        <v>0.25</v>
      </c>
      <c r="DX113" s="7">
        <f t="shared" si="354"/>
        <v>1</v>
      </c>
      <c r="DY113" s="7">
        <f t="shared" si="325"/>
        <v>1</v>
      </c>
      <c r="DZ113" s="7">
        <f t="shared" si="326"/>
        <v>1</v>
      </c>
      <c r="EA113" s="7">
        <f t="shared" si="327"/>
        <v>1</v>
      </c>
      <c r="EB113" s="7">
        <f t="shared" si="328"/>
        <v>1</v>
      </c>
      <c r="EC113" s="7">
        <f t="shared" si="355"/>
        <v>1</v>
      </c>
      <c r="ED113" s="7">
        <f t="shared" si="221"/>
        <v>1</v>
      </c>
      <c r="EE113" s="7">
        <f t="shared" si="222"/>
        <v>0</v>
      </c>
      <c r="EF113" s="7">
        <f>IF(SUM(Data[[#This Row],[¿El agente presenta correctamente los beneficios del producto?23]:[¿El agente comunica beneficios emocionales al cliente?24]])=200%,100%,0%)</f>
        <v>0</v>
      </c>
      <c r="EG113" s="7">
        <f t="shared" si="223"/>
        <v>1</v>
      </c>
      <c r="EH113" s="7">
        <f t="shared" si="224"/>
        <v>1</v>
      </c>
      <c r="EI113" s="7">
        <f t="shared" si="225"/>
        <v>1</v>
      </c>
      <c r="EJ113" s="7">
        <f t="shared" si="356"/>
        <v>1</v>
      </c>
      <c r="EK113" s="7">
        <f t="shared" si="226"/>
        <v>1</v>
      </c>
      <c r="EL113" s="7">
        <f>+Data[[#This Row],[¿El agente explica los términos y condiciones del servicio?28]]</f>
        <v>1</v>
      </c>
      <c r="EM113" s="7">
        <f t="shared" si="227"/>
        <v>1</v>
      </c>
      <c r="EN113" s="7">
        <f>+Data[[#This Row],[¿El agente identifica correctamente la solicitud del cliente? 2]]</f>
        <v>1</v>
      </c>
      <c r="EO113" s="7">
        <f t="shared" si="228"/>
        <v>1</v>
      </c>
      <c r="EP113" s="7">
        <f t="shared" si="229"/>
        <v>1</v>
      </c>
      <c r="EQ113" s="7">
        <f t="shared" si="230"/>
        <v>1</v>
      </c>
      <c r="ER113" s="7">
        <f t="shared" si="357"/>
        <v>1</v>
      </c>
      <c r="ES113" s="7">
        <f t="shared" si="231"/>
        <v>1</v>
      </c>
      <c r="ET113" s="7">
        <f t="shared" si="232"/>
        <v>0</v>
      </c>
      <c r="EU113" s="7">
        <f t="shared" si="358"/>
        <v>0</v>
      </c>
      <c r="EV113" s="7">
        <f t="shared" si="233"/>
        <v>1</v>
      </c>
      <c r="EW113" s="7">
        <f t="shared" si="234"/>
        <v>1</v>
      </c>
      <c r="EX113" s="7">
        <f t="shared" si="329"/>
        <v>1</v>
      </c>
      <c r="EY113" s="7">
        <f t="shared" si="330"/>
        <v>1</v>
      </c>
      <c r="EZ113" s="7">
        <f t="shared" si="235"/>
        <v>1</v>
      </c>
      <c r="FA113" s="7">
        <f t="shared" si="331"/>
        <v>1</v>
      </c>
      <c r="FB113" s="7">
        <f t="shared" si="359"/>
        <v>1</v>
      </c>
      <c r="FC113" s="7">
        <f t="shared" si="360"/>
        <v>0</v>
      </c>
      <c r="FD113" s="7">
        <f t="shared" si="236"/>
        <v>1</v>
      </c>
      <c r="FE113" s="7">
        <f t="shared" si="237"/>
        <v>1</v>
      </c>
      <c r="FF113" s="7">
        <f t="shared" si="238"/>
        <v>1</v>
      </c>
      <c r="FG113" s="7">
        <f t="shared" si="239"/>
        <v>1</v>
      </c>
      <c r="FH113" s="7">
        <f t="shared" si="240"/>
        <v>1</v>
      </c>
      <c r="FI113" s="7">
        <f t="shared" si="241"/>
        <v>1</v>
      </c>
      <c r="FJ113" s="7">
        <f t="shared" si="361"/>
        <v>1</v>
      </c>
      <c r="FK113" s="7">
        <f t="shared" si="242"/>
        <v>1</v>
      </c>
      <c r="FL113" s="7">
        <f>+Data[[#This Row],[¿El agente gestiona la oferta según la campaña vigente?48]]</f>
        <v>1</v>
      </c>
      <c r="FM113" s="7">
        <f t="shared" si="243"/>
        <v>1</v>
      </c>
      <c r="FN113" s="7">
        <f t="shared" si="244"/>
        <v>1</v>
      </c>
      <c r="FO113" s="7">
        <f t="shared" si="245"/>
        <v>1</v>
      </c>
      <c r="FP113" s="7">
        <f t="shared" si="362"/>
        <v>1</v>
      </c>
      <c r="FQ113" s="7">
        <f t="shared" si="246"/>
        <v>1</v>
      </c>
      <c r="FR113" s="7">
        <f>+Data[[#This Row],[¿El agente registra correctamente todas las interacciones?52]]</f>
        <v>1</v>
      </c>
      <c r="FS113" s="7">
        <f t="shared" si="363"/>
        <v>1</v>
      </c>
      <c r="FT113" s="240">
        <f t="shared" si="247"/>
        <v>1</v>
      </c>
      <c r="FU113" s="7">
        <f>+Data[[#This Row],[¿El agente confirma la titularidad del cliente adecuadamente?53]]</f>
        <v>1</v>
      </c>
      <c r="FV113" s="240">
        <f t="shared" si="248"/>
        <v>1</v>
      </c>
      <c r="FW113" s="240">
        <f t="shared" si="249"/>
        <v>1</v>
      </c>
      <c r="FX113" s="7">
        <f t="shared" si="364"/>
        <v>1</v>
      </c>
      <c r="FY113" s="240">
        <f t="shared" si="250"/>
        <v>1</v>
      </c>
      <c r="FZ113" s="7">
        <f>+Data[[#This Row],[¿El agente evita compartir información sensible?56]]</f>
        <v>1</v>
      </c>
      <c r="GA113" s="7">
        <f t="shared" si="365"/>
        <v>1</v>
      </c>
      <c r="GB113" s="189">
        <f t="shared" si="366"/>
        <v>0.1</v>
      </c>
      <c r="GC113" s="189">
        <f t="shared" si="367"/>
        <v>0</v>
      </c>
      <c r="GD113" s="190">
        <f t="shared" si="368"/>
        <v>0.3</v>
      </c>
      <c r="GE113" s="190">
        <f t="shared" si="369"/>
        <v>0.3</v>
      </c>
      <c r="GF113" s="7">
        <f t="shared" si="370"/>
        <v>0.7</v>
      </c>
      <c r="GG113" s="187">
        <f>1</f>
        <v>1</v>
      </c>
      <c r="GH113" s="187">
        <f t="shared" si="251"/>
        <v>1</v>
      </c>
      <c r="GI113" t="str">
        <f t="shared" si="252"/>
        <v/>
      </c>
      <c r="GJ113" t="str">
        <f t="shared" si="253"/>
        <v/>
      </c>
      <c r="GK113" t="str">
        <f t="shared" si="254"/>
        <v/>
      </c>
      <c r="GN113" t="str">
        <f t="shared" si="255"/>
        <v/>
      </c>
      <c r="GO113" t="str">
        <f t="shared" si="256"/>
        <v/>
      </c>
      <c r="GP113" t="str">
        <f t="shared" si="257"/>
        <v/>
      </c>
      <c r="GQ113" t="str">
        <f t="shared" si="258"/>
        <v/>
      </c>
      <c r="GR113" t="str">
        <f t="shared" si="259"/>
        <v/>
      </c>
      <c r="GS113" t="str">
        <f t="shared" si="260"/>
        <v/>
      </c>
      <c r="GT113" t="str">
        <f t="shared" si="261"/>
        <v/>
      </c>
      <c r="GU113" t="e">
        <f>IF(#REF!="No",#REF!,"")</f>
        <v>#REF!</v>
      </c>
      <c r="GV113" t="str">
        <f t="shared" si="262"/>
        <v/>
      </c>
      <c r="GW113" t="str">
        <f t="shared" si="263"/>
        <v/>
      </c>
      <c r="GX113" t="str">
        <f t="shared" si="264"/>
        <v/>
      </c>
      <c r="GY113" t="str">
        <f t="shared" si="265"/>
        <v/>
      </c>
      <c r="GZ113" t="str">
        <f t="shared" si="266"/>
        <v/>
      </c>
      <c r="HA113" t="str">
        <f t="shared" si="267"/>
        <v xml:space="preserve">¿El agente comunica beneficios emocionales al cliente? </v>
      </c>
      <c r="HB113" t="str">
        <f t="shared" si="268"/>
        <v/>
      </c>
      <c r="HC113" t="str">
        <f t="shared" si="269"/>
        <v/>
      </c>
      <c r="HD113" t="str">
        <f t="shared" si="270"/>
        <v/>
      </c>
      <c r="HE113" t="str">
        <f t="shared" si="271"/>
        <v/>
      </c>
      <c r="HF113" t="str">
        <f t="shared" si="272"/>
        <v/>
      </c>
      <c r="HG113" t="str">
        <f t="shared" si="273"/>
        <v/>
      </c>
      <c r="HH113" t="str">
        <f t="shared" si="274"/>
        <v/>
      </c>
      <c r="HI113" t="str">
        <f t="shared" si="275"/>
        <v/>
      </c>
      <c r="HJ113" t="str">
        <f t="shared" si="276"/>
        <v/>
      </c>
      <c r="HK113" t="str">
        <f t="shared" si="277"/>
        <v xml:space="preserve">¿El agente utiliza un lenguaje adecuado y profesional? </v>
      </c>
      <c r="HL113" t="str">
        <f t="shared" si="278"/>
        <v/>
      </c>
      <c r="HM113" t="str">
        <f t="shared" si="279"/>
        <v/>
      </c>
      <c r="HN113" t="str">
        <f t="shared" si="280"/>
        <v/>
      </c>
      <c r="HO113" t="str">
        <f t="shared" si="281"/>
        <v/>
      </c>
      <c r="HP113" t="str">
        <f t="shared" si="282"/>
        <v/>
      </c>
      <c r="HQ113" t="e">
        <f>IF(#REF!="No",#REF!,"")</f>
        <v>#REF!</v>
      </c>
      <c r="HR113" t="e">
        <f>IF(#REF!="No",#REF!,"")</f>
        <v>#REF!</v>
      </c>
      <c r="HS113" t="str">
        <f t="shared" si="283"/>
        <v/>
      </c>
      <c r="HT113" t="str">
        <f t="shared" si="284"/>
        <v/>
      </c>
      <c r="HU113" t="str">
        <f t="shared" si="285"/>
        <v/>
      </c>
      <c r="HV113" t="str">
        <f t="shared" si="286"/>
        <v/>
      </c>
      <c r="HW113" t="str">
        <f t="shared" si="287"/>
        <v/>
      </c>
      <c r="HX113" t="str">
        <f t="shared" si="288"/>
        <v/>
      </c>
      <c r="HY113" t="str">
        <f t="shared" si="289"/>
        <v/>
      </c>
      <c r="HZ113" t="str">
        <f t="shared" si="290"/>
        <v/>
      </c>
      <c r="IA113" t="str">
        <f t="shared" si="291"/>
        <v/>
      </c>
      <c r="IB113" t="str">
        <f t="shared" si="292"/>
        <v/>
      </c>
      <c r="IC113" t="str">
        <f t="shared" si="293"/>
        <v/>
      </c>
      <c r="ID113" s="187" t="str">
        <f t="shared" si="294"/>
        <v/>
      </c>
      <c r="IE113" s="187" t="str">
        <f t="shared" si="295"/>
        <v/>
      </c>
      <c r="IF113" s="187" t="str">
        <f t="shared" si="296"/>
        <v/>
      </c>
      <c r="IG113" s="187" t="str">
        <f t="shared" si="297"/>
        <v/>
      </c>
      <c r="IH113" s="78" t="str">
        <f>A113&amp;" "&amp;F113&amp;" "&amp;Data[[#This Row],[mes]]</f>
        <v>Lizeth Palacios Rangel Outbound may-26</v>
      </c>
      <c r="II113" s="78">
        <f t="shared" si="373"/>
        <v>1</v>
      </c>
      <c r="IJ113" s="78">
        <f t="shared" si="371"/>
        <v>1</v>
      </c>
      <c r="IK113" s="78">
        <f>IF(Data[[#This Row],[Muestra Critica]]&gt;0,Data[[#This Row],[Muestra Critica]],"")</f>
        <v>1</v>
      </c>
      <c r="IL113" s="209">
        <f>IF(IK113="","",COUNTIF($IK$3:$IK528,IK113))</f>
        <v>397</v>
      </c>
      <c r="IM113" s="209">
        <f t="shared" si="372"/>
        <v>0</v>
      </c>
      <c r="IN113" s="188" t="str">
        <f t="shared" si="298"/>
        <v>may-26</v>
      </c>
      <c r="IO113" s="78"/>
      <c r="IP113" s="78"/>
      <c r="IQ113" s="78"/>
      <c r="IR113" s="78"/>
      <c r="IS113" s="78">
        <f>IFERROR(_xlfn.XLOOKUP(A:A,HC!B:B,HC!E:E,,0),0)</f>
        <v>0</v>
      </c>
    </row>
    <row r="114" spans="1:253" ht="15.5">
      <c r="A114" s="205" t="s">
        <v>290</v>
      </c>
      <c r="B114" s="205">
        <v>66514511</v>
      </c>
      <c r="C114" s="210">
        <v>46160</v>
      </c>
      <c r="D114" s="205" t="s">
        <v>441</v>
      </c>
      <c r="E114" s="205" t="s">
        <v>433</v>
      </c>
      <c r="F114" s="205" t="s">
        <v>32</v>
      </c>
      <c r="G114" s="205" t="s">
        <v>436</v>
      </c>
      <c r="H114" s="205" t="s">
        <v>453</v>
      </c>
      <c r="I114" s="206" t="s">
        <v>447</v>
      </c>
      <c r="J114" s="168" t="s">
        <v>33</v>
      </c>
      <c r="K114" s="168" t="s">
        <v>33</v>
      </c>
      <c r="L114" s="168" t="s">
        <v>33</v>
      </c>
      <c r="M114" s="168" t="s">
        <v>33</v>
      </c>
      <c r="N114" s="168" t="s">
        <v>33</v>
      </c>
      <c r="O114" s="168" t="s">
        <v>33</v>
      </c>
      <c r="P114" s="168" t="s">
        <v>33</v>
      </c>
      <c r="Q114" s="168" t="s">
        <v>33</v>
      </c>
      <c r="R114" s="168" t="s">
        <v>33</v>
      </c>
      <c r="S114" s="168" t="s">
        <v>33</v>
      </c>
      <c r="T114" s="168" t="s">
        <v>33</v>
      </c>
      <c r="U114" s="168" t="s">
        <v>33</v>
      </c>
      <c r="V114" s="169" t="s">
        <v>33</v>
      </c>
      <c r="W114" s="169" t="s">
        <v>33</v>
      </c>
      <c r="X114" s="169" t="s">
        <v>33</v>
      </c>
      <c r="Y114" s="169" t="s">
        <v>33</v>
      </c>
      <c r="Z114" s="169" t="s">
        <v>33</v>
      </c>
      <c r="AA114" s="169" t="s">
        <v>33</v>
      </c>
      <c r="AB114" s="169" t="s">
        <v>33</v>
      </c>
      <c r="AC114" s="169" t="s">
        <v>33</v>
      </c>
      <c r="AD114" s="169" t="s">
        <v>33</v>
      </c>
      <c r="AE114" s="169" t="s">
        <v>33</v>
      </c>
      <c r="AF114" s="169" t="s">
        <v>33</v>
      </c>
      <c r="AG114" s="169" t="s">
        <v>33</v>
      </c>
      <c r="AH114" s="169" t="s">
        <v>33</v>
      </c>
      <c r="AI114" s="169" t="s">
        <v>33</v>
      </c>
      <c r="AJ114" s="169" t="s">
        <v>33</v>
      </c>
      <c r="AK114" s="169" t="s">
        <v>33</v>
      </c>
      <c r="AL114" s="169" t="s">
        <v>33</v>
      </c>
      <c r="AM114" s="169" t="s">
        <v>33</v>
      </c>
      <c r="AN114" s="169" t="s">
        <v>33</v>
      </c>
      <c r="AO114" s="169" t="s">
        <v>33</v>
      </c>
      <c r="AP114" s="169" t="s">
        <v>33</v>
      </c>
      <c r="AQ114" s="169" t="s">
        <v>464</v>
      </c>
      <c r="AR114" s="169" t="s">
        <v>33</v>
      </c>
      <c r="AS114" s="169" t="s">
        <v>33</v>
      </c>
      <c r="AT114" s="169" t="s">
        <v>33</v>
      </c>
      <c r="AU114" s="169" t="s">
        <v>33</v>
      </c>
      <c r="AV114" s="169" t="s">
        <v>34</v>
      </c>
      <c r="AW114" s="169" t="s">
        <v>34</v>
      </c>
      <c r="AX114" s="169" t="s">
        <v>33</v>
      </c>
      <c r="AY114" s="169" t="s">
        <v>33</v>
      </c>
      <c r="AZ114" s="169" t="s">
        <v>33</v>
      </c>
      <c r="BA114" s="169" t="s">
        <v>33</v>
      </c>
      <c r="BB114" s="169" t="s">
        <v>33</v>
      </c>
      <c r="BC114" s="207" t="s">
        <v>33</v>
      </c>
      <c r="BD114" s="207" t="s">
        <v>33</v>
      </c>
      <c r="BE114" s="207" t="s">
        <v>33</v>
      </c>
      <c r="BF114" s="208" t="s">
        <v>33</v>
      </c>
      <c r="BG114" s="196"/>
      <c r="BH114" s="211" t="str">
        <f>Data[[#This Row],[Tipo de Muestra]]</f>
        <v>Critica</v>
      </c>
      <c r="BI114" s="196"/>
      <c r="BJ114" s="196"/>
      <c r="BK114">
        <f t="shared" si="206"/>
        <v>1</v>
      </c>
      <c r="BL114">
        <f t="shared" si="207"/>
        <v>1</v>
      </c>
      <c r="BM114">
        <f t="shared" si="332"/>
        <v>1</v>
      </c>
      <c r="BN114">
        <f t="shared" si="333"/>
        <v>1</v>
      </c>
      <c r="BO114">
        <f t="shared" si="334"/>
        <v>1</v>
      </c>
      <c r="BP114">
        <f t="shared" si="335"/>
        <v>1</v>
      </c>
      <c r="BQ114">
        <f t="shared" si="336"/>
        <v>1</v>
      </c>
      <c r="BR114">
        <f t="shared" si="337"/>
        <v>1</v>
      </c>
      <c r="BS114">
        <f t="shared" si="338"/>
        <v>1</v>
      </c>
      <c r="BT114">
        <f t="shared" si="339"/>
        <v>1</v>
      </c>
      <c r="BU114">
        <f t="shared" si="340"/>
        <v>1</v>
      </c>
      <c r="BV114">
        <f t="shared" si="341"/>
        <v>1</v>
      </c>
      <c r="BW114">
        <f t="shared" si="342"/>
        <v>1</v>
      </c>
      <c r="BX114">
        <f t="shared" si="343"/>
        <v>1</v>
      </c>
      <c r="BY114">
        <f t="shared" si="344"/>
        <v>1</v>
      </c>
      <c r="BZ114">
        <f t="shared" si="345"/>
        <v>1</v>
      </c>
      <c r="CA114">
        <f t="shared" si="346"/>
        <v>1</v>
      </c>
      <c r="CB114">
        <f t="shared" si="347"/>
        <v>1</v>
      </c>
      <c r="CC114">
        <f t="shared" si="348"/>
        <v>1</v>
      </c>
      <c r="CD114">
        <f t="shared" si="349"/>
        <v>1</v>
      </c>
      <c r="CE114">
        <f t="shared" si="350"/>
        <v>1</v>
      </c>
      <c r="CF114">
        <f t="shared" si="299"/>
        <v>1</v>
      </c>
      <c r="CG114">
        <f t="shared" si="300"/>
        <v>1</v>
      </c>
      <c r="CH114">
        <f t="shared" si="301"/>
        <v>1</v>
      </c>
      <c r="CI114">
        <f t="shared" si="302"/>
        <v>1</v>
      </c>
      <c r="CJ114">
        <f t="shared" si="303"/>
        <v>1</v>
      </c>
      <c r="CK114">
        <f t="shared" si="304"/>
        <v>1</v>
      </c>
      <c r="CL114">
        <f t="shared" si="305"/>
        <v>1</v>
      </c>
      <c r="CM114">
        <f t="shared" si="306"/>
        <v>1</v>
      </c>
      <c r="CN114">
        <f t="shared" si="307"/>
        <v>1</v>
      </c>
      <c r="CO114">
        <f t="shared" si="308"/>
        <v>1</v>
      </c>
      <c r="CP114">
        <f t="shared" si="309"/>
        <v>1</v>
      </c>
      <c r="CQ114">
        <f t="shared" si="310"/>
        <v>1</v>
      </c>
      <c r="CR114">
        <f t="shared" si="311"/>
        <v>1</v>
      </c>
      <c r="CS114">
        <f t="shared" si="312"/>
        <v>1</v>
      </c>
      <c r="CT114">
        <f t="shared" si="313"/>
        <v>1</v>
      </c>
      <c r="CU114">
        <f t="shared" si="314"/>
        <v>1</v>
      </c>
      <c r="CV114">
        <f t="shared" si="315"/>
        <v>0</v>
      </c>
      <c r="CW114">
        <f t="shared" si="316"/>
        <v>0</v>
      </c>
      <c r="CX114">
        <f t="shared" si="317"/>
        <v>1</v>
      </c>
      <c r="CY114">
        <f t="shared" si="318"/>
        <v>1</v>
      </c>
      <c r="CZ114">
        <f t="shared" si="319"/>
        <v>1</v>
      </c>
      <c r="DA114">
        <f t="shared" si="320"/>
        <v>1</v>
      </c>
      <c r="DB114">
        <f t="shared" si="321"/>
        <v>1</v>
      </c>
      <c r="DC114" s="187">
        <f t="shared" si="322"/>
        <v>1</v>
      </c>
      <c r="DD114" s="187">
        <f t="shared" si="323"/>
        <v>1</v>
      </c>
      <c r="DE114" s="187">
        <f t="shared" si="324"/>
        <v>1</v>
      </c>
      <c r="DF114" s="187">
        <f t="shared" si="208"/>
        <v>1</v>
      </c>
      <c r="DG114">
        <f t="shared" si="351"/>
        <v>1</v>
      </c>
      <c r="DH114" s="7">
        <f t="shared" si="209"/>
        <v>0.15</v>
      </c>
      <c r="DI114" s="7">
        <f t="shared" si="210"/>
        <v>0.15</v>
      </c>
      <c r="DJ114" s="7">
        <f t="shared" si="211"/>
        <v>0.15</v>
      </c>
      <c r="DK114" s="7">
        <f t="shared" si="352"/>
        <v>0.15</v>
      </c>
      <c r="DL114" s="7">
        <f t="shared" si="212"/>
        <v>0.3</v>
      </c>
      <c r="DM114" s="7">
        <f t="shared" si="213"/>
        <v>0.3</v>
      </c>
      <c r="DN114" s="7">
        <f t="shared" si="214"/>
        <v>0.3</v>
      </c>
      <c r="DO114" s="7">
        <f t="shared" si="215"/>
        <v>0.3</v>
      </c>
      <c r="DP114" s="7">
        <f>IF(MIN(Data[[#This Row],[¿El agente demuestra escucha activa durante la gestión?6]:[¿El agente parafrasea para confirmar entendimiento?9]])=0,0,30%)</f>
        <v>0.3</v>
      </c>
      <c r="DQ114" s="7">
        <f t="shared" si="216"/>
        <v>0.3</v>
      </c>
      <c r="DR114" s="7">
        <f t="shared" si="217"/>
        <v>0.3</v>
      </c>
      <c r="DS114" s="7">
        <f t="shared" si="218"/>
        <v>0.3</v>
      </c>
      <c r="DT114" s="7">
        <f t="shared" si="219"/>
        <v>0.3</v>
      </c>
      <c r="DU114" s="7">
        <f>IF(MIN(Data[[#This Row],[¿El agente adapta su comunicación al cliente?11]:[¿El agente utiliza el plural corporativo correctamente?14]])=0,0,30%)</f>
        <v>0.3</v>
      </c>
      <c r="DV114" s="7">
        <f t="shared" si="220"/>
        <v>0.25</v>
      </c>
      <c r="DW114" s="7">
        <f t="shared" si="353"/>
        <v>0.25</v>
      </c>
      <c r="DX114" s="7">
        <f t="shared" si="354"/>
        <v>1</v>
      </c>
      <c r="DY114" s="7">
        <f t="shared" si="325"/>
        <v>1</v>
      </c>
      <c r="DZ114" s="7">
        <f t="shared" si="326"/>
        <v>1</v>
      </c>
      <c r="EA114" s="7">
        <f t="shared" si="327"/>
        <v>1</v>
      </c>
      <c r="EB114" s="7">
        <f t="shared" si="328"/>
        <v>1</v>
      </c>
      <c r="EC114" s="7">
        <f t="shared" si="355"/>
        <v>1</v>
      </c>
      <c r="ED114" s="7">
        <f t="shared" si="221"/>
        <v>1</v>
      </c>
      <c r="EE114" s="7">
        <f t="shared" si="222"/>
        <v>1</v>
      </c>
      <c r="EF114" s="7">
        <f>IF(SUM(Data[[#This Row],[¿El agente presenta correctamente los beneficios del producto?23]:[¿El agente comunica beneficios emocionales al cliente?24]])=200%,100%,0%)</f>
        <v>1</v>
      </c>
      <c r="EG114" s="7">
        <f t="shared" si="223"/>
        <v>1</v>
      </c>
      <c r="EH114" s="7">
        <f t="shared" si="224"/>
        <v>1</v>
      </c>
      <c r="EI114" s="7">
        <f t="shared" si="225"/>
        <v>1</v>
      </c>
      <c r="EJ114" s="7">
        <f t="shared" si="356"/>
        <v>1</v>
      </c>
      <c r="EK114" s="7">
        <f t="shared" si="226"/>
        <v>1</v>
      </c>
      <c r="EL114" s="7">
        <f>+Data[[#This Row],[¿El agente explica los términos y condiciones del servicio?28]]</f>
        <v>1</v>
      </c>
      <c r="EM114" s="7">
        <f t="shared" si="227"/>
        <v>1</v>
      </c>
      <c r="EN114" s="7">
        <f>+Data[[#This Row],[¿El agente identifica correctamente la solicitud del cliente? 2]]</f>
        <v>1</v>
      </c>
      <c r="EO114" s="7">
        <f t="shared" si="228"/>
        <v>1</v>
      </c>
      <c r="EP114" s="7">
        <f t="shared" si="229"/>
        <v>1</v>
      </c>
      <c r="EQ114" s="7">
        <f t="shared" si="230"/>
        <v>1</v>
      </c>
      <c r="ER114" s="7">
        <f t="shared" si="357"/>
        <v>1</v>
      </c>
      <c r="ES114" s="7">
        <f t="shared" si="231"/>
        <v>1</v>
      </c>
      <c r="ET114" s="7">
        <f t="shared" si="232"/>
        <v>1</v>
      </c>
      <c r="EU114" s="7">
        <f t="shared" si="358"/>
        <v>1</v>
      </c>
      <c r="EV114" s="7">
        <f t="shared" si="233"/>
        <v>1</v>
      </c>
      <c r="EW114" s="7">
        <f t="shared" si="234"/>
        <v>1</v>
      </c>
      <c r="EX114" s="7">
        <f t="shared" si="329"/>
        <v>1</v>
      </c>
      <c r="EY114" s="7">
        <f t="shared" si="330"/>
        <v>1</v>
      </c>
      <c r="EZ114" s="7">
        <f t="shared" si="235"/>
        <v>1</v>
      </c>
      <c r="FA114" s="7">
        <f t="shared" si="331"/>
        <v>1</v>
      </c>
      <c r="FB114" s="7">
        <f t="shared" si="359"/>
        <v>1</v>
      </c>
      <c r="FC114" s="7">
        <f t="shared" si="360"/>
        <v>1</v>
      </c>
      <c r="FD114" s="7">
        <f t="shared" si="236"/>
        <v>1</v>
      </c>
      <c r="FE114" s="7">
        <f t="shared" si="237"/>
        <v>1</v>
      </c>
      <c r="FF114" s="7">
        <f t="shared" si="238"/>
        <v>1</v>
      </c>
      <c r="FG114" s="7">
        <f t="shared" si="239"/>
        <v>1</v>
      </c>
      <c r="FH114" s="7">
        <f t="shared" si="240"/>
        <v>0</v>
      </c>
      <c r="FI114" s="7">
        <f t="shared" si="241"/>
        <v>0</v>
      </c>
      <c r="FJ114" s="7">
        <f t="shared" si="361"/>
        <v>0</v>
      </c>
      <c r="FK114" s="7">
        <f t="shared" si="242"/>
        <v>1</v>
      </c>
      <c r="FL114" s="7">
        <f>+Data[[#This Row],[¿El agente gestiona la oferta según la campaña vigente?48]]</f>
        <v>1</v>
      </c>
      <c r="FM114" s="7">
        <f t="shared" si="243"/>
        <v>1</v>
      </c>
      <c r="FN114" s="7">
        <f t="shared" si="244"/>
        <v>1</v>
      </c>
      <c r="FO114" s="7">
        <f t="shared" si="245"/>
        <v>1</v>
      </c>
      <c r="FP114" s="7">
        <f t="shared" si="362"/>
        <v>1</v>
      </c>
      <c r="FQ114" s="7">
        <f t="shared" si="246"/>
        <v>1</v>
      </c>
      <c r="FR114" s="7">
        <f>+Data[[#This Row],[¿El agente registra correctamente todas las interacciones?52]]</f>
        <v>1</v>
      </c>
      <c r="FS114" s="7">
        <f t="shared" si="363"/>
        <v>0</v>
      </c>
      <c r="FT114" s="240">
        <f t="shared" si="247"/>
        <v>1</v>
      </c>
      <c r="FU114" s="7">
        <f>+Data[[#This Row],[¿El agente confirma la titularidad del cliente adecuadamente?53]]</f>
        <v>1</v>
      </c>
      <c r="FV114" s="240">
        <f t="shared" si="248"/>
        <v>1</v>
      </c>
      <c r="FW114" s="240">
        <f t="shared" si="249"/>
        <v>1</v>
      </c>
      <c r="FX114" s="7">
        <f t="shared" si="364"/>
        <v>1</v>
      </c>
      <c r="FY114" s="240">
        <f t="shared" si="250"/>
        <v>1</v>
      </c>
      <c r="FZ114" s="7">
        <f>+Data[[#This Row],[¿El agente evita compartir información sensible?56]]</f>
        <v>1</v>
      </c>
      <c r="GA114" s="7">
        <f t="shared" si="365"/>
        <v>1</v>
      </c>
      <c r="GB114" s="189">
        <f t="shared" si="366"/>
        <v>0.1</v>
      </c>
      <c r="GC114" s="189">
        <f t="shared" si="367"/>
        <v>0.3</v>
      </c>
      <c r="GD114" s="190">
        <f t="shared" si="368"/>
        <v>0</v>
      </c>
      <c r="GE114" s="190">
        <f t="shared" si="369"/>
        <v>0.3</v>
      </c>
      <c r="GF114" s="7">
        <f t="shared" si="370"/>
        <v>0.7</v>
      </c>
      <c r="GG114" s="187">
        <f>1</f>
        <v>1</v>
      </c>
      <c r="GH114" s="187">
        <f t="shared" si="251"/>
        <v>1</v>
      </c>
      <c r="GI114" t="str">
        <f t="shared" si="252"/>
        <v/>
      </c>
      <c r="GJ114" t="str">
        <f t="shared" si="253"/>
        <v/>
      </c>
      <c r="GK114" t="str">
        <f t="shared" si="254"/>
        <v/>
      </c>
      <c r="GN114" t="str">
        <f t="shared" si="255"/>
        <v/>
      </c>
      <c r="GO114" t="str">
        <f t="shared" si="256"/>
        <v/>
      </c>
      <c r="GP114" t="str">
        <f t="shared" si="257"/>
        <v/>
      </c>
      <c r="GQ114" t="str">
        <f t="shared" si="258"/>
        <v/>
      </c>
      <c r="GR114" t="str">
        <f t="shared" si="259"/>
        <v/>
      </c>
      <c r="GS114" t="str">
        <f t="shared" si="260"/>
        <v/>
      </c>
      <c r="GT114" t="str">
        <f t="shared" si="261"/>
        <v/>
      </c>
      <c r="GU114" t="e">
        <f>IF(#REF!="No",#REF!,"")</f>
        <v>#REF!</v>
      </c>
      <c r="GV114" t="str">
        <f t="shared" si="262"/>
        <v/>
      </c>
      <c r="GW114" t="str">
        <f t="shared" si="263"/>
        <v/>
      </c>
      <c r="GX114" t="str">
        <f t="shared" si="264"/>
        <v/>
      </c>
      <c r="GY114" t="str">
        <f t="shared" si="265"/>
        <v/>
      </c>
      <c r="GZ114" t="str">
        <f t="shared" si="266"/>
        <v/>
      </c>
      <c r="HA114" t="str">
        <f t="shared" si="267"/>
        <v/>
      </c>
      <c r="HB114" t="str">
        <f t="shared" si="268"/>
        <v/>
      </c>
      <c r="HC114" t="str">
        <f t="shared" si="269"/>
        <v/>
      </c>
      <c r="HD114" t="str">
        <f t="shared" si="270"/>
        <v/>
      </c>
      <c r="HE114" t="str">
        <f t="shared" si="271"/>
        <v/>
      </c>
      <c r="HF114" t="str">
        <f t="shared" si="272"/>
        <v/>
      </c>
      <c r="HG114" t="str">
        <f t="shared" si="273"/>
        <v/>
      </c>
      <c r="HH114" t="str">
        <f t="shared" si="274"/>
        <v/>
      </c>
      <c r="HI114" t="str">
        <f t="shared" si="275"/>
        <v/>
      </c>
      <c r="HJ114" t="str">
        <f t="shared" si="276"/>
        <v/>
      </c>
      <c r="HK114" t="str">
        <f t="shared" si="277"/>
        <v/>
      </c>
      <c r="HL114" t="str">
        <f t="shared" si="278"/>
        <v/>
      </c>
      <c r="HM114" t="str">
        <f t="shared" si="279"/>
        <v/>
      </c>
      <c r="HN114" t="str">
        <f t="shared" si="280"/>
        <v/>
      </c>
      <c r="HO114" t="str">
        <f t="shared" si="281"/>
        <v/>
      </c>
      <c r="HP114" t="str">
        <f t="shared" si="282"/>
        <v/>
      </c>
      <c r="HQ114" t="e">
        <f>IF(#REF!="No",#REF!,"")</f>
        <v>#REF!</v>
      </c>
      <c r="HR114" t="e">
        <f>IF(#REF!="No",#REF!,"")</f>
        <v>#REF!</v>
      </c>
      <c r="HS114" t="str">
        <f t="shared" si="283"/>
        <v/>
      </c>
      <c r="HT114" t="str">
        <f t="shared" si="284"/>
        <v/>
      </c>
      <c r="HU114" t="str">
        <f t="shared" si="285"/>
        <v/>
      </c>
      <c r="HV114" t="str">
        <f t="shared" si="286"/>
        <v/>
      </c>
      <c r="HW114" t="str">
        <f t="shared" si="287"/>
        <v xml:space="preserve">¿El agente realiza seguimiento adecuado al caso o solicitud? </v>
      </c>
      <c r="HX114" t="str">
        <f t="shared" si="288"/>
        <v xml:space="preserve">¿El agente maneja correctamente las objeciones del cliente? </v>
      </c>
      <c r="HY114" t="str">
        <f t="shared" si="289"/>
        <v/>
      </c>
      <c r="HZ114" t="str">
        <f t="shared" si="290"/>
        <v/>
      </c>
      <c r="IA114" t="str">
        <f t="shared" si="291"/>
        <v/>
      </c>
      <c r="IB114" t="str">
        <f t="shared" si="292"/>
        <v/>
      </c>
      <c r="IC114" t="str">
        <f t="shared" si="293"/>
        <v/>
      </c>
      <c r="ID114" s="187" t="str">
        <f t="shared" si="294"/>
        <v/>
      </c>
      <c r="IE114" s="187" t="str">
        <f t="shared" si="295"/>
        <v/>
      </c>
      <c r="IF114" s="187" t="str">
        <f t="shared" si="296"/>
        <v/>
      </c>
      <c r="IG114" s="187" t="str">
        <f t="shared" si="297"/>
        <v/>
      </c>
      <c r="IH114" s="78" t="str">
        <f>A114&amp;" "&amp;F114&amp;" "&amp;Data[[#This Row],[mes]]</f>
        <v>Dianitzia Michelle de Leon Mojica Outbound may-26</v>
      </c>
      <c r="II114" s="78">
        <f t="shared" si="373"/>
        <v>1</v>
      </c>
      <c r="IJ114" s="78">
        <f t="shared" si="371"/>
        <v>1</v>
      </c>
      <c r="IK114" s="78">
        <f>IF(Data[[#This Row],[Muestra Critica]]&gt;0,Data[[#This Row],[Muestra Critica]],"")</f>
        <v>1</v>
      </c>
      <c r="IL114" s="209">
        <f>IF(IK114="","",COUNTIF($IK$3:$IK529,IK114))</f>
        <v>397</v>
      </c>
      <c r="IM114" s="209">
        <f t="shared" si="372"/>
        <v>0</v>
      </c>
      <c r="IN114" s="188" t="str">
        <f t="shared" si="298"/>
        <v>may-26</v>
      </c>
      <c r="IO114" s="78"/>
      <c r="IP114" s="78"/>
      <c r="IQ114" s="78"/>
      <c r="IR114" s="78"/>
      <c r="IS114" s="78" t="str">
        <f ca="1">IFERROR(_xlfn.XLOOKUP(A:A,HC!B:B,HC!E:E,,0),0)</f>
        <v>&gt; 60 dias</v>
      </c>
    </row>
    <row r="115" spans="1:253" ht="15.5">
      <c r="A115" s="205" t="s">
        <v>291</v>
      </c>
      <c r="B115" s="205">
        <v>66837624</v>
      </c>
      <c r="C115" s="210">
        <v>46160</v>
      </c>
      <c r="D115" s="205" t="s">
        <v>441</v>
      </c>
      <c r="E115" s="205" t="s">
        <v>433</v>
      </c>
      <c r="F115" s="205" t="s">
        <v>32</v>
      </c>
      <c r="G115" s="205" t="s">
        <v>436</v>
      </c>
      <c r="H115" s="205" t="s">
        <v>453</v>
      </c>
      <c r="I115" s="206" t="s">
        <v>447</v>
      </c>
      <c r="J115" s="168" t="s">
        <v>33</v>
      </c>
      <c r="K115" s="168" t="s">
        <v>33</v>
      </c>
      <c r="L115" s="168" t="s">
        <v>33</v>
      </c>
      <c r="M115" s="168" t="s">
        <v>33</v>
      </c>
      <c r="N115" s="168" t="s">
        <v>33</v>
      </c>
      <c r="O115" s="168" t="s">
        <v>33</v>
      </c>
      <c r="P115" s="168" t="s">
        <v>33</v>
      </c>
      <c r="Q115" s="168" t="s">
        <v>33</v>
      </c>
      <c r="R115" s="168" t="s">
        <v>33</v>
      </c>
      <c r="S115" s="168" t="s">
        <v>33</v>
      </c>
      <c r="T115" s="168" t="s">
        <v>33</v>
      </c>
      <c r="U115" s="168" t="s">
        <v>33</v>
      </c>
      <c r="V115" s="169" t="s">
        <v>33</v>
      </c>
      <c r="W115" s="169" t="s">
        <v>33</v>
      </c>
      <c r="X115" s="169" t="s">
        <v>33</v>
      </c>
      <c r="Y115" s="169" t="s">
        <v>33</v>
      </c>
      <c r="Z115" s="169" t="s">
        <v>33</v>
      </c>
      <c r="AA115" s="169" t="s">
        <v>33</v>
      </c>
      <c r="AB115" s="169" t="s">
        <v>33</v>
      </c>
      <c r="AC115" s="169" t="s">
        <v>33</v>
      </c>
      <c r="AD115" s="169" t="s">
        <v>33</v>
      </c>
      <c r="AE115" s="169" t="s">
        <v>33</v>
      </c>
      <c r="AF115" s="169" t="s">
        <v>33</v>
      </c>
      <c r="AG115" s="169" t="s">
        <v>33</v>
      </c>
      <c r="AH115" s="169" t="s">
        <v>33</v>
      </c>
      <c r="AI115" s="169" t="s">
        <v>33</v>
      </c>
      <c r="AJ115" s="169" t="s">
        <v>33</v>
      </c>
      <c r="AK115" s="169" t="s">
        <v>33</v>
      </c>
      <c r="AL115" s="169" t="s">
        <v>33</v>
      </c>
      <c r="AM115" s="169" t="s">
        <v>33</v>
      </c>
      <c r="AN115" s="169" t="s">
        <v>33</v>
      </c>
      <c r="AO115" s="169" t="s">
        <v>33</v>
      </c>
      <c r="AP115" s="169" t="s">
        <v>33</v>
      </c>
      <c r="AQ115" s="169" t="s">
        <v>464</v>
      </c>
      <c r="AR115" s="169" t="s">
        <v>33</v>
      </c>
      <c r="AS115" s="169" t="s">
        <v>33</v>
      </c>
      <c r="AT115" s="169" t="s">
        <v>33</v>
      </c>
      <c r="AU115" s="169" t="s">
        <v>33</v>
      </c>
      <c r="AV115" s="169" t="s">
        <v>33</v>
      </c>
      <c r="AW115" s="169" t="s">
        <v>34</v>
      </c>
      <c r="AX115" s="169" t="s">
        <v>33</v>
      </c>
      <c r="AY115" s="169" t="s">
        <v>33</v>
      </c>
      <c r="AZ115" s="169" t="s">
        <v>33</v>
      </c>
      <c r="BA115" s="169" t="s">
        <v>33</v>
      </c>
      <c r="BB115" s="169" t="s">
        <v>33</v>
      </c>
      <c r="BC115" s="207" t="s">
        <v>33</v>
      </c>
      <c r="BD115" s="207" t="s">
        <v>33</v>
      </c>
      <c r="BE115" s="207" t="s">
        <v>33</v>
      </c>
      <c r="BF115" s="208" t="s">
        <v>33</v>
      </c>
      <c r="BG115" s="196"/>
      <c r="BH115" s="211" t="str">
        <f>Data[[#This Row],[Tipo de Muestra]]</f>
        <v>Critica</v>
      </c>
      <c r="BI115" s="196"/>
      <c r="BJ115" s="196"/>
      <c r="BK115">
        <f t="shared" si="206"/>
        <v>1</v>
      </c>
      <c r="BL115">
        <f t="shared" si="207"/>
        <v>1</v>
      </c>
      <c r="BM115">
        <f t="shared" si="332"/>
        <v>1</v>
      </c>
      <c r="BN115">
        <f t="shared" si="333"/>
        <v>1</v>
      </c>
      <c r="BO115">
        <f t="shared" si="334"/>
        <v>1</v>
      </c>
      <c r="BP115">
        <f t="shared" si="335"/>
        <v>1</v>
      </c>
      <c r="BQ115">
        <f t="shared" si="336"/>
        <v>1</v>
      </c>
      <c r="BR115">
        <f t="shared" si="337"/>
        <v>1</v>
      </c>
      <c r="BS115">
        <f t="shared" si="338"/>
        <v>1</v>
      </c>
      <c r="BT115">
        <f t="shared" si="339"/>
        <v>1</v>
      </c>
      <c r="BU115">
        <f t="shared" si="340"/>
        <v>1</v>
      </c>
      <c r="BV115">
        <f t="shared" si="341"/>
        <v>1</v>
      </c>
      <c r="BW115">
        <f t="shared" si="342"/>
        <v>1</v>
      </c>
      <c r="BX115">
        <f t="shared" si="343"/>
        <v>1</v>
      </c>
      <c r="BY115">
        <f t="shared" si="344"/>
        <v>1</v>
      </c>
      <c r="BZ115">
        <f t="shared" si="345"/>
        <v>1</v>
      </c>
      <c r="CA115">
        <f t="shared" si="346"/>
        <v>1</v>
      </c>
      <c r="CB115">
        <f t="shared" si="347"/>
        <v>1</v>
      </c>
      <c r="CC115">
        <f t="shared" si="348"/>
        <v>1</v>
      </c>
      <c r="CD115">
        <f t="shared" si="349"/>
        <v>1</v>
      </c>
      <c r="CE115">
        <f t="shared" si="350"/>
        <v>1</v>
      </c>
      <c r="CF115">
        <f t="shared" si="299"/>
        <v>1</v>
      </c>
      <c r="CG115">
        <f t="shared" si="300"/>
        <v>1</v>
      </c>
      <c r="CH115">
        <f t="shared" si="301"/>
        <v>1</v>
      </c>
      <c r="CI115">
        <f t="shared" si="302"/>
        <v>1</v>
      </c>
      <c r="CJ115">
        <f t="shared" si="303"/>
        <v>1</v>
      </c>
      <c r="CK115">
        <f t="shared" si="304"/>
        <v>1</v>
      </c>
      <c r="CL115">
        <f t="shared" si="305"/>
        <v>1</v>
      </c>
      <c r="CM115">
        <f t="shared" si="306"/>
        <v>1</v>
      </c>
      <c r="CN115">
        <f t="shared" si="307"/>
        <v>1</v>
      </c>
      <c r="CO115">
        <f t="shared" si="308"/>
        <v>1</v>
      </c>
      <c r="CP115">
        <f t="shared" si="309"/>
        <v>1</v>
      </c>
      <c r="CQ115">
        <f t="shared" si="310"/>
        <v>1</v>
      </c>
      <c r="CR115">
        <f t="shared" si="311"/>
        <v>1</v>
      </c>
      <c r="CS115">
        <f t="shared" si="312"/>
        <v>1</v>
      </c>
      <c r="CT115">
        <f t="shared" si="313"/>
        <v>1</v>
      </c>
      <c r="CU115">
        <f t="shared" si="314"/>
        <v>1</v>
      </c>
      <c r="CV115">
        <f t="shared" si="315"/>
        <v>1</v>
      </c>
      <c r="CW115">
        <f t="shared" si="316"/>
        <v>0</v>
      </c>
      <c r="CX115">
        <f t="shared" si="317"/>
        <v>1</v>
      </c>
      <c r="CY115">
        <f t="shared" si="318"/>
        <v>1</v>
      </c>
      <c r="CZ115">
        <f t="shared" si="319"/>
        <v>1</v>
      </c>
      <c r="DA115">
        <f t="shared" si="320"/>
        <v>1</v>
      </c>
      <c r="DB115">
        <f t="shared" si="321"/>
        <v>1</v>
      </c>
      <c r="DC115" s="187">
        <f t="shared" si="322"/>
        <v>1</v>
      </c>
      <c r="DD115" s="187">
        <f t="shared" si="323"/>
        <v>1</v>
      </c>
      <c r="DE115" s="187">
        <f t="shared" si="324"/>
        <v>1</v>
      </c>
      <c r="DF115" s="187">
        <f t="shared" si="208"/>
        <v>1</v>
      </c>
      <c r="DG115">
        <f t="shared" si="351"/>
        <v>1</v>
      </c>
      <c r="DH115" s="7">
        <f t="shared" si="209"/>
        <v>0.15</v>
      </c>
      <c r="DI115" s="7">
        <f t="shared" si="210"/>
        <v>0.15</v>
      </c>
      <c r="DJ115" s="7">
        <f t="shared" si="211"/>
        <v>0.15</v>
      </c>
      <c r="DK115" s="7">
        <f t="shared" si="352"/>
        <v>0.15</v>
      </c>
      <c r="DL115" s="7">
        <f t="shared" si="212"/>
        <v>0.3</v>
      </c>
      <c r="DM115" s="7">
        <f t="shared" si="213"/>
        <v>0.3</v>
      </c>
      <c r="DN115" s="7">
        <f t="shared" si="214"/>
        <v>0.3</v>
      </c>
      <c r="DO115" s="7">
        <f t="shared" si="215"/>
        <v>0.3</v>
      </c>
      <c r="DP115" s="7">
        <f>IF(MIN(Data[[#This Row],[¿El agente demuestra escucha activa durante la gestión?6]:[¿El agente parafrasea para confirmar entendimiento?9]])=0,0,30%)</f>
        <v>0.3</v>
      </c>
      <c r="DQ115" s="7">
        <f t="shared" si="216"/>
        <v>0.3</v>
      </c>
      <c r="DR115" s="7">
        <f t="shared" si="217"/>
        <v>0.3</v>
      </c>
      <c r="DS115" s="7">
        <f t="shared" si="218"/>
        <v>0.3</v>
      </c>
      <c r="DT115" s="7">
        <f t="shared" si="219"/>
        <v>0.3</v>
      </c>
      <c r="DU115" s="7">
        <f>IF(MIN(Data[[#This Row],[¿El agente adapta su comunicación al cliente?11]:[¿El agente utiliza el plural corporativo correctamente?14]])=0,0,30%)</f>
        <v>0.3</v>
      </c>
      <c r="DV115" s="7">
        <f t="shared" si="220"/>
        <v>0.25</v>
      </c>
      <c r="DW115" s="7">
        <f t="shared" si="353"/>
        <v>0.25</v>
      </c>
      <c r="DX115" s="7">
        <f t="shared" si="354"/>
        <v>1</v>
      </c>
      <c r="DY115" s="7">
        <f t="shared" si="325"/>
        <v>1</v>
      </c>
      <c r="DZ115" s="7">
        <f t="shared" si="326"/>
        <v>1</v>
      </c>
      <c r="EA115" s="7">
        <f t="shared" si="327"/>
        <v>1</v>
      </c>
      <c r="EB115" s="7">
        <f t="shared" si="328"/>
        <v>1</v>
      </c>
      <c r="EC115" s="7">
        <f t="shared" si="355"/>
        <v>1</v>
      </c>
      <c r="ED115" s="7">
        <f t="shared" si="221"/>
        <v>1</v>
      </c>
      <c r="EE115" s="7">
        <f t="shared" si="222"/>
        <v>1</v>
      </c>
      <c r="EF115" s="7">
        <f>IF(SUM(Data[[#This Row],[¿El agente presenta correctamente los beneficios del producto?23]:[¿El agente comunica beneficios emocionales al cliente?24]])=200%,100%,0%)</f>
        <v>1</v>
      </c>
      <c r="EG115" s="7">
        <f t="shared" si="223"/>
        <v>1</v>
      </c>
      <c r="EH115" s="7">
        <f t="shared" si="224"/>
        <v>1</v>
      </c>
      <c r="EI115" s="7">
        <f t="shared" si="225"/>
        <v>1</v>
      </c>
      <c r="EJ115" s="7">
        <f t="shared" si="356"/>
        <v>1</v>
      </c>
      <c r="EK115" s="7">
        <f t="shared" si="226"/>
        <v>1</v>
      </c>
      <c r="EL115" s="7">
        <f>+Data[[#This Row],[¿El agente explica los términos y condiciones del servicio?28]]</f>
        <v>1</v>
      </c>
      <c r="EM115" s="7">
        <f t="shared" si="227"/>
        <v>1</v>
      </c>
      <c r="EN115" s="7">
        <f>+Data[[#This Row],[¿El agente identifica correctamente la solicitud del cliente? 2]]</f>
        <v>1</v>
      </c>
      <c r="EO115" s="7">
        <f t="shared" si="228"/>
        <v>1</v>
      </c>
      <c r="EP115" s="7">
        <f t="shared" si="229"/>
        <v>1</v>
      </c>
      <c r="EQ115" s="7">
        <f t="shared" si="230"/>
        <v>1</v>
      </c>
      <c r="ER115" s="7">
        <f t="shared" si="357"/>
        <v>1</v>
      </c>
      <c r="ES115" s="7">
        <f t="shared" si="231"/>
        <v>1</v>
      </c>
      <c r="ET115" s="7">
        <f t="shared" si="232"/>
        <v>1</v>
      </c>
      <c r="EU115" s="7">
        <f t="shared" si="358"/>
        <v>1</v>
      </c>
      <c r="EV115" s="7">
        <f t="shared" si="233"/>
        <v>1</v>
      </c>
      <c r="EW115" s="7">
        <f t="shared" si="234"/>
        <v>1</v>
      </c>
      <c r="EX115" s="7">
        <f t="shared" si="329"/>
        <v>1</v>
      </c>
      <c r="EY115" s="7">
        <f t="shared" si="330"/>
        <v>1</v>
      </c>
      <c r="EZ115" s="7">
        <f t="shared" si="235"/>
        <v>1</v>
      </c>
      <c r="FA115" s="7">
        <f t="shared" si="331"/>
        <v>1</v>
      </c>
      <c r="FB115" s="7">
        <f t="shared" si="359"/>
        <v>1</v>
      </c>
      <c r="FC115" s="7">
        <f t="shared" si="360"/>
        <v>1</v>
      </c>
      <c r="FD115" s="7">
        <f t="shared" si="236"/>
        <v>1</v>
      </c>
      <c r="FE115" s="7">
        <f t="shared" si="237"/>
        <v>1</v>
      </c>
      <c r="FF115" s="7">
        <f t="shared" si="238"/>
        <v>1</v>
      </c>
      <c r="FG115" s="7">
        <f t="shared" si="239"/>
        <v>1</v>
      </c>
      <c r="FH115" s="7">
        <f t="shared" si="240"/>
        <v>1</v>
      </c>
      <c r="FI115" s="7">
        <f t="shared" si="241"/>
        <v>0</v>
      </c>
      <c r="FJ115" s="7">
        <f t="shared" si="361"/>
        <v>0</v>
      </c>
      <c r="FK115" s="7">
        <f t="shared" si="242"/>
        <v>1</v>
      </c>
      <c r="FL115" s="7">
        <f>+Data[[#This Row],[¿El agente gestiona la oferta según la campaña vigente?48]]</f>
        <v>1</v>
      </c>
      <c r="FM115" s="7">
        <f t="shared" si="243"/>
        <v>1</v>
      </c>
      <c r="FN115" s="7">
        <f t="shared" si="244"/>
        <v>1</v>
      </c>
      <c r="FO115" s="7">
        <f t="shared" si="245"/>
        <v>1</v>
      </c>
      <c r="FP115" s="7">
        <f t="shared" si="362"/>
        <v>1</v>
      </c>
      <c r="FQ115" s="7">
        <f t="shared" si="246"/>
        <v>1</v>
      </c>
      <c r="FR115" s="7">
        <f>+Data[[#This Row],[¿El agente registra correctamente todas las interacciones?52]]</f>
        <v>1</v>
      </c>
      <c r="FS115" s="7">
        <f t="shared" si="363"/>
        <v>0</v>
      </c>
      <c r="FT115" s="240">
        <f t="shared" si="247"/>
        <v>1</v>
      </c>
      <c r="FU115" s="7">
        <f>+Data[[#This Row],[¿El agente confirma la titularidad del cliente adecuadamente?53]]</f>
        <v>1</v>
      </c>
      <c r="FV115" s="240">
        <f t="shared" si="248"/>
        <v>1</v>
      </c>
      <c r="FW115" s="240">
        <f t="shared" si="249"/>
        <v>1</v>
      </c>
      <c r="FX115" s="7">
        <f t="shared" si="364"/>
        <v>1</v>
      </c>
      <c r="FY115" s="240">
        <f t="shared" si="250"/>
        <v>1</v>
      </c>
      <c r="FZ115" s="7">
        <f>+Data[[#This Row],[¿El agente evita compartir información sensible?56]]</f>
        <v>1</v>
      </c>
      <c r="GA115" s="7">
        <f t="shared" si="365"/>
        <v>1</v>
      </c>
      <c r="GB115" s="189">
        <f t="shared" si="366"/>
        <v>0.1</v>
      </c>
      <c r="GC115" s="189">
        <f t="shared" si="367"/>
        <v>0.3</v>
      </c>
      <c r="GD115" s="190">
        <f t="shared" si="368"/>
        <v>0</v>
      </c>
      <c r="GE115" s="190">
        <f t="shared" si="369"/>
        <v>0.3</v>
      </c>
      <c r="GF115" s="7">
        <f t="shared" si="370"/>
        <v>0.7</v>
      </c>
      <c r="GG115" s="187">
        <f>1</f>
        <v>1</v>
      </c>
      <c r="GH115" s="187">
        <f t="shared" si="251"/>
        <v>1</v>
      </c>
      <c r="GI115" t="str">
        <f t="shared" si="252"/>
        <v/>
      </c>
      <c r="GJ115" t="str">
        <f t="shared" si="253"/>
        <v/>
      </c>
      <c r="GK115" t="str">
        <f t="shared" si="254"/>
        <v/>
      </c>
      <c r="GN115" t="str">
        <f t="shared" si="255"/>
        <v/>
      </c>
      <c r="GO115" t="str">
        <f t="shared" si="256"/>
        <v/>
      </c>
      <c r="GP115" t="str">
        <f t="shared" si="257"/>
        <v/>
      </c>
      <c r="GQ115" t="str">
        <f t="shared" si="258"/>
        <v/>
      </c>
      <c r="GR115" t="str">
        <f t="shared" si="259"/>
        <v/>
      </c>
      <c r="GS115" t="str">
        <f t="shared" si="260"/>
        <v/>
      </c>
      <c r="GT115" t="str">
        <f t="shared" si="261"/>
        <v/>
      </c>
      <c r="GU115" t="e">
        <f>IF(#REF!="No",#REF!,"")</f>
        <v>#REF!</v>
      </c>
      <c r="GV115" t="str">
        <f t="shared" si="262"/>
        <v/>
      </c>
      <c r="GW115" t="str">
        <f t="shared" si="263"/>
        <v/>
      </c>
      <c r="GX115" t="str">
        <f t="shared" si="264"/>
        <v/>
      </c>
      <c r="GY115" t="str">
        <f t="shared" si="265"/>
        <v/>
      </c>
      <c r="GZ115" t="str">
        <f t="shared" si="266"/>
        <v/>
      </c>
      <c r="HA115" t="str">
        <f t="shared" si="267"/>
        <v/>
      </c>
      <c r="HB115" t="str">
        <f t="shared" si="268"/>
        <v/>
      </c>
      <c r="HC115" t="str">
        <f t="shared" si="269"/>
        <v/>
      </c>
      <c r="HD115" t="str">
        <f t="shared" si="270"/>
        <v/>
      </c>
      <c r="HE115" t="str">
        <f t="shared" si="271"/>
        <v/>
      </c>
      <c r="HF115" t="str">
        <f t="shared" si="272"/>
        <v/>
      </c>
      <c r="HG115" t="str">
        <f t="shared" si="273"/>
        <v/>
      </c>
      <c r="HH115" t="str">
        <f t="shared" si="274"/>
        <v/>
      </c>
      <c r="HI115" t="str">
        <f t="shared" si="275"/>
        <v/>
      </c>
      <c r="HJ115" t="str">
        <f t="shared" si="276"/>
        <v/>
      </c>
      <c r="HK115" t="str">
        <f t="shared" si="277"/>
        <v/>
      </c>
      <c r="HL115" t="str">
        <f t="shared" si="278"/>
        <v/>
      </c>
      <c r="HM115" t="str">
        <f t="shared" si="279"/>
        <v/>
      </c>
      <c r="HN115" t="str">
        <f t="shared" si="280"/>
        <v/>
      </c>
      <c r="HO115" t="str">
        <f t="shared" si="281"/>
        <v/>
      </c>
      <c r="HP115" t="str">
        <f t="shared" si="282"/>
        <v/>
      </c>
      <c r="HQ115" t="e">
        <f>IF(#REF!="No",#REF!,"")</f>
        <v>#REF!</v>
      </c>
      <c r="HR115" t="e">
        <f>IF(#REF!="No",#REF!,"")</f>
        <v>#REF!</v>
      </c>
      <c r="HS115" t="str">
        <f t="shared" si="283"/>
        <v/>
      </c>
      <c r="HT115" t="str">
        <f t="shared" si="284"/>
        <v/>
      </c>
      <c r="HU115" t="str">
        <f t="shared" si="285"/>
        <v/>
      </c>
      <c r="HV115" t="str">
        <f t="shared" si="286"/>
        <v/>
      </c>
      <c r="HW115" t="str">
        <f t="shared" si="287"/>
        <v/>
      </c>
      <c r="HX115" t="str">
        <f t="shared" si="288"/>
        <v xml:space="preserve">¿El agente maneja correctamente las objeciones del cliente? </v>
      </c>
      <c r="HY115" t="str">
        <f t="shared" si="289"/>
        <v/>
      </c>
      <c r="HZ115" t="str">
        <f t="shared" si="290"/>
        <v/>
      </c>
      <c r="IA115" t="str">
        <f t="shared" si="291"/>
        <v/>
      </c>
      <c r="IB115" t="str">
        <f t="shared" si="292"/>
        <v/>
      </c>
      <c r="IC115" t="str">
        <f t="shared" si="293"/>
        <v/>
      </c>
      <c r="ID115" s="187" t="str">
        <f t="shared" si="294"/>
        <v/>
      </c>
      <c r="IE115" s="187" t="str">
        <f t="shared" si="295"/>
        <v/>
      </c>
      <c r="IF115" s="187" t="str">
        <f t="shared" si="296"/>
        <v/>
      </c>
      <c r="IG115" s="187" t="str">
        <f t="shared" si="297"/>
        <v/>
      </c>
      <c r="IH115" s="78" t="str">
        <f>A115&amp;" "&amp;F115&amp;" "&amp;Data[[#This Row],[mes]]</f>
        <v>Alejandra Jusseth Nuñez Outbound may-26</v>
      </c>
      <c r="II115" s="78">
        <f t="shared" si="373"/>
        <v>1</v>
      </c>
      <c r="IJ115" s="78">
        <f t="shared" si="371"/>
        <v>1</v>
      </c>
      <c r="IK115" s="78">
        <f>IF(Data[[#This Row],[Muestra Critica]]&gt;0,Data[[#This Row],[Muestra Critica]],"")</f>
        <v>1</v>
      </c>
      <c r="IL115" s="209">
        <f>IF(IK115="","",COUNTIF($IK$3:$IK530,IK115))</f>
        <v>397</v>
      </c>
      <c r="IM115" s="209">
        <f t="shared" si="372"/>
        <v>0</v>
      </c>
      <c r="IN115" s="188" t="str">
        <f t="shared" si="298"/>
        <v>may-26</v>
      </c>
      <c r="IO115" s="78"/>
      <c r="IP115" s="78"/>
      <c r="IQ115" s="78"/>
      <c r="IR115" s="78"/>
      <c r="IS115" s="78" t="str">
        <f ca="1">IFERROR(_xlfn.XLOOKUP(A:A,HC!B:B,HC!E:E,,0),0)</f>
        <v>&gt; 60 dias</v>
      </c>
    </row>
    <row r="116" spans="1:253" ht="15.5">
      <c r="A116" s="205" t="s">
        <v>294</v>
      </c>
      <c r="B116" s="205">
        <v>68146581</v>
      </c>
      <c r="C116" s="210">
        <v>46160</v>
      </c>
      <c r="D116" s="205" t="s">
        <v>441</v>
      </c>
      <c r="E116" s="205" t="s">
        <v>433</v>
      </c>
      <c r="F116" s="205" t="s">
        <v>32</v>
      </c>
      <c r="G116" s="205" t="s">
        <v>436</v>
      </c>
      <c r="H116" s="205" t="s">
        <v>453</v>
      </c>
      <c r="I116" s="206" t="s">
        <v>447</v>
      </c>
      <c r="J116" s="168" t="s">
        <v>33</v>
      </c>
      <c r="K116" s="168" t="s">
        <v>33</v>
      </c>
      <c r="L116" s="168" t="s">
        <v>33</v>
      </c>
      <c r="M116" s="168" t="s">
        <v>33</v>
      </c>
      <c r="N116" s="168" t="s">
        <v>33</v>
      </c>
      <c r="O116" s="168" t="s">
        <v>33</v>
      </c>
      <c r="P116" s="168" t="s">
        <v>33</v>
      </c>
      <c r="Q116" s="168" t="s">
        <v>33</v>
      </c>
      <c r="R116" s="168" t="s">
        <v>33</v>
      </c>
      <c r="S116" s="168" t="s">
        <v>33</v>
      </c>
      <c r="T116" s="168" t="s">
        <v>33</v>
      </c>
      <c r="U116" s="168" t="s">
        <v>33</v>
      </c>
      <c r="V116" s="169" t="s">
        <v>33</v>
      </c>
      <c r="W116" s="169" t="s">
        <v>33</v>
      </c>
      <c r="X116" s="169" t="s">
        <v>33</v>
      </c>
      <c r="Y116" s="169" t="s">
        <v>33</v>
      </c>
      <c r="Z116" s="169" t="s">
        <v>33</v>
      </c>
      <c r="AA116" s="169" t="s">
        <v>33</v>
      </c>
      <c r="AB116" s="169" t="s">
        <v>33</v>
      </c>
      <c r="AC116" s="169" t="s">
        <v>33</v>
      </c>
      <c r="AD116" s="169" t="s">
        <v>33</v>
      </c>
      <c r="AE116" s="169" t="s">
        <v>33</v>
      </c>
      <c r="AF116" s="169" t="s">
        <v>33</v>
      </c>
      <c r="AG116" s="169" t="s">
        <v>33</v>
      </c>
      <c r="AH116" s="169" t="s">
        <v>33</v>
      </c>
      <c r="AI116" s="169" t="s">
        <v>33</v>
      </c>
      <c r="AJ116" s="169" t="s">
        <v>33</v>
      </c>
      <c r="AK116" s="169" t="s">
        <v>33</v>
      </c>
      <c r="AL116" s="169" t="s">
        <v>33</v>
      </c>
      <c r="AM116" s="169" t="s">
        <v>33</v>
      </c>
      <c r="AN116" s="169" t="s">
        <v>33</v>
      </c>
      <c r="AO116" s="169" t="s">
        <v>33</v>
      </c>
      <c r="AP116" s="169" t="s">
        <v>33</v>
      </c>
      <c r="AQ116" s="169" t="s">
        <v>464</v>
      </c>
      <c r="AR116" s="169" t="s">
        <v>33</v>
      </c>
      <c r="AS116" s="169" t="s">
        <v>33</v>
      </c>
      <c r="AT116" s="169" t="s">
        <v>33</v>
      </c>
      <c r="AU116" s="169" t="s">
        <v>33</v>
      </c>
      <c r="AV116" s="169" t="s">
        <v>33</v>
      </c>
      <c r="AW116" s="169" t="s">
        <v>34</v>
      </c>
      <c r="AX116" s="169" t="s">
        <v>33</v>
      </c>
      <c r="AY116" s="169" t="s">
        <v>33</v>
      </c>
      <c r="AZ116" s="169" t="s">
        <v>33</v>
      </c>
      <c r="BA116" s="169" t="s">
        <v>33</v>
      </c>
      <c r="BB116" s="169" t="s">
        <v>33</v>
      </c>
      <c r="BC116" s="207" t="s">
        <v>33</v>
      </c>
      <c r="BD116" s="207" t="s">
        <v>33</v>
      </c>
      <c r="BE116" s="207" t="s">
        <v>33</v>
      </c>
      <c r="BF116" s="208" t="s">
        <v>33</v>
      </c>
      <c r="BG116" s="196"/>
      <c r="BH116" s="211" t="str">
        <f>Data[[#This Row],[Tipo de Muestra]]</f>
        <v>Critica</v>
      </c>
      <c r="BI116" s="196"/>
      <c r="BJ116" s="196"/>
      <c r="BK116">
        <f t="shared" si="206"/>
        <v>1</v>
      </c>
      <c r="BL116">
        <f t="shared" si="207"/>
        <v>1</v>
      </c>
      <c r="BM116">
        <f t="shared" si="332"/>
        <v>1</v>
      </c>
      <c r="BN116">
        <f t="shared" si="333"/>
        <v>1</v>
      </c>
      <c r="BO116">
        <f t="shared" si="334"/>
        <v>1</v>
      </c>
      <c r="BP116">
        <f t="shared" si="335"/>
        <v>1</v>
      </c>
      <c r="BQ116">
        <f t="shared" si="336"/>
        <v>1</v>
      </c>
      <c r="BR116">
        <f t="shared" si="337"/>
        <v>1</v>
      </c>
      <c r="BS116">
        <f t="shared" si="338"/>
        <v>1</v>
      </c>
      <c r="BT116">
        <f t="shared" si="339"/>
        <v>1</v>
      </c>
      <c r="BU116">
        <f t="shared" si="340"/>
        <v>1</v>
      </c>
      <c r="BV116">
        <f t="shared" si="341"/>
        <v>1</v>
      </c>
      <c r="BW116">
        <f t="shared" si="342"/>
        <v>1</v>
      </c>
      <c r="BX116">
        <f t="shared" si="343"/>
        <v>1</v>
      </c>
      <c r="BY116">
        <f t="shared" si="344"/>
        <v>1</v>
      </c>
      <c r="BZ116">
        <f t="shared" si="345"/>
        <v>1</v>
      </c>
      <c r="CA116">
        <f t="shared" si="346"/>
        <v>1</v>
      </c>
      <c r="CB116">
        <f t="shared" si="347"/>
        <v>1</v>
      </c>
      <c r="CC116">
        <f t="shared" si="348"/>
        <v>1</v>
      </c>
      <c r="CD116">
        <f t="shared" si="349"/>
        <v>1</v>
      </c>
      <c r="CE116">
        <f t="shared" si="350"/>
        <v>1</v>
      </c>
      <c r="CF116">
        <f t="shared" si="299"/>
        <v>1</v>
      </c>
      <c r="CG116">
        <f t="shared" si="300"/>
        <v>1</v>
      </c>
      <c r="CH116">
        <f t="shared" si="301"/>
        <v>1</v>
      </c>
      <c r="CI116">
        <f t="shared" si="302"/>
        <v>1</v>
      </c>
      <c r="CJ116">
        <f t="shared" si="303"/>
        <v>1</v>
      </c>
      <c r="CK116">
        <f t="shared" si="304"/>
        <v>1</v>
      </c>
      <c r="CL116">
        <f t="shared" si="305"/>
        <v>1</v>
      </c>
      <c r="CM116">
        <f t="shared" si="306"/>
        <v>1</v>
      </c>
      <c r="CN116">
        <f t="shared" si="307"/>
        <v>1</v>
      </c>
      <c r="CO116">
        <f t="shared" si="308"/>
        <v>1</v>
      </c>
      <c r="CP116">
        <f t="shared" si="309"/>
        <v>1</v>
      </c>
      <c r="CQ116">
        <f t="shared" si="310"/>
        <v>1</v>
      </c>
      <c r="CR116">
        <f t="shared" si="311"/>
        <v>1</v>
      </c>
      <c r="CS116">
        <f t="shared" si="312"/>
        <v>1</v>
      </c>
      <c r="CT116">
        <f t="shared" si="313"/>
        <v>1</v>
      </c>
      <c r="CU116">
        <f t="shared" si="314"/>
        <v>1</v>
      </c>
      <c r="CV116">
        <f t="shared" si="315"/>
        <v>1</v>
      </c>
      <c r="CW116">
        <f t="shared" si="316"/>
        <v>0</v>
      </c>
      <c r="CX116">
        <f t="shared" si="317"/>
        <v>1</v>
      </c>
      <c r="CY116">
        <f t="shared" si="318"/>
        <v>1</v>
      </c>
      <c r="CZ116">
        <f t="shared" si="319"/>
        <v>1</v>
      </c>
      <c r="DA116">
        <f t="shared" si="320"/>
        <v>1</v>
      </c>
      <c r="DB116">
        <f t="shared" si="321"/>
        <v>1</v>
      </c>
      <c r="DC116" s="187">
        <f t="shared" si="322"/>
        <v>1</v>
      </c>
      <c r="DD116" s="187">
        <f t="shared" si="323"/>
        <v>1</v>
      </c>
      <c r="DE116" s="187">
        <f t="shared" si="324"/>
        <v>1</v>
      </c>
      <c r="DF116" s="187">
        <f t="shared" si="208"/>
        <v>1</v>
      </c>
      <c r="DG116">
        <f t="shared" si="351"/>
        <v>1</v>
      </c>
      <c r="DH116" s="7">
        <f t="shared" si="209"/>
        <v>0.15</v>
      </c>
      <c r="DI116" s="7">
        <f t="shared" si="210"/>
        <v>0.15</v>
      </c>
      <c r="DJ116" s="7">
        <f t="shared" si="211"/>
        <v>0.15</v>
      </c>
      <c r="DK116" s="7">
        <f t="shared" si="352"/>
        <v>0.15</v>
      </c>
      <c r="DL116" s="7">
        <f t="shared" si="212"/>
        <v>0.3</v>
      </c>
      <c r="DM116" s="7">
        <f t="shared" si="213"/>
        <v>0.3</v>
      </c>
      <c r="DN116" s="7">
        <f t="shared" si="214"/>
        <v>0.3</v>
      </c>
      <c r="DO116" s="7">
        <f t="shared" si="215"/>
        <v>0.3</v>
      </c>
      <c r="DP116" s="7">
        <f>IF(MIN(Data[[#This Row],[¿El agente demuestra escucha activa durante la gestión?6]:[¿El agente parafrasea para confirmar entendimiento?9]])=0,0,30%)</f>
        <v>0.3</v>
      </c>
      <c r="DQ116" s="7">
        <f t="shared" si="216"/>
        <v>0.3</v>
      </c>
      <c r="DR116" s="7">
        <f t="shared" si="217"/>
        <v>0.3</v>
      </c>
      <c r="DS116" s="7">
        <f t="shared" si="218"/>
        <v>0.3</v>
      </c>
      <c r="DT116" s="7">
        <f t="shared" si="219"/>
        <v>0.3</v>
      </c>
      <c r="DU116" s="7">
        <f>IF(MIN(Data[[#This Row],[¿El agente adapta su comunicación al cliente?11]:[¿El agente utiliza el plural corporativo correctamente?14]])=0,0,30%)</f>
        <v>0.3</v>
      </c>
      <c r="DV116" s="7">
        <f t="shared" si="220"/>
        <v>0.25</v>
      </c>
      <c r="DW116" s="7">
        <f t="shared" si="353"/>
        <v>0.25</v>
      </c>
      <c r="DX116" s="7">
        <f t="shared" si="354"/>
        <v>1</v>
      </c>
      <c r="DY116" s="7">
        <f t="shared" si="325"/>
        <v>1</v>
      </c>
      <c r="DZ116" s="7">
        <f t="shared" si="326"/>
        <v>1</v>
      </c>
      <c r="EA116" s="7">
        <f t="shared" si="327"/>
        <v>1</v>
      </c>
      <c r="EB116" s="7">
        <f t="shared" si="328"/>
        <v>1</v>
      </c>
      <c r="EC116" s="7">
        <f t="shared" si="355"/>
        <v>1</v>
      </c>
      <c r="ED116" s="7">
        <f t="shared" si="221"/>
        <v>1</v>
      </c>
      <c r="EE116" s="7">
        <f t="shared" si="222"/>
        <v>1</v>
      </c>
      <c r="EF116" s="7">
        <f>IF(SUM(Data[[#This Row],[¿El agente presenta correctamente los beneficios del producto?23]:[¿El agente comunica beneficios emocionales al cliente?24]])=200%,100%,0%)</f>
        <v>1</v>
      </c>
      <c r="EG116" s="7">
        <f t="shared" si="223"/>
        <v>1</v>
      </c>
      <c r="EH116" s="7">
        <f t="shared" si="224"/>
        <v>1</v>
      </c>
      <c r="EI116" s="7">
        <f t="shared" si="225"/>
        <v>1</v>
      </c>
      <c r="EJ116" s="7">
        <f t="shared" si="356"/>
        <v>1</v>
      </c>
      <c r="EK116" s="7">
        <f t="shared" si="226"/>
        <v>1</v>
      </c>
      <c r="EL116" s="7">
        <f>+Data[[#This Row],[¿El agente explica los términos y condiciones del servicio?28]]</f>
        <v>1</v>
      </c>
      <c r="EM116" s="7">
        <f t="shared" si="227"/>
        <v>1</v>
      </c>
      <c r="EN116" s="7">
        <f>+Data[[#This Row],[¿El agente identifica correctamente la solicitud del cliente? 2]]</f>
        <v>1</v>
      </c>
      <c r="EO116" s="7">
        <f t="shared" si="228"/>
        <v>1</v>
      </c>
      <c r="EP116" s="7">
        <f t="shared" si="229"/>
        <v>1</v>
      </c>
      <c r="EQ116" s="7">
        <f t="shared" si="230"/>
        <v>1</v>
      </c>
      <c r="ER116" s="7">
        <f t="shared" si="357"/>
        <v>1</v>
      </c>
      <c r="ES116" s="7">
        <f t="shared" si="231"/>
        <v>1</v>
      </c>
      <c r="ET116" s="7">
        <f t="shared" si="232"/>
        <v>1</v>
      </c>
      <c r="EU116" s="7">
        <f t="shared" si="358"/>
        <v>1</v>
      </c>
      <c r="EV116" s="7">
        <f t="shared" si="233"/>
        <v>1</v>
      </c>
      <c r="EW116" s="7">
        <f t="shared" si="234"/>
        <v>1</v>
      </c>
      <c r="EX116" s="7">
        <f t="shared" si="329"/>
        <v>1</v>
      </c>
      <c r="EY116" s="7">
        <f t="shared" si="330"/>
        <v>1</v>
      </c>
      <c r="EZ116" s="7">
        <f t="shared" si="235"/>
        <v>1</v>
      </c>
      <c r="FA116" s="7">
        <f t="shared" si="331"/>
        <v>1</v>
      </c>
      <c r="FB116" s="7">
        <f t="shared" si="359"/>
        <v>1</v>
      </c>
      <c r="FC116" s="7">
        <f t="shared" si="360"/>
        <v>1</v>
      </c>
      <c r="FD116" s="7">
        <f t="shared" si="236"/>
        <v>1</v>
      </c>
      <c r="FE116" s="7">
        <f t="shared" si="237"/>
        <v>1</v>
      </c>
      <c r="FF116" s="7">
        <f t="shared" si="238"/>
        <v>1</v>
      </c>
      <c r="FG116" s="7">
        <f t="shared" si="239"/>
        <v>1</v>
      </c>
      <c r="FH116" s="7">
        <f t="shared" si="240"/>
        <v>1</v>
      </c>
      <c r="FI116" s="7">
        <f t="shared" si="241"/>
        <v>0</v>
      </c>
      <c r="FJ116" s="7">
        <f t="shared" si="361"/>
        <v>0</v>
      </c>
      <c r="FK116" s="7">
        <f t="shared" si="242"/>
        <v>1</v>
      </c>
      <c r="FL116" s="7">
        <f>+Data[[#This Row],[¿El agente gestiona la oferta según la campaña vigente?48]]</f>
        <v>1</v>
      </c>
      <c r="FM116" s="7">
        <f t="shared" si="243"/>
        <v>1</v>
      </c>
      <c r="FN116" s="7">
        <f t="shared" si="244"/>
        <v>1</v>
      </c>
      <c r="FO116" s="7">
        <f t="shared" si="245"/>
        <v>1</v>
      </c>
      <c r="FP116" s="7">
        <f t="shared" si="362"/>
        <v>1</v>
      </c>
      <c r="FQ116" s="7">
        <f t="shared" si="246"/>
        <v>1</v>
      </c>
      <c r="FR116" s="7">
        <f>+Data[[#This Row],[¿El agente registra correctamente todas las interacciones?52]]</f>
        <v>1</v>
      </c>
      <c r="FS116" s="7">
        <f t="shared" si="363"/>
        <v>0</v>
      </c>
      <c r="FT116" s="240">
        <f t="shared" si="247"/>
        <v>1</v>
      </c>
      <c r="FU116" s="7">
        <f>+Data[[#This Row],[¿El agente confirma la titularidad del cliente adecuadamente?53]]</f>
        <v>1</v>
      </c>
      <c r="FV116" s="240">
        <f t="shared" si="248"/>
        <v>1</v>
      </c>
      <c r="FW116" s="240">
        <f t="shared" si="249"/>
        <v>1</v>
      </c>
      <c r="FX116" s="7">
        <f t="shared" si="364"/>
        <v>1</v>
      </c>
      <c r="FY116" s="240">
        <f t="shared" si="250"/>
        <v>1</v>
      </c>
      <c r="FZ116" s="7">
        <f>+Data[[#This Row],[¿El agente evita compartir información sensible?56]]</f>
        <v>1</v>
      </c>
      <c r="GA116" s="7">
        <f t="shared" si="365"/>
        <v>1</v>
      </c>
      <c r="GB116" s="189">
        <f t="shared" si="366"/>
        <v>0.1</v>
      </c>
      <c r="GC116" s="189">
        <f t="shared" si="367"/>
        <v>0.3</v>
      </c>
      <c r="GD116" s="190">
        <f t="shared" si="368"/>
        <v>0</v>
      </c>
      <c r="GE116" s="190">
        <f t="shared" si="369"/>
        <v>0.3</v>
      </c>
      <c r="GF116" s="7">
        <f t="shared" si="370"/>
        <v>0.7</v>
      </c>
      <c r="GG116" s="187">
        <f>1</f>
        <v>1</v>
      </c>
      <c r="GH116" s="187">
        <f t="shared" si="251"/>
        <v>1</v>
      </c>
      <c r="GI116" t="str">
        <f t="shared" si="252"/>
        <v/>
      </c>
      <c r="GJ116" t="str">
        <f t="shared" si="253"/>
        <v/>
      </c>
      <c r="GK116" t="str">
        <f t="shared" si="254"/>
        <v/>
      </c>
      <c r="GN116" t="str">
        <f t="shared" si="255"/>
        <v/>
      </c>
      <c r="GO116" t="str">
        <f t="shared" si="256"/>
        <v/>
      </c>
      <c r="GP116" t="str">
        <f t="shared" si="257"/>
        <v/>
      </c>
      <c r="GQ116" t="str">
        <f t="shared" si="258"/>
        <v/>
      </c>
      <c r="GR116" t="str">
        <f t="shared" si="259"/>
        <v/>
      </c>
      <c r="GS116" t="str">
        <f t="shared" si="260"/>
        <v/>
      </c>
      <c r="GT116" t="str">
        <f t="shared" si="261"/>
        <v/>
      </c>
      <c r="GU116" t="e">
        <f>IF(#REF!="No",#REF!,"")</f>
        <v>#REF!</v>
      </c>
      <c r="GV116" t="str">
        <f t="shared" si="262"/>
        <v/>
      </c>
      <c r="GW116" t="str">
        <f t="shared" si="263"/>
        <v/>
      </c>
      <c r="GX116" t="str">
        <f t="shared" si="264"/>
        <v/>
      </c>
      <c r="GY116" t="str">
        <f t="shared" si="265"/>
        <v/>
      </c>
      <c r="GZ116" t="str">
        <f t="shared" si="266"/>
        <v/>
      </c>
      <c r="HA116" t="str">
        <f t="shared" si="267"/>
        <v/>
      </c>
      <c r="HB116" t="str">
        <f t="shared" si="268"/>
        <v/>
      </c>
      <c r="HC116" t="str">
        <f t="shared" si="269"/>
        <v/>
      </c>
      <c r="HD116" t="str">
        <f t="shared" si="270"/>
        <v/>
      </c>
      <c r="HE116" t="str">
        <f t="shared" si="271"/>
        <v/>
      </c>
      <c r="HF116" t="str">
        <f t="shared" si="272"/>
        <v/>
      </c>
      <c r="HG116" t="str">
        <f t="shared" si="273"/>
        <v/>
      </c>
      <c r="HH116" t="str">
        <f t="shared" si="274"/>
        <v/>
      </c>
      <c r="HI116" t="str">
        <f t="shared" si="275"/>
        <v/>
      </c>
      <c r="HJ116" t="str">
        <f t="shared" si="276"/>
        <v/>
      </c>
      <c r="HK116" t="str">
        <f t="shared" si="277"/>
        <v/>
      </c>
      <c r="HL116" t="str">
        <f t="shared" si="278"/>
        <v/>
      </c>
      <c r="HM116" t="str">
        <f t="shared" si="279"/>
        <v/>
      </c>
      <c r="HN116" t="str">
        <f t="shared" si="280"/>
        <v/>
      </c>
      <c r="HO116" t="str">
        <f t="shared" si="281"/>
        <v/>
      </c>
      <c r="HP116" t="str">
        <f t="shared" si="282"/>
        <v/>
      </c>
      <c r="HQ116" t="e">
        <f>IF(#REF!="No",#REF!,"")</f>
        <v>#REF!</v>
      </c>
      <c r="HR116" t="e">
        <f>IF(#REF!="No",#REF!,"")</f>
        <v>#REF!</v>
      </c>
      <c r="HS116" t="str">
        <f t="shared" si="283"/>
        <v/>
      </c>
      <c r="HT116" t="str">
        <f t="shared" si="284"/>
        <v/>
      </c>
      <c r="HU116" t="str">
        <f t="shared" si="285"/>
        <v/>
      </c>
      <c r="HV116" t="str">
        <f t="shared" si="286"/>
        <v/>
      </c>
      <c r="HW116" t="str">
        <f t="shared" si="287"/>
        <v/>
      </c>
      <c r="HX116" t="str">
        <f t="shared" si="288"/>
        <v xml:space="preserve">¿El agente maneja correctamente las objeciones del cliente? </v>
      </c>
      <c r="HY116" t="str">
        <f t="shared" si="289"/>
        <v/>
      </c>
      <c r="HZ116" t="str">
        <f t="shared" si="290"/>
        <v/>
      </c>
      <c r="IA116" t="str">
        <f t="shared" si="291"/>
        <v/>
      </c>
      <c r="IB116" t="str">
        <f t="shared" si="292"/>
        <v/>
      </c>
      <c r="IC116" t="str">
        <f t="shared" si="293"/>
        <v/>
      </c>
      <c r="ID116" s="187" t="str">
        <f t="shared" si="294"/>
        <v/>
      </c>
      <c r="IE116" s="187" t="str">
        <f t="shared" si="295"/>
        <v/>
      </c>
      <c r="IF116" s="187" t="str">
        <f t="shared" si="296"/>
        <v/>
      </c>
      <c r="IG116" s="187" t="str">
        <f t="shared" si="297"/>
        <v/>
      </c>
      <c r="IH116" s="78" t="str">
        <f>A116&amp;" "&amp;F116&amp;" "&amp;Data[[#This Row],[mes]]</f>
        <v>Ruby Yirelis Arauz Rodriguez Outbound may-26</v>
      </c>
      <c r="II116" s="78">
        <f>COUNTIF($IH116:$IH532,IH116)</f>
        <v>1</v>
      </c>
      <c r="IJ116" s="78">
        <f t="shared" si="371"/>
        <v>1</v>
      </c>
      <c r="IK116" s="78">
        <f>IF(Data[[#This Row],[Muestra Critica]]&gt;0,Data[[#This Row],[Muestra Critica]],"")</f>
        <v>1</v>
      </c>
      <c r="IL116" s="209">
        <f>IF(IK116="","",COUNTIF($IK$3:$IK532,IK116))</f>
        <v>397</v>
      </c>
      <c r="IM116" s="209">
        <f t="shared" si="372"/>
        <v>0</v>
      </c>
      <c r="IN116" s="188" t="str">
        <f t="shared" si="298"/>
        <v>may-26</v>
      </c>
      <c r="IO116" s="78"/>
      <c r="IP116" s="78"/>
      <c r="IQ116" s="78"/>
      <c r="IR116" s="78"/>
      <c r="IS116" s="78" t="str">
        <f ca="1">IFERROR(_xlfn.XLOOKUP(A:A,HC!B:B,HC!E:E,,0),0)</f>
        <v>&gt; 60 dias</v>
      </c>
    </row>
    <row r="117" spans="1:253" ht="15.5">
      <c r="A117" s="205" t="s">
        <v>295</v>
      </c>
      <c r="B117" s="205">
        <v>65571301</v>
      </c>
      <c r="C117" s="210">
        <v>46160</v>
      </c>
      <c r="D117" s="205" t="s">
        <v>441</v>
      </c>
      <c r="E117" s="205" t="s">
        <v>433</v>
      </c>
      <c r="F117" s="205" t="s">
        <v>32</v>
      </c>
      <c r="G117" s="205" t="s">
        <v>436</v>
      </c>
      <c r="H117" s="205" t="s">
        <v>453</v>
      </c>
      <c r="I117" s="206" t="s">
        <v>447</v>
      </c>
      <c r="J117" s="168" t="s">
        <v>33</v>
      </c>
      <c r="K117" s="168" t="s">
        <v>33</v>
      </c>
      <c r="L117" s="168" t="s">
        <v>33</v>
      </c>
      <c r="M117" s="168" t="s">
        <v>33</v>
      </c>
      <c r="N117" s="168" t="s">
        <v>33</v>
      </c>
      <c r="O117" s="168" t="s">
        <v>33</v>
      </c>
      <c r="P117" s="168" t="s">
        <v>33</v>
      </c>
      <c r="Q117" s="168" t="s">
        <v>33</v>
      </c>
      <c r="R117" s="168" t="s">
        <v>33</v>
      </c>
      <c r="S117" s="168" t="s">
        <v>33</v>
      </c>
      <c r="T117" s="168" t="s">
        <v>33</v>
      </c>
      <c r="U117" s="168" t="s">
        <v>33</v>
      </c>
      <c r="V117" s="169" t="s">
        <v>33</v>
      </c>
      <c r="W117" s="169" t="s">
        <v>33</v>
      </c>
      <c r="X117" s="169" t="s">
        <v>33</v>
      </c>
      <c r="Y117" s="169" t="s">
        <v>33</v>
      </c>
      <c r="Z117" s="169" t="s">
        <v>33</v>
      </c>
      <c r="AA117" s="169" t="s">
        <v>33</v>
      </c>
      <c r="AB117" s="169" t="s">
        <v>33</v>
      </c>
      <c r="AC117" s="169" t="s">
        <v>33</v>
      </c>
      <c r="AD117" s="169" t="s">
        <v>33</v>
      </c>
      <c r="AE117" s="169" t="s">
        <v>33</v>
      </c>
      <c r="AF117" s="169" t="s">
        <v>33</v>
      </c>
      <c r="AG117" s="169" t="s">
        <v>33</v>
      </c>
      <c r="AH117" s="169" t="s">
        <v>33</v>
      </c>
      <c r="AI117" s="169" t="s">
        <v>33</v>
      </c>
      <c r="AJ117" s="169" t="s">
        <v>33</v>
      </c>
      <c r="AK117" s="169" t="s">
        <v>33</v>
      </c>
      <c r="AL117" s="169" t="s">
        <v>33</v>
      </c>
      <c r="AM117" s="169" t="s">
        <v>33</v>
      </c>
      <c r="AN117" s="169" t="s">
        <v>33</v>
      </c>
      <c r="AO117" s="169" t="s">
        <v>33</v>
      </c>
      <c r="AP117" s="169" t="s">
        <v>33</v>
      </c>
      <c r="AQ117" s="169" t="s">
        <v>464</v>
      </c>
      <c r="AR117" s="169" t="s">
        <v>33</v>
      </c>
      <c r="AS117" s="169" t="s">
        <v>33</v>
      </c>
      <c r="AT117" s="169" t="s">
        <v>33</v>
      </c>
      <c r="AU117" s="169" t="s">
        <v>33</v>
      </c>
      <c r="AV117" s="169" t="s">
        <v>34</v>
      </c>
      <c r="AW117" s="169" t="s">
        <v>34</v>
      </c>
      <c r="AX117" s="169" t="s">
        <v>33</v>
      </c>
      <c r="AY117" s="169" t="s">
        <v>33</v>
      </c>
      <c r="AZ117" s="169" t="s">
        <v>33</v>
      </c>
      <c r="BA117" s="169" t="s">
        <v>33</v>
      </c>
      <c r="BB117" s="169" t="s">
        <v>33</v>
      </c>
      <c r="BC117" s="207" t="s">
        <v>33</v>
      </c>
      <c r="BD117" s="207" t="s">
        <v>33</v>
      </c>
      <c r="BE117" s="207" t="s">
        <v>33</v>
      </c>
      <c r="BF117" s="208" t="s">
        <v>33</v>
      </c>
      <c r="BG117" s="196"/>
      <c r="BH117" s="211" t="str">
        <f>Data[[#This Row],[Tipo de Muestra]]</f>
        <v>Critica</v>
      </c>
      <c r="BI117" s="196"/>
      <c r="BJ117" s="196"/>
      <c r="BK117">
        <f t="shared" si="206"/>
        <v>1</v>
      </c>
      <c r="BL117">
        <f t="shared" si="207"/>
        <v>1</v>
      </c>
      <c r="BM117">
        <f t="shared" si="332"/>
        <v>1</v>
      </c>
      <c r="BN117">
        <f t="shared" si="333"/>
        <v>1</v>
      </c>
      <c r="BO117">
        <f t="shared" si="334"/>
        <v>1</v>
      </c>
      <c r="BP117">
        <f t="shared" si="335"/>
        <v>1</v>
      </c>
      <c r="BQ117">
        <f t="shared" si="336"/>
        <v>1</v>
      </c>
      <c r="BR117">
        <f t="shared" si="337"/>
        <v>1</v>
      </c>
      <c r="BS117">
        <f t="shared" si="338"/>
        <v>1</v>
      </c>
      <c r="BT117">
        <f t="shared" si="339"/>
        <v>1</v>
      </c>
      <c r="BU117">
        <f t="shared" si="340"/>
        <v>1</v>
      </c>
      <c r="BV117">
        <f t="shared" si="341"/>
        <v>1</v>
      </c>
      <c r="BW117">
        <f t="shared" si="342"/>
        <v>1</v>
      </c>
      <c r="BX117">
        <f t="shared" si="343"/>
        <v>1</v>
      </c>
      <c r="BY117">
        <f t="shared" si="344"/>
        <v>1</v>
      </c>
      <c r="BZ117">
        <f t="shared" si="345"/>
        <v>1</v>
      </c>
      <c r="CA117">
        <f t="shared" si="346"/>
        <v>1</v>
      </c>
      <c r="CB117">
        <f t="shared" si="347"/>
        <v>1</v>
      </c>
      <c r="CC117">
        <f t="shared" si="348"/>
        <v>1</v>
      </c>
      <c r="CD117">
        <f t="shared" si="349"/>
        <v>1</v>
      </c>
      <c r="CE117">
        <f t="shared" si="350"/>
        <v>1</v>
      </c>
      <c r="CF117">
        <f t="shared" si="299"/>
        <v>1</v>
      </c>
      <c r="CG117">
        <f t="shared" si="300"/>
        <v>1</v>
      </c>
      <c r="CH117">
        <f t="shared" si="301"/>
        <v>1</v>
      </c>
      <c r="CI117">
        <f t="shared" si="302"/>
        <v>1</v>
      </c>
      <c r="CJ117">
        <f t="shared" si="303"/>
        <v>1</v>
      </c>
      <c r="CK117">
        <f t="shared" si="304"/>
        <v>1</v>
      </c>
      <c r="CL117">
        <f t="shared" si="305"/>
        <v>1</v>
      </c>
      <c r="CM117">
        <f t="shared" si="306"/>
        <v>1</v>
      </c>
      <c r="CN117">
        <f t="shared" si="307"/>
        <v>1</v>
      </c>
      <c r="CO117">
        <f t="shared" si="308"/>
        <v>1</v>
      </c>
      <c r="CP117">
        <f t="shared" si="309"/>
        <v>1</v>
      </c>
      <c r="CQ117">
        <f t="shared" si="310"/>
        <v>1</v>
      </c>
      <c r="CR117">
        <f t="shared" si="311"/>
        <v>1</v>
      </c>
      <c r="CS117">
        <f t="shared" si="312"/>
        <v>1</v>
      </c>
      <c r="CT117">
        <f t="shared" si="313"/>
        <v>1</v>
      </c>
      <c r="CU117">
        <f t="shared" si="314"/>
        <v>1</v>
      </c>
      <c r="CV117">
        <f t="shared" si="315"/>
        <v>0</v>
      </c>
      <c r="CW117">
        <f t="shared" si="316"/>
        <v>0</v>
      </c>
      <c r="CX117">
        <f t="shared" si="317"/>
        <v>1</v>
      </c>
      <c r="CY117">
        <f t="shared" si="318"/>
        <v>1</v>
      </c>
      <c r="CZ117">
        <f t="shared" si="319"/>
        <v>1</v>
      </c>
      <c r="DA117">
        <f t="shared" si="320"/>
        <v>1</v>
      </c>
      <c r="DB117">
        <f t="shared" si="321"/>
        <v>1</v>
      </c>
      <c r="DC117" s="187">
        <f t="shared" si="322"/>
        <v>1</v>
      </c>
      <c r="DD117" s="187">
        <f t="shared" si="323"/>
        <v>1</v>
      </c>
      <c r="DE117" s="187">
        <f t="shared" si="324"/>
        <v>1</v>
      </c>
      <c r="DF117" s="187">
        <f t="shared" si="208"/>
        <v>1</v>
      </c>
      <c r="DG117">
        <f t="shared" si="351"/>
        <v>1</v>
      </c>
      <c r="DH117" s="7">
        <f t="shared" si="209"/>
        <v>0.15</v>
      </c>
      <c r="DI117" s="7">
        <f t="shared" si="210"/>
        <v>0.15</v>
      </c>
      <c r="DJ117" s="7">
        <f t="shared" si="211"/>
        <v>0.15</v>
      </c>
      <c r="DK117" s="7">
        <f t="shared" si="352"/>
        <v>0.15</v>
      </c>
      <c r="DL117" s="7">
        <f t="shared" si="212"/>
        <v>0.3</v>
      </c>
      <c r="DM117" s="7">
        <f t="shared" si="213"/>
        <v>0.3</v>
      </c>
      <c r="DN117" s="7">
        <f t="shared" si="214"/>
        <v>0.3</v>
      </c>
      <c r="DO117" s="7">
        <f t="shared" si="215"/>
        <v>0.3</v>
      </c>
      <c r="DP117" s="7">
        <f>IF(MIN(Data[[#This Row],[¿El agente demuestra escucha activa durante la gestión?6]:[¿El agente parafrasea para confirmar entendimiento?9]])=0,0,30%)</f>
        <v>0.3</v>
      </c>
      <c r="DQ117" s="7">
        <f t="shared" si="216"/>
        <v>0.3</v>
      </c>
      <c r="DR117" s="7">
        <f t="shared" si="217"/>
        <v>0.3</v>
      </c>
      <c r="DS117" s="7">
        <f t="shared" si="218"/>
        <v>0.3</v>
      </c>
      <c r="DT117" s="7">
        <f t="shared" si="219"/>
        <v>0.3</v>
      </c>
      <c r="DU117" s="7">
        <f>IF(MIN(Data[[#This Row],[¿El agente adapta su comunicación al cliente?11]:[¿El agente utiliza el plural corporativo correctamente?14]])=0,0,30%)</f>
        <v>0.3</v>
      </c>
      <c r="DV117" s="7">
        <f t="shared" si="220"/>
        <v>0.25</v>
      </c>
      <c r="DW117" s="7">
        <f t="shared" si="353"/>
        <v>0.25</v>
      </c>
      <c r="DX117" s="7">
        <f t="shared" si="354"/>
        <v>1</v>
      </c>
      <c r="DY117" s="7">
        <f t="shared" si="325"/>
        <v>1</v>
      </c>
      <c r="DZ117" s="7">
        <f t="shared" si="326"/>
        <v>1</v>
      </c>
      <c r="EA117" s="7">
        <f t="shared" si="327"/>
        <v>1</v>
      </c>
      <c r="EB117" s="7">
        <f t="shared" si="328"/>
        <v>1</v>
      </c>
      <c r="EC117" s="7">
        <f t="shared" si="355"/>
        <v>1</v>
      </c>
      <c r="ED117" s="7">
        <f t="shared" si="221"/>
        <v>1</v>
      </c>
      <c r="EE117" s="7">
        <f t="shared" si="222"/>
        <v>1</v>
      </c>
      <c r="EF117" s="7">
        <f>IF(SUM(Data[[#This Row],[¿El agente presenta correctamente los beneficios del producto?23]:[¿El agente comunica beneficios emocionales al cliente?24]])=200%,100%,0%)</f>
        <v>1</v>
      </c>
      <c r="EG117" s="7">
        <f t="shared" si="223"/>
        <v>1</v>
      </c>
      <c r="EH117" s="7">
        <f t="shared" si="224"/>
        <v>1</v>
      </c>
      <c r="EI117" s="7">
        <f t="shared" si="225"/>
        <v>1</v>
      </c>
      <c r="EJ117" s="7">
        <f t="shared" si="356"/>
        <v>1</v>
      </c>
      <c r="EK117" s="7">
        <f t="shared" si="226"/>
        <v>1</v>
      </c>
      <c r="EL117" s="7">
        <f>+Data[[#This Row],[¿El agente explica los términos y condiciones del servicio?28]]</f>
        <v>1</v>
      </c>
      <c r="EM117" s="7">
        <f t="shared" si="227"/>
        <v>1</v>
      </c>
      <c r="EN117" s="7">
        <f>+Data[[#This Row],[¿El agente identifica correctamente la solicitud del cliente? 2]]</f>
        <v>1</v>
      </c>
      <c r="EO117" s="7">
        <f t="shared" si="228"/>
        <v>1</v>
      </c>
      <c r="EP117" s="7">
        <f t="shared" si="229"/>
        <v>1</v>
      </c>
      <c r="EQ117" s="7">
        <f t="shared" si="230"/>
        <v>1</v>
      </c>
      <c r="ER117" s="7">
        <f t="shared" si="357"/>
        <v>1</v>
      </c>
      <c r="ES117" s="7">
        <f t="shared" si="231"/>
        <v>1</v>
      </c>
      <c r="ET117" s="7">
        <f t="shared" si="232"/>
        <v>1</v>
      </c>
      <c r="EU117" s="7">
        <f t="shared" si="358"/>
        <v>1</v>
      </c>
      <c r="EV117" s="7">
        <f t="shared" si="233"/>
        <v>1</v>
      </c>
      <c r="EW117" s="7">
        <f t="shared" si="234"/>
        <v>1</v>
      </c>
      <c r="EX117" s="7">
        <f t="shared" si="329"/>
        <v>1</v>
      </c>
      <c r="EY117" s="7">
        <f t="shared" si="330"/>
        <v>1</v>
      </c>
      <c r="EZ117" s="7">
        <f t="shared" si="235"/>
        <v>1</v>
      </c>
      <c r="FA117" s="7">
        <f t="shared" si="331"/>
        <v>1</v>
      </c>
      <c r="FB117" s="7">
        <f t="shared" si="359"/>
        <v>1</v>
      </c>
      <c r="FC117" s="7">
        <f t="shared" si="360"/>
        <v>1</v>
      </c>
      <c r="FD117" s="7">
        <f t="shared" si="236"/>
        <v>1</v>
      </c>
      <c r="FE117" s="7">
        <f t="shared" si="237"/>
        <v>1</v>
      </c>
      <c r="FF117" s="7">
        <f t="shared" si="238"/>
        <v>1</v>
      </c>
      <c r="FG117" s="7">
        <f t="shared" si="239"/>
        <v>1</v>
      </c>
      <c r="FH117" s="7">
        <f t="shared" si="240"/>
        <v>0</v>
      </c>
      <c r="FI117" s="7">
        <f t="shared" si="241"/>
        <v>0</v>
      </c>
      <c r="FJ117" s="7">
        <f t="shared" si="361"/>
        <v>0</v>
      </c>
      <c r="FK117" s="7">
        <f t="shared" si="242"/>
        <v>1</v>
      </c>
      <c r="FL117" s="7">
        <f>+Data[[#This Row],[¿El agente gestiona la oferta según la campaña vigente?48]]</f>
        <v>1</v>
      </c>
      <c r="FM117" s="7">
        <f t="shared" si="243"/>
        <v>1</v>
      </c>
      <c r="FN117" s="7">
        <f t="shared" si="244"/>
        <v>1</v>
      </c>
      <c r="FO117" s="7">
        <f t="shared" si="245"/>
        <v>1</v>
      </c>
      <c r="FP117" s="7">
        <f t="shared" si="362"/>
        <v>1</v>
      </c>
      <c r="FQ117" s="7">
        <f t="shared" si="246"/>
        <v>1</v>
      </c>
      <c r="FR117" s="7">
        <f>+Data[[#This Row],[¿El agente registra correctamente todas las interacciones?52]]</f>
        <v>1</v>
      </c>
      <c r="FS117" s="7">
        <f t="shared" si="363"/>
        <v>0</v>
      </c>
      <c r="FT117" s="240">
        <f t="shared" si="247"/>
        <v>1</v>
      </c>
      <c r="FU117" s="7">
        <f>+Data[[#This Row],[¿El agente confirma la titularidad del cliente adecuadamente?53]]</f>
        <v>1</v>
      </c>
      <c r="FV117" s="240">
        <f t="shared" si="248"/>
        <v>1</v>
      </c>
      <c r="FW117" s="240">
        <f t="shared" si="249"/>
        <v>1</v>
      </c>
      <c r="FX117" s="7">
        <f t="shared" si="364"/>
        <v>1</v>
      </c>
      <c r="FY117" s="240">
        <f t="shared" si="250"/>
        <v>1</v>
      </c>
      <c r="FZ117" s="7">
        <f>+Data[[#This Row],[¿El agente evita compartir información sensible?56]]</f>
        <v>1</v>
      </c>
      <c r="GA117" s="7">
        <f t="shared" si="365"/>
        <v>1</v>
      </c>
      <c r="GB117" s="189">
        <f t="shared" si="366"/>
        <v>0.1</v>
      </c>
      <c r="GC117" s="189">
        <f t="shared" si="367"/>
        <v>0.3</v>
      </c>
      <c r="GD117" s="190">
        <f t="shared" si="368"/>
        <v>0</v>
      </c>
      <c r="GE117" s="190">
        <f t="shared" si="369"/>
        <v>0.3</v>
      </c>
      <c r="GF117" s="7">
        <f t="shared" si="370"/>
        <v>0.7</v>
      </c>
      <c r="GG117" s="187">
        <f>1</f>
        <v>1</v>
      </c>
      <c r="GH117" s="187">
        <f t="shared" si="251"/>
        <v>1</v>
      </c>
      <c r="GI117" t="str">
        <f t="shared" si="252"/>
        <v/>
      </c>
      <c r="GJ117" t="str">
        <f t="shared" si="253"/>
        <v/>
      </c>
      <c r="GK117" t="str">
        <f t="shared" si="254"/>
        <v/>
      </c>
      <c r="GN117" t="str">
        <f t="shared" si="255"/>
        <v/>
      </c>
      <c r="GO117" t="str">
        <f t="shared" si="256"/>
        <v/>
      </c>
      <c r="GP117" t="str">
        <f t="shared" si="257"/>
        <v/>
      </c>
      <c r="GQ117" t="str">
        <f t="shared" si="258"/>
        <v/>
      </c>
      <c r="GR117" t="str">
        <f t="shared" si="259"/>
        <v/>
      </c>
      <c r="GS117" t="str">
        <f t="shared" si="260"/>
        <v/>
      </c>
      <c r="GT117" t="str">
        <f t="shared" si="261"/>
        <v/>
      </c>
      <c r="GU117" t="e">
        <f>IF(#REF!="No",#REF!,"")</f>
        <v>#REF!</v>
      </c>
      <c r="GV117" t="str">
        <f t="shared" si="262"/>
        <v/>
      </c>
      <c r="GW117" t="str">
        <f t="shared" si="263"/>
        <v/>
      </c>
      <c r="GX117" t="str">
        <f t="shared" si="264"/>
        <v/>
      </c>
      <c r="GY117" t="str">
        <f t="shared" si="265"/>
        <v/>
      </c>
      <c r="GZ117" t="str">
        <f t="shared" si="266"/>
        <v/>
      </c>
      <c r="HA117" t="str">
        <f t="shared" si="267"/>
        <v/>
      </c>
      <c r="HB117" t="str">
        <f t="shared" si="268"/>
        <v/>
      </c>
      <c r="HC117" t="str">
        <f t="shared" si="269"/>
        <v/>
      </c>
      <c r="HD117" t="str">
        <f t="shared" si="270"/>
        <v/>
      </c>
      <c r="HE117" t="str">
        <f t="shared" si="271"/>
        <v/>
      </c>
      <c r="HF117" t="str">
        <f t="shared" si="272"/>
        <v/>
      </c>
      <c r="HG117" t="str">
        <f t="shared" si="273"/>
        <v/>
      </c>
      <c r="HH117" t="str">
        <f t="shared" si="274"/>
        <v/>
      </c>
      <c r="HI117" t="str">
        <f t="shared" si="275"/>
        <v/>
      </c>
      <c r="HJ117" t="str">
        <f t="shared" si="276"/>
        <v/>
      </c>
      <c r="HK117" t="str">
        <f t="shared" si="277"/>
        <v/>
      </c>
      <c r="HL117" t="str">
        <f t="shared" si="278"/>
        <v/>
      </c>
      <c r="HM117" t="str">
        <f t="shared" si="279"/>
        <v/>
      </c>
      <c r="HN117" t="str">
        <f t="shared" si="280"/>
        <v/>
      </c>
      <c r="HO117" t="str">
        <f t="shared" si="281"/>
        <v/>
      </c>
      <c r="HP117" t="str">
        <f t="shared" si="282"/>
        <v/>
      </c>
      <c r="HQ117" t="e">
        <f>IF(#REF!="No",#REF!,"")</f>
        <v>#REF!</v>
      </c>
      <c r="HR117" t="e">
        <f>IF(#REF!="No",#REF!,"")</f>
        <v>#REF!</v>
      </c>
      <c r="HS117" t="str">
        <f t="shared" si="283"/>
        <v/>
      </c>
      <c r="HT117" t="str">
        <f t="shared" si="284"/>
        <v/>
      </c>
      <c r="HU117" t="str">
        <f t="shared" si="285"/>
        <v/>
      </c>
      <c r="HV117" t="str">
        <f t="shared" si="286"/>
        <v/>
      </c>
      <c r="HW117" t="str">
        <f t="shared" si="287"/>
        <v xml:space="preserve">¿El agente realiza seguimiento adecuado al caso o solicitud? </v>
      </c>
      <c r="HX117" t="str">
        <f t="shared" si="288"/>
        <v xml:space="preserve">¿El agente maneja correctamente las objeciones del cliente? </v>
      </c>
      <c r="HY117" t="str">
        <f t="shared" si="289"/>
        <v/>
      </c>
      <c r="HZ117" t="str">
        <f t="shared" si="290"/>
        <v/>
      </c>
      <c r="IA117" t="str">
        <f t="shared" si="291"/>
        <v/>
      </c>
      <c r="IB117" t="str">
        <f t="shared" si="292"/>
        <v/>
      </c>
      <c r="IC117" t="str">
        <f t="shared" si="293"/>
        <v/>
      </c>
      <c r="ID117" s="187" t="str">
        <f t="shared" si="294"/>
        <v/>
      </c>
      <c r="IE117" s="187" t="str">
        <f t="shared" si="295"/>
        <v/>
      </c>
      <c r="IF117" s="187" t="str">
        <f t="shared" si="296"/>
        <v/>
      </c>
      <c r="IG117" s="187" t="str">
        <f t="shared" si="297"/>
        <v/>
      </c>
      <c r="IH117" s="78" t="str">
        <f>A117&amp;" "&amp;F117&amp;" "&amp;Data[[#This Row],[mes]]</f>
        <v>Emily Nicolle Trejos Alvarado Outbound may-26</v>
      </c>
      <c r="II117" s="78">
        <f t="shared" ref="II117:II122" si="374">COUNTIF($IH116:$IH532,IH117)</f>
        <v>1</v>
      </c>
      <c r="IJ117" s="78">
        <f t="shared" si="371"/>
        <v>1</v>
      </c>
      <c r="IK117" s="78">
        <f>IF(Data[[#This Row],[Muestra Critica]]&gt;0,Data[[#This Row],[Muestra Critica]],"")</f>
        <v>1</v>
      </c>
      <c r="IL117">
        <f>IF(IK117="","",COUNTIF($IK$3:$IK532,IK117))</f>
        <v>397</v>
      </c>
      <c r="IM117">
        <f t="shared" si="372"/>
        <v>0</v>
      </c>
      <c r="IN117" s="188" t="str">
        <f t="shared" si="298"/>
        <v>may-26</v>
      </c>
      <c r="IO117" s="78"/>
      <c r="IP117" s="78"/>
      <c r="IQ117" s="78"/>
      <c r="IR117" s="78"/>
      <c r="IS117" s="78" t="str">
        <f ca="1">IFERROR(_xlfn.XLOOKUP(A:A,HC!B:B,HC!E:E,,0),0)</f>
        <v>&gt; 60 dias</v>
      </c>
    </row>
    <row r="118" spans="1:253" ht="15.5">
      <c r="A118" s="205" t="s">
        <v>296</v>
      </c>
      <c r="B118" s="205">
        <v>66985473</v>
      </c>
      <c r="C118" s="210">
        <v>46160</v>
      </c>
      <c r="D118" s="205" t="s">
        <v>441</v>
      </c>
      <c r="E118" s="205" t="s">
        <v>433</v>
      </c>
      <c r="F118" s="205" t="s">
        <v>32</v>
      </c>
      <c r="G118" s="205" t="s">
        <v>436</v>
      </c>
      <c r="H118" s="205" t="s">
        <v>453</v>
      </c>
      <c r="I118" s="206" t="s">
        <v>447</v>
      </c>
      <c r="J118" s="168" t="s">
        <v>33</v>
      </c>
      <c r="K118" s="168" t="s">
        <v>33</v>
      </c>
      <c r="L118" s="168" t="s">
        <v>33</v>
      </c>
      <c r="M118" s="168" t="s">
        <v>33</v>
      </c>
      <c r="N118" s="168" t="s">
        <v>33</v>
      </c>
      <c r="O118" s="168" t="s">
        <v>33</v>
      </c>
      <c r="P118" s="168" t="s">
        <v>33</v>
      </c>
      <c r="Q118" s="168" t="s">
        <v>33</v>
      </c>
      <c r="R118" s="168" t="s">
        <v>33</v>
      </c>
      <c r="S118" s="168" t="s">
        <v>33</v>
      </c>
      <c r="T118" s="168" t="s">
        <v>33</v>
      </c>
      <c r="U118" s="168" t="s">
        <v>33</v>
      </c>
      <c r="V118" s="169" t="s">
        <v>33</v>
      </c>
      <c r="W118" s="169" t="s">
        <v>33</v>
      </c>
      <c r="X118" s="169" t="s">
        <v>33</v>
      </c>
      <c r="Y118" s="169" t="s">
        <v>33</v>
      </c>
      <c r="Z118" s="169" t="s">
        <v>33</v>
      </c>
      <c r="AA118" s="169" t="s">
        <v>33</v>
      </c>
      <c r="AB118" s="169" t="s">
        <v>33</v>
      </c>
      <c r="AC118" s="169" t="s">
        <v>33</v>
      </c>
      <c r="AD118" s="169" t="s">
        <v>33</v>
      </c>
      <c r="AE118" s="169" t="s">
        <v>33</v>
      </c>
      <c r="AF118" s="169" t="s">
        <v>33</v>
      </c>
      <c r="AG118" s="169" t="s">
        <v>33</v>
      </c>
      <c r="AH118" s="169" t="s">
        <v>33</v>
      </c>
      <c r="AI118" s="169" t="s">
        <v>33</v>
      </c>
      <c r="AJ118" s="169" t="s">
        <v>33</v>
      </c>
      <c r="AK118" s="169" t="s">
        <v>33</v>
      </c>
      <c r="AL118" s="169" t="s">
        <v>33</v>
      </c>
      <c r="AM118" s="169" t="s">
        <v>33</v>
      </c>
      <c r="AN118" s="169" t="s">
        <v>33</v>
      </c>
      <c r="AO118" s="169" t="s">
        <v>33</v>
      </c>
      <c r="AP118" s="169" t="s">
        <v>33</v>
      </c>
      <c r="AQ118" s="169" t="s">
        <v>464</v>
      </c>
      <c r="AR118" s="169" t="s">
        <v>33</v>
      </c>
      <c r="AS118" s="169" t="s">
        <v>34</v>
      </c>
      <c r="AT118" s="169" t="s">
        <v>33</v>
      </c>
      <c r="AU118" s="169" t="s">
        <v>33</v>
      </c>
      <c r="AV118" s="169" t="s">
        <v>34</v>
      </c>
      <c r="AW118" s="169" t="s">
        <v>33</v>
      </c>
      <c r="AX118" s="169" t="s">
        <v>33</v>
      </c>
      <c r="AY118" s="169" t="s">
        <v>33</v>
      </c>
      <c r="AZ118" s="169" t="s">
        <v>33</v>
      </c>
      <c r="BA118" s="169" t="s">
        <v>33</v>
      </c>
      <c r="BB118" s="169" t="s">
        <v>33</v>
      </c>
      <c r="BC118" s="207" t="s">
        <v>33</v>
      </c>
      <c r="BD118" s="207" t="s">
        <v>33</v>
      </c>
      <c r="BE118" s="207" t="s">
        <v>33</v>
      </c>
      <c r="BF118" s="208" t="s">
        <v>33</v>
      </c>
      <c r="BG118" s="196"/>
      <c r="BH118" s="211" t="str">
        <f>Data[[#This Row],[Tipo de Muestra]]</f>
        <v>Critica</v>
      </c>
      <c r="BI118" s="196"/>
      <c r="BJ118" s="196"/>
      <c r="BK118">
        <f t="shared" si="206"/>
        <v>1</v>
      </c>
      <c r="BL118">
        <f t="shared" si="207"/>
        <v>1</v>
      </c>
      <c r="BM118">
        <f t="shared" si="332"/>
        <v>1</v>
      </c>
      <c r="BN118">
        <f t="shared" si="333"/>
        <v>1</v>
      </c>
      <c r="BO118">
        <f t="shared" si="334"/>
        <v>1</v>
      </c>
      <c r="BP118">
        <f t="shared" si="335"/>
        <v>1</v>
      </c>
      <c r="BQ118">
        <f t="shared" si="336"/>
        <v>1</v>
      </c>
      <c r="BR118">
        <f t="shared" si="337"/>
        <v>1</v>
      </c>
      <c r="BS118">
        <f t="shared" si="338"/>
        <v>1</v>
      </c>
      <c r="BT118">
        <f t="shared" si="339"/>
        <v>1</v>
      </c>
      <c r="BU118">
        <f t="shared" si="340"/>
        <v>1</v>
      </c>
      <c r="BV118">
        <f t="shared" si="341"/>
        <v>1</v>
      </c>
      <c r="BW118">
        <f t="shared" si="342"/>
        <v>1</v>
      </c>
      <c r="BX118">
        <f t="shared" si="343"/>
        <v>1</v>
      </c>
      <c r="BY118">
        <f t="shared" si="344"/>
        <v>1</v>
      </c>
      <c r="BZ118">
        <f t="shared" si="345"/>
        <v>1</v>
      </c>
      <c r="CA118">
        <f t="shared" si="346"/>
        <v>1</v>
      </c>
      <c r="CB118">
        <f t="shared" si="347"/>
        <v>1</v>
      </c>
      <c r="CC118">
        <f t="shared" si="348"/>
        <v>1</v>
      </c>
      <c r="CD118">
        <f t="shared" si="349"/>
        <v>1</v>
      </c>
      <c r="CE118">
        <f t="shared" si="350"/>
        <v>1</v>
      </c>
      <c r="CF118">
        <f t="shared" si="299"/>
        <v>1</v>
      </c>
      <c r="CG118">
        <f t="shared" si="300"/>
        <v>1</v>
      </c>
      <c r="CH118">
        <f t="shared" si="301"/>
        <v>1</v>
      </c>
      <c r="CI118">
        <f t="shared" si="302"/>
        <v>1</v>
      </c>
      <c r="CJ118">
        <f t="shared" si="303"/>
        <v>1</v>
      </c>
      <c r="CK118">
        <f t="shared" si="304"/>
        <v>1</v>
      </c>
      <c r="CL118">
        <f t="shared" si="305"/>
        <v>1</v>
      </c>
      <c r="CM118">
        <f t="shared" si="306"/>
        <v>1</v>
      </c>
      <c r="CN118">
        <f t="shared" si="307"/>
        <v>1</v>
      </c>
      <c r="CO118">
        <f t="shared" si="308"/>
        <v>1</v>
      </c>
      <c r="CP118">
        <f t="shared" si="309"/>
        <v>1</v>
      </c>
      <c r="CQ118">
        <f t="shared" si="310"/>
        <v>1</v>
      </c>
      <c r="CR118">
        <f t="shared" si="311"/>
        <v>1</v>
      </c>
      <c r="CS118">
        <f t="shared" si="312"/>
        <v>0</v>
      </c>
      <c r="CT118">
        <f t="shared" si="313"/>
        <v>1</v>
      </c>
      <c r="CU118">
        <f t="shared" si="314"/>
        <v>1</v>
      </c>
      <c r="CV118">
        <f t="shared" si="315"/>
        <v>0</v>
      </c>
      <c r="CW118">
        <f t="shared" si="316"/>
        <v>1</v>
      </c>
      <c r="CX118">
        <f t="shared" si="317"/>
        <v>1</v>
      </c>
      <c r="CY118">
        <f t="shared" si="318"/>
        <v>1</v>
      </c>
      <c r="CZ118">
        <f t="shared" si="319"/>
        <v>1</v>
      </c>
      <c r="DA118">
        <f t="shared" si="320"/>
        <v>1</v>
      </c>
      <c r="DB118">
        <f t="shared" si="321"/>
        <v>1</v>
      </c>
      <c r="DC118" s="187">
        <f t="shared" si="322"/>
        <v>1</v>
      </c>
      <c r="DD118" s="187">
        <f t="shared" si="323"/>
        <v>1</v>
      </c>
      <c r="DE118" s="187">
        <f t="shared" si="324"/>
        <v>1</v>
      </c>
      <c r="DF118" s="187">
        <f t="shared" si="208"/>
        <v>1</v>
      </c>
      <c r="DG118">
        <f t="shared" si="351"/>
        <v>1</v>
      </c>
      <c r="DH118" s="7">
        <f t="shared" si="209"/>
        <v>0.15</v>
      </c>
      <c r="DI118" s="7">
        <f t="shared" si="210"/>
        <v>0.15</v>
      </c>
      <c r="DJ118" s="7">
        <f t="shared" si="211"/>
        <v>0.15</v>
      </c>
      <c r="DK118" s="7">
        <f t="shared" si="352"/>
        <v>0.15</v>
      </c>
      <c r="DL118" s="7">
        <f t="shared" si="212"/>
        <v>0.3</v>
      </c>
      <c r="DM118" s="7">
        <f t="shared" si="213"/>
        <v>0.3</v>
      </c>
      <c r="DN118" s="7">
        <f t="shared" si="214"/>
        <v>0.3</v>
      </c>
      <c r="DO118" s="7">
        <f t="shared" si="215"/>
        <v>0.3</v>
      </c>
      <c r="DP118" s="7">
        <f>IF(MIN(Data[[#This Row],[¿El agente demuestra escucha activa durante la gestión?6]:[¿El agente parafrasea para confirmar entendimiento?9]])=0,0,30%)</f>
        <v>0.3</v>
      </c>
      <c r="DQ118" s="7">
        <f t="shared" si="216"/>
        <v>0.3</v>
      </c>
      <c r="DR118" s="7">
        <f t="shared" si="217"/>
        <v>0.3</v>
      </c>
      <c r="DS118" s="7">
        <f t="shared" si="218"/>
        <v>0.3</v>
      </c>
      <c r="DT118" s="7">
        <f t="shared" si="219"/>
        <v>0.3</v>
      </c>
      <c r="DU118" s="7">
        <f>IF(MIN(Data[[#This Row],[¿El agente adapta su comunicación al cliente?11]:[¿El agente utiliza el plural corporativo correctamente?14]])=0,0,30%)</f>
        <v>0.3</v>
      </c>
      <c r="DV118" s="7">
        <f t="shared" si="220"/>
        <v>0.25</v>
      </c>
      <c r="DW118" s="7">
        <f t="shared" si="353"/>
        <v>0.25</v>
      </c>
      <c r="DX118" s="7">
        <f t="shared" si="354"/>
        <v>1</v>
      </c>
      <c r="DY118" s="7">
        <f t="shared" si="325"/>
        <v>1</v>
      </c>
      <c r="DZ118" s="7">
        <f t="shared" si="326"/>
        <v>1</v>
      </c>
      <c r="EA118" s="7">
        <f t="shared" si="327"/>
        <v>1</v>
      </c>
      <c r="EB118" s="7">
        <f t="shared" si="328"/>
        <v>1</v>
      </c>
      <c r="EC118" s="7">
        <f t="shared" si="355"/>
        <v>1</v>
      </c>
      <c r="ED118" s="7">
        <f t="shared" si="221"/>
        <v>1</v>
      </c>
      <c r="EE118" s="7">
        <f t="shared" si="222"/>
        <v>1</v>
      </c>
      <c r="EF118" s="7">
        <f>IF(SUM(Data[[#This Row],[¿El agente presenta correctamente los beneficios del producto?23]:[¿El agente comunica beneficios emocionales al cliente?24]])=200%,100%,0%)</f>
        <v>1</v>
      </c>
      <c r="EG118" s="7">
        <f t="shared" si="223"/>
        <v>1</v>
      </c>
      <c r="EH118" s="7">
        <f t="shared" si="224"/>
        <v>1</v>
      </c>
      <c r="EI118" s="7">
        <f t="shared" si="225"/>
        <v>1</v>
      </c>
      <c r="EJ118" s="7">
        <f t="shared" si="356"/>
        <v>1</v>
      </c>
      <c r="EK118" s="7">
        <f t="shared" si="226"/>
        <v>1</v>
      </c>
      <c r="EL118" s="7">
        <f>+Data[[#This Row],[¿El agente explica los términos y condiciones del servicio?28]]</f>
        <v>1</v>
      </c>
      <c r="EM118" s="7">
        <f t="shared" si="227"/>
        <v>1</v>
      </c>
      <c r="EN118" s="7">
        <f>+Data[[#This Row],[¿El agente identifica correctamente la solicitud del cliente? 2]]</f>
        <v>1</v>
      </c>
      <c r="EO118" s="7">
        <f t="shared" si="228"/>
        <v>1</v>
      </c>
      <c r="EP118" s="7">
        <f t="shared" si="229"/>
        <v>1</v>
      </c>
      <c r="EQ118" s="7">
        <f t="shared" si="230"/>
        <v>1</v>
      </c>
      <c r="ER118" s="7">
        <f t="shared" si="357"/>
        <v>1</v>
      </c>
      <c r="ES118" s="7">
        <f t="shared" si="231"/>
        <v>1</v>
      </c>
      <c r="ET118" s="7">
        <f t="shared" si="232"/>
        <v>1</v>
      </c>
      <c r="EU118" s="7">
        <f t="shared" si="358"/>
        <v>1</v>
      </c>
      <c r="EV118" s="7">
        <f t="shared" si="233"/>
        <v>1</v>
      </c>
      <c r="EW118" s="7">
        <f t="shared" si="234"/>
        <v>1</v>
      </c>
      <c r="EX118" s="7">
        <f t="shared" si="329"/>
        <v>1</v>
      </c>
      <c r="EY118" s="7">
        <f t="shared" si="330"/>
        <v>1</v>
      </c>
      <c r="EZ118" s="7">
        <f t="shared" si="235"/>
        <v>1</v>
      </c>
      <c r="FA118" s="7">
        <f t="shared" si="331"/>
        <v>1</v>
      </c>
      <c r="FB118" s="7">
        <f t="shared" si="359"/>
        <v>1</v>
      </c>
      <c r="FC118" s="7">
        <f t="shared" si="360"/>
        <v>1</v>
      </c>
      <c r="FD118" s="7">
        <f t="shared" si="236"/>
        <v>1</v>
      </c>
      <c r="FE118" s="7">
        <f t="shared" si="237"/>
        <v>0</v>
      </c>
      <c r="FF118" s="7">
        <f t="shared" si="238"/>
        <v>1</v>
      </c>
      <c r="FG118" s="7">
        <f t="shared" si="239"/>
        <v>1</v>
      </c>
      <c r="FH118" s="7">
        <f t="shared" si="240"/>
        <v>0</v>
      </c>
      <c r="FI118" s="7">
        <f t="shared" si="241"/>
        <v>1</v>
      </c>
      <c r="FJ118" s="7">
        <f t="shared" si="361"/>
        <v>0</v>
      </c>
      <c r="FK118" s="7">
        <f t="shared" si="242"/>
        <v>1</v>
      </c>
      <c r="FL118" s="7">
        <f>+Data[[#This Row],[¿El agente gestiona la oferta según la campaña vigente?48]]</f>
        <v>1</v>
      </c>
      <c r="FM118" s="7">
        <f t="shared" si="243"/>
        <v>1</v>
      </c>
      <c r="FN118" s="7">
        <f t="shared" si="244"/>
        <v>1</v>
      </c>
      <c r="FO118" s="7">
        <f t="shared" si="245"/>
        <v>1</v>
      </c>
      <c r="FP118" s="7">
        <f t="shared" si="362"/>
        <v>1</v>
      </c>
      <c r="FQ118" s="7">
        <f t="shared" si="246"/>
        <v>1</v>
      </c>
      <c r="FR118" s="7">
        <f>+Data[[#This Row],[¿El agente registra correctamente todas las interacciones?52]]</f>
        <v>1</v>
      </c>
      <c r="FS118" s="7">
        <f t="shared" si="363"/>
        <v>0</v>
      </c>
      <c r="FT118" s="240">
        <f t="shared" si="247"/>
        <v>1</v>
      </c>
      <c r="FU118" s="7">
        <f>+Data[[#This Row],[¿El agente confirma la titularidad del cliente adecuadamente?53]]</f>
        <v>1</v>
      </c>
      <c r="FV118" s="240">
        <f t="shared" si="248"/>
        <v>1</v>
      </c>
      <c r="FW118" s="240">
        <f t="shared" si="249"/>
        <v>1</v>
      </c>
      <c r="FX118" s="7">
        <f t="shared" si="364"/>
        <v>1</v>
      </c>
      <c r="FY118" s="240">
        <f t="shared" si="250"/>
        <v>1</v>
      </c>
      <c r="FZ118" s="7">
        <f>+Data[[#This Row],[¿El agente evita compartir información sensible?56]]</f>
        <v>1</v>
      </c>
      <c r="GA118" s="7">
        <f t="shared" si="365"/>
        <v>1</v>
      </c>
      <c r="GB118" s="189">
        <f t="shared" si="366"/>
        <v>0.1</v>
      </c>
      <c r="GC118" s="189">
        <f t="shared" si="367"/>
        <v>0.3</v>
      </c>
      <c r="GD118" s="190">
        <f t="shared" si="368"/>
        <v>0</v>
      </c>
      <c r="GE118" s="190">
        <f t="shared" si="369"/>
        <v>0.3</v>
      </c>
      <c r="GF118" s="7">
        <f t="shared" si="370"/>
        <v>0.7</v>
      </c>
      <c r="GG118" s="187">
        <f>1</f>
        <v>1</v>
      </c>
      <c r="GH118" s="187">
        <f t="shared" si="251"/>
        <v>1</v>
      </c>
      <c r="GI118" t="str">
        <f t="shared" si="252"/>
        <v/>
      </c>
      <c r="GJ118" t="str">
        <f t="shared" si="253"/>
        <v/>
      </c>
      <c r="GK118" t="str">
        <f t="shared" si="254"/>
        <v/>
      </c>
      <c r="GN118" t="str">
        <f t="shared" si="255"/>
        <v/>
      </c>
      <c r="GO118" t="str">
        <f t="shared" si="256"/>
        <v/>
      </c>
      <c r="GP118" t="str">
        <f t="shared" si="257"/>
        <v/>
      </c>
      <c r="GQ118" t="str">
        <f t="shared" si="258"/>
        <v/>
      </c>
      <c r="GR118" t="str">
        <f t="shared" si="259"/>
        <v/>
      </c>
      <c r="GS118" t="str">
        <f t="shared" si="260"/>
        <v/>
      </c>
      <c r="GT118" t="str">
        <f t="shared" si="261"/>
        <v/>
      </c>
      <c r="GU118" t="e">
        <f>IF(#REF!="No",#REF!,"")</f>
        <v>#REF!</v>
      </c>
      <c r="GV118" t="str">
        <f t="shared" si="262"/>
        <v/>
      </c>
      <c r="GW118" t="str">
        <f t="shared" si="263"/>
        <v/>
      </c>
      <c r="GX118" t="str">
        <f t="shared" si="264"/>
        <v/>
      </c>
      <c r="GY118" t="str">
        <f t="shared" si="265"/>
        <v/>
      </c>
      <c r="GZ118" t="str">
        <f t="shared" si="266"/>
        <v/>
      </c>
      <c r="HA118" t="str">
        <f t="shared" si="267"/>
        <v/>
      </c>
      <c r="HB118" t="str">
        <f t="shared" si="268"/>
        <v/>
      </c>
      <c r="HC118" t="str">
        <f t="shared" si="269"/>
        <v/>
      </c>
      <c r="HD118" t="str">
        <f t="shared" si="270"/>
        <v/>
      </c>
      <c r="HE118" t="str">
        <f t="shared" si="271"/>
        <v/>
      </c>
      <c r="HF118" t="str">
        <f t="shared" si="272"/>
        <v/>
      </c>
      <c r="HG118" t="str">
        <f t="shared" si="273"/>
        <v/>
      </c>
      <c r="HH118" t="str">
        <f t="shared" si="274"/>
        <v/>
      </c>
      <c r="HI118" t="str">
        <f t="shared" si="275"/>
        <v/>
      </c>
      <c r="HJ118" t="str">
        <f t="shared" si="276"/>
        <v/>
      </c>
      <c r="HK118" t="str">
        <f t="shared" si="277"/>
        <v/>
      </c>
      <c r="HL118" t="str">
        <f t="shared" si="278"/>
        <v/>
      </c>
      <c r="HM118" t="str">
        <f t="shared" si="279"/>
        <v/>
      </c>
      <c r="HN118" t="str">
        <f t="shared" si="280"/>
        <v/>
      </c>
      <c r="HO118" t="str">
        <f t="shared" si="281"/>
        <v/>
      </c>
      <c r="HP118" t="str">
        <f t="shared" si="282"/>
        <v/>
      </c>
      <c r="HQ118" t="e">
        <f>IF(#REF!="No",#REF!,"")</f>
        <v>#REF!</v>
      </c>
      <c r="HR118" t="e">
        <f>IF(#REF!="No",#REF!,"")</f>
        <v>#REF!</v>
      </c>
      <c r="HS118" t="str">
        <f t="shared" si="283"/>
        <v/>
      </c>
      <c r="HT118" t="str">
        <f t="shared" si="284"/>
        <v xml:space="preserve">¿El agente realiza venta cruzada cuando corresponde? </v>
      </c>
      <c r="HU118" t="str">
        <f t="shared" si="285"/>
        <v/>
      </c>
      <c r="HV118" t="str">
        <f t="shared" si="286"/>
        <v/>
      </c>
      <c r="HW118" t="str">
        <f t="shared" si="287"/>
        <v xml:space="preserve">¿El agente realiza seguimiento adecuado al caso o solicitud? </v>
      </c>
      <c r="HX118" t="str">
        <f t="shared" si="288"/>
        <v/>
      </c>
      <c r="HY118" t="str">
        <f t="shared" si="289"/>
        <v/>
      </c>
      <c r="HZ118" t="str">
        <f t="shared" si="290"/>
        <v/>
      </c>
      <c r="IA118" t="str">
        <f t="shared" si="291"/>
        <v/>
      </c>
      <c r="IB118" t="str">
        <f t="shared" si="292"/>
        <v/>
      </c>
      <c r="IC118" t="str">
        <f t="shared" si="293"/>
        <v/>
      </c>
      <c r="ID118" s="187" t="str">
        <f t="shared" si="294"/>
        <v/>
      </c>
      <c r="IE118" s="187" t="str">
        <f t="shared" si="295"/>
        <v/>
      </c>
      <c r="IF118" s="187" t="str">
        <f t="shared" si="296"/>
        <v/>
      </c>
      <c r="IG118" s="187" t="str">
        <f t="shared" si="297"/>
        <v/>
      </c>
      <c r="IH118" s="78" t="str">
        <f>A118&amp;" "&amp;F118&amp;" "&amp;Data[[#This Row],[mes]]</f>
        <v>Marielvis del Carmen Sibaja Murillo Outbound may-26</v>
      </c>
      <c r="II118" s="78">
        <f t="shared" si="374"/>
        <v>1</v>
      </c>
      <c r="IJ118" s="78">
        <f t="shared" si="371"/>
        <v>1</v>
      </c>
      <c r="IK118" s="78">
        <f>IF(Data[[#This Row],[Muestra Critica]]&gt;0,Data[[#This Row],[Muestra Critica]],"")</f>
        <v>1</v>
      </c>
      <c r="IL118">
        <f>IF(IK118="","",COUNTIF($IK$3:$IK533,IK118))</f>
        <v>397</v>
      </c>
      <c r="IM118">
        <f t="shared" si="372"/>
        <v>0</v>
      </c>
      <c r="IN118" s="188" t="str">
        <f t="shared" si="298"/>
        <v>may-26</v>
      </c>
      <c r="IO118" s="78"/>
      <c r="IP118" s="78"/>
      <c r="IQ118" s="78"/>
      <c r="IR118" s="78"/>
      <c r="IS118" s="78" t="str">
        <f ca="1">IFERROR(_xlfn.XLOOKUP(A:A,HC!B:B,HC!E:E,,0),0)</f>
        <v>&gt; 60 dias</v>
      </c>
    </row>
    <row r="119" spans="1:253" ht="15.5">
      <c r="A119" s="205" t="s">
        <v>297</v>
      </c>
      <c r="B119" s="205">
        <v>63486384</v>
      </c>
      <c r="C119" s="210">
        <v>46160</v>
      </c>
      <c r="D119" s="205" t="s">
        <v>441</v>
      </c>
      <c r="E119" s="205" t="s">
        <v>433</v>
      </c>
      <c r="F119" s="205" t="s">
        <v>32</v>
      </c>
      <c r="G119" s="205" t="s">
        <v>436</v>
      </c>
      <c r="H119" s="205" t="s">
        <v>453</v>
      </c>
      <c r="I119" s="206" t="s">
        <v>447</v>
      </c>
      <c r="J119" s="168" t="s">
        <v>33</v>
      </c>
      <c r="K119" s="168" t="s">
        <v>33</v>
      </c>
      <c r="L119" s="168" t="s">
        <v>33</v>
      </c>
      <c r="M119" s="168" t="s">
        <v>33</v>
      </c>
      <c r="N119" s="168" t="s">
        <v>33</v>
      </c>
      <c r="O119" s="168" t="s">
        <v>33</v>
      </c>
      <c r="P119" s="168" t="s">
        <v>33</v>
      </c>
      <c r="Q119" s="168" t="s">
        <v>33</v>
      </c>
      <c r="R119" s="168" t="s">
        <v>33</v>
      </c>
      <c r="S119" s="168" t="s">
        <v>33</v>
      </c>
      <c r="T119" s="168" t="s">
        <v>33</v>
      </c>
      <c r="U119" s="168" t="s">
        <v>33</v>
      </c>
      <c r="V119" s="169" t="s">
        <v>33</v>
      </c>
      <c r="W119" s="169" t="s">
        <v>33</v>
      </c>
      <c r="X119" s="169" t="s">
        <v>33</v>
      </c>
      <c r="Y119" s="169" t="s">
        <v>33</v>
      </c>
      <c r="Z119" s="169" t="s">
        <v>33</v>
      </c>
      <c r="AA119" s="169" t="s">
        <v>33</v>
      </c>
      <c r="AB119" s="169" t="s">
        <v>33</v>
      </c>
      <c r="AC119" s="169" t="s">
        <v>33</v>
      </c>
      <c r="AD119" s="169" t="s">
        <v>33</v>
      </c>
      <c r="AE119" s="169" t="s">
        <v>33</v>
      </c>
      <c r="AF119" s="169" t="s">
        <v>33</v>
      </c>
      <c r="AG119" s="169" t="s">
        <v>33</v>
      </c>
      <c r="AH119" s="169" t="s">
        <v>33</v>
      </c>
      <c r="AI119" s="169" t="s">
        <v>33</v>
      </c>
      <c r="AJ119" s="169" t="s">
        <v>33</v>
      </c>
      <c r="AK119" s="169" t="s">
        <v>33</v>
      </c>
      <c r="AL119" s="169" t="s">
        <v>33</v>
      </c>
      <c r="AM119" s="169" t="s">
        <v>33</v>
      </c>
      <c r="AN119" s="169" t="s">
        <v>33</v>
      </c>
      <c r="AO119" s="169" t="s">
        <v>33</v>
      </c>
      <c r="AP119" s="169" t="s">
        <v>33</v>
      </c>
      <c r="AQ119" s="169" t="s">
        <v>464</v>
      </c>
      <c r="AR119" s="169" t="s">
        <v>33</v>
      </c>
      <c r="AS119" s="169" t="s">
        <v>34</v>
      </c>
      <c r="AT119" s="169" t="s">
        <v>33</v>
      </c>
      <c r="AU119" s="169" t="s">
        <v>33</v>
      </c>
      <c r="AV119" s="169" t="s">
        <v>34</v>
      </c>
      <c r="AW119" s="169" t="s">
        <v>33</v>
      </c>
      <c r="AX119" s="169" t="s">
        <v>33</v>
      </c>
      <c r="AY119" s="169" t="s">
        <v>33</v>
      </c>
      <c r="AZ119" s="169" t="s">
        <v>33</v>
      </c>
      <c r="BA119" s="169" t="s">
        <v>33</v>
      </c>
      <c r="BB119" s="169" t="s">
        <v>33</v>
      </c>
      <c r="BC119" s="207" t="s">
        <v>33</v>
      </c>
      <c r="BD119" s="207" t="s">
        <v>33</v>
      </c>
      <c r="BE119" s="207" t="s">
        <v>33</v>
      </c>
      <c r="BF119" s="208" t="s">
        <v>33</v>
      </c>
      <c r="BG119" s="196"/>
      <c r="BH119" s="211" t="str">
        <f>Data[[#This Row],[Tipo de Muestra]]</f>
        <v>Critica</v>
      </c>
      <c r="BI119" s="196"/>
      <c r="BJ119" s="196"/>
      <c r="BK119">
        <f t="shared" si="206"/>
        <v>1</v>
      </c>
      <c r="BL119">
        <f t="shared" si="207"/>
        <v>1</v>
      </c>
      <c r="BM119">
        <f t="shared" si="332"/>
        <v>1</v>
      </c>
      <c r="BN119">
        <f t="shared" si="333"/>
        <v>1</v>
      </c>
      <c r="BO119">
        <f t="shared" si="334"/>
        <v>1</v>
      </c>
      <c r="BP119">
        <f t="shared" si="335"/>
        <v>1</v>
      </c>
      <c r="BQ119">
        <f t="shared" si="336"/>
        <v>1</v>
      </c>
      <c r="BR119">
        <f t="shared" si="337"/>
        <v>1</v>
      </c>
      <c r="BS119">
        <f t="shared" si="338"/>
        <v>1</v>
      </c>
      <c r="BT119">
        <f t="shared" si="339"/>
        <v>1</v>
      </c>
      <c r="BU119">
        <f t="shared" si="340"/>
        <v>1</v>
      </c>
      <c r="BV119">
        <f t="shared" si="341"/>
        <v>1</v>
      </c>
      <c r="BW119">
        <f t="shared" si="342"/>
        <v>1</v>
      </c>
      <c r="BX119">
        <f t="shared" si="343"/>
        <v>1</v>
      </c>
      <c r="BY119">
        <f t="shared" si="344"/>
        <v>1</v>
      </c>
      <c r="BZ119">
        <f t="shared" si="345"/>
        <v>1</v>
      </c>
      <c r="CA119">
        <f t="shared" si="346"/>
        <v>1</v>
      </c>
      <c r="CB119">
        <f t="shared" si="347"/>
        <v>1</v>
      </c>
      <c r="CC119">
        <f t="shared" si="348"/>
        <v>1</v>
      </c>
      <c r="CD119">
        <f t="shared" si="349"/>
        <v>1</v>
      </c>
      <c r="CE119">
        <f t="shared" si="350"/>
        <v>1</v>
      </c>
      <c r="CF119">
        <f t="shared" si="299"/>
        <v>1</v>
      </c>
      <c r="CG119">
        <f t="shared" si="300"/>
        <v>1</v>
      </c>
      <c r="CH119">
        <f t="shared" si="301"/>
        <v>1</v>
      </c>
      <c r="CI119">
        <f t="shared" si="302"/>
        <v>1</v>
      </c>
      <c r="CJ119">
        <f t="shared" si="303"/>
        <v>1</v>
      </c>
      <c r="CK119">
        <f t="shared" si="304"/>
        <v>1</v>
      </c>
      <c r="CL119">
        <f t="shared" si="305"/>
        <v>1</v>
      </c>
      <c r="CM119">
        <f t="shared" si="306"/>
        <v>1</v>
      </c>
      <c r="CN119">
        <f t="shared" si="307"/>
        <v>1</v>
      </c>
      <c r="CO119">
        <f t="shared" si="308"/>
        <v>1</v>
      </c>
      <c r="CP119">
        <f t="shared" si="309"/>
        <v>1</v>
      </c>
      <c r="CQ119">
        <f t="shared" si="310"/>
        <v>1</v>
      </c>
      <c r="CR119">
        <f t="shared" si="311"/>
        <v>1</v>
      </c>
      <c r="CS119">
        <f t="shared" si="312"/>
        <v>0</v>
      </c>
      <c r="CT119">
        <f t="shared" si="313"/>
        <v>1</v>
      </c>
      <c r="CU119">
        <f t="shared" si="314"/>
        <v>1</v>
      </c>
      <c r="CV119">
        <f t="shared" si="315"/>
        <v>0</v>
      </c>
      <c r="CW119">
        <f t="shared" si="316"/>
        <v>1</v>
      </c>
      <c r="CX119">
        <f t="shared" si="317"/>
        <v>1</v>
      </c>
      <c r="CY119">
        <f t="shared" si="318"/>
        <v>1</v>
      </c>
      <c r="CZ119">
        <f t="shared" si="319"/>
        <v>1</v>
      </c>
      <c r="DA119">
        <f t="shared" si="320"/>
        <v>1</v>
      </c>
      <c r="DB119">
        <f t="shared" si="321"/>
        <v>1</v>
      </c>
      <c r="DC119" s="187">
        <f t="shared" si="322"/>
        <v>1</v>
      </c>
      <c r="DD119" s="187">
        <f t="shared" si="323"/>
        <v>1</v>
      </c>
      <c r="DE119" s="187">
        <f t="shared" si="324"/>
        <v>1</v>
      </c>
      <c r="DF119" s="187">
        <f t="shared" si="208"/>
        <v>1</v>
      </c>
      <c r="DG119">
        <f t="shared" si="351"/>
        <v>1</v>
      </c>
      <c r="DH119" s="7">
        <f t="shared" si="209"/>
        <v>0.15</v>
      </c>
      <c r="DI119" s="7">
        <f t="shared" si="210"/>
        <v>0.15</v>
      </c>
      <c r="DJ119" s="7">
        <f t="shared" si="211"/>
        <v>0.15</v>
      </c>
      <c r="DK119" s="7">
        <f t="shared" si="352"/>
        <v>0.15</v>
      </c>
      <c r="DL119" s="7">
        <f t="shared" si="212"/>
        <v>0.3</v>
      </c>
      <c r="DM119" s="7">
        <f t="shared" si="213"/>
        <v>0.3</v>
      </c>
      <c r="DN119" s="7">
        <f t="shared" si="214"/>
        <v>0.3</v>
      </c>
      <c r="DO119" s="7">
        <f t="shared" si="215"/>
        <v>0.3</v>
      </c>
      <c r="DP119" s="7">
        <f>IF(MIN(Data[[#This Row],[¿El agente demuestra escucha activa durante la gestión?6]:[¿El agente parafrasea para confirmar entendimiento?9]])=0,0,30%)</f>
        <v>0.3</v>
      </c>
      <c r="DQ119" s="7">
        <f t="shared" si="216"/>
        <v>0.3</v>
      </c>
      <c r="DR119" s="7">
        <f t="shared" si="217"/>
        <v>0.3</v>
      </c>
      <c r="DS119" s="7">
        <f t="shared" si="218"/>
        <v>0.3</v>
      </c>
      <c r="DT119" s="7">
        <f t="shared" si="219"/>
        <v>0.3</v>
      </c>
      <c r="DU119" s="7">
        <f>IF(MIN(Data[[#This Row],[¿El agente adapta su comunicación al cliente?11]:[¿El agente utiliza el plural corporativo correctamente?14]])=0,0,30%)</f>
        <v>0.3</v>
      </c>
      <c r="DV119" s="7">
        <f t="shared" si="220"/>
        <v>0.25</v>
      </c>
      <c r="DW119" s="7">
        <f t="shared" si="353"/>
        <v>0.25</v>
      </c>
      <c r="DX119" s="7">
        <f t="shared" si="354"/>
        <v>1</v>
      </c>
      <c r="DY119" s="7">
        <f t="shared" si="325"/>
        <v>1</v>
      </c>
      <c r="DZ119" s="7">
        <f t="shared" si="326"/>
        <v>1</v>
      </c>
      <c r="EA119" s="7">
        <f t="shared" si="327"/>
        <v>1</v>
      </c>
      <c r="EB119" s="7">
        <f t="shared" si="328"/>
        <v>1</v>
      </c>
      <c r="EC119" s="7">
        <f t="shared" si="355"/>
        <v>1</v>
      </c>
      <c r="ED119" s="7">
        <f t="shared" si="221"/>
        <v>1</v>
      </c>
      <c r="EE119" s="7">
        <f t="shared" si="222"/>
        <v>1</v>
      </c>
      <c r="EF119" s="7">
        <f>IF(SUM(Data[[#This Row],[¿El agente presenta correctamente los beneficios del producto?23]:[¿El agente comunica beneficios emocionales al cliente?24]])=200%,100%,0%)</f>
        <v>1</v>
      </c>
      <c r="EG119" s="7">
        <f t="shared" si="223"/>
        <v>1</v>
      </c>
      <c r="EH119" s="7">
        <f t="shared" si="224"/>
        <v>1</v>
      </c>
      <c r="EI119" s="7">
        <f t="shared" si="225"/>
        <v>1</v>
      </c>
      <c r="EJ119" s="7">
        <f t="shared" si="356"/>
        <v>1</v>
      </c>
      <c r="EK119" s="7">
        <f t="shared" si="226"/>
        <v>1</v>
      </c>
      <c r="EL119" s="7">
        <f>+Data[[#This Row],[¿El agente explica los términos y condiciones del servicio?28]]</f>
        <v>1</v>
      </c>
      <c r="EM119" s="7">
        <f t="shared" si="227"/>
        <v>1</v>
      </c>
      <c r="EN119" s="7">
        <f>+Data[[#This Row],[¿El agente identifica correctamente la solicitud del cliente? 2]]</f>
        <v>1</v>
      </c>
      <c r="EO119" s="7">
        <f t="shared" si="228"/>
        <v>1</v>
      </c>
      <c r="EP119" s="7">
        <f t="shared" si="229"/>
        <v>1</v>
      </c>
      <c r="EQ119" s="7">
        <f t="shared" si="230"/>
        <v>1</v>
      </c>
      <c r="ER119" s="7">
        <f t="shared" si="357"/>
        <v>1</v>
      </c>
      <c r="ES119" s="7">
        <f t="shared" si="231"/>
        <v>1</v>
      </c>
      <c r="ET119" s="7">
        <f t="shared" si="232"/>
        <v>1</v>
      </c>
      <c r="EU119" s="7">
        <f t="shared" si="358"/>
        <v>1</v>
      </c>
      <c r="EV119" s="7">
        <f t="shared" si="233"/>
        <v>1</v>
      </c>
      <c r="EW119" s="7">
        <f t="shared" si="234"/>
        <v>1</v>
      </c>
      <c r="EX119" s="7">
        <f t="shared" si="329"/>
        <v>1</v>
      </c>
      <c r="EY119" s="7">
        <f t="shared" si="330"/>
        <v>1</v>
      </c>
      <c r="EZ119" s="7">
        <f t="shared" si="235"/>
        <v>1</v>
      </c>
      <c r="FA119" s="7">
        <f t="shared" si="331"/>
        <v>1</v>
      </c>
      <c r="FB119" s="7">
        <f t="shared" si="359"/>
        <v>1</v>
      </c>
      <c r="FC119" s="7">
        <f t="shared" si="360"/>
        <v>1</v>
      </c>
      <c r="FD119" s="7">
        <f t="shared" si="236"/>
        <v>1</v>
      </c>
      <c r="FE119" s="7">
        <f t="shared" si="237"/>
        <v>0</v>
      </c>
      <c r="FF119" s="7">
        <f t="shared" si="238"/>
        <v>1</v>
      </c>
      <c r="FG119" s="7">
        <f t="shared" si="239"/>
        <v>1</v>
      </c>
      <c r="FH119" s="7">
        <f t="shared" si="240"/>
        <v>0</v>
      </c>
      <c r="FI119" s="7">
        <f t="shared" si="241"/>
        <v>1</v>
      </c>
      <c r="FJ119" s="7">
        <f t="shared" si="361"/>
        <v>0</v>
      </c>
      <c r="FK119" s="7">
        <f t="shared" si="242"/>
        <v>1</v>
      </c>
      <c r="FL119" s="7">
        <f>+Data[[#This Row],[¿El agente gestiona la oferta según la campaña vigente?48]]</f>
        <v>1</v>
      </c>
      <c r="FM119" s="7">
        <f t="shared" si="243"/>
        <v>1</v>
      </c>
      <c r="FN119" s="7">
        <f t="shared" si="244"/>
        <v>1</v>
      </c>
      <c r="FO119" s="7">
        <f t="shared" si="245"/>
        <v>1</v>
      </c>
      <c r="FP119" s="7">
        <f t="shared" si="362"/>
        <v>1</v>
      </c>
      <c r="FQ119" s="7">
        <f t="shared" si="246"/>
        <v>1</v>
      </c>
      <c r="FR119" s="7">
        <f>+Data[[#This Row],[¿El agente registra correctamente todas las interacciones?52]]</f>
        <v>1</v>
      </c>
      <c r="FS119" s="7">
        <f t="shared" si="363"/>
        <v>0</v>
      </c>
      <c r="FT119" s="240">
        <f t="shared" si="247"/>
        <v>1</v>
      </c>
      <c r="FU119" s="7">
        <f>+Data[[#This Row],[¿El agente confirma la titularidad del cliente adecuadamente?53]]</f>
        <v>1</v>
      </c>
      <c r="FV119" s="240">
        <f t="shared" si="248"/>
        <v>1</v>
      </c>
      <c r="FW119" s="240">
        <f t="shared" si="249"/>
        <v>1</v>
      </c>
      <c r="FX119" s="7">
        <f t="shared" si="364"/>
        <v>1</v>
      </c>
      <c r="FY119" s="240">
        <f t="shared" si="250"/>
        <v>1</v>
      </c>
      <c r="FZ119" s="7">
        <f>+Data[[#This Row],[¿El agente evita compartir información sensible?56]]</f>
        <v>1</v>
      </c>
      <c r="GA119" s="7">
        <f t="shared" si="365"/>
        <v>1</v>
      </c>
      <c r="GB119" s="189">
        <f t="shared" si="366"/>
        <v>0.1</v>
      </c>
      <c r="GC119" s="189">
        <f t="shared" si="367"/>
        <v>0.3</v>
      </c>
      <c r="GD119" s="190">
        <f t="shared" si="368"/>
        <v>0</v>
      </c>
      <c r="GE119" s="190">
        <f t="shared" si="369"/>
        <v>0.3</v>
      </c>
      <c r="GF119" s="7">
        <f t="shared" si="370"/>
        <v>0.7</v>
      </c>
      <c r="GG119" s="187">
        <f>1</f>
        <v>1</v>
      </c>
      <c r="GH119" s="187">
        <f t="shared" si="251"/>
        <v>1</v>
      </c>
      <c r="GI119" t="str">
        <f t="shared" si="252"/>
        <v/>
      </c>
      <c r="GJ119" t="str">
        <f t="shared" si="253"/>
        <v/>
      </c>
      <c r="GK119" t="str">
        <f t="shared" si="254"/>
        <v/>
      </c>
      <c r="GN119" t="str">
        <f t="shared" si="255"/>
        <v/>
      </c>
      <c r="GO119" t="str">
        <f t="shared" si="256"/>
        <v/>
      </c>
      <c r="GP119" t="str">
        <f t="shared" si="257"/>
        <v/>
      </c>
      <c r="GQ119" t="str">
        <f t="shared" si="258"/>
        <v/>
      </c>
      <c r="GR119" t="str">
        <f t="shared" si="259"/>
        <v/>
      </c>
      <c r="GS119" t="str">
        <f t="shared" si="260"/>
        <v/>
      </c>
      <c r="GT119" t="str">
        <f t="shared" si="261"/>
        <v/>
      </c>
      <c r="GU119" t="e">
        <f>IF(#REF!="No",#REF!,"")</f>
        <v>#REF!</v>
      </c>
      <c r="GV119" t="str">
        <f t="shared" si="262"/>
        <v/>
      </c>
      <c r="GW119" t="str">
        <f t="shared" si="263"/>
        <v/>
      </c>
      <c r="GX119" t="str">
        <f t="shared" si="264"/>
        <v/>
      </c>
      <c r="GY119" t="str">
        <f t="shared" si="265"/>
        <v/>
      </c>
      <c r="GZ119" t="str">
        <f t="shared" si="266"/>
        <v/>
      </c>
      <c r="HA119" t="str">
        <f t="shared" si="267"/>
        <v/>
      </c>
      <c r="HB119" t="str">
        <f t="shared" si="268"/>
        <v/>
      </c>
      <c r="HC119" t="str">
        <f t="shared" si="269"/>
        <v/>
      </c>
      <c r="HD119" t="str">
        <f t="shared" si="270"/>
        <v/>
      </c>
      <c r="HE119" t="str">
        <f t="shared" si="271"/>
        <v/>
      </c>
      <c r="HF119" t="str">
        <f t="shared" si="272"/>
        <v/>
      </c>
      <c r="HG119" t="str">
        <f t="shared" si="273"/>
        <v/>
      </c>
      <c r="HH119" t="str">
        <f t="shared" si="274"/>
        <v/>
      </c>
      <c r="HI119" t="str">
        <f t="shared" si="275"/>
        <v/>
      </c>
      <c r="HJ119" t="str">
        <f t="shared" si="276"/>
        <v/>
      </c>
      <c r="HK119" t="str">
        <f t="shared" si="277"/>
        <v/>
      </c>
      <c r="HL119" t="str">
        <f t="shared" si="278"/>
        <v/>
      </c>
      <c r="HM119" t="str">
        <f t="shared" si="279"/>
        <v/>
      </c>
      <c r="HN119" t="str">
        <f t="shared" si="280"/>
        <v/>
      </c>
      <c r="HO119" t="str">
        <f t="shared" si="281"/>
        <v/>
      </c>
      <c r="HP119" t="str">
        <f t="shared" si="282"/>
        <v/>
      </c>
      <c r="HQ119" t="e">
        <f>IF(#REF!="No",#REF!,"")</f>
        <v>#REF!</v>
      </c>
      <c r="HR119" t="e">
        <f>IF(#REF!="No",#REF!,"")</f>
        <v>#REF!</v>
      </c>
      <c r="HS119" t="str">
        <f t="shared" si="283"/>
        <v/>
      </c>
      <c r="HT119" t="str">
        <f t="shared" si="284"/>
        <v xml:space="preserve">¿El agente realiza venta cruzada cuando corresponde? </v>
      </c>
      <c r="HU119" t="str">
        <f t="shared" si="285"/>
        <v/>
      </c>
      <c r="HV119" t="str">
        <f t="shared" si="286"/>
        <v/>
      </c>
      <c r="HW119" t="str">
        <f t="shared" si="287"/>
        <v xml:space="preserve">¿El agente realiza seguimiento adecuado al caso o solicitud? </v>
      </c>
      <c r="HX119" t="str">
        <f t="shared" si="288"/>
        <v/>
      </c>
      <c r="HY119" t="str">
        <f t="shared" si="289"/>
        <v/>
      </c>
      <c r="HZ119" t="str">
        <f t="shared" si="290"/>
        <v/>
      </c>
      <c r="IA119" t="str">
        <f t="shared" si="291"/>
        <v/>
      </c>
      <c r="IB119" t="str">
        <f t="shared" si="292"/>
        <v/>
      </c>
      <c r="IC119" t="str">
        <f t="shared" si="293"/>
        <v/>
      </c>
      <c r="ID119" s="187" t="str">
        <f t="shared" si="294"/>
        <v/>
      </c>
      <c r="IE119" s="187" t="str">
        <f t="shared" si="295"/>
        <v/>
      </c>
      <c r="IF119" s="187" t="str">
        <f t="shared" si="296"/>
        <v/>
      </c>
      <c r="IG119" s="187" t="str">
        <f t="shared" si="297"/>
        <v/>
      </c>
      <c r="IH119" s="78" t="str">
        <f>A119&amp;" "&amp;F119&amp;" "&amp;Data[[#This Row],[mes]]</f>
        <v>Mirna del Carmen Rodriguez Castañedas Outbound may-26</v>
      </c>
      <c r="II119" s="78">
        <f t="shared" si="374"/>
        <v>1</v>
      </c>
      <c r="IJ119" s="78">
        <f t="shared" si="371"/>
        <v>1</v>
      </c>
      <c r="IK119" s="78">
        <f>IF(Data[[#This Row],[Muestra Critica]]&gt;0,Data[[#This Row],[Muestra Critica]],"")</f>
        <v>1</v>
      </c>
      <c r="IL119">
        <f>IF(IK119="","",COUNTIF($IK$3:$IK534,IK119))</f>
        <v>397</v>
      </c>
      <c r="IM119">
        <f t="shared" si="372"/>
        <v>0</v>
      </c>
      <c r="IN119" s="188" t="str">
        <f t="shared" si="298"/>
        <v>may-26</v>
      </c>
      <c r="IO119" s="78"/>
      <c r="IP119" s="78"/>
      <c r="IQ119" s="78"/>
      <c r="IR119" s="78"/>
      <c r="IS119" s="78">
        <f>IFERROR(_xlfn.XLOOKUP(A:A,HC!B:B,HC!E:E,,0),0)</f>
        <v>0</v>
      </c>
    </row>
    <row r="120" spans="1:253" ht="15.5">
      <c r="A120" s="205" t="s">
        <v>299</v>
      </c>
      <c r="B120" s="205">
        <v>68433553</v>
      </c>
      <c r="C120" s="210">
        <v>46160</v>
      </c>
      <c r="D120" s="205" t="s">
        <v>441</v>
      </c>
      <c r="E120" s="205" t="s">
        <v>433</v>
      </c>
      <c r="F120" s="205" t="s">
        <v>32</v>
      </c>
      <c r="G120" s="205" t="s">
        <v>436</v>
      </c>
      <c r="H120" s="205" t="s">
        <v>453</v>
      </c>
      <c r="I120" s="206" t="s">
        <v>447</v>
      </c>
      <c r="J120" s="168" t="s">
        <v>33</v>
      </c>
      <c r="K120" s="168" t="s">
        <v>33</v>
      </c>
      <c r="L120" s="168" t="s">
        <v>33</v>
      </c>
      <c r="M120" s="168" t="s">
        <v>33</v>
      </c>
      <c r="N120" s="168" t="s">
        <v>33</v>
      </c>
      <c r="O120" s="168" t="s">
        <v>33</v>
      </c>
      <c r="P120" s="168" t="s">
        <v>33</v>
      </c>
      <c r="Q120" s="168" t="s">
        <v>33</v>
      </c>
      <c r="R120" s="168" t="s">
        <v>33</v>
      </c>
      <c r="S120" s="168" t="s">
        <v>33</v>
      </c>
      <c r="T120" s="168" t="s">
        <v>33</v>
      </c>
      <c r="U120" s="168" t="s">
        <v>34</v>
      </c>
      <c r="V120" s="169" t="s">
        <v>33</v>
      </c>
      <c r="W120" s="169" t="s">
        <v>33</v>
      </c>
      <c r="X120" s="169" t="s">
        <v>33</v>
      </c>
      <c r="Y120" s="169" t="s">
        <v>33</v>
      </c>
      <c r="Z120" s="169" t="s">
        <v>33</v>
      </c>
      <c r="AA120" s="169" t="s">
        <v>33</v>
      </c>
      <c r="AB120" s="169" t="s">
        <v>33</v>
      </c>
      <c r="AC120" s="169" t="s">
        <v>33</v>
      </c>
      <c r="AD120" s="169" t="s">
        <v>33</v>
      </c>
      <c r="AE120" s="169" t="s">
        <v>33</v>
      </c>
      <c r="AF120" s="169" t="s">
        <v>33</v>
      </c>
      <c r="AG120" s="169" t="s">
        <v>33</v>
      </c>
      <c r="AH120" s="169" t="s">
        <v>33</v>
      </c>
      <c r="AI120" s="169" t="s">
        <v>33</v>
      </c>
      <c r="AJ120" s="169" t="s">
        <v>33</v>
      </c>
      <c r="AK120" s="169" t="s">
        <v>33</v>
      </c>
      <c r="AL120" s="169" t="s">
        <v>33</v>
      </c>
      <c r="AM120" s="169" t="s">
        <v>33</v>
      </c>
      <c r="AN120" s="169" t="s">
        <v>33</v>
      </c>
      <c r="AO120" s="169" t="s">
        <v>33</v>
      </c>
      <c r="AP120" s="169" t="s">
        <v>33</v>
      </c>
      <c r="AQ120" s="169" t="s">
        <v>464</v>
      </c>
      <c r="AR120" s="169" t="s">
        <v>33</v>
      </c>
      <c r="AS120" s="169" t="s">
        <v>33</v>
      </c>
      <c r="AT120" s="169" t="s">
        <v>33</v>
      </c>
      <c r="AU120" s="169" t="s">
        <v>33</v>
      </c>
      <c r="AV120" s="169" t="s">
        <v>33</v>
      </c>
      <c r="AW120" s="169" t="s">
        <v>34</v>
      </c>
      <c r="AX120" s="169" t="s">
        <v>33</v>
      </c>
      <c r="AY120" s="169" t="s">
        <v>33</v>
      </c>
      <c r="AZ120" s="169" t="s">
        <v>33</v>
      </c>
      <c r="BA120" s="169" t="s">
        <v>33</v>
      </c>
      <c r="BB120" s="169" t="s">
        <v>33</v>
      </c>
      <c r="BC120" s="207" t="s">
        <v>33</v>
      </c>
      <c r="BD120" s="207" t="s">
        <v>33</v>
      </c>
      <c r="BE120" s="207" t="s">
        <v>33</v>
      </c>
      <c r="BF120" s="208" t="s">
        <v>33</v>
      </c>
      <c r="BG120" s="196"/>
      <c r="BH120" s="211" t="str">
        <f>Data[[#This Row],[Tipo de Muestra]]</f>
        <v>Critica</v>
      </c>
      <c r="BI120" s="196"/>
      <c r="BJ120" s="196"/>
      <c r="BK120">
        <f t="shared" si="206"/>
        <v>1</v>
      </c>
      <c r="BL120">
        <f t="shared" si="207"/>
        <v>1</v>
      </c>
      <c r="BM120">
        <f t="shared" si="332"/>
        <v>1</v>
      </c>
      <c r="BN120">
        <f t="shared" si="333"/>
        <v>1</v>
      </c>
      <c r="BO120">
        <f t="shared" si="334"/>
        <v>1</v>
      </c>
      <c r="BP120">
        <f t="shared" si="335"/>
        <v>1</v>
      </c>
      <c r="BQ120">
        <f t="shared" si="336"/>
        <v>1</v>
      </c>
      <c r="BR120">
        <f t="shared" si="337"/>
        <v>1</v>
      </c>
      <c r="BS120">
        <f t="shared" si="338"/>
        <v>1</v>
      </c>
      <c r="BT120">
        <f t="shared" si="339"/>
        <v>1</v>
      </c>
      <c r="BU120">
        <f t="shared" si="340"/>
        <v>1</v>
      </c>
      <c r="BV120">
        <f t="shared" si="341"/>
        <v>0</v>
      </c>
      <c r="BW120">
        <f t="shared" si="342"/>
        <v>1</v>
      </c>
      <c r="BX120">
        <f t="shared" si="343"/>
        <v>1</v>
      </c>
      <c r="BY120">
        <f t="shared" si="344"/>
        <v>1</v>
      </c>
      <c r="BZ120">
        <f t="shared" si="345"/>
        <v>1</v>
      </c>
      <c r="CA120">
        <f t="shared" si="346"/>
        <v>1</v>
      </c>
      <c r="CB120">
        <f t="shared" si="347"/>
        <v>1</v>
      </c>
      <c r="CC120">
        <f t="shared" si="348"/>
        <v>1</v>
      </c>
      <c r="CD120">
        <f t="shared" si="349"/>
        <v>1</v>
      </c>
      <c r="CE120">
        <f t="shared" si="350"/>
        <v>1</v>
      </c>
      <c r="CF120">
        <f t="shared" si="299"/>
        <v>1</v>
      </c>
      <c r="CG120">
        <f t="shared" si="300"/>
        <v>1</v>
      </c>
      <c r="CH120">
        <f t="shared" si="301"/>
        <v>1</v>
      </c>
      <c r="CI120">
        <f t="shared" si="302"/>
        <v>1</v>
      </c>
      <c r="CJ120">
        <f t="shared" si="303"/>
        <v>1</v>
      </c>
      <c r="CK120">
        <f t="shared" si="304"/>
        <v>1</v>
      </c>
      <c r="CL120">
        <f t="shared" si="305"/>
        <v>1</v>
      </c>
      <c r="CM120">
        <f t="shared" si="306"/>
        <v>1</v>
      </c>
      <c r="CN120">
        <f t="shared" si="307"/>
        <v>1</v>
      </c>
      <c r="CO120">
        <f t="shared" si="308"/>
        <v>1</v>
      </c>
      <c r="CP120">
        <f t="shared" si="309"/>
        <v>1</v>
      </c>
      <c r="CQ120">
        <f t="shared" si="310"/>
        <v>1</v>
      </c>
      <c r="CR120">
        <f t="shared" si="311"/>
        <v>1</v>
      </c>
      <c r="CS120">
        <f t="shared" si="312"/>
        <v>1</v>
      </c>
      <c r="CT120">
        <f t="shared" si="313"/>
        <v>1</v>
      </c>
      <c r="CU120">
        <f t="shared" si="314"/>
        <v>1</v>
      </c>
      <c r="CV120">
        <f t="shared" si="315"/>
        <v>1</v>
      </c>
      <c r="CW120">
        <f t="shared" si="316"/>
        <v>0</v>
      </c>
      <c r="CX120">
        <f t="shared" si="317"/>
        <v>1</v>
      </c>
      <c r="CY120">
        <f t="shared" si="318"/>
        <v>1</v>
      </c>
      <c r="CZ120">
        <f t="shared" si="319"/>
        <v>1</v>
      </c>
      <c r="DA120">
        <f t="shared" si="320"/>
        <v>1</v>
      </c>
      <c r="DB120">
        <f t="shared" si="321"/>
        <v>1</v>
      </c>
      <c r="DC120" s="187">
        <f t="shared" si="322"/>
        <v>1</v>
      </c>
      <c r="DD120" s="187">
        <f t="shared" si="323"/>
        <v>1</v>
      </c>
      <c r="DE120" s="187">
        <f t="shared" si="324"/>
        <v>1</v>
      </c>
      <c r="DF120" s="187">
        <f t="shared" si="208"/>
        <v>1</v>
      </c>
      <c r="DG120">
        <f t="shared" si="351"/>
        <v>1</v>
      </c>
      <c r="DH120" s="7">
        <f t="shared" si="209"/>
        <v>0.15</v>
      </c>
      <c r="DI120" s="7">
        <f t="shared" si="210"/>
        <v>0.15</v>
      </c>
      <c r="DJ120" s="7">
        <f t="shared" si="211"/>
        <v>0.15</v>
      </c>
      <c r="DK120" s="7">
        <f t="shared" si="352"/>
        <v>0.15</v>
      </c>
      <c r="DL120" s="7">
        <f t="shared" si="212"/>
        <v>0.3</v>
      </c>
      <c r="DM120" s="7">
        <f t="shared" si="213"/>
        <v>0.3</v>
      </c>
      <c r="DN120" s="7">
        <f t="shared" si="214"/>
        <v>0.3</v>
      </c>
      <c r="DO120" s="7">
        <f t="shared" si="215"/>
        <v>0.3</v>
      </c>
      <c r="DP120" s="7">
        <f>IF(MIN(Data[[#This Row],[¿El agente demuestra escucha activa durante la gestión?6]:[¿El agente parafrasea para confirmar entendimiento?9]])=0,0,30%)</f>
        <v>0.3</v>
      </c>
      <c r="DQ120" s="7">
        <f t="shared" si="216"/>
        <v>0.3</v>
      </c>
      <c r="DR120" s="7">
        <f t="shared" si="217"/>
        <v>0.3</v>
      </c>
      <c r="DS120" s="7">
        <f t="shared" si="218"/>
        <v>0.3</v>
      </c>
      <c r="DT120" s="7">
        <f t="shared" si="219"/>
        <v>0.3</v>
      </c>
      <c r="DU120" s="7">
        <f>IF(MIN(Data[[#This Row],[¿El agente adapta su comunicación al cliente?11]:[¿El agente utiliza el plural corporativo correctamente?14]])=0,0,30%)</f>
        <v>0.3</v>
      </c>
      <c r="DV120" s="7">
        <f t="shared" si="220"/>
        <v>0</v>
      </c>
      <c r="DW120" s="7">
        <f t="shared" si="353"/>
        <v>0</v>
      </c>
      <c r="DX120" s="7">
        <f t="shared" si="354"/>
        <v>0.75</v>
      </c>
      <c r="DY120" s="7">
        <f t="shared" si="325"/>
        <v>1</v>
      </c>
      <c r="DZ120" s="7">
        <f t="shared" si="326"/>
        <v>1</v>
      </c>
      <c r="EA120" s="7">
        <f t="shared" si="327"/>
        <v>1</v>
      </c>
      <c r="EB120" s="7">
        <f t="shared" si="328"/>
        <v>1</v>
      </c>
      <c r="EC120" s="7">
        <f t="shared" si="355"/>
        <v>1</v>
      </c>
      <c r="ED120" s="7">
        <f t="shared" si="221"/>
        <v>1</v>
      </c>
      <c r="EE120" s="7">
        <f t="shared" si="222"/>
        <v>1</v>
      </c>
      <c r="EF120" s="7">
        <f>IF(SUM(Data[[#This Row],[¿El agente presenta correctamente los beneficios del producto?23]:[¿El agente comunica beneficios emocionales al cliente?24]])=200%,100%,0%)</f>
        <v>1</v>
      </c>
      <c r="EG120" s="7">
        <f t="shared" si="223"/>
        <v>1</v>
      </c>
      <c r="EH120" s="7">
        <f t="shared" si="224"/>
        <v>1</v>
      </c>
      <c r="EI120" s="7">
        <f t="shared" si="225"/>
        <v>1</v>
      </c>
      <c r="EJ120" s="7">
        <f t="shared" si="356"/>
        <v>1</v>
      </c>
      <c r="EK120" s="7">
        <f t="shared" si="226"/>
        <v>1</v>
      </c>
      <c r="EL120" s="7">
        <f>+Data[[#This Row],[¿El agente explica los términos y condiciones del servicio?28]]</f>
        <v>1</v>
      </c>
      <c r="EM120" s="7">
        <f t="shared" si="227"/>
        <v>1</v>
      </c>
      <c r="EN120" s="7">
        <f>+Data[[#This Row],[¿El agente identifica correctamente la solicitud del cliente? 2]]</f>
        <v>1</v>
      </c>
      <c r="EO120" s="7">
        <f t="shared" si="228"/>
        <v>1</v>
      </c>
      <c r="EP120" s="7">
        <f t="shared" si="229"/>
        <v>1</v>
      </c>
      <c r="EQ120" s="7">
        <f t="shared" si="230"/>
        <v>1</v>
      </c>
      <c r="ER120" s="7">
        <f t="shared" si="357"/>
        <v>1</v>
      </c>
      <c r="ES120" s="7">
        <f t="shared" si="231"/>
        <v>1</v>
      </c>
      <c r="ET120" s="7">
        <f t="shared" si="232"/>
        <v>1</v>
      </c>
      <c r="EU120" s="7">
        <f t="shared" si="358"/>
        <v>1</v>
      </c>
      <c r="EV120" s="7">
        <f t="shared" si="233"/>
        <v>1</v>
      </c>
      <c r="EW120" s="7">
        <f t="shared" si="234"/>
        <v>1</v>
      </c>
      <c r="EX120" s="7">
        <f t="shared" si="329"/>
        <v>1</v>
      </c>
      <c r="EY120" s="7">
        <f t="shared" si="330"/>
        <v>1</v>
      </c>
      <c r="EZ120" s="7">
        <f t="shared" si="235"/>
        <v>1</v>
      </c>
      <c r="FA120" s="7">
        <f t="shared" si="331"/>
        <v>1</v>
      </c>
      <c r="FB120" s="7">
        <f t="shared" si="359"/>
        <v>1</v>
      </c>
      <c r="FC120" s="7">
        <f t="shared" si="360"/>
        <v>1</v>
      </c>
      <c r="FD120" s="7">
        <f t="shared" si="236"/>
        <v>1</v>
      </c>
      <c r="FE120" s="7">
        <f t="shared" si="237"/>
        <v>1</v>
      </c>
      <c r="FF120" s="7">
        <f t="shared" si="238"/>
        <v>1</v>
      </c>
      <c r="FG120" s="7">
        <f t="shared" si="239"/>
        <v>1</v>
      </c>
      <c r="FH120" s="7">
        <f t="shared" si="240"/>
        <v>1</v>
      </c>
      <c r="FI120" s="7">
        <f t="shared" si="241"/>
        <v>0</v>
      </c>
      <c r="FJ120" s="7">
        <f t="shared" si="361"/>
        <v>0</v>
      </c>
      <c r="FK120" s="7">
        <f t="shared" si="242"/>
        <v>1</v>
      </c>
      <c r="FL120" s="7">
        <f>+Data[[#This Row],[¿El agente gestiona la oferta según la campaña vigente?48]]</f>
        <v>1</v>
      </c>
      <c r="FM120" s="7">
        <f t="shared" si="243"/>
        <v>1</v>
      </c>
      <c r="FN120" s="7">
        <f t="shared" si="244"/>
        <v>1</v>
      </c>
      <c r="FO120" s="7">
        <f t="shared" si="245"/>
        <v>1</v>
      </c>
      <c r="FP120" s="7">
        <f t="shared" si="362"/>
        <v>1</v>
      </c>
      <c r="FQ120" s="7">
        <f t="shared" si="246"/>
        <v>1</v>
      </c>
      <c r="FR120" s="7">
        <f>+Data[[#This Row],[¿El agente registra correctamente todas las interacciones?52]]</f>
        <v>1</v>
      </c>
      <c r="FS120" s="7">
        <f t="shared" si="363"/>
        <v>0</v>
      </c>
      <c r="FT120" s="240">
        <f t="shared" si="247"/>
        <v>1</v>
      </c>
      <c r="FU120" s="7">
        <f>+Data[[#This Row],[¿El agente confirma la titularidad del cliente adecuadamente?53]]</f>
        <v>1</v>
      </c>
      <c r="FV120" s="240">
        <f t="shared" si="248"/>
        <v>1</v>
      </c>
      <c r="FW120" s="240">
        <f t="shared" si="249"/>
        <v>1</v>
      </c>
      <c r="FX120" s="7">
        <f t="shared" si="364"/>
        <v>1</v>
      </c>
      <c r="FY120" s="240">
        <f t="shared" si="250"/>
        <v>1</v>
      </c>
      <c r="FZ120" s="7">
        <f>+Data[[#This Row],[¿El agente evita compartir información sensible?56]]</f>
        <v>1</v>
      </c>
      <c r="GA120" s="7">
        <f t="shared" si="365"/>
        <v>1</v>
      </c>
      <c r="GB120" s="189">
        <f t="shared" si="366"/>
        <v>7.5000000000000011E-2</v>
      </c>
      <c r="GC120" s="189">
        <f t="shared" si="367"/>
        <v>0.3</v>
      </c>
      <c r="GD120" s="190">
        <f t="shared" si="368"/>
        <v>0</v>
      </c>
      <c r="GE120" s="190">
        <f t="shared" si="369"/>
        <v>0.3</v>
      </c>
      <c r="GF120" s="7">
        <f t="shared" si="370"/>
        <v>0.67500000000000004</v>
      </c>
      <c r="GG120" s="187">
        <f>1</f>
        <v>1</v>
      </c>
      <c r="GH120" s="187">
        <f t="shared" si="251"/>
        <v>1</v>
      </c>
      <c r="GI120" t="str">
        <f t="shared" si="252"/>
        <v/>
      </c>
      <c r="GJ120" t="str">
        <f t="shared" si="253"/>
        <v/>
      </c>
      <c r="GK120" t="str">
        <f t="shared" si="254"/>
        <v/>
      </c>
      <c r="GN120" t="str">
        <f t="shared" si="255"/>
        <v/>
      </c>
      <c r="GO120" t="str">
        <f t="shared" si="256"/>
        <v/>
      </c>
      <c r="GP120" t="str">
        <f t="shared" si="257"/>
        <v/>
      </c>
      <c r="GQ120" t="str">
        <f t="shared" si="258"/>
        <v/>
      </c>
      <c r="GR120" t="str">
        <f t="shared" si="259"/>
        <v/>
      </c>
      <c r="GS120" t="str">
        <f t="shared" si="260"/>
        <v/>
      </c>
      <c r="GT120" t="str">
        <f t="shared" si="261"/>
        <v xml:space="preserve">¿El agente gestiona bien el tiempo de la interacción? </v>
      </c>
      <c r="GU120" t="e">
        <f>IF(#REF!="No",#REF!,"")</f>
        <v>#REF!</v>
      </c>
      <c r="GV120" t="str">
        <f t="shared" si="262"/>
        <v/>
      </c>
      <c r="GW120" t="str">
        <f t="shared" si="263"/>
        <v/>
      </c>
      <c r="GX120" t="str">
        <f t="shared" si="264"/>
        <v/>
      </c>
      <c r="GY120" t="str">
        <f t="shared" si="265"/>
        <v/>
      </c>
      <c r="GZ120" t="str">
        <f t="shared" si="266"/>
        <v/>
      </c>
      <c r="HA120" t="str">
        <f t="shared" si="267"/>
        <v/>
      </c>
      <c r="HB120" t="str">
        <f t="shared" si="268"/>
        <v/>
      </c>
      <c r="HC120" t="str">
        <f t="shared" si="269"/>
        <v/>
      </c>
      <c r="HD120" t="str">
        <f t="shared" si="270"/>
        <v/>
      </c>
      <c r="HE120" t="str">
        <f t="shared" si="271"/>
        <v/>
      </c>
      <c r="HF120" t="str">
        <f t="shared" si="272"/>
        <v/>
      </c>
      <c r="HG120" t="str">
        <f t="shared" si="273"/>
        <v/>
      </c>
      <c r="HH120" t="str">
        <f t="shared" si="274"/>
        <v/>
      </c>
      <c r="HI120" t="str">
        <f t="shared" si="275"/>
        <v/>
      </c>
      <c r="HJ120" t="str">
        <f t="shared" si="276"/>
        <v/>
      </c>
      <c r="HK120" t="str">
        <f t="shared" si="277"/>
        <v/>
      </c>
      <c r="HL120" t="str">
        <f t="shared" si="278"/>
        <v/>
      </c>
      <c r="HM120" t="str">
        <f t="shared" si="279"/>
        <v/>
      </c>
      <c r="HN120" t="str">
        <f t="shared" si="280"/>
        <v/>
      </c>
      <c r="HO120" t="str">
        <f t="shared" si="281"/>
        <v/>
      </c>
      <c r="HP120" t="str">
        <f t="shared" si="282"/>
        <v/>
      </c>
      <c r="HQ120" t="e">
        <f>IF(#REF!="No",#REF!,"")</f>
        <v>#REF!</v>
      </c>
      <c r="HR120" t="e">
        <f>IF(#REF!="No",#REF!,"")</f>
        <v>#REF!</v>
      </c>
      <c r="HS120" t="str">
        <f t="shared" si="283"/>
        <v/>
      </c>
      <c r="HT120" t="str">
        <f t="shared" si="284"/>
        <v/>
      </c>
      <c r="HU120" t="str">
        <f t="shared" si="285"/>
        <v/>
      </c>
      <c r="HV120" t="str">
        <f t="shared" si="286"/>
        <v/>
      </c>
      <c r="HW120" t="str">
        <f t="shared" si="287"/>
        <v/>
      </c>
      <c r="HX120" t="str">
        <f t="shared" si="288"/>
        <v xml:space="preserve">¿El agente maneja correctamente las objeciones del cliente? </v>
      </c>
      <c r="HY120" t="str">
        <f t="shared" si="289"/>
        <v/>
      </c>
      <c r="HZ120" t="str">
        <f t="shared" si="290"/>
        <v/>
      </c>
      <c r="IA120" t="str">
        <f t="shared" si="291"/>
        <v/>
      </c>
      <c r="IB120" t="str">
        <f t="shared" si="292"/>
        <v/>
      </c>
      <c r="IC120" t="str">
        <f t="shared" si="293"/>
        <v/>
      </c>
      <c r="ID120" s="187" t="str">
        <f t="shared" si="294"/>
        <v/>
      </c>
      <c r="IE120" s="187" t="str">
        <f t="shared" si="295"/>
        <v/>
      </c>
      <c r="IF120" s="187" t="str">
        <f t="shared" si="296"/>
        <v/>
      </c>
      <c r="IG120" s="187" t="str">
        <f t="shared" si="297"/>
        <v/>
      </c>
      <c r="IH120" s="78" t="str">
        <f>A120&amp;" "&amp;F120&amp;" "&amp;Data[[#This Row],[mes]]</f>
        <v>Eloisa Itzel Ojo Moreno Outbound may-26</v>
      </c>
      <c r="II120" s="78">
        <f t="shared" si="374"/>
        <v>1</v>
      </c>
      <c r="IJ120" s="78">
        <f t="shared" si="371"/>
        <v>1</v>
      </c>
      <c r="IK120" s="78">
        <f>IF(Data[[#This Row],[Muestra Critica]]&gt;0,Data[[#This Row],[Muestra Critica]],"")</f>
        <v>1</v>
      </c>
      <c r="IL120">
        <f>IF(IK120="","",COUNTIF($IK$3:$IK535,IK120))</f>
        <v>397</v>
      </c>
      <c r="IM120">
        <f t="shared" si="372"/>
        <v>0</v>
      </c>
      <c r="IN120" s="188" t="str">
        <f t="shared" si="298"/>
        <v>may-26</v>
      </c>
      <c r="IO120" s="78"/>
      <c r="IP120" s="78"/>
      <c r="IQ120" s="78"/>
      <c r="IR120" s="78"/>
      <c r="IS120" s="78" t="str">
        <f ca="1">IFERROR(_xlfn.XLOOKUP(A:A,HC!B:B,HC!E:E,,0),0)</f>
        <v>&gt; 60 dias</v>
      </c>
    </row>
    <row r="121" spans="1:253" ht="15.5">
      <c r="A121" s="205" t="s">
        <v>306</v>
      </c>
      <c r="B121" s="205">
        <v>67078827</v>
      </c>
      <c r="C121" s="210">
        <v>46160</v>
      </c>
      <c r="D121" s="205" t="s">
        <v>441</v>
      </c>
      <c r="E121" s="205" t="s">
        <v>433</v>
      </c>
      <c r="F121" s="205" t="s">
        <v>32</v>
      </c>
      <c r="G121" s="205" t="s">
        <v>436</v>
      </c>
      <c r="H121" s="205" t="s">
        <v>453</v>
      </c>
      <c r="I121" s="206" t="s">
        <v>447</v>
      </c>
      <c r="J121" s="168" t="s">
        <v>33</v>
      </c>
      <c r="K121" s="168" t="s">
        <v>33</v>
      </c>
      <c r="L121" s="168" t="s">
        <v>33</v>
      </c>
      <c r="M121" s="168" t="s">
        <v>33</v>
      </c>
      <c r="N121" s="168" t="s">
        <v>33</v>
      </c>
      <c r="O121" s="168" t="s">
        <v>33</v>
      </c>
      <c r="P121" s="168" t="s">
        <v>33</v>
      </c>
      <c r="Q121" s="168" t="s">
        <v>33</v>
      </c>
      <c r="R121" s="168" t="s">
        <v>33</v>
      </c>
      <c r="S121" s="168" t="s">
        <v>33</v>
      </c>
      <c r="T121" s="168" t="s">
        <v>33</v>
      </c>
      <c r="U121" s="168" t="s">
        <v>33</v>
      </c>
      <c r="V121" s="169" t="s">
        <v>33</v>
      </c>
      <c r="W121" s="169" t="s">
        <v>33</v>
      </c>
      <c r="X121" s="169" t="s">
        <v>33</v>
      </c>
      <c r="Y121" s="169" t="s">
        <v>33</v>
      </c>
      <c r="Z121" s="169" t="s">
        <v>33</v>
      </c>
      <c r="AA121" s="169" t="s">
        <v>33</v>
      </c>
      <c r="AB121" s="169" t="s">
        <v>33</v>
      </c>
      <c r="AC121" s="169" t="s">
        <v>33</v>
      </c>
      <c r="AD121" s="169" t="s">
        <v>33</v>
      </c>
      <c r="AE121" s="169" t="s">
        <v>33</v>
      </c>
      <c r="AF121" s="169" t="s">
        <v>33</v>
      </c>
      <c r="AG121" s="169" t="s">
        <v>33</v>
      </c>
      <c r="AH121" s="169" t="s">
        <v>33</v>
      </c>
      <c r="AI121" s="169" t="s">
        <v>33</v>
      </c>
      <c r="AJ121" s="169" t="s">
        <v>33</v>
      </c>
      <c r="AK121" s="169" t="s">
        <v>33</v>
      </c>
      <c r="AL121" s="169" t="s">
        <v>33</v>
      </c>
      <c r="AM121" s="169" t="s">
        <v>33</v>
      </c>
      <c r="AN121" s="169" t="s">
        <v>33</v>
      </c>
      <c r="AO121" s="169" t="s">
        <v>33</v>
      </c>
      <c r="AP121" s="169" t="s">
        <v>33</v>
      </c>
      <c r="AQ121" s="169" t="s">
        <v>464</v>
      </c>
      <c r="AR121" s="169" t="s">
        <v>33</v>
      </c>
      <c r="AS121" s="169" t="s">
        <v>34</v>
      </c>
      <c r="AT121" s="169" t="s">
        <v>33</v>
      </c>
      <c r="AU121" s="169" t="s">
        <v>33</v>
      </c>
      <c r="AV121" s="169" t="s">
        <v>33</v>
      </c>
      <c r="AW121" s="169" t="s">
        <v>33</v>
      </c>
      <c r="AX121" s="169" t="s">
        <v>33</v>
      </c>
      <c r="AY121" s="169" t="s">
        <v>33</v>
      </c>
      <c r="AZ121" s="169" t="s">
        <v>33</v>
      </c>
      <c r="BA121" s="169" t="s">
        <v>33</v>
      </c>
      <c r="BB121" s="169" t="s">
        <v>33</v>
      </c>
      <c r="BC121" s="207" t="s">
        <v>33</v>
      </c>
      <c r="BD121" s="207" t="s">
        <v>33</v>
      </c>
      <c r="BE121" s="207" t="s">
        <v>33</v>
      </c>
      <c r="BF121" s="208" t="s">
        <v>33</v>
      </c>
      <c r="BG121" s="196"/>
      <c r="BH121" s="211" t="str">
        <f>Data[[#This Row],[Tipo de Muestra]]</f>
        <v>Critica</v>
      </c>
      <c r="BI121" s="196"/>
      <c r="BJ121" s="196"/>
      <c r="BK121">
        <f t="shared" si="206"/>
        <v>1</v>
      </c>
      <c r="BL121">
        <f t="shared" si="207"/>
        <v>1</v>
      </c>
      <c r="BM121">
        <f t="shared" si="332"/>
        <v>1</v>
      </c>
      <c r="BN121">
        <f t="shared" si="333"/>
        <v>1</v>
      </c>
      <c r="BO121">
        <f t="shared" si="334"/>
        <v>1</v>
      </c>
      <c r="BP121">
        <f t="shared" si="335"/>
        <v>1</v>
      </c>
      <c r="BQ121">
        <f t="shared" si="336"/>
        <v>1</v>
      </c>
      <c r="BR121">
        <f t="shared" si="337"/>
        <v>1</v>
      </c>
      <c r="BS121">
        <f t="shared" si="338"/>
        <v>1</v>
      </c>
      <c r="BT121">
        <f t="shared" si="339"/>
        <v>1</v>
      </c>
      <c r="BU121">
        <f t="shared" si="340"/>
        <v>1</v>
      </c>
      <c r="BV121">
        <f t="shared" si="341"/>
        <v>1</v>
      </c>
      <c r="BW121">
        <f t="shared" si="342"/>
        <v>1</v>
      </c>
      <c r="BX121">
        <f t="shared" si="343"/>
        <v>1</v>
      </c>
      <c r="BY121">
        <f t="shared" si="344"/>
        <v>1</v>
      </c>
      <c r="BZ121">
        <f t="shared" si="345"/>
        <v>1</v>
      </c>
      <c r="CA121">
        <f t="shared" si="346"/>
        <v>1</v>
      </c>
      <c r="CB121">
        <f t="shared" si="347"/>
        <v>1</v>
      </c>
      <c r="CC121">
        <f t="shared" si="348"/>
        <v>1</v>
      </c>
      <c r="CD121">
        <f t="shared" si="349"/>
        <v>1</v>
      </c>
      <c r="CE121">
        <f t="shared" si="350"/>
        <v>1</v>
      </c>
      <c r="CF121">
        <f t="shared" si="299"/>
        <v>1</v>
      </c>
      <c r="CG121">
        <f t="shared" si="300"/>
        <v>1</v>
      </c>
      <c r="CH121">
        <f t="shared" si="301"/>
        <v>1</v>
      </c>
      <c r="CI121">
        <f t="shared" si="302"/>
        <v>1</v>
      </c>
      <c r="CJ121">
        <f t="shared" si="303"/>
        <v>1</v>
      </c>
      <c r="CK121">
        <f t="shared" si="304"/>
        <v>1</v>
      </c>
      <c r="CL121">
        <f t="shared" si="305"/>
        <v>1</v>
      </c>
      <c r="CM121">
        <f t="shared" si="306"/>
        <v>1</v>
      </c>
      <c r="CN121">
        <f t="shared" si="307"/>
        <v>1</v>
      </c>
      <c r="CO121">
        <f t="shared" si="308"/>
        <v>1</v>
      </c>
      <c r="CP121">
        <f t="shared" si="309"/>
        <v>1</v>
      </c>
      <c r="CQ121">
        <f t="shared" si="310"/>
        <v>1</v>
      </c>
      <c r="CR121">
        <f t="shared" si="311"/>
        <v>1</v>
      </c>
      <c r="CS121">
        <f t="shared" si="312"/>
        <v>0</v>
      </c>
      <c r="CT121">
        <f t="shared" si="313"/>
        <v>1</v>
      </c>
      <c r="CU121">
        <f t="shared" si="314"/>
        <v>1</v>
      </c>
      <c r="CV121">
        <f t="shared" si="315"/>
        <v>1</v>
      </c>
      <c r="CW121">
        <f t="shared" si="316"/>
        <v>1</v>
      </c>
      <c r="CX121">
        <f t="shared" si="317"/>
        <v>1</v>
      </c>
      <c r="CY121">
        <f t="shared" si="318"/>
        <v>1</v>
      </c>
      <c r="CZ121">
        <f t="shared" si="319"/>
        <v>1</v>
      </c>
      <c r="DA121">
        <f t="shared" si="320"/>
        <v>1</v>
      </c>
      <c r="DB121">
        <f t="shared" si="321"/>
        <v>1</v>
      </c>
      <c r="DC121" s="187">
        <f t="shared" si="322"/>
        <v>1</v>
      </c>
      <c r="DD121" s="187">
        <f t="shared" si="323"/>
        <v>1</v>
      </c>
      <c r="DE121" s="187">
        <f t="shared" si="324"/>
        <v>1</v>
      </c>
      <c r="DF121" s="187">
        <f t="shared" si="208"/>
        <v>1</v>
      </c>
      <c r="DG121">
        <f t="shared" si="351"/>
        <v>1</v>
      </c>
      <c r="DH121" s="7">
        <f t="shared" si="209"/>
        <v>0.15</v>
      </c>
      <c r="DI121" s="7">
        <f t="shared" si="210"/>
        <v>0.15</v>
      </c>
      <c r="DJ121" s="7">
        <f t="shared" si="211"/>
        <v>0.15</v>
      </c>
      <c r="DK121" s="7">
        <f t="shared" si="352"/>
        <v>0.15</v>
      </c>
      <c r="DL121" s="7">
        <f t="shared" si="212"/>
        <v>0.3</v>
      </c>
      <c r="DM121" s="7">
        <f t="shared" si="213"/>
        <v>0.3</v>
      </c>
      <c r="DN121" s="7">
        <f t="shared" si="214"/>
        <v>0.3</v>
      </c>
      <c r="DO121" s="7">
        <f t="shared" si="215"/>
        <v>0.3</v>
      </c>
      <c r="DP121" s="7">
        <f>IF(MIN(Data[[#This Row],[¿El agente demuestra escucha activa durante la gestión?6]:[¿El agente parafrasea para confirmar entendimiento?9]])=0,0,30%)</f>
        <v>0.3</v>
      </c>
      <c r="DQ121" s="7">
        <f t="shared" si="216"/>
        <v>0.3</v>
      </c>
      <c r="DR121" s="7">
        <f t="shared" si="217"/>
        <v>0.3</v>
      </c>
      <c r="DS121" s="7">
        <f t="shared" si="218"/>
        <v>0.3</v>
      </c>
      <c r="DT121" s="7">
        <f t="shared" si="219"/>
        <v>0.3</v>
      </c>
      <c r="DU121" s="7">
        <f>IF(MIN(Data[[#This Row],[¿El agente adapta su comunicación al cliente?11]:[¿El agente utiliza el plural corporativo correctamente?14]])=0,0,30%)</f>
        <v>0.3</v>
      </c>
      <c r="DV121" s="7">
        <f t="shared" si="220"/>
        <v>0.25</v>
      </c>
      <c r="DW121" s="7">
        <f t="shared" si="353"/>
        <v>0.25</v>
      </c>
      <c r="DX121" s="7">
        <f t="shared" si="354"/>
        <v>1</v>
      </c>
      <c r="DY121" s="7">
        <f t="shared" si="325"/>
        <v>1</v>
      </c>
      <c r="DZ121" s="7">
        <f t="shared" si="326"/>
        <v>1</v>
      </c>
      <c r="EA121" s="7">
        <f t="shared" si="327"/>
        <v>1</v>
      </c>
      <c r="EB121" s="7">
        <f t="shared" si="328"/>
        <v>1</v>
      </c>
      <c r="EC121" s="7">
        <f t="shared" si="355"/>
        <v>1</v>
      </c>
      <c r="ED121" s="7">
        <f t="shared" si="221"/>
        <v>1</v>
      </c>
      <c r="EE121" s="7">
        <f t="shared" si="222"/>
        <v>1</v>
      </c>
      <c r="EF121" s="7">
        <f>IF(SUM(Data[[#This Row],[¿El agente presenta correctamente los beneficios del producto?23]:[¿El agente comunica beneficios emocionales al cliente?24]])=200%,100%,0%)</f>
        <v>1</v>
      </c>
      <c r="EG121" s="7">
        <f t="shared" si="223"/>
        <v>1</v>
      </c>
      <c r="EH121" s="7">
        <f t="shared" si="224"/>
        <v>1</v>
      </c>
      <c r="EI121" s="7">
        <f t="shared" si="225"/>
        <v>1</v>
      </c>
      <c r="EJ121" s="7">
        <f t="shared" si="356"/>
        <v>1</v>
      </c>
      <c r="EK121" s="7">
        <f t="shared" si="226"/>
        <v>1</v>
      </c>
      <c r="EL121" s="7">
        <f>+Data[[#This Row],[¿El agente explica los términos y condiciones del servicio?28]]</f>
        <v>1</v>
      </c>
      <c r="EM121" s="7">
        <f t="shared" si="227"/>
        <v>1</v>
      </c>
      <c r="EN121" s="7">
        <f>+Data[[#This Row],[¿El agente identifica correctamente la solicitud del cliente? 2]]</f>
        <v>1</v>
      </c>
      <c r="EO121" s="7">
        <f t="shared" si="228"/>
        <v>1</v>
      </c>
      <c r="EP121" s="7">
        <f t="shared" si="229"/>
        <v>1</v>
      </c>
      <c r="EQ121" s="7">
        <f t="shared" si="230"/>
        <v>1</v>
      </c>
      <c r="ER121" s="7">
        <f t="shared" si="357"/>
        <v>1</v>
      </c>
      <c r="ES121" s="7">
        <f t="shared" si="231"/>
        <v>1</v>
      </c>
      <c r="ET121" s="7">
        <f t="shared" si="232"/>
        <v>1</v>
      </c>
      <c r="EU121" s="7">
        <f t="shared" si="358"/>
        <v>1</v>
      </c>
      <c r="EV121" s="7">
        <f t="shared" si="233"/>
        <v>1</v>
      </c>
      <c r="EW121" s="7">
        <f t="shared" si="234"/>
        <v>1</v>
      </c>
      <c r="EX121" s="7">
        <f t="shared" si="329"/>
        <v>1</v>
      </c>
      <c r="EY121" s="7">
        <f t="shared" si="330"/>
        <v>1</v>
      </c>
      <c r="EZ121" s="7">
        <f t="shared" si="235"/>
        <v>1</v>
      </c>
      <c r="FA121" s="7">
        <f t="shared" si="331"/>
        <v>1</v>
      </c>
      <c r="FB121" s="7">
        <f t="shared" si="359"/>
        <v>1</v>
      </c>
      <c r="FC121" s="7">
        <f t="shared" si="360"/>
        <v>1</v>
      </c>
      <c r="FD121" s="7">
        <f t="shared" si="236"/>
        <v>1</v>
      </c>
      <c r="FE121" s="7">
        <f t="shared" si="237"/>
        <v>0</v>
      </c>
      <c r="FF121" s="7">
        <f t="shared" si="238"/>
        <v>1</v>
      </c>
      <c r="FG121" s="7">
        <f t="shared" si="239"/>
        <v>1</v>
      </c>
      <c r="FH121" s="7">
        <f t="shared" si="240"/>
        <v>1</v>
      </c>
      <c r="FI121" s="7">
        <f t="shared" si="241"/>
        <v>1</v>
      </c>
      <c r="FJ121" s="7">
        <f t="shared" si="361"/>
        <v>0</v>
      </c>
      <c r="FK121" s="7">
        <f t="shared" si="242"/>
        <v>1</v>
      </c>
      <c r="FL121" s="7">
        <f>+Data[[#This Row],[¿El agente gestiona la oferta según la campaña vigente?48]]</f>
        <v>1</v>
      </c>
      <c r="FM121" s="7">
        <f t="shared" si="243"/>
        <v>1</v>
      </c>
      <c r="FN121" s="7">
        <f t="shared" si="244"/>
        <v>1</v>
      </c>
      <c r="FO121" s="7">
        <f t="shared" si="245"/>
        <v>1</v>
      </c>
      <c r="FP121" s="7">
        <f t="shared" si="362"/>
        <v>1</v>
      </c>
      <c r="FQ121" s="7">
        <f t="shared" si="246"/>
        <v>1</v>
      </c>
      <c r="FR121" s="7">
        <f>+Data[[#This Row],[¿El agente registra correctamente todas las interacciones?52]]</f>
        <v>1</v>
      </c>
      <c r="FS121" s="7">
        <f t="shared" si="363"/>
        <v>0</v>
      </c>
      <c r="FT121" s="240">
        <f t="shared" si="247"/>
        <v>1</v>
      </c>
      <c r="FU121" s="7">
        <f>+Data[[#This Row],[¿El agente confirma la titularidad del cliente adecuadamente?53]]</f>
        <v>1</v>
      </c>
      <c r="FV121" s="240">
        <f t="shared" si="248"/>
        <v>1</v>
      </c>
      <c r="FW121" s="240">
        <f t="shared" si="249"/>
        <v>1</v>
      </c>
      <c r="FX121" s="7">
        <f t="shared" si="364"/>
        <v>1</v>
      </c>
      <c r="FY121" s="240">
        <f t="shared" si="250"/>
        <v>1</v>
      </c>
      <c r="FZ121" s="7">
        <f>+Data[[#This Row],[¿El agente evita compartir información sensible?56]]</f>
        <v>1</v>
      </c>
      <c r="GA121" s="7">
        <f t="shared" si="365"/>
        <v>1</v>
      </c>
      <c r="GB121" s="189">
        <f t="shared" si="366"/>
        <v>0.1</v>
      </c>
      <c r="GC121" s="189">
        <f t="shared" si="367"/>
        <v>0.3</v>
      </c>
      <c r="GD121" s="190">
        <f t="shared" si="368"/>
        <v>0</v>
      </c>
      <c r="GE121" s="190">
        <f t="shared" si="369"/>
        <v>0.3</v>
      </c>
      <c r="GF121" s="7">
        <f t="shared" si="370"/>
        <v>0.7</v>
      </c>
      <c r="GG121" s="187">
        <f>1</f>
        <v>1</v>
      </c>
      <c r="GH121" s="187">
        <f t="shared" si="251"/>
        <v>1</v>
      </c>
      <c r="GI121" t="str">
        <f t="shared" si="252"/>
        <v/>
      </c>
      <c r="GJ121" t="str">
        <f t="shared" si="253"/>
        <v/>
      </c>
      <c r="GK121" t="str">
        <f t="shared" si="254"/>
        <v/>
      </c>
      <c r="GN121" t="str">
        <f t="shared" si="255"/>
        <v/>
      </c>
      <c r="GO121" t="str">
        <f t="shared" si="256"/>
        <v/>
      </c>
      <c r="GP121" t="str">
        <f t="shared" si="257"/>
        <v/>
      </c>
      <c r="GQ121" t="str">
        <f t="shared" si="258"/>
        <v/>
      </c>
      <c r="GR121" t="str">
        <f t="shared" si="259"/>
        <v/>
      </c>
      <c r="GS121" t="str">
        <f t="shared" si="260"/>
        <v/>
      </c>
      <c r="GT121" t="str">
        <f t="shared" si="261"/>
        <v/>
      </c>
      <c r="GU121" t="e">
        <f>IF(#REF!="No",#REF!,"")</f>
        <v>#REF!</v>
      </c>
      <c r="GV121" t="str">
        <f t="shared" si="262"/>
        <v/>
      </c>
      <c r="GW121" t="str">
        <f t="shared" si="263"/>
        <v/>
      </c>
      <c r="GX121" t="str">
        <f t="shared" si="264"/>
        <v/>
      </c>
      <c r="GY121" t="str">
        <f t="shared" si="265"/>
        <v/>
      </c>
      <c r="GZ121" t="str">
        <f t="shared" si="266"/>
        <v/>
      </c>
      <c r="HA121" t="str">
        <f t="shared" si="267"/>
        <v/>
      </c>
      <c r="HB121" t="str">
        <f t="shared" si="268"/>
        <v/>
      </c>
      <c r="HC121" t="str">
        <f t="shared" si="269"/>
        <v/>
      </c>
      <c r="HD121" t="str">
        <f t="shared" si="270"/>
        <v/>
      </c>
      <c r="HE121" t="str">
        <f t="shared" si="271"/>
        <v/>
      </c>
      <c r="HF121" t="str">
        <f t="shared" si="272"/>
        <v/>
      </c>
      <c r="HG121" t="str">
        <f t="shared" si="273"/>
        <v/>
      </c>
      <c r="HH121" t="str">
        <f t="shared" si="274"/>
        <v/>
      </c>
      <c r="HI121" t="str">
        <f t="shared" si="275"/>
        <v/>
      </c>
      <c r="HJ121" t="str">
        <f t="shared" si="276"/>
        <v/>
      </c>
      <c r="HK121" t="str">
        <f t="shared" si="277"/>
        <v/>
      </c>
      <c r="HL121" t="str">
        <f t="shared" si="278"/>
        <v/>
      </c>
      <c r="HM121" t="str">
        <f t="shared" si="279"/>
        <v/>
      </c>
      <c r="HN121" t="str">
        <f t="shared" si="280"/>
        <v/>
      </c>
      <c r="HO121" t="str">
        <f t="shared" si="281"/>
        <v/>
      </c>
      <c r="HP121" t="str">
        <f t="shared" si="282"/>
        <v/>
      </c>
      <c r="HQ121" t="e">
        <f>IF(#REF!="No",#REF!,"")</f>
        <v>#REF!</v>
      </c>
      <c r="HR121" t="e">
        <f>IF(#REF!="No",#REF!,"")</f>
        <v>#REF!</v>
      </c>
      <c r="HS121" t="str">
        <f t="shared" si="283"/>
        <v/>
      </c>
      <c r="HT121" t="str">
        <f t="shared" si="284"/>
        <v xml:space="preserve">¿El agente realiza venta cruzada cuando corresponde? </v>
      </c>
      <c r="HU121" t="str">
        <f t="shared" si="285"/>
        <v/>
      </c>
      <c r="HV121" t="str">
        <f t="shared" si="286"/>
        <v/>
      </c>
      <c r="HW121" t="str">
        <f t="shared" si="287"/>
        <v/>
      </c>
      <c r="HX121" t="str">
        <f t="shared" si="288"/>
        <v/>
      </c>
      <c r="HY121" t="str">
        <f t="shared" si="289"/>
        <v/>
      </c>
      <c r="HZ121" t="str">
        <f t="shared" si="290"/>
        <v/>
      </c>
      <c r="IA121" t="str">
        <f t="shared" si="291"/>
        <v/>
      </c>
      <c r="IB121" t="str">
        <f t="shared" si="292"/>
        <v/>
      </c>
      <c r="IC121" t="str">
        <f t="shared" si="293"/>
        <v/>
      </c>
      <c r="ID121" s="187" t="str">
        <f t="shared" si="294"/>
        <v/>
      </c>
      <c r="IE121" s="187" t="str">
        <f t="shared" si="295"/>
        <v/>
      </c>
      <c r="IF121" s="187" t="str">
        <f t="shared" si="296"/>
        <v/>
      </c>
      <c r="IG121" s="187" t="str">
        <f t="shared" si="297"/>
        <v/>
      </c>
      <c r="IH121" s="78" t="str">
        <f>A121&amp;" "&amp;F121&amp;" "&amp;Data[[#This Row],[mes]]</f>
        <v>Lee Omar Dean Valenzuela Outbound may-26</v>
      </c>
      <c r="II121" s="78">
        <f t="shared" si="374"/>
        <v>1</v>
      </c>
      <c r="IJ121" s="78">
        <f t="shared" si="371"/>
        <v>1</v>
      </c>
      <c r="IK121" s="78">
        <f>IF(Data[[#This Row],[Muestra Critica]]&gt;0,Data[[#This Row],[Muestra Critica]],"")</f>
        <v>1</v>
      </c>
      <c r="IL121">
        <f>IF(IK121="","",COUNTIF($IK$3:$IK536,IK121))</f>
        <v>397</v>
      </c>
      <c r="IM121">
        <f t="shared" si="372"/>
        <v>0</v>
      </c>
      <c r="IN121" s="188" t="str">
        <f t="shared" si="298"/>
        <v>may-26</v>
      </c>
      <c r="IO121" s="78"/>
      <c r="IP121" s="78"/>
      <c r="IQ121" s="78"/>
      <c r="IR121" s="78"/>
      <c r="IS121" s="78" t="str">
        <f ca="1">IFERROR(_xlfn.XLOOKUP(A:A,HC!B:B,HC!E:E,,0),0)</f>
        <v>&gt; 60 dias</v>
      </c>
    </row>
    <row r="122" spans="1:253" ht="15.5">
      <c r="A122" s="205" t="s">
        <v>300</v>
      </c>
      <c r="B122" s="205">
        <v>67021903</v>
      </c>
      <c r="C122" s="210">
        <v>46160</v>
      </c>
      <c r="D122" s="205" t="s">
        <v>441</v>
      </c>
      <c r="E122" s="205" t="s">
        <v>433</v>
      </c>
      <c r="F122" s="205" t="s">
        <v>32</v>
      </c>
      <c r="G122" s="205" t="s">
        <v>436</v>
      </c>
      <c r="H122" s="205" t="s">
        <v>453</v>
      </c>
      <c r="I122" s="206" t="s">
        <v>447</v>
      </c>
      <c r="J122" s="168" t="s">
        <v>33</v>
      </c>
      <c r="K122" s="168" t="s">
        <v>33</v>
      </c>
      <c r="L122" s="168" t="s">
        <v>33</v>
      </c>
      <c r="M122" s="168" t="s">
        <v>33</v>
      </c>
      <c r="N122" s="168" t="s">
        <v>33</v>
      </c>
      <c r="O122" s="168" t="s">
        <v>33</v>
      </c>
      <c r="P122" s="168" t="s">
        <v>33</v>
      </c>
      <c r="Q122" s="168" t="s">
        <v>33</v>
      </c>
      <c r="R122" s="168" t="s">
        <v>33</v>
      </c>
      <c r="S122" s="168" t="s">
        <v>33</v>
      </c>
      <c r="T122" s="168" t="s">
        <v>33</v>
      </c>
      <c r="U122" s="168" t="s">
        <v>33</v>
      </c>
      <c r="V122" s="169" t="s">
        <v>33</v>
      </c>
      <c r="W122" s="169" t="s">
        <v>33</v>
      </c>
      <c r="X122" s="169" t="s">
        <v>33</v>
      </c>
      <c r="Y122" s="169" t="s">
        <v>33</v>
      </c>
      <c r="Z122" s="169" t="s">
        <v>33</v>
      </c>
      <c r="AA122" s="169" t="s">
        <v>33</v>
      </c>
      <c r="AB122" s="169" t="s">
        <v>33</v>
      </c>
      <c r="AC122" s="169" t="s">
        <v>33</v>
      </c>
      <c r="AD122" s="169" t="s">
        <v>33</v>
      </c>
      <c r="AE122" s="169" t="s">
        <v>33</v>
      </c>
      <c r="AF122" s="169" t="s">
        <v>33</v>
      </c>
      <c r="AG122" s="169" t="s">
        <v>33</v>
      </c>
      <c r="AH122" s="169" t="s">
        <v>33</v>
      </c>
      <c r="AI122" s="169" t="s">
        <v>33</v>
      </c>
      <c r="AJ122" s="169" t="s">
        <v>33</v>
      </c>
      <c r="AK122" s="169" t="s">
        <v>33</v>
      </c>
      <c r="AL122" s="169" t="s">
        <v>33</v>
      </c>
      <c r="AM122" s="169" t="s">
        <v>33</v>
      </c>
      <c r="AN122" s="169" t="s">
        <v>33</v>
      </c>
      <c r="AO122" s="169" t="s">
        <v>33</v>
      </c>
      <c r="AP122" s="169" t="s">
        <v>33</v>
      </c>
      <c r="AQ122" s="169" t="s">
        <v>464</v>
      </c>
      <c r="AR122" s="169" t="s">
        <v>33</v>
      </c>
      <c r="AS122" s="169" t="s">
        <v>34</v>
      </c>
      <c r="AT122" s="169" t="s">
        <v>33</v>
      </c>
      <c r="AU122" s="169" t="s">
        <v>33</v>
      </c>
      <c r="AV122" s="169" t="s">
        <v>33</v>
      </c>
      <c r="AW122" s="169" t="s">
        <v>34</v>
      </c>
      <c r="AX122" s="169" t="s">
        <v>33</v>
      </c>
      <c r="AY122" s="169" t="s">
        <v>33</v>
      </c>
      <c r="AZ122" s="169" t="s">
        <v>33</v>
      </c>
      <c r="BA122" s="169" t="s">
        <v>33</v>
      </c>
      <c r="BB122" s="169" t="s">
        <v>33</v>
      </c>
      <c r="BC122" s="207" t="s">
        <v>33</v>
      </c>
      <c r="BD122" s="207" t="s">
        <v>33</v>
      </c>
      <c r="BE122" s="207" t="s">
        <v>33</v>
      </c>
      <c r="BF122" s="208" t="s">
        <v>33</v>
      </c>
      <c r="BG122" s="196"/>
      <c r="BH122" s="211" t="str">
        <f>Data[[#This Row],[Tipo de Muestra]]</f>
        <v>Critica</v>
      </c>
      <c r="BI122" s="196"/>
      <c r="BJ122" s="196"/>
      <c r="BK122">
        <f t="shared" si="206"/>
        <v>1</v>
      </c>
      <c r="BL122">
        <f t="shared" si="207"/>
        <v>1</v>
      </c>
      <c r="BM122">
        <f t="shared" si="332"/>
        <v>1</v>
      </c>
      <c r="BN122">
        <f t="shared" si="333"/>
        <v>1</v>
      </c>
      <c r="BO122">
        <f t="shared" si="334"/>
        <v>1</v>
      </c>
      <c r="BP122">
        <f t="shared" si="335"/>
        <v>1</v>
      </c>
      <c r="BQ122">
        <f t="shared" si="336"/>
        <v>1</v>
      </c>
      <c r="BR122">
        <f t="shared" si="337"/>
        <v>1</v>
      </c>
      <c r="BS122">
        <f t="shared" si="338"/>
        <v>1</v>
      </c>
      <c r="BT122">
        <f t="shared" si="339"/>
        <v>1</v>
      </c>
      <c r="BU122">
        <f t="shared" si="340"/>
        <v>1</v>
      </c>
      <c r="BV122">
        <f t="shared" si="341"/>
        <v>1</v>
      </c>
      <c r="BW122">
        <f t="shared" si="342"/>
        <v>1</v>
      </c>
      <c r="BX122">
        <f t="shared" si="343"/>
        <v>1</v>
      </c>
      <c r="BY122">
        <f t="shared" si="344"/>
        <v>1</v>
      </c>
      <c r="BZ122">
        <f t="shared" si="345"/>
        <v>1</v>
      </c>
      <c r="CA122">
        <f t="shared" si="346"/>
        <v>1</v>
      </c>
      <c r="CB122">
        <f t="shared" si="347"/>
        <v>1</v>
      </c>
      <c r="CC122">
        <f t="shared" si="348"/>
        <v>1</v>
      </c>
      <c r="CD122">
        <f t="shared" si="349"/>
        <v>1</v>
      </c>
      <c r="CE122">
        <f t="shared" si="350"/>
        <v>1</v>
      </c>
      <c r="CF122">
        <f t="shared" si="299"/>
        <v>1</v>
      </c>
      <c r="CG122">
        <f t="shared" si="300"/>
        <v>1</v>
      </c>
      <c r="CH122">
        <f t="shared" si="301"/>
        <v>1</v>
      </c>
      <c r="CI122">
        <f t="shared" si="302"/>
        <v>1</v>
      </c>
      <c r="CJ122">
        <f t="shared" si="303"/>
        <v>1</v>
      </c>
      <c r="CK122">
        <f t="shared" si="304"/>
        <v>1</v>
      </c>
      <c r="CL122">
        <f t="shared" si="305"/>
        <v>1</v>
      </c>
      <c r="CM122">
        <f t="shared" si="306"/>
        <v>1</v>
      </c>
      <c r="CN122">
        <f t="shared" si="307"/>
        <v>1</v>
      </c>
      <c r="CO122">
        <f t="shared" si="308"/>
        <v>1</v>
      </c>
      <c r="CP122">
        <f t="shared" si="309"/>
        <v>1</v>
      </c>
      <c r="CQ122">
        <f t="shared" si="310"/>
        <v>1</v>
      </c>
      <c r="CR122">
        <f t="shared" si="311"/>
        <v>1</v>
      </c>
      <c r="CS122">
        <f t="shared" si="312"/>
        <v>0</v>
      </c>
      <c r="CT122">
        <f t="shared" si="313"/>
        <v>1</v>
      </c>
      <c r="CU122">
        <f t="shared" si="314"/>
        <v>1</v>
      </c>
      <c r="CV122">
        <f t="shared" si="315"/>
        <v>1</v>
      </c>
      <c r="CW122">
        <f t="shared" si="316"/>
        <v>0</v>
      </c>
      <c r="CX122">
        <f t="shared" si="317"/>
        <v>1</v>
      </c>
      <c r="CY122">
        <f t="shared" si="318"/>
        <v>1</v>
      </c>
      <c r="CZ122">
        <f t="shared" si="319"/>
        <v>1</v>
      </c>
      <c r="DA122">
        <f t="shared" si="320"/>
        <v>1</v>
      </c>
      <c r="DB122">
        <f t="shared" si="321"/>
        <v>1</v>
      </c>
      <c r="DC122" s="187">
        <f t="shared" si="322"/>
        <v>1</v>
      </c>
      <c r="DD122" s="187">
        <f t="shared" si="323"/>
        <v>1</v>
      </c>
      <c r="DE122" s="187">
        <f t="shared" si="324"/>
        <v>1</v>
      </c>
      <c r="DF122" s="187">
        <f t="shared" si="208"/>
        <v>1</v>
      </c>
      <c r="DG122">
        <f t="shared" si="351"/>
        <v>1</v>
      </c>
      <c r="DH122" s="7">
        <f t="shared" si="209"/>
        <v>0.15</v>
      </c>
      <c r="DI122" s="7">
        <f t="shared" si="210"/>
        <v>0.15</v>
      </c>
      <c r="DJ122" s="7">
        <f t="shared" si="211"/>
        <v>0.15</v>
      </c>
      <c r="DK122" s="7">
        <f t="shared" si="352"/>
        <v>0.15</v>
      </c>
      <c r="DL122" s="7">
        <f t="shared" si="212"/>
        <v>0.3</v>
      </c>
      <c r="DM122" s="7">
        <f t="shared" si="213"/>
        <v>0.3</v>
      </c>
      <c r="DN122" s="7">
        <f t="shared" si="214"/>
        <v>0.3</v>
      </c>
      <c r="DO122" s="7">
        <f t="shared" si="215"/>
        <v>0.3</v>
      </c>
      <c r="DP122" s="7">
        <f>IF(MIN(Data[[#This Row],[¿El agente demuestra escucha activa durante la gestión?6]:[¿El agente parafrasea para confirmar entendimiento?9]])=0,0,30%)</f>
        <v>0.3</v>
      </c>
      <c r="DQ122" s="7">
        <f t="shared" si="216"/>
        <v>0.3</v>
      </c>
      <c r="DR122" s="7">
        <f t="shared" si="217"/>
        <v>0.3</v>
      </c>
      <c r="DS122" s="7">
        <f t="shared" si="218"/>
        <v>0.3</v>
      </c>
      <c r="DT122" s="7">
        <f t="shared" si="219"/>
        <v>0.3</v>
      </c>
      <c r="DU122" s="7">
        <f>IF(MIN(Data[[#This Row],[¿El agente adapta su comunicación al cliente?11]:[¿El agente utiliza el plural corporativo correctamente?14]])=0,0,30%)</f>
        <v>0.3</v>
      </c>
      <c r="DV122" s="7">
        <f t="shared" si="220"/>
        <v>0.25</v>
      </c>
      <c r="DW122" s="7">
        <f t="shared" si="353"/>
        <v>0.25</v>
      </c>
      <c r="DX122" s="7">
        <f t="shared" si="354"/>
        <v>1</v>
      </c>
      <c r="DY122" s="7">
        <f t="shared" si="325"/>
        <v>1</v>
      </c>
      <c r="DZ122" s="7">
        <f t="shared" si="326"/>
        <v>1</v>
      </c>
      <c r="EA122" s="7">
        <f t="shared" si="327"/>
        <v>1</v>
      </c>
      <c r="EB122" s="7">
        <f t="shared" si="328"/>
        <v>1</v>
      </c>
      <c r="EC122" s="7">
        <f t="shared" si="355"/>
        <v>1</v>
      </c>
      <c r="ED122" s="7">
        <f t="shared" si="221"/>
        <v>1</v>
      </c>
      <c r="EE122" s="7">
        <f t="shared" si="222"/>
        <v>1</v>
      </c>
      <c r="EF122" s="7">
        <f>IF(SUM(Data[[#This Row],[¿El agente presenta correctamente los beneficios del producto?23]:[¿El agente comunica beneficios emocionales al cliente?24]])=200%,100%,0%)</f>
        <v>1</v>
      </c>
      <c r="EG122" s="7">
        <f t="shared" si="223"/>
        <v>1</v>
      </c>
      <c r="EH122" s="7">
        <f t="shared" si="224"/>
        <v>1</v>
      </c>
      <c r="EI122" s="7">
        <f t="shared" si="225"/>
        <v>1</v>
      </c>
      <c r="EJ122" s="7">
        <f t="shared" si="356"/>
        <v>1</v>
      </c>
      <c r="EK122" s="7">
        <f t="shared" si="226"/>
        <v>1</v>
      </c>
      <c r="EL122" s="7">
        <f>+Data[[#This Row],[¿El agente explica los términos y condiciones del servicio?28]]</f>
        <v>1</v>
      </c>
      <c r="EM122" s="7">
        <f t="shared" si="227"/>
        <v>1</v>
      </c>
      <c r="EN122" s="7">
        <f>+Data[[#This Row],[¿El agente identifica correctamente la solicitud del cliente? 2]]</f>
        <v>1</v>
      </c>
      <c r="EO122" s="7">
        <f t="shared" si="228"/>
        <v>1</v>
      </c>
      <c r="EP122" s="7">
        <f t="shared" si="229"/>
        <v>1</v>
      </c>
      <c r="EQ122" s="7">
        <f t="shared" si="230"/>
        <v>1</v>
      </c>
      <c r="ER122" s="7">
        <f t="shared" si="357"/>
        <v>1</v>
      </c>
      <c r="ES122" s="7">
        <f t="shared" si="231"/>
        <v>1</v>
      </c>
      <c r="ET122" s="7">
        <f t="shared" si="232"/>
        <v>1</v>
      </c>
      <c r="EU122" s="7">
        <f t="shared" si="358"/>
        <v>1</v>
      </c>
      <c r="EV122" s="7">
        <f t="shared" si="233"/>
        <v>1</v>
      </c>
      <c r="EW122" s="7">
        <f t="shared" si="234"/>
        <v>1</v>
      </c>
      <c r="EX122" s="7">
        <f t="shared" si="329"/>
        <v>1</v>
      </c>
      <c r="EY122" s="7">
        <f t="shared" si="330"/>
        <v>1</v>
      </c>
      <c r="EZ122" s="7">
        <f t="shared" si="235"/>
        <v>1</v>
      </c>
      <c r="FA122" s="7">
        <f t="shared" si="331"/>
        <v>1</v>
      </c>
      <c r="FB122" s="7">
        <f t="shared" si="359"/>
        <v>1</v>
      </c>
      <c r="FC122" s="7">
        <f t="shared" si="360"/>
        <v>1</v>
      </c>
      <c r="FD122" s="7">
        <f t="shared" si="236"/>
        <v>1</v>
      </c>
      <c r="FE122" s="7">
        <f t="shared" si="237"/>
        <v>0</v>
      </c>
      <c r="FF122" s="7">
        <f t="shared" si="238"/>
        <v>1</v>
      </c>
      <c r="FG122" s="7">
        <f t="shared" si="239"/>
        <v>1</v>
      </c>
      <c r="FH122" s="7">
        <f t="shared" si="240"/>
        <v>1</v>
      </c>
      <c r="FI122" s="7">
        <f t="shared" si="241"/>
        <v>0</v>
      </c>
      <c r="FJ122" s="7">
        <f t="shared" si="361"/>
        <v>0</v>
      </c>
      <c r="FK122" s="7">
        <f t="shared" si="242"/>
        <v>1</v>
      </c>
      <c r="FL122" s="7">
        <f>+Data[[#This Row],[¿El agente gestiona la oferta según la campaña vigente?48]]</f>
        <v>1</v>
      </c>
      <c r="FM122" s="7">
        <f t="shared" si="243"/>
        <v>1</v>
      </c>
      <c r="FN122" s="7">
        <f t="shared" si="244"/>
        <v>1</v>
      </c>
      <c r="FO122" s="7">
        <f t="shared" si="245"/>
        <v>1</v>
      </c>
      <c r="FP122" s="7">
        <f t="shared" si="362"/>
        <v>1</v>
      </c>
      <c r="FQ122" s="7">
        <f t="shared" si="246"/>
        <v>1</v>
      </c>
      <c r="FR122" s="7">
        <f>+Data[[#This Row],[¿El agente registra correctamente todas las interacciones?52]]</f>
        <v>1</v>
      </c>
      <c r="FS122" s="7">
        <f t="shared" si="363"/>
        <v>0</v>
      </c>
      <c r="FT122" s="240">
        <f t="shared" si="247"/>
        <v>1</v>
      </c>
      <c r="FU122" s="7">
        <f>+Data[[#This Row],[¿El agente confirma la titularidad del cliente adecuadamente?53]]</f>
        <v>1</v>
      </c>
      <c r="FV122" s="240">
        <f t="shared" si="248"/>
        <v>1</v>
      </c>
      <c r="FW122" s="240">
        <f t="shared" si="249"/>
        <v>1</v>
      </c>
      <c r="FX122" s="7">
        <f t="shared" si="364"/>
        <v>1</v>
      </c>
      <c r="FY122" s="240">
        <f t="shared" si="250"/>
        <v>1</v>
      </c>
      <c r="FZ122" s="7">
        <f>+Data[[#This Row],[¿El agente evita compartir información sensible?56]]</f>
        <v>1</v>
      </c>
      <c r="GA122" s="7">
        <f t="shared" si="365"/>
        <v>1</v>
      </c>
      <c r="GB122" s="189">
        <f t="shared" si="366"/>
        <v>0.1</v>
      </c>
      <c r="GC122" s="189">
        <f t="shared" si="367"/>
        <v>0.3</v>
      </c>
      <c r="GD122" s="190">
        <f t="shared" si="368"/>
        <v>0</v>
      </c>
      <c r="GE122" s="190">
        <f t="shared" si="369"/>
        <v>0.3</v>
      </c>
      <c r="GF122" s="7">
        <f t="shared" si="370"/>
        <v>0.7</v>
      </c>
      <c r="GG122" s="187">
        <f>1</f>
        <v>1</v>
      </c>
      <c r="GH122" s="187">
        <f t="shared" si="251"/>
        <v>1</v>
      </c>
      <c r="GI122" t="str">
        <f t="shared" si="252"/>
        <v/>
      </c>
      <c r="GJ122" t="str">
        <f t="shared" si="253"/>
        <v/>
      </c>
      <c r="GK122" t="str">
        <f t="shared" si="254"/>
        <v/>
      </c>
      <c r="GN122" t="str">
        <f t="shared" si="255"/>
        <v/>
      </c>
      <c r="GO122" t="str">
        <f t="shared" si="256"/>
        <v/>
      </c>
      <c r="GP122" t="str">
        <f t="shared" si="257"/>
        <v/>
      </c>
      <c r="GQ122" t="str">
        <f t="shared" si="258"/>
        <v/>
      </c>
      <c r="GR122" t="str">
        <f t="shared" si="259"/>
        <v/>
      </c>
      <c r="GS122" t="str">
        <f t="shared" si="260"/>
        <v/>
      </c>
      <c r="GT122" t="str">
        <f t="shared" si="261"/>
        <v/>
      </c>
      <c r="GU122" t="e">
        <f>IF(#REF!="No",#REF!,"")</f>
        <v>#REF!</v>
      </c>
      <c r="GV122" t="str">
        <f t="shared" si="262"/>
        <v/>
      </c>
      <c r="GW122" t="str">
        <f t="shared" si="263"/>
        <v/>
      </c>
      <c r="GX122" t="str">
        <f t="shared" si="264"/>
        <v/>
      </c>
      <c r="GY122" t="str">
        <f t="shared" si="265"/>
        <v/>
      </c>
      <c r="GZ122" t="str">
        <f t="shared" si="266"/>
        <v/>
      </c>
      <c r="HA122" t="str">
        <f t="shared" si="267"/>
        <v/>
      </c>
      <c r="HB122" t="str">
        <f t="shared" si="268"/>
        <v/>
      </c>
      <c r="HC122" t="str">
        <f t="shared" si="269"/>
        <v/>
      </c>
      <c r="HD122" t="str">
        <f t="shared" si="270"/>
        <v/>
      </c>
      <c r="HE122" t="str">
        <f t="shared" si="271"/>
        <v/>
      </c>
      <c r="HF122" t="str">
        <f t="shared" si="272"/>
        <v/>
      </c>
      <c r="HG122" t="str">
        <f t="shared" si="273"/>
        <v/>
      </c>
      <c r="HH122" t="str">
        <f t="shared" si="274"/>
        <v/>
      </c>
      <c r="HI122" t="str">
        <f t="shared" si="275"/>
        <v/>
      </c>
      <c r="HJ122" t="str">
        <f t="shared" si="276"/>
        <v/>
      </c>
      <c r="HK122" t="str">
        <f t="shared" si="277"/>
        <v/>
      </c>
      <c r="HL122" t="str">
        <f t="shared" si="278"/>
        <v/>
      </c>
      <c r="HM122" t="str">
        <f t="shared" si="279"/>
        <v/>
      </c>
      <c r="HN122" t="str">
        <f t="shared" si="280"/>
        <v/>
      </c>
      <c r="HO122" t="str">
        <f t="shared" si="281"/>
        <v/>
      </c>
      <c r="HP122" t="str">
        <f t="shared" si="282"/>
        <v/>
      </c>
      <c r="HQ122" t="e">
        <f>IF(#REF!="No",#REF!,"")</f>
        <v>#REF!</v>
      </c>
      <c r="HR122" t="e">
        <f>IF(#REF!="No",#REF!,"")</f>
        <v>#REF!</v>
      </c>
      <c r="HS122" t="str">
        <f t="shared" si="283"/>
        <v/>
      </c>
      <c r="HT122" t="str">
        <f t="shared" si="284"/>
        <v xml:space="preserve">¿El agente realiza venta cruzada cuando corresponde? </v>
      </c>
      <c r="HU122" t="str">
        <f t="shared" si="285"/>
        <v/>
      </c>
      <c r="HV122" t="str">
        <f t="shared" si="286"/>
        <v/>
      </c>
      <c r="HW122" t="str">
        <f t="shared" si="287"/>
        <v/>
      </c>
      <c r="HX122" t="str">
        <f t="shared" si="288"/>
        <v xml:space="preserve">¿El agente maneja correctamente las objeciones del cliente? </v>
      </c>
      <c r="HY122" t="str">
        <f t="shared" si="289"/>
        <v/>
      </c>
      <c r="HZ122" t="str">
        <f t="shared" si="290"/>
        <v/>
      </c>
      <c r="IA122" t="str">
        <f t="shared" si="291"/>
        <v/>
      </c>
      <c r="IB122" t="str">
        <f t="shared" si="292"/>
        <v/>
      </c>
      <c r="IC122" t="str">
        <f t="shared" si="293"/>
        <v/>
      </c>
      <c r="ID122" s="187" t="str">
        <f t="shared" si="294"/>
        <v/>
      </c>
      <c r="IE122" s="187" t="str">
        <f t="shared" si="295"/>
        <v/>
      </c>
      <c r="IF122" s="187" t="str">
        <f t="shared" si="296"/>
        <v/>
      </c>
      <c r="IG122" s="187" t="str">
        <f t="shared" si="297"/>
        <v/>
      </c>
      <c r="IH122" s="78" t="str">
        <f>A122&amp;" "&amp;F122&amp;" "&amp;Data[[#This Row],[mes]]</f>
        <v>Greybis Milagro Meza Navarro Outbound may-26</v>
      </c>
      <c r="II122" s="78">
        <f t="shared" si="374"/>
        <v>1</v>
      </c>
      <c r="IJ122" s="78">
        <f t="shared" si="371"/>
        <v>1</v>
      </c>
      <c r="IK122" s="78">
        <f>IF(Data[[#This Row],[Muestra Critica]]&gt;0,Data[[#This Row],[Muestra Critica]],"")</f>
        <v>1</v>
      </c>
      <c r="IL122">
        <f>IF(IK122="","",COUNTIF($IK$3:$IK537,IK122))</f>
        <v>397</v>
      </c>
      <c r="IM122">
        <f t="shared" si="372"/>
        <v>0</v>
      </c>
      <c r="IN122" s="188" t="str">
        <f t="shared" si="298"/>
        <v>may-26</v>
      </c>
      <c r="IO122" s="78"/>
      <c r="IP122" s="78"/>
      <c r="IQ122" s="78"/>
      <c r="IR122" s="78"/>
      <c r="IS122" s="78" t="str">
        <f ca="1">IFERROR(_xlfn.XLOOKUP(A:A,HC!B:B,HC!E:E,,0),0)</f>
        <v>&gt; 60 dias</v>
      </c>
    </row>
    <row r="123" spans="1:253" ht="15.5">
      <c r="A123" s="205" t="s">
        <v>301</v>
      </c>
      <c r="B123" s="205">
        <v>67214903</v>
      </c>
      <c r="C123" s="210">
        <v>46160</v>
      </c>
      <c r="D123" s="205" t="s">
        <v>441</v>
      </c>
      <c r="E123" s="205" t="s">
        <v>433</v>
      </c>
      <c r="F123" s="205" t="s">
        <v>32</v>
      </c>
      <c r="G123" s="205" t="s">
        <v>436</v>
      </c>
      <c r="H123" s="205" t="s">
        <v>453</v>
      </c>
      <c r="I123" s="206" t="s">
        <v>447</v>
      </c>
      <c r="J123" s="168" t="s">
        <v>33</v>
      </c>
      <c r="K123" s="168" t="s">
        <v>33</v>
      </c>
      <c r="L123" s="168" t="s">
        <v>33</v>
      </c>
      <c r="M123" s="168" t="s">
        <v>33</v>
      </c>
      <c r="N123" s="168" t="s">
        <v>33</v>
      </c>
      <c r="O123" s="168" t="s">
        <v>33</v>
      </c>
      <c r="P123" s="168" t="s">
        <v>33</v>
      </c>
      <c r="Q123" s="168" t="s">
        <v>33</v>
      </c>
      <c r="R123" s="168" t="s">
        <v>33</v>
      </c>
      <c r="S123" s="168" t="s">
        <v>33</v>
      </c>
      <c r="T123" s="168" t="s">
        <v>33</v>
      </c>
      <c r="U123" s="168" t="s">
        <v>33</v>
      </c>
      <c r="V123" s="169" t="s">
        <v>33</v>
      </c>
      <c r="W123" s="169" t="s">
        <v>33</v>
      </c>
      <c r="X123" s="169" t="s">
        <v>33</v>
      </c>
      <c r="Y123" s="169" t="s">
        <v>33</v>
      </c>
      <c r="Z123" s="169" t="s">
        <v>33</v>
      </c>
      <c r="AA123" s="169" t="s">
        <v>33</v>
      </c>
      <c r="AB123" s="169" t="s">
        <v>33</v>
      </c>
      <c r="AC123" s="169" t="s">
        <v>33</v>
      </c>
      <c r="AD123" s="169" t="s">
        <v>33</v>
      </c>
      <c r="AE123" s="169" t="s">
        <v>33</v>
      </c>
      <c r="AF123" s="169" t="s">
        <v>33</v>
      </c>
      <c r="AG123" s="169" t="s">
        <v>33</v>
      </c>
      <c r="AH123" s="169" t="s">
        <v>33</v>
      </c>
      <c r="AI123" s="169" t="s">
        <v>33</v>
      </c>
      <c r="AJ123" s="169" t="s">
        <v>33</v>
      </c>
      <c r="AK123" s="169" t="s">
        <v>33</v>
      </c>
      <c r="AL123" s="169" t="s">
        <v>33</v>
      </c>
      <c r="AM123" s="169" t="s">
        <v>33</v>
      </c>
      <c r="AN123" s="169" t="s">
        <v>33</v>
      </c>
      <c r="AO123" s="169" t="s">
        <v>33</v>
      </c>
      <c r="AP123" s="169" t="s">
        <v>33</v>
      </c>
      <c r="AQ123" s="169" t="s">
        <v>464</v>
      </c>
      <c r="AR123" s="169" t="s">
        <v>33</v>
      </c>
      <c r="AS123" s="169" t="s">
        <v>34</v>
      </c>
      <c r="AT123" s="169" t="s">
        <v>33</v>
      </c>
      <c r="AU123" s="169" t="s">
        <v>33</v>
      </c>
      <c r="AV123" s="169" t="s">
        <v>34</v>
      </c>
      <c r="AW123" s="169" t="s">
        <v>33</v>
      </c>
      <c r="AX123" s="169" t="s">
        <v>33</v>
      </c>
      <c r="AY123" s="169" t="s">
        <v>33</v>
      </c>
      <c r="AZ123" s="169" t="s">
        <v>33</v>
      </c>
      <c r="BA123" s="169" t="s">
        <v>33</v>
      </c>
      <c r="BB123" s="169" t="s">
        <v>33</v>
      </c>
      <c r="BC123" s="207" t="s">
        <v>33</v>
      </c>
      <c r="BD123" s="207" t="s">
        <v>33</v>
      </c>
      <c r="BE123" s="207" t="s">
        <v>33</v>
      </c>
      <c r="BF123" s="208" t="s">
        <v>33</v>
      </c>
      <c r="BG123" s="196"/>
      <c r="BH123" s="211" t="str">
        <f>Data[[#This Row],[Tipo de Muestra]]</f>
        <v>Critica</v>
      </c>
      <c r="BI123" s="196"/>
      <c r="BJ123" s="196"/>
      <c r="BK123">
        <f t="shared" si="206"/>
        <v>1</v>
      </c>
      <c r="BL123">
        <f t="shared" si="207"/>
        <v>1</v>
      </c>
      <c r="BM123">
        <f t="shared" si="332"/>
        <v>1</v>
      </c>
      <c r="BN123">
        <f t="shared" si="333"/>
        <v>1</v>
      </c>
      <c r="BO123">
        <f t="shared" si="334"/>
        <v>1</v>
      </c>
      <c r="BP123">
        <f t="shared" si="335"/>
        <v>1</v>
      </c>
      <c r="BQ123">
        <f t="shared" si="336"/>
        <v>1</v>
      </c>
      <c r="BR123">
        <f t="shared" si="337"/>
        <v>1</v>
      </c>
      <c r="BS123">
        <f t="shared" si="338"/>
        <v>1</v>
      </c>
      <c r="BT123">
        <f t="shared" si="339"/>
        <v>1</v>
      </c>
      <c r="BU123">
        <f t="shared" si="340"/>
        <v>1</v>
      </c>
      <c r="BV123">
        <f t="shared" si="341"/>
        <v>1</v>
      </c>
      <c r="BW123">
        <f t="shared" si="342"/>
        <v>1</v>
      </c>
      <c r="BX123">
        <f t="shared" si="343"/>
        <v>1</v>
      </c>
      <c r="BY123">
        <f t="shared" si="344"/>
        <v>1</v>
      </c>
      <c r="BZ123">
        <f t="shared" si="345"/>
        <v>1</v>
      </c>
      <c r="CA123">
        <f t="shared" si="346"/>
        <v>1</v>
      </c>
      <c r="CB123">
        <f t="shared" si="347"/>
        <v>1</v>
      </c>
      <c r="CC123">
        <f t="shared" si="348"/>
        <v>1</v>
      </c>
      <c r="CD123">
        <f t="shared" si="349"/>
        <v>1</v>
      </c>
      <c r="CE123">
        <f t="shared" si="350"/>
        <v>1</v>
      </c>
      <c r="CF123">
        <f t="shared" si="299"/>
        <v>1</v>
      </c>
      <c r="CG123">
        <f t="shared" si="300"/>
        <v>1</v>
      </c>
      <c r="CH123">
        <f t="shared" si="301"/>
        <v>1</v>
      </c>
      <c r="CI123">
        <f t="shared" si="302"/>
        <v>1</v>
      </c>
      <c r="CJ123">
        <f t="shared" si="303"/>
        <v>1</v>
      </c>
      <c r="CK123">
        <f t="shared" si="304"/>
        <v>1</v>
      </c>
      <c r="CL123">
        <f t="shared" si="305"/>
        <v>1</v>
      </c>
      <c r="CM123">
        <f t="shared" si="306"/>
        <v>1</v>
      </c>
      <c r="CN123">
        <f t="shared" si="307"/>
        <v>1</v>
      </c>
      <c r="CO123">
        <f t="shared" si="308"/>
        <v>1</v>
      </c>
      <c r="CP123">
        <f t="shared" si="309"/>
        <v>1</v>
      </c>
      <c r="CQ123">
        <f t="shared" si="310"/>
        <v>1</v>
      </c>
      <c r="CR123">
        <f t="shared" si="311"/>
        <v>1</v>
      </c>
      <c r="CS123">
        <f t="shared" si="312"/>
        <v>0</v>
      </c>
      <c r="CT123">
        <f t="shared" si="313"/>
        <v>1</v>
      </c>
      <c r="CU123">
        <f t="shared" si="314"/>
        <v>1</v>
      </c>
      <c r="CV123">
        <f t="shared" si="315"/>
        <v>0</v>
      </c>
      <c r="CW123">
        <f t="shared" si="316"/>
        <v>1</v>
      </c>
      <c r="CX123">
        <f t="shared" si="317"/>
        <v>1</v>
      </c>
      <c r="CY123">
        <f t="shared" si="318"/>
        <v>1</v>
      </c>
      <c r="CZ123">
        <f t="shared" si="319"/>
        <v>1</v>
      </c>
      <c r="DA123">
        <f t="shared" si="320"/>
        <v>1</v>
      </c>
      <c r="DB123">
        <f t="shared" si="321"/>
        <v>1</v>
      </c>
      <c r="DC123" s="187">
        <f t="shared" si="322"/>
        <v>1</v>
      </c>
      <c r="DD123" s="187">
        <f t="shared" si="323"/>
        <v>1</v>
      </c>
      <c r="DE123" s="187">
        <f t="shared" si="324"/>
        <v>1</v>
      </c>
      <c r="DF123" s="187">
        <f t="shared" si="208"/>
        <v>1</v>
      </c>
      <c r="DG123">
        <f t="shared" si="351"/>
        <v>1</v>
      </c>
      <c r="DH123" s="7">
        <f t="shared" si="209"/>
        <v>0.15</v>
      </c>
      <c r="DI123" s="7">
        <f t="shared" si="210"/>
        <v>0.15</v>
      </c>
      <c r="DJ123" s="7">
        <f t="shared" si="211"/>
        <v>0.15</v>
      </c>
      <c r="DK123" s="7">
        <f t="shared" si="352"/>
        <v>0.15</v>
      </c>
      <c r="DL123" s="7">
        <f t="shared" si="212"/>
        <v>0.3</v>
      </c>
      <c r="DM123" s="7">
        <f t="shared" si="213"/>
        <v>0.3</v>
      </c>
      <c r="DN123" s="7">
        <f t="shared" si="214"/>
        <v>0.3</v>
      </c>
      <c r="DO123" s="7">
        <f t="shared" si="215"/>
        <v>0.3</v>
      </c>
      <c r="DP123" s="7">
        <f>IF(MIN(Data[[#This Row],[¿El agente demuestra escucha activa durante la gestión?6]:[¿El agente parafrasea para confirmar entendimiento?9]])=0,0,30%)</f>
        <v>0.3</v>
      </c>
      <c r="DQ123" s="7">
        <f t="shared" si="216"/>
        <v>0.3</v>
      </c>
      <c r="DR123" s="7">
        <f t="shared" si="217"/>
        <v>0.3</v>
      </c>
      <c r="DS123" s="7">
        <f t="shared" si="218"/>
        <v>0.3</v>
      </c>
      <c r="DT123" s="7">
        <f t="shared" si="219"/>
        <v>0.3</v>
      </c>
      <c r="DU123" s="7">
        <f>IF(MIN(Data[[#This Row],[¿El agente adapta su comunicación al cliente?11]:[¿El agente utiliza el plural corporativo correctamente?14]])=0,0,30%)</f>
        <v>0.3</v>
      </c>
      <c r="DV123" s="7">
        <f t="shared" si="220"/>
        <v>0.25</v>
      </c>
      <c r="DW123" s="7">
        <f t="shared" si="353"/>
        <v>0.25</v>
      </c>
      <c r="DX123" s="7">
        <f t="shared" si="354"/>
        <v>1</v>
      </c>
      <c r="DY123" s="7">
        <f t="shared" si="325"/>
        <v>1</v>
      </c>
      <c r="DZ123" s="7">
        <f t="shared" si="326"/>
        <v>1</v>
      </c>
      <c r="EA123" s="7">
        <f t="shared" si="327"/>
        <v>1</v>
      </c>
      <c r="EB123" s="7">
        <f t="shared" si="328"/>
        <v>1</v>
      </c>
      <c r="EC123" s="7">
        <f t="shared" si="355"/>
        <v>1</v>
      </c>
      <c r="ED123" s="7">
        <f t="shared" si="221"/>
        <v>1</v>
      </c>
      <c r="EE123" s="7">
        <f t="shared" si="222"/>
        <v>1</v>
      </c>
      <c r="EF123" s="7">
        <f>IF(SUM(Data[[#This Row],[¿El agente presenta correctamente los beneficios del producto?23]:[¿El agente comunica beneficios emocionales al cliente?24]])=200%,100%,0%)</f>
        <v>1</v>
      </c>
      <c r="EG123" s="7">
        <f t="shared" si="223"/>
        <v>1</v>
      </c>
      <c r="EH123" s="7">
        <f t="shared" si="224"/>
        <v>1</v>
      </c>
      <c r="EI123" s="7">
        <f t="shared" si="225"/>
        <v>1</v>
      </c>
      <c r="EJ123" s="7">
        <f t="shared" si="356"/>
        <v>1</v>
      </c>
      <c r="EK123" s="7">
        <f t="shared" si="226"/>
        <v>1</v>
      </c>
      <c r="EL123" s="7">
        <f>+Data[[#This Row],[¿El agente explica los términos y condiciones del servicio?28]]</f>
        <v>1</v>
      </c>
      <c r="EM123" s="7">
        <f t="shared" si="227"/>
        <v>1</v>
      </c>
      <c r="EN123" s="7">
        <f>+Data[[#This Row],[¿El agente identifica correctamente la solicitud del cliente? 2]]</f>
        <v>1</v>
      </c>
      <c r="EO123" s="7">
        <f t="shared" si="228"/>
        <v>1</v>
      </c>
      <c r="EP123" s="7">
        <f t="shared" si="229"/>
        <v>1</v>
      </c>
      <c r="EQ123" s="7">
        <f t="shared" si="230"/>
        <v>1</v>
      </c>
      <c r="ER123" s="7">
        <f t="shared" si="357"/>
        <v>1</v>
      </c>
      <c r="ES123" s="7">
        <f t="shared" si="231"/>
        <v>1</v>
      </c>
      <c r="ET123" s="7">
        <f t="shared" si="232"/>
        <v>1</v>
      </c>
      <c r="EU123" s="7">
        <f t="shared" si="358"/>
        <v>1</v>
      </c>
      <c r="EV123" s="7">
        <f t="shared" si="233"/>
        <v>1</v>
      </c>
      <c r="EW123" s="7">
        <f t="shared" si="234"/>
        <v>1</v>
      </c>
      <c r="EX123" s="7">
        <f t="shared" si="329"/>
        <v>1</v>
      </c>
      <c r="EY123" s="7">
        <f t="shared" si="330"/>
        <v>1</v>
      </c>
      <c r="EZ123" s="7">
        <f t="shared" si="235"/>
        <v>1</v>
      </c>
      <c r="FA123" s="7">
        <f t="shared" si="331"/>
        <v>1</v>
      </c>
      <c r="FB123" s="7">
        <f t="shared" si="359"/>
        <v>1</v>
      </c>
      <c r="FC123" s="7">
        <f t="shared" si="360"/>
        <v>1</v>
      </c>
      <c r="FD123" s="7">
        <f t="shared" si="236"/>
        <v>1</v>
      </c>
      <c r="FE123" s="7">
        <f t="shared" si="237"/>
        <v>0</v>
      </c>
      <c r="FF123" s="7">
        <f t="shared" si="238"/>
        <v>1</v>
      </c>
      <c r="FG123" s="7">
        <f t="shared" si="239"/>
        <v>1</v>
      </c>
      <c r="FH123" s="7">
        <f t="shared" si="240"/>
        <v>0</v>
      </c>
      <c r="FI123" s="7">
        <f t="shared" si="241"/>
        <v>1</v>
      </c>
      <c r="FJ123" s="7">
        <f t="shared" si="361"/>
        <v>0</v>
      </c>
      <c r="FK123" s="7">
        <f t="shared" si="242"/>
        <v>1</v>
      </c>
      <c r="FL123" s="7">
        <f>+Data[[#This Row],[¿El agente gestiona la oferta según la campaña vigente?48]]</f>
        <v>1</v>
      </c>
      <c r="FM123" s="7">
        <f t="shared" si="243"/>
        <v>1</v>
      </c>
      <c r="FN123" s="7">
        <f t="shared" si="244"/>
        <v>1</v>
      </c>
      <c r="FO123" s="7">
        <f t="shared" si="245"/>
        <v>1</v>
      </c>
      <c r="FP123" s="7">
        <f t="shared" si="362"/>
        <v>1</v>
      </c>
      <c r="FQ123" s="7">
        <f t="shared" si="246"/>
        <v>1</v>
      </c>
      <c r="FR123" s="7">
        <f>+Data[[#This Row],[¿El agente registra correctamente todas las interacciones?52]]</f>
        <v>1</v>
      </c>
      <c r="FS123" s="7">
        <f t="shared" si="363"/>
        <v>0</v>
      </c>
      <c r="FT123" s="240">
        <f t="shared" si="247"/>
        <v>1</v>
      </c>
      <c r="FU123" s="7">
        <f>+Data[[#This Row],[¿El agente confirma la titularidad del cliente adecuadamente?53]]</f>
        <v>1</v>
      </c>
      <c r="FV123" s="240">
        <f t="shared" si="248"/>
        <v>1</v>
      </c>
      <c r="FW123" s="240">
        <f t="shared" si="249"/>
        <v>1</v>
      </c>
      <c r="FX123" s="7">
        <f t="shared" si="364"/>
        <v>1</v>
      </c>
      <c r="FY123" s="240">
        <f t="shared" si="250"/>
        <v>1</v>
      </c>
      <c r="FZ123" s="7">
        <f>+Data[[#This Row],[¿El agente evita compartir información sensible?56]]</f>
        <v>1</v>
      </c>
      <c r="GA123" s="7">
        <f t="shared" si="365"/>
        <v>1</v>
      </c>
      <c r="GB123" s="189">
        <f t="shared" si="366"/>
        <v>0.1</v>
      </c>
      <c r="GC123" s="189">
        <f t="shared" si="367"/>
        <v>0.3</v>
      </c>
      <c r="GD123" s="190">
        <f t="shared" si="368"/>
        <v>0</v>
      </c>
      <c r="GE123" s="190">
        <f t="shared" si="369"/>
        <v>0.3</v>
      </c>
      <c r="GF123" s="7">
        <f t="shared" si="370"/>
        <v>0.7</v>
      </c>
      <c r="GG123" s="187">
        <f>1</f>
        <v>1</v>
      </c>
      <c r="GH123" s="187">
        <f t="shared" si="251"/>
        <v>1</v>
      </c>
      <c r="GI123" t="str">
        <f t="shared" si="252"/>
        <v/>
      </c>
      <c r="GJ123" t="str">
        <f t="shared" si="253"/>
        <v/>
      </c>
      <c r="GK123" t="str">
        <f t="shared" si="254"/>
        <v/>
      </c>
      <c r="GN123" t="str">
        <f t="shared" si="255"/>
        <v/>
      </c>
      <c r="GO123" t="str">
        <f t="shared" si="256"/>
        <v/>
      </c>
      <c r="GP123" t="str">
        <f t="shared" si="257"/>
        <v/>
      </c>
      <c r="GQ123" t="str">
        <f t="shared" si="258"/>
        <v/>
      </c>
      <c r="GR123" t="str">
        <f t="shared" si="259"/>
        <v/>
      </c>
      <c r="GS123" t="str">
        <f t="shared" si="260"/>
        <v/>
      </c>
      <c r="GT123" t="str">
        <f t="shared" si="261"/>
        <v/>
      </c>
      <c r="GU123" t="e">
        <f>IF(#REF!="No",#REF!,"")</f>
        <v>#REF!</v>
      </c>
      <c r="GV123" t="str">
        <f t="shared" si="262"/>
        <v/>
      </c>
      <c r="GW123" t="str">
        <f t="shared" si="263"/>
        <v/>
      </c>
      <c r="GX123" t="str">
        <f t="shared" si="264"/>
        <v/>
      </c>
      <c r="GY123" t="str">
        <f t="shared" si="265"/>
        <v/>
      </c>
      <c r="GZ123" t="str">
        <f t="shared" si="266"/>
        <v/>
      </c>
      <c r="HA123" t="str">
        <f t="shared" si="267"/>
        <v/>
      </c>
      <c r="HB123" t="str">
        <f t="shared" si="268"/>
        <v/>
      </c>
      <c r="HC123" t="str">
        <f t="shared" si="269"/>
        <v/>
      </c>
      <c r="HD123" t="str">
        <f t="shared" si="270"/>
        <v/>
      </c>
      <c r="HE123" t="str">
        <f t="shared" si="271"/>
        <v/>
      </c>
      <c r="HF123" t="str">
        <f t="shared" si="272"/>
        <v/>
      </c>
      <c r="HG123" t="str">
        <f t="shared" si="273"/>
        <v/>
      </c>
      <c r="HH123" t="str">
        <f t="shared" si="274"/>
        <v/>
      </c>
      <c r="HI123" t="str">
        <f t="shared" si="275"/>
        <v/>
      </c>
      <c r="HJ123" t="str">
        <f t="shared" si="276"/>
        <v/>
      </c>
      <c r="HK123" t="str">
        <f t="shared" si="277"/>
        <v/>
      </c>
      <c r="HL123" t="str">
        <f t="shared" si="278"/>
        <v/>
      </c>
      <c r="HM123" t="str">
        <f t="shared" si="279"/>
        <v/>
      </c>
      <c r="HN123" t="str">
        <f t="shared" si="280"/>
        <v/>
      </c>
      <c r="HO123" t="str">
        <f t="shared" si="281"/>
        <v/>
      </c>
      <c r="HP123" t="str">
        <f t="shared" si="282"/>
        <v/>
      </c>
      <c r="HQ123" t="e">
        <f>IF(#REF!="No",#REF!,"")</f>
        <v>#REF!</v>
      </c>
      <c r="HR123" t="e">
        <f>IF(#REF!="No",#REF!,"")</f>
        <v>#REF!</v>
      </c>
      <c r="HS123" t="str">
        <f t="shared" si="283"/>
        <v/>
      </c>
      <c r="HT123" t="str">
        <f t="shared" si="284"/>
        <v xml:space="preserve">¿El agente realiza venta cruzada cuando corresponde? </v>
      </c>
      <c r="HU123" t="str">
        <f t="shared" si="285"/>
        <v/>
      </c>
      <c r="HV123" t="str">
        <f t="shared" si="286"/>
        <v/>
      </c>
      <c r="HW123" t="str">
        <f t="shared" si="287"/>
        <v xml:space="preserve">¿El agente realiza seguimiento adecuado al caso o solicitud? </v>
      </c>
      <c r="HX123" t="str">
        <f t="shared" si="288"/>
        <v/>
      </c>
      <c r="HY123" t="str">
        <f t="shared" si="289"/>
        <v/>
      </c>
      <c r="HZ123" t="str">
        <f t="shared" si="290"/>
        <v/>
      </c>
      <c r="IA123" t="str">
        <f t="shared" si="291"/>
        <v/>
      </c>
      <c r="IB123" t="str">
        <f t="shared" si="292"/>
        <v/>
      </c>
      <c r="IC123" t="str">
        <f t="shared" si="293"/>
        <v/>
      </c>
      <c r="ID123" s="187" t="str">
        <f t="shared" si="294"/>
        <v/>
      </c>
      <c r="IE123" s="187" t="str">
        <f t="shared" si="295"/>
        <v/>
      </c>
      <c r="IF123" s="187" t="str">
        <f t="shared" si="296"/>
        <v/>
      </c>
      <c r="IG123" s="187" t="str">
        <f t="shared" si="297"/>
        <v/>
      </c>
      <c r="IH123" s="78" t="str">
        <f>A123&amp;" "&amp;F123&amp;" "&amp;Data[[#This Row],[mes]]</f>
        <v>Madelay Del Carmen Castillo Wilson Outbound may-26</v>
      </c>
      <c r="II123" s="78">
        <f>COUNTIF($IH123:$IH539,IH123)</f>
        <v>1</v>
      </c>
      <c r="IJ123" s="78">
        <f t="shared" si="371"/>
        <v>1</v>
      </c>
      <c r="IK123" s="78">
        <f>IF(Data[[#This Row],[Muestra Critica]]&gt;0,Data[[#This Row],[Muestra Critica]],"")</f>
        <v>1</v>
      </c>
      <c r="IL123">
        <f>IF(IK123="","",COUNTIF($IK$3:$IK539,IK123))</f>
        <v>397</v>
      </c>
      <c r="IM123">
        <f t="shared" si="372"/>
        <v>0</v>
      </c>
      <c r="IN123" s="188" t="str">
        <f t="shared" si="298"/>
        <v>may-26</v>
      </c>
      <c r="IO123" s="78"/>
      <c r="IP123" s="78"/>
      <c r="IQ123" s="78"/>
      <c r="IR123" s="78"/>
      <c r="IS123" s="78" t="str">
        <f ca="1">IFERROR(_xlfn.XLOOKUP(A:A,HC!B:B,HC!E:E,,0),0)</f>
        <v>&gt; 60 dias</v>
      </c>
    </row>
    <row r="124" spans="1:253" ht="15.5">
      <c r="A124" s="205" t="s">
        <v>302</v>
      </c>
      <c r="B124" s="205">
        <v>65463000</v>
      </c>
      <c r="C124" s="210">
        <v>46160</v>
      </c>
      <c r="D124" s="205" t="s">
        <v>441</v>
      </c>
      <c r="E124" s="205" t="s">
        <v>433</v>
      </c>
      <c r="F124" s="205" t="s">
        <v>32</v>
      </c>
      <c r="G124" s="205" t="s">
        <v>436</v>
      </c>
      <c r="H124" s="205" t="s">
        <v>453</v>
      </c>
      <c r="I124" s="206" t="s">
        <v>447</v>
      </c>
      <c r="J124" s="168" t="s">
        <v>33</v>
      </c>
      <c r="K124" s="168" t="s">
        <v>33</v>
      </c>
      <c r="L124" s="168" t="s">
        <v>33</v>
      </c>
      <c r="M124" s="168" t="s">
        <v>33</v>
      </c>
      <c r="N124" s="168" t="s">
        <v>33</v>
      </c>
      <c r="O124" s="168" t="s">
        <v>33</v>
      </c>
      <c r="P124" s="168" t="s">
        <v>33</v>
      </c>
      <c r="Q124" s="168" t="s">
        <v>33</v>
      </c>
      <c r="R124" s="168" t="s">
        <v>33</v>
      </c>
      <c r="S124" s="168" t="s">
        <v>33</v>
      </c>
      <c r="T124" s="168" t="s">
        <v>33</v>
      </c>
      <c r="U124" s="168" t="s">
        <v>33</v>
      </c>
      <c r="V124" s="169" t="s">
        <v>33</v>
      </c>
      <c r="W124" s="169" t="s">
        <v>33</v>
      </c>
      <c r="X124" s="169" t="s">
        <v>33</v>
      </c>
      <c r="Y124" s="169" t="s">
        <v>33</v>
      </c>
      <c r="Z124" s="169" t="s">
        <v>33</v>
      </c>
      <c r="AA124" s="169" t="s">
        <v>33</v>
      </c>
      <c r="AB124" s="169" t="s">
        <v>33</v>
      </c>
      <c r="AC124" s="169" t="s">
        <v>33</v>
      </c>
      <c r="AD124" s="169" t="s">
        <v>33</v>
      </c>
      <c r="AE124" s="169" t="s">
        <v>33</v>
      </c>
      <c r="AF124" s="169" t="s">
        <v>33</v>
      </c>
      <c r="AG124" s="169" t="s">
        <v>33</v>
      </c>
      <c r="AH124" s="169" t="s">
        <v>33</v>
      </c>
      <c r="AI124" s="169" t="s">
        <v>33</v>
      </c>
      <c r="AJ124" s="169" t="s">
        <v>33</v>
      </c>
      <c r="AK124" s="169" t="s">
        <v>33</v>
      </c>
      <c r="AL124" s="169" t="s">
        <v>33</v>
      </c>
      <c r="AM124" s="169" t="s">
        <v>33</v>
      </c>
      <c r="AN124" s="169" t="s">
        <v>33</v>
      </c>
      <c r="AO124" s="169" t="s">
        <v>33</v>
      </c>
      <c r="AP124" s="169" t="s">
        <v>33</v>
      </c>
      <c r="AQ124" s="169" t="s">
        <v>464</v>
      </c>
      <c r="AR124" s="169" t="s">
        <v>33</v>
      </c>
      <c r="AS124" s="169" t="s">
        <v>34</v>
      </c>
      <c r="AT124" s="169" t="s">
        <v>33</v>
      </c>
      <c r="AU124" s="169" t="s">
        <v>33</v>
      </c>
      <c r="AV124" s="169" t="s">
        <v>33</v>
      </c>
      <c r="AW124" s="169" t="s">
        <v>33</v>
      </c>
      <c r="AX124" s="169" t="s">
        <v>33</v>
      </c>
      <c r="AY124" s="169" t="s">
        <v>33</v>
      </c>
      <c r="AZ124" s="169" t="s">
        <v>33</v>
      </c>
      <c r="BA124" s="169" t="s">
        <v>33</v>
      </c>
      <c r="BB124" s="169" t="s">
        <v>33</v>
      </c>
      <c r="BC124" s="207" t="s">
        <v>33</v>
      </c>
      <c r="BD124" s="207" t="s">
        <v>33</v>
      </c>
      <c r="BE124" s="207" t="s">
        <v>33</v>
      </c>
      <c r="BF124" s="208" t="s">
        <v>33</v>
      </c>
      <c r="BG124" s="196"/>
      <c r="BH124" s="211" t="str">
        <f>Data[[#This Row],[Tipo de Muestra]]</f>
        <v>Critica</v>
      </c>
      <c r="BI124" s="196"/>
      <c r="BJ124" s="196"/>
      <c r="BK124">
        <f t="shared" si="206"/>
        <v>1</v>
      </c>
      <c r="BL124">
        <f t="shared" si="207"/>
        <v>1</v>
      </c>
      <c r="BM124">
        <f t="shared" si="332"/>
        <v>1</v>
      </c>
      <c r="BN124">
        <f t="shared" si="333"/>
        <v>1</v>
      </c>
      <c r="BO124">
        <f t="shared" si="334"/>
        <v>1</v>
      </c>
      <c r="BP124">
        <f t="shared" si="335"/>
        <v>1</v>
      </c>
      <c r="BQ124">
        <f t="shared" si="336"/>
        <v>1</v>
      </c>
      <c r="BR124">
        <f t="shared" si="337"/>
        <v>1</v>
      </c>
      <c r="BS124">
        <f t="shared" si="338"/>
        <v>1</v>
      </c>
      <c r="BT124">
        <f t="shared" si="339"/>
        <v>1</v>
      </c>
      <c r="BU124">
        <f t="shared" si="340"/>
        <v>1</v>
      </c>
      <c r="BV124">
        <f t="shared" si="341"/>
        <v>1</v>
      </c>
      <c r="BW124">
        <f t="shared" si="342"/>
        <v>1</v>
      </c>
      <c r="BX124">
        <f t="shared" si="343"/>
        <v>1</v>
      </c>
      <c r="BY124">
        <f t="shared" si="344"/>
        <v>1</v>
      </c>
      <c r="BZ124">
        <f t="shared" si="345"/>
        <v>1</v>
      </c>
      <c r="CA124">
        <f t="shared" si="346"/>
        <v>1</v>
      </c>
      <c r="CB124">
        <f t="shared" si="347"/>
        <v>1</v>
      </c>
      <c r="CC124">
        <f t="shared" si="348"/>
        <v>1</v>
      </c>
      <c r="CD124">
        <f t="shared" si="349"/>
        <v>1</v>
      </c>
      <c r="CE124">
        <f t="shared" si="350"/>
        <v>1</v>
      </c>
      <c r="CF124">
        <f t="shared" si="299"/>
        <v>1</v>
      </c>
      <c r="CG124">
        <f t="shared" si="300"/>
        <v>1</v>
      </c>
      <c r="CH124">
        <f t="shared" si="301"/>
        <v>1</v>
      </c>
      <c r="CI124">
        <f t="shared" si="302"/>
        <v>1</v>
      </c>
      <c r="CJ124">
        <f t="shared" si="303"/>
        <v>1</v>
      </c>
      <c r="CK124">
        <f t="shared" si="304"/>
        <v>1</v>
      </c>
      <c r="CL124">
        <f t="shared" si="305"/>
        <v>1</v>
      </c>
      <c r="CM124">
        <f t="shared" si="306"/>
        <v>1</v>
      </c>
      <c r="CN124">
        <f t="shared" si="307"/>
        <v>1</v>
      </c>
      <c r="CO124">
        <f t="shared" si="308"/>
        <v>1</v>
      </c>
      <c r="CP124">
        <f t="shared" si="309"/>
        <v>1</v>
      </c>
      <c r="CQ124">
        <f t="shared" si="310"/>
        <v>1</v>
      </c>
      <c r="CR124">
        <f t="shared" si="311"/>
        <v>1</v>
      </c>
      <c r="CS124">
        <f t="shared" si="312"/>
        <v>0</v>
      </c>
      <c r="CT124">
        <f t="shared" si="313"/>
        <v>1</v>
      </c>
      <c r="CU124">
        <f t="shared" si="314"/>
        <v>1</v>
      </c>
      <c r="CV124">
        <f t="shared" si="315"/>
        <v>1</v>
      </c>
      <c r="CW124">
        <f t="shared" si="316"/>
        <v>1</v>
      </c>
      <c r="CX124">
        <f t="shared" si="317"/>
        <v>1</v>
      </c>
      <c r="CY124">
        <f t="shared" si="318"/>
        <v>1</v>
      </c>
      <c r="CZ124">
        <f t="shared" si="319"/>
        <v>1</v>
      </c>
      <c r="DA124">
        <f t="shared" si="320"/>
        <v>1</v>
      </c>
      <c r="DB124">
        <f t="shared" si="321"/>
        <v>1</v>
      </c>
      <c r="DC124" s="187">
        <f t="shared" si="322"/>
        <v>1</v>
      </c>
      <c r="DD124" s="187">
        <f t="shared" si="323"/>
        <v>1</v>
      </c>
      <c r="DE124" s="187">
        <f t="shared" si="324"/>
        <v>1</v>
      </c>
      <c r="DF124" s="187">
        <f t="shared" si="208"/>
        <v>1</v>
      </c>
      <c r="DG124">
        <f t="shared" si="351"/>
        <v>1</v>
      </c>
      <c r="DH124" s="7">
        <f t="shared" si="209"/>
        <v>0.15</v>
      </c>
      <c r="DI124" s="7">
        <f t="shared" si="210"/>
        <v>0.15</v>
      </c>
      <c r="DJ124" s="7">
        <f t="shared" si="211"/>
        <v>0.15</v>
      </c>
      <c r="DK124" s="7">
        <f t="shared" si="352"/>
        <v>0.15</v>
      </c>
      <c r="DL124" s="7">
        <f t="shared" si="212"/>
        <v>0.3</v>
      </c>
      <c r="DM124" s="7">
        <f t="shared" si="213"/>
        <v>0.3</v>
      </c>
      <c r="DN124" s="7">
        <f t="shared" si="214"/>
        <v>0.3</v>
      </c>
      <c r="DO124" s="7">
        <f t="shared" si="215"/>
        <v>0.3</v>
      </c>
      <c r="DP124" s="7">
        <f>IF(MIN(Data[[#This Row],[¿El agente demuestra escucha activa durante la gestión?6]:[¿El agente parafrasea para confirmar entendimiento?9]])=0,0,30%)</f>
        <v>0.3</v>
      </c>
      <c r="DQ124" s="7">
        <f t="shared" si="216"/>
        <v>0.3</v>
      </c>
      <c r="DR124" s="7">
        <f t="shared" si="217"/>
        <v>0.3</v>
      </c>
      <c r="DS124" s="7">
        <f t="shared" si="218"/>
        <v>0.3</v>
      </c>
      <c r="DT124" s="7">
        <f t="shared" si="219"/>
        <v>0.3</v>
      </c>
      <c r="DU124" s="7">
        <f>IF(MIN(Data[[#This Row],[¿El agente adapta su comunicación al cliente?11]:[¿El agente utiliza el plural corporativo correctamente?14]])=0,0,30%)</f>
        <v>0.3</v>
      </c>
      <c r="DV124" s="7">
        <f t="shared" si="220"/>
        <v>0.25</v>
      </c>
      <c r="DW124" s="7">
        <f t="shared" si="353"/>
        <v>0.25</v>
      </c>
      <c r="DX124" s="7">
        <f t="shared" si="354"/>
        <v>1</v>
      </c>
      <c r="DY124" s="7">
        <f t="shared" si="325"/>
        <v>1</v>
      </c>
      <c r="DZ124" s="7">
        <f t="shared" si="326"/>
        <v>1</v>
      </c>
      <c r="EA124" s="7">
        <f t="shared" si="327"/>
        <v>1</v>
      </c>
      <c r="EB124" s="7">
        <f t="shared" si="328"/>
        <v>1</v>
      </c>
      <c r="EC124" s="7">
        <f t="shared" si="355"/>
        <v>1</v>
      </c>
      <c r="ED124" s="7">
        <f t="shared" si="221"/>
        <v>1</v>
      </c>
      <c r="EE124" s="7">
        <f t="shared" si="222"/>
        <v>1</v>
      </c>
      <c r="EF124" s="7">
        <f>IF(SUM(Data[[#This Row],[¿El agente presenta correctamente los beneficios del producto?23]:[¿El agente comunica beneficios emocionales al cliente?24]])=200%,100%,0%)</f>
        <v>1</v>
      </c>
      <c r="EG124" s="7">
        <f t="shared" si="223"/>
        <v>1</v>
      </c>
      <c r="EH124" s="7">
        <f t="shared" si="224"/>
        <v>1</v>
      </c>
      <c r="EI124" s="7">
        <f t="shared" si="225"/>
        <v>1</v>
      </c>
      <c r="EJ124" s="7">
        <f t="shared" si="356"/>
        <v>1</v>
      </c>
      <c r="EK124" s="7">
        <f t="shared" si="226"/>
        <v>1</v>
      </c>
      <c r="EL124" s="7">
        <f>+Data[[#This Row],[¿El agente explica los términos y condiciones del servicio?28]]</f>
        <v>1</v>
      </c>
      <c r="EM124" s="7">
        <f t="shared" si="227"/>
        <v>1</v>
      </c>
      <c r="EN124" s="7">
        <f>+Data[[#This Row],[¿El agente identifica correctamente la solicitud del cliente? 2]]</f>
        <v>1</v>
      </c>
      <c r="EO124" s="7">
        <f t="shared" si="228"/>
        <v>1</v>
      </c>
      <c r="EP124" s="7">
        <f t="shared" si="229"/>
        <v>1</v>
      </c>
      <c r="EQ124" s="7">
        <f t="shared" si="230"/>
        <v>1</v>
      </c>
      <c r="ER124" s="7">
        <f t="shared" si="357"/>
        <v>1</v>
      </c>
      <c r="ES124" s="7">
        <f t="shared" si="231"/>
        <v>1</v>
      </c>
      <c r="ET124" s="7">
        <f t="shared" si="232"/>
        <v>1</v>
      </c>
      <c r="EU124" s="7">
        <f t="shared" si="358"/>
        <v>1</v>
      </c>
      <c r="EV124" s="7">
        <f t="shared" si="233"/>
        <v>1</v>
      </c>
      <c r="EW124" s="7">
        <f t="shared" si="234"/>
        <v>1</v>
      </c>
      <c r="EX124" s="7">
        <f t="shared" si="329"/>
        <v>1</v>
      </c>
      <c r="EY124" s="7">
        <f t="shared" si="330"/>
        <v>1</v>
      </c>
      <c r="EZ124" s="7">
        <f t="shared" si="235"/>
        <v>1</v>
      </c>
      <c r="FA124" s="7">
        <f t="shared" si="331"/>
        <v>1</v>
      </c>
      <c r="FB124" s="7">
        <f t="shared" si="359"/>
        <v>1</v>
      </c>
      <c r="FC124" s="7">
        <f t="shared" si="360"/>
        <v>1</v>
      </c>
      <c r="FD124" s="7">
        <f t="shared" si="236"/>
        <v>1</v>
      </c>
      <c r="FE124" s="7">
        <f t="shared" si="237"/>
        <v>0</v>
      </c>
      <c r="FF124" s="7">
        <f t="shared" si="238"/>
        <v>1</v>
      </c>
      <c r="FG124" s="7">
        <f t="shared" si="239"/>
        <v>1</v>
      </c>
      <c r="FH124" s="7">
        <f t="shared" si="240"/>
        <v>1</v>
      </c>
      <c r="FI124" s="7">
        <f t="shared" si="241"/>
        <v>1</v>
      </c>
      <c r="FJ124" s="7">
        <f t="shared" si="361"/>
        <v>0</v>
      </c>
      <c r="FK124" s="7">
        <f t="shared" si="242"/>
        <v>1</v>
      </c>
      <c r="FL124" s="7">
        <f>+Data[[#This Row],[¿El agente gestiona la oferta según la campaña vigente?48]]</f>
        <v>1</v>
      </c>
      <c r="FM124" s="7">
        <f t="shared" si="243"/>
        <v>1</v>
      </c>
      <c r="FN124" s="7">
        <f t="shared" si="244"/>
        <v>1</v>
      </c>
      <c r="FO124" s="7">
        <f t="shared" si="245"/>
        <v>1</v>
      </c>
      <c r="FP124" s="7">
        <f t="shared" si="362"/>
        <v>1</v>
      </c>
      <c r="FQ124" s="7">
        <f t="shared" si="246"/>
        <v>1</v>
      </c>
      <c r="FR124" s="7">
        <f>+Data[[#This Row],[¿El agente registra correctamente todas las interacciones?52]]</f>
        <v>1</v>
      </c>
      <c r="FS124" s="7">
        <f t="shared" si="363"/>
        <v>0</v>
      </c>
      <c r="FT124" s="240">
        <f t="shared" si="247"/>
        <v>1</v>
      </c>
      <c r="FU124" s="7">
        <f>+Data[[#This Row],[¿El agente confirma la titularidad del cliente adecuadamente?53]]</f>
        <v>1</v>
      </c>
      <c r="FV124" s="240">
        <f t="shared" si="248"/>
        <v>1</v>
      </c>
      <c r="FW124" s="240">
        <f t="shared" si="249"/>
        <v>1</v>
      </c>
      <c r="FX124" s="7">
        <f t="shared" si="364"/>
        <v>1</v>
      </c>
      <c r="FY124" s="240">
        <f t="shared" si="250"/>
        <v>1</v>
      </c>
      <c r="FZ124" s="7">
        <f>+Data[[#This Row],[¿El agente evita compartir información sensible?56]]</f>
        <v>1</v>
      </c>
      <c r="GA124" s="7">
        <f t="shared" si="365"/>
        <v>1</v>
      </c>
      <c r="GB124" s="189">
        <f t="shared" si="366"/>
        <v>0.1</v>
      </c>
      <c r="GC124" s="189">
        <f t="shared" si="367"/>
        <v>0.3</v>
      </c>
      <c r="GD124" s="190">
        <f t="shared" si="368"/>
        <v>0</v>
      </c>
      <c r="GE124" s="190">
        <f t="shared" si="369"/>
        <v>0.3</v>
      </c>
      <c r="GF124" s="7">
        <f t="shared" si="370"/>
        <v>0.7</v>
      </c>
      <c r="GG124" s="187">
        <f>1</f>
        <v>1</v>
      </c>
      <c r="GH124" s="187">
        <f t="shared" si="251"/>
        <v>1</v>
      </c>
      <c r="GI124" t="str">
        <f t="shared" si="252"/>
        <v/>
      </c>
      <c r="GJ124" t="str">
        <f t="shared" si="253"/>
        <v/>
      </c>
      <c r="GK124" t="str">
        <f t="shared" si="254"/>
        <v/>
      </c>
      <c r="GN124" t="str">
        <f t="shared" si="255"/>
        <v/>
      </c>
      <c r="GO124" t="str">
        <f t="shared" si="256"/>
        <v/>
      </c>
      <c r="GP124" t="str">
        <f t="shared" si="257"/>
        <v/>
      </c>
      <c r="GQ124" t="str">
        <f t="shared" si="258"/>
        <v/>
      </c>
      <c r="GR124" t="str">
        <f t="shared" si="259"/>
        <v/>
      </c>
      <c r="GS124" t="str">
        <f t="shared" si="260"/>
        <v/>
      </c>
      <c r="GT124" t="str">
        <f t="shared" si="261"/>
        <v/>
      </c>
      <c r="GU124" t="e">
        <f>IF(#REF!="No",#REF!,"")</f>
        <v>#REF!</v>
      </c>
      <c r="GV124" t="str">
        <f t="shared" si="262"/>
        <v/>
      </c>
      <c r="GW124" t="str">
        <f t="shared" si="263"/>
        <v/>
      </c>
      <c r="GX124" t="str">
        <f t="shared" si="264"/>
        <v/>
      </c>
      <c r="GY124" t="str">
        <f t="shared" si="265"/>
        <v/>
      </c>
      <c r="GZ124" t="str">
        <f t="shared" si="266"/>
        <v/>
      </c>
      <c r="HA124" t="str">
        <f t="shared" si="267"/>
        <v/>
      </c>
      <c r="HB124" t="str">
        <f t="shared" si="268"/>
        <v/>
      </c>
      <c r="HC124" t="str">
        <f t="shared" si="269"/>
        <v/>
      </c>
      <c r="HD124" t="str">
        <f t="shared" si="270"/>
        <v/>
      </c>
      <c r="HE124" t="str">
        <f t="shared" si="271"/>
        <v/>
      </c>
      <c r="HF124" t="str">
        <f t="shared" si="272"/>
        <v/>
      </c>
      <c r="HG124" t="str">
        <f t="shared" si="273"/>
        <v/>
      </c>
      <c r="HH124" t="str">
        <f t="shared" si="274"/>
        <v/>
      </c>
      <c r="HI124" t="str">
        <f t="shared" si="275"/>
        <v/>
      </c>
      <c r="HJ124" t="str">
        <f t="shared" si="276"/>
        <v/>
      </c>
      <c r="HK124" t="str">
        <f t="shared" si="277"/>
        <v/>
      </c>
      <c r="HL124" t="str">
        <f t="shared" si="278"/>
        <v/>
      </c>
      <c r="HM124" t="str">
        <f t="shared" si="279"/>
        <v/>
      </c>
      <c r="HN124" t="str">
        <f t="shared" si="280"/>
        <v/>
      </c>
      <c r="HO124" t="str">
        <f t="shared" si="281"/>
        <v/>
      </c>
      <c r="HP124" t="str">
        <f t="shared" si="282"/>
        <v/>
      </c>
      <c r="HQ124" t="e">
        <f>IF(#REF!="No",#REF!,"")</f>
        <v>#REF!</v>
      </c>
      <c r="HR124" t="e">
        <f>IF(#REF!="No",#REF!,"")</f>
        <v>#REF!</v>
      </c>
      <c r="HS124" t="str">
        <f t="shared" si="283"/>
        <v/>
      </c>
      <c r="HT124" t="str">
        <f t="shared" si="284"/>
        <v xml:space="preserve">¿El agente realiza venta cruzada cuando corresponde? </v>
      </c>
      <c r="HU124" t="str">
        <f t="shared" si="285"/>
        <v/>
      </c>
      <c r="HV124" t="str">
        <f t="shared" si="286"/>
        <v/>
      </c>
      <c r="HW124" t="str">
        <f t="shared" si="287"/>
        <v/>
      </c>
      <c r="HX124" t="str">
        <f t="shared" si="288"/>
        <v/>
      </c>
      <c r="HY124" t="str">
        <f t="shared" si="289"/>
        <v/>
      </c>
      <c r="HZ124" t="str">
        <f t="shared" si="290"/>
        <v/>
      </c>
      <c r="IA124" t="str">
        <f t="shared" si="291"/>
        <v/>
      </c>
      <c r="IB124" t="str">
        <f t="shared" si="292"/>
        <v/>
      </c>
      <c r="IC124" t="str">
        <f t="shared" si="293"/>
        <v/>
      </c>
      <c r="ID124" s="187" t="str">
        <f t="shared" si="294"/>
        <v/>
      </c>
      <c r="IE124" s="187" t="str">
        <f t="shared" si="295"/>
        <v/>
      </c>
      <c r="IF124" s="187" t="str">
        <f t="shared" si="296"/>
        <v/>
      </c>
      <c r="IG124" s="187" t="str">
        <f t="shared" si="297"/>
        <v/>
      </c>
      <c r="IH124" s="78" t="str">
        <f>A124&amp;" "&amp;F124&amp;" "&amp;Data[[#This Row],[mes]]</f>
        <v>Nairobi Paulete Samaniel De Planes Outbound may-26</v>
      </c>
      <c r="II124" s="78">
        <f t="shared" ref="II124:II142" si="375">COUNTIF($IH123:$IH539,IH124)</f>
        <v>1</v>
      </c>
      <c r="IJ124" s="78">
        <f t="shared" si="371"/>
        <v>1</v>
      </c>
      <c r="IK124" s="78">
        <f>IF(Data[[#This Row],[Muestra Critica]]&gt;0,Data[[#This Row],[Muestra Critica]],"")</f>
        <v>1</v>
      </c>
      <c r="IL124" s="209">
        <f>IF(IK124="","",COUNTIF($IK$3:$IK539,IK124))</f>
        <v>397</v>
      </c>
      <c r="IM124" s="209">
        <f t="shared" si="372"/>
        <v>0</v>
      </c>
      <c r="IN124" s="188" t="str">
        <f t="shared" si="298"/>
        <v>may-26</v>
      </c>
      <c r="IO124" s="78"/>
      <c r="IP124" s="78"/>
      <c r="IQ124" s="78"/>
      <c r="IR124" s="78"/>
      <c r="IS124" s="78" t="str">
        <f ca="1">IFERROR(_xlfn.XLOOKUP(A:A,HC!B:B,HC!E:E,,0),0)</f>
        <v>&gt; 60 dias</v>
      </c>
    </row>
    <row r="125" spans="1:253" ht="15.5">
      <c r="A125" s="205" t="s">
        <v>303</v>
      </c>
      <c r="B125" s="205">
        <v>67846251</v>
      </c>
      <c r="C125" s="210">
        <v>46160</v>
      </c>
      <c r="D125" s="205" t="s">
        <v>441</v>
      </c>
      <c r="E125" s="205" t="s">
        <v>433</v>
      </c>
      <c r="F125" s="205" t="s">
        <v>32</v>
      </c>
      <c r="G125" s="205" t="s">
        <v>436</v>
      </c>
      <c r="H125" s="205" t="s">
        <v>453</v>
      </c>
      <c r="I125" s="206" t="s">
        <v>447</v>
      </c>
      <c r="J125" s="168" t="s">
        <v>33</v>
      </c>
      <c r="K125" s="168" t="s">
        <v>33</v>
      </c>
      <c r="L125" s="168" t="s">
        <v>33</v>
      </c>
      <c r="M125" s="168" t="s">
        <v>33</v>
      </c>
      <c r="N125" s="168" t="s">
        <v>33</v>
      </c>
      <c r="O125" s="168" t="s">
        <v>33</v>
      </c>
      <c r="P125" s="168" t="s">
        <v>33</v>
      </c>
      <c r="Q125" s="168" t="s">
        <v>33</v>
      </c>
      <c r="R125" s="168" t="s">
        <v>33</v>
      </c>
      <c r="S125" s="168" t="s">
        <v>33</v>
      </c>
      <c r="T125" s="168" t="s">
        <v>33</v>
      </c>
      <c r="U125" s="168" t="s">
        <v>33</v>
      </c>
      <c r="V125" s="169" t="s">
        <v>33</v>
      </c>
      <c r="W125" s="169" t="s">
        <v>33</v>
      </c>
      <c r="X125" s="169" t="s">
        <v>33</v>
      </c>
      <c r="Y125" s="169" t="s">
        <v>33</v>
      </c>
      <c r="Z125" s="169" t="s">
        <v>33</v>
      </c>
      <c r="AA125" s="169" t="s">
        <v>33</v>
      </c>
      <c r="AB125" s="169" t="s">
        <v>33</v>
      </c>
      <c r="AC125" s="169" t="s">
        <v>33</v>
      </c>
      <c r="AD125" s="169" t="s">
        <v>33</v>
      </c>
      <c r="AE125" s="169" t="s">
        <v>33</v>
      </c>
      <c r="AF125" s="169" t="s">
        <v>33</v>
      </c>
      <c r="AG125" s="169" t="s">
        <v>33</v>
      </c>
      <c r="AH125" s="169" t="s">
        <v>33</v>
      </c>
      <c r="AI125" s="169" t="s">
        <v>33</v>
      </c>
      <c r="AJ125" s="169" t="s">
        <v>33</v>
      </c>
      <c r="AK125" s="169" t="s">
        <v>33</v>
      </c>
      <c r="AL125" s="169" t="s">
        <v>33</v>
      </c>
      <c r="AM125" s="169" t="s">
        <v>33</v>
      </c>
      <c r="AN125" s="169" t="s">
        <v>33</v>
      </c>
      <c r="AO125" s="169" t="s">
        <v>33</v>
      </c>
      <c r="AP125" s="169" t="s">
        <v>33</v>
      </c>
      <c r="AQ125" s="169" t="s">
        <v>464</v>
      </c>
      <c r="AR125" s="169" t="s">
        <v>33</v>
      </c>
      <c r="AS125" s="169" t="s">
        <v>34</v>
      </c>
      <c r="AT125" s="169" t="s">
        <v>33</v>
      </c>
      <c r="AU125" s="169" t="s">
        <v>33</v>
      </c>
      <c r="AV125" s="169" t="s">
        <v>33</v>
      </c>
      <c r="AW125" s="169" t="s">
        <v>33</v>
      </c>
      <c r="AX125" s="169" t="s">
        <v>33</v>
      </c>
      <c r="AY125" s="169" t="s">
        <v>33</v>
      </c>
      <c r="AZ125" s="169" t="s">
        <v>33</v>
      </c>
      <c r="BA125" s="169" t="s">
        <v>33</v>
      </c>
      <c r="BB125" s="169" t="s">
        <v>33</v>
      </c>
      <c r="BC125" s="207" t="s">
        <v>33</v>
      </c>
      <c r="BD125" s="207" t="s">
        <v>33</v>
      </c>
      <c r="BE125" s="207" t="s">
        <v>33</v>
      </c>
      <c r="BF125" s="208" t="s">
        <v>33</v>
      </c>
      <c r="BG125" s="196"/>
      <c r="BH125" s="211" t="str">
        <f>Data[[#This Row],[Tipo de Muestra]]</f>
        <v>Critica</v>
      </c>
      <c r="BI125" s="196"/>
      <c r="BJ125" s="196"/>
      <c r="BK125">
        <f t="shared" si="206"/>
        <v>1</v>
      </c>
      <c r="BL125">
        <f t="shared" si="207"/>
        <v>1</v>
      </c>
      <c r="BM125">
        <f t="shared" si="332"/>
        <v>1</v>
      </c>
      <c r="BN125">
        <f t="shared" si="333"/>
        <v>1</v>
      </c>
      <c r="BO125">
        <f t="shared" si="334"/>
        <v>1</v>
      </c>
      <c r="BP125">
        <f t="shared" si="335"/>
        <v>1</v>
      </c>
      <c r="BQ125">
        <f t="shared" si="336"/>
        <v>1</v>
      </c>
      <c r="BR125">
        <f t="shared" si="337"/>
        <v>1</v>
      </c>
      <c r="BS125">
        <f t="shared" si="338"/>
        <v>1</v>
      </c>
      <c r="BT125">
        <f t="shared" si="339"/>
        <v>1</v>
      </c>
      <c r="BU125">
        <f t="shared" si="340"/>
        <v>1</v>
      </c>
      <c r="BV125">
        <f t="shared" si="341"/>
        <v>1</v>
      </c>
      <c r="BW125">
        <f t="shared" si="342"/>
        <v>1</v>
      </c>
      <c r="BX125">
        <f t="shared" si="343"/>
        <v>1</v>
      </c>
      <c r="BY125">
        <f t="shared" si="344"/>
        <v>1</v>
      </c>
      <c r="BZ125">
        <f t="shared" si="345"/>
        <v>1</v>
      </c>
      <c r="CA125">
        <f t="shared" si="346"/>
        <v>1</v>
      </c>
      <c r="CB125">
        <f t="shared" si="347"/>
        <v>1</v>
      </c>
      <c r="CC125">
        <f t="shared" si="348"/>
        <v>1</v>
      </c>
      <c r="CD125">
        <f t="shared" si="349"/>
        <v>1</v>
      </c>
      <c r="CE125">
        <f t="shared" si="350"/>
        <v>1</v>
      </c>
      <c r="CF125">
        <f t="shared" si="299"/>
        <v>1</v>
      </c>
      <c r="CG125">
        <f t="shared" si="300"/>
        <v>1</v>
      </c>
      <c r="CH125">
        <f t="shared" si="301"/>
        <v>1</v>
      </c>
      <c r="CI125">
        <f t="shared" si="302"/>
        <v>1</v>
      </c>
      <c r="CJ125">
        <f t="shared" si="303"/>
        <v>1</v>
      </c>
      <c r="CK125">
        <f t="shared" si="304"/>
        <v>1</v>
      </c>
      <c r="CL125">
        <f t="shared" si="305"/>
        <v>1</v>
      </c>
      <c r="CM125">
        <f t="shared" si="306"/>
        <v>1</v>
      </c>
      <c r="CN125">
        <f t="shared" si="307"/>
        <v>1</v>
      </c>
      <c r="CO125">
        <f t="shared" si="308"/>
        <v>1</v>
      </c>
      <c r="CP125">
        <f t="shared" si="309"/>
        <v>1</v>
      </c>
      <c r="CQ125">
        <f t="shared" si="310"/>
        <v>1</v>
      </c>
      <c r="CR125">
        <f t="shared" si="311"/>
        <v>1</v>
      </c>
      <c r="CS125">
        <f t="shared" si="312"/>
        <v>0</v>
      </c>
      <c r="CT125">
        <f t="shared" si="313"/>
        <v>1</v>
      </c>
      <c r="CU125">
        <f t="shared" si="314"/>
        <v>1</v>
      </c>
      <c r="CV125">
        <f t="shared" si="315"/>
        <v>1</v>
      </c>
      <c r="CW125">
        <f t="shared" si="316"/>
        <v>1</v>
      </c>
      <c r="CX125">
        <f t="shared" si="317"/>
        <v>1</v>
      </c>
      <c r="CY125">
        <f t="shared" si="318"/>
        <v>1</v>
      </c>
      <c r="CZ125">
        <f t="shared" si="319"/>
        <v>1</v>
      </c>
      <c r="DA125">
        <f t="shared" si="320"/>
        <v>1</v>
      </c>
      <c r="DB125">
        <f t="shared" si="321"/>
        <v>1</v>
      </c>
      <c r="DC125" s="187">
        <f t="shared" si="322"/>
        <v>1</v>
      </c>
      <c r="DD125" s="187">
        <f t="shared" si="323"/>
        <v>1</v>
      </c>
      <c r="DE125" s="187">
        <f t="shared" si="324"/>
        <v>1</v>
      </c>
      <c r="DF125" s="187">
        <f t="shared" si="208"/>
        <v>1</v>
      </c>
      <c r="DG125">
        <f t="shared" si="351"/>
        <v>1</v>
      </c>
      <c r="DH125" s="7">
        <f t="shared" si="209"/>
        <v>0.15</v>
      </c>
      <c r="DI125" s="7">
        <f t="shared" si="210"/>
        <v>0.15</v>
      </c>
      <c r="DJ125" s="7">
        <f t="shared" si="211"/>
        <v>0.15</v>
      </c>
      <c r="DK125" s="7">
        <f t="shared" si="352"/>
        <v>0.15</v>
      </c>
      <c r="DL125" s="7">
        <f t="shared" si="212"/>
        <v>0.3</v>
      </c>
      <c r="DM125" s="7">
        <f t="shared" si="213"/>
        <v>0.3</v>
      </c>
      <c r="DN125" s="7">
        <f t="shared" si="214"/>
        <v>0.3</v>
      </c>
      <c r="DO125" s="7">
        <f t="shared" si="215"/>
        <v>0.3</v>
      </c>
      <c r="DP125" s="7">
        <f>IF(MIN(Data[[#This Row],[¿El agente demuestra escucha activa durante la gestión?6]:[¿El agente parafrasea para confirmar entendimiento?9]])=0,0,30%)</f>
        <v>0.3</v>
      </c>
      <c r="DQ125" s="7">
        <f t="shared" si="216"/>
        <v>0.3</v>
      </c>
      <c r="DR125" s="7">
        <f t="shared" si="217"/>
        <v>0.3</v>
      </c>
      <c r="DS125" s="7">
        <f t="shared" si="218"/>
        <v>0.3</v>
      </c>
      <c r="DT125" s="7">
        <f t="shared" si="219"/>
        <v>0.3</v>
      </c>
      <c r="DU125" s="7">
        <f>IF(MIN(Data[[#This Row],[¿El agente adapta su comunicación al cliente?11]:[¿El agente utiliza el plural corporativo correctamente?14]])=0,0,30%)</f>
        <v>0.3</v>
      </c>
      <c r="DV125" s="7">
        <f t="shared" si="220"/>
        <v>0.25</v>
      </c>
      <c r="DW125" s="7">
        <f t="shared" si="353"/>
        <v>0.25</v>
      </c>
      <c r="DX125" s="7">
        <f t="shared" si="354"/>
        <v>1</v>
      </c>
      <c r="DY125" s="7">
        <f t="shared" si="325"/>
        <v>1</v>
      </c>
      <c r="DZ125" s="7">
        <f t="shared" si="326"/>
        <v>1</v>
      </c>
      <c r="EA125" s="7">
        <f t="shared" si="327"/>
        <v>1</v>
      </c>
      <c r="EB125" s="7">
        <f t="shared" si="328"/>
        <v>1</v>
      </c>
      <c r="EC125" s="7">
        <f t="shared" si="355"/>
        <v>1</v>
      </c>
      <c r="ED125" s="7">
        <f t="shared" si="221"/>
        <v>1</v>
      </c>
      <c r="EE125" s="7">
        <f t="shared" si="222"/>
        <v>1</v>
      </c>
      <c r="EF125" s="7">
        <f>IF(SUM(Data[[#This Row],[¿El agente presenta correctamente los beneficios del producto?23]:[¿El agente comunica beneficios emocionales al cliente?24]])=200%,100%,0%)</f>
        <v>1</v>
      </c>
      <c r="EG125" s="7">
        <f t="shared" si="223"/>
        <v>1</v>
      </c>
      <c r="EH125" s="7">
        <f t="shared" si="224"/>
        <v>1</v>
      </c>
      <c r="EI125" s="7">
        <f t="shared" si="225"/>
        <v>1</v>
      </c>
      <c r="EJ125" s="7">
        <f t="shared" si="356"/>
        <v>1</v>
      </c>
      <c r="EK125" s="7">
        <f t="shared" si="226"/>
        <v>1</v>
      </c>
      <c r="EL125" s="7">
        <f>+Data[[#This Row],[¿El agente explica los términos y condiciones del servicio?28]]</f>
        <v>1</v>
      </c>
      <c r="EM125" s="7">
        <f t="shared" si="227"/>
        <v>1</v>
      </c>
      <c r="EN125" s="7">
        <f>+Data[[#This Row],[¿El agente identifica correctamente la solicitud del cliente? 2]]</f>
        <v>1</v>
      </c>
      <c r="EO125" s="7">
        <f t="shared" si="228"/>
        <v>1</v>
      </c>
      <c r="EP125" s="7">
        <f t="shared" si="229"/>
        <v>1</v>
      </c>
      <c r="EQ125" s="7">
        <f t="shared" si="230"/>
        <v>1</v>
      </c>
      <c r="ER125" s="7">
        <f t="shared" si="357"/>
        <v>1</v>
      </c>
      <c r="ES125" s="7">
        <f t="shared" si="231"/>
        <v>1</v>
      </c>
      <c r="ET125" s="7">
        <f t="shared" si="232"/>
        <v>1</v>
      </c>
      <c r="EU125" s="7">
        <f t="shared" si="358"/>
        <v>1</v>
      </c>
      <c r="EV125" s="7">
        <f t="shared" si="233"/>
        <v>1</v>
      </c>
      <c r="EW125" s="7">
        <f t="shared" si="234"/>
        <v>1</v>
      </c>
      <c r="EX125" s="7">
        <f t="shared" si="329"/>
        <v>1</v>
      </c>
      <c r="EY125" s="7">
        <f t="shared" si="330"/>
        <v>1</v>
      </c>
      <c r="EZ125" s="7">
        <f t="shared" si="235"/>
        <v>1</v>
      </c>
      <c r="FA125" s="7">
        <f t="shared" si="331"/>
        <v>1</v>
      </c>
      <c r="FB125" s="7">
        <f t="shared" si="359"/>
        <v>1</v>
      </c>
      <c r="FC125" s="7">
        <f t="shared" si="360"/>
        <v>1</v>
      </c>
      <c r="FD125" s="7">
        <f t="shared" si="236"/>
        <v>1</v>
      </c>
      <c r="FE125" s="7">
        <f t="shared" si="237"/>
        <v>0</v>
      </c>
      <c r="FF125" s="7">
        <f t="shared" si="238"/>
        <v>1</v>
      </c>
      <c r="FG125" s="7">
        <f t="shared" si="239"/>
        <v>1</v>
      </c>
      <c r="FH125" s="7">
        <f t="shared" si="240"/>
        <v>1</v>
      </c>
      <c r="FI125" s="7">
        <f t="shared" si="241"/>
        <v>1</v>
      </c>
      <c r="FJ125" s="7">
        <f t="shared" si="361"/>
        <v>0</v>
      </c>
      <c r="FK125" s="7">
        <f t="shared" si="242"/>
        <v>1</v>
      </c>
      <c r="FL125" s="7">
        <f>+Data[[#This Row],[¿El agente gestiona la oferta según la campaña vigente?48]]</f>
        <v>1</v>
      </c>
      <c r="FM125" s="7">
        <f t="shared" si="243"/>
        <v>1</v>
      </c>
      <c r="FN125" s="7">
        <f t="shared" si="244"/>
        <v>1</v>
      </c>
      <c r="FO125" s="7">
        <f t="shared" si="245"/>
        <v>1</v>
      </c>
      <c r="FP125" s="7">
        <f t="shared" si="362"/>
        <v>1</v>
      </c>
      <c r="FQ125" s="7">
        <f t="shared" si="246"/>
        <v>1</v>
      </c>
      <c r="FR125" s="7">
        <f>+Data[[#This Row],[¿El agente registra correctamente todas las interacciones?52]]</f>
        <v>1</v>
      </c>
      <c r="FS125" s="7">
        <f t="shared" si="363"/>
        <v>0</v>
      </c>
      <c r="FT125" s="240">
        <f t="shared" si="247"/>
        <v>1</v>
      </c>
      <c r="FU125" s="7">
        <f>+Data[[#This Row],[¿El agente confirma la titularidad del cliente adecuadamente?53]]</f>
        <v>1</v>
      </c>
      <c r="FV125" s="240">
        <f t="shared" si="248"/>
        <v>1</v>
      </c>
      <c r="FW125" s="240">
        <f t="shared" si="249"/>
        <v>1</v>
      </c>
      <c r="FX125" s="7">
        <f t="shared" si="364"/>
        <v>1</v>
      </c>
      <c r="FY125" s="240">
        <f t="shared" si="250"/>
        <v>1</v>
      </c>
      <c r="FZ125" s="7">
        <f>+Data[[#This Row],[¿El agente evita compartir información sensible?56]]</f>
        <v>1</v>
      </c>
      <c r="GA125" s="7">
        <f t="shared" si="365"/>
        <v>1</v>
      </c>
      <c r="GB125" s="189">
        <f t="shared" si="366"/>
        <v>0.1</v>
      </c>
      <c r="GC125" s="189">
        <f t="shared" si="367"/>
        <v>0.3</v>
      </c>
      <c r="GD125" s="190">
        <f t="shared" si="368"/>
        <v>0</v>
      </c>
      <c r="GE125" s="190">
        <f t="shared" si="369"/>
        <v>0.3</v>
      </c>
      <c r="GF125" s="7">
        <f t="shared" si="370"/>
        <v>0.7</v>
      </c>
      <c r="GG125" s="187">
        <f>1</f>
        <v>1</v>
      </c>
      <c r="GH125" s="187">
        <f t="shared" si="251"/>
        <v>1</v>
      </c>
      <c r="GI125" t="str">
        <f t="shared" si="252"/>
        <v/>
      </c>
      <c r="GJ125" t="str">
        <f t="shared" si="253"/>
        <v/>
      </c>
      <c r="GK125" t="str">
        <f t="shared" si="254"/>
        <v/>
      </c>
      <c r="GN125" t="str">
        <f t="shared" si="255"/>
        <v/>
      </c>
      <c r="GO125" t="str">
        <f t="shared" si="256"/>
        <v/>
      </c>
      <c r="GP125" t="str">
        <f t="shared" si="257"/>
        <v/>
      </c>
      <c r="GQ125" t="str">
        <f t="shared" si="258"/>
        <v/>
      </c>
      <c r="GR125" t="str">
        <f t="shared" si="259"/>
        <v/>
      </c>
      <c r="GS125" t="str">
        <f t="shared" si="260"/>
        <v/>
      </c>
      <c r="GT125" t="str">
        <f t="shared" si="261"/>
        <v/>
      </c>
      <c r="GU125" t="e">
        <f>IF(#REF!="No",#REF!,"")</f>
        <v>#REF!</v>
      </c>
      <c r="GV125" t="str">
        <f t="shared" si="262"/>
        <v/>
      </c>
      <c r="GW125" t="str">
        <f t="shared" si="263"/>
        <v/>
      </c>
      <c r="GX125" t="str">
        <f t="shared" si="264"/>
        <v/>
      </c>
      <c r="GY125" t="str">
        <f t="shared" si="265"/>
        <v/>
      </c>
      <c r="GZ125" t="str">
        <f t="shared" si="266"/>
        <v/>
      </c>
      <c r="HA125" t="str">
        <f t="shared" si="267"/>
        <v/>
      </c>
      <c r="HB125" t="str">
        <f t="shared" si="268"/>
        <v/>
      </c>
      <c r="HC125" t="str">
        <f t="shared" si="269"/>
        <v/>
      </c>
      <c r="HD125" t="str">
        <f t="shared" si="270"/>
        <v/>
      </c>
      <c r="HE125" t="str">
        <f t="shared" si="271"/>
        <v/>
      </c>
      <c r="HF125" t="str">
        <f t="shared" si="272"/>
        <v/>
      </c>
      <c r="HG125" t="str">
        <f t="shared" si="273"/>
        <v/>
      </c>
      <c r="HH125" t="str">
        <f t="shared" si="274"/>
        <v/>
      </c>
      <c r="HI125" t="str">
        <f t="shared" si="275"/>
        <v/>
      </c>
      <c r="HJ125" t="str">
        <f t="shared" si="276"/>
        <v/>
      </c>
      <c r="HK125" t="str">
        <f t="shared" si="277"/>
        <v/>
      </c>
      <c r="HL125" t="str">
        <f t="shared" si="278"/>
        <v/>
      </c>
      <c r="HM125" t="str">
        <f t="shared" si="279"/>
        <v/>
      </c>
      <c r="HN125" t="str">
        <f t="shared" si="280"/>
        <v/>
      </c>
      <c r="HO125" t="str">
        <f t="shared" si="281"/>
        <v/>
      </c>
      <c r="HP125" t="str">
        <f t="shared" si="282"/>
        <v/>
      </c>
      <c r="HQ125" t="e">
        <f>IF(#REF!="No",#REF!,"")</f>
        <v>#REF!</v>
      </c>
      <c r="HR125" t="e">
        <f>IF(#REF!="No",#REF!,"")</f>
        <v>#REF!</v>
      </c>
      <c r="HS125" t="str">
        <f t="shared" si="283"/>
        <v/>
      </c>
      <c r="HT125" t="str">
        <f t="shared" si="284"/>
        <v xml:space="preserve">¿El agente realiza venta cruzada cuando corresponde? </v>
      </c>
      <c r="HU125" t="str">
        <f t="shared" si="285"/>
        <v/>
      </c>
      <c r="HV125" t="str">
        <f t="shared" si="286"/>
        <v/>
      </c>
      <c r="HW125" t="str">
        <f t="shared" si="287"/>
        <v/>
      </c>
      <c r="HX125" t="str">
        <f t="shared" si="288"/>
        <v/>
      </c>
      <c r="HY125" t="str">
        <f t="shared" si="289"/>
        <v/>
      </c>
      <c r="HZ125" t="str">
        <f t="shared" si="290"/>
        <v/>
      </c>
      <c r="IA125" t="str">
        <f t="shared" si="291"/>
        <v/>
      </c>
      <c r="IB125" t="str">
        <f t="shared" si="292"/>
        <v/>
      </c>
      <c r="IC125" t="str">
        <f t="shared" si="293"/>
        <v/>
      </c>
      <c r="ID125" s="187" t="str">
        <f t="shared" si="294"/>
        <v/>
      </c>
      <c r="IE125" s="187" t="str">
        <f t="shared" si="295"/>
        <v/>
      </c>
      <c r="IF125" s="187" t="str">
        <f t="shared" si="296"/>
        <v/>
      </c>
      <c r="IG125" s="187" t="str">
        <f t="shared" si="297"/>
        <v/>
      </c>
      <c r="IH125" s="78" t="str">
        <f>A125&amp;" "&amp;F125&amp;" "&amp;Data[[#This Row],[mes]]</f>
        <v>Hazel Daniela Bermudez Outbound may-26</v>
      </c>
      <c r="II125" s="78">
        <f t="shared" si="375"/>
        <v>1</v>
      </c>
      <c r="IJ125" s="78">
        <f t="shared" si="371"/>
        <v>1</v>
      </c>
      <c r="IK125" s="78">
        <f>IF(Data[[#This Row],[Muestra Critica]]&gt;0,Data[[#This Row],[Muestra Critica]],"")</f>
        <v>1</v>
      </c>
      <c r="IL125" s="209">
        <f>IF(IK125="","",COUNTIF($IK$3:$IK540,IK125))</f>
        <v>397</v>
      </c>
      <c r="IM125" s="209">
        <f t="shared" si="372"/>
        <v>0</v>
      </c>
      <c r="IN125" s="188" t="str">
        <f t="shared" si="298"/>
        <v>may-26</v>
      </c>
      <c r="IO125" s="78"/>
      <c r="IP125" s="78"/>
      <c r="IQ125" s="78"/>
      <c r="IR125" s="78"/>
      <c r="IS125" s="78" t="str">
        <f ca="1">IFERROR(_xlfn.XLOOKUP(A:A,HC!B:B,HC!E:E,,0),0)</f>
        <v>&gt; 60 dias</v>
      </c>
    </row>
    <row r="126" spans="1:253" ht="15.5">
      <c r="A126" s="205" t="s">
        <v>307</v>
      </c>
      <c r="B126" s="205">
        <v>68436964</v>
      </c>
      <c r="C126" s="210">
        <v>46160</v>
      </c>
      <c r="D126" s="205" t="s">
        <v>441</v>
      </c>
      <c r="E126" s="205" t="s">
        <v>433</v>
      </c>
      <c r="F126" s="205" t="s">
        <v>32</v>
      </c>
      <c r="G126" s="205" t="s">
        <v>436</v>
      </c>
      <c r="H126" s="205" t="s">
        <v>453</v>
      </c>
      <c r="I126" s="206" t="s">
        <v>447</v>
      </c>
      <c r="J126" s="168" t="s">
        <v>33</v>
      </c>
      <c r="K126" s="168" t="s">
        <v>33</v>
      </c>
      <c r="L126" s="168" t="s">
        <v>33</v>
      </c>
      <c r="M126" s="168" t="s">
        <v>33</v>
      </c>
      <c r="N126" s="168" t="s">
        <v>33</v>
      </c>
      <c r="O126" s="168" t="s">
        <v>33</v>
      </c>
      <c r="P126" s="168" t="s">
        <v>33</v>
      </c>
      <c r="Q126" s="168" t="s">
        <v>33</v>
      </c>
      <c r="R126" s="168" t="s">
        <v>33</v>
      </c>
      <c r="S126" s="168" t="s">
        <v>33</v>
      </c>
      <c r="T126" s="168" t="s">
        <v>33</v>
      </c>
      <c r="U126" s="168" t="s">
        <v>33</v>
      </c>
      <c r="V126" s="169" t="s">
        <v>33</v>
      </c>
      <c r="W126" s="169" t="s">
        <v>33</v>
      </c>
      <c r="X126" s="169" t="s">
        <v>33</v>
      </c>
      <c r="Y126" s="169" t="s">
        <v>34</v>
      </c>
      <c r="Z126" s="169" t="s">
        <v>33</v>
      </c>
      <c r="AA126" s="169" t="s">
        <v>33</v>
      </c>
      <c r="AB126" s="169" t="s">
        <v>33</v>
      </c>
      <c r="AC126" s="169" t="s">
        <v>33</v>
      </c>
      <c r="AD126" s="169" t="s">
        <v>33</v>
      </c>
      <c r="AE126" s="169" t="s">
        <v>33</v>
      </c>
      <c r="AF126" s="169" t="s">
        <v>33</v>
      </c>
      <c r="AG126" s="169" t="s">
        <v>33</v>
      </c>
      <c r="AH126" s="169" t="s">
        <v>33</v>
      </c>
      <c r="AI126" s="169" t="s">
        <v>33</v>
      </c>
      <c r="AJ126" s="169" t="s">
        <v>33</v>
      </c>
      <c r="AK126" s="169" t="s">
        <v>33</v>
      </c>
      <c r="AL126" s="169" t="s">
        <v>33</v>
      </c>
      <c r="AM126" s="169" t="s">
        <v>33</v>
      </c>
      <c r="AN126" s="169" t="s">
        <v>33</v>
      </c>
      <c r="AO126" s="169" t="s">
        <v>33</v>
      </c>
      <c r="AP126" s="169" t="s">
        <v>33</v>
      </c>
      <c r="AQ126" s="169" t="s">
        <v>464</v>
      </c>
      <c r="AR126" s="169" t="s">
        <v>33</v>
      </c>
      <c r="AS126" s="169" t="s">
        <v>33</v>
      </c>
      <c r="AT126" s="169" t="s">
        <v>33</v>
      </c>
      <c r="AU126" s="169" t="s">
        <v>33</v>
      </c>
      <c r="AV126" s="169" t="s">
        <v>33</v>
      </c>
      <c r="AW126" s="169" t="s">
        <v>33</v>
      </c>
      <c r="AX126" s="169" t="s">
        <v>33</v>
      </c>
      <c r="AY126" s="169" t="s">
        <v>33</v>
      </c>
      <c r="AZ126" s="169" t="s">
        <v>33</v>
      </c>
      <c r="BA126" s="169" t="s">
        <v>33</v>
      </c>
      <c r="BB126" s="169" t="s">
        <v>33</v>
      </c>
      <c r="BC126" s="207" t="s">
        <v>33</v>
      </c>
      <c r="BD126" s="207" t="s">
        <v>33</v>
      </c>
      <c r="BE126" s="207" t="s">
        <v>33</v>
      </c>
      <c r="BF126" s="208" t="s">
        <v>33</v>
      </c>
      <c r="BG126" s="196"/>
      <c r="BH126" s="211" t="str">
        <f>Data[[#This Row],[Tipo de Muestra]]</f>
        <v>Critica</v>
      </c>
      <c r="BI126" s="196"/>
      <c r="BJ126" s="196"/>
      <c r="BK126">
        <f t="shared" si="206"/>
        <v>1</v>
      </c>
      <c r="BL126">
        <f t="shared" si="207"/>
        <v>1</v>
      </c>
      <c r="BM126">
        <f t="shared" si="332"/>
        <v>1</v>
      </c>
      <c r="BN126">
        <f t="shared" si="333"/>
        <v>1</v>
      </c>
      <c r="BO126">
        <f t="shared" si="334"/>
        <v>1</v>
      </c>
      <c r="BP126">
        <f t="shared" si="335"/>
        <v>1</v>
      </c>
      <c r="BQ126">
        <f t="shared" si="336"/>
        <v>1</v>
      </c>
      <c r="BR126">
        <f t="shared" si="337"/>
        <v>1</v>
      </c>
      <c r="BS126">
        <f t="shared" si="338"/>
        <v>1</v>
      </c>
      <c r="BT126">
        <f t="shared" si="339"/>
        <v>1</v>
      </c>
      <c r="BU126">
        <f t="shared" si="340"/>
        <v>1</v>
      </c>
      <c r="BV126">
        <f t="shared" si="341"/>
        <v>1</v>
      </c>
      <c r="BW126">
        <f t="shared" si="342"/>
        <v>1</v>
      </c>
      <c r="BX126">
        <f t="shared" si="343"/>
        <v>1</v>
      </c>
      <c r="BY126">
        <f t="shared" si="344"/>
        <v>1</v>
      </c>
      <c r="BZ126">
        <f t="shared" si="345"/>
        <v>0</v>
      </c>
      <c r="CA126">
        <f t="shared" si="346"/>
        <v>1</v>
      </c>
      <c r="CB126">
        <f t="shared" si="347"/>
        <v>1</v>
      </c>
      <c r="CC126">
        <f t="shared" si="348"/>
        <v>1</v>
      </c>
      <c r="CD126">
        <f t="shared" si="349"/>
        <v>1</v>
      </c>
      <c r="CE126">
        <f t="shared" si="350"/>
        <v>1</v>
      </c>
      <c r="CF126">
        <f t="shared" si="299"/>
        <v>1</v>
      </c>
      <c r="CG126">
        <f t="shared" si="300"/>
        <v>1</v>
      </c>
      <c r="CH126">
        <f t="shared" si="301"/>
        <v>1</v>
      </c>
      <c r="CI126">
        <f t="shared" si="302"/>
        <v>1</v>
      </c>
      <c r="CJ126">
        <f t="shared" si="303"/>
        <v>1</v>
      </c>
      <c r="CK126">
        <f t="shared" si="304"/>
        <v>1</v>
      </c>
      <c r="CL126">
        <f t="shared" si="305"/>
        <v>1</v>
      </c>
      <c r="CM126">
        <f t="shared" si="306"/>
        <v>1</v>
      </c>
      <c r="CN126">
        <f t="shared" si="307"/>
        <v>1</v>
      </c>
      <c r="CO126">
        <f t="shared" si="308"/>
        <v>1</v>
      </c>
      <c r="CP126">
        <f t="shared" si="309"/>
        <v>1</v>
      </c>
      <c r="CQ126">
        <f t="shared" si="310"/>
        <v>1</v>
      </c>
      <c r="CR126">
        <f t="shared" si="311"/>
        <v>1</v>
      </c>
      <c r="CS126">
        <f t="shared" si="312"/>
        <v>1</v>
      </c>
      <c r="CT126">
        <f t="shared" si="313"/>
        <v>1</v>
      </c>
      <c r="CU126">
        <f t="shared" si="314"/>
        <v>1</v>
      </c>
      <c r="CV126">
        <f t="shared" si="315"/>
        <v>1</v>
      </c>
      <c r="CW126">
        <f t="shared" si="316"/>
        <v>1</v>
      </c>
      <c r="CX126">
        <f t="shared" si="317"/>
        <v>1</v>
      </c>
      <c r="CY126">
        <f t="shared" si="318"/>
        <v>1</v>
      </c>
      <c r="CZ126">
        <f t="shared" si="319"/>
        <v>1</v>
      </c>
      <c r="DA126">
        <f t="shared" si="320"/>
        <v>1</v>
      </c>
      <c r="DB126">
        <f t="shared" si="321"/>
        <v>1</v>
      </c>
      <c r="DC126" s="187">
        <f t="shared" si="322"/>
        <v>1</v>
      </c>
      <c r="DD126" s="187">
        <f t="shared" si="323"/>
        <v>1</v>
      </c>
      <c r="DE126" s="187">
        <f t="shared" si="324"/>
        <v>1</v>
      </c>
      <c r="DF126" s="187">
        <f t="shared" si="208"/>
        <v>1</v>
      </c>
      <c r="DG126">
        <f t="shared" si="351"/>
        <v>1</v>
      </c>
      <c r="DH126" s="7">
        <f t="shared" si="209"/>
        <v>0.15</v>
      </c>
      <c r="DI126" s="7">
        <f t="shared" si="210"/>
        <v>0.15</v>
      </c>
      <c r="DJ126" s="7">
        <f t="shared" si="211"/>
        <v>0.15</v>
      </c>
      <c r="DK126" s="7">
        <f t="shared" si="352"/>
        <v>0.15</v>
      </c>
      <c r="DL126" s="7">
        <f t="shared" si="212"/>
        <v>0.3</v>
      </c>
      <c r="DM126" s="7">
        <f t="shared" si="213"/>
        <v>0.3</v>
      </c>
      <c r="DN126" s="7">
        <f t="shared" si="214"/>
        <v>0.3</v>
      </c>
      <c r="DO126" s="7">
        <f t="shared" si="215"/>
        <v>0.3</v>
      </c>
      <c r="DP126" s="7">
        <f>IF(MIN(Data[[#This Row],[¿El agente demuestra escucha activa durante la gestión?6]:[¿El agente parafrasea para confirmar entendimiento?9]])=0,0,30%)</f>
        <v>0.3</v>
      </c>
      <c r="DQ126" s="7">
        <f t="shared" si="216"/>
        <v>0.3</v>
      </c>
      <c r="DR126" s="7">
        <f t="shared" si="217"/>
        <v>0.3</v>
      </c>
      <c r="DS126" s="7">
        <f t="shared" si="218"/>
        <v>0.3</v>
      </c>
      <c r="DT126" s="7">
        <f t="shared" si="219"/>
        <v>0.3</v>
      </c>
      <c r="DU126" s="7">
        <f>IF(MIN(Data[[#This Row],[¿El agente adapta su comunicación al cliente?11]:[¿El agente utiliza el plural corporativo correctamente?14]])=0,0,30%)</f>
        <v>0.3</v>
      </c>
      <c r="DV126" s="7">
        <f t="shared" si="220"/>
        <v>0.25</v>
      </c>
      <c r="DW126" s="7">
        <f t="shared" si="353"/>
        <v>0.25</v>
      </c>
      <c r="DX126" s="7">
        <f t="shared" si="354"/>
        <v>1</v>
      </c>
      <c r="DY126" s="7">
        <f t="shared" si="325"/>
        <v>1</v>
      </c>
      <c r="DZ126" s="7">
        <f t="shared" si="326"/>
        <v>1</v>
      </c>
      <c r="EA126" s="7">
        <f t="shared" si="327"/>
        <v>0</v>
      </c>
      <c r="EB126" s="7">
        <f t="shared" si="328"/>
        <v>0</v>
      </c>
      <c r="EC126" s="7">
        <f t="shared" si="355"/>
        <v>0</v>
      </c>
      <c r="ED126" s="7">
        <f t="shared" si="221"/>
        <v>1</v>
      </c>
      <c r="EE126" s="7">
        <f t="shared" si="222"/>
        <v>1</v>
      </c>
      <c r="EF126" s="7">
        <f>IF(SUM(Data[[#This Row],[¿El agente presenta correctamente los beneficios del producto?23]:[¿El agente comunica beneficios emocionales al cliente?24]])=200%,100%,0%)</f>
        <v>1</v>
      </c>
      <c r="EG126" s="7">
        <f t="shared" si="223"/>
        <v>1</v>
      </c>
      <c r="EH126" s="7">
        <f t="shared" si="224"/>
        <v>1</v>
      </c>
      <c r="EI126" s="7">
        <f t="shared" si="225"/>
        <v>1</v>
      </c>
      <c r="EJ126" s="7">
        <f t="shared" si="356"/>
        <v>1</v>
      </c>
      <c r="EK126" s="7">
        <f t="shared" si="226"/>
        <v>1</v>
      </c>
      <c r="EL126" s="7">
        <f>+Data[[#This Row],[¿El agente explica los términos y condiciones del servicio?28]]</f>
        <v>1</v>
      </c>
      <c r="EM126" s="7">
        <f t="shared" si="227"/>
        <v>1</v>
      </c>
      <c r="EN126" s="7">
        <f>+Data[[#This Row],[¿El agente identifica correctamente la solicitud del cliente? 2]]</f>
        <v>1</v>
      </c>
      <c r="EO126" s="7">
        <f t="shared" si="228"/>
        <v>1</v>
      </c>
      <c r="EP126" s="7">
        <f t="shared" si="229"/>
        <v>1</v>
      </c>
      <c r="EQ126" s="7">
        <f t="shared" si="230"/>
        <v>1</v>
      </c>
      <c r="ER126" s="7">
        <f t="shared" si="357"/>
        <v>1</v>
      </c>
      <c r="ES126" s="7">
        <f t="shared" si="231"/>
        <v>1</v>
      </c>
      <c r="ET126" s="7">
        <f t="shared" si="232"/>
        <v>1</v>
      </c>
      <c r="EU126" s="7">
        <f t="shared" si="358"/>
        <v>1</v>
      </c>
      <c r="EV126" s="7">
        <f t="shared" si="233"/>
        <v>1</v>
      </c>
      <c r="EW126" s="7">
        <f t="shared" si="234"/>
        <v>1</v>
      </c>
      <c r="EX126" s="7">
        <f t="shared" si="329"/>
        <v>1</v>
      </c>
      <c r="EY126" s="7">
        <f t="shared" si="330"/>
        <v>1</v>
      </c>
      <c r="EZ126" s="7">
        <f t="shared" si="235"/>
        <v>1</v>
      </c>
      <c r="FA126" s="7">
        <f t="shared" si="331"/>
        <v>1</v>
      </c>
      <c r="FB126" s="7">
        <f t="shared" si="359"/>
        <v>1</v>
      </c>
      <c r="FC126" s="7">
        <f t="shared" si="360"/>
        <v>0</v>
      </c>
      <c r="FD126" s="7">
        <f t="shared" si="236"/>
        <v>1</v>
      </c>
      <c r="FE126" s="7">
        <f t="shared" si="237"/>
        <v>1</v>
      </c>
      <c r="FF126" s="7">
        <f t="shared" si="238"/>
        <v>1</v>
      </c>
      <c r="FG126" s="7">
        <f t="shared" si="239"/>
        <v>1</v>
      </c>
      <c r="FH126" s="7">
        <f t="shared" si="240"/>
        <v>1</v>
      </c>
      <c r="FI126" s="7">
        <f t="shared" si="241"/>
        <v>1</v>
      </c>
      <c r="FJ126" s="7">
        <f t="shared" si="361"/>
        <v>1</v>
      </c>
      <c r="FK126" s="7">
        <f t="shared" si="242"/>
        <v>1</v>
      </c>
      <c r="FL126" s="7">
        <f>+Data[[#This Row],[¿El agente gestiona la oferta según la campaña vigente?48]]</f>
        <v>1</v>
      </c>
      <c r="FM126" s="7">
        <f t="shared" si="243"/>
        <v>1</v>
      </c>
      <c r="FN126" s="7">
        <f t="shared" si="244"/>
        <v>1</v>
      </c>
      <c r="FO126" s="7">
        <f t="shared" si="245"/>
        <v>1</v>
      </c>
      <c r="FP126" s="7">
        <f t="shared" si="362"/>
        <v>1</v>
      </c>
      <c r="FQ126" s="7">
        <f t="shared" si="246"/>
        <v>1</v>
      </c>
      <c r="FR126" s="7">
        <f>+Data[[#This Row],[¿El agente registra correctamente todas las interacciones?52]]</f>
        <v>1</v>
      </c>
      <c r="FS126" s="7">
        <f t="shared" si="363"/>
        <v>1</v>
      </c>
      <c r="FT126" s="240">
        <f t="shared" si="247"/>
        <v>1</v>
      </c>
      <c r="FU126" s="7">
        <f>+Data[[#This Row],[¿El agente confirma la titularidad del cliente adecuadamente?53]]</f>
        <v>1</v>
      </c>
      <c r="FV126" s="240">
        <f t="shared" si="248"/>
        <v>1</v>
      </c>
      <c r="FW126" s="240">
        <f t="shared" si="249"/>
        <v>1</v>
      </c>
      <c r="FX126" s="7">
        <f t="shared" si="364"/>
        <v>1</v>
      </c>
      <c r="FY126" s="240">
        <f t="shared" si="250"/>
        <v>1</v>
      </c>
      <c r="FZ126" s="7">
        <f>+Data[[#This Row],[¿El agente evita compartir información sensible?56]]</f>
        <v>1</v>
      </c>
      <c r="GA126" s="7">
        <f t="shared" si="365"/>
        <v>1</v>
      </c>
      <c r="GB126" s="189">
        <f t="shared" si="366"/>
        <v>0.1</v>
      </c>
      <c r="GC126" s="189">
        <f t="shared" si="367"/>
        <v>0</v>
      </c>
      <c r="GD126" s="190">
        <f t="shared" si="368"/>
        <v>0.3</v>
      </c>
      <c r="GE126" s="190">
        <f t="shared" si="369"/>
        <v>0.3</v>
      </c>
      <c r="GF126" s="7">
        <f t="shared" si="370"/>
        <v>0.7</v>
      </c>
      <c r="GG126" s="187">
        <f>1</f>
        <v>1</v>
      </c>
      <c r="GH126" s="187">
        <f t="shared" si="251"/>
        <v>1</v>
      </c>
      <c r="GI126" t="str">
        <f t="shared" si="252"/>
        <v/>
      </c>
      <c r="GJ126" t="str">
        <f t="shared" si="253"/>
        <v/>
      </c>
      <c r="GK126" t="str">
        <f t="shared" si="254"/>
        <v/>
      </c>
      <c r="GN126" t="str">
        <f t="shared" si="255"/>
        <v/>
      </c>
      <c r="GO126" t="str">
        <f t="shared" si="256"/>
        <v/>
      </c>
      <c r="GP126" t="str">
        <f t="shared" si="257"/>
        <v/>
      </c>
      <c r="GQ126" t="str">
        <f t="shared" si="258"/>
        <v/>
      </c>
      <c r="GR126" t="str">
        <f t="shared" si="259"/>
        <v/>
      </c>
      <c r="GS126" t="str">
        <f t="shared" si="260"/>
        <v/>
      </c>
      <c r="GT126" t="str">
        <f t="shared" si="261"/>
        <v/>
      </c>
      <c r="GU126" t="e">
        <f>IF(#REF!="No",#REF!,"")</f>
        <v>#REF!</v>
      </c>
      <c r="GV126" t="str">
        <f t="shared" si="262"/>
        <v/>
      </c>
      <c r="GW126" t="str">
        <f t="shared" si="263"/>
        <v/>
      </c>
      <c r="GX126" t="str">
        <f t="shared" si="264"/>
        <v/>
      </c>
      <c r="GY126" t="str">
        <f t="shared" si="265"/>
        <v xml:space="preserve">¿El agente explica el ciclo de facturación adecuadamente? </v>
      </c>
      <c r="GZ126" t="str">
        <f t="shared" si="266"/>
        <v/>
      </c>
      <c r="HA126" t="str">
        <f t="shared" si="267"/>
        <v/>
      </c>
      <c r="HB126" t="str">
        <f t="shared" si="268"/>
        <v/>
      </c>
      <c r="HC126" t="str">
        <f t="shared" si="269"/>
        <v/>
      </c>
      <c r="HD126" t="str">
        <f t="shared" si="270"/>
        <v/>
      </c>
      <c r="HE126" t="str">
        <f t="shared" si="271"/>
        <v/>
      </c>
      <c r="HF126" t="str">
        <f t="shared" si="272"/>
        <v/>
      </c>
      <c r="HG126" t="str">
        <f t="shared" si="273"/>
        <v/>
      </c>
      <c r="HH126" t="str">
        <f t="shared" si="274"/>
        <v/>
      </c>
      <c r="HI126" t="str">
        <f t="shared" si="275"/>
        <v/>
      </c>
      <c r="HJ126" t="str">
        <f t="shared" si="276"/>
        <v/>
      </c>
      <c r="HK126" t="str">
        <f t="shared" si="277"/>
        <v/>
      </c>
      <c r="HL126" t="str">
        <f t="shared" si="278"/>
        <v/>
      </c>
      <c r="HM126" t="str">
        <f t="shared" si="279"/>
        <v/>
      </c>
      <c r="HN126" t="str">
        <f t="shared" si="280"/>
        <v/>
      </c>
      <c r="HO126" t="str">
        <f t="shared" si="281"/>
        <v/>
      </c>
      <c r="HP126" t="str">
        <f t="shared" si="282"/>
        <v/>
      </c>
      <c r="HQ126" t="e">
        <f>IF(#REF!="No",#REF!,"")</f>
        <v>#REF!</v>
      </c>
      <c r="HR126" t="e">
        <f>IF(#REF!="No",#REF!,"")</f>
        <v>#REF!</v>
      </c>
      <c r="HS126" t="str">
        <f t="shared" si="283"/>
        <v/>
      </c>
      <c r="HT126" t="str">
        <f t="shared" si="284"/>
        <v/>
      </c>
      <c r="HU126" t="str">
        <f t="shared" si="285"/>
        <v/>
      </c>
      <c r="HV126" t="str">
        <f t="shared" si="286"/>
        <v/>
      </c>
      <c r="HW126" t="str">
        <f t="shared" si="287"/>
        <v/>
      </c>
      <c r="HX126" t="str">
        <f t="shared" si="288"/>
        <v/>
      </c>
      <c r="HY126" t="str">
        <f t="shared" si="289"/>
        <v/>
      </c>
      <c r="HZ126" t="str">
        <f t="shared" si="290"/>
        <v/>
      </c>
      <c r="IA126" t="str">
        <f t="shared" si="291"/>
        <v/>
      </c>
      <c r="IB126" t="str">
        <f t="shared" si="292"/>
        <v/>
      </c>
      <c r="IC126" t="str">
        <f t="shared" si="293"/>
        <v/>
      </c>
      <c r="ID126" s="187" t="str">
        <f t="shared" si="294"/>
        <v/>
      </c>
      <c r="IE126" s="187" t="str">
        <f t="shared" si="295"/>
        <v/>
      </c>
      <c r="IF126" s="187" t="str">
        <f t="shared" si="296"/>
        <v/>
      </c>
      <c r="IG126" s="187" t="str">
        <f t="shared" si="297"/>
        <v/>
      </c>
      <c r="IH126" s="78" t="str">
        <f>A126&amp;" "&amp;F126&amp;" "&amp;Data[[#This Row],[mes]]</f>
        <v>Jesus Henriquez Grant Parks Outbound may-26</v>
      </c>
      <c r="II126" s="78">
        <f t="shared" si="375"/>
        <v>1</v>
      </c>
      <c r="IJ126" s="78">
        <f t="shared" si="371"/>
        <v>1</v>
      </c>
      <c r="IK126" s="78">
        <f>IF(Data[[#This Row],[Muestra Critica]]&gt;0,Data[[#This Row],[Muestra Critica]],"")</f>
        <v>1</v>
      </c>
      <c r="IL126" s="209">
        <f>IF(IK126="","",COUNTIF($IK$3:$IK541,IK126))</f>
        <v>397</v>
      </c>
      <c r="IM126" s="209">
        <f t="shared" si="372"/>
        <v>0</v>
      </c>
      <c r="IN126" s="188" t="str">
        <f t="shared" si="298"/>
        <v>may-26</v>
      </c>
      <c r="IO126" s="78"/>
      <c r="IP126" s="78"/>
      <c r="IQ126" s="78"/>
      <c r="IR126" s="78"/>
      <c r="IS126" s="78" t="str">
        <f ca="1">IFERROR(_xlfn.XLOOKUP(A:A,HC!B:B,HC!E:E,,0),0)</f>
        <v>&gt; 60 dias</v>
      </c>
    </row>
    <row r="127" spans="1:253" ht="15.5">
      <c r="A127" s="205" t="s">
        <v>310</v>
      </c>
      <c r="B127" s="205">
        <v>68876263</v>
      </c>
      <c r="C127" s="210">
        <v>46160</v>
      </c>
      <c r="D127" s="205" t="s">
        <v>441</v>
      </c>
      <c r="E127" s="205" t="s">
        <v>432</v>
      </c>
      <c r="F127" s="205" t="s">
        <v>32</v>
      </c>
      <c r="G127" s="205" t="s">
        <v>436</v>
      </c>
      <c r="H127" s="205" t="s">
        <v>453</v>
      </c>
      <c r="I127" s="206" t="s">
        <v>447</v>
      </c>
      <c r="J127" s="168" t="s">
        <v>33</v>
      </c>
      <c r="K127" s="168" t="s">
        <v>33</v>
      </c>
      <c r="L127" s="168" t="s">
        <v>33</v>
      </c>
      <c r="M127" s="168" t="s">
        <v>33</v>
      </c>
      <c r="N127" s="168" t="s">
        <v>33</v>
      </c>
      <c r="O127" s="168" t="s">
        <v>33</v>
      </c>
      <c r="P127" s="168" t="s">
        <v>33</v>
      </c>
      <c r="Q127" s="168" t="s">
        <v>33</v>
      </c>
      <c r="R127" s="168" t="s">
        <v>33</v>
      </c>
      <c r="S127" s="168" t="s">
        <v>33</v>
      </c>
      <c r="T127" s="168" t="s">
        <v>33</v>
      </c>
      <c r="U127" s="168" t="s">
        <v>33</v>
      </c>
      <c r="V127" s="169" t="s">
        <v>33</v>
      </c>
      <c r="W127" s="169" t="s">
        <v>33</v>
      </c>
      <c r="X127" s="169" t="s">
        <v>33</v>
      </c>
      <c r="Y127" s="169" t="s">
        <v>33</v>
      </c>
      <c r="Z127" s="169" t="s">
        <v>33</v>
      </c>
      <c r="AA127" s="169" t="s">
        <v>33</v>
      </c>
      <c r="AB127" s="169" t="s">
        <v>33</v>
      </c>
      <c r="AC127" s="169" t="s">
        <v>33</v>
      </c>
      <c r="AD127" s="169" t="s">
        <v>33</v>
      </c>
      <c r="AE127" s="169" t="s">
        <v>33</v>
      </c>
      <c r="AF127" s="169" t="s">
        <v>33</v>
      </c>
      <c r="AG127" s="169" t="s">
        <v>33</v>
      </c>
      <c r="AH127" s="169" t="s">
        <v>33</v>
      </c>
      <c r="AI127" s="169" t="s">
        <v>33</v>
      </c>
      <c r="AJ127" s="169" t="s">
        <v>33</v>
      </c>
      <c r="AK127" s="169" t="s">
        <v>33</v>
      </c>
      <c r="AL127" s="169" t="s">
        <v>33</v>
      </c>
      <c r="AM127" s="169" t="s">
        <v>33</v>
      </c>
      <c r="AN127" s="169" t="s">
        <v>33</v>
      </c>
      <c r="AO127" s="169" t="s">
        <v>33</v>
      </c>
      <c r="AP127" s="169" t="s">
        <v>33</v>
      </c>
      <c r="AQ127" s="169" t="s">
        <v>464</v>
      </c>
      <c r="AR127" s="169" t="s">
        <v>33</v>
      </c>
      <c r="AS127" s="169" t="s">
        <v>34</v>
      </c>
      <c r="AT127" s="169" t="s">
        <v>33</v>
      </c>
      <c r="AU127" s="169" t="s">
        <v>33</v>
      </c>
      <c r="AV127" s="169" t="s">
        <v>33</v>
      </c>
      <c r="AW127" s="169" t="s">
        <v>33</v>
      </c>
      <c r="AX127" s="169" t="s">
        <v>33</v>
      </c>
      <c r="AY127" s="169" t="s">
        <v>33</v>
      </c>
      <c r="AZ127" s="169" t="s">
        <v>33</v>
      </c>
      <c r="BA127" s="169" t="s">
        <v>33</v>
      </c>
      <c r="BB127" s="169" t="s">
        <v>33</v>
      </c>
      <c r="BC127" s="207" t="s">
        <v>33</v>
      </c>
      <c r="BD127" s="207" t="s">
        <v>33</v>
      </c>
      <c r="BE127" s="207" t="s">
        <v>33</v>
      </c>
      <c r="BF127" s="208" t="s">
        <v>33</v>
      </c>
      <c r="BG127" s="196"/>
      <c r="BH127" s="211" t="str">
        <f>Data[[#This Row],[Tipo de Muestra]]</f>
        <v>Critica</v>
      </c>
      <c r="BI127" s="196"/>
      <c r="BJ127" s="196"/>
      <c r="BK127">
        <f t="shared" si="206"/>
        <v>1</v>
      </c>
      <c r="BL127">
        <f t="shared" si="207"/>
        <v>1</v>
      </c>
      <c r="BM127">
        <f t="shared" si="332"/>
        <v>1</v>
      </c>
      <c r="BN127">
        <f t="shared" si="333"/>
        <v>1</v>
      </c>
      <c r="BO127">
        <f t="shared" si="334"/>
        <v>1</v>
      </c>
      <c r="BP127">
        <f t="shared" si="335"/>
        <v>1</v>
      </c>
      <c r="BQ127">
        <f t="shared" si="336"/>
        <v>1</v>
      </c>
      <c r="BR127">
        <f t="shared" si="337"/>
        <v>1</v>
      </c>
      <c r="BS127">
        <f t="shared" si="338"/>
        <v>1</v>
      </c>
      <c r="BT127">
        <f t="shared" si="339"/>
        <v>1</v>
      </c>
      <c r="BU127">
        <f t="shared" si="340"/>
        <v>1</v>
      </c>
      <c r="BV127">
        <f t="shared" si="341"/>
        <v>1</v>
      </c>
      <c r="BW127">
        <f t="shared" si="342"/>
        <v>1</v>
      </c>
      <c r="BX127">
        <f t="shared" si="343"/>
        <v>1</v>
      </c>
      <c r="BY127">
        <f t="shared" si="344"/>
        <v>1</v>
      </c>
      <c r="BZ127">
        <f t="shared" si="345"/>
        <v>1</v>
      </c>
      <c r="CA127">
        <f t="shared" si="346"/>
        <v>1</v>
      </c>
      <c r="CB127">
        <f t="shared" si="347"/>
        <v>1</v>
      </c>
      <c r="CC127">
        <f t="shared" si="348"/>
        <v>1</v>
      </c>
      <c r="CD127">
        <f t="shared" si="349"/>
        <v>1</v>
      </c>
      <c r="CE127">
        <f t="shared" si="350"/>
        <v>1</v>
      </c>
      <c r="CF127">
        <f t="shared" si="299"/>
        <v>1</v>
      </c>
      <c r="CG127">
        <f t="shared" si="300"/>
        <v>1</v>
      </c>
      <c r="CH127">
        <f t="shared" si="301"/>
        <v>1</v>
      </c>
      <c r="CI127">
        <f t="shared" si="302"/>
        <v>1</v>
      </c>
      <c r="CJ127">
        <f t="shared" si="303"/>
        <v>1</v>
      </c>
      <c r="CK127">
        <f t="shared" si="304"/>
        <v>1</v>
      </c>
      <c r="CL127">
        <f t="shared" si="305"/>
        <v>1</v>
      </c>
      <c r="CM127">
        <f t="shared" si="306"/>
        <v>1</v>
      </c>
      <c r="CN127">
        <f t="shared" si="307"/>
        <v>1</v>
      </c>
      <c r="CO127">
        <f t="shared" si="308"/>
        <v>1</v>
      </c>
      <c r="CP127">
        <f t="shared" si="309"/>
        <v>1</v>
      </c>
      <c r="CQ127">
        <f t="shared" si="310"/>
        <v>1</v>
      </c>
      <c r="CR127">
        <f t="shared" si="311"/>
        <v>1</v>
      </c>
      <c r="CS127">
        <f t="shared" si="312"/>
        <v>0</v>
      </c>
      <c r="CT127">
        <f t="shared" si="313"/>
        <v>1</v>
      </c>
      <c r="CU127">
        <f t="shared" si="314"/>
        <v>1</v>
      </c>
      <c r="CV127">
        <f t="shared" si="315"/>
        <v>1</v>
      </c>
      <c r="CW127">
        <f t="shared" si="316"/>
        <v>1</v>
      </c>
      <c r="CX127">
        <f t="shared" si="317"/>
        <v>1</v>
      </c>
      <c r="CY127">
        <f t="shared" si="318"/>
        <v>1</v>
      </c>
      <c r="CZ127">
        <f t="shared" si="319"/>
        <v>1</v>
      </c>
      <c r="DA127">
        <f t="shared" si="320"/>
        <v>1</v>
      </c>
      <c r="DB127">
        <f t="shared" si="321"/>
        <v>1</v>
      </c>
      <c r="DC127" s="187">
        <f t="shared" si="322"/>
        <v>1</v>
      </c>
      <c r="DD127" s="187">
        <f t="shared" si="323"/>
        <v>1</v>
      </c>
      <c r="DE127" s="187">
        <f t="shared" si="324"/>
        <v>1</v>
      </c>
      <c r="DF127" s="187">
        <f t="shared" si="208"/>
        <v>1</v>
      </c>
      <c r="DG127">
        <f t="shared" si="351"/>
        <v>1</v>
      </c>
      <c r="DH127" s="7">
        <f t="shared" si="209"/>
        <v>0.15</v>
      </c>
      <c r="DI127" s="7">
        <f t="shared" si="210"/>
        <v>0.15</v>
      </c>
      <c r="DJ127" s="7">
        <f t="shared" si="211"/>
        <v>0.15</v>
      </c>
      <c r="DK127" s="7">
        <f t="shared" si="352"/>
        <v>0.15</v>
      </c>
      <c r="DL127" s="7">
        <f t="shared" si="212"/>
        <v>0.3</v>
      </c>
      <c r="DM127" s="7">
        <f t="shared" si="213"/>
        <v>0.3</v>
      </c>
      <c r="DN127" s="7">
        <f t="shared" si="214"/>
        <v>0.3</v>
      </c>
      <c r="DO127" s="7">
        <f t="shared" si="215"/>
        <v>0.3</v>
      </c>
      <c r="DP127" s="7">
        <f>IF(MIN(Data[[#This Row],[¿El agente demuestra escucha activa durante la gestión?6]:[¿El agente parafrasea para confirmar entendimiento?9]])=0,0,30%)</f>
        <v>0.3</v>
      </c>
      <c r="DQ127" s="7">
        <f t="shared" si="216"/>
        <v>0.3</v>
      </c>
      <c r="DR127" s="7">
        <f t="shared" si="217"/>
        <v>0.3</v>
      </c>
      <c r="DS127" s="7">
        <f t="shared" si="218"/>
        <v>0.3</v>
      </c>
      <c r="DT127" s="7">
        <f t="shared" si="219"/>
        <v>0.3</v>
      </c>
      <c r="DU127" s="7">
        <f>IF(MIN(Data[[#This Row],[¿El agente adapta su comunicación al cliente?11]:[¿El agente utiliza el plural corporativo correctamente?14]])=0,0,30%)</f>
        <v>0.3</v>
      </c>
      <c r="DV127" s="7">
        <f t="shared" si="220"/>
        <v>0.25</v>
      </c>
      <c r="DW127" s="7">
        <f t="shared" si="353"/>
        <v>0.25</v>
      </c>
      <c r="DX127" s="7">
        <f t="shared" si="354"/>
        <v>1</v>
      </c>
      <c r="DY127" s="7">
        <f t="shared" si="325"/>
        <v>1</v>
      </c>
      <c r="DZ127" s="7">
        <f t="shared" si="326"/>
        <v>1</v>
      </c>
      <c r="EA127" s="7">
        <f t="shared" si="327"/>
        <v>1</v>
      </c>
      <c r="EB127" s="7">
        <f t="shared" si="328"/>
        <v>1</v>
      </c>
      <c r="EC127" s="7">
        <f t="shared" si="355"/>
        <v>1</v>
      </c>
      <c r="ED127" s="7">
        <f t="shared" si="221"/>
        <v>1</v>
      </c>
      <c r="EE127" s="7">
        <f t="shared" si="222"/>
        <v>1</v>
      </c>
      <c r="EF127" s="7">
        <f>IF(SUM(Data[[#This Row],[¿El agente presenta correctamente los beneficios del producto?23]:[¿El agente comunica beneficios emocionales al cliente?24]])=200%,100%,0%)</f>
        <v>1</v>
      </c>
      <c r="EG127" s="7">
        <f t="shared" si="223"/>
        <v>1</v>
      </c>
      <c r="EH127" s="7">
        <f t="shared" si="224"/>
        <v>1</v>
      </c>
      <c r="EI127" s="7">
        <f t="shared" si="225"/>
        <v>1</v>
      </c>
      <c r="EJ127" s="7">
        <f t="shared" si="356"/>
        <v>1</v>
      </c>
      <c r="EK127" s="7">
        <f t="shared" si="226"/>
        <v>1</v>
      </c>
      <c r="EL127" s="7">
        <f>+Data[[#This Row],[¿El agente explica los términos y condiciones del servicio?28]]</f>
        <v>1</v>
      </c>
      <c r="EM127" s="7">
        <f t="shared" si="227"/>
        <v>1</v>
      </c>
      <c r="EN127" s="7">
        <f>+Data[[#This Row],[¿El agente identifica correctamente la solicitud del cliente? 2]]</f>
        <v>1</v>
      </c>
      <c r="EO127" s="7">
        <f t="shared" si="228"/>
        <v>1</v>
      </c>
      <c r="EP127" s="7">
        <f t="shared" si="229"/>
        <v>1</v>
      </c>
      <c r="EQ127" s="7">
        <f t="shared" si="230"/>
        <v>1</v>
      </c>
      <c r="ER127" s="7">
        <f t="shared" si="357"/>
        <v>1</v>
      </c>
      <c r="ES127" s="7">
        <f t="shared" si="231"/>
        <v>1</v>
      </c>
      <c r="ET127" s="7">
        <f t="shared" si="232"/>
        <v>1</v>
      </c>
      <c r="EU127" s="7">
        <f t="shared" si="358"/>
        <v>1</v>
      </c>
      <c r="EV127" s="7">
        <f t="shared" si="233"/>
        <v>1</v>
      </c>
      <c r="EW127" s="7">
        <f t="shared" si="234"/>
        <v>1</v>
      </c>
      <c r="EX127" s="7">
        <f t="shared" si="329"/>
        <v>1</v>
      </c>
      <c r="EY127" s="7">
        <f t="shared" si="330"/>
        <v>1</v>
      </c>
      <c r="EZ127" s="7">
        <f t="shared" si="235"/>
        <v>1</v>
      </c>
      <c r="FA127" s="7">
        <f t="shared" si="331"/>
        <v>1</v>
      </c>
      <c r="FB127" s="7">
        <f t="shared" si="359"/>
        <v>1</v>
      </c>
      <c r="FC127" s="7">
        <f t="shared" si="360"/>
        <v>1</v>
      </c>
      <c r="FD127" s="7">
        <f t="shared" si="236"/>
        <v>1</v>
      </c>
      <c r="FE127" s="7">
        <f t="shared" si="237"/>
        <v>0</v>
      </c>
      <c r="FF127" s="7">
        <f t="shared" si="238"/>
        <v>1</v>
      </c>
      <c r="FG127" s="7">
        <f t="shared" si="239"/>
        <v>1</v>
      </c>
      <c r="FH127" s="7">
        <f t="shared" si="240"/>
        <v>1</v>
      </c>
      <c r="FI127" s="7">
        <f t="shared" si="241"/>
        <v>1</v>
      </c>
      <c r="FJ127" s="7">
        <f t="shared" si="361"/>
        <v>0</v>
      </c>
      <c r="FK127" s="7">
        <f t="shared" si="242"/>
        <v>1</v>
      </c>
      <c r="FL127" s="7">
        <f>+Data[[#This Row],[¿El agente gestiona la oferta según la campaña vigente?48]]</f>
        <v>1</v>
      </c>
      <c r="FM127" s="7">
        <f t="shared" si="243"/>
        <v>1</v>
      </c>
      <c r="FN127" s="7">
        <f t="shared" si="244"/>
        <v>1</v>
      </c>
      <c r="FO127" s="7">
        <f t="shared" si="245"/>
        <v>1</v>
      </c>
      <c r="FP127" s="7">
        <f t="shared" si="362"/>
        <v>1</v>
      </c>
      <c r="FQ127" s="7">
        <f t="shared" si="246"/>
        <v>1</v>
      </c>
      <c r="FR127" s="7">
        <f>+Data[[#This Row],[¿El agente registra correctamente todas las interacciones?52]]</f>
        <v>1</v>
      </c>
      <c r="FS127" s="7">
        <f t="shared" si="363"/>
        <v>0</v>
      </c>
      <c r="FT127" s="240">
        <f t="shared" si="247"/>
        <v>1</v>
      </c>
      <c r="FU127" s="7">
        <f>+Data[[#This Row],[¿El agente confirma la titularidad del cliente adecuadamente?53]]</f>
        <v>1</v>
      </c>
      <c r="FV127" s="240">
        <f t="shared" si="248"/>
        <v>1</v>
      </c>
      <c r="FW127" s="240">
        <f t="shared" si="249"/>
        <v>1</v>
      </c>
      <c r="FX127" s="7">
        <f t="shared" si="364"/>
        <v>1</v>
      </c>
      <c r="FY127" s="240">
        <f t="shared" si="250"/>
        <v>1</v>
      </c>
      <c r="FZ127" s="7">
        <f>+Data[[#This Row],[¿El agente evita compartir información sensible?56]]</f>
        <v>1</v>
      </c>
      <c r="GA127" s="7">
        <f t="shared" si="365"/>
        <v>1</v>
      </c>
      <c r="GB127" s="189">
        <f t="shared" si="366"/>
        <v>0.1</v>
      </c>
      <c r="GC127" s="189">
        <f t="shared" si="367"/>
        <v>0.3</v>
      </c>
      <c r="GD127" s="190">
        <f t="shared" si="368"/>
        <v>0</v>
      </c>
      <c r="GE127" s="190">
        <f t="shared" si="369"/>
        <v>0.3</v>
      </c>
      <c r="GF127" s="7">
        <f t="shared" si="370"/>
        <v>0.7</v>
      </c>
      <c r="GG127" s="187">
        <f>1</f>
        <v>1</v>
      </c>
      <c r="GH127" s="187">
        <f t="shared" si="251"/>
        <v>1</v>
      </c>
      <c r="GI127" t="str">
        <f t="shared" si="252"/>
        <v/>
      </c>
      <c r="GJ127" t="str">
        <f t="shared" si="253"/>
        <v/>
      </c>
      <c r="GK127" t="str">
        <f t="shared" si="254"/>
        <v/>
      </c>
      <c r="GN127" t="str">
        <f t="shared" si="255"/>
        <v/>
      </c>
      <c r="GO127" t="str">
        <f t="shared" si="256"/>
        <v/>
      </c>
      <c r="GP127" t="str">
        <f t="shared" si="257"/>
        <v/>
      </c>
      <c r="GQ127" t="str">
        <f t="shared" si="258"/>
        <v/>
      </c>
      <c r="GR127" t="str">
        <f t="shared" si="259"/>
        <v/>
      </c>
      <c r="GS127" t="str">
        <f t="shared" si="260"/>
        <v/>
      </c>
      <c r="GT127" t="str">
        <f t="shared" si="261"/>
        <v/>
      </c>
      <c r="GU127" t="e">
        <f>IF(#REF!="No",#REF!,"")</f>
        <v>#REF!</v>
      </c>
      <c r="GV127" t="str">
        <f t="shared" si="262"/>
        <v/>
      </c>
      <c r="GW127" t="str">
        <f t="shared" si="263"/>
        <v/>
      </c>
      <c r="GX127" t="str">
        <f t="shared" si="264"/>
        <v/>
      </c>
      <c r="GY127" t="str">
        <f t="shared" si="265"/>
        <v/>
      </c>
      <c r="GZ127" t="str">
        <f t="shared" si="266"/>
        <v/>
      </c>
      <c r="HA127" t="str">
        <f t="shared" si="267"/>
        <v/>
      </c>
      <c r="HB127" t="str">
        <f t="shared" si="268"/>
        <v/>
      </c>
      <c r="HC127" t="str">
        <f t="shared" si="269"/>
        <v/>
      </c>
      <c r="HD127" t="str">
        <f t="shared" si="270"/>
        <v/>
      </c>
      <c r="HE127" t="str">
        <f t="shared" si="271"/>
        <v/>
      </c>
      <c r="HF127" t="str">
        <f t="shared" si="272"/>
        <v/>
      </c>
      <c r="HG127" t="str">
        <f t="shared" si="273"/>
        <v/>
      </c>
      <c r="HH127" t="str">
        <f t="shared" si="274"/>
        <v/>
      </c>
      <c r="HI127" t="str">
        <f t="shared" si="275"/>
        <v/>
      </c>
      <c r="HJ127" t="str">
        <f t="shared" si="276"/>
        <v/>
      </c>
      <c r="HK127" t="str">
        <f t="shared" si="277"/>
        <v/>
      </c>
      <c r="HL127" t="str">
        <f t="shared" si="278"/>
        <v/>
      </c>
      <c r="HM127" t="str">
        <f t="shared" si="279"/>
        <v/>
      </c>
      <c r="HN127" t="str">
        <f t="shared" si="280"/>
        <v/>
      </c>
      <c r="HO127" t="str">
        <f t="shared" si="281"/>
        <v/>
      </c>
      <c r="HP127" t="str">
        <f t="shared" si="282"/>
        <v/>
      </c>
      <c r="HQ127" t="e">
        <f>IF(#REF!="No",#REF!,"")</f>
        <v>#REF!</v>
      </c>
      <c r="HR127" t="e">
        <f>IF(#REF!="No",#REF!,"")</f>
        <v>#REF!</v>
      </c>
      <c r="HS127" t="str">
        <f t="shared" si="283"/>
        <v/>
      </c>
      <c r="HT127" t="str">
        <f t="shared" si="284"/>
        <v xml:space="preserve">¿El agente realiza venta cruzada cuando corresponde? </v>
      </c>
      <c r="HU127" t="str">
        <f t="shared" si="285"/>
        <v/>
      </c>
      <c r="HV127" t="str">
        <f t="shared" si="286"/>
        <v/>
      </c>
      <c r="HW127" t="str">
        <f t="shared" si="287"/>
        <v/>
      </c>
      <c r="HX127" t="str">
        <f t="shared" si="288"/>
        <v/>
      </c>
      <c r="HY127" t="str">
        <f t="shared" si="289"/>
        <v/>
      </c>
      <c r="HZ127" t="str">
        <f t="shared" si="290"/>
        <v/>
      </c>
      <c r="IA127" t="str">
        <f t="shared" si="291"/>
        <v/>
      </c>
      <c r="IB127" t="str">
        <f t="shared" si="292"/>
        <v/>
      </c>
      <c r="IC127" t="str">
        <f t="shared" si="293"/>
        <v/>
      </c>
      <c r="ID127" s="187" t="str">
        <f t="shared" si="294"/>
        <v/>
      </c>
      <c r="IE127" s="187" t="str">
        <f t="shared" si="295"/>
        <v/>
      </c>
      <c r="IF127" s="187" t="str">
        <f t="shared" si="296"/>
        <v/>
      </c>
      <c r="IG127" s="187" t="str">
        <f t="shared" si="297"/>
        <v/>
      </c>
      <c r="IH127" s="78" t="str">
        <f>A127&amp;" "&amp;F127&amp;" "&amp;Data[[#This Row],[mes]]</f>
        <v>Jose Luis Reyes Pitti Outbound may-26</v>
      </c>
      <c r="II127" s="78">
        <f t="shared" si="375"/>
        <v>1</v>
      </c>
      <c r="IJ127" s="78">
        <f t="shared" si="371"/>
        <v>1</v>
      </c>
      <c r="IK127" s="78">
        <f>IF(Data[[#This Row],[Muestra Critica]]&gt;0,Data[[#This Row],[Muestra Critica]],"")</f>
        <v>1</v>
      </c>
      <c r="IL127" s="209">
        <f>IF(IK127="","",COUNTIF($IK$3:$IK542,IK127))</f>
        <v>397</v>
      </c>
      <c r="IM127" s="209">
        <f t="shared" si="372"/>
        <v>0</v>
      </c>
      <c r="IN127" s="188" t="str">
        <f t="shared" si="298"/>
        <v>may-26</v>
      </c>
      <c r="IO127" s="78"/>
      <c r="IP127" s="78"/>
      <c r="IQ127" s="78"/>
      <c r="IR127" s="78"/>
      <c r="IS127" s="78" t="str">
        <f ca="1">IFERROR(_xlfn.XLOOKUP(A:A,HC!B:B,HC!E:E,,0),0)</f>
        <v>&gt; 60 dias</v>
      </c>
    </row>
    <row r="128" spans="1:253" ht="15.5">
      <c r="A128" s="205" t="s">
        <v>311</v>
      </c>
      <c r="B128" s="205">
        <v>68796155</v>
      </c>
      <c r="C128" s="210">
        <v>46160</v>
      </c>
      <c r="D128" s="205" t="s">
        <v>441</v>
      </c>
      <c r="E128" s="205" t="s">
        <v>432</v>
      </c>
      <c r="F128" s="205" t="s">
        <v>32</v>
      </c>
      <c r="G128" s="205" t="s">
        <v>436</v>
      </c>
      <c r="H128" s="205" t="s">
        <v>453</v>
      </c>
      <c r="I128" s="206" t="s">
        <v>447</v>
      </c>
      <c r="J128" s="168" t="s">
        <v>33</v>
      </c>
      <c r="K128" s="168" t="s">
        <v>33</v>
      </c>
      <c r="L128" s="168" t="s">
        <v>33</v>
      </c>
      <c r="M128" s="168" t="s">
        <v>33</v>
      </c>
      <c r="N128" s="168" t="s">
        <v>33</v>
      </c>
      <c r="O128" s="168" t="s">
        <v>33</v>
      </c>
      <c r="P128" s="168" t="s">
        <v>33</v>
      </c>
      <c r="Q128" s="168" t="s">
        <v>33</v>
      </c>
      <c r="R128" s="168" t="s">
        <v>33</v>
      </c>
      <c r="S128" s="168" t="s">
        <v>33</v>
      </c>
      <c r="T128" s="168" t="s">
        <v>33</v>
      </c>
      <c r="U128" s="168" t="s">
        <v>33</v>
      </c>
      <c r="V128" s="169" t="s">
        <v>33</v>
      </c>
      <c r="W128" s="169" t="s">
        <v>33</v>
      </c>
      <c r="X128" s="169" t="s">
        <v>33</v>
      </c>
      <c r="Y128" s="169" t="s">
        <v>33</v>
      </c>
      <c r="Z128" s="169" t="s">
        <v>33</v>
      </c>
      <c r="AA128" s="169" t="s">
        <v>33</v>
      </c>
      <c r="AB128" s="169" t="s">
        <v>33</v>
      </c>
      <c r="AC128" s="169" t="s">
        <v>33</v>
      </c>
      <c r="AD128" s="169" t="s">
        <v>33</v>
      </c>
      <c r="AE128" s="169" t="s">
        <v>33</v>
      </c>
      <c r="AF128" s="169" t="s">
        <v>33</v>
      </c>
      <c r="AG128" s="169" t="s">
        <v>33</v>
      </c>
      <c r="AH128" s="169" t="s">
        <v>33</v>
      </c>
      <c r="AI128" s="169" t="s">
        <v>33</v>
      </c>
      <c r="AJ128" s="169" t="s">
        <v>33</v>
      </c>
      <c r="AK128" s="169" t="s">
        <v>34</v>
      </c>
      <c r="AL128" s="169" t="s">
        <v>33</v>
      </c>
      <c r="AM128" s="169" t="s">
        <v>33</v>
      </c>
      <c r="AN128" s="169" t="s">
        <v>33</v>
      </c>
      <c r="AO128" s="169" t="s">
        <v>33</v>
      </c>
      <c r="AP128" s="169" t="s">
        <v>33</v>
      </c>
      <c r="AQ128" s="169" t="s">
        <v>464</v>
      </c>
      <c r="AR128" s="169" t="s">
        <v>33</v>
      </c>
      <c r="AS128" s="169" t="s">
        <v>33</v>
      </c>
      <c r="AT128" s="169" t="s">
        <v>33</v>
      </c>
      <c r="AU128" s="169" t="s">
        <v>33</v>
      </c>
      <c r="AV128" s="169" t="s">
        <v>33</v>
      </c>
      <c r="AW128" s="169" t="s">
        <v>33</v>
      </c>
      <c r="AX128" s="169" t="s">
        <v>33</v>
      </c>
      <c r="AY128" s="169" t="s">
        <v>33</v>
      </c>
      <c r="AZ128" s="169" t="s">
        <v>33</v>
      </c>
      <c r="BA128" s="169" t="s">
        <v>33</v>
      </c>
      <c r="BB128" s="169" t="s">
        <v>33</v>
      </c>
      <c r="BC128" s="207" t="s">
        <v>33</v>
      </c>
      <c r="BD128" s="207" t="s">
        <v>33</v>
      </c>
      <c r="BE128" s="207" t="s">
        <v>33</v>
      </c>
      <c r="BF128" s="208" t="s">
        <v>33</v>
      </c>
      <c r="BG128" s="196"/>
      <c r="BH128" s="211" t="str">
        <f>Data[[#This Row],[Tipo de Muestra]]</f>
        <v>Critica</v>
      </c>
      <c r="BI128" s="196"/>
      <c r="BJ128" s="196"/>
      <c r="BK128">
        <f t="shared" si="206"/>
        <v>1</v>
      </c>
      <c r="BL128">
        <f t="shared" si="207"/>
        <v>1</v>
      </c>
      <c r="BM128">
        <f t="shared" si="332"/>
        <v>1</v>
      </c>
      <c r="BN128">
        <f t="shared" si="333"/>
        <v>1</v>
      </c>
      <c r="BO128">
        <f t="shared" si="334"/>
        <v>1</v>
      </c>
      <c r="BP128">
        <f t="shared" si="335"/>
        <v>1</v>
      </c>
      <c r="BQ128">
        <f t="shared" si="336"/>
        <v>1</v>
      </c>
      <c r="BR128">
        <f t="shared" si="337"/>
        <v>1</v>
      </c>
      <c r="BS128">
        <f t="shared" si="338"/>
        <v>1</v>
      </c>
      <c r="BT128">
        <f t="shared" si="339"/>
        <v>1</v>
      </c>
      <c r="BU128">
        <f t="shared" si="340"/>
        <v>1</v>
      </c>
      <c r="BV128">
        <f t="shared" si="341"/>
        <v>1</v>
      </c>
      <c r="BW128">
        <f t="shared" si="342"/>
        <v>1</v>
      </c>
      <c r="BX128">
        <f t="shared" si="343"/>
        <v>1</v>
      </c>
      <c r="BY128">
        <f t="shared" si="344"/>
        <v>1</v>
      </c>
      <c r="BZ128">
        <f t="shared" si="345"/>
        <v>1</v>
      </c>
      <c r="CA128">
        <f t="shared" si="346"/>
        <v>1</v>
      </c>
      <c r="CB128">
        <f t="shared" si="347"/>
        <v>1</v>
      </c>
      <c r="CC128">
        <f t="shared" si="348"/>
        <v>1</v>
      </c>
      <c r="CD128">
        <f t="shared" si="349"/>
        <v>1</v>
      </c>
      <c r="CE128">
        <f t="shared" si="350"/>
        <v>1</v>
      </c>
      <c r="CF128">
        <f t="shared" si="299"/>
        <v>1</v>
      </c>
      <c r="CG128">
        <f t="shared" si="300"/>
        <v>1</v>
      </c>
      <c r="CH128">
        <f t="shared" si="301"/>
        <v>1</v>
      </c>
      <c r="CI128">
        <f t="shared" si="302"/>
        <v>1</v>
      </c>
      <c r="CJ128">
        <f t="shared" si="303"/>
        <v>1</v>
      </c>
      <c r="CK128">
        <f t="shared" si="304"/>
        <v>0</v>
      </c>
      <c r="CL128">
        <f t="shared" si="305"/>
        <v>1</v>
      </c>
      <c r="CM128">
        <f t="shared" si="306"/>
        <v>1</v>
      </c>
      <c r="CN128">
        <f t="shared" si="307"/>
        <v>1</v>
      </c>
      <c r="CO128">
        <f t="shared" si="308"/>
        <v>1</v>
      </c>
      <c r="CP128">
        <f t="shared" si="309"/>
        <v>1</v>
      </c>
      <c r="CQ128">
        <f t="shared" si="310"/>
        <v>1</v>
      </c>
      <c r="CR128">
        <f t="shared" si="311"/>
        <v>1</v>
      </c>
      <c r="CS128">
        <f t="shared" si="312"/>
        <v>1</v>
      </c>
      <c r="CT128">
        <f t="shared" si="313"/>
        <v>1</v>
      </c>
      <c r="CU128">
        <f t="shared" si="314"/>
        <v>1</v>
      </c>
      <c r="CV128">
        <f t="shared" si="315"/>
        <v>1</v>
      </c>
      <c r="CW128">
        <f t="shared" si="316"/>
        <v>1</v>
      </c>
      <c r="CX128">
        <f t="shared" si="317"/>
        <v>1</v>
      </c>
      <c r="CY128">
        <f t="shared" si="318"/>
        <v>1</v>
      </c>
      <c r="CZ128">
        <f t="shared" si="319"/>
        <v>1</v>
      </c>
      <c r="DA128">
        <f t="shared" si="320"/>
        <v>1</v>
      </c>
      <c r="DB128">
        <f t="shared" si="321"/>
        <v>1</v>
      </c>
      <c r="DC128" s="187">
        <f t="shared" si="322"/>
        <v>1</v>
      </c>
      <c r="DD128" s="187">
        <f t="shared" si="323"/>
        <v>1</v>
      </c>
      <c r="DE128" s="187">
        <f t="shared" si="324"/>
        <v>1</v>
      </c>
      <c r="DF128" s="187">
        <f t="shared" si="208"/>
        <v>1</v>
      </c>
      <c r="DG128">
        <f t="shared" si="351"/>
        <v>1</v>
      </c>
      <c r="DH128" s="7">
        <f t="shared" si="209"/>
        <v>0.15</v>
      </c>
      <c r="DI128" s="7">
        <f t="shared" si="210"/>
        <v>0.15</v>
      </c>
      <c r="DJ128" s="7">
        <f t="shared" si="211"/>
        <v>0.15</v>
      </c>
      <c r="DK128" s="7">
        <f t="shared" si="352"/>
        <v>0.15</v>
      </c>
      <c r="DL128" s="7">
        <f t="shared" si="212"/>
        <v>0.3</v>
      </c>
      <c r="DM128" s="7">
        <f t="shared" si="213"/>
        <v>0.3</v>
      </c>
      <c r="DN128" s="7">
        <f t="shared" si="214"/>
        <v>0.3</v>
      </c>
      <c r="DO128" s="7">
        <f t="shared" si="215"/>
        <v>0.3</v>
      </c>
      <c r="DP128" s="7">
        <f>IF(MIN(Data[[#This Row],[¿El agente demuestra escucha activa durante la gestión?6]:[¿El agente parafrasea para confirmar entendimiento?9]])=0,0,30%)</f>
        <v>0.3</v>
      </c>
      <c r="DQ128" s="7">
        <f t="shared" si="216"/>
        <v>0.3</v>
      </c>
      <c r="DR128" s="7">
        <f t="shared" si="217"/>
        <v>0.3</v>
      </c>
      <c r="DS128" s="7">
        <f t="shared" si="218"/>
        <v>0.3</v>
      </c>
      <c r="DT128" s="7">
        <f t="shared" si="219"/>
        <v>0.3</v>
      </c>
      <c r="DU128" s="7">
        <f>IF(MIN(Data[[#This Row],[¿El agente adapta su comunicación al cliente?11]:[¿El agente utiliza el plural corporativo correctamente?14]])=0,0,30%)</f>
        <v>0.3</v>
      </c>
      <c r="DV128" s="7">
        <f t="shared" si="220"/>
        <v>0.25</v>
      </c>
      <c r="DW128" s="7">
        <f t="shared" si="353"/>
        <v>0.25</v>
      </c>
      <c r="DX128" s="7">
        <f t="shared" si="354"/>
        <v>1</v>
      </c>
      <c r="DY128" s="7">
        <f t="shared" si="325"/>
        <v>1</v>
      </c>
      <c r="DZ128" s="7">
        <f t="shared" si="326"/>
        <v>1</v>
      </c>
      <c r="EA128" s="7">
        <f t="shared" si="327"/>
        <v>1</v>
      </c>
      <c r="EB128" s="7">
        <f t="shared" si="328"/>
        <v>1</v>
      </c>
      <c r="EC128" s="7">
        <f t="shared" si="355"/>
        <v>1</v>
      </c>
      <c r="ED128" s="7">
        <f t="shared" si="221"/>
        <v>1</v>
      </c>
      <c r="EE128" s="7">
        <f t="shared" si="222"/>
        <v>1</v>
      </c>
      <c r="EF128" s="7">
        <f>IF(SUM(Data[[#This Row],[¿El agente presenta correctamente los beneficios del producto?23]:[¿El agente comunica beneficios emocionales al cliente?24]])=200%,100%,0%)</f>
        <v>1</v>
      </c>
      <c r="EG128" s="7">
        <f t="shared" si="223"/>
        <v>1</v>
      </c>
      <c r="EH128" s="7">
        <f t="shared" si="224"/>
        <v>1</v>
      </c>
      <c r="EI128" s="7">
        <f t="shared" si="225"/>
        <v>1</v>
      </c>
      <c r="EJ128" s="7">
        <f t="shared" si="356"/>
        <v>1</v>
      </c>
      <c r="EK128" s="7">
        <f t="shared" si="226"/>
        <v>1</v>
      </c>
      <c r="EL128" s="7">
        <f>+Data[[#This Row],[¿El agente explica los términos y condiciones del servicio?28]]</f>
        <v>1</v>
      </c>
      <c r="EM128" s="7">
        <f t="shared" si="227"/>
        <v>1</v>
      </c>
      <c r="EN128" s="7">
        <f>+Data[[#This Row],[¿El agente identifica correctamente la solicitud del cliente? 2]]</f>
        <v>1</v>
      </c>
      <c r="EO128" s="7">
        <f t="shared" si="228"/>
        <v>1</v>
      </c>
      <c r="EP128" s="7">
        <f t="shared" si="229"/>
        <v>1</v>
      </c>
      <c r="EQ128" s="7">
        <f t="shared" si="230"/>
        <v>1</v>
      </c>
      <c r="ER128" s="7">
        <f t="shared" si="357"/>
        <v>1</v>
      </c>
      <c r="ES128" s="7">
        <f t="shared" si="231"/>
        <v>1</v>
      </c>
      <c r="ET128" s="7">
        <f t="shared" si="232"/>
        <v>0</v>
      </c>
      <c r="EU128" s="7">
        <f t="shared" si="358"/>
        <v>0</v>
      </c>
      <c r="EV128" s="7">
        <f t="shared" si="233"/>
        <v>1</v>
      </c>
      <c r="EW128" s="7">
        <f t="shared" si="234"/>
        <v>1</v>
      </c>
      <c r="EX128" s="7">
        <f t="shared" si="329"/>
        <v>1</v>
      </c>
      <c r="EY128" s="7">
        <f t="shared" si="330"/>
        <v>1</v>
      </c>
      <c r="EZ128" s="7">
        <f t="shared" si="235"/>
        <v>1</v>
      </c>
      <c r="FA128" s="7">
        <f t="shared" si="331"/>
        <v>1</v>
      </c>
      <c r="FB128" s="7">
        <f t="shared" si="359"/>
        <v>1</v>
      </c>
      <c r="FC128" s="7">
        <f t="shared" si="360"/>
        <v>0</v>
      </c>
      <c r="FD128" s="7">
        <f t="shared" si="236"/>
        <v>1</v>
      </c>
      <c r="FE128" s="7">
        <f t="shared" si="237"/>
        <v>1</v>
      </c>
      <c r="FF128" s="7">
        <f t="shared" si="238"/>
        <v>1</v>
      </c>
      <c r="FG128" s="7">
        <f t="shared" si="239"/>
        <v>1</v>
      </c>
      <c r="FH128" s="7">
        <f t="shared" si="240"/>
        <v>1</v>
      </c>
      <c r="FI128" s="7">
        <f t="shared" si="241"/>
        <v>1</v>
      </c>
      <c r="FJ128" s="7">
        <f t="shared" si="361"/>
        <v>1</v>
      </c>
      <c r="FK128" s="7">
        <f t="shared" si="242"/>
        <v>1</v>
      </c>
      <c r="FL128" s="7">
        <f>+Data[[#This Row],[¿El agente gestiona la oferta según la campaña vigente?48]]</f>
        <v>1</v>
      </c>
      <c r="FM128" s="7">
        <f t="shared" si="243"/>
        <v>1</v>
      </c>
      <c r="FN128" s="7">
        <f t="shared" si="244"/>
        <v>1</v>
      </c>
      <c r="FO128" s="7">
        <f t="shared" si="245"/>
        <v>1</v>
      </c>
      <c r="FP128" s="7">
        <f t="shared" si="362"/>
        <v>1</v>
      </c>
      <c r="FQ128" s="7">
        <f t="shared" si="246"/>
        <v>1</v>
      </c>
      <c r="FR128" s="7">
        <f>+Data[[#This Row],[¿El agente registra correctamente todas las interacciones?52]]</f>
        <v>1</v>
      </c>
      <c r="FS128" s="7">
        <f t="shared" si="363"/>
        <v>1</v>
      </c>
      <c r="FT128" s="240">
        <f t="shared" si="247"/>
        <v>1</v>
      </c>
      <c r="FU128" s="7">
        <f>+Data[[#This Row],[¿El agente confirma la titularidad del cliente adecuadamente?53]]</f>
        <v>1</v>
      </c>
      <c r="FV128" s="240">
        <f t="shared" si="248"/>
        <v>1</v>
      </c>
      <c r="FW128" s="240">
        <f t="shared" si="249"/>
        <v>1</v>
      </c>
      <c r="FX128" s="7">
        <f t="shared" si="364"/>
        <v>1</v>
      </c>
      <c r="FY128" s="240">
        <f t="shared" si="250"/>
        <v>1</v>
      </c>
      <c r="FZ128" s="7">
        <f>+Data[[#This Row],[¿El agente evita compartir información sensible?56]]</f>
        <v>1</v>
      </c>
      <c r="GA128" s="7">
        <f t="shared" si="365"/>
        <v>1</v>
      </c>
      <c r="GB128" s="189">
        <f t="shared" si="366"/>
        <v>0.1</v>
      </c>
      <c r="GC128" s="189">
        <f t="shared" si="367"/>
        <v>0</v>
      </c>
      <c r="GD128" s="190">
        <f t="shared" si="368"/>
        <v>0.3</v>
      </c>
      <c r="GE128" s="190">
        <f t="shared" si="369"/>
        <v>0.3</v>
      </c>
      <c r="GF128" s="7">
        <f t="shared" si="370"/>
        <v>0.7</v>
      </c>
      <c r="GG128" s="187">
        <f>1</f>
        <v>1</v>
      </c>
      <c r="GH128" s="187">
        <f t="shared" si="251"/>
        <v>1</v>
      </c>
      <c r="GI128" t="str">
        <f t="shared" si="252"/>
        <v/>
      </c>
      <c r="GJ128" t="str">
        <f t="shared" si="253"/>
        <v/>
      </c>
      <c r="GK128" t="str">
        <f t="shared" si="254"/>
        <v/>
      </c>
      <c r="GN128" t="str">
        <f t="shared" si="255"/>
        <v/>
      </c>
      <c r="GO128" t="str">
        <f t="shared" si="256"/>
        <v/>
      </c>
      <c r="GP128" t="str">
        <f t="shared" si="257"/>
        <v/>
      </c>
      <c r="GQ128" t="str">
        <f t="shared" si="258"/>
        <v/>
      </c>
      <c r="GR128" t="str">
        <f t="shared" si="259"/>
        <v/>
      </c>
      <c r="GS128" t="str">
        <f t="shared" si="260"/>
        <v/>
      </c>
      <c r="GT128" t="str">
        <f t="shared" si="261"/>
        <v/>
      </c>
      <c r="GU128" t="e">
        <f>IF(#REF!="No",#REF!,"")</f>
        <v>#REF!</v>
      </c>
      <c r="GV128" t="str">
        <f t="shared" si="262"/>
        <v/>
      </c>
      <c r="GW128" t="str">
        <f t="shared" si="263"/>
        <v/>
      </c>
      <c r="GX128" t="str">
        <f t="shared" si="264"/>
        <v/>
      </c>
      <c r="GY128" t="str">
        <f t="shared" si="265"/>
        <v/>
      </c>
      <c r="GZ128" t="str">
        <f t="shared" si="266"/>
        <v/>
      </c>
      <c r="HA128" t="str">
        <f t="shared" si="267"/>
        <v/>
      </c>
      <c r="HB128" t="str">
        <f t="shared" si="268"/>
        <v/>
      </c>
      <c r="HC128" t="str">
        <f t="shared" si="269"/>
        <v/>
      </c>
      <c r="HD128" t="str">
        <f t="shared" si="270"/>
        <v/>
      </c>
      <c r="HE128" t="str">
        <f t="shared" si="271"/>
        <v/>
      </c>
      <c r="HF128" t="str">
        <f t="shared" si="272"/>
        <v/>
      </c>
      <c r="HG128" t="str">
        <f t="shared" si="273"/>
        <v/>
      </c>
      <c r="HH128" t="str">
        <f t="shared" si="274"/>
        <v/>
      </c>
      <c r="HI128" t="str">
        <f t="shared" si="275"/>
        <v/>
      </c>
      <c r="HJ128" t="str">
        <f t="shared" si="276"/>
        <v/>
      </c>
      <c r="HK128" t="str">
        <f t="shared" si="277"/>
        <v xml:space="preserve">¿El agente utiliza un lenguaje adecuado y profesional? </v>
      </c>
      <c r="HL128" t="str">
        <f t="shared" si="278"/>
        <v/>
      </c>
      <c r="HM128" t="str">
        <f t="shared" si="279"/>
        <v/>
      </c>
      <c r="HN128" t="str">
        <f t="shared" si="280"/>
        <v/>
      </c>
      <c r="HO128" t="str">
        <f t="shared" si="281"/>
        <v/>
      </c>
      <c r="HP128" t="str">
        <f t="shared" si="282"/>
        <v/>
      </c>
      <c r="HQ128" t="e">
        <f>IF(#REF!="No",#REF!,"")</f>
        <v>#REF!</v>
      </c>
      <c r="HR128" t="e">
        <f>IF(#REF!="No",#REF!,"")</f>
        <v>#REF!</v>
      </c>
      <c r="HS128" t="str">
        <f t="shared" si="283"/>
        <v/>
      </c>
      <c r="HT128" t="str">
        <f t="shared" si="284"/>
        <v/>
      </c>
      <c r="HU128" t="str">
        <f t="shared" si="285"/>
        <v/>
      </c>
      <c r="HV128" t="str">
        <f t="shared" si="286"/>
        <v/>
      </c>
      <c r="HW128" t="str">
        <f t="shared" si="287"/>
        <v/>
      </c>
      <c r="HX128" t="str">
        <f t="shared" si="288"/>
        <v/>
      </c>
      <c r="HY128" t="str">
        <f t="shared" si="289"/>
        <v/>
      </c>
      <c r="HZ128" t="str">
        <f t="shared" si="290"/>
        <v/>
      </c>
      <c r="IA128" t="str">
        <f t="shared" si="291"/>
        <v/>
      </c>
      <c r="IB128" t="str">
        <f t="shared" si="292"/>
        <v/>
      </c>
      <c r="IC128" t="str">
        <f t="shared" si="293"/>
        <v/>
      </c>
      <c r="ID128" s="187" t="str">
        <f t="shared" si="294"/>
        <v/>
      </c>
      <c r="IE128" s="187" t="str">
        <f t="shared" si="295"/>
        <v/>
      </c>
      <c r="IF128" s="187" t="str">
        <f t="shared" si="296"/>
        <v/>
      </c>
      <c r="IG128" s="187" t="str">
        <f t="shared" si="297"/>
        <v/>
      </c>
      <c r="IH128" s="78" t="str">
        <f>A128&amp;" "&amp;F128&amp;" "&amp;Data[[#This Row],[mes]]</f>
        <v>Erika Yaritza White Smith Outbound may-26</v>
      </c>
      <c r="II128" s="78">
        <f t="shared" si="375"/>
        <v>1</v>
      </c>
      <c r="IJ128" s="78">
        <f t="shared" si="371"/>
        <v>1</v>
      </c>
      <c r="IK128" s="78">
        <f>IF(Data[[#This Row],[Muestra Critica]]&gt;0,Data[[#This Row],[Muestra Critica]],"")</f>
        <v>1</v>
      </c>
      <c r="IL128" s="209">
        <f>IF(IK128="","",COUNTIF($IK$3:$IK543,IK128))</f>
        <v>397</v>
      </c>
      <c r="IM128" s="209">
        <f t="shared" si="372"/>
        <v>0</v>
      </c>
      <c r="IN128" s="188" t="str">
        <f t="shared" si="298"/>
        <v>may-26</v>
      </c>
      <c r="IO128" s="78"/>
      <c r="IP128" s="78"/>
      <c r="IQ128" s="78"/>
      <c r="IR128" s="78"/>
      <c r="IS128" s="78" t="str">
        <f ca="1">IFERROR(_xlfn.XLOOKUP(A:A,HC!B:B,HC!E:E,,0),0)</f>
        <v>&gt; 60 dias</v>
      </c>
    </row>
    <row r="129" spans="1:253" ht="15.5">
      <c r="A129" s="205" t="s">
        <v>312</v>
      </c>
      <c r="B129" s="205">
        <v>66807774</v>
      </c>
      <c r="C129" s="210">
        <v>46160</v>
      </c>
      <c r="D129" s="205" t="s">
        <v>441</v>
      </c>
      <c r="E129" s="205" t="s">
        <v>432</v>
      </c>
      <c r="F129" s="205" t="s">
        <v>32</v>
      </c>
      <c r="G129" s="205" t="s">
        <v>436</v>
      </c>
      <c r="H129" s="205" t="s">
        <v>453</v>
      </c>
      <c r="I129" s="206" t="s">
        <v>447</v>
      </c>
      <c r="J129" s="168" t="s">
        <v>33</v>
      </c>
      <c r="K129" s="168" t="s">
        <v>33</v>
      </c>
      <c r="L129" s="168" t="s">
        <v>33</v>
      </c>
      <c r="M129" s="168" t="s">
        <v>33</v>
      </c>
      <c r="N129" s="168" t="s">
        <v>33</v>
      </c>
      <c r="O129" s="168" t="s">
        <v>33</v>
      </c>
      <c r="P129" s="168" t="s">
        <v>33</v>
      </c>
      <c r="Q129" s="168" t="s">
        <v>33</v>
      </c>
      <c r="R129" s="168" t="s">
        <v>33</v>
      </c>
      <c r="S129" s="168" t="s">
        <v>33</v>
      </c>
      <c r="T129" s="168" t="s">
        <v>33</v>
      </c>
      <c r="U129" s="168" t="s">
        <v>33</v>
      </c>
      <c r="V129" s="169" t="s">
        <v>33</v>
      </c>
      <c r="W129" s="169" t="s">
        <v>33</v>
      </c>
      <c r="X129" s="169" t="s">
        <v>33</v>
      </c>
      <c r="Y129" s="169" t="s">
        <v>34</v>
      </c>
      <c r="Z129" s="169" t="s">
        <v>33</v>
      </c>
      <c r="AA129" s="169" t="s">
        <v>33</v>
      </c>
      <c r="AB129" s="169" t="s">
        <v>33</v>
      </c>
      <c r="AC129" s="169" t="s">
        <v>33</v>
      </c>
      <c r="AD129" s="169" t="s">
        <v>33</v>
      </c>
      <c r="AE129" s="169" t="s">
        <v>33</v>
      </c>
      <c r="AF129" s="169" t="s">
        <v>33</v>
      </c>
      <c r="AG129" s="169" t="s">
        <v>33</v>
      </c>
      <c r="AH129" s="169" t="s">
        <v>33</v>
      </c>
      <c r="AI129" s="169" t="s">
        <v>33</v>
      </c>
      <c r="AJ129" s="169" t="s">
        <v>33</v>
      </c>
      <c r="AK129" s="169" t="s">
        <v>33</v>
      </c>
      <c r="AL129" s="169" t="s">
        <v>33</v>
      </c>
      <c r="AM129" s="169" t="s">
        <v>33</v>
      </c>
      <c r="AN129" s="169" t="s">
        <v>33</v>
      </c>
      <c r="AO129" s="169" t="s">
        <v>33</v>
      </c>
      <c r="AP129" s="169" t="s">
        <v>33</v>
      </c>
      <c r="AQ129" s="169" t="s">
        <v>464</v>
      </c>
      <c r="AR129" s="169" t="s">
        <v>33</v>
      </c>
      <c r="AS129" s="169" t="s">
        <v>34</v>
      </c>
      <c r="AT129" s="169" t="s">
        <v>33</v>
      </c>
      <c r="AU129" s="169" t="s">
        <v>33</v>
      </c>
      <c r="AV129" s="169" t="s">
        <v>33</v>
      </c>
      <c r="AW129" s="169" t="s">
        <v>34</v>
      </c>
      <c r="AX129" s="169" t="s">
        <v>33</v>
      </c>
      <c r="AY129" s="169" t="s">
        <v>33</v>
      </c>
      <c r="AZ129" s="169" t="s">
        <v>33</v>
      </c>
      <c r="BA129" s="169" t="s">
        <v>33</v>
      </c>
      <c r="BB129" s="169" t="s">
        <v>33</v>
      </c>
      <c r="BC129" s="207" t="s">
        <v>33</v>
      </c>
      <c r="BD129" s="207" t="s">
        <v>33</v>
      </c>
      <c r="BE129" s="207" t="s">
        <v>33</v>
      </c>
      <c r="BF129" s="208" t="s">
        <v>33</v>
      </c>
      <c r="BG129" s="196"/>
      <c r="BH129" s="211" t="str">
        <f>Data[[#This Row],[Tipo de Muestra]]</f>
        <v>Critica</v>
      </c>
      <c r="BI129" s="196"/>
      <c r="BJ129" s="196"/>
      <c r="BK129">
        <f t="shared" si="206"/>
        <v>1</v>
      </c>
      <c r="BL129">
        <f t="shared" si="207"/>
        <v>1</v>
      </c>
      <c r="BM129">
        <f t="shared" si="332"/>
        <v>1</v>
      </c>
      <c r="BN129">
        <f t="shared" si="333"/>
        <v>1</v>
      </c>
      <c r="BO129">
        <f t="shared" si="334"/>
        <v>1</v>
      </c>
      <c r="BP129">
        <f t="shared" si="335"/>
        <v>1</v>
      </c>
      <c r="BQ129">
        <f t="shared" si="336"/>
        <v>1</v>
      </c>
      <c r="BR129">
        <f t="shared" si="337"/>
        <v>1</v>
      </c>
      <c r="BS129">
        <f t="shared" si="338"/>
        <v>1</v>
      </c>
      <c r="BT129">
        <f t="shared" si="339"/>
        <v>1</v>
      </c>
      <c r="BU129">
        <f t="shared" si="340"/>
        <v>1</v>
      </c>
      <c r="BV129">
        <f t="shared" si="341"/>
        <v>1</v>
      </c>
      <c r="BW129">
        <f t="shared" si="342"/>
        <v>1</v>
      </c>
      <c r="BX129">
        <f t="shared" si="343"/>
        <v>1</v>
      </c>
      <c r="BY129">
        <f t="shared" si="344"/>
        <v>1</v>
      </c>
      <c r="BZ129">
        <f t="shared" si="345"/>
        <v>0</v>
      </c>
      <c r="CA129">
        <f t="shared" si="346"/>
        <v>1</v>
      </c>
      <c r="CB129">
        <f t="shared" si="347"/>
        <v>1</v>
      </c>
      <c r="CC129">
        <f t="shared" si="348"/>
        <v>1</v>
      </c>
      <c r="CD129">
        <f t="shared" si="349"/>
        <v>1</v>
      </c>
      <c r="CE129">
        <f t="shared" si="350"/>
        <v>1</v>
      </c>
      <c r="CF129">
        <f t="shared" si="299"/>
        <v>1</v>
      </c>
      <c r="CG129">
        <f t="shared" si="300"/>
        <v>1</v>
      </c>
      <c r="CH129">
        <f t="shared" si="301"/>
        <v>1</v>
      </c>
      <c r="CI129">
        <f t="shared" si="302"/>
        <v>1</v>
      </c>
      <c r="CJ129">
        <f t="shared" si="303"/>
        <v>1</v>
      </c>
      <c r="CK129">
        <f t="shared" si="304"/>
        <v>1</v>
      </c>
      <c r="CL129">
        <f t="shared" si="305"/>
        <v>1</v>
      </c>
      <c r="CM129">
        <f t="shared" si="306"/>
        <v>1</v>
      </c>
      <c r="CN129">
        <f t="shared" si="307"/>
        <v>1</v>
      </c>
      <c r="CO129">
        <f t="shared" si="308"/>
        <v>1</v>
      </c>
      <c r="CP129">
        <f t="shared" si="309"/>
        <v>1</v>
      </c>
      <c r="CQ129">
        <f t="shared" si="310"/>
        <v>1</v>
      </c>
      <c r="CR129">
        <f t="shared" si="311"/>
        <v>1</v>
      </c>
      <c r="CS129">
        <f t="shared" si="312"/>
        <v>0</v>
      </c>
      <c r="CT129">
        <f t="shared" si="313"/>
        <v>1</v>
      </c>
      <c r="CU129">
        <f t="shared" si="314"/>
        <v>1</v>
      </c>
      <c r="CV129">
        <f t="shared" si="315"/>
        <v>1</v>
      </c>
      <c r="CW129">
        <f t="shared" si="316"/>
        <v>0</v>
      </c>
      <c r="CX129">
        <f t="shared" si="317"/>
        <v>1</v>
      </c>
      <c r="CY129">
        <f t="shared" si="318"/>
        <v>1</v>
      </c>
      <c r="CZ129">
        <f t="shared" si="319"/>
        <v>1</v>
      </c>
      <c r="DA129">
        <f t="shared" si="320"/>
        <v>1</v>
      </c>
      <c r="DB129">
        <f t="shared" si="321"/>
        <v>1</v>
      </c>
      <c r="DC129" s="187">
        <f t="shared" si="322"/>
        <v>1</v>
      </c>
      <c r="DD129" s="187">
        <f t="shared" si="323"/>
        <v>1</v>
      </c>
      <c r="DE129" s="187">
        <f t="shared" si="324"/>
        <v>1</v>
      </c>
      <c r="DF129" s="187">
        <f t="shared" si="208"/>
        <v>1</v>
      </c>
      <c r="DG129">
        <f t="shared" si="351"/>
        <v>1</v>
      </c>
      <c r="DH129" s="7">
        <f t="shared" si="209"/>
        <v>0.15</v>
      </c>
      <c r="DI129" s="7">
        <f t="shared" si="210"/>
        <v>0.15</v>
      </c>
      <c r="DJ129" s="7">
        <f t="shared" si="211"/>
        <v>0.15</v>
      </c>
      <c r="DK129" s="7">
        <f t="shared" si="352"/>
        <v>0.15</v>
      </c>
      <c r="DL129" s="7">
        <f t="shared" si="212"/>
        <v>0.3</v>
      </c>
      <c r="DM129" s="7">
        <f t="shared" si="213"/>
        <v>0.3</v>
      </c>
      <c r="DN129" s="7">
        <f t="shared" si="214"/>
        <v>0.3</v>
      </c>
      <c r="DO129" s="7">
        <f t="shared" si="215"/>
        <v>0.3</v>
      </c>
      <c r="DP129" s="7">
        <f>IF(MIN(Data[[#This Row],[¿El agente demuestra escucha activa durante la gestión?6]:[¿El agente parafrasea para confirmar entendimiento?9]])=0,0,30%)</f>
        <v>0.3</v>
      </c>
      <c r="DQ129" s="7">
        <f t="shared" si="216"/>
        <v>0.3</v>
      </c>
      <c r="DR129" s="7">
        <f t="shared" si="217"/>
        <v>0.3</v>
      </c>
      <c r="DS129" s="7">
        <f t="shared" si="218"/>
        <v>0.3</v>
      </c>
      <c r="DT129" s="7">
        <f t="shared" si="219"/>
        <v>0.3</v>
      </c>
      <c r="DU129" s="7">
        <f>IF(MIN(Data[[#This Row],[¿El agente adapta su comunicación al cliente?11]:[¿El agente utiliza el plural corporativo correctamente?14]])=0,0,30%)</f>
        <v>0.3</v>
      </c>
      <c r="DV129" s="7">
        <f t="shared" si="220"/>
        <v>0.25</v>
      </c>
      <c r="DW129" s="7">
        <f t="shared" si="353"/>
        <v>0.25</v>
      </c>
      <c r="DX129" s="7">
        <f t="shared" si="354"/>
        <v>1</v>
      </c>
      <c r="DY129" s="7">
        <f t="shared" si="325"/>
        <v>1</v>
      </c>
      <c r="DZ129" s="7">
        <f t="shared" si="326"/>
        <v>1</v>
      </c>
      <c r="EA129" s="7">
        <f t="shared" si="327"/>
        <v>0</v>
      </c>
      <c r="EB129" s="7">
        <f t="shared" si="328"/>
        <v>0</v>
      </c>
      <c r="EC129" s="7">
        <f t="shared" si="355"/>
        <v>0</v>
      </c>
      <c r="ED129" s="7">
        <f t="shared" si="221"/>
        <v>1</v>
      </c>
      <c r="EE129" s="7">
        <f t="shared" si="222"/>
        <v>1</v>
      </c>
      <c r="EF129" s="7">
        <f>IF(SUM(Data[[#This Row],[¿El agente presenta correctamente los beneficios del producto?23]:[¿El agente comunica beneficios emocionales al cliente?24]])=200%,100%,0%)</f>
        <v>1</v>
      </c>
      <c r="EG129" s="7">
        <f t="shared" si="223"/>
        <v>1</v>
      </c>
      <c r="EH129" s="7">
        <f t="shared" si="224"/>
        <v>1</v>
      </c>
      <c r="EI129" s="7">
        <f t="shared" si="225"/>
        <v>1</v>
      </c>
      <c r="EJ129" s="7">
        <f t="shared" si="356"/>
        <v>1</v>
      </c>
      <c r="EK129" s="7">
        <f t="shared" si="226"/>
        <v>1</v>
      </c>
      <c r="EL129" s="7">
        <f>+Data[[#This Row],[¿El agente explica los términos y condiciones del servicio?28]]</f>
        <v>1</v>
      </c>
      <c r="EM129" s="7">
        <f t="shared" si="227"/>
        <v>1</v>
      </c>
      <c r="EN129" s="7">
        <f>+Data[[#This Row],[¿El agente identifica correctamente la solicitud del cliente? 2]]</f>
        <v>1</v>
      </c>
      <c r="EO129" s="7">
        <f t="shared" si="228"/>
        <v>1</v>
      </c>
      <c r="EP129" s="7">
        <f t="shared" si="229"/>
        <v>1</v>
      </c>
      <c r="EQ129" s="7">
        <f t="shared" si="230"/>
        <v>1</v>
      </c>
      <c r="ER129" s="7">
        <f t="shared" si="357"/>
        <v>1</v>
      </c>
      <c r="ES129" s="7">
        <f t="shared" si="231"/>
        <v>1</v>
      </c>
      <c r="ET129" s="7">
        <f t="shared" si="232"/>
        <v>1</v>
      </c>
      <c r="EU129" s="7">
        <f t="shared" si="358"/>
        <v>1</v>
      </c>
      <c r="EV129" s="7">
        <f t="shared" si="233"/>
        <v>1</v>
      </c>
      <c r="EW129" s="7">
        <f t="shared" si="234"/>
        <v>1</v>
      </c>
      <c r="EX129" s="7">
        <f t="shared" si="329"/>
        <v>1</v>
      </c>
      <c r="EY129" s="7">
        <f t="shared" si="330"/>
        <v>1</v>
      </c>
      <c r="EZ129" s="7">
        <f t="shared" si="235"/>
        <v>1</v>
      </c>
      <c r="FA129" s="7">
        <f t="shared" si="331"/>
        <v>1</v>
      </c>
      <c r="FB129" s="7">
        <f t="shared" si="359"/>
        <v>1</v>
      </c>
      <c r="FC129" s="7">
        <f t="shared" si="360"/>
        <v>0</v>
      </c>
      <c r="FD129" s="7">
        <f t="shared" si="236"/>
        <v>1</v>
      </c>
      <c r="FE129" s="7">
        <f t="shared" si="237"/>
        <v>0</v>
      </c>
      <c r="FF129" s="7">
        <f t="shared" si="238"/>
        <v>1</v>
      </c>
      <c r="FG129" s="7">
        <f t="shared" si="239"/>
        <v>1</v>
      </c>
      <c r="FH129" s="7">
        <f t="shared" si="240"/>
        <v>1</v>
      </c>
      <c r="FI129" s="7">
        <f t="shared" si="241"/>
        <v>0</v>
      </c>
      <c r="FJ129" s="7">
        <f t="shared" si="361"/>
        <v>0</v>
      </c>
      <c r="FK129" s="7">
        <f t="shared" si="242"/>
        <v>1</v>
      </c>
      <c r="FL129" s="7">
        <f>+Data[[#This Row],[¿El agente gestiona la oferta según la campaña vigente?48]]</f>
        <v>1</v>
      </c>
      <c r="FM129" s="7">
        <f t="shared" si="243"/>
        <v>1</v>
      </c>
      <c r="FN129" s="7">
        <f t="shared" si="244"/>
        <v>1</v>
      </c>
      <c r="FO129" s="7">
        <f t="shared" si="245"/>
        <v>1</v>
      </c>
      <c r="FP129" s="7">
        <f t="shared" si="362"/>
        <v>1</v>
      </c>
      <c r="FQ129" s="7">
        <f t="shared" si="246"/>
        <v>1</v>
      </c>
      <c r="FR129" s="7">
        <f>+Data[[#This Row],[¿El agente registra correctamente todas las interacciones?52]]</f>
        <v>1</v>
      </c>
      <c r="FS129" s="7">
        <f t="shared" si="363"/>
        <v>0</v>
      </c>
      <c r="FT129" s="240">
        <f t="shared" si="247"/>
        <v>1</v>
      </c>
      <c r="FU129" s="7">
        <f>+Data[[#This Row],[¿El agente confirma la titularidad del cliente adecuadamente?53]]</f>
        <v>1</v>
      </c>
      <c r="FV129" s="240">
        <f t="shared" si="248"/>
        <v>1</v>
      </c>
      <c r="FW129" s="240">
        <f t="shared" si="249"/>
        <v>1</v>
      </c>
      <c r="FX129" s="7">
        <f t="shared" si="364"/>
        <v>1</v>
      </c>
      <c r="FY129" s="240">
        <f t="shared" si="250"/>
        <v>1</v>
      </c>
      <c r="FZ129" s="7">
        <f>+Data[[#This Row],[¿El agente evita compartir información sensible?56]]</f>
        <v>1</v>
      </c>
      <c r="GA129" s="7">
        <f t="shared" si="365"/>
        <v>1</v>
      </c>
      <c r="GB129" s="189">
        <f t="shared" si="366"/>
        <v>0.1</v>
      </c>
      <c r="GC129" s="189">
        <f t="shared" si="367"/>
        <v>0</v>
      </c>
      <c r="GD129" s="190">
        <f t="shared" si="368"/>
        <v>0</v>
      </c>
      <c r="GE129" s="190">
        <f t="shared" si="369"/>
        <v>0.3</v>
      </c>
      <c r="GF129" s="7">
        <f t="shared" si="370"/>
        <v>0.4</v>
      </c>
      <c r="GG129" s="187">
        <f>1</f>
        <v>1</v>
      </c>
      <c r="GH129" s="187">
        <f t="shared" si="251"/>
        <v>1</v>
      </c>
      <c r="GI129" t="str">
        <f t="shared" si="252"/>
        <v/>
      </c>
      <c r="GJ129" t="str">
        <f t="shared" si="253"/>
        <v/>
      </c>
      <c r="GK129" t="str">
        <f t="shared" si="254"/>
        <v/>
      </c>
      <c r="GN129" t="str">
        <f t="shared" si="255"/>
        <v/>
      </c>
      <c r="GO129" t="str">
        <f t="shared" si="256"/>
        <v/>
      </c>
      <c r="GP129" t="str">
        <f t="shared" si="257"/>
        <v/>
      </c>
      <c r="GQ129" t="str">
        <f t="shared" si="258"/>
        <v/>
      </c>
      <c r="GR129" t="str">
        <f t="shared" si="259"/>
        <v/>
      </c>
      <c r="GS129" t="str">
        <f t="shared" si="260"/>
        <v/>
      </c>
      <c r="GT129" t="str">
        <f t="shared" si="261"/>
        <v/>
      </c>
      <c r="GU129" t="e">
        <f>IF(#REF!="No",#REF!,"")</f>
        <v>#REF!</v>
      </c>
      <c r="GV129" t="str">
        <f t="shared" si="262"/>
        <v/>
      </c>
      <c r="GW129" t="str">
        <f t="shared" si="263"/>
        <v/>
      </c>
      <c r="GX129" t="str">
        <f t="shared" si="264"/>
        <v/>
      </c>
      <c r="GY129" t="str">
        <f t="shared" si="265"/>
        <v xml:space="preserve">¿El agente explica el ciclo de facturación adecuadamente? </v>
      </c>
      <c r="GZ129" t="str">
        <f t="shared" si="266"/>
        <v/>
      </c>
      <c r="HA129" t="str">
        <f t="shared" si="267"/>
        <v/>
      </c>
      <c r="HB129" t="str">
        <f t="shared" si="268"/>
        <v/>
      </c>
      <c r="HC129" t="str">
        <f t="shared" si="269"/>
        <v/>
      </c>
      <c r="HD129" t="str">
        <f t="shared" si="270"/>
        <v/>
      </c>
      <c r="HE129" t="str">
        <f t="shared" si="271"/>
        <v/>
      </c>
      <c r="HF129" t="str">
        <f t="shared" si="272"/>
        <v/>
      </c>
      <c r="HG129" t="str">
        <f t="shared" si="273"/>
        <v/>
      </c>
      <c r="HH129" t="str">
        <f t="shared" si="274"/>
        <v/>
      </c>
      <c r="HI129" t="str">
        <f t="shared" si="275"/>
        <v/>
      </c>
      <c r="HJ129" t="str">
        <f t="shared" si="276"/>
        <v/>
      </c>
      <c r="HK129" t="str">
        <f t="shared" si="277"/>
        <v/>
      </c>
      <c r="HL129" t="str">
        <f t="shared" si="278"/>
        <v/>
      </c>
      <c r="HM129" t="str">
        <f t="shared" si="279"/>
        <v/>
      </c>
      <c r="HN129" t="str">
        <f t="shared" si="280"/>
        <v/>
      </c>
      <c r="HO129" t="str">
        <f t="shared" si="281"/>
        <v/>
      </c>
      <c r="HP129" t="str">
        <f t="shared" si="282"/>
        <v/>
      </c>
      <c r="HQ129" t="e">
        <f>IF(#REF!="No",#REF!,"")</f>
        <v>#REF!</v>
      </c>
      <c r="HR129" t="e">
        <f>IF(#REF!="No",#REF!,"")</f>
        <v>#REF!</v>
      </c>
      <c r="HS129" t="str">
        <f t="shared" si="283"/>
        <v/>
      </c>
      <c r="HT129" t="str">
        <f t="shared" si="284"/>
        <v xml:space="preserve">¿El agente realiza venta cruzada cuando corresponde? </v>
      </c>
      <c r="HU129" t="str">
        <f t="shared" si="285"/>
        <v/>
      </c>
      <c r="HV129" t="str">
        <f t="shared" si="286"/>
        <v/>
      </c>
      <c r="HW129" t="str">
        <f t="shared" si="287"/>
        <v/>
      </c>
      <c r="HX129" t="str">
        <f t="shared" si="288"/>
        <v xml:space="preserve">¿El agente maneja correctamente las objeciones del cliente? </v>
      </c>
      <c r="HY129" t="str">
        <f t="shared" si="289"/>
        <v/>
      </c>
      <c r="HZ129" t="str">
        <f t="shared" si="290"/>
        <v/>
      </c>
      <c r="IA129" t="str">
        <f t="shared" si="291"/>
        <v/>
      </c>
      <c r="IB129" t="str">
        <f t="shared" si="292"/>
        <v/>
      </c>
      <c r="IC129" t="str">
        <f t="shared" si="293"/>
        <v/>
      </c>
      <c r="ID129" s="187" t="str">
        <f t="shared" si="294"/>
        <v/>
      </c>
      <c r="IE129" s="187" t="str">
        <f t="shared" si="295"/>
        <v/>
      </c>
      <c r="IF129" s="187" t="str">
        <f t="shared" si="296"/>
        <v/>
      </c>
      <c r="IG129" s="187" t="str">
        <f t="shared" si="297"/>
        <v/>
      </c>
      <c r="IH129" s="78" t="str">
        <f>A129&amp;" "&amp;F129&amp;" "&amp;Data[[#This Row],[mes]]</f>
        <v>Rafael Alejandro Jordan Garrido Outbound may-26</v>
      </c>
      <c r="II129" s="78">
        <f t="shared" si="375"/>
        <v>1</v>
      </c>
      <c r="IJ129" s="78">
        <f t="shared" si="371"/>
        <v>1</v>
      </c>
      <c r="IK129" s="78">
        <f>IF(Data[[#This Row],[Muestra Critica]]&gt;0,Data[[#This Row],[Muestra Critica]],"")</f>
        <v>1</v>
      </c>
      <c r="IL129" s="209">
        <f>IF(IK129="","",COUNTIF($IK$3:$IK544,IK129))</f>
        <v>397</v>
      </c>
      <c r="IM129" s="209">
        <f t="shared" si="372"/>
        <v>0</v>
      </c>
      <c r="IN129" s="188" t="str">
        <f t="shared" si="298"/>
        <v>may-26</v>
      </c>
      <c r="IO129" s="78"/>
      <c r="IP129" s="78"/>
      <c r="IQ129" s="78"/>
      <c r="IR129" s="78"/>
      <c r="IS129" s="78" t="str">
        <f ca="1">IFERROR(_xlfn.XLOOKUP(A:A,HC!B:B,HC!E:E,,0),0)</f>
        <v>&gt; 60 dias</v>
      </c>
    </row>
    <row r="130" spans="1:253" ht="15.5">
      <c r="A130" s="205" t="s">
        <v>313</v>
      </c>
      <c r="B130" s="205">
        <v>69861505</v>
      </c>
      <c r="C130" s="210">
        <v>46160</v>
      </c>
      <c r="D130" s="205" t="s">
        <v>441</v>
      </c>
      <c r="E130" s="205" t="s">
        <v>432</v>
      </c>
      <c r="F130" s="205" t="s">
        <v>32</v>
      </c>
      <c r="G130" s="205" t="s">
        <v>436</v>
      </c>
      <c r="H130" s="205" t="s">
        <v>453</v>
      </c>
      <c r="I130" s="206" t="s">
        <v>447</v>
      </c>
      <c r="J130" s="168" t="s">
        <v>33</v>
      </c>
      <c r="K130" s="168" t="s">
        <v>33</v>
      </c>
      <c r="L130" s="168" t="s">
        <v>33</v>
      </c>
      <c r="M130" s="168" t="s">
        <v>33</v>
      </c>
      <c r="N130" s="168" t="s">
        <v>33</v>
      </c>
      <c r="O130" s="168" t="s">
        <v>33</v>
      </c>
      <c r="P130" s="168" t="s">
        <v>33</v>
      </c>
      <c r="Q130" s="168" t="s">
        <v>33</v>
      </c>
      <c r="R130" s="168" t="s">
        <v>33</v>
      </c>
      <c r="S130" s="168" t="s">
        <v>33</v>
      </c>
      <c r="T130" s="168" t="s">
        <v>33</v>
      </c>
      <c r="U130" s="168" t="s">
        <v>33</v>
      </c>
      <c r="V130" s="169" t="s">
        <v>33</v>
      </c>
      <c r="W130" s="169" t="s">
        <v>33</v>
      </c>
      <c r="X130" s="169" t="s">
        <v>33</v>
      </c>
      <c r="Y130" s="169" t="s">
        <v>33</v>
      </c>
      <c r="Z130" s="169" t="s">
        <v>33</v>
      </c>
      <c r="AA130" s="169" t="s">
        <v>33</v>
      </c>
      <c r="AB130" s="169" t="s">
        <v>33</v>
      </c>
      <c r="AC130" s="169" t="s">
        <v>33</v>
      </c>
      <c r="AD130" s="169" t="s">
        <v>33</v>
      </c>
      <c r="AE130" s="169" t="s">
        <v>33</v>
      </c>
      <c r="AF130" s="169" t="s">
        <v>33</v>
      </c>
      <c r="AG130" s="169" t="s">
        <v>33</v>
      </c>
      <c r="AH130" s="169" t="s">
        <v>33</v>
      </c>
      <c r="AI130" s="169" t="s">
        <v>33</v>
      </c>
      <c r="AJ130" s="169" t="s">
        <v>33</v>
      </c>
      <c r="AK130" s="169" t="s">
        <v>33</v>
      </c>
      <c r="AL130" s="169" t="s">
        <v>33</v>
      </c>
      <c r="AM130" s="169" t="s">
        <v>33</v>
      </c>
      <c r="AN130" s="169" t="s">
        <v>33</v>
      </c>
      <c r="AO130" s="169" t="s">
        <v>33</v>
      </c>
      <c r="AP130" s="169" t="s">
        <v>33</v>
      </c>
      <c r="AQ130" s="169" t="s">
        <v>464</v>
      </c>
      <c r="AR130" s="169" t="s">
        <v>33</v>
      </c>
      <c r="AS130" s="169" t="s">
        <v>34</v>
      </c>
      <c r="AT130" s="169" t="s">
        <v>33</v>
      </c>
      <c r="AU130" s="169" t="s">
        <v>33</v>
      </c>
      <c r="AV130" s="169" t="s">
        <v>33</v>
      </c>
      <c r="AW130" s="169" t="s">
        <v>33</v>
      </c>
      <c r="AX130" s="169" t="s">
        <v>33</v>
      </c>
      <c r="AY130" s="169" t="s">
        <v>33</v>
      </c>
      <c r="AZ130" s="169" t="s">
        <v>33</v>
      </c>
      <c r="BA130" s="169" t="s">
        <v>33</v>
      </c>
      <c r="BB130" s="169" t="s">
        <v>33</v>
      </c>
      <c r="BC130" s="207" t="s">
        <v>33</v>
      </c>
      <c r="BD130" s="207" t="s">
        <v>33</v>
      </c>
      <c r="BE130" s="207" t="s">
        <v>33</v>
      </c>
      <c r="BF130" s="208" t="s">
        <v>33</v>
      </c>
      <c r="BG130" s="196"/>
      <c r="BH130" s="211" t="str">
        <f>Data[[#This Row],[Tipo de Muestra]]</f>
        <v>Critica</v>
      </c>
      <c r="BI130" s="196"/>
      <c r="BJ130" s="196"/>
      <c r="BK130">
        <f t="shared" si="206"/>
        <v>1</v>
      </c>
      <c r="BL130">
        <f t="shared" si="207"/>
        <v>1</v>
      </c>
      <c r="BM130">
        <f t="shared" si="332"/>
        <v>1</v>
      </c>
      <c r="BN130">
        <f t="shared" si="333"/>
        <v>1</v>
      </c>
      <c r="BO130">
        <f t="shared" si="334"/>
        <v>1</v>
      </c>
      <c r="BP130">
        <f t="shared" si="335"/>
        <v>1</v>
      </c>
      <c r="BQ130">
        <f t="shared" si="336"/>
        <v>1</v>
      </c>
      <c r="BR130">
        <f t="shared" si="337"/>
        <v>1</v>
      </c>
      <c r="BS130">
        <f t="shared" si="338"/>
        <v>1</v>
      </c>
      <c r="BT130">
        <f t="shared" si="339"/>
        <v>1</v>
      </c>
      <c r="BU130">
        <f t="shared" si="340"/>
        <v>1</v>
      </c>
      <c r="BV130">
        <f t="shared" si="341"/>
        <v>1</v>
      </c>
      <c r="BW130">
        <f t="shared" si="342"/>
        <v>1</v>
      </c>
      <c r="BX130">
        <f t="shared" si="343"/>
        <v>1</v>
      </c>
      <c r="BY130">
        <f t="shared" si="344"/>
        <v>1</v>
      </c>
      <c r="BZ130">
        <f t="shared" si="345"/>
        <v>1</v>
      </c>
      <c r="CA130">
        <f t="shared" si="346"/>
        <v>1</v>
      </c>
      <c r="CB130">
        <f t="shared" si="347"/>
        <v>1</v>
      </c>
      <c r="CC130">
        <f t="shared" si="348"/>
        <v>1</v>
      </c>
      <c r="CD130">
        <f t="shared" si="349"/>
        <v>1</v>
      </c>
      <c r="CE130">
        <f t="shared" si="350"/>
        <v>1</v>
      </c>
      <c r="CF130">
        <f t="shared" si="299"/>
        <v>1</v>
      </c>
      <c r="CG130">
        <f t="shared" si="300"/>
        <v>1</v>
      </c>
      <c r="CH130">
        <f t="shared" si="301"/>
        <v>1</v>
      </c>
      <c r="CI130">
        <f t="shared" si="302"/>
        <v>1</v>
      </c>
      <c r="CJ130">
        <f t="shared" si="303"/>
        <v>1</v>
      </c>
      <c r="CK130">
        <f t="shared" si="304"/>
        <v>1</v>
      </c>
      <c r="CL130">
        <f t="shared" si="305"/>
        <v>1</v>
      </c>
      <c r="CM130">
        <f t="shared" si="306"/>
        <v>1</v>
      </c>
      <c r="CN130">
        <f t="shared" si="307"/>
        <v>1</v>
      </c>
      <c r="CO130">
        <f t="shared" si="308"/>
        <v>1</v>
      </c>
      <c r="CP130">
        <f t="shared" si="309"/>
        <v>1</v>
      </c>
      <c r="CQ130">
        <f t="shared" si="310"/>
        <v>1</v>
      </c>
      <c r="CR130">
        <f t="shared" si="311"/>
        <v>1</v>
      </c>
      <c r="CS130">
        <f t="shared" si="312"/>
        <v>0</v>
      </c>
      <c r="CT130">
        <f t="shared" si="313"/>
        <v>1</v>
      </c>
      <c r="CU130">
        <f t="shared" si="314"/>
        <v>1</v>
      </c>
      <c r="CV130">
        <f t="shared" si="315"/>
        <v>1</v>
      </c>
      <c r="CW130">
        <f t="shared" si="316"/>
        <v>1</v>
      </c>
      <c r="CX130">
        <f t="shared" si="317"/>
        <v>1</v>
      </c>
      <c r="CY130">
        <f t="shared" si="318"/>
        <v>1</v>
      </c>
      <c r="CZ130">
        <f t="shared" si="319"/>
        <v>1</v>
      </c>
      <c r="DA130">
        <f t="shared" si="320"/>
        <v>1</v>
      </c>
      <c r="DB130">
        <f t="shared" si="321"/>
        <v>1</v>
      </c>
      <c r="DC130" s="187">
        <f t="shared" si="322"/>
        <v>1</v>
      </c>
      <c r="DD130" s="187">
        <f t="shared" si="323"/>
        <v>1</v>
      </c>
      <c r="DE130" s="187">
        <f t="shared" si="324"/>
        <v>1</v>
      </c>
      <c r="DF130" s="187">
        <f t="shared" si="208"/>
        <v>1</v>
      </c>
      <c r="DG130">
        <f t="shared" si="351"/>
        <v>1</v>
      </c>
      <c r="DH130" s="7">
        <f t="shared" si="209"/>
        <v>0.15</v>
      </c>
      <c r="DI130" s="7">
        <f t="shared" si="210"/>
        <v>0.15</v>
      </c>
      <c r="DJ130" s="7">
        <f t="shared" si="211"/>
        <v>0.15</v>
      </c>
      <c r="DK130" s="7">
        <f t="shared" si="352"/>
        <v>0.15</v>
      </c>
      <c r="DL130" s="7">
        <f t="shared" si="212"/>
        <v>0.3</v>
      </c>
      <c r="DM130" s="7">
        <f t="shared" si="213"/>
        <v>0.3</v>
      </c>
      <c r="DN130" s="7">
        <f t="shared" si="214"/>
        <v>0.3</v>
      </c>
      <c r="DO130" s="7">
        <f t="shared" si="215"/>
        <v>0.3</v>
      </c>
      <c r="DP130" s="7">
        <f>IF(MIN(Data[[#This Row],[¿El agente demuestra escucha activa durante la gestión?6]:[¿El agente parafrasea para confirmar entendimiento?9]])=0,0,30%)</f>
        <v>0.3</v>
      </c>
      <c r="DQ130" s="7">
        <f t="shared" si="216"/>
        <v>0.3</v>
      </c>
      <c r="DR130" s="7">
        <f t="shared" si="217"/>
        <v>0.3</v>
      </c>
      <c r="DS130" s="7">
        <f t="shared" si="218"/>
        <v>0.3</v>
      </c>
      <c r="DT130" s="7">
        <f t="shared" si="219"/>
        <v>0.3</v>
      </c>
      <c r="DU130" s="7">
        <f>IF(MIN(Data[[#This Row],[¿El agente adapta su comunicación al cliente?11]:[¿El agente utiliza el plural corporativo correctamente?14]])=0,0,30%)</f>
        <v>0.3</v>
      </c>
      <c r="DV130" s="7">
        <f t="shared" si="220"/>
        <v>0.25</v>
      </c>
      <c r="DW130" s="7">
        <f t="shared" si="353"/>
        <v>0.25</v>
      </c>
      <c r="DX130" s="7">
        <f t="shared" si="354"/>
        <v>1</v>
      </c>
      <c r="DY130" s="7">
        <f t="shared" si="325"/>
        <v>1</v>
      </c>
      <c r="DZ130" s="7">
        <f t="shared" si="326"/>
        <v>1</v>
      </c>
      <c r="EA130" s="7">
        <f t="shared" si="327"/>
        <v>1</v>
      </c>
      <c r="EB130" s="7">
        <f t="shared" si="328"/>
        <v>1</v>
      </c>
      <c r="EC130" s="7">
        <f t="shared" si="355"/>
        <v>1</v>
      </c>
      <c r="ED130" s="7">
        <f t="shared" si="221"/>
        <v>1</v>
      </c>
      <c r="EE130" s="7">
        <f t="shared" si="222"/>
        <v>1</v>
      </c>
      <c r="EF130" s="7">
        <f>IF(SUM(Data[[#This Row],[¿El agente presenta correctamente los beneficios del producto?23]:[¿El agente comunica beneficios emocionales al cliente?24]])=200%,100%,0%)</f>
        <v>1</v>
      </c>
      <c r="EG130" s="7">
        <f t="shared" si="223"/>
        <v>1</v>
      </c>
      <c r="EH130" s="7">
        <f t="shared" si="224"/>
        <v>1</v>
      </c>
      <c r="EI130" s="7">
        <f t="shared" si="225"/>
        <v>1</v>
      </c>
      <c r="EJ130" s="7">
        <f t="shared" si="356"/>
        <v>1</v>
      </c>
      <c r="EK130" s="7">
        <f t="shared" si="226"/>
        <v>1</v>
      </c>
      <c r="EL130" s="7">
        <f>+Data[[#This Row],[¿El agente explica los términos y condiciones del servicio?28]]</f>
        <v>1</v>
      </c>
      <c r="EM130" s="7">
        <f t="shared" si="227"/>
        <v>1</v>
      </c>
      <c r="EN130" s="7">
        <f>+Data[[#This Row],[¿El agente identifica correctamente la solicitud del cliente? 2]]</f>
        <v>1</v>
      </c>
      <c r="EO130" s="7">
        <f t="shared" si="228"/>
        <v>1</v>
      </c>
      <c r="EP130" s="7">
        <f t="shared" si="229"/>
        <v>1</v>
      </c>
      <c r="EQ130" s="7">
        <f t="shared" si="230"/>
        <v>1</v>
      </c>
      <c r="ER130" s="7">
        <f t="shared" si="357"/>
        <v>1</v>
      </c>
      <c r="ES130" s="7">
        <f t="shared" si="231"/>
        <v>1</v>
      </c>
      <c r="ET130" s="7">
        <f t="shared" si="232"/>
        <v>1</v>
      </c>
      <c r="EU130" s="7">
        <f t="shared" si="358"/>
        <v>1</v>
      </c>
      <c r="EV130" s="7">
        <f t="shared" si="233"/>
        <v>1</v>
      </c>
      <c r="EW130" s="7">
        <f t="shared" si="234"/>
        <v>1</v>
      </c>
      <c r="EX130" s="7">
        <f t="shared" si="329"/>
        <v>1</v>
      </c>
      <c r="EY130" s="7">
        <f t="shared" si="330"/>
        <v>1</v>
      </c>
      <c r="EZ130" s="7">
        <f t="shared" si="235"/>
        <v>1</v>
      </c>
      <c r="FA130" s="7">
        <f t="shared" si="331"/>
        <v>1</v>
      </c>
      <c r="FB130" s="7">
        <f t="shared" si="359"/>
        <v>1</v>
      </c>
      <c r="FC130" s="7">
        <f t="shared" si="360"/>
        <v>1</v>
      </c>
      <c r="FD130" s="7">
        <f t="shared" si="236"/>
        <v>1</v>
      </c>
      <c r="FE130" s="7">
        <f t="shared" si="237"/>
        <v>0</v>
      </c>
      <c r="FF130" s="7">
        <f t="shared" si="238"/>
        <v>1</v>
      </c>
      <c r="FG130" s="7">
        <f t="shared" si="239"/>
        <v>1</v>
      </c>
      <c r="FH130" s="7">
        <f t="shared" si="240"/>
        <v>1</v>
      </c>
      <c r="FI130" s="7">
        <f t="shared" si="241"/>
        <v>1</v>
      </c>
      <c r="FJ130" s="7">
        <f t="shared" si="361"/>
        <v>0</v>
      </c>
      <c r="FK130" s="7">
        <f t="shared" si="242"/>
        <v>1</v>
      </c>
      <c r="FL130" s="7">
        <f>+Data[[#This Row],[¿El agente gestiona la oferta según la campaña vigente?48]]</f>
        <v>1</v>
      </c>
      <c r="FM130" s="7">
        <f t="shared" si="243"/>
        <v>1</v>
      </c>
      <c r="FN130" s="7">
        <f t="shared" si="244"/>
        <v>1</v>
      </c>
      <c r="FO130" s="7">
        <f t="shared" si="245"/>
        <v>1</v>
      </c>
      <c r="FP130" s="7">
        <f t="shared" si="362"/>
        <v>1</v>
      </c>
      <c r="FQ130" s="7">
        <f t="shared" si="246"/>
        <v>1</v>
      </c>
      <c r="FR130" s="7">
        <f>+Data[[#This Row],[¿El agente registra correctamente todas las interacciones?52]]</f>
        <v>1</v>
      </c>
      <c r="FS130" s="7">
        <f t="shared" si="363"/>
        <v>0</v>
      </c>
      <c r="FT130" s="240">
        <f t="shared" si="247"/>
        <v>1</v>
      </c>
      <c r="FU130" s="7">
        <f>+Data[[#This Row],[¿El agente confirma la titularidad del cliente adecuadamente?53]]</f>
        <v>1</v>
      </c>
      <c r="FV130" s="240">
        <f t="shared" si="248"/>
        <v>1</v>
      </c>
      <c r="FW130" s="240">
        <f t="shared" si="249"/>
        <v>1</v>
      </c>
      <c r="FX130" s="7">
        <f t="shared" si="364"/>
        <v>1</v>
      </c>
      <c r="FY130" s="240">
        <f t="shared" si="250"/>
        <v>1</v>
      </c>
      <c r="FZ130" s="7">
        <f>+Data[[#This Row],[¿El agente evita compartir información sensible?56]]</f>
        <v>1</v>
      </c>
      <c r="GA130" s="7">
        <f t="shared" si="365"/>
        <v>1</v>
      </c>
      <c r="GB130" s="189">
        <f t="shared" si="366"/>
        <v>0.1</v>
      </c>
      <c r="GC130" s="189">
        <f t="shared" si="367"/>
        <v>0.3</v>
      </c>
      <c r="GD130" s="190">
        <f t="shared" si="368"/>
        <v>0</v>
      </c>
      <c r="GE130" s="190">
        <f t="shared" si="369"/>
        <v>0.3</v>
      </c>
      <c r="GF130" s="7">
        <f t="shared" si="370"/>
        <v>0.7</v>
      </c>
      <c r="GG130" s="187">
        <f>1</f>
        <v>1</v>
      </c>
      <c r="GH130" s="187">
        <f t="shared" si="251"/>
        <v>1</v>
      </c>
      <c r="GI130" t="str">
        <f t="shared" si="252"/>
        <v/>
      </c>
      <c r="GJ130" t="str">
        <f t="shared" si="253"/>
        <v/>
      </c>
      <c r="GK130" t="str">
        <f t="shared" si="254"/>
        <v/>
      </c>
      <c r="GN130" t="str">
        <f t="shared" si="255"/>
        <v/>
      </c>
      <c r="GO130" t="str">
        <f t="shared" si="256"/>
        <v/>
      </c>
      <c r="GP130" t="str">
        <f t="shared" si="257"/>
        <v/>
      </c>
      <c r="GQ130" t="str">
        <f t="shared" si="258"/>
        <v/>
      </c>
      <c r="GR130" t="str">
        <f t="shared" si="259"/>
        <v/>
      </c>
      <c r="GS130" t="str">
        <f t="shared" si="260"/>
        <v/>
      </c>
      <c r="GT130" t="str">
        <f t="shared" si="261"/>
        <v/>
      </c>
      <c r="GU130" t="e">
        <f>IF(#REF!="No",#REF!,"")</f>
        <v>#REF!</v>
      </c>
      <c r="GV130" t="str">
        <f t="shared" si="262"/>
        <v/>
      </c>
      <c r="GW130" t="str">
        <f t="shared" si="263"/>
        <v/>
      </c>
      <c r="GX130" t="str">
        <f t="shared" si="264"/>
        <v/>
      </c>
      <c r="GY130" t="str">
        <f t="shared" si="265"/>
        <v/>
      </c>
      <c r="GZ130" t="str">
        <f t="shared" si="266"/>
        <v/>
      </c>
      <c r="HA130" t="str">
        <f t="shared" si="267"/>
        <v/>
      </c>
      <c r="HB130" t="str">
        <f t="shared" si="268"/>
        <v/>
      </c>
      <c r="HC130" t="str">
        <f t="shared" si="269"/>
        <v/>
      </c>
      <c r="HD130" t="str">
        <f t="shared" si="270"/>
        <v/>
      </c>
      <c r="HE130" t="str">
        <f t="shared" si="271"/>
        <v/>
      </c>
      <c r="HF130" t="str">
        <f t="shared" si="272"/>
        <v/>
      </c>
      <c r="HG130" t="str">
        <f t="shared" si="273"/>
        <v/>
      </c>
      <c r="HH130" t="str">
        <f t="shared" si="274"/>
        <v/>
      </c>
      <c r="HI130" t="str">
        <f t="shared" si="275"/>
        <v/>
      </c>
      <c r="HJ130" t="str">
        <f t="shared" si="276"/>
        <v/>
      </c>
      <c r="HK130" t="str">
        <f t="shared" si="277"/>
        <v/>
      </c>
      <c r="HL130" t="str">
        <f t="shared" si="278"/>
        <v/>
      </c>
      <c r="HM130" t="str">
        <f t="shared" si="279"/>
        <v/>
      </c>
      <c r="HN130" t="str">
        <f t="shared" si="280"/>
        <v/>
      </c>
      <c r="HO130" t="str">
        <f t="shared" si="281"/>
        <v/>
      </c>
      <c r="HP130" t="str">
        <f t="shared" si="282"/>
        <v/>
      </c>
      <c r="HQ130" t="e">
        <f>IF(#REF!="No",#REF!,"")</f>
        <v>#REF!</v>
      </c>
      <c r="HR130" t="e">
        <f>IF(#REF!="No",#REF!,"")</f>
        <v>#REF!</v>
      </c>
      <c r="HS130" t="str">
        <f t="shared" si="283"/>
        <v/>
      </c>
      <c r="HT130" t="str">
        <f t="shared" si="284"/>
        <v xml:space="preserve">¿El agente realiza venta cruzada cuando corresponde? </v>
      </c>
      <c r="HU130" t="str">
        <f t="shared" si="285"/>
        <v/>
      </c>
      <c r="HV130" t="str">
        <f t="shared" si="286"/>
        <v/>
      </c>
      <c r="HW130" t="str">
        <f t="shared" si="287"/>
        <v/>
      </c>
      <c r="HX130" t="str">
        <f t="shared" si="288"/>
        <v/>
      </c>
      <c r="HY130" t="str">
        <f t="shared" si="289"/>
        <v/>
      </c>
      <c r="HZ130" t="str">
        <f t="shared" si="290"/>
        <v/>
      </c>
      <c r="IA130" t="str">
        <f t="shared" si="291"/>
        <v/>
      </c>
      <c r="IB130" t="str">
        <f t="shared" si="292"/>
        <v/>
      </c>
      <c r="IC130" t="str">
        <f t="shared" si="293"/>
        <v/>
      </c>
      <c r="ID130" s="187" t="str">
        <f t="shared" si="294"/>
        <v/>
      </c>
      <c r="IE130" s="187" t="str">
        <f t="shared" si="295"/>
        <v/>
      </c>
      <c r="IF130" s="187" t="str">
        <f t="shared" si="296"/>
        <v/>
      </c>
      <c r="IG130" s="187" t="str">
        <f t="shared" si="297"/>
        <v/>
      </c>
      <c r="IH130" s="78" t="str">
        <f>A130&amp;" "&amp;F130&amp;" "&amp;Data[[#This Row],[mes]]</f>
        <v>Luis Abdiel Aguilar Pinillo Outbound may-26</v>
      </c>
      <c r="II130" s="78">
        <f t="shared" si="375"/>
        <v>1</v>
      </c>
      <c r="IJ130" s="78">
        <f t="shared" si="371"/>
        <v>1</v>
      </c>
      <c r="IK130" s="78">
        <f>IF(Data[[#This Row],[Muestra Critica]]&gt;0,Data[[#This Row],[Muestra Critica]],"")</f>
        <v>1</v>
      </c>
      <c r="IL130" s="209">
        <f>IF(IK130="","",COUNTIF($IK$3:$IK545,IK130))</f>
        <v>397</v>
      </c>
      <c r="IM130" s="209">
        <f t="shared" si="372"/>
        <v>0</v>
      </c>
      <c r="IN130" s="188" t="str">
        <f t="shared" si="298"/>
        <v>may-26</v>
      </c>
      <c r="IO130" s="78"/>
      <c r="IP130" s="78"/>
      <c r="IQ130" s="78"/>
      <c r="IR130" s="78"/>
      <c r="IS130" s="78" t="str">
        <f ca="1">IFERROR(_xlfn.XLOOKUP(A:A,HC!B:B,HC!E:E,,0),0)</f>
        <v>&gt; 60 dias</v>
      </c>
    </row>
    <row r="131" spans="1:253" ht="15.5">
      <c r="A131" s="205" t="s">
        <v>314</v>
      </c>
      <c r="B131" s="205">
        <v>65492605</v>
      </c>
      <c r="C131" s="210">
        <v>46160</v>
      </c>
      <c r="D131" s="205" t="s">
        <v>441</v>
      </c>
      <c r="E131" s="205" t="s">
        <v>432</v>
      </c>
      <c r="F131" s="205" t="s">
        <v>32</v>
      </c>
      <c r="G131" s="205" t="s">
        <v>436</v>
      </c>
      <c r="H131" s="205" t="s">
        <v>453</v>
      </c>
      <c r="I131" s="206" t="s">
        <v>446</v>
      </c>
      <c r="J131" s="168" t="s">
        <v>33</v>
      </c>
      <c r="K131" s="168" t="s">
        <v>33</v>
      </c>
      <c r="L131" s="168" t="s">
        <v>33</v>
      </c>
      <c r="M131" s="168" t="s">
        <v>33</v>
      </c>
      <c r="N131" s="168" t="s">
        <v>33</v>
      </c>
      <c r="O131" s="168" t="s">
        <v>33</v>
      </c>
      <c r="P131" s="168" t="s">
        <v>33</v>
      </c>
      <c r="Q131" s="168" t="s">
        <v>33</v>
      </c>
      <c r="R131" s="168" t="s">
        <v>33</v>
      </c>
      <c r="S131" s="168" t="s">
        <v>33</v>
      </c>
      <c r="T131" s="168" t="s">
        <v>33</v>
      </c>
      <c r="U131" s="168" t="s">
        <v>33</v>
      </c>
      <c r="V131" s="169" t="s">
        <v>33</v>
      </c>
      <c r="W131" s="169" t="s">
        <v>33</v>
      </c>
      <c r="X131" s="169" t="s">
        <v>33</v>
      </c>
      <c r="Y131" s="169" t="s">
        <v>33</v>
      </c>
      <c r="Z131" s="169" t="s">
        <v>33</v>
      </c>
      <c r="AA131" s="169" t="s">
        <v>33</v>
      </c>
      <c r="AB131" s="169" t="s">
        <v>33</v>
      </c>
      <c r="AC131" s="169" t="s">
        <v>33</v>
      </c>
      <c r="AD131" s="169" t="s">
        <v>33</v>
      </c>
      <c r="AE131" s="169" t="s">
        <v>33</v>
      </c>
      <c r="AF131" s="169" t="s">
        <v>33</v>
      </c>
      <c r="AG131" s="169" t="s">
        <v>33</v>
      </c>
      <c r="AH131" s="169" t="s">
        <v>33</v>
      </c>
      <c r="AI131" s="169" t="s">
        <v>33</v>
      </c>
      <c r="AJ131" s="169" t="s">
        <v>33</v>
      </c>
      <c r="AK131" s="169" t="s">
        <v>33</v>
      </c>
      <c r="AL131" s="169" t="s">
        <v>33</v>
      </c>
      <c r="AM131" s="169" t="s">
        <v>33</v>
      </c>
      <c r="AN131" s="169" t="s">
        <v>33</v>
      </c>
      <c r="AO131" s="169" t="s">
        <v>33</v>
      </c>
      <c r="AP131" s="169" t="s">
        <v>33</v>
      </c>
      <c r="AQ131" s="169" t="s">
        <v>464</v>
      </c>
      <c r="AR131" s="169" t="s">
        <v>33</v>
      </c>
      <c r="AS131" s="169" t="s">
        <v>33</v>
      </c>
      <c r="AT131" s="169" t="s">
        <v>33</v>
      </c>
      <c r="AU131" s="169" t="s">
        <v>33</v>
      </c>
      <c r="AV131" s="169" t="s">
        <v>33</v>
      </c>
      <c r="AW131" s="169" t="s">
        <v>33</v>
      </c>
      <c r="AX131" s="169" t="s">
        <v>33</v>
      </c>
      <c r="AY131" s="169" t="s">
        <v>33</v>
      </c>
      <c r="AZ131" s="169" t="s">
        <v>33</v>
      </c>
      <c r="BA131" s="169" t="s">
        <v>33</v>
      </c>
      <c r="BB131" s="169" t="s">
        <v>33</v>
      </c>
      <c r="BC131" s="207" t="s">
        <v>33</v>
      </c>
      <c r="BD131" s="207" t="s">
        <v>33</v>
      </c>
      <c r="BE131" s="207" t="s">
        <v>33</v>
      </c>
      <c r="BF131" s="208" t="s">
        <v>33</v>
      </c>
      <c r="BG131" s="196"/>
      <c r="BH131" s="211" t="str">
        <f>Data[[#This Row],[Tipo de Muestra]]</f>
        <v>No Critica</v>
      </c>
      <c r="BI131" s="196"/>
      <c r="BJ131" s="196"/>
      <c r="BK131">
        <f t="shared" si="206"/>
        <v>1</v>
      </c>
      <c r="BL131">
        <f t="shared" si="207"/>
        <v>1</v>
      </c>
      <c r="BM131">
        <f t="shared" si="332"/>
        <v>1</v>
      </c>
      <c r="BN131">
        <f t="shared" si="333"/>
        <v>1</v>
      </c>
      <c r="BO131">
        <f t="shared" si="334"/>
        <v>1</v>
      </c>
      <c r="BP131">
        <f t="shared" si="335"/>
        <v>1</v>
      </c>
      <c r="BQ131">
        <f t="shared" si="336"/>
        <v>1</v>
      </c>
      <c r="BR131">
        <f t="shared" si="337"/>
        <v>1</v>
      </c>
      <c r="BS131">
        <f t="shared" si="338"/>
        <v>1</v>
      </c>
      <c r="BT131">
        <f t="shared" si="339"/>
        <v>1</v>
      </c>
      <c r="BU131">
        <f t="shared" si="340"/>
        <v>1</v>
      </c>
      <c r="BV131">
        <f t="shared" si="341"/>
        <v>1</v>
      </c>
      <c r="BW131">
        <f t="shared" si="342"/>
        <v>1</v>
      </c>
      <c r="BX131">
        <f t="shared" si="343"/>
        <v>1</v>
      </c>
      <c r="BY131">
        <f t="shared" si="344"/>
        <v>1</v>
      </c>
      <c r="BZ131">
        <f t="shared" si="345"/>
        <v>1</v>
      </c>
      <c r="CA131">
        <f t="shared" si="346"/>
        <v>1</v>
      </c>
      <c r="CB131">
        <f t="shared" si="347"/>
        <v>1</v>
      </c>
      <c r="CC131">
        <f t="shared" si="348"/>
        <v>1</v>
      </c>
      <c r="CD131">
        <f t="shared" si="349"/>
        <v>1</v>
      </c>
      <c r="CE131">
        <f t="shared" si="350"/>
        <v>1</v>
      </c>
      <c r="CF131">
        <f t="shared" si="299"/>
        <v>1</v>
      </c>
      <c r="CG131">
        <f t="shared" si="300"/>
        <v>1</v>
      </c>
      <c r="CH131">
        <f t="shared" si="301"/>
        <v>1</v>
      </c>
      <c r="CI131">
        <f t="shared" si="302"/>
        <v>1</v>
      </c>
      <c r="CJ131">
        <f t="shared" si="303"/>
        <v>1</v>
      </c>
      <c r="CK131">
        <f t="shared" si="304"/>
        <v>1</v>
      </c>
      <c r="CL131">
        <f t="shared" si="305"/>
        <v>1</v>
      </c>
      <c r="CM131">
        <f t="shared" si="306"/>
        <v>1</v>
      </c>
      <c r="CN131">
        <f t="shared" si="307"/>
        <v>1</v>
      </c>
      <c r="CO131">
        <f t="shared" si="308"/>
        <v>1</v>
      </c>
      <c r="CP131">
        <f t="shared" si="309"/>
        <v>1</v>
      </c>
      <c r="CQ131">
        <f t="shared" si="310"/>
        <v>1</v>
      </c>
      <c r="CR131">
        <f t="shared" si="311"/>
        <v>1</v>
      </c>
      <c r="CS131">
        <f t="shared" si="312"/>
        <v>1</v>
      </c>
      <c r="CT131">
        <f t="shared" si="313"/>
        <v>1</v>
      </c>
      <c r="CU131">
        <f t="shared" si="314"/>
        <v>1</v>
      </c>
      <c r="CV131">
        <f t="shared" si="315"/>
        <v>1</v>
      </c>
      <c r="CW131">
        <f t="shared" si="316"/>
        <v>1</v>
      </c>
      <c r="CX131">
        <f t="shared" si="317"/>
        <v>1</v>
      </c>
      <c r="CY131">
        <f t="shared" si="318"/>
        <v>1</v>
      </c>
      <c r="CZ131">
        <f t="shared" si="319"/>
        <v>1</v>
      </c>
      <c r="DA131">
        <f t="shared" si="320"/>
        <v>1</v>
      </c>
      <c r="DB131">
        <f t="shared" si="321"/>
        <v>1</v>
      </c>
      <c r="DC131" s="187">
        <f t="shared" si="322"/>
        <v>1</v>
      </c>
      <c r="DD131" s="187">
        <f t="shared" si="323"/>
        <v>1</v>
      </c>
      <c r="DE131" s="187">
        <f t="shared" si="324"/>
        <v>1</v>
      </c>
      <c r="DF131" s="187">
        <f t="shared" si="208"/>
        <v>1</v>
      </c>
      <c r="DG131">
        <f t="shared" si="351"/>
        <v>1</v>
      </c>
      <c r="DH131" s="7">
        <f t="shared" si="209"/>
        <v>0.15</v>
      </c>
      <c r="DI131" s="7">
        <f t="shared" si="210"/>
        <v>0.15</v>
      </c>
      <c r="DJ131" s="7">
        <f t="shared" si="211"/>
        <v>0.15</v>
      </c>
      <c r="DK131" s="7">
        <f t="shared" si="352"/>
        <v>0.15</v>
      </c>
      <c r="DL131" s="7">
        <f t="shared" si="212"/>
        <v>0.3</v>
      </c>
      <c r="DM131" s="7">
        <f t="shared" si="213"/>
        <v>0.3</v>
      </c>
      <c r="DN131" s="7">
        <f t="shared" si="214"/>
        <v>0.3</v>
      </c>
      <c r="DO131" s="7">
        <f t="shared" si="215"/>
        <v>0.3</v>
      </c>
      <c r="DP131" s="7">
        <f>IF(MIN(Data[[#This Row],[¿El agente demuestra escucha activa durante la gestión?6]:[¿El agente parafrasea para confirmar entendimiento?9]])=0,0,30%)</f>
        <v>0.3</v>
      </c>
      <c r="DQ131" s="7">
        <f t="shared" si="216"/>
        <v>0.3</v>
      </c>
      <c r="DR131" s="7">
        <f t="shared" si="217"/>
        <v>0.3</v>
      </c>
      <c r="DS131" s="7">
        <f t="shared" si="218"/>
        <v>0.3</v>
      </c>
      <c r="DT131" s="7">
        <f t="shared" si="219"/>
        <v>0.3</v>
      </c>
      <c r="DU131" s="7">
        <f>IF(MIN(Data[[#This Row],[¿El agente adapta su comunicación al cliente?11]:[¿El agente utiliza el plural corporativo correctamente?14]])=0,0,30%)</f>
        <v>0.3</v>
      </c>
      <c r="DV131" s="7">
        <f t="shared" si="220"/>
        <v>0.25</v>
      </c>
      <c r="DW131" s="7">
        <f t="shared" si="353"/>
        <v>0.25</v>
      </c>
      <c r="DX131" s="7">
        <f t="shared" si="354"/>
        <v>1</v>
      </c>
      <c r="DY131" s="7">
        <f t="shared" si="325"/>
        <v>1</v>
      </c>
      <c r="DZ131" s="7">
        <f t="shared" si="326"/>
        <v>1</v>
      </c>
      <c r="EA131" s="7">
        <f t="shared" si="327"/>
        <v>1</v>
      </c>
      <c r="EB131" s="7">
        <f t="shared" si="328"/>
        <v>1</v>
      </c>
      <c r="EC131" s="7">
        <f t="shared" si="355"/>
        <v>1</v>
      </c>
      <c r="ED131" s="7">
        <f t="shared" si="221"/>
        <v>1</v>
      </c>
      <c r="EE131" s="7">
        <f t="shared" si="222"/>
        <v>1</v>
      </c>
      <c r="EF131" s="7">
        <f>IF(SUM(Data[[#This Row],[¿El agente presenta correctamente los beneficios del producto?23]:[¿El agente comunica beneficios emocionales al cliente?24]])=200%,100%,0%)</f>
        <v>1</v>
      </c>
      <c r="EG131" s="7">
        <f t="shared" si="223"/>
        <v>1</v>
      </c>
      <c r="EH131" s="7">
        <f t="shared" si="224"/>
        <v>1</v>
      </c>
      <c r="EI131" s="7">
        <f t="shared" si="225"/>
        <v>1</v>
      </c>
      <c r="EJ131" s="7">
        <f t="shared" si="356"/>
        <v>1</v>
      </c>
      <c r="EK131" s="7">
        <f t="shared" si="226"/>
        <v>1</v>
      </c>
      <c r="EL131" s="7">
        <f>+Data[[#This Row],[¿El agente explica los términos y condiciones del servicio?28]]</f>
        <v>1</v>
      </c>
      <c r="EM131" s="7">
        <f t="shared" si="227"/>
        <v>1</v>
      </c>
      <c r="EN131" s="7">
        <f>+Data[[#This Row],[¿El agente identifica correctamente la solicitud del cliente? 2]]</f>
        <v>1</v>
      </c>
      <c r="EO131" s="7">
        <f t="shared" si="228"/>
        <v>1</v>
      </c>
      <c r="EP131" s="7">
        <f t="shared" si="229"/>
        <v>1</v>
      </c>
      <c r="EQ131" s="7">
        <f t="shared" si="230"/>
        <v>1</v>
      </c>
      <c r="ER131" s="7">
        <f t="shared" si="357"/>
        <v>1</v>
      </c>
      <c r="ES131" s="7">
        <f t="shared" si="231"/>
        <v>1</v>
      </c>
      <c r="ET131" s="7">
        <f t="shared" si="232"/>
        <v>1</v>
      </c>
      <c r="EU131" s="7">
        <f t="shared" si="358"/>
        <v>1</v>
      </c>
      <c r="EV131" s="7">
        <f t="shared" si="233"/>
        <v>1</v>
      </c>
      <c r="EW131" s="7">
        <f t="shared" si="234"/>
        <v>1</v>
      </c>
      <c r="EX131" s="7">
        <f t="shared" si="329"/>
        <v>1</v>
      </c>
      <c r="EY131" s="7">
        <f t="shared" si="330"/>
        <v>1</v>
      </c>
      <c r="EZ131" s="7">
        <f t="shared" si="235"/>
        <v>1</v>
      </c>
      <c r="FA131" s="7">
        <f t="shared" si="331"/>
        <v>1</v>
      </c>
      <c r="FB131" s="7">
        <f t="shared" si="359"/>
        <v>1</v>
      </c>
      <c r="FC131" s="7">
        <f t="shared" si="360"/>
        <v>1</v>
      </c>
      <c r="FD131" s="7">
        <f t="shared" si="236"/>
        <v>1</v>
      </c>
      <c r="FE131" s="7">
        <f t="shared" si="237"/>
        <v>1</v>
      </c>
      <c r="FF131" s="7">
        <f t="shared" si="238"/>
        <v>1</v>
      </c>
      <c r="FG131" s="7">
        <f t="shared" si="239"/>
        <v>1</v>
      </c>
      <c r="FH131" s="7">
        <f t="shared" si="240"/>
        <v>1</v>
      </c>
      <c r="FI131" s="7">
        <f t="shared" si="241"/>
        <v>1</v>
      </c>
      <c r="FJ131" s="7">
        <f t="shared" si="361"/>
        <v>1</v>
      </c>
      <c r="FK131" s="7">
        <f t="shared" si="242"/>
        <v>1</v>
      </c>
      <c r="FL131" s="7">
        <f>+Data[[#This Row],[¿El agente gestiona la oferta según la campaña vigente?48]]</f>
        <v>1</v>
      </c>
      <c r="FM131" s="7">
        <f t="shared" si="243"/>
        <v>1</v>
      </c>
      <c r="FN131" s="7">
        <f t="shared" si="244"/>
        <v>1</v>
      </c>
      <c r="FO131" s="7">
        <f t="shared" si="245"/>
        <v>1</v>
      </c>
      <c r="FP131" s="7">
        <f t="shared" si="362"/>
        <v>1</v>
      </c>
      <c r="FQ131" s="7">
        <f t="shared" si="246"/>
        <v>1</v>
      </c>
      <c r="FR131" s="7">
        <f>+Data[[#This Row],[¿El agente registra correctamente todas las interacciones?52]]</f>
        <v>1</v>
      </c>
      <c r="FS131" s="7">
        <f t="shared" si="363"/>
        <v>1</v>
      </c>
      <c r="FT131" s="240">
        <f t="shared" si="247"/>
        <v>1</v>
      </c>
      <c r="FU131" s="7">
        <f>+Data[[#This Row],[¿El agente confirma la titularidad del cliente adecuadamente?53]]</f>
        <v>1</v>
      </c>
      <c r="FV131" s="240">
        <f t="shared" si="248"/>
        <v>1</v>
      </c>
      <c r="FW131" s="240">
        <f t="shared" si="249"/>
        <v>1</v>
      </c>
      <c r="FX131" s="7">
        <f t="shared" si="364"/>
        <v>1</v>
      </c>
      <c r="FY131" s="240">
        <f t="shared" si="250"/>
        <v>1</v>
      </c>
      <c r="FZ131" s="7">
        <f>+Data[[#This Row],[¿El agente evita compartir información sensible?56]]</f>
        <v>1</v>
      </c>
      <c r="GA131" s="7">
        <f t="shared" si="365"/>
        <v>1</v>
      </c>
      <c r="GB131" s="189">
        <f t="shared" si="366"/>
        <v>0.1</v>
      </c>
      <c r="GC131" s="189">
        <f t="shared" si="367"/>
        <v>0.3</v>
      </c>
      <c r="GD131" s="190">
        <f t="shared" si="368"/>
        <v>0.3</v>
      </c>
      <c r="GE131" s="190">
        <f t="shared" si="369"/>
        <v>0.3</v>
      </c>
      <c r="GF131" s="7">
        <f t="shared" si="370"/>
        <v>1</v>
      </c>
      <c r="GG131" s="187">
        <f>1</f>
        <v>1</v>
      </c>
      <c r="GH131" s="187">
        <f t="shared" si="251"/>
        <v>0</v>
      </c>
      <c r="GI131" t="str">
        <f t="shared" si="252"/>
        <v/>
      </c>
      <c r="GJ131" t="str">
        <f t="shared" si="253"/>
        <v/>
      </c>
      <c r="GK131" t="str">
        <f t="shared" si="254"/>
        <v/>
      </c>
      <c r="GN131" t="str">
        <f t="shared" si="255"/>
        <v/>
      </c>
      <c r="GO131" t="str">
        <f t="shared" si="256"/>
        <v/>
      </c>
      <c r="GP131" t="str">
        <f t="shared" si="257"/>
        <v/>
      </c>
      <c r="GQ131" t="str">
        <f t="shared" si="258"/>
        <v/>
      </c>
      <c r="GR131" t="str">
        <f t="shared" si="259"/>
        <v/>
      </c>
      <c r="GS131" t="str">
        <f t="shared" si="260"/>
        <v/>
      </c>
      <c r="GT131" t="str">
        <f t="shared" si="261"/>
        <v/>
      </c>
      <c r="GU131" t="e">
        <f>IF(#REF!="No",#REF!,"")</f>
        <v>#REF!</v>
      </c>
      <c r="GV131" t="str">
        <f t="shared" si="262"/>
        <v/>
      </c>
      <c r="GW131" t="str">
        <f t="shared" si="263"/>
        <v/>
      </c>
      <c r="GX131" t="str">
        <f t="shared" si="264"/>
        <v/>
      </c>
      <c r="GY131" t="str">
        <f t="shared" si="265"/>
        <v/>
      </c>
      <c r="GZ131" t="str">
        <f t="shared" si="266"/>
        <v/>
      </c>
      <c r="HA131" t="str">
        <f t="shared" si="267"/>
        <v/>
      </c>
      <c r="HB131" t="str">
        <f t="shared" si="268"/>
        <v/>
      </c>
      <c r="HC131" t="str">
        <f t="shared" si="269"/>
        <v/>
      </c>
      <c r="HD131" t="str">
        <f t="shared" si="270"/>
        <v/>
      </c>
      <c r="HE131" t="str">
        <f t="shared" si="271"/>
        <v/>
      </c>
      <c r="HF131" t="str">
        <f t="shared" si="272"/>
        <v/>
      </c>
      <c r="HG131" t="str">
        <f t="shared" si="273"/>
        <v/>
      </c>
      <c r="HH131" t="str">
        <f t="shared" si="274"/>
        <v/>
      </c>
      <c r="HI131" t="str">
        <f t="shared" si="275"/>
        <v/>
      </c>
      <c r="HJ131" t="str">
        <f t="shared" si="276"/>
        <v/>
      </c>
      <c r="HK131" t="str">
        <f t="shared" si="277"/>
        <v/>
      </c>
      <c r="HL131" t="str">
        <f t="shared" si="278"/>
        <v/>
      </c>
      <c r="HM131" t="str">
        <f t="shared" si="279"/>
        <v/>
      </c>
      <c r="HN131" t="str">
        <f t="shared" si="280"/>
        <v/>
      </c>
      <c r="HO131" t="str">
        <f t="shared" si="281"/>
        <v/>
      </c>
      <c r="HP131" t="str">
        <f t="shared" si="282"/>
        <v/>
      </c>
      <c r="HQ131" t="e">
        <f>IF(#REF!="No",#REF!,"")</f>
        <v>#REF!</v>
      </c>
      <c r="HR131" t="e">
        <f>IF(#REF!="No",#REF!,"")</f>
        <v>#REF!</v>
      </c>
      <c r="HS131" t="str">
        <f t="shared" si="283"/>
        <v/>
      </c>
      <c r="HT131" t="str">
        <f t="shared" si="284"/>
        <v/>
      </c>
      <c r="HU131" t="str">
        <f t="shared" si="285"/>
        <v/>
      </c>
      <c r="HV131" t="str">
        <f t="shared" si="286"/>
        <v/>
      </c>
      <c r="HW131" t="str">
        <f t="shared" si="287"/>
        <v/>
      </c>
      <c r="HX131" t="str">
        <f t="shared" si="288"/>
        <v/>
      </c>
      <c r="HY131" t="str">
        <f t="shared" si="289"/>
        <v/>
      </c>
      <c r="HZ131" t="str">
        <f t="shared" si="290"/>
        <v/>
      </c>
      <c r="IA131" t="str">
        <f t="shared" si="291"/>
        <v/>
      </c>
      <c r="IB131" t="str">
        <f t="shared" si="292"/>
        <v/>
      </c>
      <c r="IC131" t="str">
        <f t="shared" si="293"/>
        <v/>
      </c>
      <c r="ID131" s="187" t="str">
        <f t="shared" si="294"/>
        <v/>
      </c>
      <c r="IE131" s="187" t="str">
        <f t="shared" si="295"/>
        <v/>
      </c>
      <c r="IF131" s="187" t="str">
        <f t="shared" si="296"/>
        <v/>
      </c>
      <c r="IG131" s="187" t="str">
        <f t="shared" si="297"/>
        <v/>
      </c>
      <c r="IH131" s="78" t="str">
        <f>A131&amp;" "&amp;F131&amp;" "&amp;Data[[#This Row],[mes]]</f>
        <v>Rose Mary Cedeño Stikel Outbound may-26</v>
      </c>
      <c r="II131" s="78">
        <f t="shared" si="375"/>
        <v>1</v>
      </c>
      <c r="IJ131" s="78">
        <f t="shared" si="371"/>
        <v>1</v>
      </c>
      <c r="IK131" s="78" t="str">
        <f>IF(Data[[#This Row],[Muestra Critica]]&gt;0,Data[[#This Row],[Muestra Critica]],"")</f>
        <v/>
      </c>
      <c r="IL131" s="209" t="str">
        <f>IF(IK131="","",COUNTIF($IK$3:$IK546,IK131))</f>
        <v/>
      </c>
      <c r="IM131" s="209">
        <f t="shared" si="372"/>
        <v>0</v>
      </c>
      <c r="IN131" s="188" t="str">
        <f t="shared" si="298"/>
        <v>may-26</v>
      </c>
      <c r="IO131" s="78"/>
      <c r="IP131" s="78"/>
      <c r="IQ131" s="78"/>
      <c r="IR131" s="78"/>
      <c r="IS131" s="78" t="str">
        <f ca="1">IFERROR(_xlfn.XLOOKUP(A:A,HC!B:B,HC!E:E,,0),0)</f>
        <v>&gt; 60 dias</v>
      </c>
    </row>
    <row r="132" spans="1:253" ht="15.5">
      <c r="A132" s="205" t="s">
        <v>316</v>
      </c>
      <c r="B132" s="205">
        <v>67108456</v>
      </c>
      <c r="C132" s="210">
        <v>46160</v>
      </c>
      <c r="D132" s="205" t="s">
        <v>441</v>
      </c>
      <c r="E132" s="205" t="s">
        <v>432</v>
      </c>
      <c r="F132" s="205" t="s">
        <v>32</v>
      </c>
      <c r="G132" s="205" t="s">
        <v>436</v>
      </c>
      <c r="H132" s="205" t="s">
        <v>453</v>
      </c>
      <c r="I132" s="206" t="s">
        <v>446</v>
      </c>
      <c r="J132" s="168" t="s">
        <v>33</v>
      </c>
      <c r="K132" s="168" t="s">
        <v>33</v>
      </c>
      <c r="L132" s="168" t="s">
        <v>33</v>
      </c>
      <c r="M132" s="168" t="s">
        <v>33</v>
      </c>
      <c r="N132" s="168" t="s">
        <v>33</v>
      </c>
      <c r="O132" s="168" t="s">
        <v>33</v>
      </c>
      <c r="P132" s="168" t="s">
        <v>33</v>
      </c>
      <c r="Q132" s="168" t="s">
        <v>33</v>
      </c>
      <c r="R132" s="168" t="s">
        <v>33</v>
      </c>
      <c r="S132" s="168" t="s">
        <v>33</v>
      </c>
      <c r="T132" s="168" t="s">
        <v>33</v>
      </c>
      <c r="U132" s="168" t="s">
        <v>33</v>
      </c>
      <c r="V132" s="169" t="s">
        <v>33</v>
      </c>
      <c r="W132" s="169" t="s">
        <v>33</v>
      </c>
      <c r="X132" s="169" t="s">
        <v>33</v>
      </c>
      <c r="Y132" s="169" t="s">
        <v>33</v>
      </c>
      <c r="Z132" s="169" t="s">
        <v>33</v>
      </c>
      <c r="AA132" s="169" t="s">
        <v>33</v>
      </c>
      <c r="AB132" s="169" t="s">
        <v>33</v>
      </c>
      <c r="AC132" s="169" t="s">
        <v>33</v>
      </c>
      <c r="AD132" s="169" t="s">
        <v>33</v>
      </c>
      <c r="AE132" s="169" t="s">
        <v>33</v>
      </c>
      <c r="AF132" s="169" t="s">
        <v>33</v>
      </c>
      <c r="AG132" s="169" t="s">
        <v>33</v>
      </c>
      <c r="AH132" s="169" t="s">
        <v>33</v>
      </c>
      <c r="AI132" s="169" t="s">
        <v>33</v>
      </c>
      <c r="AJ132" s="169" t="s">
        <v>33</v>
      </c>
      <c r="AK132" s="169" t="s">
        <v>33</v>
      </c>
      <c r="AL132" s="169" t="s">
        <v>33</v>
      </c>
      <c r="AM132" s="169" t="s">
        <v>33</v>
      </c>
      <c r="AN132" s="169" t="s">
        <v>33</v>
      </c>
      <c r="AO132" s="169" t="s">
        <v>33</v>
      </c>
      <c r="AP132" s="169" t="s">
        <v>33</v>
      </c>
      <c r="AQ132" s="169" t="s">
        <v>464</v>
      </c>
      <c r="AR132" s="169" t="s">
        <v>33</v>
      </c>
      <c r="AS132" s="169" t="s">
        <v>33</v>
      </c>
      <c r="AT132" s="169" t="s">
        <v>33</v>
      </c>
      <c r="AU132" s="169" t="s">
        <v>33</v>
      </c>
      <c r="AV132" s="169" t="s">
        <v>33</v>
      </c>
      <c r="AW132" s="169" t="s">
        <v>33</v>
      </c>
      <c r="AX132" s="169" t="s">
        <v>33</v>
      </c>
      <c r="AY132" s="169" t="s">
        <v>33</v>
      </c>
      <c r="AZ132" s="169" t="s">
        <v>33</v>
      </c>
      <c r="BA132" s="169" t="s">
        <v>33</v>
      </c>
      <c r="BB132" s="169" t="s">
        <v>33</v>
      </c>
      <c r="BC132" s="207" t="s">
        <v>33</v>
      </c>
      <c r="BD132" s="207" t="s">
        <v>33</v>
      </c>
      <c r="BE132" s="207" t="s">
        <v>33</v>
      </c>
      <c r="BF132" s="208" t="s">
        <v>33</v>
      </c>
      <c r="BG132" s="196"/>
      <c r="BH132" s="211" t="str">
        <f>Data[[#This Row],[Tipo de Muestra]]</f>
        <v>No Critica</v>
      </c>
      <c r="BI132" s="196"/>
      <c r="BJ132" s="196"/>
      <c r="BK132">
        <f t="shared" ref="BK132:BK195" si="376">IF(OR(J132="Si",J132="N/A"),1,0)</f>
        <v>1</v>
      </c>
      <c r="BL132">
        <f t="shared" ref="BL132:BL195" si="377">IF(OR(K132="Si",K132="N/A"),1,0)</f>
        <v>1</v>
      </c>
      <c r="BM132">
        <f t="shared" si="332"/>
        <v>1</v>
      </c>
      <c r="BN132">
        <f t="shared" si="333"/>
        <v>1</v>
      </c>
      <c r="BO132">
        <f t="shared" si="334"/>
        <v>1</v>
      </c>
      <c r="BP132">
        <f t="shared" si="335"/>
        <v>1</v>
      </c>
      <c r="BQ132">
        <f t="shared" si="336"/>
        <v>1</v>
      </c>
      <c r="BR132">
        <f t="shared" si="337"/>
        <v>1</v>
      </c>
      <c r="BS132">
        <f t="shared" si="338"/>
        <v>1</v>
      </c>
      <c r="BT132">
        <f t="shared" si="339"/>
        <v>1</v>
      </c>
      <c r="BU132">
        <f t="shared" si="340"/>
        <v>1</v>
      </c>
      <c r="BV132">
        <f t="shared" si="341"/>
        <v>1</v>
      </c>
      <c r="BW132">
        <f t="shared" si="342"/>
        <v>1</v>
      </c>
      <c r="BX132">
        <f t="shared" si="343"/>
        <v>1</v>
      </c>
      <c r="BY132">
        <f t="shared" si="344"/>
        <v>1</v>
      </c>
      <c r="BZ132">
        <f t="shared" si="345"/>
        <v>1</v>
      </c>
      <c r="CA132">
        <f t="shared" si="346"/>
        <v>1</v>
      </c>
      <c r="CB132">
        <f t="shared" si="347"/>
        <v>1</v>
      </c>
      <c r="CC132">
        <f t="shared" si="348"/>
        <v>1</v>
      </c>
      <c r="CD132">
        <f t="shared" si="349"/>
        <v>1</v>
      </c>
      <c r="CE132">
        <f t="shared" si="350"/>
        <v>1</v>
      </c>
      <c r="CF132">
        <f t="shared" si="299"/>
        <v>1</v>
      </c>
      <c r="CG132">
        <f t="shared" si="300"/>
        <v>1</v>
      </c>
      <c r="CH132">
        <f t="shared" si="301"/>
        <v>1</v>
      </c>
      <c r="CI132">
        <f t="shared" si="302"/>
        <v>1</v>
      </c>
      <c r="CJ132">
        <f t="shared" si="303"/>
        <v>1</v>
      </c>
      <c r="CK132">
        <f t="shared" si="304"/>
        <v>1</v>
      </c>
      <c r="CL132">
        <f t="shared" si="305"/>
        <v>1</v>
      </c>
      <c r="CM132">
        <f t="shared" si="306"/>
        <v>1</v>
      </c>
      <c r="CN132">
        <f t="shared" si="307"/>
        <v>1</v>
      </c>
      <c r="CO132">
        <f t="shared" si="308"/>
        <v>1</v>
      </c>
      <c r="CP132">
        <f t="shared" si="309"/>
        <v>1</v>
      </c>
      <c r="CQ132">
        <f t="shared" si="310"/>
        <v>1</v>
      </c>
      <c r="CR132">
        <f t="shared" si="311"/>
        <v>1</v>
      </c>
      <c r="CS132">
        <f t="shared" si="312"/>
        <v>1</v>
      </c>
      <c r="CT132">
        <f t="shared" si="313"/>
        <v>1</v>
      </c>
      <c r="CU132">
        <f t="shared" si="314"/>
        <v>1</v>
      </c>
      <c r="CV132">
        <f t="shared" si="315"/>
        <v>1</v>
      </c>
      <c r="CW132">
        <f t="shared" si="316"/>
        <v>1</v>
      </c>
      <c r="CX132">
        <f t="shared" si="317"/>
        <v>1</v>
      </c>
      <c r="CY132">
        <f t="shared" si="318"/>
        <v>1</v>
      </c>
      <c r="CZ132">
        <f t="shared" si="319"/>
        <v>1</v>
      </c>
      <c r="DA132">
        <f t="shared" si="320"/>
        <v>1</v>
      </c>
      <c r="DB132">
        <f t="shared" si="321"/>
        <v>1</v>
      </c>
      <c r="DC132" s="187">
        <f t="shared" si="322"/>
        <v>1</v>
      </c>
      <c r="DD132" s="187">
        <f t="shared" si="323"/>
        <v>1</v>
      </c>
      <c r="DE132" s="187">
        <f t="shared" si="324"/>
        <v>1</v>
      </c>
      <c r="DF132" s="187">
        <f t="shared" ref="DF132:DF195" si="378">IF(OR(BE132="Si",BE132="N/A"),1,0)</f>
        <v>1</v>
      </c>
      <c r="DG132">
        <f t="shared" si="351"/>
        <v>1</v>
      </c>
      <c r="DH132" s="7">
        <f t="shared" ref="DH132:DH195" si="379">IF((J132="No"),0,$DH$2)</f>
        <v>0.15</v>
      </c>
      <c r="DI132" s="7">
        <f t="shared" ref="DI132:DI195" si="380">IF((K132="No"),0,$DH$2)</f>
        <v>0.15</v>
      </c>
      <c r="DJ132" s="7">
        <f t="shared" ref="DJ132:DJ195" si="381">IF((L132="No"),0,$DH$2)</f>
        <v>0.15</v>
      </c>
      <c r="DK132" s="7">
        <f t="shared" si="352"/>
        <v>0.15</v>
      </c>
      <c r="DL132" s="7">
        <f t="shared" ref="DL132:DL195" si="382">IF((M132="No"),0,$DL$2)</f>
        <v>0.3</v>
      </c>
      <c r="DM132" s="7">
        <f t="shared" ref="DM132:DM195" si="383">IF((N132="No"),0,$DL$2)</f>
        <v>0.3</v>
      </c>
      <c r="DN132" s="7">
        <f t="shared" ref="DN132:DN195" si="384">IF((O132="No"),0,$DL$2)</f>
        <v>0.3</v>
      </c>
      <c r="DO132" s="7">
        <f t="shared" ref="DO132:DO195" si="385">IF((P132="No"),0,$DL$2)</f>
        <v>0.3</v>
      </c>
      <c r="DP132" s="7">
        <f>IF(MIN(Data[[#This Row],[¿El agente demuestra escucha activa durante la gestión?6]:[¿El agente parafrasea para confirmar entendimiento?9]])=0,0,30%)</f>
        <v>0.3</v>
      </c>
      <c r="DQ132" s="7">
        <f t="shared" ref="DQ132:DQ195" si="386">IF((Q132="No"),0,$DQ$2)</f>
        <v>0.3</v>
      </c>
      <c r="DR132" s="7">
        <f t="shared" ref="DR132:DR195" si="387">IF((R132="No"),0,$DQ$2)</f>
        <v>0.3</v>
      </c>
      <c r="DS132" s="7">
        <f t="shared" ref="DS132:DS195" si="388">IF((S132="No"),0,$DQ$2)</f>
        <v>0.3</v>
      </c>
      <c r="DT132" s="7">
        <f t="shared" ref="DT132:DT195" si="389">IF((T132="No"),0,$DQ$2)</f>
        <v>0.3</v>
      </c>
      <c r="DU132" s="7">
        <f>IF(MIN(Data[[#This Row],[¿El agente adapta su comunicación al cliente?11]:[¿El agente utiliza el plural corporativo correctamente?14]])=0,0,30%)</f>
        <v>0.3</v>
      </c>
      <c r="DV132" s="7">
        <f t="shared" ref="DV132:DV195" si="390">IF((U132="No"),0,$DV$2)</f>
        <v>0.25</v>
      </c>
      <c r="DW132" s="7">
        <f t="shared" si="353"/>
        <v>0.25</v>
      </c>
      <c r="DX132" s="7">
        <f t="shared" si="354"/>
        <v>1</v>
      </c>
      <c r="DY132" s="7">
        <f t="shared" si="325"/>
        <v>1</v>
      </c>
      <c r="DZ132" s="7">
        <f t="shared" si="326"/>
        <v>1</v>
      </c>
      <c r="EA132" s="7">
        <f t="shared" si="327"/>
        <v>1</v>
      </c>
      <c r="EB132" s="7">
        <f t="shared" si="328"/>
        <v>1</v>
      </c>
      <c r="EC132" s="7">
        <f t="shared" si="355"/>
        <v>1</v>
      </c>
      <c r="ED132" s="7">
        <f t="shared" ref="ED132:ED195" si="391">IF((Z132="No"),0,$DY$2)</f>
        <v>1</v>
      </c>
      <c r="EE132" s="7">
        <f t="shared" ref="EE132:EE195" si="392">IF((AA132="No"),0,$DY$2)</f>
        <v>1</v>
      </c>
      <c r="EF132" s="7">
        <f>IF(SUM(Data[[#This Row],[¿El agente presenta correctamente los beneficios del producto?23]:[¿El agente comunica beneficios emocionales al cliente?24]])=200%,100%,0%)</f>
        <v>1</v>
      </c>
      <c r="EG132" s="7">
        <f t="shared" ref="EG132:EG195" si="393">IF((AB132="No"),0,$DY$2)</f>
        <v>1</v>
      </c>
      <c r="EH132" s="7">
        <f t="shared" ref="EH132:EH195" si="394">IF((AC132="No"),0,$DY$2)</f>
        <v>1</v>
      </c>
      <c r="EI132" s="7">
        <f t="shared" ref="EI132:EI195" si="395">IF((AD132="No"),0,$DY$2)</f>
        <v>1</v>
      </c>
      <c r="EJ132" s="7">
        <f t="shared" si="356"/>
        <v>1</v>
      </c>
      <c r="EK132" s="7">
        <f t="shared" ref="EK132:EK195" si="396">IF((AE132="No"),0,$DY$2)</f>
        <v>1</v>
      </c>
      <c r="EL132" s="7">
        <f>+Data[[#This Row],[¿El agente explica los términos y condiciones del servicio?28]]</f>
        <v>1</v>
      </c>
      <c r="EM132" s="7">
        <f t="shared" ref="EM132:EM195" si="397">IF((AF132="No"),0,$DY$2)</f>
        <v>1</v>
      </c>
      <c r="EN132" s="7">
        <f>+Data[[#This Row],[¿El agente identifica correctamente la solicitud del cliente? 2]]</f>
        <v>1</v>
      </c>
      <c r="EO132" s="7">
        <f t="shared" ref="EO132:EO195" si="398">IF((AG132="No"),0,$DY$2)</f>
        <v>1</v>
      </c>
      <c r="EP132" s="7">
        <f t="shared" ref="EP132:EP195" si="399">IF((AH132="No"),0,$DY$2)</f>
        <v>1</v>
      </c>
      <c r="EQ132" s="7">
        <f t="shared" ref="EQ132:EQ195" si="400">IF((AI132="No"),0,$DY$2)</f>
        <v>1</v>
      </c>
      <c r="ER132" s="7">
        <f t="shared" si="357"/>
        <v>1</v>
      </c>
      <c r="ES132" s="7">
        <f t="shared" ref="ES132:ES195" si="401">IF((AJ132="No"),0,$DY$2)</f>
        <v>1</v>
      </c>
      <c r="ET132" s="7">
        <f t="shared" ref="ET132:ET195" si="402">IF((AK132="No"),0,$DY$2)</f>
        <v>1</v>
      </c>
      <c r="EU132" s="7">
        <f t="shared" si="358"/>
        <v>1</v>
      </c>
      <c r="EV132" s="7">
        <f t="shared" ref="EV132:EV195" si="403">IF((AL132="No"),0,$DY$2)</f>
        <v>1</v>
      </c>
      <c r="EW132" s="7">
        <f t="shared" ref="EW132:EW195" si="404">IF((AM132="No"),0,$DY$2)</f>
        <v>1</v>
      </c>
      <c r="EX132" s="7">
        <f t="shared" si="329"/>
        <v>1</v>
      </c>
      <c r="EY132" s="7">
        <f t="shared" si="330"/>
        <v>1</v>
      </c>
      <c r="EZ132" s="7">
        <f t="shared" ref="EZ132:EZ195" si="405">IF((AP132="No"),0,$DY$2)</f>
        <v>1</v>
      </c>
      <c r="FA132" s="7">
        <f t="shared" si="331"/>
        <v>1</v>
      </c>
      <c r="FB132" s="7">
        <f t="shared" si="359"/>
        <v>1</v>
      </c>
      <c r="FC132" s="7">
        <f t="shared" si="360"/>
        <v>1</v>
      </c>
      <c r="FD132" s="7">
        <f t="shared" ref="FD132:FD195" si="406">IF((AR132="No"),0,$DY$2)</f>
        <v>1</v>
      </c>
      <c r="FE132" s="7">
        <f t="shared" ref="FE132:FE195" si="407">IF((AS132="No"),0,$DY$2)</f>
        <v>1</v>
      </c>
      <c r="FF132" s="7">
        <f t="shared" ref="FF132:FF195" si="408">IF((AT132="No"),0,$DY$2)</f>
        <v>1</v>
      </c>
      <c r="FG132" s="7">
        <f t="shared" ref="FG132:FG195" si="409">IF((AU132="No"),0,$DY$2)</f>
        <v>1</v>
      </c>
      <c r="FH132" s="7">
        <f t="shared" ref="FH132:FH195" si="410">IF((AV132="No"),0,$DY$2)</f>
        <v>1</v>
      </c>
      <c r="FI132" s="7">
        <f t="shared" ref="FI132:FI195" si="411">IF((AW132="No"),0,$DY$2)</f>
        <v>1</v>
      </c>
      <c r="FJ132" s="7">
        <f t="shared" si="361"/>
        <v>1</v>
      </c>
      <c r="FK132" s="7">
        <f t="shared" ref="FK132:FK195" si="412">IF((AX132="No"),0,$DY$2)</f>
        <v>1</v>
      </c>
      <c r="FL132" s="7">
        <f>+Data[[#This Row],[¿El agente gestiona la oferta según la campaña vigente?48]]</f>
        <v>1</v>
      </c>
      <c r="FM132" s="7">
        <f t="shared" ref="FM132:FM195" si="413">IF((AY132="No"),0,$DY$2)</f>
        <v>1</v>
      </c>
      <c r="FN132" s="7">
        <f t="shared" ref="FN132:FN195" si="414">IF((AZ132="No"),0,$DY$2)</f>
        <v>1</v>
      </c>
      <c r="FO132" s="7">
        <f t="shared" ref="FO132:FO195" si="415">IF((BA132="No"),0,$DY$2)</f>
        <v>1</v>
      </c>
      <c r="FP132" s="7">
        <f t="shared" si="362"/>
        <v>1</v>
      </c>
      <c r="FQ132" s="7">
        <f t="shared" ref="FQ132:FQ195" si="416">IF((BB132="No"),0,$DY$2)</f>
        <v>1</v>
      </c>
      <c r="FR132" s="7">
        <f>+Data[[#This Row],[¿El agente registra correctamente todas las interacciones?52]]</f>
        <v>1</v>
      </c>
      <c r="FS132" s="7">
        <f t="shared" si="363"/>
        <v>1</v>
      </c>
      <c r="FT132" s="240">
        <f t="shared" ref="FT132:FT195" si="417">IF((BC132="No"),0,$DY$2)</f>
        <v>1</v>
      </c>
      <c r="FU132" s="7">
        <f>+Data[[#This Row],[¿El agente confirma la titularidad del cliente adecuadamente?53]]</f>
        <v>1</v>
      </c>
      <c r="FV132" s="240">
        <f t="shared" ref="FV132:FV195" si="418">IF((BD132="No"),0,$DY$2)</f>
        <v>1</v>
      </c>
      <c r="FW132" s="240">
        <f t="shared" ref="FW132:FW195" si="419">IF((BE132="No"),0,$DY$2)</f>
        <v>1</v>
      </c>
      <c r="FX132" s="7">
        <f t="shared" si="364"/>
        <v>1</v>
      </c>
      <c r="FY132" s="240">
        <f t="shared" ref="FY132:FY195" si="420">IF((BF132="No"),0,$DY$2)</f>
        <v>1</v>
      </c>
      <c r="FZ132" s="7">
        <f>+Data[[#This Row],[¿El agente evita compartir información sensible?56]]</f>
        <v>1</v>
      </c>
      <c r="GA132" s="7">
        <f t="shared" si="365"/>
        <v>1</v>
      </c>
      <c r="GB132" s="189">
        <f t="shared" si="366"/>
        <v>0.1</v>
      </c>
      <c r="GC132" s="189">
        <f t="shared" si="367"/>
        <v>0.3</v>
      </c>
      <c r="GD132" s="190">
        <f t="shared" si="368"/>
        <v>0.3</v>
      </c>
      <c r="GE132" s="190">
        <f t="shared" si="369"/>
        <v>0.3</v>
      </c>
      <c r="GF132" s="7">
        <f t="shared" si="370"/>
        <v>1</v>
      </c>
      <c r="GG132" s="187">
        <f>1</f>
        <v>1</v>
      </c>
      <c r="GH132" s="187">
        <f t="shared" ref="GH132:GH195" si="421">IF((BH132="Critica"),1,0)</f>
        <v>0</v>
      </c>
      <c r="GI132" t="str">
        <f t="shared" ref="GI132:GI195" si="422">IF(J132="No",J$3,"")</f>
        <v/>
      </c>
      <c r="GJ132" t="str">
        <f t="shared" ref="GJ132:GJ195" si="423">IF(K132="No",K$3,"")</f>
        <v/>
      </c>
      <c r="GK132" t="str">
        <f t="shared" ref="GK132:GK195" si="424">IF(L132="No",L$3,"")</f>
        <v/>
      </c>
      <c r="GN132" t="str">
        <f t="shared" ref="GN132:GN195" si="425">IF(O132="No",O$3,"")</f>
        <v/>
      </c>
      <c r="GO132" t="str">
        <f t="shared" ref="GO132:GO195" si="426">IF(P132="No",P$3,"")</f>
        <v/>
      </c>
      <c r="GP132" t="str">
        <f t="shared" ref="GP132:GP195" si="427">IF(Q132="No",Q$3,"")</f>
        <v/>
      </c>
      <c r="GQ132" t="str">
        <f t="shared" ref="GQ132:GQ195" si="428">IF(R132="No",R$3,"")</f>
        <v/>
      </c>
      <c r="GR132" t="str">
        <f t="shared" ref="GR132:GR195" si="429">IF(S132="No",S$3,"")</f>
        <v/>
      </c>
      <c r="GS132" t="str">
        <f t="shared" ref="GS132:GS195" si="430">IF(T132="No",T$3,"")</f>
        <v/>
      </c>
      <c r="GT132" t="str">
        <f t="shared" ref="GT132:GT195" si="431">IF(U132="No",U$3,"")</f>
        <v/>
      </c>
      <c r="GU132" t="e">
        <f>IF(#REF!="No",#REF!,"")</f>
        <v>#REF!</v>
      </c>
      <c r="GV132" t="str">
        <f t="shared" ref="GV132:GV195" si="432">IF(V132="No",V$3,"")</f>
        <v/>
      </c>
      <c r="GW132" t="str">
        <f t="shared" ref="GW132:GW195" si="433">IF(W132="No",W$3,"")</f>
        <v/>
      </c>
      <c r="GX132" t="str">
        <f t="shared" ref="GX132:GX195" si="434">IF(X132="No",X$3,"")</f>
        <v/>
      </c>
      <c r="GY132" t="str">
        <f t="shared" ref="GY132:GY195" si="435">IF(Y132="No",Y$3,"")</f>
        <v/>
      </c>
      <c r="GZ132" t="str">
        <f t="shared" ref="GZ132:GZ195" si="436">IF(Z132="No",Z$3,"")</f>
        <v/>
      </c>
      <c r="HA132" t="str">
        <f t="shared" ref="HA132:HA195" si="437">IF(AA132="No",AA$3,"")</f>
        <v/>
      </c>
      <c r="HB132" t="str">
        <f t="shared" ref="HB132:HB195" si="438">IF(AB132="No",AB$3,"")</f>
        <v/>
      </c>
      <c r="HC132" t="str">
        <f t="shared" ref="HC132:HC195" si="439">IF(AC132="No",AC$3,"")</f>
        <v/>
      </c>
      <c r="HD132" t="str">
        <f t="shared" ref="HD132:HD195" si="440">IF(AD132="No",AD$3,"")</f>
        <v/>
      </c>
      <c r="HE132" t="str">
        <f t="shared" ref="HE132:HE195" si="441">IF(AE132="No",AE$3,"")</f>
        <v/>
      </c>
      <c r="HF132" t="str">
        <f t="shared" ref="HF132:HF195" si="442">IF(AF132="No",AF$3,"")</f>
        <v/>
      </c>
      <c r="HG132" t="str">
        <f t="shared" ref="HG132:HG195" si="443">IF(AG132="No",AG$3,"")</f>
        <v/>
      </c>
      <c r="HH132" t="str">
        <f t="shared" ref="HH132:HH195" si="444">IF(AH132="No",AH$3,"")</f>
        <v/>
      </c>
      <c r="HI132" t="str">
        <f t="shared" ref="HI132:HI195" si="445">IF(AI132="No",AI$3,"")</f>
        <v/>
      </c>
      <c r="HJ132" t="str">
        <f t="shared" ref="HJ132:HJ195" si="446">IF(AJ132="No",AJ$3,"")</f>
        <v/>
      </c>
      <c r="HK132" t="str">
        <f t="shared" ref="HK132:HK195" si="447">IF(AK132="No",AK$3,"")</f>
        <v/>
      </c>
      <c r="HL132" t="str">
        <f t="shared" ref="HL132:HL195" si="448">IF(AL132="No",AL$3,"")</f>
        <v/>
      </c>
      <c r="HM132" t="str">
        <f t="shared" ref="HM132:HM195" si="449">IF(AM132="No",AM$3,"")</f>
        <v/>
      </c>
      <c r="HN132" t="str">
        <f t="shared" ref="HN132:HN195" si="450">IF(AN132="No",AN$3,"")</f>
        <v/>
      </c>
      <c r="HO132" t="str">
        <f t="shared" ref="HO132:HO195" si="451">IF(AO132="No",AO$3,"")</f>
        <v/>
      </c>
      <c r="HP132" t="str">
        <f t="shared" ref="HP132:HP195" si="452">IF(AP132="No",AP$3,"")</f>
        <v/>
      </c>
      <c r="HQ132" t="e">
        <f>IF(#REF!="No",#REF!,"")</f>
        <v>#REF!</v>
      </c>
      <c r="HR132" t="e">
        <f>IF(#REF!="No",#REF!,"")</f>
        <v>#REF!</v>
      </c>
      <c r="HS132" t="str">
        <f t="shared" ref="HS132:HS195" si="453">IF(AR132="No",AR$3,"")</f>
        <v/>
      </c>
      <c r="HT132" t="str">
        <f t="shared" ref="HT132:HT195" si="454">IF(AS132="No",AS$3,"")</f>
        <v/>
      </c>
      <c r="HU132" t="str">
        <f t="shared" ref="HU132:HU195" si="455">IF(AT132="No",AT$3,"")</f>
        <v/>
      </c>
      <c r="HV132" t="str">
        <f t="shared" ref="HV132:HV195" si="456">IF(AU132="No",AU$3,"")</f>
        <v/>
      </c>
      <c r="HW132" t="str">
        <f t="shared" ref="HW132:HW195" si="457">IF(AV132="No",AV$3,"")</f>
        <v/>
      </c>
      <c r="HX132" t="str">
        <f t="shared" ref="HX132:HX195" si="458">IF(AW132="No",AW$3,"")</f>
        <v/>
      </c>
      <c r="HY132" t="str">
        <f t="shared" ref="HY132:HY195" si="459">IF(AX132="No",AX$3,"")</f>
        <v/>
      </c>
      <c r="HZ132" t="str">
        <f t="shared" ref="HZ132:HZ195" si="460">IF(AY132="No",AY$3,"")</f>
        <v/>
      </c>
      <c r="IA132" t="str">
        <f t="shared" ref="IA132:IA195" si="461">IF(AZ132="No",AZ$3,"")</f>
        <v/>
      </c>
      <c r="IB132" t="str">
        <f t="shared" ref="IB132:IB195" si="462">IF(BA132="No",BA$3,"")</f>
        <v/>
      </c>
      <c r="IC132" t="str">
        <f t="shared" ref="IC132:IC195" si="463">IF(BB132="No",BB$3,"")</f>
        <v/>
      </c>
      <c r="ID132" s="187" t="str">
        <f t="shared" ref="ID132:ID195" si="464">IF(BC132="No",BC$3,"")</f>
        <v/>
      </c>
      <c r="IE132" s="187" t="str">
        <f t="shared" ref="IE132:IE195" si="465">IF(BD132="No",BD$3,"")</f>
        <v/>
      </c>
      <c r="IF132" s="187" t="str">
        <f t="shared" ref="IF132:IF195" si="466">IF(BE132="No",BE$3,"")</f>
        <v/>
      </c>
      <c r="IG132" s="187" t="str">
        <f t="shared" ref="IG132:IG195" si="467">IF(BF132="No",BF$3,"")</f>
        <v/>
      </c>
      <c r="IH132" s="78" t="str">
        <f>A132&amp;" "&amp;F132&amp;" "&amp;Data[[#This Row],[mes]]</f>
        <v>Miguel Angel Cortes Flores Outbound may-26</v>
      </c>
      <c r="II132" s="78">
        <f t="shared" si="375"/>
        <v>1</v>
      </c>
      <c r="IJ132" s="78">
        <f t="shared" si="371"/>
        <v>1</v>
      </c>
      <c r="IK132" s="78" t="str">
        <f>IF(Data[[#This Row],[Muestra Critica]]&gt;0,Data[[#This Row],[Muestra Critica]],"")</f>
        <v/>
      </c>
      <c r="IL132" t="str">
        <f>IF(IK132="","",COUNTIF($IK$3:$IK547,IK132))</f>
        <v/>
      </c>
      <c r="IM132">
        <f t="shared" si="372"/>
        <v>0</v>
      </c>
      <c r="IN132" s="188" t="str">
        <f t="shared" ref="IN132:IN195" si="468">TEXT(C132,"mmm-yy")</f>
        <v>may-26</v>
      </c>
      <c r="IO132" s="78"/>
      <c r="IP132" s="78"/>
      <c r="IQ132" s="78"/>
      <c r="IR132" s="78"/>
      <c r="IS132" s="78">
        <f>IFERROR(_xlfn.XLOOKUP(A:A,HC!B:B,HC!E:E,,0),0)</f>
        <v>0</v>
      </c>
    </row>
    <row r="133" spans="1:253" ht="15.5">
      <c r="A133" s="205" t="s">
        <v>317</v>
      </c>
      <c r="B133" s="205">
        <v>69045911</v>
      </c>
      <c r="C133" s="210">
        <v>46160</v>
      </c>
      <c r="D133" s="205" t="s">
        <v>441</v>
      </c>
      <c r="E133" s="205" t="s">
        <v>432</v>
      </c>
      <c r="F133" s="205" t="s">
        <v>32</v>
      </c>
      <c r="G133" s="205" t="s">
        <v>436</v>
      </c>
      <c r="H133" s="205" t="s">
        <v>453</v>
      </c>
      <c r="I133" s="206" t="s">
        <v>447</v>
      </c>
      <c r="J133" s="168" t="s">
        <v>33</v>
      </c>
      <c r="K133" s="168" t="s">
        <v>33</v>
      </c>
      <c r="L133" s="168" t="s">
        <v>33</v>
      </c>
      <c r="M133" s="168" t="s">
        <v>33</v>
      </c>
      <c r="N133" s="168" t="s">
        <v>33</v>
      </c>
      <c r="O133" s="168" t="s">
        <v>33</v>
      </c>
      <c r="P133" s="168" t="s">
        <v>33</v>
      </c>
      <c r="Q133" s="168" t="s">
        <v>33</v>
      </c>
      <c r="R133" s="168" t="s">
        <v>33</v>
      </c>
      <c r="S133" s="168" t="s">
        <v>33</v>
      </c>
      <c r="T133" s="168" t="s">
        <v>33</v>
      </c>
      <c r="U133" s="168" t="s">
        <v>33</v>
      </c>
      <c r="V133" s="169" t="s">
        <v>33</v>
      </c>
      <c r="W133" s="169" t="s">
        <v>33</v>
      </c>
      <c r="X133" s="169" t="s">
        <v>33</v>
      </c>
      <c r="Y133" s="169" t="s">
        <v>33</v>
      </c>
      <c r="Z133" s="169" t="s">
        <v>33</v>
      </c>
      <c r="AA133" s="169" t="s">
        <v>33</v>
      </c>
      <c r="AB133" s="169" t="s">
        <v>33</v>
      </c>
      <c r="AC133" s="169" t="s">
        <v>33</v>
      </c>
      <c r="AD133" s="169" t="s">
        <v>33</v>
      </c>
      <c r="AE133" s="169" t="s">
        <v>33</v>
      </c>
      <c r="AF133" s="169" t="s">
        <v>33</v>
      </c>
      <c r="AG133" s="169" t="s">
        <v>33</v>
      </c>
      <c r="AH133" s="169" t="s">
        <v>33</v>
      </c>
      <c r="AI133" s="169" t="s">
        <v>33</v>
      </c>
      <c r="AJ133" s="169" t="s">
        <v>33</v>
      </c>
      <c r="AK133" s="169" t="s">
        <v>33</v>
      </c>
      <c r="AL133" s="169" t="s">
        <v>33</v>
      </c>
      <c r="AM133" s="169" t="s">
        <v>33</v>
      </c>
      <c r="AN133" s="169" t="s">
        <v>33</v>
      </c>
      <c r="AO133" s="169" t="s">
        <v>33</v>
      </c>
      <c r="AP133" s="169" t="s">
        <v>33</v>
      </c>
      <c r="AQ133" s="169" t="s">
        <v>464</v>
      </c>
      <c r="AR133" s="169" t="s">
        <v>33</v>
      </c>
      <c r="AS133" s="169" t="s">
        <v>34</v>
      </c>
      <c r="AT133" s="169" t="s">
        <v>33</v>
      </c>
      <c r="AU133" s="169" t="s">
        <v>33</v>
      </c>
      <c r="AV133" s="169" t="s">
        <v>33</v>
      </c>
      <c r="AW133" s="169" t="s">
        <v>34</v>
      </c>
      <c r="AX133" s="169" t="s">
        <v>33</v>
      </c>
      <c r="AY133" s="169" t="s">
        <v>33</v>
      </c>
      <c r="AZ133" s="169" t="s">
        <v>33</v>
      </c>
      <c r="BA133" s="169" t="s">
        <v>33</v>
      </c>
      <c r="BB133" s="169" t="s">
        <v>33</v>
      </c>
      <c r="BC133" s="207" t="s">
        <v>33</v>
      </c>
      <c r="BD133" s="207" t="s">
        <v>33</v>
      </c>
      <c r="BE133" s="207" t="s">
        <v>33</v>
      </c>
      <c r="BF133" s="208" t="s">
        <v>33</v>
      </c>
      <c r="BG133" s="196"/>
      <c r="BH133" s="211" t="str">
        <f>Data[[#This Row],[Tipo de Muestra]]</f>
        <v>Critica</v>
      </c>
      <c r="BI133" s="196"/>
      <c r="BJ133" s="196"/>
      <c r="BK133">
        <f t="shared" si="376"/>
        <v>1</v>
      </c>
      <c r="BL133">
        <f t="shared" si="377"/>
        <v>1</v>
      </c>
      <c r="BM133">
        <f t="shared" si="332"/>
        <v>1</v>
      </c>
      <c r="BN133">
        <f t="shared" si="333"/>
        <v>1</v>
      </c>
      <c r="BO133">
        <f t="shared" si="334"/>
        <v>1</v>
      </c>
      <c r="BP133">
        <f t="shared" si="335"/>
        <v>1</v>
      </c>
      <c r="BQ133">
        <f t="shared" si="336"/>
        <v>1</v>
      </c>
      <c r="BR133">
        <f t="shared" si="337"/>
        <v>1</v>
      </c>
      <c r="BS133">
        <f t="shared" si="338"/>
        <v>1</v>
      </c>
      <c r="BT133">
        <f t="shared" si="339"/>
        <v>1</v>
      </c>
      <c r="BU133">
        <f t="shared" si="340"/>
        <v>1</v>
      </c>
      <c r="BV133">
        <f t="shared" si="341"/>
        <v>1</v>
      </c>
      <c r="BW133">
        <f t="shared" si="342"/>
        <v>1</v>
      </c>
      <c r="BX133">
        <f t="shared" si="343"/>
        <v>1</v>
      </c>
      <c r="BY133">
        <f t="shared" si="344"/>
        <v>1</v>
      </c>
      <c r="BZ133">
        <f t="shared" si="345"/>
        <v>1</v>
      </c>
      <c r="CA133">
        <f t="shared" si="346"/>
        <v>1</v>
      </c>
      <c r="CB133">
        <f t="shared" si="347"/>
        <v>1</v>
      </c>
      <c r="CC133">
        <f t="shared" si="348"/>
        <v>1</v>
      </c>
      <c r="CD133">
        <f t="shared" si="349"/>
        <v>1</v>
      </c>
      <c r="CE133">
        <f t="shared" si="350"/>
        <v>1</v>
      </c>
      <c r="CF133">
        <f t="shared" ref="CF133:CF196" si="469">IF(OR(AF133="Si",AF133="N/A"),1,0)</f>
        <v>1</v>
      </c>
      <c r="CG133">
        <f t="shared" ref="CG133:CG196" si="470">IF(OR(AG133="Si",AG133="N/A"),1,0)</f>
        <v>1</v>
      </c>
      <c r="CH133">
        <f t="shared" ref="CH133:CH196" si="471">IF(OR(AH133="Si",AH133="N/A"),1,0)</f>
        <v>1</v>
      </c>
      <c r="CI133">
        <f t="shared" ref="CI133:CI196" si="472">IF(OR(AI133="Si",AI133="N/A"),1,0)</f>
        <v>1</v>
      </c>
      <c r="CJ133">
        <f t="shared" ref="CJ133:CJ196" si="473">IF(OR(AJ133="Si",AJ133="N/A"),1,0)</f>
        <v>1</v>
      </c>
      <c r="CK133">
        <f t="shared" ref="CK133:CK196" si="474">IF(OR(AK133="Si",AK133="N/A"),1,0)</f>
        <v>1</v>
      </c>
      <c r="CL133">
        <f t="shared" ref="CL133:CL196" si="475">IF(OR(AL133="Si",AL133="N/A"),1,0)</f>
        <v>1</v>
      </c>
      <c r="CM133">
        <f t="shared" ref="CM133:CM196" si="476">IF(OR(AM133="Si",AM133="N/A"),1,0)</f>
        <v>1</v>
      </c>
      <c r="CN133">
        <f t="shared" ref="CN133:CN196" si="477">IF(OR(AN133="Si",AN133="N/A"),1,0)</f>
        <v>1</v>
      </c>
      <c r="CO133">
        <f t="shared" ref="CO133:CO196" si="478">IF(OR(AO133="Si",AO133="N/A"),1,0)</f>
        <v>1</v>
      </c>
      <c r="CP133">
        <f t="shared" ref="CP133:CP196" si="479">IF(OR(AP133="Si",AP133="N/A"),1,0)</f>
        <v>1</v>
      </c>
      <c r="CQ133">
        <f t="shared" ref="CQ133:CQ196" si="480">IF(OR(AP133="Si",AP133="N/A"),1,0)</f>
        <v>1</v>
      </c>
      <c r="CR133">
        <f t="shared" ref="CR133:CR196" si="481">IF(OR(AR133="Si",AR133="N/A"),1,0)</f>
        <v>1</v>
      </c>
      <c r="CS133">
        <f t="shared" ref="CS133:CS196" si="482">IF(OR(AS133="Si",AS133="N/A"),1,0)</f>
        <v>0</v>
      </c>
      <c r="CT133">
        <f t="shared" ref="CT133:CT196" si="483">IF(OR(AT133="Si",AT133="N/A"),1,0)</f>
        <v>1</v>
      </c>
      <c r="CU133">
        <f t="shared" ref="CU133:CU196" si="484">IF(OR(AU133="Si",AU133="N/A"),1,0)</f>
        <v>1</v>
      </c>
      <c r="CV133">
        <f t="shared" ref="CV133:CV196" si="485">IF(OR(AV133="Si",AV133="N/A"),1,0)</f>
        <v>1</v>
      </c>
      <c r="CW133">
        <f t="shared" ref="CW133:CW196" si="486">IF(OR(AW133="Si",AW133="N/A"),1,0)</f>
        <v>0</v>
      </c>
      <c r="CX133">
        <f t="shared" ref="CX133:CX196" si="487">IF(OR(AX133="Si",AX133="N/A"),1,0)</f>
        <v>1</v>
      </c>
      <c r="CY133">
        <f t="shared" ref="CY133:CY196" si="488">IF(OR(AY133="Si",AY133="N/A"),1,0)</f>
        <v>1</v>
      </c>
      <c r="CZ133">
        <f t="shared" ref="CZ133:CZ196" si="489">IF(OR(AZ133="Si",AZ133="N/A"),1,0)</f>
        <v>1</v>
      </c>
      <c r="DA133">
        <f t="shared" ref="DA133:DA196" si="490">IF(OR(BA133="Si",BA133="N/A"),1,0)</f>
        <v>1</v>
      </c>
      <c r="DB133">
        <f t="shared" ref="DB133:DB196" si="491">IF(OR(BB133="Si",BB133="N/A"),1,0)</f>
        <v>1</v>
      </c>
      <c r="DC133" s="187">
        <f t="shared" ref="DC133:DC196" si="492">IF(OR(BC133="Si",BC133="N/A"),1,0)</f>
        <v>1</v>
      </c>
      <c r="DD133" s="187">
        <f t="shared" ref="DD133:DD196" si="493">IF(OR(BD133="Si",BD133="N/A"),1,0)</f>
        <v>1</v>
      </c>
      <c r="DE133" s="187">
        <f t="shared" ref="DE133:DE196" si="494">IF(OR(BE133="Si",BE133="N/A"),1,0)</f>
        <v>1</v>
      </c>
      <c r="DF133" s="187">
        <f t="shared" si="378"/>
        <v>1</v>
      </c>
      <c r="DG133">
        <f t="shared" si="351"/>
        <v>1</v>
      </c>
      <c r="DH133" s="7">
        <f t="shared" si="379"/>
        <v>0.15</v>
      </c>
      <c r="DI133" s="7">
        <f t="shared" si="380"/>
        <v>0.15</v>
      </c>
      <c r="DJ133" s="7">
        <f t="shared" si="381"/>
        <v>0.15</v>
      </c>
      <c r="DK133" s="7">
        <f t="shared" si="352"/>
        <v>0.15</v>
      </c>
      <c r="DL133" s="7">
        <f t="shared" si="382"/>
        <v>0.3</v>
      </c>
      <c r="DM133" s="7">
        <f t="shared" si="383"/>
        <v>0.3</v>
      </c>
      <c r="DN133" s="7">
        <f t="shared" si="384"/>
        <v>0.3</v>
      </c>
      <c r="DO133" s="7">
        <f t="shared" si="385"/>
        <v>0.3</v>
      </c>
      <c r="DP133" s="7">
        <f>IF(MIN(Data[[#This Row],[¿El agente demuestra escucha activa durante la gestión?6]:[¿El agente parafrasea para confirmar entendimiento?9]])=0,0,30%)</f>
        <v>0.3</v>
      </c>
      <c r="DQ133" s="7">
        <f t="shared" si="386"/>
        <v>0.3</v>
      </c>
      <c r="DR133" s="7">
        <f t="shared" si="387"/>
        <v>0.3</v>
      </c>
      <c r="DS133" s="7">
        <f t="shared" si="388"/>
        <v>0.3</v>
      </c>
      <c r="DT133" s="7">
        <f t="shared" si="389"/>
        <v>0.3</v>
      </c>
      <c r="DU133" s="7">
        <f>IF(MIN(Data[[#This Row],[¿El agente adapta su comunicación al cliente?11]:[¿El agente utiliza el plural corporativo correctamente?14]])=0,0,30%)</f>
        <v>0.3</v>
      </c>
      <c r="DV133" s="7">
        <f t="shared" si="390"/>
        <v>0.25</v>
      </c>
      <c r="DW133" s="7">
        <f t="shared" si="353"/>
        <v>0.25</v>
      </c>
      <c r="DX133" s="7">
        <f t="shared" si="354"/>
        <v>1</v>
      </c>
      <c r="DY133" s="7">
        <f t="shared" ref="DY133:DY196" si="495">IF((V133="No"),0,$DY$2)</f>
        <v>1</v>
      </c>
      <c r="DZ133" s="7">
        <f t="shared" ref="DZ133:DZ196" si="496">IF((W133="No"),0,$DY$2)</f>
        <v>1</v>
      </c>
      <c r="EA133" s="7">
        <f t="shared" ref="EA133:EA196" si="497">IF((Y133="No"),0,$DY$2)</f>
        <v>1</v>
      </c>
      <c r="EB133" s="7">
        <f t="shared" ref="EB133:EB196" si="498">IF((Y133="No"),0,$DY$2)</f>
        <v>1</v>
      </c>
      <c r="EC133" s="7">
        <f t="shared" si="355"/>
        <v>1</v>
      </c>
      <c r="ED133" s="7">
        <f t="shared" si="391"/>
        <v>1</v>
      </c>
      <c r="EE133" s="7">
        <f t="shared" si="392"/>
        <v>1</v>
      </c>
      <c r="EF133" s="7">
        <f>IF(SUM(Data[[#This Row],[¿El agente presenta correctamente los beneficios del producto?23]:[¿El agente comunica beneficios emocionales al cliente?24]])=200%,100%,0%)</f>
        <v>1</v>
      </c>
      <c r="EG133" s="7">
        <f t="shared" si="393"/>
        <v>1</v>
      </c>
      <c r="EH133" s="7">
        <f t="shared" si="394"/>
        <v>1</v>
      </c>
      <c r="EI133" s="7">
        <f t="shared" si="395"/>
        <v>1</v>
      </c>
      <c r="EJ133" s="7">
        <f t="shared" si="356"/>
        <v>1</v>
      </c>
      <c r="EK133" s="7">
        <f t="shared" si="396"/>
        <v>1</v>
      </c>
      <c r="EL133" s="7">
        <f>+Data[[#This Row],[¿El agente explica los términos y condiciones del servicio?28]]</f>
        <v>1</v>
      </c>
      <c r="EM133" s="7">
        <f t="shared" si="397"/>
        <v>1</v>
      </c>
      <c r="EN133" s="7">
        <f>+Data[[#This Row],[¿El agente identifica correctamente la solicitud del cliente? 2]]</f>
        <v>1</v>
      </c>
      <c r="EO133" s="7">
        <f t="shared" si="398"/>
        <v>1</v>
      </c>
      <c r="EP133" s="7">
        <f t="shared" si="399"/>
        <v>1</v>
      </c>
      <c r="EQ133" s="7">
        <f t="shared" si="400"/>
        <v>1</v>
      </c>
      <c r="ER133" s="7">
        <f t="shared" si="357"/>
        <v>1</v>
      </c>
      <c r="ES133" s="7">
        <f t="shared" si="401"/>
        <v>1</v>
      </c>
      <c r="ET133" s="7">
        <f t="shared" si="402"/>
        <v>1</v>
      </c>
      <c r="EU133" s="7">
        <f t="shared" si="358"/>
        <v>1</v>
      </c>
      <c r="EV133" s="7">
        <f t="shared" si="403"/>
        <v>1</v>
      </c>
      <c r="EW133" s="7">
        <f t="shared" si="404"/>
        <v>1</v>
      </c>
      <c r="EX133" s="7">
        <f t="shared" ref="EX133:EX196" si="499">IF((AO133="No"),0,$DY$2)</f>
        <v>1</v>
      </c>
      <c r="EY133" s="7">
        <f t="shared" ref="EY133:EY196" si="500">IF((AP133="No"),0,$DY$2)</f>
        <v>1</v>
      </c>
      <c r="EZ133" s="7">
        <f t="shared" si="405"/>
        <v>1</v>
      </c>
      <c r="FA133" s="7">
        <f t="shared" ref="FA133:FA196" si="501">IF((AR133="No"),0,$DY$2)</f>
        <v>1</v>
      </c>
      <c r="FB133" s="7">
        <f t="shared" si="359"/>
        <v>1</v>
      </c>
      <c r="FC133" s="7">
        <f t="shared" si="360"/>
        <v>1</v>
      </c>
      <c r="FD133" s="7">
        <f t="shared" si="406"/>
        <v>1</v>
      </c>
      <c r="FE133" s="7">
        <f t="shared" si="407"/>
        <v>0</v>
      </c>
      <c r="FF133" s="7">
        <f t="shared" si="408"/>
        <v>1</v>
      </c>
      <c r="FG133" s="7">
        <f t="shared" si="409"/>
        <v>1</v>
      </c>
      <c r="FH133" s="7">
        <f t="shared" si="410"/>
        <v>1</v>
      </c>
      <c r="FI133" s="7">
        <f t="shared" si="411"/>
        <v>0</v>
      </c>
      <c r="FJ133" s="7">
        <f t="shared" si="361"/>
        <v>0</v>
      </c>
      <c r="FK133" s="7">
        <f t="shared" si="412"/>
        <v>1</v>
      </c>
      <c r="FL133" s="7">
        <f>+Data[[#This Row],[¿El agente gestiona la oferta según la campaña vigente?48]]</f>
        <v>1</v>
      </c>
      <c r="FM133" s="7">
        <f t="shared" si="413"/>
        <v>1</v>
      </c>
      <c r="FN133" s="7">
        <f t="shared" si="414"/>
        <v>1</v>
      </c>
      <c r="FO133" s="7">
        <f t="shared" si="415"/>
        <v>1</v>
      </c>
      <c r="FP133" s="7">
        <f t="shared" si="362"/>
        <v>1</v>
      </c>
      <c r="FQ133" s="7">
        <f t="shared" si="416"/>
        <v>1</v>
      </c>
      <c r="FR133" s="7">
        <f>+Data[[#This Row],[¿El agente registra correctamente todas las interacciones?52]]</f>
        <v>1</v>
      </c>
      <c r="FS133" s="7">
        <f t="shared" si="363"/>
        <v>0</v>
      </c>
      <c r="FT133" s="240">
        <f t="shared" si="417"/>
        <v>1</v>
      </c>
      <c r="FU133" s="7">
        <f>+Data[[#This Row],[¿El agente confirma la titularidad del cliente adecuadamente?53]]</f>
        <v>1</v>
      </c>
      <c r="FV133" s="240">
        <f t="shared" si="418"/>
        <v>1</v>
      </c>
      <c r="FW133" s="240">
        <f t="shared" si="419"/>
        <v>1</v>
      </c>
      <c r="FX133" s="7">
        <f t="shared" si="364"/>
        <v>1</v>
      </c>
      <c r="FY133" s="240">
        <f t="shared" si="420"/>
        <v>1</v>
      </c>
      <c r="FZ133" s="7">
        <f>+Data[[#This Row],[¿El agente evita compartir información sensible?56]]</f>
        <v>1</v>
      </c>
      <c r="GA133" s="7">
        <f t="shared" si="365"/>
        <v>1</v>
      </c>
      <c r="GB133" s="189">
        <f t="shared" si="366"/>
        <v>0.1</v>
      </c>
      <c r="GC133" s="189">
        <f t="shared" si="367"/>
        <v>0.3</v>
      </c>
      <c r="GD133" s="190">
        <f t="shared" si="368"/>
        <v>0</v>
      </c>
      <c r="GE133" s="190">
        <f t="shared" si="369"/>
        <v>0.3</v>
      </c>
      <c r="GF133" s="7">
        <f t="shared" si="370"/>
        <v>0.7</v>
      </c>
      <c r="GG133" s="187">
        <f>1</f>
        <v>1</v>
      </c>
      <c r="GH133" s="187">
        <f t="shared" si="421"/>
        <v>1</v>
      </c>
      <c r="GI133" t="str">
        <f t="shared" si="422"/>
        <v/>
      </c>
      <c r="GJ133" t="str">
        <f t="shared" si="423"/>
        <v/>
      </c>
      <c r="GK133" t="str">
        <f t="shared" si="424"/>
        <v/>
      </c>
      <c r="GN133" t="str">
        <f t="shared" si="425"/>
        <v/>
      </c>
      <c r="GO133" t="str">
        <f t="shared" si="426"/>
        <v/>
      </c>
      <c r="GP133" t="str">
        <f t="shared" si="427"/>
        <v/>
      </c>
      <c r="GQ133" t="str">
        <f t="shared" si="428"/>
        <v/>
      </c>
      <c r="GR133" t="str">
        <f t="shared" si="429"/>
        <v/>
      </c>
      <c r="GS133" t="str">
        <f t="shared" si="430"/>
        <v/>
      </c>
      <c r="GT133" t="str">
        <f t="shared" si="431"/>
        <v/>
      </c>
      <c r="GU133" t="e">
        <f>IF(#REF!="No",#REF!,"")</f>
        <v>#REF!</v>
      </c>
      <c r="GV133" t="str">
        <f t="shared" si="432"/>
        <v/>
      </c>
      <c r="GW133" t="str">
        <f t="shared" si="433"/>
        <v/>
      </c>
      <c r="GX133" t="str">
        <f t="shared" si="434"/>
        <v/>
      </c>
      <c r="GY133" t="str">
        <f t="shared" si="435"/>
        <v/>
      </c>
      <c r="GZ133" t="str">
        <f t="shared" si="436"/>
        <v/>
      </c>
      <c r="HA133" t="str">
        <f t="shared" si="437"/>
        <v/>
      </c>
      <c r="HB133" t="str">
        <f t="shared" si="438"/>
        <v/>
      </c>
      <c r="HC133" t="str">
        <f t="shared" si="439"/>
        <v/>
      </c>
      <c r="HD133" t="str">
        <f t="shared" si="440"/>
        <v/>
      </c>
      <c r="HE133" t="str">
        <f t="shared" si="441"/>
        <v/>
      </c>
      <c r="HF133" t="str">
        <f t="shared" si="442"/>
        <v/>
      </c>
      <c r="HG133" t="str">
        <f t="shared" si="443"/>
        <v/>
      </c>
      <c r="HH133" t="str">
        <f t="shared" si="444"/>
        <v/>
      </c>
      <c r="HI133" t="str">
        <f t="shared" si="445"/>
        <v/>
      </c>
      <c r="HJ133" t="str">
        <f t="shared" si="446"/>
        <v/>
      </c>
      <c r="HK133" t="str">
        <f t="shared" si="447"/>
        <v/>
      </c>
      <c r="HL133" t="str">
        <f t="shared" si="448"/>
        <v/>
      </c>
      <c r="HM133" t="str">
        <f t="shared" si="449"/>
        <v/>
      </c>
      <c r="HN133" t="str">
        <f t="shared" si="450"/>
        <v/>
      </c>
      <c r="HO133" t="str">
        <f t="shared" si="451"/>
        <v/>
      </c>
      <c r="HP133" t="str">
        <f t="shared" si="452"/>
        <v/>
      </c>
      <c r="HQ133" t="e">
        <f>IF(#REF!="No",#REF!,"")</f>
        <v>#REF!</v>
      </c>
      <c r="HR133" t="e">
        <f>IF(#REF!="No",#REF!,"")</f>
        <v>#REF!</v>
      </c>
      <c r="HS133" t="str">
        <f t="shared" si="453"/>
        <v/>
      </c>
      <c r="HT133" t="str">
        <f t="shared" si="454"/>
        <v xml:space="preserve">¿El agente realiza venta cruzada cuando corresponde? </v>
      </c>
      <c r="HU133" t="str">
        <f t="shared" si="455"/>
        <v/>
      </c>
      <c r="HV133" t="str">
        <f t="shared" si="456"/>
        <v/>
      </c>
      <c r="HW133" t="str">
        <f t="shared" si="457"/>
        <v/>
      </c>
      <c r="HX133" t="str">
        <f t="shared" si="458"/>
        <v xml:space="preserve">¿El agente maneja correctamente las objeciones del cliente? </v>
      </c>
      <c r="HY133" t="str">
        <f t="shared" si="459"/>
        <v/>
      </c>
      <c r="HZ133" t="str">
        <f t="shared" si="460"/>
        <v/>
      </c>
      <c r="IA133" t="str">
        <f t="shared" si="461"/>
        <v/>
      </c>
      <c r="IB133" t="str">
        <f t="shared" si="462"/>
        <v/>
      </c>
      <c r="IC133" t="str">
        <f t="shared" si="463"/>
        <v/>
      </c>
      <c r="ID133" s="187" t="str">
        <f t="shared" si="464"/>
        <v/>
      </c>
      <c r="IE133" s="187" t="str">
        <f t="shared" si="465"/>
        <v/>
      </c>
      <c r="IF133" s="187" t="str">
        <f t="shared" si="466"/>
        <v/>
      </c>
      <c r="IG133" s="187" t="str">
        <f t="shared" si="467"/>
        <v/>
      </c>
      <c r="IH133" s="78" t="str">
        <f>A133&amp;" "&amp;F133&amp;" "&amp;Data[[#This Row],[mes]]</f>
        <v>Eleuterio Guevara Garcia Outbound may-26</v>
      </c>
      <c r="II133" s="78">
        <f t="shared" si="375"/>
        <v>1</v>
      </c>
      <c r="IJ133" s="78">
        <f t="shared" si="371"/>
        <v>1</v>
      </c>
      <c r="IK133" s="78">
        <f>IF(Data[[#This Row],[Muestra Critica]]&gt;0,Data[[#This Row],[Muestra Critica]],"")</f>
        <v>1</v>
      </c>
      <c r="IL133">
        <f>IF(IK133="","",COUNTIF($IK$3:$IK548,IK133))</f>
        <v>397</v>
      </c>
      <c r="IM133">
        <f t="shared" si="372"/>
        <v>0</v>
      </c>
      <c r="IN133" s="188" t="str">
        <f t="shared" si="468"/>
        <v>may-26</v>
      </c>
      <c r="IO133" s="78"/>
      <c r="IP133" s="78"/>
      <c r="IQ133" s="78"/>
      <c r="IR133" s="78"/>
      <c r="IS133" s="78" t="str">
        <f ca="1">IFERROR(_xlfn.XLOOKUP(A:A,HC!B:B,HC!E:E,,0),0)</f>
        <v>&gt; 60 dias</v>
      </c>
    </row>
    <row r="134" spans="1:253" ht="15.5">
      <c r="A134" s="205" t="s">
        <v>318</v>
      </c>
      <c r="B134" s="205">
        <v>65290042</v>
      </c>
      <c r="C134" s="210">
        <v>46160</v>
      </c>
      <c r="D134" s="205" t="s">
        <v>441</v>
      </c>
      <c r="E134" s="205" t="s">
        <v>432</v>
      </c>
      <c r="F134" s="205" t="s">
        <v>32</v>
      </c>
      <c r="G134" s="205" t="s">
        <v>436</v>
      </c>
      <c r="H134" s="205" t="s">
        <v>453</v>
      </c>
      <c r="I134" s="206" t="s">
        <v>447</v>
      </c>
      <c r="J134" s="168" t="s">
        <v>33</v>
      </c>
      <c r="K134" s="168" t="s">
        <v>33</v>
      </c>
      <c r="L134" s="168" t="s">
        <v>33</v>
      </c>
      <c r="M134" s="168" t="s">
        <v>33</v>
      </c>
      <c r="N134" s="168" t="s">
        <v>33</v>
      </c>
      <c r="O134" s="168" t="s">
        <v>33</v>
      </c>
      <c r="P134" s="168" t="s">
        <v>33</v>
      </c>
      <c r="Q134" s="168" t="s">
        <v>33</v>
      </c>
      <c r="R134" s="168" t="s">
        <v>33</v>
      </c>
      <c r="S134" s="168" t="s">
        <v>33</v>
      </c>
      <c r="T134" s="168" t="s">
        <v>33</v>
      </c>
      <c r="U134" s="168" t="s">
        <v>33</v>
      </c>
      <c r="V134" s="169" t="s">
        <v>33</v>
      </c>
      <c r="W134" s="169" t="s">
        <v>33</v>
      </c>
      <c r="X134" s="169" t="s">
        <v>33</v>
      </c>
      <c r="Y134" s="169" t="s">
        <v>33</v>
      </c>
      <c r="Z134" s="169" t="s">
        <v>33</v>
      </c>
      <c r="AA134" s="169" t="s">
        <v>33</v>
      </c>
      <c r="AB134" s="169" t="s">
        <v>33</v>
      </c>
      <c r="AC134" s="169" t="s">
        <v>33</v>
      </c>
      <c r="AD134" s="169" t="s">
        <v>33</v>
      </c>
      <c r="AE134" s="169" t="s">
        <v>33</v>
      </c>
      <c r="AF134" s="169" t="s">
        <v>33</v>
      </c>
      <c r="AG134" s="169" t="s">
        <v>33</v>
      </c>
      <c r="AH134" s="169" t="s">
        <v>33</v>
      </c>
      <c r="AI134" s="169" t="s">
        <v>33</v>
      </c>
      <c r="AJ134" s="169" t="s">
        <v>33</v>
      </c>
      <c r="AK134" s="169" t="s">
        <v>33</v>
      </c>
      <c r="AL134" s="169" t="s">
        <v>33</v>
      </c>
      <c r="AM134" s="169" t="s">
        <v>33</v>
      </c>
      <c r="AN134" s="169" t="s">
        <v>33</v>
      </c>
      <c r="AO134" s="169" t="s">
        <v>33</v>
      </c>
      <c r="AP134" s="169" t="s">
        <v>33</v>
      </c>
      <c r="AQ134" s="169" t="s">
        <v>464</v>
      </c>
      <c r="AR134" s="169" t="s">
        <v>33</v>
      </c>
      <c r="AS134" s="169" t="s">
        <v>33</v>
      </c>
      <c r="AT134" s="169" t="s">
        <v>33</v>
      </c>
      <c r="AU134" s="169" t="s">
        <v>33</v>
      </c>
      <c r="AV134" s="169" t="s">
        <v>33</v>
      </c>
      <c r="AW134" s="169" t="s">
        <v>34</v>
      </c>
      <c r="AX134" s="169" t="s">
        <v>33</v>
      </c>
      <c r="AY134" s="169" t="s">
        <v>33</v>
      </c>
      <c r="AZ134" s="169" t="s">
        <v>33</v>
      </c>
      <c r="BA134" s="169" t="s">
        <v>33</v>
      </c>
      <c r="BB134" s="169" t="s">
        <v>33</v>
      </c>
      <c r="BC134" s="207" t="s">
        <v>33</v>
      </c>
      <c r="BD134" s="207" t="s">
        <v>33</v>
      </c>
      <c r="BE134" s="207" t="s">
        <v>33</v>
      </c>
      <c r="BF134" s="208" t="s">
        <v>33</v>
      </c>
      <c r="BG134" s="196"/>
      <c r="BH134" s="211" t="str">
        <f>Data[[#This Row],[Tipo de Muestra]]</f>
        <v>Critica</v>
      </c>
      <c r="BI134" s="196"/>
      <c r="BJ134" s="196"/>
      <c r="BK134">
        <f t="shared" si="376"/>
        <v>1</v>
      </c>
      <c r="BL134">
        <f t="shared" si="377"/>
        <v>1</v>
      </c>
      <c r="BM134">
        <f t="shared" si="332"/>
        <v>1</v>
      </c>
      <c r="BN134">
        <f t="shared" si="333"/>
        <v>1</v>
      </c>
      <c r="BO134">
        <f t="shared" si="334"/>
        <v>1</v>
      </c>
      <c r="BP134">
        <f t="shared" si="335"/>
        <v>1</v>
      </c>
      <c r="BQ134">
        <f t="shared" si="336"/>
        <v>1</v>
      </c>
      <c r="BR134">
        <f t="shared" si="337"/>
        <v>1</v>
      </c>
      <c r="BS134">
        <f t="shared" si="338"/>
        <v>1</v>
      </c>
      <c r="BT134">
        <f t="shared" si="339"/>
        <v>1</v>
      </c>
      <c r="BU134">
        <f t="shared" si="340"/>
        <v>1</v>
      </c>
      <c r="BV134">
        <f t="shared" si="341"/>
        <v>1</v>
      </c>
      <c r="BW134">
        <f t="shared" si="342"/>
        <v>1</v>
      </c>
      <c r="BX134">
        <f t="shared" si="343"/>
        <v>1</v>
      </c>
      <c r="BY134">
        <f t="shared" si="344"/>
        <v>1</v>
      </c>
      <c r="BZ134">
        <f t="shared" si="345"/>
        <v>1</v>
      </c>
      <c r="CA134">
        <f t="shared" si="346"/>
        <v>1</v>
      </c>
      <c r="CB134">
        <f t="shared" si="347"/>
        <v>1</v>
      </c>
      <c r="CC134">
        <f t="shared" si="348"/>
        <v>1</v>
      </c>
      <c r="CD134">
        <f t="shared" si="349"/>
        <v>1</v>
      </c>
      <c r="CE134">
        <f t="shared" si="350"/>
        <v>1</v>
      </c>
      <c r="CF134">
        <f t="shared" si="469"/>
        <v>1</v>
      </c>
      <c r="CG134">
        <f t="shared" si="470"/>
        <v>1</v>
      </c>
      <c r="CH134">
        <f t="shared" si="471"/>
        <v>1</v>
      </c>
      <c r="CI134">
        <f t="shared" si="472"/>
        <v>1</v>
      </c>
      <c r="CJ134">
        <f t="shared" si="473"/>
        <v>1</v>
      </c>
      <c r="CK134">
        <f t="shared" si="474"/>
        <v>1</v>
      </c>
      <c r="CL134">
        <f t="shared" si="475"/>
        <v>1</v>
      </c>
      <c r="CM134">
        <f t="shared" si="476"/>
        <v>1</v>
      </c>
      <c r="CN134">
        <f t="shared" si="477"/>
        <v>1</v>
      </c>
      <c r="CO134">
        <f t="shared" si="478"/>
        <v>1</v>
      </c>
      <c r="CP134">
        <f t="shared" si="479"/>
        <v>1</v>
      </c>
      <c r="CQ134">
        <f t="shared" si="480"/>
        <v>1</v>
      </c>
      <c r="CR134">
        <f t="shared" si="481"/>
        <v>1</v>
      </c>
      <c r="CS134">
        <f t="shared" si="482"/>
        <v>1</v>
      </c>
      <c r="CT134">
        <f t="shared" si="483"/>
        <v>1</v>
      </c>
      <c r="CU134">
        <f t="shared" si="484"/>
        <v>1</v>
      </c>
      <c r="CV134">
        <f t="shared" si="485"/>
        <v>1</v>
      </c>
      <c r="CW134">
        <f t="shared" si="486"/>
        <v>0</v>
      </c>
      <c r="CX134">
        <f t="shared" si="487"/>
        <v>1</v>
      </c>
      <c r="CY134">
        <f t="shared" si="488"/>
        <v>1</v>
      </c>
      <c r="CZ134">
        <f t="shared" si="489"/>
        <v>1</v>
      </c>
      <c r="DA134">
        <f t="shared" si="490"/>
        <v>1</v>
      </c>
      <c r="DB134">
        <f t="shared" si="491"/>
        <v>1</v>
      </c>
      <c r="DC134" s="187">
        <f t="shared" si="492"/>
        <v>1</v>
      </c>
      <c r="DD134" s="187">
        <f t="shared" si="493"/>
        <v>1</v>
      </c>
      <c r="DE134" s="187">
        <f t="shared" si="494"/>
        <v>1</v>
      </c>
      <c r="DF134" s="187">
        <f t="shared" si="378"/>
        <v>1</v>
      </c>
      <c r="DG134">
        <f t="shared" si="351"/>
        <v>1</v>
      </c>
      <c r="DH134" s="7">
        <f t="shared" si="379"/>
        <v>0.15</v>
      </c>
      <c r="DI134" s="7">
        <f t="shared" si="380"/>
        <v>0.15</v>
      </c>
      <c r="DJ134" s="7">
        <f t="shared" si="381"/>
        <v>0.15</v>
      </c>
      <c r="DK134" s="7">
        <f t="shared" si="352"/>
        <v>0.15</v>
      </c>
      <c r="DL134" s="7">
        <f t="shared" si="382"/>
        <v>0.3</v>
      </c>
      <c r="DM134" s="7">
        <f t="shared" si="383"/>
        <v>0.3</v>
      </c>
      <c r="DN134" s="7">
        <f t="shared" si="384"/>
        <v>0.3</v>
      </c>
      <c r="DO134" s="7">
        <f t="shared" si="385"/>
        <v>0.3</v>
      </c>
      <c r="DP134" s="7">
        <f>IF(MIN(Data[[#This Row],[¿El agente demuestra escucha activa durante la gestión?6]:[¿El agente parafrasea para confirmar entendimiento?9]])=0,0,30%)</f>
        <v>0.3</v>
      </c>
      <c r="DQ134" s="7">
        <f t="shared" si="386"/>
        <v>0.3</v>
      </c>
      <c r="DR134" s="7">
        <f t="shared" si="387"/>
        <v>0.3</v>
      </c>
      <c r="DS134" s="7">
        <f t="shared" si="388"/>
        <v>0.3</v>
      </c>
      <c r="DT134" s="7">
        <f t="shared" si="389"/>
        <v>0.3</v>
      </c>
      <c r="DU134" s="7">
        <f>IF(MIN(Data[[#This Row],[¿El agente adapta su comunicación al cliente?11]:[¿El agente utiliza el plural corporativo correctamente?14]])=0,0,30%)</f>
        <v>0.3</v>
      </c>
      <c r="DV134" s="7">
        <f t="shared" si="390"/>
        <v>0.25</v>
      </c>
      <c r="DW134" s="7">
        <f t="shared" si="353"/>
        <v>0.25</v>
      </c>
      <c r="DX134" s="7">
        <f t="shared" si="354"/>
        <v>1</v>
      </c>
      <c r="DY134" s="7">
        <f t="shared" si="495"/>
        <v>1</v>
      </c>
      <c r="DZ134" s="7">
        <f t="shared" si="496"/>
        <v>1</v>
      </c>
      <c r="EA134" s="7">
        <f t="shared" si="497"/>
        <v>1</v>
      </c>
      <c r="EB134" s="7">
        <f t="shared" si="498"/>
        <v>1</v>
      </c>
      <c r="EC134" s="7">
        <f t="shared" si="355"/>
        <v>1</v>
      </c>
      <c r="ED134" s="7">
        <f t="shared" si="391"/>
        <v>1</v>
      </c>
      <c r="EE134" s="7">
        <f t="shared" si="392"/>
        <v>1</v>
      </c>
      <c r="EF134" s="7">
        <f>IF(SUM(Data[[#This Row],[¿El agente presenta correctamente los beneficios del producto?23]:[¿El agente comunica beneficios emocionales al cliente?24]])=200%,100%,0%)</f>
        <v>1</v>
      </c>
      <c r="EG134" s="7">
        <f t="shared" si="393"/>
        <v>1</v>
      </c>
      <c r="EH134" s="7">
        <f t="shared" si="394"/>
        <v>1</v>
      </c>
      <c r="EI134" s="7">
        <f t="shared" si="395"/>
        <v>1</v>
      </c>
      <c r="EJ134" s="7">
        <f t="shared" si="356"/>
        <v>1</v>
      </c>
      <c r="EK134" s="7">
        <f t="shared" si="396"/>
        <v>1</v>
      </c>
      <c r="EL134" s="7">
        <f>+Data[[#This Row],[¿El agente explica los términos y condiciones del servicio?28]]</f>
        <v>1</v>
      </c>
      <c r="EM134" s="7">
        <f t="shared" si="397"/>
        <v>1</v>
      </c>
      <c r="EN134" s="7">
        <f>+Data[[#This Row],[¿El agente identifica correctamente la solicitud del cliente? 2]]</f>
        <v>1</v>
      </c>
      <c r="EO134" s="7">
        <f t="shared" si="398"/>
        <v>1</v>
      </c>
      <c r="EP134" s="7">
        <f t="shared" si="399"/>
        <v>1</v>
      </c>
      <c r="EQ134" s="7">
        <f t="shared" si="400"/>
        <v>1</v>
      </c>
      <c r="ER134" s="7">
        <f t="shared" si="357"/>
        <v>1</v>
      </c>
      <c r="ES134" s="7">
        <f t="shared" si="401"/>
        <v>1</v>
      </c>
      <c r="ET134" s="7">
        <f t="shared" si="402"/>
        <v>1</v>
      </c>
      <c r="EU134" s="7">
        <f t="shared" si="358"/>
        <v>1</v>
      </c>
      <c r="EV134" s="7">
        <f t="shared" si="403"/>
        <v>1</v>
      </c>
      <c r="EW134" s="7">
        <f t="shared" si="404"/>
        <v>1</v>
      </c>
      <c r="EX134" s="7">
        <f t="shared" si="499"/>
        <v>1</v>
      </c>
      <c r="EY134" s="7">
        <f t="shared" si="500"/>
        <v>1</v>
      </c>
      <c r="EZ134" s="7">
        <f t="shared" si="405"/>
        <v>1</v>
      </c>
      <c r="FA134" s="7">
        <f t="shared" si="501"/>
        <v>1</v>
      </c>
      <c r="FB134" s="7">
        <f t="shared" si="359"/>
        <v>1</v>
      </c>
      <c r="FC134" s="7">
        <f t="shared" si="360"/>
        <v>1</v>
      </c>
      <c r="FD134" s="7">
        <f t="shared" si="406"/>
        <v>1</v>
      </c>
      <c r="FE134" s="7">
        <f t="shared" si="407"/>
        <v>1</v>
      </c>
      <c r="FF134" s="7">
        <f t="shared" si="408"/>
        <v>1</v>
      </c>
      <c r="FG134" s="7">
        <f t="shared" si="409"/>
        <v>1</v>
      </c>
      <c r="FH134" s="7">
        <f t="shared" si="410"/>
        <v>1</v>
      </c>
      <c r="FI134" s="7">
        <f t="shared" si="411"/>
        <v>0</v>
      </c>
      <c r="FJ134" s="7">
        <f t="shared" si="361"/>
        <v>0</v>
      </c>
      <c r="FK134" s="7">
        <f t="shared" si="412"/>
        <v>1</v>
      </c>
      <c r="FL134" s="7">
        <f>+Data[[#This Row],[¿El agente gestiona la oferta según la campaña vigente?48]]</f>
        <v>1</v>
      </c>
      <c r="FM134" s="7">
        <f t="shared" si="413"/>
        <v>1</v>
      </c>
      <c r="FN134" s="7">
        <f t="shared" si="414"/>
        <v>1</v>
      </c>
      <c r="FO134" s="7">
        <f t="shared" si="415"/>
        <v>1</v>
      </c>
      <c r="FP134" s="7">
        <f t="shared" si="362"/>
        <v>1</v>
      </c>
      <c r="FQ134" s="7">
        <f t="shared" si="416"/>
        <v>1</v>
      </c>
      <c r="FR134" s="7">
        <f>+Data[[#This Row],[¿El agente registra correctamente todas las interacciones?52]]</f>
        <v>1</v>
      </c>
      <c r="FS134" s="7">
        <f t="shared" si="363"/>
        <v>0</v>
      </c>
      <c r="FT134" s="240">
        <f t="shared" si="417"/>
        <v>1</v>
      </c>
      <c r="FU134" s="7">
        <f>+Data[[#This Row],[¿El agente confirma la titularidad del cliente adecuadamente?53]]</f>
        <v>1</v>
      </c>
      <c r="FV134" s="240">
        <f t="shared" si="418"/>
        <v>1</v>
      </c>
      <c r="FW134" s="240">
        <f t="shared" si="419"/>
        <v>1</v>
      </c>
      <c r="FX134" s="7">
        <f t="shared" si="364"/>
        <v>1</v>
      </c>
      <c r="FY134" s="240">
        <f t="shared" si="420"/>
        <v>1</v>
      </c>
      <c r="FZ134" s="7">
        <f>+Data[[#This Row],[¿El agente evita compartir información sensible?56]]</f>
        <v>1</v>
      </c>
      <c r="GA134" s="7">
        <f t="shared" si="365"/>
        <v>1</v>
      </c>
      <c r="GB134" s="189">
        <f t="shared" si="366"/>
        <v>0.1</v>
      </c>
      <c r="GC134" s="189">
        <f t="shared" si="367"/>
        <v>0.3</v>
      </c>
      <c r="GD134" s="190">
        <f t="shared" si="368"/>
        <v>0</v>
      </c>
      <c r="GE134" s="190">
        <f t="shared" si="369"/>
        <v>0.3</v>
      </c>
      <c r="GF134" s="7">
        <f t="shared" si="370"/>
        <v>0.7</v>
      </c>
      <c r="GG134" s="187">
        <f>1</f>
        <v>1</v>
      </c>
      <c r="GH134" s="187">
        <f t="shared" si="421"/>
        <v>1</v>
      </c>
      <c r="GI134" t="str">
        <f t="shared" si="422"/>
        <v/>
      </c>
      <c r="GJ134" t="str">
        <f t="shared" si="423"/>
        <v/>
      </c>
      <c r="GK134" t="str">
        <f t="shared" si="424"/>
        <v/>
      </c>
      <c r="GN134" t="str">
        <f t="shared" si="425"/>
        <v/>
      </c>
      <c r="GO134" t="str">
        <f t="shared" si="426"/>
        <v/>
      </c>
      <c r="GP134" t="str">
        <f t="shared" si="427"/>
        <v/>
      </c>
      <c r="GQ134" t="str">
        <f t="shared" si="428"/>
        <v/>
      </c>
      <c r="GR134" t="str">
        <f t="shared" si="429"/>
        <v/>
      </c>
      <c r="GS134" t="str">
        <f t="shared" si="430"/>
        <v/>
      </c>
      <c r="GT134" t="str">
        <f t="shared" si="431"/>
        <v/>
      </c>
      <c r="GU134" t="e">
        <f>IF(#REF!="No",#REF!,"")</f>
        <v>#REF!</v>
      </c>
      <c r="GV134" t="str">
        <f t="shared" si="432"/>
        <v/>
      </c>
      <c r="GW134" t="str">
        <f t="shared" si="433"/>
        <v/>
      </c>
      <c r="GX134" t="str">
        <f t="shared" si="434"/>
        <v/>
      </c>
      <c r="GY134" t="str">
        <f t="shared" si="435"/>
        <v/>
      </c>
      <c r="GZ134" t="str">
        <f t="shared" si="436"/>
        <v/>
      </c>
      <c r="HA134" t="str">
        <f t="shared" si="437"/>
        <v/>
      </c>
      <c r="HB134" t="str">
        <f t="shared" si="438"/>
        <v/>
      </c>
      <c r="HC134" t="str">
        <f t="shared" si="439"/>
        <v/>
      </c>
      <c r="HD134" t="str">
        <f t="shared" si="440"/>
        <v/>
      </c>
      <c r="HE134" t="str">
        <f t="shared" si="441"/>
        <v/>
      </c>
      <c r="HF134" t="str">
        <f t="shared" si="442"/>
        <v/>
      </c>
      <c r="HG134" t="str">
        <f t="shared" si="443"/>
        <v/>
      </c>
      <c r="HH134" t="str">
        <f t="shared" si="444"/>
        <v/>
      </c>
      <c r="HI134" t="str">
        <f t="shared" si="445"/>
        <v/>
      </c>
      <c r="HJ134" t="str">
        <f t="shared" si="446"/>
        <v/>
      </c>
      <c r="HK134" t="str">
        <f t="shared" si="447"/>
        <v/>
      </c>
      <c r="HL134" t="str">
        <f t="shared" si="448"/>
        <v/>
      </c>
      <c r="HM134" t="str">
        <f t="shared" si="449"/>
        <v/>
      </c>
      <c r="HN134" t="str">
        <f t="shared" si="450"/>
        <v/>
      </c>
      <c r="HO134" t="str">
        <f t="shared" si="451"/>
        <v/>
      </c>
      <c r="HP134" t="str">
        <f t="shared" si="452"/>
        <v/>
      </c>
      <c r="HQ134" t="e">
        <f>IF(#REF!="No",#REF!,"")</f>
        <v>#REF!</v>
      </c>
      <c r="HR134" t="e">
        <f>IF(#REF!="No",#REF!,"")</f>
        <v>#REF!</v>
      </c>
      <c r="HS134" t="str">
        <f t="shared" si="453"/>
        <v/>
      </c>
      <c r="HT134" t="str">
        <f t="shared" si="454"/>
        <v/>
      </c>
      <c r="HU134" t="str">
        <f t="shared" si="455"/>
        <v/>
      </c>
      <c r="HV134" t="str">
        <f t="shared" si="456"/>
        <v/>
      </c>
      <c r="HW134" t="str">
        <f t="shared" si="457"/>
        <v/>
      </c>
      <c r="HX134" t="str">
        <f t="shared" si="458"/>
        <v xml:space="preserve">¿El agente maneja correctamente las objeciones del cliente? </v>
      </c>
      <c r="HY134" t="str">
        <f t="shared" si="459"/>
        <v/>
      </c>
      <c r="HZ134" t="str">
        <f t="shared" si="460"/>
        <v/>
      </c>
      <c r="IA134" t="str">
        <f t="shared" si="461"/>
        <v/>
      </c>
      <c r="IB134" t="str">
        <f t="shared" si="462"/>
        <v/>
      </c>
      <c r="IC134" t="str">
        <f t="shared" si="463"/>
        <v/>
      </c>
      <c r="ID134" s="187" t="str">
        <f t="shared" si="464"/>
        <v/>
      </c>
      <c r="IE134" s="187" t="str">
        <f t="shared" si="465"/>
        <v/>
      </c>
      <c r="IF134" s="187" t="str">
        <f t="shared" si="466"/>
        <v/>
      </c>
      <c r="IG134" s="187" t="str">
        <f t="shared" si="467"/>
        <v/>
      </c>
      <c r="IH134" s="78" t="str">
        <f>A134&amp;" "&amp;F134&amp;" "&amp;Data[[#This Row],[mes]]</f>
        <v>Joswer Lisandro Acosta Arias Outbound may-26</v>
      </c>
      <c r="II134" s="78">
        <f t="shared" si="375"/>
        <v>1</v>
      </c>
      <c r="IJ134" s="78">
        <f t="shared" si="371"/>
        <v>1</v>
      </c>
      <c r="IK134" s="78">
        <f>IF(Data[[#This Row],[Muestra Critica]]&gt;0,Data[[#This Row],[Muestra Critica]],"")</f>
        <v>1</v>
      </c>
      <c r="IL134">
        <f>IF(IK134="","",COUNTIF($IK$3:$IK549,IK134))</f>
        <v>397</v>
      </c>
      <c r="IM134">
        <f t="shared" si="372"/>
        <v>0</v>
      </c>
      <c r="IN134" s="188" t="str">
        <f t="shared" si="468"/>
        <v>may-26</v>
      </c>
      <c r="IO134" s="78"/>
      <c r="IP134" s="78"/>
      <c r="IQ134" s="78"/>
      <c r="IR134" s="78"/>
      <c r="IS134" s="78" t="str">
        <f ca="1">IFERROR(_xlfn.XLOOKUP(A:A,HC!B:B,HC!E:E,,0),0)</f>
        <v>&gt; 60 dias</v>
      </c>
    </row>
    <row r="135" spans="1:253" ht="15.5">
      <c r="A135" s="205" t="s">
        <v>319</v>
      </c>
      <c r="B135" s="205">
        <v>66690936</v>
      </c>
      <c r="C135" s="210">
        <v>46160</v>
      </c>
      <c r="D135" s="205" t="s">
        <v>441</v>
      </c>
      <c r="E135" s="205" t="s">
        <v>432</v>
      </c>
      <c r="F135" s="205" t="s">
        <v>32</v>
      </c>
      <c r="G135" s="205" t="s">
        <v>436</v>
      </c>
      <c r="H135" s="205" t="s">
        <v>453</v>
      </c>
      <c r="I135" s="206" t="s">
        <v>447</v>
      </c>
      <c r="J135" s="168" t="s">
        <v>33</v>
      </c>
      <c r="K135" s="168" t="s">
        <v>33</v>
      </c>
      <c r="L135" s="168" t="s">
        <v>33</v>
      </c>
      <c r="M135" s="168" t="s">
        <v>33</v>
      </c>
      <c r="N135" s="168" t="s">
        <v>33</v>
      </c>
      <c r="O135" s="168" t="s">
        <v>33</v>
      </c>
      <c r="P135" s="168" t="s">
        <v>33</v>
      </c>
      <c r="Q135" s="168" t="s">
        <v>33</v>
      </c>
      <c r="R135" s="168" t="s">
        <v>33</v>
      </c>
      <c r="S135" s="168" t="s">
        <v>33</v>
      </c>
      <c r="T135" s="168" t="s">
        <v>33</v>
      </c>
      <c r="U135" s="168" t="s">
        <v>33</v>
      </c>
      <c r="V135" s="169" t="s">
        <v>33</v>
      </c>
      <c r="W135" s="169" t="s">
        <v>33</v>
      </c>
      <c r="X135" s="169" t="s">
        <v>33</v>
      </c>
      <c r="Y135" s="169" t="s">
        <v>33</v>
      </c>
      <c r="Z135" s="169" t="s">
        <v>33</v>
      </c>
      <c r="AA135" s="169" t="s">
        <v>33</v>
      </c>
      <c r="AB135" s="169" t="s">
        <v>33</v>
      </c>
      <c r="AC135" s="169" t="s">
        <v>33</v>
      </c>
      <c r="AD135" s="169" t="s">
        <v>33</v>
      </c>
      <c r="AE135" s="169" t="s">
        <v>33</v>
      </c>
      <c r="AF135" s="169" t="s">
        <v>33</v>
      </c>
      <c r="AG135" s="169" t="s">
        <v>33</v>
      </c>
      <c r="AH135" s="169" t="s">
        <v>33</v>
      </c>
      <c r="AI135" s="169" t="s">
        <v>33</v>
      </c>
      <c r="AJ135" s="169" t="s">
        <v>33</v>
      </c>
      <c r="AK135" s="169" t="s">
        <v>33</v>
      </c>
      <c r="AL135" s="169" t="s">
        <v>33</v>
      </c>
      <c r="AM135" s="169" t="s">
        <v>33</v>
      </c>
      <c r="AN135" s="169" t="s">
        <v>33</v>
      </c>
      <c r="AO135" s="169" t="s">
        <v>33</v>
      </c>
      <c r="AP135" s="169" t="s">
        <v>33</v>
      </c>
      <c r="AQ135" s="169" t="s">
        <v>464</v>
      </c>
      <c r="AR135" s="169" t="s">
        <v>33</v>
      </c>
      <c r="AS135" s="169" t="s">
        <v>34</v>
      </c>
      <c r="AT135" s="169" t="s">
        <v>33</v>
      </c>
      <c r="AU135" s="169" t="s">
        <v>33</v>
      </c>
      <c r="AV135" s="169" t="s">
        <v>33</v>
      </c>
      <c r="AW135" s="169" t="s">
        <v>33</v>
      </c>
      <c r="AX135" s="169" t="s">
        <v>33</v>
      </c>
      <c r="AY135" s="169" t="s">
        <v>33</v>
      </c>
      <c r="AZ135" s="169" t="s">
        <v>33</v>
      </c>
      <c r="BA135" s="169" t="s">
        <v>33</v>
      </c>
      <c r="BB135" s="169" t="s">
        <v>33</v>
      </c>
      <c r="BC135" s="207" t="s">
        <v>33</v>
      </c>
      <c r="BD135" s="207" t="s">
        <v>33</v>
      </c>
      <c r="BE135" s="207" t="s">
        <v>33</v>
      </c>
      <c r="BF135" s="208" t="s">
        <v>33</v>
      </c>
      <c r="BG135" s="196"/>
      <c r="BH135" s="211" t="str">
        <f>Data[[#This Row],[Tipo de Muestra]]</f>
        <v>Critica</v>
      </c>
      <c r="BI135" s="196"/>
      <c r="BJ135" s="196"/>
      <c r="BK135">
        <f t="shared" si="376"/>
        <v>1</v>
      </c>
      <c r="BL135">
        <f t="shared" si="377"/>
        <v>1</v>
      </c>
      <c r="BM135">
        <f t="shared" si="332"/>
        <v>1</v>
      </c>
      <c r="BN135">
        <f t="shared" si="333"/>
        <v>1</v>
      </c>
      <c r="BO135">
        <f t="shared" si="334"/>
        <v>1</v>
      </c>
      <c r="BP135">
        <f t="shared" si="335"/>
        <v>1</v>
      </c>
      <c r="BQ135">
        <f t="shared" si="336"/>
        <v>1</v>
      </c>
      <c r="BR135">
        <f t="shared" si="337"/>
        <v>1</v>
      </c>
      <c r="BS135">
        <f t="shared" si="338"/>
        <v>1</v>
      </c>
      <c r="BT135">
        <f t="shared" si="339"/>
        <v>1</v>
      </c>
      <c r="BU135">
        <f t="shared" si="340"/>
        <v>1</v>
      </c>
      <c r="BV135">
        <f t="shared" si="341"/>
        <v>1</v>
      </c>
      <c r="BW135">
        <f t="shared" si="342"/>
        <v>1</v>
      </c>
      <c r="BX135">
        <f t="shared" si="343"/>
        <v>1</v>
      </c>
      <c r="BY135">
        <f t="shared" si="344"/>
        <v>1</v>
      </c>
      <c r="BZ135">
        <f t="shared" si="345"/>
        <v>1</v>
      </c>
      <c r="CA135">
        <f t="shared" si="346"/>
        <v>1</v>
      </c>
      <c r="CB135">
        <f t="shared" si="347"/>
        <v>1</v>
      </c>
      <c r="CC135">
        <f t="shared" si="348"/>
        <v>1</v>
      </c>
      <c r="CD135">
        <f t="shared" si="349"/>
        <v>1</v>
      </c>
      <c r="CE135">
        <f t="shared" si="350"/>
        <v>1</v>
      </c>
      <c r="CF135">
        <f t="shared" si="469"/>
        <v>1</v>
      </c>
      <c r="CG135">
        <f t="shared" si="470"/>
        <v>1</v>
      </c>
      <c r="CH135">
        <f t="shared" si="471"/>
        <v>1</v>
      </c>
      <c r="CI135">
        <f t="shared" si="472"/>
        <v>1</v>
      </c>
      <c r="CJ135">
        <f t="shared" si="473"/>
        <v>1</v>
      </c>
      <c r="CK135">
        <f t="shared" si="474"/>
        <v>1</v>
      </c>
      <c r="CL135">
        <f t="shared" si="475"/>
        <v>1</v>
      </c>
      <c r="CM135">
        <f t="shared" si="476"/>
        <v>1</v>
      </c>
      <c r="CN135">
        <f t="shared" si="477"/>
        <v>1</v>
      </c>
      <c r="CO135">
        <f t="shared" si="478"/>
        <v>1</v>
      </c>
      <c r="CP135">
        <f t="shared" si="479"/>
        <v>1</v>
      </c>
      <c r="CQ135">
        <f t="shared" si="480"/>
        <v>1</v>
      </c>
      <c r="CR135">
        <f t="shared" si="481"/>
        <v>1</v>
      </c>
      <c r="CS135">
        <f t="shared" si="482"/>
        <v>0</v>
      </c>
      <c r="CT135">
        <f t="shared" si="483"/>
        <v>1</v>
      </c>
      <c r="CU135">
        <f t="shared" si="484"/>
        <v>1</v>
      </c>
      <c r="CV135">
        <f t="shared" si="485"/>
        <v>1</v>
      </c>
      <c r="CW135">
        <f t="shared" si="486"/>
        <v>1</v>
      </c>
      <c r="CX135">
        <f t="shared" si="487"/>
        <v>1</v>
      </c>
      <c r="CY135">
        <f t="shared" si="488"/>
        <v>1</v>
      </c>
      <c r="CZ135">
        <f t="shared" si="489"/>
        <v>1</v>
      </c>
      <c r="DA135">
        <f t="shared" si="490"/>
        <v>1</v>
      </c>
      <c r="DB135">
        <f t="shared" si="491"/>
        <v>1</v>
      </c>
      <c r="DC135" s="187">
        <f t="shared" si="492"/>
        <v>1</v>
      </c>
      <c r="DD135" s="187">
        <f t="shared" si="493"/>
        <v>1</v>
      </c>
      <c r="DE135" s="187">
        <f t="shared" si="494"/>
        <v>1</v>
      </c>
      <c r="DF135" s="187">
        <f t="shared" si="378"/>
        <v>1</v>
      </c>
      <c r="DG135">
        <f t="shared" si="351"/>
        <v>1</v>
      </c>
      <c r="DH135" s="7">
        <f t="shared" si="379"/>
        <v>0.15</v>
      </c>
      <c r="DI135" s="7">
        <f t="shared" si="380"/>
        <v>0.15</v>
      </c>
      <c r="DJ135" s="7">
        <f t="shared" si="381"/>
        <v>0.15</v>
      </c>
      <c r="DK135" s="7">
        <f t="shared" si="352"/>
        <v>0.15</v>
      </c>
      <c r="DL135" s="7">
        <f t="shared" si="382"/>
        <v>0.3</v>
      </c>
      <c r="DM135" s="7">
        <f t="shared" si="383"/>
        <v>0.3</v>
      </c>
      <c r="DN135" s="7">
        <f t="shared" si="384"/>
        <v>0.3</v>
      </c>
      <c r="DO135" s="7">
        <f t="shared" si="385"/>
        <v>0.3</v>
      </c>
      <c r="DP135" s="7">
        <f>IF(MIN(Data[[#This Row],[¿El agente demuestra escucha activa durante la gestión?6]:[¿El agente parafrasea para confirmar entendimiento?9]])=0,0,30%)</f>
        <v>0.3</v>
      </c>
      <c r="DQ135" s="7">
        <f t="shared" si="386"/>
        <v>0.3</v>
      </c>
      <c r="DR135" s="7">
        <f t="shared" si="387"/>
        <v>0.3</v>
      </c>
      <c r="DS135" s="7">
        <f t="shared" si="388"/>
        <v>0.3</v>
      </c>
      <c r="DT135" s="7">
        <f t="shared" si="389"/>
        <v>0.3</v>
      </c>
      <c r="DU135" s="7">
        <f>IF(MIN(Data[[#This Row],[¿El agente adapta su comunicación al cliente?11]:[¿El agente utiliza el plural corporativo correctamente?14]])=0,0,30%)</f>
        <v>0.3</v>
      </c>
      <c r="DV135" s="7">
        <f t="shared" si="390"/>
        <v>0.25</v>
      </c>
      <c r="DW135" s="7">
        <f t="shared" si="353"/>
        <v>0.25</v>
      </c>
      <c r="DX135" s="7">
        <f t="shared" si="354"/>
        <v>1</v>
      </c>
      <c r="DY135" s="7">
        <f t="shared" si="495"/>
        <v>1</v>
      </c>
      <c r="DZ135" s="7">
        <f t="shared" si="496"/>
        <v>1</v>
      </c>
      <c r="EA135" s="7">
        <f t="shared" si="497"/>
        <v>1</v>
      </c>
      <c r="EB135" s="7">
        <f t="shared" si="498"/>
        <v>1</v>
      </c>
      <c r="EC135" s="7">
        <f t="shared" si="355"/>
        <v>1</v>
      </c>
      <c r="ED135" s="7">
        <f t="shared" si="391"/>
        <v>1</v>
      </c>
      <c r="EE135" s="7">
        <f t="shared" si="392"/>
        <v>1</v>
      </c>
      <c r="EF135" s="7">
        <f>IF(SUM(Data[[#This Row],[¿El agente presenta correctamente los beneficios del producto?23]:[¿El agente comunica beneficios emocionales al cliente?24]])=200%,100%,0%)</f>
        <v>1</v>
      </c>
      <c r="EG135" s="7">
        <f t="shared" si="393"/>
        <v>1</v>
      </c>
      <c r="EH135" s="7">
        <f t="shared" si="394"/>
        <v>1</v>
      </c>
      <c r="EI135" s="7">
        <f t="shared" si="395"/>
        <v>1</v>
      </c>
      <c r="EJ135" s="7">
        <f t="shared" si="356"/>
        <v>1</v>
      </c>
      <c r="EK135" s="7">
        <f t="shared" si="396"/>
        <v>1</v>
      </c>
      <c r="EL135" s="7">
        <f>+Data[[#This Row],[¿El agente explica los términos y condiciones del servicio?28]]</f>
        <v>1</v>
      </c>
      <c r="EM135" s="7">
        <f t="shared" si="397"/>
        <v>1</v>
      </c>
      <c r="EN135" s="7">
        <f>+Data[[#This Row],[¿El agente identifica correctamente la solicitud del cliente? 2]]</f>
        <v>1</v>
      </c>
      <c r="EO135" s="7">
        <f t="shared" si="398"/>
        <v>1</v>
      </c>
      <c r="EP135" s="7">
        <f t="shared" si="399"/>
        <v>1</v>
      </c>
      <c r="EQ135" s="7">
        <f t="shared" si="400"/>
        <v>1</v>
      </c>
      <c r="ER135" s="7">
        <f t="shared" si="357"/>
        <v>1</v>
      </c>
      <c r="ES135" s="7">
        <f t="shared" si="401"/>
        <v>1</v>
      </c>
      <c r="ET135" s="7">
        <f t="shared" si="402"/>
        <v>1</v>
      </c>
      <c r="EU135" s="7">
        <f t="shared" si="358"/>
        <v>1</v>
      </c>
      <c r="EV135" s="7">
        <f t="shared" si="403"/>
        <v>1</v>
      </c>
      <c r="EW135" s="7">
        <f t="shared" si="404"/>
        <v>1</v>
      </c>
      <c r="EX135" s="7">
        <f t="shared" si="499"/>
        <v>1</v>
      </c>
      <c r="EY135" s="7">
        <f t="shared" si="500"/>
        <v>1</v>
      </c>
      <c r="EZ135" s="7">
        <f t="shared" si="405"/>
        <v>1</v>
      </c>
      <c r="FA135" s="7">
        <f t="shared" si="501"/>
        <v>1</v>
      </c>
      <c r="FB135" s="7">
        <f t="shared" si="359"/>
        <v>1</v>
      </c>
      <c r="FC135" s="7">
        <f t="shared" si="360"/>
        <v>1</v>
      </c>
      <c r="FD135" s="7">
        <f t="shared" si="406"/>
        <v>1</v>
      </c>
      <c r="FE135" s="7">
        <f t="shared" si="407"/>
        <v>0</v>
      </c>
      <c r="FF135" s="7">
        <f t="shared" si="408"/>
        <v>1</v>
      </c>
      <c r="FG135" s="7">
        <f t="shared" si="409"/>
        <v>1</v>
      </c>
      <c r="FH135" s="7">
        <f t="shared" si="410"/>
        <v>1</v>
      </c>
      <c r="FI135" s="7">
        <f t="shared" si="411"/>
        <v>1</v>
      </c>
      <c r="FJ135" s="7">
        <f t="shared" si="361"/>
        <v>0</v>
      </c>
      <c r="FK135" s="7">
        <f t="shared" si="412"/>
        <v>1</v>
      </c>
      <c r="FL135" s="7">
        <f>+Data[[#This Row],[¿El agente gestiona la oferta según la campaña vigente?48]]</f>
        <v>1</v>
      </c>
      <c r="FM135" s="7">
        <f t="shared" si="413"/>
        <v>1</v>
      </c>
      <c r="FN135" s="7">
        <f t="shared" si="414"/>
        <v>1</v>
      </c>
      <c r="FO135" s="7">
        <f t="shared" si="415"/>
        <v>1</v>
      </c>
      <c r="FP135" s="7">
        <f t="shared" si="362"/>
        <v>1</v>
      </c>
      <c r="FQ135" s="7">
        <f t="shared" si="416"/>
        <v>1</v>
      </c>
      <c r="FR135" s="7">
        <f>+Data[[#This Row],[¿El agente registra correctamente todas las interacciones?52]]</f>
        <v>1</v>
      </c>
      <c r="FS135" s="7">
        <f t="shared" si="363"/>
        <v>0</v>
      </c>
      <c r="FT135" s="240">
        <f t="shared" si="417"/>
        <v>1</v>
      </c>
      <c r="FU135" s="7">
        <f>+Data[[#This Row],[¿El agente confirma la titularidad del cliente adecuadamente?53]]</f>
        <v>1</v>
      </c>
      <c r="FV135" s="240">
        <f t="shared" si="418"/>
        <v>1</v>
      </c>
      <c r="FW135" s="240">
        <f t="shared" si="419"/>
        <v>1</v>
      </c>
      <c r="FX135" s="7">
        <f t="shared" si="364"/>
        <v>1</v>
      </c>
      <c r="FY135" s="240">
        <f t="shared" si="420"/>
        <v>1</v>
      </c>
      <c r="FZ135" s="7">
        <f>+Data[[#This Row],[¿El agente evita compartir información sensible?56]]</f>
        <v>1</v>
      </c>
      <c r="GA135" s="7">
        <f t="shared" si="365"/>
        <v>1</v>
      </c>
      <c r="GB135" s="189">
        <f t="shared" si="366"/>
        <v>0.1</v>
      </c>
      <c r="GC135" s="189">
        <f t="shared" si="367"/>
        <v>0.3</v>
      </c>
      <c r="GD135" s="190">
        <f t="shared" si="368"/>
        <v>0</v>
      </c>
      <c r="GE135" s="190">
        <f t="shared" si="369"/>
        <v>0.3</v>
      </c>
      <c r="GF135" s="7">
        <f t="shared" si="370"/>
        <v>0.7</v>
      </c>
      <c r="GG135" s="187">
        <f>1</f>
        <v>1</v>
      </c>
      <c r="GH135" s="187">
        <f t="shared" si="421"/>
        <v>1</v>
      </c>
      <c r="GI135" t="str">
        <f t="shared" si="422"/>
        <v/>
      </c>
      <c r="GJ135" t="str">
        <f t="shared" si="423"/>
        <v/>
      </c>
      <c r="GK135" t="str">
        <f t="shared" si="424"/>
        <v/>
      </c>
      <c r="GN135" t="str">
        <f t="shared" si="425"/>
        <v/>
      </c>
      <c r="GO135" t="str">
        <f t="shared" si="426"/>
        <v/>
      </c>
      <c r="GP135" t="str">
        <f t="shared" si="427"/>
        <v/>
      </c>
      <c r="GQ135" t="str">
        <f t="shared" si="428"/>
        <v/>
      </c>
      <c r="GR135" t="str">
        <f t="shared" si="429"/>
        <v/>
      </c>
      <c r="GS135" t="str">
        <f t="shared" si="430"/>
        <v/>
      </c>
      <c r="GT135" t="str">
        <f t="shared" si="431"/>
        <v/>
      </c>
      <c r="GU135" t="e">
        <f>IF(#REF!="No",#REF!,"")</f>
        <v>#REF!</v>
      </c>
      <c r="GV135" t="str">
        <f t="shared" si="432"/>
        <v/>
      </c>
      <c r="GW135" t="str">
        <f t="shared" si="433"/>
        <v/>
      </c>
      <c r="GX135" t="str">
        <f t="shared" si="434"/>
        <v/>
      </c>
      <c r="GY135" t="str">
        <f t="shared" si="435"/>
        <v/>
      </c>
      <c r="GZ135" t="str">
        <f t="shared" si="436"/>
        <v/>
      </c>
      <c r="HA135" t="str">
        <f t="shared" si="437"/>
        <v/>
      </c>
      <c r="HB135" t="str">
        <f t="shared" si="438"/>
        <v/>
      </c>
      <c r="HC135" t="str">
        <f t="shared" si="439"/>
        <v/>
      </c>
      <c r="HD135" t="str">
        <f t="shared" si="440"/>
        <v/>
      </c>
      <c r="HE135" t="str">
        <f t="shared" si="441"/>
        <v/>
      </c>
      <c r="HF135" t="str">
        <f t="shared" si="442"/>
        <v/>
      </c>
      <c r="HG135" t="str">
        <f t="shared" si="443"/>
        <v/>
      </c>
      <c r="HH135" t="str">
        <f t="shared" si="444"/>
        <v/>
      </c>
      <c r="HI135" t="str">
        <f t="shared" si="445"/>
        <v/>
      </c>
      <c r="HJ135" t="str">
        <f t="shared" si="446"/>
        <v/>
      </c>
      <c r="HK135" t="str">
        <f t="shared" si="447"/>
        <v/>
      </c>
      <c r="HL135" t="str">
        <f t="shared" si="448"/>
        <v/>
      </c>
      <c r="HM135" t="str">
        <f t="shared" si="449"/>
        <v/>
      </c>
      <c r="HN135" t="str">
        <f t="shared" si="450"/>
        <v/>
      </c>
      <c r="HO135" t="str">
        <f t="shared" si="451"/>
        <v/>
      </c>
      <c r="HP135" t="str">
        <f t="shared" si="452"/>
        <v/>
      </c>
      <c r="HQ135" t="e">
        <f>IF(#REF!="No",#REF!,"")</f>
        <v>#REF!</v>
      </c>
      <c r="HR135" t="e">
        <f>IF(#REF!="No",#REF!,"")</f>
        <v>#REF!</v>
      </c>
      <c r="HS135" t="str">
        <f t="shared" si="453"/>
        <v/>
      </c>
      <c r="HT135" t="str">
        <f t="shared" si="454"/>
        <v xml:space="preserve">¿El agente realiza venta cruzada cuando corresponde? </v>
      </c>
      <c r="HU135" t="str">
        <f t="shared" si="455"/>
        <v/>
      </c>
      <c r="HV135" t="str">
        <f t="shared" si="456"/>
        <v/>
      </c>
      <c r="HW135" t="str">
        <f t="shared" si="457"/>
        <v/>
      </c>
      <c r="HX135" t="str">
        <f t="shared" si="458"/>
        <v/>
      </c>
      <c r="HY135" t="str">
        <f t="shared" si="459"/>
        <v/>
      </c>
      <c r="HZ135" t="str">
        <f t="shared" si="460"/>
        <v/>
      </c>
      <c r="IA135" t="str">
        <f t="shared" si="461"/>
        <v/>
      </c>
      <c r="IB135" t="str">
        <f t="shared" si="462"/>
        <v/>
      </c>
      <c r="IC135" t="str">
        <f t="shared" si="463"/>
        <v/>
      </c>
      <c r="ID135" s="187" t="str">
        <f t="shared" si="464"/>
        <v/>
      </c>
      <c r="IE135" s="187" t="str">
        <f t="shared" si="465"/>
        <v/>
      </c>
      <c r="IF135" s="187" t="str">
        <f t="shared" si="466"/>
        <v/>
      </c>
      <c r="IG135" s="187" t="str">
        <f t="shared" si="467"/>
        <v/>
      </c>
      <c r="IH135" s="78" t="str">
        <f>A135&amp;" "&amp;F135&amp;" "&amp;Data[[#This Row],[mes]]</f>
        <v>Taisha Mayte Catillo Arias Outbound may-26</v>
      </c>
      <c r="II135" s="78">
        <f t="shared" si="375"/>
        <v>1</v>
      </c>
      <c r="IJ135" s="78">
        <f t="shared" si="371"/>
        <v>1</v>
      </c>
      <c r="IK135" s="78">
        <f>IF(Data[[#This Row],[Muestra Critica]]&gt;0,Data[[#This Row],[Muestra Critica]],"")</f>
        <v>1</v>
      </c>
      <c r="IL135">
        <f>IF(IK135="","",COUNTIF($IK$3:$IK550,IK135))</f>
        <v>397</v>
      </c>
      <c r="IM135">
        <f t="shared" si="372"/>
        <v>0</v>
      </c>
      <c r="IN135" s="188" t="str">
        <f t="shared" si="468"/>
        <v>may-26</v>
      </c>
      <c r="IO135" s="78"/>
      <c r="IP135" s="78"/>
      <c r="IQ135" s="78"/>
      <c r="IR135" s="78"/>
      <c r="IS135" s="78">
        <f>IFERROR(_xlfn.XLOOKUP(A:A,HC!B:B,HC!E:E,,0),0)</f>
        <v>0</v>
      </c>
    </row>
    <row r="136" spans="1:253" ht="15.5">
      <c r="A136" s="205" t="s">
        <v>320</v>
      </c>
      <c r="B136" s="205">
        <v>63374991</v>
      </c>
      <c r="C136" s="210">
        <v>46160</v>
      </c>
      <c r="D136" s="205" t="s">
        <v>441</v>
      </c>
      <c r="E136" s="205" t="s">
        <v>432</v>
      </c>
      <c r="F136" s="205" t="s">
        <v>32</v>
      </c>
      <c r="G136" s="205" t="s">
        <v>436</v>
      </c>
      <c r="H136" s="205" t="s">
        <v>453</v>
      </c>
      <c r="I136" s="206" t="s">
        <v>447</v>
      </c>
      <c r="J136" s="168" t="s">
        <v>33</v>
      </c>
      <c r="K136" s="168" t="s">
        <v>33</v>
      </c>
      <c r="L136" s="168" t="s">
        <v>33</v>
      </c>
      <c r="M136" s="168" t="s">
        <v>33</v>
      </c>
      <c r="N136" s="168" t="s">
        <v>33</v>
      </c>
      <c r="O136" s="168" t="s">
        <v>33</v>
      </c>
      <c r="P136" s="168" t="s">
        <v>33</v>
      </c>
      <c r="Q136" s="168" t="s">
        <v>33</v>
      </c>
      <c r="R136" s="168" t="s">
        <v>33</v>
      </c>
      <c r="S136" s="168" t="s">
        <v>33</v>
      </c>
      <c r="T136" s="168" t="s">
        <v>33</v>
      </c>
      <c r="U136" s="168" t="s">
        <v>33</v>
      </c>
      <c r="V136" s="169" t="s">
        <v>33</v>
      </c>
      <c r="W136" s="169" t="s">
        <v>33</v>
      </c>
      <c r="X136" s="169" t="s">
        <v>33</v>
      </c>
      <c r="Y136" s="169" t="s">
        <v>33</v>
      </c>
      <c r="Z136" s="169" t="s">
        <v>33</v>
      </c>
      <c r="AA136" s="169" t="s">
        <v>33</v>
      </c>
      <c r="AB136" s="169" t="s">
        <v>33</v>
      </c>
      <c r="AC136" s="169" t="s">
        <v>33</v>
      </c>
      <c r="AD136" s="169" t="s">
        <v>33</v>
      </c>
      <c r="AE136" s="169" t="s">
        <v>33</v>
      </c>
      <c r="AF136" s="169" t="s">
        <v>33</v>
      </c>
      <c r="AG136" s="169" t="s">
        <v>33</v>
      </c>
      <c r="AH136" s="169" t="s">
        <v>33</v>
      </c>
      <c r="AI136" s="169" t="s">
        <v>33</v>
      </c>
      <c r="AJ136" s="169" t="s">
        <v>33</v>
      </c>
      <c r="AK136" s="169" t="s">
        <v>33</v>
      </c>
      <c r="AL136" s="169" t="s">
        <v>33</v>
      </c>
      <c r="AM136" s="169" t="s">
        <v>33</v>
      </c>
      <c r="AN136" s="169" t="s">
        <v>33</v>
      </c>
      <c r="AO136" s="169" t="s">
        <v>33</v>
      </c>
      <c r="AP136" s="169" t="s">
        <v>33</v>
      </c>
      <c r="AQ136" s="169" t="s">
        <v>464</v>
      </c>
      <c r="AR136" s="169" t="s">
        <v>33</v>
      </c>
      <c r="AS136" s="169" t="s">
        <v>33</v>
      </c>
      <c r="AT136" s="169" t="s">
        <v>33</v>
      </c>
      <c r="AU136" s="169" t="s">
        <v>33</v>
      </c>
      <c r="AV136" s="169" t="s">
        <v>33</v>
      </c>
      <c r="AW136" s="169" t="s">
        <v>34</v>
      </c>
      <c r="AX136" s="169" t="s">
        <v>33</v>
      </c>
      <c r="AY136" s="169" t="s">
        <v>33</v>
      </c>
      <c r="AZ136" s="169" t="s">
        <v>33</v>
      </c>
      <c r="BA136" s="169" t="s">
        <v>33</v>
      </c>
      <c r="BB136" s="169" t="s">
        <v>33</v>
      </c>
      <c r="BC136" s="207" t="s">
        <v>33</v>
      </c>
      <c r="BD136" s="207" t="s">
        <v>33</v>
      </c>
      <c r="BE136" s="207" t="s">
        <v>33</v>
      </c>
      <c r="BF136" s="208" t="s">
        <v>33</v>
      </c>
      <c r="BG136" s="196"/>
      <c r="BH136" s="211" t="str">
        <f>Data[[#This Row],[Tipo de Muestra]]</f>
        <v>Critica</v>
      </c>
      <c r="BI136" s="196"/>
      <c r="BJ136" s="196"/>
      <c r="BK136">
        <f t="shared" si="376"/>
        <v>1</v>
      </c>
      <c r="BL136">
        <f t="shared" si="377"/>
        <v>1</v>
      </c>
      <c r="BM136">
        <f t="shared" si="332"/>
        <v>1</v>
      </c>
      <c r="BN136">
        <f t="shared" si="333"/>
        <v>1</v>
      </c>
      <c r="BO136">
        <f t="shared" si="334"/>
        <v>1</v>
      </c>
      <c r="BP136">
        <f t="shared" si="335"/>
        <v>1</v>
      </c>
      <c r="BQ136">
        <f t="shared" si="336"/>
        <v>1</v>
      </c>
      <c r="BR136">
        <f t="shared" si="337"/>
        <v>1</v>
      </c>
      <c r="BS136">
        <f t="shared" si="338"/>
        <v>1</v>
      </c>
      <c r="BT136">
        <f t="shared" si="339"/>
        <v>1</v>
      </c>
      <c r="BU136">
        <f t="shared" si="340"/>
        <v>1</v>
      </c>
      <c r="BV136">
        <f t="shared" si="341"/>
        <v>1</v>
      </c>
      <c r="BW136">
        <f t="shared" si="342"/>
        <v>1</v>
      </c>
      <c r="BX136">
        <f t="shared" si="343"/>
        <v>1</v>
      </c>
      <c r="BY136">
        <f t="shared" si="344"/>
        <v>1</v>
      </c>
      <c r="BZ136">
        <f t="shared" si="345"/>
        <v>1</v>
      </c>
      <c r="CA136">
        <f t="shared" si="346"/>
        <v>1</v>
      </c>
      <c r="CB136">
        <f t="shared" si="347"/>
        <v>1</v>
      </c>
      <c r="CC136">
        <f t="shared" si="348"/>
        <v>1</v>
      </c>
      <c r="CD136">
        <f t="shared" si="349"/>
        <v>1</v>
      </c>
      <c r="CE136">
        <f t="shared" si="350"/>
        <v>1</v>
      </c>
      <c r="CF136">
        <f t="shared" si="469"/>
        <v>1</v>
      </c>
      <c r="CG136">
        <f t="shared" si="470"/>
        <v>1</v>
      </c>
      <c r="CH136">
        <f t="shared" si="471"/>
        <v>1</v>
      </c>
      <c r="CI136">
        <f t="shared" si="472"/>
        <v>1</v>
      </c>
      <c r="CJ136">
        <f t="shared" si="473"/>
        <v>1</v>
      </c>
      <c r="CK136">
        <f t="shared" si="474"/>
        <v>1</v>
      </c>
      <c r="CL136">
        <f t="shared" si="475"/>
        <v>1</v>
      </c>
      <c r="CM136">
        <f t="shared" si="476"/>
        <v>1</v>
      </c>
      <c r="CN136">
        <f t="shared" si="477"/>
        <v>1</v>
      </c>
      <c r="CO136">
        <f t="shared" si="478"/>
        <v>1</v>
      </c>
      <c r="CP136">
        <f t="shared" si="479"/>
        <v>1</v>
      </c>
      <c r="CQ136">
        <f t="shared" si="480"/>
        <v>1</v>
      </c>
      <c r="CR136">
        <f t="shared" si="481"/>
        <v>1</v>
      </c>
      <c r="CS136">
        <f t="shared" si="482"/>
        <v>1</v>
      </c>
      <c r="CT136">
        <f t="shared" si="483"/>
        <v>1</v>
      </c>
      <c r="CU136">
        <f t="shared" si="484"/>
        <v>1</v>
      </c>
      <c r="CV136">
        <f t="shared" si="485"/>
        <v>1</v>
      </c>
      <c r="CW136">
        <f t="shared" si="486"/>
        <v>0</v>
      </c>
      <c r="CX136">
        <f t="shared" si="487"/>
        <v>1</v>
      </c>
      <c r="CY136">
        <f t="shared" si="488"/>
        <v>1</v>
      </c>
      <c r="CZ136">
        <f t="shared" si="489"/>
        <v>1</v>
      </c>
      <c r="DA136">
        <f t="shared" si="490"/>
        <v>1</v>
      </c>
      <c r="DB136">
        <f t="shared" si="491"/>
        <v>1</v>
      </c>
      <c r="DC136" s="187">
        <f t="shared" si="492"/>
        <v>1</v>
      </c>
      <c r="DD136" s="187">
        <f t="shared" si="493"/>
        <v>1</v>
      </c>
      <c r="DE136" s="187">
        <f t="shared" si="494"/>
        <v>1</v>
      </c>
      <c r="DF136" s="187">
        <f t="shared" si="378"/>
        <v>1</v>
      </c>
      <c r="DG136">
        <f t="shared" si="351"/>
        <v>1</v>
      </c>
      <c r="DH136" s="7">
        <f t="shared" si="379"/>
        <v>0.15</v>
      </c>
      <c r="DI136" s="7">
        <f t="shared" si="380"/>
        <v>0.15</v>
      </c>
      <c r="DJ136" s="7">
        <f t="shared" si="381"/>
        <v>0.15</v>
      </c>
      <c r="DK136" s="7">
        <f t="shared" si="352"/>
        <v>0.15</v>
      </c>
      <c r="DL136" s="7">
        <f t="shared" si="382"/>
        <v>0.3</v>
      </c>
      <c r="DM136" s="7">
        <f t="shared" si="383"/>
        <v>0.3</v>
      </c>
      <c r="DN136" s="7">
        <f t="shared" si="384"/>
        <v>0.3</v>
      </c>
      <c r="DO136" s="7">
        <f t="shared" si="385"/>
        <v>0.3</v>
      </c>
      <c r="DP136" s="7">
        <f>IF(MIN(Data[[#This Row],[¿El agente demuestra escucha activa durante la gestión?6]:[¿El agente parafrasea para confirmar entendimiento?9]])=0,0,30%)</f>
        <v>0.3</v>
      </c>
      <c r="DQ136" s="7">
        <f t="shared" si="386"/>
        <v>0.3</v>
      </c>
      <c r="DR136" s="7">
        <f t="shared" si="387"/>
        <v>0.3</v>
      </c>
      <c r="DS136" s="7">
        <f t="shared" si="388"/>
        <v>0.3</v>
      </c>
      <c r="DT136" s="7">
        <f t="shared" si="389"/>
        <v>0.3</v>
      </c>
      <c r="DU136" s="7">
        <f>IF(MIN(Data[[#This Row],[¿El agente adapta su comunicación al cliente?11]:[¿El agente utiliza el plural corporativo correctamente?14]])=0,0,30%)</f>
        <v>0.3</v>
      </c>
      <c r="DV136" s="7">
        <f t="shared" si="390"/>
        <v>0.25</v>
      </c>
      <c r="DW136" s="7">
        <f t="shared" si="353"/>
        <v>0.25</v>
      </c>
      <c r="DX136" s="7">
        <f t="shared" si="354"/>
        <v>1</v>
      </c>
      <c r="DY136" s="7">
        <f t="shared" si="495"/>
        <v>1</v>
      </c>
      <c r="DZ136" s="7">
        <f t="shared" si="496"/>
        <v>1</v>
      </c>
      <c r="EA136" s="7">
        <f t="shared" si="497"/>
        <v>1</v>
      </c>
      <c r="EB136" s="7">
        <f t="shared" si="498"/>
        <v>1</v>
      </c>
      <c r="EC136" s="7">
        <f t="shared" si="355"/>
        <v>1</v>
      </c>
      <c r="ED136" s="7">
        <f t="shared" si="391"/>
        <v>1</v>
      </c>
      <c r="EE136" s="7">
        <f t="shared" si="392"/>
        <v>1</v>
      </c>
      <c r="EF136" s="7">
        <f>IF(SUM(Data[[#This Row],[¿El agente presenta correctamente los beneficios del producto?23]:[¿El agente comunica beneficios emocionales al cliente?24]])=200%,100%,0%)</f>
        <v>1</v>
      </c>
      <c r="EG136" s="7">
        <f t="shared" si="393"/>
        <v>1</v>
      </c>
      <c r="EH136" s="7">
        <f t="shared" si="394"/>
        <v>1</v>
      </c>
      <c r="EI136" s="7">
        <f t="shared" si="395"/>
        <v>1</v>
      </c>
      <c r="EJ136" s="7">
        <f t="shared" si="356"/>
        <v>1</v>
      </c>
      <c r="EK136" s="7">
        <f t="shared" si="396"/>
        <v>1</v>
      </c>
      <c r="EL136" s="7">
        <f>+Data[[#This Row],[¿El agente explica los términos y condiciones del servicio?28]]</f>
        <v>1</v>
      </c>
      <c r="EM136" s="7">
        <f t="shared" si="397"/>
        <v>1</v>
      </c>
      <c r="EN136" s="7">
        <f>+Data[[#This Row],[¿El agente identifica correctamente la solicitud del cliente? 2]]</f>
        <v>1</v>
      </c>
      <c r="EO136" s="7">
        <f t="shared" si="398"/>
        <v>1</v>
      </c>
      <c r="EP136" s="7">
        <f t="shared" si="399"/>
        <v>1</v>
      </c>
      <c r="EQ136" s="7">
        <f t="shared" si="400"/>
        <v>1</v>
      </c>
      <c r="ER136" s="7">
        <f t="shared" si="357"/>
        <v>1</v>
      </c>
      <c r="ES136" s="7">
        <f t="shared" si="401"/>
        <v>1</v>
      </c>
      <c r="ET136" s="7">
        <f t="shared" si="402"/>
        <v>1</v>
      </c>
      <c r="EU136" s="7">
        <f t="shared" si="358"/>
        <v>1</v>
      </c>
      <c r="EV136" s="7">
        <f t="shared" si="403"/>
        <v>1</v>
      </c>
      <c r="EW136" s="7">
        <f t="shared" si="404"/>
        <v>1</v>
      </c>
      <c r="EX136" s="7">
        <f t="shared" si="499"/>
        <v>1</v>
      </c>
      <c r="EY136" s="7">
        <f t="shared" si="500"/>
        <v>1</v>
      </c>
      <c r="EZ136" s="7">
        <f t="shared" si="405"/>
        <v>1</v>
      </c>
      <c r="FA136" s="7">
        <f t="shared" si="501"/>
        <v>1</v>
      </c>
      <c r="FB136" s="7">
        <f t="shared" si="359"/>
        <v>1</v>
      </c>
      <c r="FC136" s="7">
        <f t="shared" si="360"/>
        <v>1</v>
      </c>
      <c r="FD136" s="7">
        <f t="shared" si="406"/>
        <v>1</v>
      </c>
      <c r="FE136" s="7">
        <f t="shared" si="407"/>
        <v>1</v>
      </c>
      <c r="FF136" s="7">
        <f t="shared" si="408"/>
        <v>1</v>
      </c>
      <c r="FG136" s="7">
        <f t="shared" si="409"/>
        <v>1</v>
      </c>
      <c r="FH136" s="7">
        <f t="shared" si="410"/>
        <v>1</v>
      </c>
      <c r="FI136" s="7">
        <f t="shared" si="411"/>
        <v>0</v>
      </c>
      <c r="FJ136" s="7">
        <f t="shared" si="361"/>
        <v>0</v>
      </c>
      <c r="FK136" s="7">
        <f t="shared" si="412"/>
        <v>1</v>
      </c>
      <c r="FL136" s="7">
        <f>+Data[[#This Row],[¿El agente gestiona la oferta según la campaña vigente?48]]</f>
        <v>1</v>
      </c>
      <c r="FM136" s="7">
        <f t="shared" si="413"/>
        <v>1</v>
      </c>
      <c r="FN136" s="7">
        <f t="shared" si="414"/>
        <v>1</v>
      </c>
      <c r="FO136" s="7">
        <f t="shared" si="415"/>
        <v>1</v>
      </c>
      <c r="FP136" s="7">
        <f t="shared" si="362"/>
        <v>1</v>
      </c>
      <c r="FQ136" s="7">
        <f t="shared" si="416"/>
        <v>1</v>
      </c>
      <c r="FR136" s="7">
        <f>+Data[[#This Row],[¿El agente registra correctamente todas las interacciones?52]]</f>
        <v>1</v>
      </c>
      <c r="FS136" s="7">
        <f t="shared" si="363"/>
        <v>0</v>
      </c>
      <c r="FT136" s="240">
        <f t="shared" si="417"/>
        <v>1</v>
      </c>
      <c r="FU136" s="7">
        <f>+Data[[#This Row],[¿El agente confirma la titularidad del cliente adecuadamente?53]]</f>
        <v>1</v>
      </c>
      <c r="FV136" s="240">
        <f t="shared" si="418"/>
        <v>1</v>
      </c>
      <c r="FW136" s="240">
        <f t="shared" si="419"/>
        <v>1</v>
      </c>
      <c r="FX136" s="7">
        <f t="shared" si="364"/>
        <v>1</v>
      </c>
      <c r="FY136" s="240">
        <f t="shared" si="420"/>
        <v>1</v>
      </c>
      <c r="FZ136" s="7">
        <f>+Data[[#This Row],[¿El agente evita compartir información sensible?56]]</f>
        <v>1</v>
      </c>
      <c r="GA136" s="7">
        <f t="shared" si="365"/>
        <v>1</v>
      </c>
      <c r="GB136" s="189">
        <f t="shared" si="366"/>
        <v>0.1</v>
      </c>
      <c r="GC136" s="189">
        <f t="shared" si="367"/>
        <v>0.3</v>
      </c>
      <c r="GD136" s="190">
        <f t="shared" si="368"/>
        <v>0</v>
      </c>
      <c r="GE136" s="190">
        <f t="shared" si="369"/>
        <v>0.3</v>
      </c>
      <c r="GF136" s="7">
        <f t="shared" si="370"/>
        <v>0.7</v>
      </c>
      <c r="GG136" s="187">
        <f>1</f>
        <v>1</v>
      </c>
      <c r="GH136" s="187">
        <f t="shared" si="421"/>
        <v>1</v>
      </c>
      <c r="GI136" t="str">
        <f t="shared" si="422"/>
        <v/>
      </c>
      <c r="GJ136" t="str">
        <f t="shared" si="423"/>
        <v/>
      </c>
      <c r="GK136" t="str">
        <f t="shared" si="424"/>
        <v/>
      </c>
      <c r="GN136" t="str">
        <f t="shared" si="425"/>
        <v/>
      </c>
      <c r="GO136" t="str">
        <f t="shared" si="426"/>
        <v/>
      </c>
      <c r="GP136" t="str">
        <f t="shared" si="427"/>
        <v/>
      </c>
      <c r="GQ136" t="str">
        <f t="shared" si="428"/>
        <v/>
      </c>
      <c r="GR136" t="str">
        <f t="shared" si="429"/>
        <v/>
      </c>
      <c r="GS136" t="str">
        <f t="shared" si="430"/>
        <v/>
      </c>
      <c r="GT136" t="str">
        <f t="shared" si="431"/>
        <v/>
      </c>
      <c r="GU136" t="e">
        <f>IF(#REF!="No",#REF!,"")</f>
        <v>#REF!</v>
      </c>
      <c r="GV136" t="str">
        <f t="shared" si="432"/>
        <v/>
      </c>
      <c r="GW136" t="str">
        <f t="shared" si="433"/>
        <v/>
      </c>
      <c r="GX136" t="str">
        <f t="shared" si="434"/>
        <v/>
      </c>
      <c r="GY136" t="str">
        <f t="shared" si="435"/>
        <v/>
      </c>
      <c r="GZ136" t="str">
        <f t="shared" si="436"/>
        <v/>
      </c>
      <c r="HA136" t="str">
        <f t="shared" si="437"/>
        <v/>
      </c>
      <c r="HB136" t="str">
        <f t="shared" si="438"/>
        <v/>
      </c>
      <c r="HC136" t="str">
        <f t="shared" si="439"/>
        <v/>
      </c>
      <c r="HD136" t="str">
        <f t="shared" si="440"/>
        <v/>
      </c>
      <c r="HE136" t="str">
        <f t="shared" si="441"/>
        <v/>
      </c>
      <c r="HF136" t="str">
        <f t="shared" si="442"/>
        <v/>
      </c>
      <c r="HG136" t="str">
        <f t="shared" si="443"/>
        <v/>
      </c>
      <c r="HH136" t="str">
        <f t="shared" si="444"/>
        <v/>
      </c>
      <c r="HI136" t="str">
        <f t="shared" si="445"/>
        <v/>
      </c>
      <c r="HJ136" t="str">
        <f t="shared" si="446"/>
        <v/>
      </c>
      <c r="HK136" t="str">
        <f t="shared" si="447"/>
        <v/>
      </c>
      <c r="HL136" t="str">
        <f t="shared" si="448"/>
        <v/>
      </c>
      <c r="HM136" t="str">
        <f t="shared" si="449"/>
        <v/>
      </c>
      <c r="HN136" t="str">
        <f t="shared" si="450"/>
        <v/>
      </c>
      <c r="HO136" t="str">
        <f t="shared" si="451"/>
        <v/>
      </c>
      <c r="HP136" t="str">
        <f t="shared" si="452"/>
        <v/>
      </c>
      <c r="HQ136" t="e">
        <f>IF(#REF!="No",#REF!,"")</f>
        <v>#REF!</v>
      </c>
      <c r="HR136" t="e">
        <f>IF(#REF!="No",#REF!,"")</f>
        <v>#REF!</v>
      </c>
      <c r="HS136" t="str">
        <f t="shared" si="453"/>
        <v/>
      </c>
      <c r="HT136" t="str">
        <f t="shared" si="454"/>
        <v/>
      </c>
      <c r="HU136" t="str">
        <f t="shared" si="455"/>
        <v/>
      </c>
      <c r="HV136" t="str">
        <f t="shared" si="456"/>
        <v/>
      </c>
      <c r="HW136" t="str">
        <f t="shared" si="457"/>
        <v/>
      </c>
      <c r="HX136" t="str">
        <f t="shared" si="458"/>
        <v xml:space="preserve">¿El agente maneja correctamente las objeciones del cliente? </v>
      </c>
      <c r="HY136" t="str">
        <f t="shared" si="459"/>
        <v/>
      </c>
      <c r="HZ136" t="str">
        <f t="shared" si="460"/>
        <v/>
      </c>
      <c r="IA136" t="str">
        <f t="shared" si="461"/>
        <v/>
      </c>
      <c r="IB136" t="str">
        <f t="shared" si="462"/>
        <v/>
      </c>
      <c r="IC136" t="str">
        <f t="shared" si="463"/>
        <v/>
      </c>
      <c r="ID136" s="187" t="str">
        <f t="shared" si="464"/>
        <v/>
      </c>
      <c r="IE136" s="187" t="str">
        <f t="shared" si="465"/>
        <v/>
      </c>
      <c r="IF136" s="187" t="str">
        <f t="shared" si="466"/>
        <v/>
      </c>
      <c r="IG136" s="187" t="str">
        <f t="shared" si="467"/>
        <v/>
      </c>
      <c r="IH136" s="78" t="str">
        <f>A136&amp;" "&amp;F136&amp;" "&amp;Data[[#This Row],[mes]]</f>
        <v>Roberto Antonio Valdiviezo Batista Outbound may-26</v>
      </c>
      <c r="II136" s="78">
        <f t="shared" si="375"/>
        <v>1</v>
      </c>
      <c r="IJ136" s="78">
        <f t="shared" si="371"/>
        <v>1</v>
      </c>
      <c r="IK136" s="78">
        <f>IF(Data[[#This Row],[Muestra Critica]]&gt;0,Data[[#This Row],[Muestra Critica]],"")</f>
        <v>1</v>
      </c>
      <c r="IL136">
        <f>IF(IK136="","",COUNTIF($IK$3:$IK551,IK136))</f>
        <v>397</v>
      </c>
      <c r="IM136">
        <f t="shared" si="372"/>
        <v>0</v>
      </c>
      <c r="IN136" s="188" t="str">
        <f t="shared" si="468"/>
        <v>may-26</v>
      </c>
      <c r="IO136" s="78"/>
      <c r="IP136" s="78"/>
      <c r="IQ136" s="78"/>
      <c r="IR136" s="78"/>
      <c r="IS136" s="78" t="str">
        <f ca="1">IFERROR(_xlfn.XLOOKUP(A:A,HC!B:B,HC!E:E,,0),0)</f>
        <v>&gt; 60 dias</v>
      </c>
    </row>
    <row r="137" spans="1:253" ht="15.5">
      <c r="A137" s="205" t="s">
        <v>321</v>
      </c>
      <c r="B137" s="205">
        <v>68019591</v>
      </c>
      <c r="C137" s="210">
        <v>46160</v>
      </c>
      <c r="D137" s="205" t="s">
        <v>441</v>
      </c>
      <c r="E137" s="205" t="s">
        <v>432</v>
      </c>
      <c r="F137" s="205" t="s">
        <v>32</v>
      </c>
      <c r="G137" s="205" t="s">
        <v>436</v>
      </c>
      <c r="H137" s="205" t="s">
        <v>453</v>
      </c>
      <c r="I137" s="206" t="s">
        <v>447</v>
      </c>
      <c r="J137" s="168" t="s">
        <v>33</v>
      </c>
      <c r="K137" s="168" t="s">
        <v>33</v>
      </c>
      <c r="L137" s="168" t="s">
        <v>33</v>
      </c>
      <c r="M137" s="168" t="s">
        <v>33</v>
      </c>
      <c r="N137" s="168" t="s">
        <v>33</v>
      </c>
      <c r="O137" s="168" t="s">
        <v>33</v>
      </c>
      <c r="P137" s="168" t="s">
        <v>33</v>
      </c>
      <c r="Q137" s="168" t="s">
        <v>33</v>
      </c>
      <c r="R137" s="168" t="s">
        <v>33</v>
      </c>
      <c r="S137" s="168" t="s">
        <v>33</v>
      </c>
      <c r="T137" s="168" t="s">
        <v>33</v>
      </c>
      <c r="U137" s="168" t="s">
        <v>33</v>
      </c>
      <c r="V137" s="169" t="s">
        <v>33</v>
      </c>
      <c r="W137" s="169" t="s">
        <v>33</v>
      </c>
      <c r="X137" s="169" t="s">
        <v>33</v>
      </c>
      <c r="Y137" s="169" t="s">
        <v>33</v>
      </c>
      <c r="Z137" s="169" t="s">
        <v>33</v>
      </c>
      <c r="AA137" s="169" t="s">
        <v>33</v>
      </c>
      <c r="AB137" s="169" t="s">
        <v>33</v>
      </c>
      <c r="AC137" s="169" t="s">
        <v>33</v>
      </c>
      <c r="AD137" s="169" t="s">
        <v>33</v>
      </c>
      <c r="AE137" s="169" t="s">
        <v>33</v>
      </c>
      <c r="AF137" s="169" t="s">
        <v>33</v>
      </c>
      <c r="AG137" s="169" t="s">
        <v>33</v>
      </c>
      <c r="AH137" s="169" t="s">
        <v>33</v>
      </c>
      <c r="AI137" s="169" t="s">
        <v>33</v>
      </c>
      <c r="AJ137" s="169" t="s">
        <v>33</v>
      </c>
      <c r="AK137" s="169" t="s">
        <v>33</v>
      </c>
      <c r="AL137" s="169" t="s">
        <v>33</v>
      </c>
      <c r="AM137" s="169" t="s">
        <v>33</v>
      </c>
      <c r="AN137" s="169" t="s">
        <v>33</v>
      </c>
      <c r="AO137" s="169" t="s">
        <v>33</v>
      </c>
      <c r="AP137" s="169" t="s">
        <v>33</v>
      </c>
      <c r="AQ137" s="169" t="s">
        <v>464</v>
      </c>
      <c r="AR137" s="169" t="s">
        <v>33</v>
      </c>
      <c r="AS137" s="169" t="s">
        <v>33</v>
      </c>
      <c r="AT137" s="169" t="s">
        <v>33</v>
      </c>
      <c r="AU137" s="169" t="s">
        <v>33</v>
      </c>
      <c r="AV137" s="169" t="s">
        <v>33</v>
      </c>
      <c r="AW137" s="169" t="s">
        <v>34</v>
      </c>
      <c r="AX137" s="169" t="s">
        <v>33</v>
      </c>
      <c r="AY137" s="169" t="s">
        <v>33</v>
      </c>
      <c r="AZ137" s="169" t="s">
        <v>33</v>
      </c>
      <c r="BA137" s="169" t="s">
        <v>33</v>
      </c>
      <c r="BB137" s="169" t="s">
        <v>33</v>
      </c>
      <c r="BC137" s="207" t="s">
        <v>33</v>
      </c>
      <c r="BD137" s="207" t="s">
        <v>33</v>
      </c>
      <c r="BE137" s="207" t="s">
        <v>33</v>
      </c>
      <c r="BF137" s="208" t="s">
        <v>33</v>
      </c>
      <c r="BG137" s="196"/>
      <c r="BH137" s="211" t="str">
        <f>Data[[#This Row],[Tipo de Muestra]]</f>
        <v>Critica</v>
      </c>
      <c r="BI137" s="196"/>
      <c r="BJ137" s="196"/>
      <c r="BK137">
        <f t="shared" si="376"/>
        <v>1</v>
      </c>
      <c r="BL137">
        <f t="shared" si="377"/>
        <v>1</v>
      </c>
      <c r="BM137">
        <f t="shared" si="332"/>
        <v>1</v>
      </c>
      <c r="BN137">
        <f t="shared" si="333"/>
        <v>1</v>
      </c>
      <c r="BO137">
        <f t="shared" si="334"/>
        <v>1</v>
      </c>
      <c r="BP137">
        <f t="shared" si="335"/>
        <v>1</v>
      </c>
      <c r="BQ137">
        <f t="shared" si="336"/>
        <v>1</v>
      </c>
      <c r="BR137">
        <f t="shared" si="337"/>
        <v>1</v>
      </c>
      <c r="BS137">
        <f t="shared" si="338"/>
        <v>1</v>
      </c>
      <c r="BT137">
        <f t="shared" si="339"/>
        <v>1</v>
      </c>
      <c r="BU137">
        <f t="shared" si="340"/>
        <v>1</v>
      </c>
      <c r="BV137">
        <f t="shared" si="341"/>
        <v>1</v>
      </c>
      <c r="BW137">
        <f t="shared" si="342"/>
        <v>1</v>
      </c>
      <c r="BX137">
        <f t="shared" si="343"/>
        <v>1</v>
      </c>
      <c r="BY137">
        <f t="shared" si="344"/>
        <v>1</v>
      </c>
      <c r="BZ137">
        <f t="shared" si="345"/>
        <v>1</v>
      </c>
      <c r="CA137">
        <f t="shared" si="346"/>
        <v>1</v>
      </c>
      <c r="CB137">
        <f t="shared" si="347"/>
        <v>1</v>
      </c>
      <c r="CC137">
        <f t="shared" si="348"/>
        <v>1</v>
      </c>
      <c r="CD137">
        <f t="shared" si="349"/>
        <v>1</v>
      </c>
      <c r="CE137">
        <f t="shared" si="350"/>
        <v>1</v>
      </c>
      <c r="CF137">
        <f t="shared" si="469"/>
        <v>1</v>
      </c>
      <c r="CG137">
        <f t="shared" si="470"/>
        <v>1</v>
      </c>
      <c r="CH137">
        <f t="shared" si="471"/>
        <v>1</v>
      </c>
      <c r="CI137">
        <f t="shared" si="472"/>
        <v>1</v>
      </c>
      <c r="CJ137">
        <f t="shared" si="473"/>
        <v>1</v>
      </c>
      <c r="CK137">
        <f t="shared" si="474"/>
        <v>1</v>
      </c>
      <c r="CL137">
        <f t="shared" si="475"/>
        <v>1</v>
      </c>
      <c r="CM137">
        <f t="shared" si="476"/>
        <v>1</v>
      </c>
      <c r="CN137">
        <f t="shared" si="477"/>
        <v>1</v>
      </c>
      <c r="CO137">
        <f t="shared" si="478"/>
        <v>1</v>
      </c>
      <c r="CP137">
        <f t="shared" si="479"/>
        <v>1</v>
      </c>
      <c r="CQ137">
        <f t="shared" si="480"/>
        <v>1</v>
      </c>
      <c r="CR137">
        <f t="shared" si="481"/>
        <v>1</v>
      </c>
      <c r="CS137">
        <f t="shared" si="482"/>
        <v>1</v>
      </c>
      <c r="CT137">
        <f t="shared" si="483"/>
        <v>1</v>
      </c>
      <c r="CU137">
        <f t="shared" si="484"/>
        <v>1</v>
      </c>
      <c r="CV137">
        <f t="shared" si="485"/>
        <v>1</v>
      </c>
      <c r="CW137">
        <f t="shared" si="486"/>
        <v>0</v>
      </c>
      <c r="CX137">
        <f t="shared" si="487"/>
        <v>1</v>
      </c>
      <c r="CY137">
        <f t="shared" si="488"/>
        <v>1</v>
      </c>
      <c r="CZ137">
        <f t="shared" si="489"/>
        <v>1</v>
      </c>
      <c r="DA137">
        <f t="shared" si="490"/>
        <v>1</v>
      </c>
      <c r="DB137">
        <f t="shared" si="491"/>
        <v>1</v>
      </c>
      <c r="DC137" s="187">
        <f t="shared" si="492"/>
        <v>1</v>
      </c>
      <c r="DD137" s="187">
        <f t="shared" si="493"/>
        <v>1</v>
      </c>
      <c r="DE137" s="187">
        <f t="shared" si="494"/>
        <v>1</v>
      </c>
      <c r="DF137" s="187">
        <f t="shared" si="378"/>
        <v>1</v>
      </c>
      <c r="DG137">
        <f t="shared" si="351"/>
        <v>1</v>
      </c>
      <c r="DH137" s="7">
        <f t="shared" si="379"/>
        <v>0.15</v>
      </c>
      <c r="DI137" s="7">
        <f t="shared" si="380"/>
        <v>0.15</v>
      </c>
      <c r="DJ137" s="7">
        <f t="shared" si="381"/>
        <v>0.15</v>
      </c>
      <c r="DK137" s="7">
        <f t="shared" si="352"/>
        <v>0.15</v>
      </c>
      <c r="DL137" s="7">
        <f t="shared" si="382"/>
        <v>0.3</v>
      </c>
      <c r="DM137" s="7">
        <f t="shared" si="383"/>
        <v>0.3</v>
      </c>
      <c r="DN137" s="7">
        <f t="shared" si="384"/>
        <v>0.3</v>
      </c>
      <c r="DO137" s="7">
        <f t="shared" si="385"/>
        <v>0.3</v>
      </c>
      <c r="DP137" s="7">
        <f>IF(MIN(Data[[#This Row],[¿El agente demuestra escucha activa durante la gestión?6]:[¿El agente parafrasea para confirmar entendimiento?9]])=0,0,30%)</f>
        <v>0.3</v>
      </c>
      <c r="DQ137" s="7">
        <f t="shared" si="386"/>
        <v>0.3</v>
      </c>
      <c r="DR137" s="7">
        <f t="shared" si="387"/>
        <v>0.3</v>
      </c>
      <c r="DS137" s="7">
        <f t="shared" si="388"/>
        <v>0.3</v>
      </c>
      <c r="DT137" s="7">
        <f t="shared" si="389"/>
        <v>0.3</v>
      </c>
      <c r="DU137" s="7">
        <f>IF(MIN(Data[[#This Row],[¿El agente adapta su comunicación al cliente?11]:[¿El agente utiliza el plural corporativo correctamente?14]])=0,0,30%)</f>
        <v>0.3</v>
      </c>
      <c r="DV137" s="7">
        <f t="shared" si="390"/>
        <v>0.25</v>
      </c>
      <c r="DW137" s="7">
        <f t="shared" si="353"/>
        <v>0.25</v>
      </c>
      <c r="DX137" s="7">
        <f t="shared" si="354"/>
        <v>1</v>
      </c>
      <c r="DY137" s="7">
        <f t="shared" si="495"/>
        <v>1</v>
      </c>
      <c r="DZ137" s="7">
        <f t="shared" si="496"/>
        <v>1</v>
      </c>
      <c r="EA137" s="7">
        <f t="shared" si="497"/>
        <v>1</v>
      </c>
      <c r="EB137" s="7">
        <f t="shared" si="498"/>
        <v>1</v>
      </c>
      <c r="EC137" s="7">
        <f t="shared" si="355"/>
        <v>1</v>
      </c>
      <c r="ED137" s="7">
        <f t="shared" si="391"/>
        <v>1</v>
      </c>
      <c r="EE137" s="7">
        <f t="shared" si="392"/>
        <v>1</v>
      </c>
      <c r="EF137" s="7">
        <f>IF(SUM(Data[[#This Row],[¿El agente presenta correctamente los beneficios del producto?23]:[¿El agente comunica beneficios emocionales al cliente?24]])=200%,100%,0%)</f>
        <v>1</v>
      </c>
      <c r="EG137" s="7">
        <f t="shared" si="393"/>
        <v>1</v>
      </c>
      <c r="EH137" s="7">
        <f t="shared" si="394"/>
        <v>1</v>
      </c>
      <c r="EI137" s="7">
        <f t="shared" si="395"/>
        <v>1</v>
      </c>
      <c r="EJ137" s="7">
        <f t="shared" si="356"/>
        <v>1</v>
      </c>
      <c r="EK137" s="7">
        <f t="shared" si="396"/>
        <v>1</v>
      </c>
      <c r="EL137" s="7">
        <f>+Data[[#This Row],[¿El agente explica los términos y condiciones del servicio?28]]</f>
        <v>1</v>
      </c>
      <c r="EM137" s="7">
        <f t="shared" si="397"/>
        <v>1</v>
      </c>
      <c r="EN137" s="7">
        <f>+Data[[#This Row],[¿El agente identifica correctamente la solicitud del cliente? 2]]</f>
        <v>1</v>
      </c>
      <c r="EO137" s="7">
        <f t="shared" si="398"/>
        <v>1</v>
      </c>
      <c r="EP137" s="7">
        <f t="shared" si="399"/>
        <v>1</v>
      </c>
      <c r="EQ137" s="7">
        <f t="shared" si="400"/>
        <v>1</v>
      </c>
      <c r="ER137" s="7">
        <f t="shared" si="357"/>
        <v>1</v>
      </c>
      <c r="ES137" s="7">
        <f t="shared" si="401"/>
        <v>1</v>
      </c>
      <c r="ET137" s="7">
        <f t="shared" si="402"/>
        <v>1</v>
      </c>
      <c r="EU137" s="7">
        <f t="shared" si="358"/>
        <v>1</v>
      </c>
      <c r="EV137" s="7">
        <f t="shared" si="403"/>
        <v>1</v>
      </c>
      <c r="EW137" s="7">
        <f t="shared" si="404"/>
        <v>1</v>
      </c>
      <c r="EX137" s="7">
        <f t="shared" si="499"/>
        <v>1</v>
      </c>
      <c r="EY137" s="7">
        <f t="shared" si="500"/>
        <v>1</v>
      </c>
      <c r="EZ137" s="7">
        <f t="shared" si="405"/>
        <v>1</v>
      </c>
      <c r="FA137" s="7">
        <f t="shared" si="501"/>
        <v>1</v>
      </c>
      <c r="FB137" s="7">
        <f t="shared" si="359"/>
        <v>1</v>
      </c>
      <c r="FC137" s="7">
        <f t="shared" si="360"/>
        <v>1</v>
      </c>
      <c r="FD137" s="7">
        <f t="shared" si="406"/>
        <v>1</v>
      </c>
      <c r="FE137" s="7">
        <f t="shared" si="407"/>
        <v>1</v>
      </c>
      <c r="FF137" s="7">
        <f t="shared" si="408"/>
        <v>1</v>
      </c>
      <c r="FG137" s="7">
        <f t="shared" si="409"/>
        <v>1</v>
      </c>
      <c r="FH137" s="7">
        <f t="shared" si="410"/>
        <v>1</v>
      </c>
      <c r="FI137" s="7">
        <f t="shared" si="411"/>
        <v>0</v>
      </c>
      <c r="FJ137" s="7">
        <f t="shared" si="361"/>
        <v>0</v>
      </c>
      <c r="FK137" s="7">
        <f t="shared" si="412"/>
        <v>1</v>
      </c>
      <c r="FL137" s="7">
        <f>+Data[[#This Row],[¿El agente gestiona la oferta según la campaña vigente?48]]</f>
        <v>1</v>
      </c>
      <c r="FM137" s="7">
        <f t="shared" si="413"/>
        <v>1</v>
      </c>
      <c r="FN137" s="7">
        <f t="shared" si="414"/>
        <v>1</v>
      </c>
      <c r="FO137" s="7">
        <f t="shared" si="415"/>
        <v>1</v>
      </c>
      <c r="FP137" s="7">
        <f t="shared" si="362"/>
        <v>1</v>
      </c>
      <c r="FQ137" s="7">
        <f t="shared" si="416"/>
        <v>1</v>
      </c>
      <c r="FR137" s="7">
        <f>+Data[[#This Row],[¿El agente registra correctamente todas las interacciones?52]]</f>
        <v>1</v>
      </c>
      <c r="FS137" s="7">
        <f t="shared" si="363"/>
        <v>0</v>
      </c>
      <c r="FT137" s="240">
        <f t="shared" si="417"/>
        <v>1</v>
      </c>
      <c r="FU137" s="7">
        <f>+Data[[#This Row],[¿El agente confirma la titularidad del cliente adecuadamente?53]]</f>
        <v>1</v>
      </c>
      <c r="FV137" s="240">
        <f t="shared" si="418"/>
        <v>1</v>
      </c>
      <c r="FW137" s="240">
        <f t="shared" si="419"/>
        <v>1</v>
      </c>
      <c r="FX137" s="7">
        <f t="shared" si="364"/>
        <v>1</v>
      </c>
      <c r="FY137" s="240">
        <f t="shared" si="420"/>
        <v>1</v>
      </c>
      <c r="FZ137" s="7">
        <f>+Data[[#This Row],[¿El agente evita compartir información sensible?56]]</f>
        <v>1</v>
      </c>
      <c r="GA137" s="7">
        <f t="shared" si="365"/>
        <v>1</v>
      </c>
      <c r="GB137" s="189">
        <f t="shared" si="366"/>
        <v>0.1</v>
      </c>
      <c r="GC137" s="189">
        <f t="shared" si="367"/>
        <v>0.3</v>
      </c>
      <c r="GD137" s="190">
        <f t="shared" si="368"/>
        <v>0</v>
      </c>
      <c r="GE137" s="190">
        <f t="shared" si="369"/>
        <v>0.3</v>
      </c>
      <c r="GF137" s="7">
        <f t="shared" si="370"/>
        <v>0.7</v>
      </c>
      <c r="GG137" s="187">
        <f>1</f>
        <v>1</v>
      </c>
      <c r="GH137" s="187">
        <f t="shared" si="421"/>
        <v>1</v>
      </c>
      <c r="GI137" t="str">
        <f t="shared" si="422"/>
        <v/>
      </c>
      <c r="GJ137" t="str">
        <f t="shared" si="423"/>
        <v/>
      </c>
      <c r="GK137" t="str">
        <f t="shared" si="424"/>
        <v/>
      </c>
      <c r="GN137" t="str">
        <f t="shared" si="425"/>
        <v/>
      </c>
      <c r="GO137" t="str">
        <f t="shared" si="426"/>
        <v/>
      </c>
      <c r="GP137" t="str">
        <f t="shared" si="427"/>
        <v/>
      </c>
      <c r="GQ137" t="str">
        <f t="shared" si="428"/>
        <v/>
      </c>
      <c r="GR137" t="str">
        <f t="shared" si="429"/>
        <v/>
      </c>
      <c r="GS137" t="str">
        <f t="shared" si="430"/>
        <v/>
      </c>
      <c r="GT137" t="str">
        <f t="shared" si="431"/>
        <v/>
      </c>
      <c r="GU137" t="e">
        <f>IF(#REF!="No",#REF!,"")</f>
        <v>#REF!</v>
      </c>
      <c r="GV137" t="str">
        <f t="shared" si="432"/>
        <v/>
      </c>
      <c r="GW137" t="str">
        <f t="shared" si="433"/>
        <v/>
      </c>
      <c r="GX137" t="str">
        <f t="shared" si="434"/>
        <v/>
      </c>
      <c r="GY137" t="str">
        <f t="shared" si="435"/>
        <v/>
      </c>
      <c r="GZ137" t="str">
        <f t="shared" si="436"/>
        <v/>
      </c>
      <c r="HA137" t="str">
        <f t="shared" si="437"/>
        <v/>
      </c>
      <c r="HB137" t="str">
        <f t="shared" si="438"/>
        <v/>
      </c>
      <c r="HC137" t="str">
        <f t="shared" si="439"/>
        <v/>
      </c>
      <c r="HD137" t="str">
        <f t="shared" si="440"/>
        <v/>
      </c>
      <c r="HE137" t="str">
        <f t="shared" si="441"/>
        <v/>
      </c>
      <c r="HF137" t="str">
        <f t="shared" si="442"/>
        <v/>
      </c>
      <c r="HG137" t="str">
        <f t="shared" si="443"/>
        <v/>
      </c>
      <c r="HH137" t="str">
        <f t="shared" si="444"/>
        <v/>
      </c>
      <c r="HI137" t="str">
        <f t="shared" si="445"/>
        <v/>
      </c>
      <c r="HJ137" t="str">
        <f t="shared" si="446"/>
        <v/>
      </c>
      <c r="HK137" t="str">
        <f t="shared" si="447"/>
        <v/>
      </c>
      <c r="HL137" t="str">
        <f t="shared" si="448"/>
        <v/>
      </c>
      <c r="HM137" t="str">
        <f t="shared" si="449"/>
        <v/>
      </c>
      <c r="HN137" t="str">
        <f t="shared" si="450"/>
        <v/>
      </c>
      <c r="HO137" t="str">
        <f t="shared" si="451"/>
        <v/>
      </c>
      <c r="HP137" t="str">
        <f t="shared" si="452"/>
        <v/>
      </c>
      <c r="HQ137" t="e">
        <f>IF(#REF!="No",#REF!,"")</f>
        <v>#REF!</v>
      </c>
      <c r="HR137" t="e">
        <f>IF(#REF!="No",#REF!,"")</f>
        <v>#REF!</v>
      </c>
      <c r="HS137" t="str">
        <f t="shared" si="453"/>
        <v/>
      </c>
      <c r="HT137" t="str">
        <f t="shared" si="454"/>
        <v/>
      </c>
      <c r="HU137" t="str">
        <f t="shared" si="455"/>
        <v/>
      </c>
      <c r="HV137" t="str">
        <f t="shared" si="456"/>
        <v/>
      </c>
      <c r="HW137" t="str">
        <f t="shared" si="457"/>
        <v/>
      </c>
      <c r="HX137" t="str">
        <f t="shared" si="458"/>
        <v xml:space="preserve">¿El agente maneja correctamente las objeciones del cliente? </v>
      </c>
      <c r="HY137" t="str">
        <f t="shared" si="459"/>
        <v/>
      </c>
      <c r="HZ137" t="str">
        <f t="shared" si="460"/>
        <v/>
      </c>
      <c r="IA137" t="str">
        <f t="shared" si="461"/>
        <v/>
      </c>
      <c r="IB137" t="str">
        <f t="shared" si="462"/>
        <v/>
      </c>
      <c r="IC137" t="str">
        <f t="shared" si="463"/>
        <v/>
      </c>
      <c r="ID137" s="187" t="str">
        <f t="shared" si="464"/>
        <v/>
      </c>
      <c r="IE137" s="187" t="str">
        <f t="shared" si="465"/>
        <v/>
      </c>
      <c r="IF137" s="187" t="str">
        <f t="shared" si="466"/>
        <v/>
      </c>
      <c r="IG137" s="187" t="str">
        <f t="shared" si="467"/>
        <v/>
      </c>
      <c r="IH137" s="78" t="str">
        <f>A137&amp;" "&amp;F137&amp;" "&amp;Data[[#This Row],[mes]]</f>
        <v>Abdiel Josafat Espinosa Outbound may-26</v>
      </c>
      <c r="II137" s="78">
        <f t="shared" si="375"/>
        <v>1</v>
      </c>
      <c r="IJ137" s="78">
        <f t="shared" si="371"/>
        <v>1</v>
      </c>
      <c r="IK137" s="78">
        <f>IF(Data[[#This Row],[Muestra Critica]]&gt;0,Data[[#This Row],[Muestra Critica]],"")</f>
        <v>1</v>
      </c>
      <c r="IL137">
        <f>IF(IK137="","",COUNTIF($IK$3:$IK552,IK137))</f>
        <v>397</v>
      </c>
      <c r="IM137">
        <f t="shared" si="372"/>
        <v>0</v>
      </c>
      <c r="IN137" s="188" t="str">
        <f t="shared" si="468"/>
        <v>may-26</v>
      </c>
      <c r="IO137" s="78"/>
      <c r="IP137" s="78"/>
      <c r="IQ137" s="78"/>
      <c r="IR137" s="78"/>
      <c r="IS137" s="78" t="str">
        <f ca="1">IFERROR(_xlfn.XLOOKUP(A:A,HC!B:B,HC!E:E,,0),0)</f>
        <v>&gt; 60 dias</v>
      </c>
    </row>
    <row r="138" spans="1:253" ht="15.5">
      <c r="A138" s="205" t="s">
        <v>322</v>
      </c>
      <c r="B138" s="205">
        <v>67753637</v>
      </c>
      <c r="C138" s="210">
        <v>46160</v>
      </c>
      <c r="D138" s="205" t="s">
        <v>441</v>
      </c>
      <c r="E138" s="205" t="s">
        <v>432</v>
      </c>
      <c r="F138" s="205" t="s">
        <v>32</v>
      </c>
      <c r="G138" s="205" t="s">
        <v>436</v>
      </c>
      <c r="H138" s="205" t="s">
        <v>453</v>
      </c>
      <c r="I138" s="206" t="s">
        <v>447</v>
      </c>
      <c r="J138" s="168" t="s">
        <v>33</v>
      </c>
      <c r="K138" s="168" t="s">
        <v>33</v>
      </c>
      <c r="L138" s="168" t="s">
        <v>33</v>
      </c>
      <c r="M138" s="168" t="s">
        <v>33</v>
      </c>
      <c r="N138" s="168" t="s">
        <v>33</v>
      </c>
      <c r="O138" s="168" t="s">
        <v>33</v>
      </c>
      <c r="P138" s="168" t="s">
        <v>33</v>
      </c>
      <c r="Q138" s="168" t="s">
        <v>33</v>
      </c>
      <c r="R138" s="168" t="s">
        <v>33</v>
      </c>
      <c r="S138" s="168" t="s">
        <v>33</v>
      </c>
      <c r="T138" s="168" t="s">
        <v>33</v>
      </c>
      <c r="U138" s="168" t="s">
        <v>33</v>
      </c>
      <c r="V138" s="169" t="s">
        <v>33</v>
      </c>
      <c r="W138" s="169" t="s">
        <v>33</v>
      </c>
      <c r="X138" s="169" t="s">
        <v>33</v>
      </c>
      <c r="Y138" s="169" t="s">
        <v>33</v>
      </c>
      <c r="Z138" s="169" t="s">
        <v>33</v>
      </c>
      <c r="AA138" s="169" t="s">
        <v>33</v>
      </c>
      <c r="AB138" s="169" t="s">
        <v>33</v>
      </c>
      <c r="AC138" s="169" t="s">
        <v>33</v>
      </c>
      <c r="AD138" s="169" t="s">
        <v>33</v>
      </c>
      <c r="AE138" s="169" t="s">
        <v>33</v>
      </c>
      <c r="AF138" s="169" t="s">
        <v>33</v>
      </c>
      <c r="AG138" s="169" t="s">
        <v>33</v>
      </c>
      <c r="AH138" s="169" t="s">
        <v>33</v>
      </c>
      <c r="AI138" s="169" t="s">
        <v>33</v>
      </c>
      <c r="AJ138" s="169" t="s">
        <v>33</v>
      </c>
      <c r="AK138" s="169" t="s">
        <v>33</v>
      </c>
      <c r="AL138" s="169" t="s">
        <v>33</v>
      </c>
      <c r="AM138" s="169" t="s">
        <v>33</v>
      </c>
      <c r="AN138" s="169" t="s">
        <v>34</v>
      </c>
      <c r="AO138" s="169" t="s">
        <v>33</v>
      </c>
      <c r="AP138" s="169" t="s">
        <v>33</v>
      </c>
      <c r="AQ138" s="169" t="s">
        <v>464</v>
      </c>
      <c r="AR138" s="169" t="s">
        <v>33</v>
      </c>
      <c r="AS138" s="169" t="s">
        <v>33</v>
      </c>
      <c r="AT138" s="169" t="s">
        <v>33</v>
      </c>
      <c r="AU138" s="169" t="s">
        <v>33</v>
      </c>
      <c r="AV138" s="169" t="s">
        <v>33</v>
      </c>
      <c r="AW138" s="169" t="s">
        <v>33</v>
      </c>
      <c r="AX138" s="169" t="s">
        <v>33</v>
      </c>
      <c r="AY138" s="169" t="s">
        <v>33</v>
      </c>
      <c r="AZ138" s="169" t="s">
        <v>33</v>
      </c>
      <c r="BA138" s="169" t="s">
        <v>33</v>
      </c>
      <c r="BB138" s="169" t="s">
        <v>33</v>
      </c>
      <c r="BC138" s="207" t="s">
        <v>33</v>
      </c>
      <c r="BD138" s="207" t="s">
        <v>33</v>
      </c>
      <c r="BE138" s="207" t="s">
        <v>33</v>
      </c>
      <c r="BF138" s="208" t="s">
        <v>33</v>
      </c>
      <c r="BG138" s="196"/>
      <c r="BH138" s="211" t="str">
        <f>Data[[#This Row],[Tipo de Muestra]]</f>
        <v>Critica</v>
      </c>
      <c r="BI138" s="196"/>
      <c r="BJ138" s="196"/>
      <c r="BK138">
        <f t="shared" si="376"/>
        <v>1</v>
      </c>
      <c r="BL138">
        <f t="shared" si="377"/>
        <v>1</v>
      </c>
      <c r="BM138">
        <f t="shared" si="332"/>
        <v>1</v>
      </c>
      <c r="BN138">
        <f t="shared" si="333"/>
        <v>1</v>
      </c>
      <c r="BO138">
        <f t="shared" si="334"/>
        <v>1</v>
      </c>
      <c r="BP138">
        <f t="shared" si="335"/>
        <v>1</v>
      </c>
      <c r="BQ138">
        <f t="shared" si="336"/>
        <v>1</v>
      </c>
      <c r="BR138">
        <f t="shared" si="337"/>
        <v>1</v>
      </c>
      <c r="BS138">
        <f t="shared" si="338"/>
        <v>1</v>
      </c>
      <c r="BT138">
        <f t="shared" si="339"/>
        <v>1</v>
      </c>
      <c r="BU138">
        <f t="shared" si="340"/>
        <v>1</v>
      </c>
      <c r="BV138">
        <f t="shared" si="341"/>
        <v>1</v>
      </c>
      <c r="BW138">
        <f t="shared" si="342"/>
        <v>1</v>
      </c>
      <c r="BX138">
        <f t="shared" si="343"/>
        <v>1</v>
      </c>
      <c r="BY138">
        <f t="shared" si="344"/>
        <v>1</v>
      </c>
      <c r="BZ138">
        <f t="shared" si="345"/>
        <v>1</v>
      </c>
      <c r="CA138">
        <f t="shared" si="346"/>
        <v>1</v>
      </c>
      <c r="CB138">
        <f t="shared" si="347"/>
        <v>1</v>
      </c>
      <c r="CC138">
        <f t="shared" si="348"/>
        <v>1</v>
      </c>
      <c r="CD138">
        <f t="shared" si="349"/>
        <v>1</v>
      </c>
      <c r="CE138">
        <f t="shared" si="350"/>
        <v>1</v>
      </c>
      <c r="CF138">
        <f t="shared" si="469"/>
        <v>1</v>
      </c>
      <c r="CG138">
        <f t="shared" si="470"/>
        <v>1</v>
      </c>
      <c r="CH138">
        <f t="shared" si="471"/>
        <v>1</v>
      </c>
      <c r="CI138">
        <f t="shared" si="472"/>
        <v>1</v>
      </c>
      <c r="CJ138">
        <f t="shared" si="473"/>
        <v>1</v>
      </c>
      <c r="CK138">
        <f t="shared" si="474"/>
        <v>1</v>
      </c>
      <c r="CL138">
        <f t="shared" si="475"/>
        <v>1</v>
      </c>
      <c r="CM138">
        <f t="shared" si="476"/>
        <v>1</v>
      </c>
      <c r="CN138">
        <f t="shared" si="477"/>
        <v>0</v>
      </c>
      <c r="CO138">
        <f t="shared" si="478"/>
        <v>1</v>
      </c>
      <c r="CP138">
        <f t="shared" si="479"/>
        <v>1</v>
      </c>
      <c r="CQ138">
        <f t="shared" si="480"/>
        <v>1</v>
      </c>
      <c r="CR138">
        <f t="shared" si="481"/>
        <v>1</v>
      </c>
      <c r="CS138">
        <f t="shared" si="482"/>
        <v>1</v>
      </c>
      <c r="CT138">
        <f t="shared" si="483"/>
        <v>1</v>
      </c>
      <c r="CU138">
        <f t="shared" si="484"/>
        <v>1</v>
      </c>
      <c r="CV138">
        <f t="shared" si="485"/>
        <v>1</v>
      </c>
      <c r="CW138">
        <f t="shared" si="486"/>
        <v>1</v>
      </c>
      <c r="CX138">
        <f t="shared" si="487"/>
        <v>1</v>
      </c>
      <c r="CY138">
        <f t="shared" si="488"/>
        <v>1</v>
      </c>
      <c r="CZ138">
        <f t="shared" si="489"/>
        <v>1</v>
      </c>
      <c r="DA138">
        <f t="shared" si="490"/>
        <v>1</v>
      </c>
      <c r="DB138">
        <f t="shared" si="491"/>
        <v>1</v>
      </c>
      <c r="DC138" s="187">
        <f t="shared" si="492"/>
        <v>1</v>
      </c>
      <c r="DD138" s="187">
        <f t="shared" si="493"/>
        <v>1</v>
      </c>
      <c r="DE138" s="187">
        <f t="shared" si="494"/>
        <v>1</v>
      </c>
      <c r="DF138" s="187">
        <f t="shared" si="378"/>
        <v>1</v>
      </c>
      <c r="DG138">
        <f t="shared" si="351"/>
        <v>1</v>
      </c>
      <c r="DH138" s="7">
        <f t="shared" si="379"/>
        <v>0.15</v>
      </c>
      <c r="DI138" s="7">
        <f t="shared" si="380"/>
        <v>0.15</v>
      </c>
      <c r="DJ138" s="7">
        <f t="shared" si="381"/>
        <v>0.15</v>
      </c>
      <c r="DK138" s="7">
        <f t="shared" si="352"/>
        <v>0.15</v>
      </c>
      <c r="DL138" s="7">
        <f t="shared" si="382"/>
        <v>0.3</v>
      </c>
      <c r="DM138" s="7">
        <f t="shared" si="383"/>
        <v>0.3</v>
      </c>
      <c r="DN138" s="7">
        <f t="shared" si="384"/>
        <v>0.3</v>
      </c>
      <c r="DO138" s="7">
        <f t="shared" si="385"/>
        <v>0.3</v>
      </c>
      <c r="DP138" s="7">
        <f>IF(MIN(Data[[#This Row],[¿El agente demuestra escucha activa durante la gestión?6]:[¿El agente parafrasea para confirmar entendimiento?9]])=0,0,30%)</f>
        <v>0.3</v>
      </c>
      <c r="DQ138" s="7">
        <f t="shared" si="386"/>
        <v>0.3</v>
      </c>
      <c r="DR138" s="7">
        <f t="shared" si="387"/>
        <v>0.3</v>
      </c>
      <c r="DS138" s="7">
        <f t="shared" si="388"/>
        <v>0.3</v>
      </c>
      <c r="DT138" s="7">
        <f t="shared" si="389"/>
        <v>0.3</v>
      </c>
      <c r="DU138" s="7">
        <f>IF(MIN(Data[[#This Row],[¿El agente adapta su comunicación al cliente?11]:[¿El agente utiliza el plural corporativo correctamente?14]])=0,0,30%)</f>
        <v>0.3</v>
      </c>
      <c r="DV138" s="7">
        <f t="shared" si="390"/>
        <v>0.25</v>
      </c>
      <c r="DW138" s="7">
        <f t="shared" si="353"/>
        <v>0.25</v>
      </c>
      <c r="DX138" s="7">
        <f t="shared" si="354"/>
        <v>1</v>
      </c>
      <c r="DY138" s="7">
        <f t="shared" si="495"/>
        <v>1</v>
      </c>
      <c r="DZ138" s="7">
        <f t="shared" si="496"/>
        <v>1</v>
      </c>
      <c r="EA138" s="7">
        <f t="shared" si="497"/>
        <v>1</v>
      </c>
      <c r="EB138" s="7">
        <f t="shared" si="498"/>
        <v>1</v>
      </c>
      <c r="EC138" s="7">
        <f t="shared" si="355"/>
        <v>1</v>
      </c>
      <c r="ED138" s="7">
        <f t="shared" si="391"/>
        <v>1</v>
      </c>
      <c r="EE138" s="7">
        <f t="shared" si="392"/>
        <v>1</v>
      </c>
      <c r="EF138" s="7">
        <f>IF(SUM(Data[[#This Row],[¿El agente presenta correctamente los beneficios del producto?23]:[¿El agente comunica beneficios emocionales al cliente?24]])=200%,100%,0%)</f>
        <v>1</v>
      </c>
      <c r="EG138" s="7">
        <f t="shared" si="393"/>
        <v>1</v>
      </c>
      <c r="EH138" s="7">
        <f t="shared" si="394"/>
        <v>1</v>
      </c>
      <c r="EI138" s="7">
        <f t="shared" si="395"/>
        <v>1</v>
      </c>
      <c r="EJ138" s="7">
        <f t="shared" si="356"/>
        <v>1</v>
      </c>
      <c r="EK138" s="7">
        <f t="shared" si="396"/>
        <v>1</v>
      </c>
      <c r="EL138" s="7">
        <f>+Data[[#This Row],[¿El agente explica los términos y condiciones del servicio?28]]</f>
        <v>1</v>
      </c>
      <c r="EM138" s="7">
        <f t="shared" si="397"/>
        <v>1</v>
      </c>
      <c r="EN138" s="7">
        <f>+Data[[#This Row],[¿El agente identifica correctamente la solicitud del cliente? 2]]</f>
        <v>1</v>
      </c>
      <c r="EO138" s="7">
        <f t="shared" si="398"/>
        <v>1</v>
      </c>
      <c r="EP138" s="7">
        <f t="shared" si="399"/>
        <v>1</v>
      </c>
      <c r="EQ138" s="7">
        <f t="shared" si="400"/>
        <v>1</v>
      </c>
      <c r="ER138" s="7">
        <f t="shared" si="357"/>
        <v>1</v>
      </c>
      <c r="ES138" s="7">
        <f t="shared" si="401"/>
        <v>1</v>
      </c>
      <c r="ET138" s="7">
        <f t="shared" si="402"/>
        <v>1</v>
      </c>
      <c r="EU138" s="7">
        <f t="shared" si="358"/>
        <v>1</v>
      </c>
      <c r="EV138" s="7">
        <f t="shared" si="403"/>
        <v>1</v>
      </c>
      <c r="EW138" s="7">
        <f t="shared" si="404"/>
        <v>1</v>
      </c>
      <c r="EX138" s="7">
        <f t="shared" si="499"/>
        <v>1</v>
      </c>
      <c r="EY138" s="7">
        <f t="shared" si="500"/>
        <v>1</v>
      </c>
      <c r="EZ138" s="7">
        <f t="shared" si="405"/>
        <v>1</v>
      </c>
      <c r="FA138" s="7">
        <f t="shared" si="501"/>
        <v>1</v>
      </c>
      <c r="FB138" s="7">
        <f t="shared" si="359"/>
        <v>1</v>
      </c>
      <c r="FC138" s="7">
        <f t="shared" si="360"/>
        <v>1</v>
      </c>
      <c r="FD138" s="7">
        <f t="shared" si="406"/>
        <v>1</v>
      </c>
      <c r="FE138" s="7">
        <f t="shared" si="407"/>
        <v>1</v>
      </c>
      <c r="FF138" s="7">
        <f t="shared" si="408"/>
        <v>1</v>
      </c>
      <c r="FG138" s="7">
        <f t="shared" si="409"/>
        <v>1</v>
      </c>
      <c r="FH138" s="7">
        <f t="shared" si="410"/>
        <v>1</v>
      </c>
      <c r="FI138" s="7">
        <f t="shared" si="411"/>
        <v>1</v>
      </c>
      <c r="FJ138" s="7">
        <f t="shared" si="361"/>
        <v>1</v>
      </c>
      <c r="FK138" s="7">
        <f t="shared" si="412"/>
        <v>1</v>
      </c>
      <c r="FL138" s="7">
        <f>+Data[[#This Row],[¿El agente gestiona la oferta según la campaña vigente?48]]</f>
        <v>1</v>
      </c>
      <c r="FM138" s="7">
        <f t="shared" si="413"/>
        <v>1</v>
      </c>
      <c r="FN138" s="7">
        <f t="shared" si="414"/>
        <v>1</v>
      </c>
      <c r="FO138" s="7">
        <f t="shared" si="415"/>
        <v>1</v>
      </c>
      <c r="FP138" s="7">
        <f t="shared" si="362"/>
        <v>1</v>
      </c>
      <c r="FQ138" s="7">
        <f t="shared" si="416"/>
        <v>1</v>
      </c>
      <c r="FR138" s="7">
        <f>+Data[[#This Row],[¿El agente registra correctamente todas las interacciones?52]]</f>
        <v>1</v>
      </c>
      <c r="FS138" s="7">
        <f t="shared" si="363"/>
        <v>1</v>
      </c>
      <c r="FT138" s="240">
        <f t="shared" si="417"/>
        <v>1</v>
      </c>
      <c r="FU138" s="7">
        <f>+Data[[#This Row],[¿El agente confirma la titularidad del cliente adecuadamente?53]]</f>
        <v>1</v>
      </c>
      <c r="FV138" s="240">
        <f t="shared" si="418"/>
        <v>1</v>
      </c>
      <c r="FW138" s="240">
        <f t="shared" si="419"/>
        <v>1</v>
      </c>
      <c r="FX138" s="7">
        <f t="shared" si="364"/>
        <v>1</v>
      </c>
      <c r="FY138" s="240">
        <f t="shared" si="420"/>
        <v>1</v>
      </c>
      <c r="FZ138" s="7">
        <f>+Data[[#This Row],[¿El agente evita compartir información sensible?56]]</f>
        <v>1</v>
      </c>
      <c r="GA138" s="7">
        <f t="shared" si="365"/>
        <v>1</v>
      </c>
      <c r="GB138" s="189">
        <f t="shared" si="366"/>
        <v>0.1</v>
      </c>
      <c r="GC138" s="189">
        <f t="shared" si="367"/>
        <v>0.3</v>
      </c>
      <c r="GD138" s="190">
        <f t="shared" si="368"/>
        <v>0.3</v>
      </c>
      <c r="GE138" s="190">
        <f t="shared" si="369"/>
        <v>0.3</v>
      </c>
      <c r="GF138" s="7">
        <f t="shared" si="370"/>
        <v>1</v>
      </c>
      <c r="GG138" s="187">
        <f>1</f>
        <v>1</v>
      </c>
      <c r="GH138" s="187">
        <f t="shared" si="421"/>
        <v>1</v>
      </c>
      <c r="GI138" t="str">
        <f t="shared" si="422"/>
        <v/>
      </c>
      <c r="GJ138" t="str">
        <f t="shared" si="423"/>
        <v/>
      </c>
      <c r="GK138" t="str">
        <f t="shared" si="424"/>
        <v/>
      </c>
      <c r="GN138" t="str">
        <f t="shared" si="425"/>
        <v/>
      </c>
      <c r="GO138" t="str">
        <f t="shared" si="426"/>
        <v/>
      </c>
      <c r="GP138" t="str">
        <f t="shared" si="427"/>
        <v/>
      </c>
      <c r="GQ138" t="str">
        <f t="shared" si="428"/>
        <v/>
      </c>
      <c r="GR138" t="str">
        <f t="shared" si="429"/>
        <v/>
      </c>
      <c r="GS138" t="str">
        <f t="shared" si="430"/>
        <v/>
      </c>
      <c r="GT138" t="str">
        <f t="shared" si="431"/>
        <v/>
      </c>
      <c r="GU138" t="e">
        <f>IF(#REF!="No",#REF!,"")</f>
        <v>#REF!</v>
      </c>
      <c r="GV138" t="str">
        <f t="shared" si="432"/>
        <v/>
      </c>
      <c r="GW138" t="str">
        <f t="shared" si="433"/>
        <v/>
      </c>
      <c r="GX138" t="str">
        <f t="shared" si="434"/>
        <v/>
      </c>
      <c r="GY138" t="str">
        <f t="shared" si="435"/>
        <v/>
      </c>
      <c r="GZ138" t="str">
        <f t="shared" si="436"/>
        <v/>
      </c>
      <c r="HA138" t="str">
        <f t="shared" si="437"/>
        <v/>
      </c>
      <c r="HB138" t="str">
        <f t="shared" si="438"/>
        <v/>
      </c>
      <c r="HC138" t="str">
        <f t="shared" si="439"/>
        <v/>
      </c>
      <c r="HD138" t="str">
        <f t="shared" si="440"/>
        <v/>
      </c>
      <c r="HE138" t="str">
        <f t="shared" si="441"/>
        <v/>
      </c>
      <c r="HF138" t="str">
        <f t="shared" si="442"/>
        <v/>
      </c>
      <c r="HG138" t="str">
        <f t="shared" si="443"/>
        <v/>
      </c>
      <c r="HH138" t="str">
        <f t="shared" si="444"/>
        <v/>
      </c>
      <c r="HI138" t="str">
        <f t="shared" si="445"/>
        <v/>
      </c>
      <c r="HJ138" t="str">
        <f t="shared" si="446"/>
        <v/>
      </c>
      <c r="HK138" t="str">
        <f t="shared" si="447"/>
        <v/>
      </c>
      <c r="HL138" t="str">
        <f t="shared" si="448"/>
        <v/>
      </c>
      <c r="HM138" t="str">
        <f t="shared" si="449"/>
        <v/>
      </c>
      <c r="HN138" t="str">
        <f t="shared" si="450"/>
        <v xml:space="preserve">¿El agente identifica cuentas malas cuando corresponde? </v>
      </c>
      <c r="HO138" t="str">
        <f t="shared" si="451"/>
        <v/>
      </c>
      <c r="HP138" t="str">
        <f t="shared" si="452"/>
        <v/>
      </c>
      <c r="HQ138" t="e">
        <f>IF(#REF!="No",#REF!,"")</f>
        <v>#REF!</v>
      </c>
      <c r="HR138" t="e">
        <f>IF(#REF!="No",#REF!,"")</f>
        <v>#REF!</v>
      </c>
      <c r="HS138" t="str">
        <f t="shared" si="453"/>
        <v/>
      </c>
      <c r="HT138" t="str">
        <f t="shared" si="454"/>
        <v/>
      </c>
      <c r="HU138" t="str">
        <f t="shared" si="455"/>
        <v/>
      </c>
      <c r="HV138" t="str">
        <f t="shared" si="456"/>
        <v/>
      </c>
      <c r="HW138" t="str">
        <f t="shared" si="457"/>
        <v/>
      </c>
      <c r="HX138" t="str">
        <f t="shared" si="458"/>
        <v/>
      </c>
      <c r="HY138" t="str">
        <f t="shared" si="459"/>
        <v/>
      </c>
      <c r="HZ138" t="str">
        <f t="shared" si="460"/>
        <v/>
      </c>
      <c r="IA138" t="str">
        <f t="shared" si="461"/>
        <v/>
      </c>
      <c r="IB138" t="str">
        <f t="shared" si="462"/>
        <v/>
      </c>
      <c r="IC138" t="str">
        <f t="shared" si="463"/>
        <v/>
      </c>
      <c r="ID138" s="187" t="str">
        <f t="shared" si="464"/>
        <v/>
      </c>
      <c r="IE138" s="187" t="str">
        <f t="shared" si="465"/>
        <v/>
      </c>
      <c r="IF138" s="187" t="str">
        <f t="shared" si="466"/>
        <v/>
      </c>
      <c r="IG138" s="187" t="str">
        <f t="shared" si="467"/>
        <v/>
      </c>
      <c r="IH138" s="78" t="str">
        <f>A138&amp;" "&amp;F138&amp;" "&amp;Data[[#This Row],[mes]]</f>
        <v>Gustavo De Jesús Carrión Peréz Outbound may-26</v>
      </c>
      <c r="II138" s="78">
        <f t="shared" si="375"/>
        <v>1</v>
      </c>
      <c r="IJ138" s="78">
        <f t="shared" si="371"/>
        <v>1</v>
      </c>
      <c r="IK138" s="78">
        <f>IF(Data[[#This Row],[Muestra Critica]]&gt;0,Data[[#This Row],[Muestra Critica]],"")</f>
        <v>1</v>
      </c>
      <c r="IL138">
        <f>IF(IK138="","",COUNTIF($IK$3:$IK553,IK138))</f>
        <v>397</v>
      </c>
      <c r="IM138">
        <f t="shared" si="372"/>
        <v>0</v>
      </c>
      <c r="IN138" s="188" t="str">
        <f t="shared" si="468"/>
        <v>may-26</v>
      </c>
      <c r="IO138" s="78"/>
      <c r="IP138" s="78"/>
      <c r="IQ138" s="78"/>
      <c r="IR138" s="78"/>
      <c r="IS138" s="78" t="str">
        <f ca="1">IFERROR(_xlfn.XLOOKUP(A:A,HC!B:B,HC!E:E,,0),0)</f>
        <v>&gt; 60 dias</v>
      </c>
    </row>
    <row r="139" spans="1:253" ht="15.5">
      <c r="A139" s="205" t="s">
        <v>323</v>
      </c>
      <c r="B139" s="205">
        <v>62036810</v>
      </c>
      <c r="C139" s="210">
        <v>46160</v>
      </c>
      <c r="D139" s="205" t="s">
        <v>449</v>
      </c>
      <c r="E139" s="205" t="s">
        <v>434</v>
      </c>
      <c r="F139" s="205" t="s">
        <v>32</v>
      </c>
      <c r="G139" s="205" t="s">
        <v>436</v>
      </c>
      <c r="H139" s="205" t="s">
        <v>453</v>
      </c>
      <c r="I139" s="206" t="s">
        <v>447</v>
      </c>
      <c r="J139" s="168" t="s">
        <v>33</v>
      </c>
      <c r="K139" s="168" t="s">
        <v>33</v>
      </c>
      <c r="L139" s="168" t="s">
        <v>33</v>
      </c>
      <c r="M139" s="168" t="s">
        <v>33</v>
      </c>
      <c r="N139" s="168" t="s">
        <v>33</v>
      </c>
      <c r="O139" s="168" t="s">
        <v>33</v>
      </c>
      <c r="P139" s="168" t="s">
        <v>33</v>
      </c>
      <c r="Q139" s="168" t="s">
        <v>33</v>
      </c>
      <c r="R139" s="168" t="s">
        <v>33</v>
      </c>
      <c r="S139" s="168" t="s">
        <v>33</v>
      </c>
      <c r="T139" s="168" t="s">
        <v>33</v>
      </c>
      <c r="U139" s="168" t="s">
        <v>33</v>
      </c>
      <c r="V139" s="169" t="s">
        <v>33</v>
      </c>
      <c r="W139" s="169" t="s">
        <v>33</v>
      </c>
      <c r="X139" s="169" t="s">
        <v>33</v>
      </c>
      <c r="Y139" s="169" t="s">
        <v>33</v>
      </c>
      <c r="Z139" s="169" t="s">
        <v>33</v>
      </c>
      <c r="AA139" s="169" t="s">
        <v>33</v>
      </c>
      <c r="AB139" s="169" t="s">
        <v>33</v>
      </c>
      <c r="AC139" s="169" t="s">
        <v>33</v>
      </c>
      <c r="AD139" s="169" t="s">
        <v>33</v>
      </c>
      <c r="AE139" s="169" t="s">
        <v>33</v>
      </c>
      <c r="AF139" s="169" t="s">
        <v>33</v>
      </c>
      <c r="AG139" s="169" t="s">
        <v>33</v>
      </c>
      <c r="AH139" s="169" t="s">
        <v>33</v>
      </c>
      <c r="AI139" s="169" t="s">
        <v>33</v>
      </c>
      <c r="AJ139" s="169" t="s">
        <v>33</v>
      </c>
      <c r="AK139" s="169" t="s">
        <v>33</v>
      </c>
      <c r="AL139" s="169" t="s">
        <v>33</v>
      </c>
      <c r="AM139" s="169" t="s">
        <v>33</v>
      </c>
      <c r="AN139" s="169" t="s">
        <v>33</v>
      </c>
      <c r="AO139" s="169" t="s">
        <v>33</v>
      </c>
      <c r="AP139" s="169" t="s">
        <v>33</v>
      </c>
      <c r="AQ139" s="169" t="s">
        <v>464</v>
      </c>
      <c r="AR139" s="169" t="s">
        <v>34</v>
      </c>
      <c r="AS139" s="169" t="s">
        <v>34</v>
      </c>
      <c r="AT139" s="169" t="s">
        <v>33</v>
      </c>
      <c r="AU139" s="169" t="s">
        <v>33</v>
      </c>
      <c r="AV139" s="169" t="s">
        <v>33</v>
      </c>
      <c r="AW139" s="169" t="s">
        <v>33</v>
      </c>
      <c r="AX139" s="169" t="s">
        <v>33</v>
      </c>
      <c r="AY139" s="169" t="s">
        <v>33</v>
      </c>
      <c r="AZ139" s="169" t="s">
        <v>33</v>
      </c>
      <c r="BA139" s="169" t="s">
        <v>33</v>
      </c>
      <c r="BB139" s="169" t="s">
        <v>33</v>
      </c>
      <c r="BC139" s="207" t="s">
        <v>33</v>
      </c>
      <c r="BD139" s="207" t="s">
        <v>33</v>
      </c>
      <c r="BE139" s="207" t="s">
        <v>33</v>
      </c>
      <c r="BF139" s="208" t="s">
        <v>33</v>
      </c>
      <c r="BG139" s="196"/>
      <c r="BH139" s="211" t="str">
        <f>Data[[#This Row],[Tipo de Muestra]]</f>
        <v>Critica</v>
      </c>
      <c r="BI139" s="196"/>
      <c r="BJ139" s="196"/>
      <c r="BK139">
        <f t="shared" si="376"/>
        <v>1</v>
      </c>
      <c r="BL139">
        <f t="shared" si="377"/>
        <v>1</v>
      </c>
      <c r="BM139">
        <f t="shared" si="332"/>
        <v>1</v>
      </c>
      <c r="BN139">
        <f t="shared" si="333"/>
        <v>1</v>
      </c>
      <c r="BO139">
        <f t="shared" si="334"/>
        <v>1</v>
      </c>
      <c r="BP139">
        <f t="shared" si="335"/>
        <v>1</v>
      </c>
      <c r="BQ139">
        <f t="shared" si="336"/>
        <v>1</v>
      </c>
      <c r="BR139">
        <f t="shared" si="337"/>
        <v>1</v>
      </c>
      <c r="BS139">
        <f t="shared" si="338"/>
        <v>1</v>
      </c>
      <c r="BT139">
        <f t="shared" si="339"/>
        <v>1</v>
      </c>
      <c r="BU139">
        <f t="shared" si="340"/>
        <v>1</v>
      </c>
      <c r="BV139">
        <f t="shared" si="341"/>
        <v>1</v>
      </c>
      <c r="BW139">
        <f t="shared" si="342"/>
        <v>1</v>
      </c>
      <c r="BX139">
        <f t="shared" si="343"/>
        <v>1</v>
      </c>
      <c r="BY139">
        <f t="shared" si="344"/>
        <v>1</v>
      </c>
      <c r="BZ139">
        <f t="shared" si="345"/>
        <v>1</v>
      </c>
      <c r="CA139">
        <f t="shared" si="346"/>
        <v>1</v>
      </c>
      <c r="CB139">
        <f t="shared" si="347"/>
        <v>1</v>
      </c>
      <c r="CC139">
        <f t="shared" si="348"/>
        <v>1</v>
      </c>
      <c r="CD139">
        <f t="shared" si="349"/>
        <v>1</v>
      </c>
      <c r="CE139">
        <f t="shared" si="350"/>
        <v>1</v>
      </c>
      <c r="CF139">
        <f t="shared" si="469"/>
        <v>1</v>
      </c>
      <c r="CG139">
        <f t="shared" si="470"/>
        <v>1</v>
      </c>
      <c r="CH139">
        <f t="shared" si="471"/>
        <v>1</v>
      </c>
      <c r="CI139">
        <f t="shared" si="472"/>
        <v>1</v>
      </c>
      <c r="CJ139">
        <f t="shared" si="473"/>
        <v>1</v>
      </c>
      <c r="CK139">
        <f t="shared" si="474"/>
        <v>1</v>
      </c>
      <c r="CL139">
        <f t="shared" si="475"/>
        <v>1</v>
      </c>
      <c r="CM139">
        <f t="shared" si="476"/>
        <v>1</v>
      </c>
      <c r="CN139">
        <f t="shared" si="477"/>
        <v>1</v>
      </c>
      <c r="CO139">
        <f t="shared" si="478"/>
        <v>1</v>
      </c>
      <c r="CP139">
        <f t="shared" si="479"/>
        <v>1</v>
      </c>
      <c r="CQ139">
        <f t="shared" si="480"/>
        <v>1</v>
      </c>
      <c r="CR139">
        <f t="shared" si="481"/>
        <v>0</v>
      </c>
      <c r="CS139">
        <f t="shared" si="482"/>
        <v>0</v>
      </c>
      <c r="CT139">
        <f t="shared" si="483"/>
        <v>1</v>
      </c>
      <c r="CU139">
        <f t="shared" si="484"/>
        <v>1</v>
      </c>
      <c r="CV139">
        <f t="shared" si="485"/>
        <v>1</v>
      </c>
      <c r="CW139">
        <f t="shared" si="486"/>
        <v>1</v>
      </c>
      <c r="CX139">
        <f t="shared" si="487"/>
        <v>1</v>
      </c>
      <c r="CY139">
        <f t="shared" si="488"/>
        <v>1</v>
      </c>
      <c r="CZ139">
        <f t="shared" si="489"/>
        <v>1</v>
      </c>
      <c r="DA139">
        <f t="shared" si="490"/>
        <v>1</v>
      </c>
      <c r="DB139">
        <f t="shared" si="491"/>
        <v>1</v>
      </c>
      <c r="DC139" s="187">
        <f t="shared" si="492"/>
        <v>1</v>
      </c>
      <c r="DD139" s="187">
        <f t="shared" si="493"/>
        <v>1</v>
      </c>
      <c r="DE139" s="187">
        <f t="shared" si="494"/>
        <v>1</v>
      </c>
      <c r="DF139" s="187">
        <f t="shared" si="378"/>
        <v>1</v>
      </c>
      <c r="DG139">
        <f t="shared" si="351"/>
        <v>1</v>
      </c>
      <c r="DH139" s="7">
        <f t="shared" si="379"/>
        <v>0.15</v>
      </c>
      <c r="DI139" s="7">
        <f t="shared" si="380"/>
        <v>0.15</v>
      </c>
      <c r="DJ139" s="7">
        <f t="shared" si="381"/>
        <v>0.15</v>
      </c>
      <c r="DK139" s="7">
        <f t="shared" si="352"/>
        <v>0.15</v>
      </c>
      <c r="DL139" s="7">
        <f t="shared" si="382"/>
        <v>0.3</v>
      </c>
      <c r="DM139" s="7">
        <f t="shared" si="383"/>
        <v>0.3</v>
      </c>
      <c r="DN139" s="7">
        <f t="shared" si="384"/>
        <v>0.3</v>
      </c>
      <c r="DO139" s="7">
        <f t="shared" si="385"/>
        <v>0.3</v>
      </c>
      <c r="DP139" s="7">
        <f>IF(MIN(Data[[#This Row],[¿El agente demuestra escucha activa durante la gestión?6]:[¿El agente parafrasea para confirmar entendimiento?9]])=0,0,30%)</f>
        <v>0.3</v>
      </c>
      <c r="DQ139" s="7">
        <f t="shared" si="386"/>
        <v>0.3</v>
      </c>
      <c r="DR139" s="7">
        <f t="shared" si="387"/>
        <v>0.3</v>
      </c>
      <c r="DS139" s="7">
        <f t="shared" si="388"/>
        <v>0.3</v>
      </c>
      <c r="DT139" s="7">
        <f t="shared" si="389"/>
        <v>0.3</v>
      </c>
      <c r="DU139" s="7">
        <f>IF(MIN(Data[[#This Row],[¿El agente adapta su comunicación al cliente?11]:[¿El agente utiliza el plural corporativo correctamente?14]])=0,0,30%)</f>
        <v>0.3</v>
      </c>
      <c r="DV139" s="7">
        <f t="shared" si="390"/>
        <v>0.25</v>
      </c>
      <c r="DW139" s="7">
        <f t="shared" si="353"/>
        <v>0.25</v>
      </c>
      <c r="DX139" s="7">
        <f t="shared" si="354"/>
        <v>1</v>
      </c>
      <c r="DY139" s="7">
        <f t="shared" si="495"/>
        <v>1</v>
      </c>
      <c r="DZ139" s="7">
        <f t="shared" si="496"/>
        <v>1</v>
      </c>
      <c r="EA139" s="7">
        <f t="shared" si="497"/>
        <v>1</v>
      </c>
      <c r="EB139" s="7">
        <f t="shared" si="498"/>
        <v>1</v>
      </c>
      <c r="EC139" s="7">
        <f t="shared" si="355"/>
        <v>1</v>
      </c>
      <c r="ED139" s="7">
        <f t="shared" si="391"/>
        <v>1</v>
      </c>
      <c r="EE139" s="7">
        <f t="shared" si="392"/>
        <v>1</v>
      </c>
      <c r="EF139" s="7">
        <f>IF(SUM(Data[[#This Row],[¿El agente presenta correctamente los beneficios del producto?23]:[¿El agente comunica beneficios emocionales al cliente?24]])=200%,100%,0%)</f>
        <v>1</v>
      </c>
      <c r="EG139" s="7">
        <f t="shared" si="393"/>
        <v>1</v>
      </c>
      <c r="EH139" s="7">
        <f t="shared" si="394"/>
        <v>1</v>
      </c>
      <c r="EI139" s="7">
        <f t="shared" si="395"/>
        <v>1</v>
      </c>
      <c r="EJ139" s="7">
        <f t="shared" si="356"/>
        <v>1</v>
      </c>
      <c r="EK139" s="7">
        <f t="shared" si="396"/>
        <v>1</v>
      </c>
      <c r="EL139" s="7">
        <f>+Data[[#This Row],[¿El agente explica los términos y condiciones del servicio?28]]</f>
        <v>1</v>
      </c>
      <c r="EM139" s="7">
        <f t="shared" si="397"/>
        <v>1</v>
      </c>
      <c r="EN139" s="7">
        <f>+Data[[#This Row],[¿El agente identifica correctamente la solicitud del cliente? 2]]</f>
        <v>1</v>
      </c>
      <c r="EO139" s="7">
        <f t="shared" si="398"/>
        <v>1</v>
      </c>
      <c r="EP139" s="7">
        <f t="shared" si="399"/>
        <v>1</v>
      </c>
      <c r="EQ139" s="7">
        <f t="shared" si="400"/>
        <v>1</v>
      </c>
      <c r="ER139" s="7">
        <f t="shared" si="357"/>
        <v>1</v>
      </c>
      <c r="ES139" s="7">
        <f t="shared" si="401"/>
        <v>1</v>
      </c>
      <c r="ET139" s="7">
        <f t="shared" si="402"/>
        <v>1</v>
      </c>
      <c r="EU139" s="7">
        <f t="shared" si="358"/>
        <v>1</v>
      </c>
      <c r="EV139" s="7">
        <f t="shared" si="403"/>
        <v>1</v>
      </c>
      <c r="EW139" s="7">
        <f t="shared" si="404"/>
        <v>1</v>
      </c>
      <c r="EX139" s="7">
        <f t="shared" si="499"/>
        <v>1</v>
      </c>
      <c r="EY139" s="7">
        <f t="shared" si="500"/>
        <v>1</v>
      </c>
      <c r="EZ139" s="7">
        <f t="shared" si="405"/>
        <v>1</v>
      </c>
      <c r="FA139" s="7">
        <f t="shared" si="501"/>
        <v>0</v>
      </c>
      <c r="FB139" s="7">
        <f t="shared" si="359"/>
        <v>0</v>
      </c>
      <c r="FC139" s="7">
        <f t="shared" si="360"/>
        <v>0</v>
      </c>
      <c r="FD139" s="7">
        <f t="shared" si="406"/>
        <v>0</v>
      </c>
      <c r="FE139" s="7">
        <f t="shared" si="407"/>
        <v>0</v>
      </c>
      <c r="FF139" s="7">
        <f t="shared" si="408"/>
        <v>1</v>
      </c>
      <c r="FG139" s="7">
        <f t="shared" si="409"/>
        <v>1</v>
      </c>
      <c r="FH139" s="7">
        <f t="shared" si="410"/>
        <v>1</v>
      </c>
      <c r="FI139" s="7">
        <f t="shared" si="411"/>
        <v>1</v>
      </c>
      <c r="FJ139" s="7">
        <f t="shared" si="361"/>
        <v>0</v>
      </c>
      <c r="FK139" s="7">
        <f t="shared" si="412"/>
        <v>1</v>
      </c>
      <c r="FL139" s="7">
        <f>+Data[[#This Row],[¿El agente gestiona la oferta según la campaña vigente?48]]</f>
        <v>1</v>
      </c>
      <c r="FM139" s="7">
        <f t="shared" si="413"/>
        <v>1</v>
      </c>
      <c r="FN139" s="7">
        <f t="shared" si="414"/>
        <v>1</v>
      </c>
      <c r="FO139" s="7">
        <f t="shared" si="415"/>
        <v>1</v>
      </c>
      <c r="FP139" s="7">
        <f t="shared" si="362"/>
        <v>1</v>
      </c>
      <c r="FQ139" s="7">
        <f t="shared" si="416"/>
        <v>1</v>
      </c>
      <c r="FR139" s="7">
        <f>+Data[[#This Row],[¿El agente registra correctamente todas las interacciones?52]]</f>
        <v>1</v>
      </c>
      <c r="FS139" s="7">
        <f t="shared" si="363"/>
        <v>0</v>
      </c>
      <c r="FT139" s="240">
        <f t="shared" si="417"/>
        <v>1</v>
      </c>
      <c r="FU139" s="7">
        <f>+Data[[#This Row],[¿El agente confirma la titularidad del cliente adecuadamente?53]]</f>
        <v>1</v>
      </c>
      <c r="FV139" s="240">
        <f t="shared" si="418"/>
        <v>1</v>
      </c>
      <c r="FW139" s="240">
        <f t="shared" si="419"/>
        <v>1</v>
      </c>
      <c r="FX139" s="7">
        <f t="shared" si="364"/>
        <v>1</v>
      </c>
      <c r="FY139" s="240">
        <f t="shared" si="420"/>
        <v>1</v>
      </c>
      <c r="FZ139" s="7">
        <f>+Data[[#This Row],[¿El agente evita compartir información sensible?56]]</f>
        <v>1</v>
      </c>
      <c r="GA139" s="7">
        <f t="shared" si="365"/>
        <v>1</v>
      </c>
      <c r="GB139" s="189">
        <f t="shared" si="366"/>
        <v>0.1</v>
      </c>
      <c r="GC139" s="189">
        <f t="shared" si="367"/>
        <v>0</v>
      </c>
      <c r="GD139" s="190">
        <f t="shared" si="368"/>
        <v>0</v>
      </c>
      <c r="GE139" s="190">
        <f t="shared" si="369"/>
        <v>0.3</v>
      </c>
      <c r="GF139" s="7">
        <f t="shared" si="370"/>
        <v>0.4</v>
      </c>
      <c r="GG139" s="187">
        <f>1</f>
        <v>1</v>
      </c>
      <c r="GH139" s="187">
        <f t="shared" si="421"/>
        <v>1</v>
      </c>
      <c r="GI139" t="str">
        <f t="shared" si="422"/>
        <v/>
      </c>
      <c r="GJ139" t="str">
        <f t="shared" si="423"/>
        <v/>
      </c>
      <c r="GK139" t="str">
        <f t="shared" si="424"/>
        <v/>
      </c>
      <c r="GN139" t="str">
        <f t="shared" si="425"/>
        <v/>
      </c>
      <c r="GO139" t="str">
        <f t="shared" si="426"/>
        <v/>
      </c>
      <c r="GP139" t="str">
        <f t="shared" si="427"/>
        <v/>
      </c>
      <c r="GQ139" t="str">
        <f t="shared" si="428"/>
        <v/>
      </c>
      <c r="GR139" t="str">
        <f t="shared" si="429"/>
        <v/>
      </c>
      <c r="GS139" t="str">
        <f t="shared" si="430"/>
        <v/>
      </c>
      <c r="GT139" t="str">
        <f t="shared" si="431"/>
        <v/>
      </c>
      <c r="GU139" t="e">
        <f>IF(#REF!="No",#REF!,"")</f>
        <v>#REF!</v>
      </c>
      <c r="GV139" t="str">
        <f t="shared" si="432"/>
        <v/>
      </c>
      <c r="GW139" t="str">
        <f t="shared" si="433"/>
        <v/>
      </c>
      <c r="GX139" t="str">
        <f t="shared" si="434"/>
        <v/>
      </c>
      <c r="GY139" t="str">
        <f t="shared" si="435"/>
        <v/>
      </c>
      <c r="GZ139" t="str">
        <f t="shared" si="436"/>
        <v/>
      </c>
      <c r="HA139" t="str">
        <f t="shared" si="437"/>
        <v/>
      </c>
      <c r="HB139" t="str">
        <f t="shared" si="438"/>
        <v/>
      </c>
      <c r="HC139" t="str">
        <f t="shared" si="439"/>
        <v/>
      </c>
      <c r="HD139" t="str">
        <f t="shared" si="440"/>
        <v/>
      </c>
      <c r="HE139" t="str">
        <f t="shared" si="441"/>
        <v/>
      </c>
      <c r="HF139" t="str">
        <f t="shared" si="442"/>
        <v/>
      </c>
      <c r="HG139" t="str">
        <f t="shared" si="443"/>
        <v/>
      </c>
      <c r="HH139" t="str">
        <f t="shared" si="444"/>
        <v/>
      </c>
      <c r="HI139" t="str">
        <f t="shared" si="445"/>
        <v/>
      </c>
      <c r="HJ139" t="str">
        <f t="shared" si="446"/>
        <v/>
      </c>
      <c r="HK139" t="str">
        <f t="shared" si="447"/>
        <v/>
      </c>
      <c r="HL139" t="str">
        <f t="shared" si="448"/>
        <v/>
      </c>
      <c r="HM139" t="str">
        <f t="shared" si="449"/>
        <v/>
      </c>
      <c r="HN139" t="str">
        <f t="shared" si="450"/>
        <v/>
      </c>
      <c r="HO139" t="str">
        <f t="shared" si="451"/>
        <v/>
      </c>
      <c r="HP139" t="str">
        <f t="shared" si="452"/>
        <v/>
      </c>
      <c r="HQ139" t="e">
        <f>IF(#REF!="No",#REF!,"")</f>
        <v>#REF!</v>
      </c>
      <c r="HR139" t="e">
        <f>IF(#REF!="No",#REF!,"")</f>
        <v>#REF!</v>
      </c>
      <c r="HS139" t="str">
        <f t="shared" si="453"/>
        <v xml:space="preserve">¿El agente ofrece adecuadamente un producto adicional? </v>
      </c>
      <c r="HT139" t="str">
        <f t="shared" si="454"/>
        <v xml:space="preserve">¿El agente realiza venta cruzada cuando corresponde? </v>
      </c>
      <c r="HU139" t="str">
        <f t="shared" si="455"/>
        <v/>
      </c>
      <c r="HV139" t="str">
        <f t="shared" si="456"/>
        <v/>
      </c>
      <c r="HW139" t="str">
        <f t="shared" si="457"/>
        <v/>
      </c>
      <c r="HX139" t="str">
        <f t="shared" si="458"/>
        <v/>
      </c>
      <c r="HY139" t="str">
        <f t="shared" si="459"/>
        <v/>
      </c>
      <c r="HZ139" t="str">
        <f t="shared" si="460"/>
        <v/>
      </c>
      <c r="IA139" t="str">
        <f t="shared" si="461"/>
        <v/>
      </c>
      <c r="IB139" t="str">
        <f t="shared" si="462"/>
        <v/>
      </c>
      <c r="IC139" t="str">
        <f t="shared" si="463"/>
        <v/>
      </c>
      <c r="ID139" s="187" t="str">
        <f t="shared" si="464"/>
        <v/>
      </c>
      <c r="IE139" s="187" t="str">
        <f t="shared" si="465"/>
        <v/>
      </c>
      <c r="IF139" s="187" t="str">
        <f t="shared" si="466"/>
        <v/>
      </c>
      <c r="IG139" s="187" t="str">
        <f t="shared" si="467"/>
        <v/>
      </c>
      <c r="IH139" s="78" t="str">
        <f>A139&amp;" "&amp;F139&amp;" "&amp;Data[[#This Row],[mes]]</f>
        <v>Josue Armando Vasquez Jimenez Outbound may-26</v>
      </c>
      <c r="II139" s="78">
        <f t="shared" si="375"/>
        <v>1</v>
      </c>
      <c r="IJ139" s="78">
        <f t="shared" si="371"/>
        <v>1</v>
      </c>
      <c r="IK139" s="78">
        <f>IF(Data[[#This Row],[Muestra Critica]]&gt;0,Data[[#This Row],[Muestra Critica]],"")</f>
        <v>1</v>
      </c>
      <c r="IL139">
        <f>IF(IK139="","",COUNTIF($IK$3:$IK554,IK139))</f>
        <v>397</v>
      </c>
      <c r="IM139">
        <f t="shared" si="372"/>
        <v>0</v>
      </c>
      <c r="IN139" s="188" t="str">
        <f t="shared" si="468"/>
        <v>may-26</v>
      </c>
      <c r="IO139" s="78"/>
      <c r="IP139" s="78"/>
      <c r="IQ139" s="78"/>
      <c r="IR139" s="78"/>
      <c r="IS139" s="78" t="str">
        <f ca="1">IFERROR(_xlfn.XLOOKUP(A:A,HC!B:B,HC!E:E,,0),0)</f>
        <v>&gt; 60 dias</v>
      </c>
    </row>
    <row r="140" spans="1:253" ht="15.5">
      <c r="A140" s="205" t="s">
        <v>324</v>
      </c>
      <c r="B140" s="205">
        <v>69885924</v>
      </c>
      <c r="C140" s="210">
        <v>46160</v>
      </c>
      <c r="D140" s="205" t="s">
        <v>449</v>
      </c>
      <c r="E140" s="205" t="s">
        <v>434</v>
      </c>
      <c r="F140" s="205" t="s">
        <v>32</v>
      </c>
      <c r="G140" s="205" t="s">
        <v>436</v>
      </c>
      <c r="H140" s="205" t="s">
        <v>453</v>
      </c>
      <c r="I140" s="206" t="s">
        <v>447</v>
      </c>
      <c r="J140" s="168" t="s">
        <v>33</v>
      </c>
      <c r="K140" s="168" t="s">
        <v>33</v>
      </c>
      <c r="L140" s="168" t="s">
        <v>33</v>
      </c>
      <c r="M140" s="168" t="s">
        <v>33</v>
      </c>
      <c r="N140" s="168" t="s">
        <v>33</v>
      </c>
      <c r="O140" s="168" t="s">
        <v>33</v>
      </c>
      <c r="P140" s="168" t="s">
        <v>33</v>
      </c>
      <c r="Q140" s="168" t="s">
        <v>33</v>
      </c>
      <c r="R140" s="168" t="s">
        <v>33</v>
      </c>
      <c r="S140" s="168" t="s">
        <v>33</v>
      </c>
      <c r="T140" s="168" t="s">
        <v>33</v>
      </c>
      <c r="U140" s="168" t="s">
        <v>33</v>
      </c>
      <c r="V140" s="169" t="s">
        <v>33</v>
      </c>
      <c r="W140" s="169" t="s">
        <v>33</v>
      </c>
      <c r="X140" s="169" t="s">
        <v>33</v>
      </c>
      <c r="Y140" s="169" t="s">
        <v>33</v>
      </c>
      <c r="Z140" s="169" t="s">
        <v>33</v>
      </c>
      <c r="AA140" s="169" t="s">
        <v>33</v>
      </c>
      <c r="AB140" s="169" t="s">
        <v>33</v>
      </c>
      <c r="AC140" s="169" t="s">
        <v>33</v>
      </c>
      <c r="AD140" s="169" t="s">
        <v>33</v>
      </c>
      <c r="AE140" s="169" t="s">
        <v>33</v>
      </c>
      <c r="AF140" s="169" t="s">
        <v>33</v>
      </c>
      <c r="AG140" s="169" t="s">
        <v>33</v>
      </c>
      <c r="AH140" s="169" t="s">
        <v>33</v>
      </c>
      <c r="AI140" s="169" t="s">
        <v>33</v>
      </c>
      <c r="AJ140" s="169" t="s">
        <v>33</v>
      </c>
      <c r="AK140" s="169" t="s">
        <v>33</v>
      </c>
      <c r="AL140" s="169" t="s">
        <v>33</v>
      </c>
      <c r="AM140" s="169" t="s">
        <v>33</v>
      </c>
      <c r="AN140" s="169" t="s">
        <v>33</v>
      </c>
      <c r="AO140" s="169" t="s">
        <v>33</v>
      </c>
      <c r="AP140" s="169" t="s">
        <v>33</v>
      </c>
      <c r="AQ140" s="169" t="s">
        <v>464</v>
      </c>
      <c r="AR140" s="169" t="s">
        <v>34</v>
      </c>
      <c r="AS140" s="169" t="s">
        <v>34</v>
      </c>
      <c r="AT140" s="169" t="s">
        <v>33</v>
      </c>
      <c r="AU140" s="169" t="s">
        <v>33</v>
      </c>
      <c r="AV140" s="169" t="s">
        <v>33</v>
      </c>
      <c r="AW140" s="169" t="s">
        <v>34</v>
      </c>
      <c r="AX140" s="169" t="s">
        <v>33</v>
      </c>
      <c r="AY140" s="169" t="s">
        <v>33</v>
      </c>
      <c r="AZ140" s="169" t="s">
        <v>33</v>
      </c>
      <c r="BA140" s="169" t="s">
        <v>33</v>
      </c>
      <c r="BB140" s="169" t="s">
        <v>33</v>
      </c>
      <c r="BC140" s="207" t="s">
        <v>33</v>
      </c>
      <c r="BD140" s="207" t="s">
        <v>33</v>
      </c>
      <c r="BE140" s="207" t="s">
        <v>33</v>
      </c>
      <c r="BF140" s="208" t="s">
        <v>33</v>
      </c>
      <c r="BG140" s="196"/>
      <c r="BH140" s="211" t="str">
        <f>Data[[#This Row],[Tipo de Muestra]]</f>
        <v>Critica</v>
      </c>
      <c r="BI140" s="196"/>
      <c r="BJ140" s="196"/>
      <c r="BK140">
        <f t="shared" si="376"/>
        <v>1</v>
      </c>
      <c r="BL140">
        <f t="shared" si="377"/>
        <v>1</v>
      </c>
      <c r="BM140">
        <f t="shared" si="332"/>
        <v>1</v>
      </c>
      <c r="BN140">
        <f t="shared" si="333"/>
        <v>1</v>
      </c>
      <c r="BO140">
        <f t="shared" si="334"/>
        <v>1</v>
      </c>
      <c r="BP140">
        <f t="shared" si="335"/>
        <v>1</v>
      </c>
      <c r="BQ140">
        <f t="shared" si="336"/>
        <v>1</v>
      </c>
      <c r="BR140">
        <f t="shared" si="337"/>
        <v>1</v>
      </c>
      <c r="BS140">
        <f t="shared" si="338"/>
        <v>1</v>
      </c>
      <c r="BT140">
        <f t="shared" si="339"/>
        <v>1</v>
      </c>
      <c r="BU140">
        <f t="shared" si="340"/>
        <v>1</v>
      </c>
      <c r="BV140">
        <f t="shared" si="341"/>
        <v>1</v>
      </c>
      <c r="BW140">
        <f t="shared" si="342"/>
        <v>1</v>
      </c>
      <c r="BX140">
        <f t="shared" si="343"/>
        <v>1</v>
      </c>
      <c r="BY140">
        <f t="shared" si="344"/>
        <v>1</v>
      </c>
      <c r="BZ140">
        <f t="shared" si="345"/>
        <v>1</v>
      </c>
      <c r="CA140">
        <f t="shared" si="346"/>
        <v>1</v>
      </c>
      <c r="CB140">
        <f t="shared" si="347"/>
        <v>1</v>
      </c>
      <c r="CC140">
        <f t="shared" si="348"/>
        <v>1</v>
      </c>
      <c r="CD140">
        <f t="shared" si="349"/>
        <v>1</v>
      </c>
      <c r="CE140">
        <f t="shared" si="350"/>
        <v>1</v>
      </c>
      <c r="CF140">
        <f t="shared" si="469"/>
        <v>1</v>
      </c>
      <c r="CG140">
        <f t="shared" si="470"/>
        <v>1</v>
      </c>
      <c r="CH140">
        <f t="shared" si="471"/>
        <v>1</v>
      </c>
      <c r="CI140">
        <f t="shared" si="472"/>
        <v>1</v>
      </c>
      <c r="CJ140">
        <f t="shared" si="473"/>
        <v>1</v>
      </c>
      <c r="CK140">
        <f t="shared" si="474"/>
        <v>1</v>
      </c>
      <c r="CL140">
        <f t="shared" si="475"/>
        <v>1</v>
      </c>
      <c r="CM140">
        <f t="shared" si="476"/>
        <v>1</v>
      </c>
      <c r="CN140">
        <f t="shared" si="477"/>
        <v>1</v>
      </c>
      <c r="CO140">
        <f t="shared" si="478"/>
        <v>1</v>
      </c>
      <c r="CP140">
        <f t="shared" si="479"/>
        <v>1</v>
      </c>
      <c r="CQ140">
        <f t="shared" si="480"/>
        <v>1</v>
      </c>
      <c r="CR140">
        <f t="shared" si="481"/>
        <v>0</v>
      </c>
      <c r="CS140">
        <f t="shared" si="482"/>
        <v>0</v>
      </c>
      <c r="CT140">
        <f t="shared" si="483"/>
        <v>1</v>
      </c>
      <c r="CU140">
        <f t="shared" si="484"/>
        <v>1</v>
      </c>
      <c r="CV140">
        <f t="shared" si="485"/>
        <v>1</v>
      </c>
      <c r="CW140">
        <f t="shared" si="486"/>
        <v>0</v>
      </c>
      <c r="CX140">
        <f t="shared" si="487"/>
        <v>1</v>
      </c>
      <c r="CY140">
        <f t="shared" si="488"/>
        <v>1</v>
      </c>
      <c r="CZ140">
        <f t="shared" si="489"/>
        <v>1</v>
      </c>
      <c r="DA140">
        <f t="shared" si="490"/>
        <v>1</v>
      </c>
      <c r="DB140">
        <f t="shared" si="491"/>
        <v>1</v>
      </c>
      <c r="DC140" s="187">
        <f t="shared" si="492"/>
        <v>1</v>
      </c>
      <c r="DD140" s="187">
        <f t="shared" si="493"/>
        <v>1</v>
      </c>
      <c r="DE140" s="187">
        <f t="shared" si="494"/>
        <v>1</v>
      </c>
      <c r="DF140" s="187">
        <f t="shared" si="378"/>
        <v>1</v>
      </c>
      <c r="DG140">
        <f t="shared" si="351"/>
        <v>1</v>
      </c>
      <c r="DH140" s="7">
        <f t="shared" si="379"/>
        <v>0.15</v>
      </c>
      <c r="DI140" s="7">
        <f t="shared" si="380"/>
        <v>0.15</v>
      </c>
      <c r="DJ140" s="7">
        <f t="shared" si="381"/>
        <v>0.15</v>
      </c>
      <c r="DK140" s="7">
        <f t="shared" si="352"/>
        <v>0.15</v>
      </c>
      <c r="DL140" s="7">
        <f t="shared" si="382"/>
        <v>0.3</v>
      </c>
      <c r="DM140" s="7">
        <f t="shared" si="383"/>
        <v>0.3</v>
      </c>
      <c r="DN140" s="7">
        <f t="shared" si="384"/>
        <v>0.3</v>
      </c>
      <c r="DO140" s="7">
        <f t="shared" si="385"/>
        <v>0.3</v>
      </c>
      <c r="DP140" s="7">
        <f>IF(MIN(Data[[#This Row],[¿El agente demuestra escucha activa durante la gestión?6]:[¿El agente parafrasea para confirmar entendimiento?9]])=0,0,30%)</f>
        <v>0.3</v>
      </c>
      <c r="DQ140" s="7">
        <f t="shared" si="386"/>
        <v>0.3</v>
      </c>
      <c r="DR140" s="7">
        <f t="shared" si="387"/>
        <v>0.3</v>
      </c>
      <c r="DS140" s="7">
        <f t="shared" si="388"/>
        <v>0.3</v>
      </c>
      <c r="DT140" s="7">
        <f t="shared" si="389"/>
        <v>0.3</v>
      </c>
      <c r="DU140" s="7">
        <f>IF(MIN(Data[[#This Row],[¿El agente adapta su comunicación al cliente?11]:[¿El agente utiliza el plural corporativo correctamente?14]])=0,0,30%)</f>
        <v>0.3</v>
      </c>
      <c r="DV140" s="7">
        <f t="shared" si="390"/>
        <v>0.25</v>
      </c>
      <c r="DW140" s="7">
        <f t="shared" si="353"/>
        <v>0.25</v>
      </c>
      <c r="DX140" s="7">
        <f t="shared" si="354"/>
        <v>1</v>
      </c>
      <c r="DY140" s="7">
        <f t="shared" si="495"/>
        <v>1</v>
      </c>
      <c r="DZ140" s="7">
        <f t="shared" si="496"/>
        <v>1</v>
      </c>
      <c r="EA140" s="7">
        <f t="shared" si="497"/>
        <v>1</v>
      </c>
      <c r="EB140" s="7">
        <f t="shared" si="498"/>
        <v>1</v>
      </c>
      <c r="EC140" s="7">
        <f t="shared" si="355"/>
        <v>1</v>
      </c>
      <c r="ED140" s="7">
        <f t="shared" si="391"/>
        <v>1</v>
      </c>
      <c r="EE140" s="7">
        <f t="shared" si="392"/>
        <v>1</v>
      </c>
      <c r="EF140" s="7">
        <f>IF(SUM(Data[[#This Row],[¿El agente presenta correctamente los beneficios del producto?23]:[¿El agente comunica beneficios emocionales al cliente?24]])=200%,100%,0%)</f>
        <v>1</v>
      </c>
      <c r="EG140" s="7">
        <f t="shared" si="393"/>
        <v>1</v>
      </c>
      <c r="EH140" s="7">
        <f t="shared" si="394"/>
        <v>1</v>
      </c>
      <c r="EI140" s="7">
        <f t="shared" si="395"/>
        <v>1</v>
      </c>
      <c r="EJ140" s="7">
        <f t="shared" si="356"/>
        <v>1</v>
      </c>
      <c r="EK140" s="7">
        <f t="shared" si="396"/>
        <v>1</v>
      </c>
      <c r="EL140" s="7">
        <f>+Data[[#This Row],[¿El agente explica los términos y condiciones del servicio?28]]</f>
        <v>1</v>
      </c>
      <c r="EM140" s="7">
        <f t="shared" si="397"/>
        <v>1</v>
      </c>
      <c r="EN140" s="7">
        <f>+Data[[#This Row],[¿El agente identifica correctamente la solicitud del cliente? 2]]</f>
        <v>1</v>
      </c>
      <c r="EO140" s="7">
        <f t="shared" si="398"/>
        <v>1</v>
      </c>
      <c r="EP140" s="7">
        <f t="shared" si="399"/>
        <v>1</v>
      </c>
      <c r="EQ140" s="7">
        <f t="shared" si="400"/>
        <v>1</v>
      </c>
      <c r="ER140" s="7">
        <f t="shared" si="357"/>
        <v>1</v>
      </c>
      <c r="ES140" s="7">
        <f t="shared" si="401"/>
        <v>1</v>
      </c>
      <c r="ET140" s="7">
        <f t="shared" si="402"/>
        <v>1</v>
      </c>
      <c r="EU140" s="7">
        <f t="shared" si="358"/>
        <v>1</v>
      </c>
      <c r="EV140" s="7">
        <f t="shared" si="403"/>
        <v>1</v>
      </c>
      <c r="EW140" s="7">
        <f t="shared" si="404"/>
        <v>1</v>
      </c>
      <c r="EX140" s="7">
        <f t="shared" si="499"/>
        <v>1</v>
      </c>
      <c r="EY140" s="7">
        <f t="shared" si="500"/>
        <v>1</v>
      </c>
      <c r="EZ140" s="7">
        <f t="shared" si="405"/>
        <v>1</v>
      </c>
      <c r="FA140" s="7">
        <f t="shared" si="501"/>
        <v>0</v>
      </c>
      <c r="FB140" s="7">
        <f t="shared" si="359"/>
        <v>0</v>
      </c>
      <c r="FC140" s="7">
        <f t="shared" si="360"/>
        <v>0</v>
      </c>
      <c r="FD140" s="7">
        <f t="shared" si="406"/>
        <v>0</v>
      </c>
      <c r="FE140" s="7">
        <f t="shared" si="407"/>
        <v>0</v>
      </c>
      <c r="FF140" s="7">
        <f t="shared" si="408"/>
        <v>1</v>
      </c>
      <c r="FG140" s="7">
        <f t="shared" si="409"/>
        <v>1</v>
      </c>
      <c r="FH140" s="7">
        <f t="shared" si="410"/>
        <v>1</v>
      </c>
      <c r="FI140" s="7">
        <f t="shared" si="411"/>
        <v>0</v>
      </c>
      <c r="FJ140" s="7">
        <f t="shared" si="361"/>
        <v>0</v>
      </c>
      <c r="FK140" s="7">
        <f t="shared" si="412"/>
        <v>1</v>
      </c>
      <c r="FL140" s="7">
        <f>+Data[[#This Row],[¿El agente gestiona la oferta según la campaña vigente?48]]</f>
        <v>1</v>
      </c>
      <c r="FM140" s="7">
        <f t="shared" si="413"/>
        <v>1</v>
      </c>
      <c r="FN140" s="7">
        <f t="shared" si="414"/>
        <v>1</v>
      </c>
      <c r="FO140" s="7">
        <f t="shared" si="415"/>
        <v>1</v>
      </c>
      <c r="FP140" s="7">
        <f t="shared" si="362"/>
        <v>1</v>
      </c>
      <c r="FQ140" s="7">
        <f t="shared" si="416"/>
        <v>1</v>
      </c>
      <c r="FR140" s="7">
        <f>+Data[[#This Row],[¿El agente registra correctamente todas las interacciones?52]]</f>
        <v>1</v>
      </c>
      <c r="FS140" s="7">
        <f t="shared" si="363"/>
        <v>0</v>
      </c>
      <c r="FT140" s="240">
        <f t="shared" si="417"/>
        <v>1</v>
      </c>
      <c r="FU140" s="7">
        <f>+Data[[#This Row],[¿El agente confirma la titularidad del cliente adecuadamente?53]]</f>
        <v>1</v>
      </c>
      <c r="FV140" s="240">
        <f t="shared" si="418"/>
        <v>1</v>
      </c>
      <c r="FW140" s="240">
        <f t="shared" si="419"/>
        <v>1</v>
      </c>
      <c r="FX140" s="7">
        <f t="shared" si="364"/>
        <v>1</v>
      </c>
      <c r="FY140" s="240">
        <f t="shared" si="420"/>
        <v>1</v>
      </c>
      <c r="FZ140" s="7">
        <f>+Data[[#This Row],[¿El agente evita compartir información sensible?56]]</f>
        <v>1</v>
      </c>
      <c r="GA140" s="7">
        <f t="shared" si="365"/>
        <v>1</v>
      </c>
      <c r="GB140" s="189">
        <f t="shared" si="366"/>
        <v>0.1</v>
      </c>
      <c r="GC140" s="189">
        <f t="shared" si="367"/>
        <v>0</v>
      </c>
      <c r="GD140" s="190">
        <f t="shared" si="368"/>
        <v>0</v>
      </c>
      <c r="GE140" s="190">
        <f t="shared" si="369"/>
        <v>0.3</v>
      </c>
      <c r="GF140" s="7">
        <f t="shared" si="370"/>
        <v>0.4</v>
      </c>
      <c r="GG140" s="187">
        <f>1</f>
        <v>1</v>
      </c>
      <c r="GH140" s="187">
        <f t="shared" si="421"/>
        <v>1</v>
      </c>
      <c r="GI140" t="str">
        <f t="shared" si="422"/>
        <v/>
      </c>
      <c r="GJ140" t="str">
        <f t="shared" si="423"/>
        <v/>
      </c>
      <c r="GK140" t="str">
        <f t="shared" si="424"/>
        <v/>
      </c>
      <c r="GN140" t="str">
        <f t="shared" si="425"/>
        <v/>
      </c>
      <c r="GO140" t="str">
        <f t="shared" si="426"/>
        <v/>
      </c>
      <c r="GP140" t="str">
        <f t="shared" si="427"/>
        <v/>
      </c>
      <c r="GQ140" t="str">
        <f t="shared" si="428"/>
        <v/>
      </c>
      <c r="GR140" t="str">
        <f t="shared" si="429"/>
        <v/>
      </c>
      <c r="GS140" t="str">
        <f t="shared" si="430"/>
        <v/>
      </c>
      <c r="GT140" t="str">
        <f t="shared" si="431"/>
        <v/>
      </c>
      <c r="GU140" t="e">
        <f>IF(#REF!="No",#REF!,"")</f>
        <v>#REF!</v>
      </c>
      <c r="GV140" t="str">
        <f t="shared" si="432"/>
        <v/>
      </c>
      <c r="GW140" t="str">
        <f t="shared" si="433"/>
        <v/>
      </c>
      <c r="GX140" t="str">
        <f t="shared" si="434"/>
        <v/>
      </c>
      <c r="GY140" t="str">
        <f t="shared" si="435"/>
        <v/>
      </c>
      <c r="GZ140" t="str">
        <f t="shared" si="436"/>
        <v/>
      </c>
      <c r="HA140" t="str">
        <f t="shared" si="437"/>
        <v/>
      </c>
      <c r="HB140" t="str">
        <f t="shared" si="438"/>
        <v/>
      </c>
      <c r="HC140" t="str">
        <f t="shared" si="439"/>
        <v/>
      </c>
      <c r="HD140" t="str">
        <f t="shared" si="440"/>
        <v/>
      </c>
      <c r="HE140" t="str">
        <f t="shared" si="441"/>
        <v/>
      </c>
      <c r="HF140" t="str">
        <f t="shared" si="442"/>
        <v/>
      </c>
      <c r="HG140" t="str">
        <f t="shared" si="443"/>
        <v/>
      </c>
      <c r="HH140" t="str">
        <f t="shared" si="444"/>
        <v/>
      </c>
      <c r="HI140" t="str">
        <f t="shared" si="445"/>
        <v/>
      </c>
      <c r="HJ140" t="str">
        <f t="shared" si="446"/>
        <v/>
      </c>
      <c r="HK140" t="str">
        <f t="shared" si="447"/>
        <v/>
      </c>
      <c r="HL140" t="str">
        <f t="shared" si="448"/>
        <v/>
      </c>
      <c r="HM140" t="str">
        <f t="shared" si="449"/>
        <v/>
      </c>
      <c r="HN140" t="str">
        <f t="shared" si="450"/>
        <v/>
      </c>
      <c r="HO140" t="str">
        <f t="shared" si="451"/>
        <v/>
      </c>
      <c r="HP140" t="str">
        <f t="shared" si="452"/>
        <v/>
      </c>
      <c r="HQ140" t="e">
        <f>IF(#REF!="No",#REF!,"")</f>
        <v>#REF!</v>
      </c>
      <c r="HR140" t="e">
        <f>IF(#REF!="No",#REF!,"")</f>
        <v>#REF!</v>
      </c>
      <c r="HS140" t="str">
        <f t="shared" si="453"/>
        <v xml:space="preserve">¿El agente ofrece adecuadamente un producto adicional? </v>
      </c>
      <c r="HT140" t="str">
        <f t="shared" si="454"/>
        <v xml:space="preserve">¿El agente realiza venta cruzada cuando corresponde? </v>
      </c>
      <c r="HU140" t="str">
        <f t="shared" si="455"/>
        <v/>
      </c>
      <c r="HV140" t="str">
        <f t="shared" si="456"/>
        <v/>
      </c>
      <c r="HW140" t="str">
        <f t="shared" si="457"/>
        <v/>
      </c>
      <c r="HX140" t="str">
        <f t="shared" si="458"/>
        <v xml:space="preserve">¿El agente maneja correctamente las objeciones del cliente? </v>
      </c>
      <c r="HY140" t="str">
        <f t="shared" si="459"/>
        <v/>
      </c>
      <c r="HZ140" t="str">
        <f t="shared" si="460"/>
        <v/>
      </c>
      <c r="IA140" t="str">
        <f t="shared" si="461"/>
        <v/>
      </c>
      <c r="IB140" t="str">
        <f t="shared" si="462"/>
        <v/>
      </c>
      <c r="IC140" t="str">
        <f t="shared" si="463"/>
        <v/>
      </c>
      <c r="ID140" s="187" t="str">
        <f t="shared" si="464"/>
        <v/>
      </c>
      <c r="IE140" s="187" t="str">
        <f t="shared" si="465"/>
        <v/>
      </c>
      <c r="IF140" s="187" t="str">
        <f t="shared" si="466"/>
        <v/>
      </c>
      <c r="IG140" s="187" t="str">
        <f t="shared" si="467"/>
        <v/>
      </c>
      <c r="IH140" s="78" t="str">
        <f>A140&amp;" "&amp;F140&amp;" "&amp;Data[[#This Row],[mes]]</f>
        <v>Cristhyan Josue Vega Rivera Outbound may-26</v>
      </c>
      <c r="II140" s="78">
        <f t="shared" si="375"/>
        <v>1</v>
      </c>
      <c r="IJ140" s="78">
        <f t="shared" si="371"/>
        <v>1</v>
      </c>
      <c r="IK140" s="78">
        <f>IF(Data[[#This Row],[Muestra Critica]]&gt;0,Data[[#This Row],[Muestra Critica]],"")</f>
        <v>1</v>
      </c>
      <c r="IL140">
        <f>IF(IK140="","",COUNTIF($IK$3:$IK555,IK140))</f>
        <v>397</v>
      </c>
      <c r="IM140">
        <f t="shared" si="372"/>
        <v>0</v>
      </c>
      <c r="IN140" s="188" t="str">
        <f t="shared" si="468"/>
        <v>may-26</v>
      </c>
      <c r="IO140" s="78"/>
      <c r="IP140" s="78"/>
      <c r="IQ140" s="78"/>
      <c r="IR140" s="78"/>
      <c r="IS140" s="78" t="str">
        <f ca="1">IFERROR(_xlfn.XLOOKUP(A:A,HC!B:B,HC!E:E,,0),0)</f>
        <v>&gt; 60 dias</v>
      </c>
    </row>
    <row r="141" spans="1:253" ht="15.5">
      <c r="A141" s="205" t="s">
        <v>325</v>
      </c>
      <c r="B141" s="205">
        <v>67068963</v>
      </c>
      <c r="C141" s="210">
        <v>46160</v>
      </c>
      <c r="D141" s="205" t="s">
        <v>449</v>
      </c>
      <c r="E141" s="205" t="s">
        <v>434</v>
      </c>
      <c r="F141" s="205" t="s">
        <v>32</v>
      </c>
      <c r="G141" s="205" t="s">
        <v>436</v>
      </c>
      <c r="H141" s="205" t="s">
        <v>453</v>
      </c>
      <c r="I141" s="206" t="s">
        <v>447</v>
      </c>
      <c r="J141" s="168" t="s">
        <v>33</v>
      </c>
      <c r="K141" s="168" t="s">
        <v>33</v>
      </c>
      <c r="L141" s="168" t="s">
        <v>33</v>
      </c>
      <c r="M141" s="168" t="s">
        <v>33</v>
      </c>
      <c r="N141" s="168" t="s">
        <v>33</v>
      </c>
      <c r="O141" s="168" t="s">
        <v>33</v>
      </c>
      <c r="P141" s="168" t="s">
        <v>33</v>
      </c>
      <c r="Q141" s="168" t="s">
        <v>33</v>
      </c>
      <c r="R141" s="168" t="s">
        <v>33</v>
      </c>
      <c r="S141" s="168" t="s">
        <v>33</v>
      </c>
      <c r="T141" s="168" t="s">
        <v>33</v>
      </c>
      <c r="U141" s="168" t="s">
        <v>33</v>
      </c>
      <c r="V141" s="169" t="s">
        <v>33</v>
      </c>
      <c r="W141" s="169" t="s">
        <v>33</v>
      </c>
      <c r="X141" s="169" t="s">
        <v>33</v>
      </c>
      <c r="Y141" s="169" t="s">
        <v>33</v>
      </c>
      <c r="Z141" s="169" t="s">
        <v>33</v>
      </c>
      <c r="AA141" s="169" t="s">
        <v>33</v>
      </c>
      <c r="AB141" s="169" t="s">
        <v>33</v>
      </c>
      <c r="AC141" s="169" t="s">
        <v>33</v>
      </c>
      <c r="AD141" s="169" t="s">
        <v>33</v>
      </c>
      <c r="AE141" s="169" t="s">
        <v>33</v>
      </c>
      <c r="AF141" s="169" t="s">
        <v>33</v>
      </c>
      <c r="AG141" s="169" t="s">
        <v>33</v>
      </c>
      <c r="AH141" s="169" t="s">
        <v>33</v>
      </c>
      <c r="AI141" s="169" t="s">
        <v>33</v>
      </c>
      <c r="AJ141" s="169" t="s">
        <v>33</v>
      </c>
      <c r="AK141" s="169" t="s">
        <v>33</v>
      </c>
      <c r="AL141" s="169" t="s">
        <v>33</v>
      </c>
      <c r="AM141" s="169" t="s">
        <v>33</v>
      </c>
      <c r="AN141" s="169" t="s">
        <v>33</v>
      </c>
      <c r="AO141" s="169" t="s">
        <v>33</v>
      </c>
      <c r="AP141" s="169" t="s">
        <v>33</v>
      </c>
      <c r="AQ141" s="169" t="s">
        <v>464</v>
      </c>
      <c r="AR141" s="169" t="s">
        <v>34</v>
      </c>
      <c r="AS141" s="169" t="s">
        <v>34</v>
      </c>
      <c r="AT141" s="169" t="s">
        <v>33</v>
      </c>
      <c r="AU141" s="169" t="s">
        <v>33</v>
      </c>
      <c r="AV141" s="169" t="s">
        <v>33</v>
      </c>
      <c r="AW141" s="169" t="s">
        <v>34</v>
      </c>
      <c r="AX141" s="169" t="s">
        <v>33</v>
      </c>
      <c r="AY141" s="169" t="s">
        <v>33</v>
      </c>
      <c r="AZ141" s="169" t="s">
        <v>33</v>
      </c>
      <c r="BA141" s="169" t="s">
        <v>33</v>
      </c>
      <c r="BB141" s="169" t="s">
        <v>33</v>
      </c>
      <c r="BC141" s="207" t="s">
        <v>33</v>
      </c>
      <c r="BD141" s="207" t="s">
        <v>33</v>
      </c>
      <c r="BE141" s="207" t="s">
        <v>33</v>
      </c>
      <c r="BF141" s="208" t="s">
        <v>33</v>
      </c>
      <c r="BG141" s="196"/>
      <c r="BH141" s="211" t="str">
        <f>Data[[#This Row],[Tipo de Muestra]]</f>
        <v>Critica</v>
      </c>
      <c r="BI141" s="196"/>
      <c r="BJ141" s="196"/>
      <c r="BK141">
        <f t="shared" si="376"/>
        <v>1</v>
      </c>
      <c r="BL141">
        <f t="shared" si="377"/>
        <v>1</v>
      </c>
      <c r="BM141">
        <f t="shared" si="332"/>
        <v>1</v>
      </c>
      <c r="BN141">
        <f t="shared" si="333"/>
        <v>1</v>
      </c>
      <c r="BO141">
        <f t="shared" si="334"/>
        <v>1</v>
      </c>
      <c r="BP141">
        <f t="shared" si="335"/>
        <v>1</v>
      </c>
      <c r="BQ141">
        <f t="shared" si="336"/>
        <v>1</v>
      </c>
      <c r="BR141">
        <f t="shared" si="337"/>
        <v>1</v>
      </c>
      <c r="BS141">
        <f t="shared" si="338"/>
        <v>1</v>
      </c>
      <c r="BT141">
        <f t="shared" si="339"/>
        <v>1</v>
      </c>
      <c r="BU141">
        <f t="shared" si="340"/>
        <v>1</v>
      </c>
      <c r="BV141">
        <f t="shared" si="341"/>
        <v>1</v>
      </c>
      <c r="BW141">
        <f t="shared" si="342"/>
        <v>1</v>
      </c>
      <c r="BX141">
        <f t="shared" si="343"/>
        <v>1</v>
      </c>
      <c r="BY141">
        <f t="shared" si="344"/>
        <v>1</v>
      </c>
      <c r="BZ141">
        <f t="shared" si="345"/>
        <v>1</v>
      </c>
      <c r="CA141">
        <f t="shared" si="346"/>
        <v>1</v>
      </c>
      <c r="CB141">
        <f t="shared" si="347"/>
        <v>1</v>
      </c>
      <c r="CC141">
        <f t="shared" si="348"/>
        <v>1</v>
      </c>
      <c r="CD141">
        <f t="shared" si="349"/>
        <v>1</v>
      </c>
      <c r="CE141">
        <f t="shared" si="350"/>
        <v>1</v>
      </c>
      <c r="CF141">
        <f t="shared" si="469"/>
        <v>1</v>
      </c>
      <c r="CG141">
        <f t="shared" si="470"/>
        <v>1</v>
      </c>
      <c r="CH141">
        <f t="shared" si="471"/>
        <v>1</v>
      </c>
      <c r="CI141">
        <f t="shared" si="472"/>
        <v>1</v>
      </c>
      <c r="CJ141">
        <f t="shared" si="473"/>
        <v>1</v>
      </c>
      <c r="CK141">
        <f t="shared" si="474"/>
        <v>1</v>
      </c>
      <c r="CL141">
        <f t="shared" si="475"/>
        <v>1</v>
      </c>
      <c r="CM141">
        <f t="shared" si="476"/>
        <v>1</v>
      </c>
      <c r="CN141">
        <f t="shared" si="477"/>
        <v>1</v>
      </c>
      <c r="CO141">
        <f t="shared" si="478"/>
        <v>1</v>
      </c>
      <c r="CP141">
        <f t="shared" si="479"/>
        <v>1</v>
      </c>
      <c r="CQ141">
        <f t="shared" si="480"/>
        <v>1</v>
      </c>
      <c r="CR141">
        <f t="shared" si="481"/>
        <v>0</v>
      </c>
      <c r="CS141">
        <f t="shared" si="482"/>
        <v>0</v>
      </c>
      <c r="CT141">
        <f t="shared" si="483"/>
        <v>1</v>
      </c>
      <c r="CU141">
        <f t="shared" si="484"/>
        <v>1</v>
      </c>
      <c r="CV141">
        <f t="shared" si="485"/>
        <v>1</v>
      </c>
      <c r="CW141">
        <f t="shared" si="486"/>
        <v>0</v>
      </c>
      <c r="CX141">
        <f t="shared" si="487"/>
        <v>1</v>
      </c>
      <c r="CY141">
        <f t="shared" si="488"/>
        <v>1</v>
      </c>
      <c r="CZ141">
        <f t="shared" si="489"/>
        <v>1</v>
      </c>
      <c r="DA141">
        <f t="shared" si="490"/>
        <v>1</v>
      </c>
      <c r="DB141">
        <f t="shared" si="491"/>
        <v>1</v>
      </c>
      <c r="DC141" s="187">
        <f t="shared" si="492"/>
        <v>1</v>
      </c>
      <c r="DD141" s="187">
        <f t="shared" si="493"/>
        <v>1</v>
      </c>
      <c r="DE141" s="187">
        <f t="shared" si="494"/>
        <v>1</v>
      </c>
      <c r="DF141" s="187">
        <f t="shared" si="378"/>
        <v>1</v>
      </c>
      <c r="DG141">
        <f t="shared" si="351"/>
        <v>1</v>
      </c>
      <c r="DH141" s="7">
        <f t="shared" si="379"/>
        <v>0.15</v>
      </c>
      <c r="DI141" s="7">
        <f t="shared" si="380"/>
        <v>0.15</v>
      </c>
      <c r="DJ141" s="7">
        <f t="shared" si="381"/>
        <v>0.15</v>
      </c>
      <c r="DK141" s="7">
        <f t="shared" si="352"/>
        <v>0.15</v>
      </c>
      <c r="DL141" s="7">
        <f t="shared" si="382"/>
        <v>0.3</v>
      </c>
      <c r="DM141" s="7">
        <f t="shared" si="383"/>
        <v>0.3</v>
      </c>
      <c r="DN141" s="7">
        <f t="shared" si="384"/>
        <v>0.3</v>
      </c>
      <c r="DO141" s="7">
        <f t="shared" si="385"/>
        <v>0.3</v>
      </c>
      <c r="DP141" s="7">
        <f>IF(MIN(Data[[#This Row],[¿El agente demuestra escucha activa durante la gestión?6]:[¿El agente parafrasea para confirmar entendimiento?9]])=0,0,30%)</f>
        <v>0.3</v>
      </c>
      <c r="DQ141" s="7">
        <f t="shared" si="386"/>
        <v>0.3</v>
      </c>
      <c r="DR141" s="7">
        <f t="shared" si="387"/>
        <v>0.3</v>
      </c>
      <c r="DS141" s="7">
        <f t="shared" si="388"/>
        <v>0.3</v>
      </c>
      <c r="DT141" s="7">
        <f t="shared" si="389"/>
        <v>0.3</v>
      </c>
      <c r="DU141" s="7">
        <f>IF(MIN(Data[[#This Row],[¿El agente adapta su comunicación al cliente?11]:[¿El agente utiliza el plural corporativo correctamente?14]])=0,0,30%)</f>
        <v>0.3</v>
      </c>
      <c r="DV141" s="7">
        <f t="shared" si="390"/>
        <v>0.25</v>
      </c>
      <c r="DW141" s="7">
        <f t="shared" si="353"/>
        <v>0.25</v>
      </c>
      <c r="DX141" s="7">
        <f t="shared" si="354"/>
        <v>1</v>
      </c>
      <c r="DY141" s="7">
        <f t="shared" si="495"/>
        <v>1</v>
      </c>
      <c r="DZ141" s="7">
        <f t="shared" si="496"/>
        <v>1</v>
      </c>
      <c r="EA141" s="7">
        <f t="shared" si="497"/>
        <v>1</v>
      </c>
      <c r="EB141" s="7">
        <f t="shared" si="498"/>
        <v>1</v>
      </c>
      <c r="EC141" s="7">
        <f t="shared" si="355"/>
        <v>1</v>
      </c>
      <c r="ED141" s="7">
        <f t="shared" si="391"/>
        <v>1</v>
      </c>
      <c r="EE141" s="7">
        <f t="shared" si="392"/>
        <v>1</v>
      </c>
      <c r="EF141" s="7">
        <f>IF(SUM(Data[[#This Row],[¿El agente presenta correctamente los beneficios del producto?23]:[¿El agente comunica beneficios emocionales al cliente?24]])=200%,100%,0%)</f>
        <v>1</v>
      </c>
      <c r="EG141" s="7">
        <f t="shared" si="393"/>
        <v>1</v>
      </c>
      <c r="EH141" s="7">
        <f t="shared" si="394"/>
        <v>1</v>
      </c>
      <c r="EI141" s="7">
        <f t="shared" si="395"/>
        <v>1</v>
      </c>
      <c r="EJ141" s="7">
        <f t="shared" si="356"/>
        <v>1</v>
      </c>
      <c r="EK141" s="7">
        <f t="shared" si="396"/>
        <v>1</v>
      </c>
      <c r="EL141" s="7">
        <f>+Data[[#This Row],[¿El agente explica los términos y condiciones del servicio?28]]</f>
        <v>1</v>
      </c>
      <c r="EM141" s="7">
        <f t="shared" si="397"/>
        <v>1</v>
      </c>
      <c r="EN141" s="7">
        <f>+Data[[#This Row],[¿El agente identifica correctamente la solicitud del cliente? 2]]</f>
        <v>1</v>
      </c>
      <c r="EO141" s="7">
        <f t="shared" si="398"/>
        <v>1</v>
      </c>
      <c r="EP141" s="7">
        <f t="shared" si="399"/>
        <v>1</v>
      </c>
      <c r="EQ141" s="7">
        <f t="shared" si="400"/>
        <v>1</v>
      </c>
      <c r="ER141" s="7">
        <f t="shared" si="357"/>
        <v>1</v>
      </c>
      <c r="ES141" s="7">
        <f t="shared" si="401"/>
        <v>1</v>
      </c>
      <c r="ET141" s="7">
        <f t="shared" si="402"/>
        <v>1</v>
      </c>
      <c r="EU141" s="7">
        <f t="shared" si="358"/>
        <v>1</v>
      </c>
      <c r="EV141" s="7">
        <f t="shared" si="403"/>
        <v>1</v>
      </c>
      <c r="EW141" s="7">
        <f t="shared" si="404"/>
        <v>1</v>
      </c>
      <c r="EX141" s="7">
        <f t="shared" si="499"/>
        <v>1</v>
      </c>
      <c r="EY141" s="7">
        <f t="shared" si="500"/>
        <v>1</v>
      </c>
      <c r="EZ141" s="7">
        <f t="shared" si="405"/>
        <v>1</v>
      </c>
      <c r="FA141" s="7">
        <f t="shared" si="501"/>
        <v>0</v>
      </c>
      <c r="FB141" s="7">
        <f t="shared" si="359"/>
        <v>0</v>
      </c>
      <c r="FC141" s="7">
        <f t="shared" si="360"/>
        <v>0</v>
      </c>
      <c r="FD141" s="7">
        <f t="shared" si="406"/>
        <v>0</v>
      </c>
      <c r="FE141" s="7">
        <f t="shared" si="407"/>
        <v>0</v>
      </c>
      <c r="FF141" s="7">
        <f t="shared" si="408"/>
        <v>1</v>
      </c>
      <c r="FG141" s="7">
        <f t="shared" si="409"/>
        <v>1</v>
      </c>
      <c r="FH141" s="7">
        <f t="shared" si="410"/>
        <v>1</v>
      </c>
      <c r="FI141" s="7">
        <f t="shared" si="411"/>
        <v>0</v>
      </c>
      <c r="FJ141" s="7">
        <f t="shared" si="361"/>
        <v>0</v>
      </c>
      <c r="FK141" s="7">
        <f t="shared" si="412"/>
        <v>1</v>
      </c>
      <c r="FL141" s="7">
        <f>+Data[[#This Row],[¿El agente gestiona la oferta según la campaña vigente?48]]</f>
        <v>1</v>
      </c>
      <c r="FM141" s="7">
        <f t="shared" si="413"/>
        <v>1</v>
      </c>
      <c r="FN141" s="7">
        <f t="shared" si="414"/>
        <v>1</v>
      </c>
      <c r="FO141" s="7">
        <f t="shared" si="415"/>
        <v>1</v>
      </c>
      <c r="FP141" s="7">
        <f t="shared" si="362"/>
        <v>1</v>
      </c>
      <c r="FQ141" s="7">
        <f t="shared" si="416"/>
        <v>1</v>
      </c>
      <c r="FR141" s="7">
        <f>+Data[[#This Row],[¿El agente registra correctamente todas las interacciones?52]]</f>
        <v>1</v>
      </c>
      <c r="FS141" s="7">
        <f t="shared" si="363"/>
        <v>0</v>
      </c>
      <c r="FT141" s="240">
        <f t="shared" si="417"/>
        <v>1</v>
      </c>
      <c r="FU141" s="7">
        <f>+Data[[#This Row],[¿El agente confirma la titularidad del cliente adecuadamente?53]]</f>
        <v>1</v>
      </c>
      <c r="FV141" s="240">
        <f t="shared" si="418"/>
        <v>1</v>
      </c>
      <c r="FW141" s="240">
        <f t="shared" si="419"/>
        <v>1</v>
      </c>
      <c r="FX141" s="7">
        <f t="shared" si="364"/>
        <v>1</v>
      </c>
      <c r="FY141" s="240">
        <f t="shared" si="420"/>
        <v>1</v>
      </c>
      <c r="FZ141" s="7">
        <f>+Data[[#This Row],[¿El agente evita compartir información sensible?56]]</f>
        <v>1</v>
      </c>
      <c r="GA141" s="7">
        <f t="shared" si="365"/>
        <v>1</v>
      </c>
      <c r="GB141" s="189">
        <f t="shared" si="366"/>
        <v>0.1</v>
      </c>
      <c r="GC141" s="189">
        <f t="shared" si="367"/>
        <v>0</v>
      </c>
      <c r="GD141" s="190">
        <f t="shared" si="368"/>
        <v>0</v>
      </c>
      <c r="GE141" s="190">
        <f t="shared" si="369"/>
        <v>0.3</v>
      </c>
      <c r="GF141" s="7">
        <f t="shared" si="370"/>
        <v>0.4</v>
      </c>
      <c r="GG141" s="187">
        <f>1</f>
        <v>1</v>
      </c>
      <c r="GH141" s="187">
        <f t="shared" si="421"/>
        <v>1</v>
      </c>
      <c r="GI141" t="str">
        <f t="shared" si="422"/>
        <v/>
      </c>
      <c r="GJ141" t="str">
        <f t="shared" si="423"/>
        <v/>
      </c>
      <c r="GK141" t="str">
        <f t="shared" si="424"/>
        <v/>
      </c>
      <c r="GN141" t="str">
        <f t="shared" si="425"/>
        <v/>
      </c>
      <c r="GO141" t="str">
        <f t="shared" si="426"/>
        <v/>
      </c>
      <c r="GP141" t="str">
        <f t="shared" si="427"/>
        <v/>
      </c>
      <c r="GQ141" t="str">
        <f t="shared" si="428"/>
        <v/>
      </c>
      <c r="GR141" t="str">
        <f t="shared" si="429"/>
        <v/>
      </c>
      <c r="GS141" t="str">
        <f t="shared" si="430"/>
        <v/>
      </c>
      <c r="GT141" t="str">
        <f t="shared" si="431"/>
        <v/>
      </c>
      <c r="GU141" t="e">
        <f>IF(#REF!="No",#REF!,"")</f>
        <v>#REF!</v>
      </c>
      <c r="GV141" t="str">
        <f t="shared" si="432"/>
        <v/>
      </c>
      <c r="GW141" t="str">
        <f t="shared" si="433"/>
        <v/>
      </c>
      <c r="GX141" t="str">
        <f t="shared" si="434"/>
        <v/>
      </c>
      <c r="GY141" t="str">
        <f t="shared" si="435"/>
        <v/>
      </c>
      <c r="GZ141" t="str">
        <f t="shared" si="436"/>
        <v/>
      </c>
      <c r="HA141" t="str">
        <f t="shared" si="437"/>
        <v/>
      </c>
      <c r="HB141" t="str">
        <f t="shared" si="438"/>
        <v/>
      </c>
      <c r="HC141" t="str">
        <f t="shared" si="439"/>
        <v/>
      </c>
      <c r="HD141" t="str">
        <f t="shared" si="440"/>
        <v/>
      </c>
      <c r="HE141" t="str">
        <f t="shared" si="441"/>
        <v/>
      </c>
      <c r="HF141" t="str">
        <f t="shared" si="442"/>
        <v/>
      </c>
      <c r="HG141" t="str">
        <f t="shared" si="443"/>
        <v/>
      </c>
      <c r="HH141" t="str">
        <f t="shared" si="444"/>
        <v/>
      </c>
      <c r="HI141" t="str">
        <f t="shared" si="445"/>
        <v/>
      </c>
      <c r="HJ141" t="str">
        <f t="shared" si="446"/>
        <v/>
      </c>
      <c r="HK141" t="str">
        <f t="shared" si="447"/>
        <v/>
      </c>
      <c r="HL141" t="str">
        <f t="shared" si="448"/>
        <v/>
      </c>
      <c r="HM141" t="str">
        <f t="shared" si="449"/>
        <v/>
      </c>
      <c r="HN141" t="str">
        <f t="shared" si="450"/>
        <v/>
      </c>
      <c r="HO141" t="str">
        <f t="shared" si="451"/>
        <v/>
      </c>
      <c r="HP141" t="str">
        <f t="shared" si="452"/>
        <v/>
      </c>
      <c r="HQ141" t="e">
        <f>IF(#REF!="No",#REF!,"")</f>
        <v>#REF!</v>
      </c>
      <c r="HR141" t="e">
        <f>IF(#REF!="No",#REF!,"")</f>
        <v>#REF!</v>
      </c>
      <c r="HS141" t="str">
        <f t="shared" si="453"/>
        <v xml:space="preserve">¿El agente ofrece adecuadamente un producto adicional? </v>
      </c>
      <c r="HT141" t="str">
        <f t="shared" si="454"/>
        <v xml:space="preserve">¿El agente realiza venta cruzada cuando corresponde? </v>
      </c>
      <c r="HU141" t="str">
        <f t="shared" si="455"/>
        <v/>
      </c>
      <c r="HV141" t="str">
        <f t="shared" si="456"/>
        <v/>
      </c>
      <c r="HW141" t="str">
        <f t="shared" si="457"/>
        <v/>
      </c>
      <c r="HX141" t="str">
        <f t="shared" si="458"/>
        <v xml:space="preserve">¿El agente maneja correctamente las objeciones del cliente? </v>
      </c>
      <c r="HY141" t="str">
        <f t="shared" si="459"/>
        <v/>
      </c>
      <c r="HZ141" t="str">
        <f t="shared" si="460"/>
        <v/>
      </c>
      <c r="IA141" t="str">
        <f t="shared" si="461"/>
        <v/>
      </c>
      <c r="IB141" t="str">
        <f t="shared" si="462"/>
        <v/>
      </c>
      <c r="IC141" t="str">
        <f t="shared" si="463"/>
        <v/>
      </c>
      <c r="ID141" s="187" t="str">
        <f t="shared" si="464"/>
        <v/>
      </c>
      <c r="IE141" s="187" t="str">
        <f t="shared" si="465"/>
        <v/>
      </c>
      <c r="IF141" s="187" t="str">
        <f t="shared" si="466"/>
        <v/>
      </c>
      <c r="IG141" s="187" t="str">
        <f t="shared" si="467"/>
        <v/>
      </c>
      <c r="IH141" s="78" t="str">
        <f>A141&amp;" "&amp;F141&amp;" "&amp;Data[[#This Row],[mes]]</f>
        <v>Nazario Nadyir Rengifo Molinar Outbound may-26</v>
      </c>
      <c r="II141" s="78">
        <f t="shared" si="375"/>
        <v>1</v>
      </c>
      <c r="IJ141" s="78">
        <f t="shared" si="371"/>
        <v>1</v>
      </c>
      <c r="IK141" s="78">
        <f>IF(Data[[#This Row],[Muestra Critica]]&gt;0,Data[[#This Row],[Muestra Critica]],"")</f>
        <v>1</v>
      </c>
      <c r="IL141">
        <f>IF(IK141="","",COUNTIF($IK$3:$IK556,IK141))</f>
        <v>397</v>
      </c>
      <c r="IM141">
        <f t="shared" si="372"/>
        <v>0</v>
      </c>
      <c r="IN141" s="188" t="str">
        <f t="shared" si="468"/>
        <v>may-26</v>
      </c>
      <c r="IO141" s="78"/>
      <c r="IP141" s="78"/>
      <c r="IQ141" s="78"/>
      <c r="IR141" s="78"/>
      <c r="IS141" s="78" t="str">
        <f ca="1">IFERROR(_xlfn.XLOOKUP(A:A,HC!B:B,HC!E:E,,0),0)</f>
        <v>&gt; 60 dias</v>
      </c>
    </row>
    <row r="142" spans="1:253" ht="15.5">
      <c r="A142" s="205" t="s">
        <v>326</v>
      </c>
      <c r="B142" s="205">
        <v>68187899</v>
      </c>
      <c r="C142" s="210">
        <v>46160</v>
      </c>
      <c r="D142" s="205" t="s">
        <v>449</v>
      </c>
      <c r="E142" s="205" t="s">
        <v>434</v>
      </c>
      <c r="F142" s="205" t="s">
        <v>32</v>
      </c>
      <c r="G142" s="205" t="s">
        <v>436</v>
      </c>
      <c r="H142" s="205" t="s">
        <v>453</v>
      </c>
      <c r="I142" s="206" t="s">
        <v>447</v>
      </c>
      <c r="J142" s="168" t="s">
        <v>33</v>
      </c>
      <c r="K142" s="168" t="s">
        <v>33</v>
      </c>
      <c r="L142" s="168" t="s">
        <v>33</v>
      </c>
      <c r="M142" s="168" t="s">
        <v>33</v>
      </c>
      <c r="N142" s="168" t="s">
        <v>33</v>
      </c>
      <c r="O142" s="168" t="s">
        <v>33</v>
      </c>
      <c r="P142" s="168" t="s">
        <v>33</v>
      </c>
      <c r="Q142" s="168" t="s">
        <v>33</v>
      </c>
      <c r="R142" s="168" t="s">
        <v>33</v>
      </c>
      <c r="S142" s="168" t="s">
        <v>33</v>
      </c>
      <c r="T142" s="168" t="s">
        <v>33</v>
      </c>
      <c r="U142" s="168" t="s">
        <v>33</v>
      </c>
      <c r="V142" s="169" t="s">
        <v>33</v>
      </c>
      <c r="W142" s="169" t="s">
        <v>33</v>
      </c>
      <c r="X142" s="169" t="s">
        <v>33</v>
      </c>
      <c r="Y142" s="169" t="s">
        <v>33</v>
      </c>
      <c r="Z142" s="169" t="s">
        <v>33</v>
      </c>
      <c r="AA142" s="169" t="s">
        <v>33</v>
      </c>
      <c r="AB142" s="169" t="s">
        <v>33</v>
      </c>
      <c r="AC142" s="169" t="s">
        <v>33</v>
      </c>
      <c r="AD142" s="169" t="s">
        <v>33</v>
      </c>
      <c r="AE142" s="169" t="s">
        <v>33</v>
      </c>
      <c r="AF142" s="169" t="s">
        <v>33</v>
      </c>
      <c r="AG142" s="169" t="s">
        <v>33</v>
      </c>
      <c r="AH142" s="169" t="s">
        <v>33</v>
      </c>
      <c r="AI142" s="169" t="s">
        <v>33</v>
      </c>
      <c r="AJ142" s="169" t="s">
        <v>33</v>
      </c>
      <c r="AK142" s="169" t="s">
        <v>33</v>
      </c>
      <c r="AL142" s="169" t="s">
        <v>33</v>
      </c>
      <c r="AM142" s="169" t="s">
        <v>33</v>
      </c>
      <c r="AN142" s="169" t="s">
        <v>33</v>
      </c>
      <c r="AO142" s="169" t="s">
        <v>33</v>
      </c>
      <c r="AP142" s="169" t="s">
        <v>33</v>
      </c>
      <c r="AQ142" s="169" t="s">
        <v>464</v>
      </c>
      <c r="AR142" s="169" t="s">
        <v>34</v>
      </c>
      <c r="AS142" s="169" t="s">
        <v>34</v>
      </c>
      <c r="AT142" s="169" t="s">
        <v>33</v>
      </c>
      <c r="AU142" s="169" t="s">
        <v>33</v>
      </c>
      <c r="AV142" s="169" t="s">
        <v>34</v>
      </c>
      <c r="AW142" s="169" t="s">
        <v>34</v>
      </c>
      <c r="AX142" s="169" t="s">
        <v>33</v>
      </c>
      <c r="AY142" s="169" t="s">
        <v>33</v>
      </c>
      <c r="AZ142" s="169" t="s">
        <v>33</v>
      </c>
      <c r="BA142" s="169" t="s">
        <v>33</v>
      </c>
      <c r="BB142" s="169" t="s">
        <v>33</v>
      </c>
      <c r="BC142" s="207" t="s">
        <v>33</v>
      </c>
      <c r="BD142" s="207" t="s">
        <v>33</v>
      </c>
      <c r="BE142" s="207" t="s">
        <v>33</v>
      </c>
      <c r="BF142" s="208" t="s">
        <v>33</v>
      </c>
      <c r="BG142" s="196"/>
      <c r="BH142" s="211" t="str">
        <f>Data[[#This Row],[Tipo de Muestra]]</f>
        <v>Critica</v>
      </c>
      <c r="BI142" s="196"/>
      <c r="BJ142" s="196"/>
      <c r="BK142">
        <f t="shared" si="376"/>
        <v>1</v>
      </c>
      <c r="BL142">
        <f t="shared" si="377"/>
        <v>1</v>
      </c>
      <c r="BM142">
        <f t="shared" si="332"/>
        <v>1</v>
      </c>
      <c r="BN142">
        <f t="shared" si="333"/>
        <v>1</v>
      </c>
      <c r="BO142">
        <f t="shared" si="334"/>
        <v>1</v>
      </c>
      <c r="BP142">
        <f t="shared" si="335"/>
        <v>1</v>
      </c>
      <c r="BQ142">
        <f t="shared" si="336"/>
        <v>1</v>
      </c>
      <c r="BR142">
        <f t="shared" si="337"/>
        <v>1</v>
      </c>
      <c r="BS142">
        <f t="shared" si="338"/>
        <v>1</v>
      </c>
      <c r="BT142">
        <f t="shared" si="339"/>
        <v>1</v>
      </c>
      <c r="BU142">
        <f t="shared" si="340"/>
        <v>1</v>
      </c>
      <c r="BV142">
        <f t="shared" si="341"/>
        <v>1</v>
      </c>
      <c r="BW142">
        <f t="shared" si="342"/>
        <v>1</v>
      </c>
      <c r="BX142">
        <f t="shared" si="343"/>
        <v>1</v>
      </c>
      <c r="BY142">
        <f t="shared" si="344"/>
        <v>1</v>
      </c>
      <c r="BZ142">
        <f t="shared" si="345"/>
        <v>1</v>
      </c>
      <c r="CA142">
        <f t="shared" si="346"/>
        <v>1</v>
      </c>
      <c r="CB142">
        <f t="shared" si="347"/>
        <v>1</v>
      </c>
      <c r="CC142">
        <f t="shared" si="348"/>
        <v>1</v>
      </c>
      <c r="CD142">
        <f t="shared" si="349"/>
        <v>1</v>
      </c>
      <c r="CE142">
        <f t="shared" si="350"/>
        <v>1</v>
      </c>
      <c r="CF142">
        <f t="shared" si="469"/>
        <v>1</v>
      </c>
      <c r="CG142">
        <f t="shared" si="470"/>
        <v>1</v>
      </c>
      <c r="CH142">
        <f t="shared" si="471"/>
        <v>1</v>
      </c>
      <c r="CI142">
        <f t="shared" si="472"/>
        <v>1</v>
      </c>
      <c r="CJ142">
        <f t="shared" si="473"/>
        <v>1</v>
      </c>
      <c r="CK142">
        <f t="shared" si="474"/>
        <v>1</v>
      </c>
      <c r="CL142">
        <f t="shared" si="475"/>
        <v>1</v>
      </c>
      <c r="CM142">
        <f t="shared" si="476"/>
        <v>1</v>
      </c>
      <c r="CN142">
        <f t="shared" si="477"/>
        <v>1</v>
      </c>
      <c r="CO142">
        <f t="shared" si="478"/>
        <v>1</v>
      </c>
      <c r="CP142">
        <f t="shared" si="479"/>
        <v>1</v>
      </c>
      <c r="CQ142">
        <f t="shared" si="480"/>
        <v>1</v>
      </c>
      <c r="CR142">
        <f t="shared" si="481"/>
        <v>0</v>
      </c>
      <c r="CS142">
        <f t="shared" si="482"/>
        <v>0</v>
      </c>
      <c r="CT142">
        <f t="shared" si="483"/>
        <v>1</v>
      </c>
      <c r="CU142">
        <f t="shared" si="484"/>
        <v>1</v>
      </c>
      <c r="CV142">
        <f t="shared" si="485"/>
        <v>0</v>
      </c>
      <c r="CW142">
        <f t="shared" si="486"/>
        <v>0</v>
      </c>
      <c r="CX142">
        <f t="shared" si="487"/>
        <v>1</v>
      </c>
      <c r="CY142">
        <f t="shared" si="488"/>
        <v>1</v>
      </c>
      <c r="CZ142">
        <f t="shared" si="489"/>
        <v>1</v>
      </c>
      <c r="DA142">
        <f t="shared" si="490"/>
        <v>1</v>
      </c>
      <c r="DB142">
        <f t="shared" si="491"/>
        <v>1</v>
      </c>
      <c r="DC142" s="187">
        <f t="shared" si="492"/>
        <v>1</v>
      </c>
      <c r="DD142" s="187">
        <f t="shared" si="493"/>
        <v>1</v>
      </c>
      <c r="DE142" s="187">
        <f t="shared" si="494"/>
        <v>1</v>
      </c>
      <c r="DF142" s="187">
        <f t="shared" si="378"/>
        <v>1</v>
      </c>
      <c r="DG142">
        <f t="shared" si="351"/>
        <v>1</v>
      </c>
      <c r="DH142" s="7">
        <f t="shared" si="379"/>
        <v>0.15</v>
      </c>
      <c r="DI142" s="7">
        <f t="shared" si="380"/>
        <v>0.15</v>
      </c>
      <c r="DJ142" s="7">
        <f t="shared" si="381"/>
        <v>0.15</v>
      </c>
      <c r="DK142" s="7">
        <f t="shared" si="352"/>
        <v>0.15</v>
      </c>
      <c r="DL142" s="7">
        <f t="shared" si="382"/>
        <v>0.3</v>
      </c>
      <c r="DM142" s="7">
        <f t="shared" si="383"/>
        <v>0.3</v>
      </c>
      <c r="DN142" s="7">
        <f t="shared" si="384"/>
        <v>0.3</v>
      </c>
      <c r="DO142" s="7">
        <f t="shared" si="385"/>
        <v>0.3</v>
      </c>
      <c r="DP142" s="7">
        <f>IF(MIN(Data[[#This Row],[¿El agente demuestra escucha activa durante la gestión?6]:[¿El agente parafrasea para confirmar entendimiento?9]])=0,0,30%)</f>
        <v>0.3</v>
      </c>
      <c r="DQ142" s="7">
        <f t="shared" si="386"/>
        <v>0.3</v>
      </c>
      <c r="DR142" s="7">
        <f t="shared" si="387"/>
        <v>0.3</v>
      </c>
      <c r="DS142" s="7">
        <f t="shared" si="388"/>
        <v>0.3</v>
      </c>
      <c r="DT142" s="7">
        <f t="shared" si="389"/>
        <v>0.3</v>
      </c>
      <c r="DU142" s="7">
        <f>IF(MIN(Data[[#This Row],[¿El agente adapta su comunicación al cliente?11]:[¿El agente utiliza el plural corporativo correctamente?14]])=0,0,30%)</f>
        <v>0.3</v>
      </c>
      <c r="DV142" s="7">
        <f t="shared" si="390"/>
        <v>0.25</v>
      </c>
      <c r="DW142" s="7">
        <f t="shared" si="353"/>
        <v>0.25</v>
      </c>
      <c r="DX142" s="7">
        <f t="shared" si="354"/>
        <v>1</v>
      </c>
      <c r="DY142" s="7">
        <f t="shared" si="495"/>
        <v>1</v>
      </c>
      <c r="DZ142" s="7">
        <f t="shared" si="496"/>
        <v>1</v>
      </c>
      <c r="EA142" s="7">
        <f t="shared" si="497"/>
        <v>1</v>
      </c>
      <c r="EB142" s="7">
        <f t="shared" si="498"/>
        <v>1</v>
      </c>
      <c r="EC142" s="7">
        <f t="shared" si="355"/>
        <v>1</v>
      </c>
      <c r="ED142" s="7">
        <f t="shared" si="391"/>
        <v>1</v>
      </c>
      <c r="EE142" s="7">
        <f t="shared" si="392"/>
        <v>1</v>
      </c>
      <c r="EF142" s="7">
        <f>IF(SUM(Data[[#This Row],[¿El agente presenta correctamente los beneficios del producto?23]:[¿El agente comunica beneficios emocionales al cliente?24]])=200%,100%,0%)</f>
        <v>1</v>
      </c>
      <c r="EG142" s="7">
        <f t="shared" si="393"/>
        <v>1</v>
      </c>
      <c r="EH142" s="7">
        <f t="shared" si="394"/>
        <v>1</v>
      </c>
      <c r="EI142" s="7">
        <f t="shared" si="395"/>
        <v>1</v>
      </c>
      <c r="EJ142" s="7">
        <f t="shared" si="356"/>
        <v>1</v>
      </c>
      <c r="EK142" s="7">
        <f t="shared" si="396"/>
        <v>1</v>
      </c>
      <c r="EL142" s="7">
        <f>+Data[[#This Row],[¿El agente explica los términos y condiciones del servicio?28]]</f>
        <v>1</v>
      </c>
      <c r="EM142" s="7">
        <f t="shared" si="397"/>
        <v>1</v>
      </c>
      <c r="EN142" s="7">
        <f>+Data[[#This Row],[¿El agente identifica correctamente la solicitud del cliente? 2]]</f>
        <v>1</v>
      </c>
      <c r="EO142" s="7">
        <f t="shared" si="398"/>
        <v>1</v>
      </c>
      <c r="EP142" s="7">
        <f t="shared" si="399"/>
        <v>1</v>
      </c>
      <c r="EQ142" s="7">
        <f t="shared" si="400"/>
        <v>1</v>
      </c>
      <c r="ER142" s="7">
        <f t="shared" si="357"/>
        <v>1</v>
      </c>
      <c r="ES142" s="7">
        <f t="shared" si="401"/>
        <v>1</v>
      </c>
      <c r="ET142" s="7">
        <f t="shared" si="402"/>
        <v>1</v>
      </c>
      <c r="EU142" s="7">
        <f t="shared" si="358"/>
        <v>1</v>
      </c>
      <c r="EV142" s="7">
        <f t="shared" si="403"/>
        <v>1</v>
      </c>
      <c r="EW142" s="7">
        <f t="shared" si="404"/>
        <v>1</v>
      </c>
      <c r="EX142" s="7">
        <f t="shared" si="499"/>
        <v>1</v>
      </c>
      <c r="EY142" s="7">
        <f t="shared" si="500"/>
        <v>1</v>
      </c>
      <c r="EZ142" s="7">
        <f t="shared" si="405"/>
        <v>1</v>
      </c>
      <c r="FA142" s="7">
        <f t="shared" si="501"/>
        <v>0</v>
      </c>
      <c r="FB142" s="7">
        <f t="shared" si="359"/>
        <v>0</v>
      </c>
      <c r="FC142" s="7">
        <f t="shared" si="360"/>
        <v>0</v>
      </c>
      <c r="FD142" s="7">
        <f t="shared" si="406"/>
        <v>0</v>
      </c>
      <c r="FE142" s="7">
        <f t="shared" si="407"/>
        <v>0</v>
      </c>
      <c r="FF142" s="7">
        <f t="shared" si="408"/>
        <v>1</v>
      </c>
      <c r="FG142" s="7">
        <f t="shared" si="409"/>
        <v>1</v>
      </c>
      <c r="FH142" s="7">
        <f t="shared" si="410"/>
        <v>0</v>
      </c>
      <c r="FI142" s="7">
        <f t="shared" si="411"/>
        <v>0</v>
      </c>
      <c r="FJ142" s="7">
        <f t="shared" si="361"/>
        <v>0</v>
      </c>
      <c r="FK142" s="7">
        <f t="shared" si="412"/>
        <v>1</v>
      </c>
      <c r="FL142" s="7">
        <f>+Data[[#This Row],[¿El agente gestiona la oferta según la campaña vigente?48]]</f>
        <v>1</v>
      </c>
      <c r="FM142" s="7">
        <f t="shared" si="413"/>
        <v>1</v>
      </c>
      <c r="FN142" s="7">
        <f t="shared" si="414"/>
        <v>1</v>
      </c>
      <c r="FO142" s="7">
        <f t="shared" si="415"/>
        <v>1</v>
      </c>
      <c r="FP142" s="7">
        <f t="shared" si="362"/>
        <v>1</v>
      </c>
      <c r="FQ142" s="7">
        <f t="shared" si="416"/>
        <v>1</v>
      </c>
      <c r="FR142" s="7">
        <f>+Data[[#This Row],[¿El agente registra correctamente todas las interacciones?52]]</f>
        <v>1</v>
      </c>
      <c r="FS142" s="7">
        <f t="shared" si="363"/>
        <v>0</v>
      </c>
      <c r="FT142" s="240">
        <f t="shared" si="417"/>
        <v>1</v>
      </c>
      <c r="FU142" s="7">
        <f>+Data[[#This Row],[¿El agente confirma la titularidad del cliente adecuadamente?53]]</f>
        <v>1</v>
      </c>
      <c r="FV142" s="240">
        <f t="shared" si="418"/>
        <v>1</v>
      </c>
      <c r="FW142" s="240">
        <f t="shared" si="419"/>
        <v>1</v>
      </c>
      <c r="FX142" s="7">
        <f t="shared" si="364"/>
        <v>1</v>
      </c>
      <c r="FY142" s="240">
        <f t="shared" si="420"/>
        <v>1</v>
      </c>
      <c r="FZ142" s="7">
        <f>+Data[[#This Row],[¿El agente evita compartir información sensible?56]]</f>
        <v>1</v>
      </c>
      <c r="GA142" s="7">
        <f t="shared" si="365"/>
        <v>1</v>
      </c>
      <c r="GB142" s="189">
        <f t="shared" si="366"/>
        <v>0.1</v>
      </c>
      <c r="GC142" s="189">
        <f t="shared" si="367"/>
        <v>0</v>
      </c>
      <c r="GD142" s="190">
        <f t="shared" si="368"/>
        <v>0</v>
      </c>
      <c r="GE142" s="190">
        <f t="shared" si="369"/>
        <v>0.3</v>
      </c>
      <c r="GF142" s="7">
        <f t="shared" si="370"/>
        <v>0.4</v>
      </c>
      <c r="GG142" s="187">
        <f>1</f>
        <v>1</v>
      </c>
      <c r="GH142" s="187">
        <f t="shared" si="421"/>
        <v>1</v>
      </c>
      <c r="GI142" t="str">
        <f t="shared" si="422"/>
        <v/>
      </c>
      <c r="GJ142" t="str">
        <f t="shared" si="423"/>
        <v/>
      </c>
      <c r="GK142" t="str">
        <f t="shared" si="424"/>
        <v/>
      </c>
      <c r="GN142" t="str">
        <f t="shared" si="425"/>
        <v/>
      </c>
      <c r="GO142" t="str">
        <f t="shared" si="426"/>
        <v/>
      </c>
      <c r="GP142" t="str">
        <f t="shared" si="427"/>
        <v/>
      </c>
      <c r="GQ142" t="str">
        <f t="shared" si="428"/>
        <v/>
      </c>
      <c r="GR142" t="str">
        <f t="shared" si="429"/>
        <v/>
      </c>
      <c r="GS142" t="str">
        <f t="shared" si="430"/>
        <v/>
      </c>
      <c r="GT142" t="str">
        <f t="shared" si="431"/>
        <v/>
      </c>
      <c r="GU142" t="e">
        <f>IF(#REF!="No",#REF!,"")</f>
        <v>#REF!</v>
      </c>
      <c r="GV142" t="str">
        <f t="shared" si="432"/>
        <v/>
      </c>
      <c r="GW142" t="str">
        <f t="shared" si="433"/>
        <v/>
      </c>
      <c r="GX142" t="str">
        <f t="shared" si="434"/>
        <v/>
      </c>
      <c r="GY142" t="str">
        <f t="shared" si="435"/>
        <v/>
      </c>
      <c r="GZ142" t="str">
        <f t="shared" si="436"/>
        <v/>
      </c>
      <c r="HA142" t="str">
        <f t="shared" si="437"/>
        <v/>
      </c>
      <c r="HB142" t="str">
        <f t="shared" si="438"/>
        <v/>
      </c>
      <c r="HC142" t="str">
        <f t="shared" si="439"/>
        <v/>
      </c>
      <c r="HD142" t="str">
        <f t="shared" si="440"/>
        <v/>
      </c>
      <c r="HE142" t="str">
        <f t="shared" si="441"/>
        <v/>
      </c>
      <c r="HF142" t="str">
        <f t="shared" si="442"/>
        <v/>
      </c>
      <c r="HG142" t="str">
        <f t="shared" si="443"/>
        <v/>
      </c>
      <c r="HH142" t="str">
        <f t="shared" si="444"/>
        <v/>
      </c>
      <c r="HI142" t="str">
        <f t="shared" si="445"/>
        <v/>
      </c>
      <c r="HJ142" t="str">
        <f t="shared" si="446"/>
        <v/>
      </c>
      <c r="HK142" t="str">
        <f t="shared" si="447"/>
        <v/>
      </c>
      <c r="HL142" t="str">
        <f t="shared" si="448"/>
        <v/>
      </c>
      <c r="HM142" t="str">
        <f t="shared" si="449"/>
        <v/>
      </c>
      <c r="HN142" t="str">
        <f t="shared" si="450"/>
        <v/>
      </c>
      <c r="HO142" t="str">
        <f t="shared" si="451"/>
        <v/>
      </c>
      <c r="HP142" t="str">
        <f t="shared" si="452"/>
        <v/>
      </c>
      <c r="HQ142" t="e">
        <f>IF(#REF!="No",#REF!,"")</f>
        <v>#REF!</v>
      </c>
      <c r="HR142" t="e">
        <f>IF(#REF!="No",#REF!,"")</f>
        <v>#REF!</v>
      </c>
      <c r="HS142" t="str">
        <f t="shared" si="453"/>
        <v xml:space="preserve">¿El agente ofrece adecuadamente un producto adicional? </v>
      </c>
      <c r="HT142" t="str">
        <f t="shared" si="454"/>
        <v xml:space="preserve">¿El agente realiza venta cruzada cuando corresponde? </v>
      </c>
      <c r="HU142" t="str">
        <f t="shared" si="455"/>
        <v/>
      </c>
      <c r="HV142" t="str">
        <f t="shared" si="456"/>
        <v/>
      </c>
      <c r="HW142" t="str">
        <f t="shared" si="457"/>
        <v xml:space="preserve">¿El agente realiza seguimiento adecuado al caso o solicitud? </v>
      </c>
      <c r="HX142" t="str">
        <f t="shared" si="458"/>
        <v xml:space="preserve">¿El agente maneja correctamente las objeciones del cliente? </v>
      </c>
      <c r="HY142" t="str">
        <f t="shared" si="459"/>
        <v/>
      </c>
      <c r="HZ142" t="str">
        <f t="shared" si="460"/>
        <v/>
      </c>
      <c r="IA142" t="str">
        <f t="shared" si="461"/>
        <v/>
      </c>
      <c r="IB142" t="str">
        <f t="shared" si="462"/>
        <v/>
      </c>
      <c r="IC142" t="str">
        <f t="shared" si="463"/>
        <v/>
      </c>
      <c r="ID142" s="187" t="str">
        <f t="shared" si="464"/>
        <v/>
      </c>
      <c r="IE142" s="187" t="str">
        <f t="shared" si="465"/>
        <v/>
      </c>
      <c r="IF142" s="187" t="str">
        <f t="shared" si="466"/>
        <v/>
      </c>
      <c r="IG142" s="187" t="str">
        <f t="shared" si="467"/>
        <v/>
      </c>
      <c r="IH142" s="78" t="str">
        <f>A142&amp;" "&amp;F142&amp;" "&amp;Data[[#This Row],[mes]]</f>
        <v>Valentina Ruiz Ochoa Outbound may-26</v>
      </c>
      <c r="II142" s="78">
        <f t="shared" si="375"/>
        <v>1</v>
      </c>
      <c r="IJ142" s="78">
        <f t="shared" si="371"/>
        <v>1</v>
      </c>
      <c r="IK142" s="78">
        <f>IF(Data[[#This Row],[Muestra Critica]]&gt;0,Data[[#This Row],[Muestra Critica]],"")</f>
        <v>1</v>
      </c>
      <c r="IL142">
        <f>IF(IK142="","",COUNTIF($IK$3:$IK557,IK142))</f>
        <v>397</v>
      </c>
      <c r="IM142">
        <f t="shared" si="372"/>
        <v>0</v>
      </c>
      <c r="IN142" s="188" t="str">
        <f t="shared" si="468"/>
        <v>may-26</v>
      </c>
      <c r="IO142" s="78"/>
      <c r="IP142" s="78"/>
      <c r="IQ142" s="78"/>
      <c r="IR142" s="78"/>
      <c r="IS142" s="78" t="str">
        <f ca="1">IFERROR(_xlfn.XLOOKUP(A:A,HC!B:B,HC!E:E,,0),0)</f>
        <v>&gt; 60 dias</v>
      </c>
    </row>
    <row r="143" spans="1:253" ht="15.5">
      <c r="A143" s="205" t="s">
        <v>327</v>
      </c>
      <c r="B143" s="205">
        <v>69097743</v>
      </c>
      <c r="C143" s="210">
        <v>46160</v>
      </c>
      <c r="D143" s="205" t="s">
        <v>449</v>
      </c>
      <c r="E143" s="205" t="s">
        <v>434</v>
      </c>
      <c r="F143" s="205" t="s">
        <v>32</v>
      </c>
      <c r="G143" s="205" t="s">
        <v>436</v>
      </c>
      <c r="H143" s="205" t="s">
        <v>453</v>
      </c>
      <c r="I143" s="206" t="s">
        <v>447</v>
      </c>
      <c r="J143" s="168" t="s">
        <v>33</v>
      </c>
      <c r="K143" s="168" t="s">
        <v>33</v>
      </c>
      <c r="L143" s="168" t="s">
        <v>33</v>
      </c>
      <c r="M143" s="168" t="s">
        <v>33</v>
      </c>
      <c r="N143" s="168" t="s">
        <v>33</v>
      </c>
      <c r="O143" s="168" t="s">
        <v>33</v>
      </c>
      <c r="P143" s="168" t="s">
        <v>33</v>
      </c>
      <c r="Q143" s="168" t="s">
        <v>33</v>
      </c>
      <c r="R143" s="168" t="s">
        <v>33</v>
      </c>
      <c r="S143" s="168" t="s">
        <v>33</v>
      </c>
      <c r="T143" s="168" t="s">
        <v>33</v>
      </c>
      <c r="U143" s="168" t="s">
        <v>33</v>
      </c>
      <c r="V143" s="169" t="s">
        <v>33</v>
      </c>
      <c r="W143" s="169" t="s">
        <v>33</v>
      </c>
      <c r="X143" s="169" t="s">
        <v>33</v>
      </c>
      <c r="Y143" s="169" t="s">
        <v>33</v>
      </c>
      <c r="Z143" s="169" t="s">
        <v>33</v>
      </c>
      <c r="AA143" s="169" t="s">
        <v>33</v>
      </c>
      <c r="AB143" s="169" t="s">
        <v>33</v>
      </c>
      <c r="AC143" s="169" t="s">
        <v>33</v>
      </c>
      <c r="AD143" s="169" t="s">
        <v>33</v>
      </c>
      <c r="AE143" s="169" t="s">
        <v>33</v>
      </c>
      <c r="AF143" s="169" t="s">
        <v>33</v>
      </c>
      <c r="AG143" s="169" t="s">
        <v>33</v>
      </c>
      <c r="AH143" s="169" t="s">
        <v>33</v>
      </c>
      <c r="AI143" s="169" t="s">
        <v>33</v>
      </c>
      <c r="AJ143" s="169" t="s">
        <v>33</v>
      </c>
      <c r="AK143" s="169" t="s">
        <v>33</v>
      </c>
      <c r="AL143" s="169" t="s">
        <v>33</v>
      </c>
      <c r="AM143" s="169" t="s">
        <v>33</v>
      </c>
      <c r="AN143" s="169" t="s">
        <v>33</v>
      </c>
      <c r="AO143" s="169" t="s">
        <v>33</v>
      </c>
      <c r="AP143" s="169" t="s">
        <v>33</v>
      </c>
      <c r="AQ143" s="169" t="s">
        <v>464</v>
      </c>
      <c r="AR143" s="169" t="s">
        <v>34</v>
      </c>
      <c r="AS143" s="169" t="s">
        <v>33</v>
      </c>
      <c r="AT143" s="169" t="s">
        <v>33</v>
      </c>
      <c r="AU143" s="169" t="s">
        <v>33</v>
      </c>
      <c r="AV143" s="169" t="s">
        <v>34</v>
      </c>
      <c r="AW143" s="169" t="s">
        <v>34</v>
      </c>
      <c r="AX143" s="169" t="s">
        <v>33</v>
      </c>
      <c r="AY143" s="169" t="s">
        <v>33</v>
      </c>
      <c r="AZ143" s="169" t="s">
        <v>33</v>
      </c>
      <c r="BA143" s="169" t="s">
        <v>33</v>
      </c>
      <c r="BB143" s="169" t="s">
        <v>33</v>
      </c>
      <c r="BC143" s="207" t="s">
        <v>33</v>
      </c>
      <c r="BD143" s="207" t="s">
        <v>33</v>
      </c>
      <c r="BE143" s="207" t="s">
        <v>33</v>
      </c>
      <c r="BF143" s="208" t="s">
        <v>33</v>
      </c>
      <c r="BG143" s="196"/>
      <c r="BH143" s="211" t="str">
        <f>Data[[#This Row],[Tipo de Muestra]]</f>
        <v>Critica</v>
      </c>
      <c r="BI143" s="196"/>
      <c r="BJ143" s="196"/>
      <c r="BK143">
        <f t="shared" si="376"/>
        <v>1</v>
      </c>
      <c r="BL143">
        <f t="shared" si="377"/>
        <v>1</v>
      </c>
      <c r="BM143">
        <f t="shared" si="332"/>
        <v>1</v>
      </c>
      <c r="BN143">
        <f t="shared" si="333"/>
        <v>1</v>
      </c>
      <c r="BO143">
        <f t="shared" si="334"/>
        <v>1</v>
      </c>
      <c r="BP143">
        <f t="shared" si="335"/>
        <v>1</v>
      </c>
      <c r="BQ143">
        <f t="shared" si="336"/>
        <v>1</v>
      </c>
      <c r="BR143">
        <f t="shared" si="337"/>
        <v>1</v>
      </c>
      <c r="BS143">
        <f t="shared" si="338"/>
        <v>1</v>
      </c>
      <c r="BT143">
        <f t="shared" si="339"/>
        <v>1</v>
      </c>
      <c r="BU143">
        <f t="shared" si="340"/>
        <v>1</v>
      </c>
      <c r="BV143">
        <f t="shared" si="341"/>
        <v>1</v>
      </c>
      <c r="BW143">
        <f t="shared" si="342"/>
        <v>1</v>
      </c>
      <c r="BX143">
        <f t="shared" si="343"/>
        <v>1</v>
      </c>
      <c r="BY143">
        <f t="shared" si="344"/>
        <v>1</v>
      </c>
      <c r="BZ143">
        <f t="shared" si="345"/>
        <v>1</v>
      </c>
      <c r="CA143">
        <f t="shared" si="346"/>
        <v>1</v>
      </c>
      <c r="CB143">
        <f t="shared" si="347"/>
        <v>1</v>
      </c>
      <c r="CC143">
        <f t="shared" si="348"/>
        <v>1</v>
      </c>
      <c r="CD143">
        <f t="shared" si="349"/>
        <v>1</v>
      </c>
      <c r="CE143">
        <f t="shared" si="350"/>
        <v>1</v>
      </c>
      <c r="CF143">
        <f t="shared" si="469"/>
        <v>1</v>
      </c>
      <c r="CG143">
        <f t="shared" si="470"/>
        <v>1</v>
      </c>
      <c r="CH143">
        <f t="shared" si="471"/>
        <v>1</v>
      </c>
      <c r="CI143">
        <f t="shared" si="472"/>
        <v>1</v>
      </c>
      <c r="CJ143">
        <f t="shared" si="473"/>
        <v>1</v>
      </c>
      <c r="CK143">
        <f t="shared" si="474"/>
        <v>1</v>
      </c>
      <c r="CL143">
        <f t="shared" si="475"/>
        <v>1</v>
      </c>
      <c r="CM143">
        <f t="shared" si="476"/>
        <v>1</v>
      </c>
      <c r="CN143">
        <f t="shared" si="477"/>
        <v>1</v>
      </c>
      <c r="CO143">
        <f t="shared" si="478"/>
        <v>1</v>
      </c>
      <c r="CP143">
        <f t="shared" si="479"/>
        <v>1</v>
      </c>
      <c r="CQ143">
        <f t="shared" si="480"/>
        <v>1</v>
      </c>
      <c r="CR143">
        <f t="shared" si="481"/>
        <v>0</v>
      </c>
      <c r="CS143">
        <f t="shared" si="482"/>
        <v>1</v>
      </c>
      <c r="CT143">
        <f t="shared" si="483"/>
        <v>1</v>
      </c>
      <c r="CU143">
        <f t="shared" si="484"/>
        <v>1</v>
      </c>
      <c r="CV143">
        <f t="shared" si="485"/>
        <v>0</v>
      </c>
      <c r="CW143">
        <f t="shared" si="486"/>
        <v>0</v>
      </c>
      <c r="CX143">
        <f t="shared" si="487"/>
        <v>1</v>
      </c>
      <c r="CY143">
        <f t="shared" si="488"/>
        <v>1</v>
      </c>
      <c r="CZ143">
        <f t="shared" si="489"/>
        <v>1</v>
      </c>
      <c r="DA143">
        <f t="shared" si="490"/>
        <v>1</v>
      </c>
      <c r="DB143">
        <f t="shared" si="491"/>
        <v>1</v>
      </c>
      <c r="DC143" s="187">
        <f t="shared" si="492"/>
        <v>1</v>
      </c>
      <c r="DD143" s="187">
        <f t="shared" si="493"/>
        <v>1</v>
      </c>
      <c r="DE143" s="187">
        <f t="shared" si="494"/>
        <v>1</v>
      </c>
      <c r="DF143" s="187">
        <f t="shared" si="378"/>
        <v>1</v>
      </c>
      <c r="DG143">
        <f t="shared" si="351"/>
        <v>1</v>
      </c>
      <c r="DH143" s="7">
        <f t="shared" si="379"/>
        <v>0.15</v>
      </c>
      <c r="DI143" s="7">
        <f t="shared" si="380"/>
        <v>0.15</v>
      </c>
      <c r="DJ143" s="7">
        <f t="shared" si="381"/>
        <v>0.15</v>
      </c>
      <c r="DK143" s="7">
        <f t="shared" si="352"/>
        <v>0.15</v>
      </c>
      <c r="DL143" s="7">
        <f t="shared" si="382"/>
        <v>0.3</v>
      </c>
      <c r="DM143" s="7">
        <f t="shared" si="383"/>
        <v>0.3</v>
      </c>
      <c r="DN143" s="7">
        <f t="shared" si="384"/>
        <v>0.3</v>
      </c>
      <c r="DO143" s="7">
        <f t="shared" si="385"/>
        <v>0.3</v>
      </c>
      <c r="DP143" s="7">
        <f>IF(MIN(Data[[#This Row],[¿El agente demuestra escucha activa durante la gestión?6]:[¿El agente parafrasea para confirmar entendimiento?9]])=0,0,30%)</f>
        <v>0.3</v>
      </c>
      <c r="DQ143" s="7">
        <f t="shared" si="386"/>
        <v>0.3</v>
      </c>
      <c r="DR143" s="7">
        <f t="shared" si="387"/>
        <v>0.3</v>
      </c>
      <c r="DS143" s="7">
        <f t="shared" si="388"/>
        <v>0.3</v>
      </c>
      <c r="DT143" s="7">
        <f t="shared" si="389"/>
        <v>0.3</v>
      </c>
      <c r="DU143" s="7">
        <f>IF(MIN(Data[[#This Row],[¿El agente adapta su comunicación al cliente?11]:[¿El agente utiliza el plural corporativo correctamente?14]])=0,0,30%)</f>
        <v>0.3</v>
      </c>
      <c r="DV143" s="7">
        <f t="shared" si="390"/>
        <v>0.25</v>
      </c>
      <c r="DW143" s="7">
        <f t="shared" si="353"/>
        <v>0.25</v>
      </c>
      <c r="DX143" s="7">
        <f t="shared" si="354"/>
        <v>1</v>
      </c>
      <c r="DY143" s="7">
        <f t="shared" si="495"/>
        <v>1</v>
      </c>
      <c r="DZ143" s="7">
        <f t="shared" si="496"/>
        <v>1</v>
      </c>
      <c r="EA143" s="7">
        <f t="shared" si="497"/>
        <v>1</v>
      </c>
      <c r="EB143" s="7">
        <f t="shared" si="498"/>
        <v>1</v>
      </c>
      <c r="EC143" s="7">
        <f t="shared" si="355"/>
        <v>1</v>
      </c>
      <c r="ED143" s="7">
        <f t="shared" si="391"/>
        <v>1</v>
      </c>
      <c r="EE143" s="7">
        <f t="shared" si="392"/>
        <v>1</v>
      </c>
      <c r="EF143" s="7">
        <f>IF(SUM(Data[[#This Row],[¿El agente presenta correctamente los beneficios del producto?23]:[¿El agente comunica beneficios emocionales al cliente?24]])=200%,100%,0%)</f>
        <v>1</v>
      </c>
      <c r="EG143" s="7">
        <f t="shared" si="393"/>
        <v>1</v>
      </c>
      <c r="EH143" s="7">
        <f t="shared" si="394"/>
        <v>1</v>
      </c>
      <c r="EI143" s="7">
        <f t="shared" si="395"/>
        <v>1</v>
      </c>
      <c r="EJ143" s="7">
        <f t="shared" si="356"/>
        <v>1</v>
      </c>
      <c r="EK143" s="7">
        <f t="shared" si="396"/>
        <v>1</v>
      </c>
      <c r="EL143" s="7">
        <f>+Data[[#This Row],[¿El agente explica los términos y condiciones del servicio?28]]</f>
        <v>1</v>
      </c>
      <c r="EM143" s="7">
        <f t="shared" si="397"/>
        <v>1</v>
      </c>
      <c r="EN143" s="7">
        <f>+Data[[#This Row],[¿El agente identifica correctamente la solicitud del cliente? 2]]</f>
        <v>1</v>
      </c>
      <c r="EO143" s="7">
        <f t="shared" si="398"/>
        <v>1</v>
      </c>
      <c r="EP143" s="7">
        <f t="shared" si="399"/>
        <v>1</v>
      </c>
      <c r="EQ143" s="7">
        <f t="shared" si="400"/>
        <v>1</v>
      </c>
      <c r="ER143" s="7">
        <f t="shared" si="357"/>
        <v>1</v>
      </c>
      <c r="ES143" s="7">
        <f t="shared" si="401"/>
        <v>1</v>
      </c>
      <c r="ET143" s="7">
        <f t="shared" si="402"/>
        <v>1</v>
      </c>
      <c r="EU143" s="7">
        <f t="shared" si="358"/>
        <v>1</v>
      </c>
      <c r="EV143" s="7">
        <f t="shared" si="403"/>
        <v>1</v>
      </c>
      <c r="EW143" s="7">
        <f t="shared" si="404"/>
        <v>1</v>
      </c>
      <c r="EX143" s="7">
        <f t="shared" si="499"/>
        <v>1</v>
      </c>
      <c r="EY143" s="7">
        <f t="shared" si="500"/>
        <v>1</v>
      </c>
      <c r="EZ143" s="7">
        <f t="shared" si="405"/>
        <v>1</v>
      </c>
      <c r="FA143" s="7">
        <f t="shared" si="501"/>
        <v>0</v>
      </c>
      <c r="FB143" s="7">
        <f t="shared" si="359"/>
        <v>0</v>
      </c>
      <c r="FC143" s="7">
        <f t="shared" si="360"/>
        <v>0</v>
      </c>
      <c r="FD143" s="7">
        <f t="shared" si="406"/>
        <v>0</v>
      </c>
      <c r="FE143" s="7">
        <f t="shared" si="407"/>
        <v>1</v>
      </c>
      <c r="FF143" s="7">
        <f t="shared" si="408"/>
        <v>1</v>
      </c>
      <c r="FG143" s="7">
        <f t="shared" si="409"/>
        <v>1</v>
      </c>
      <c r="FH143" s="7">
        <f t="shared" si="410"/>
        <v>0</v>
      </c>
      <c r="FI143" s="7">
        <f t="shared" si="411"/>
        <v>0</v>
      </c>
      <c r="FJ143" s="7">
        <f t="shared" si="361"/>
        <v>0</v>
      </c>
      <c r="FK143" s="7">
        <f t="shared" si="412"/>
        <v>1</v>
      </c>
      <c r="FL143" s="7">
        <f>+Data[[#This Row],[¿El agente gestiona la oferta según la campaña vigente?48]]</f>
        <v>1</v>
      </c>
      <c r="FM143" s="7">
        <f t="shared" si="413"/>
        <v>1</v>
      </c>
      <c r="FN143" s="7">
        <f t="shared" si="414"/>
        <v>1</v>
      </c>
      <c r="FO143" s="7">
        <f t="shared" si="415"/>
        <v>1</v>
      </c>
      <c r="FP143" s="7">
        <f t="shared" si="362"/>
        <v>1</v>
      </c>
      <c r="FQ143" s="7">
        <f t="shared" si="416"/>
        <v>1</v>
      </c>
      <c r="FR143" s="7">
        <f>+Data[[#This Row],[¿El agente registra correctamente todas las interacciones?52]]</f>
        <v>1</v>
      </c>
      <c r="FS143" s="7">
        <f t="shared" si="363"/>
        <v>0</v>
      </c>
      <c r="FT143" s="240">
        <f t="shared" si="417"/>
        <v>1</v>
      </c>
      <c r="FU143" s="7">
        <f>+Data[[#This Row],[¿El agente confirma la titularidad del cliente adecuadamente?53]]</f>
        <v>1</v>
      </c>
      <c r="FV143" s="240">
        <f t="shared" si="418"/>
        <v>1</v>
      </c>
      <c r="FW143" s="240">
        <f t="shared" si="419"/>
        <v>1</v>
      </c>
      <c r="FX143" s="7">
        <f t="shared" si="364"/>
        <v>1</v>
      </c>
      <c r="FY143" s="240">
        <f t="shared" si="420"/>
        <v>1</v>
      </c>
      <c r="FZ143" s="7">
        <f>+Data[[#This Row],[¿El agente evita compartir información sensible?56]]</f>
        <v>1</v>
      </c>
      <c r="GA143" s="7">
        <f t="shared" si="365"/>
        <v>1</v>
      </c>
      <c r="GB143" s="189">
        <f t="shared" si="366"/>
        <v>0.1</v>
      </c>
      <c r="GC143" s="189">
        <f t="shared" si="367"/>
        <v>0</v>
      </c>
      <c r="GD143" s="190">
        <f t="shared" si="368"/>
        <v>0</v>
      </c>
      <c r="GE143" s="190">
        <f t="shared" si="369"/>
        <v>0.3</v>
      </c>
      <c r="GF143" s="7">
        <f t="shared" si="370"/>
        <v>0.4</v>
      </c>
      <c r="GG143" s="187">
        <f>1</f>
        <v>1</v>
      </c>
      <c r="GH143" s="187">
        <f t="shared" si="421"/>
        <v>1</v>
      </c>
      <c r="GI143" t="str">
        <f t="shared" si="422"/>
        <v/>
      </c>
      <c r="GJ143" t="str">
        <f t="shared" si="423"/>
        <v/>
      </c>
      <c r="GK143" t="str">
        <f t="shared" si="424"/>
        <v/>
      </c>
      <c r="GN143" t="str">
        <f t="shared" si="425"/>
        <v/>
      </c>
      <c r="GO143" t="str">
        <f t="shared" si="426"/>
        <v/>
      </c>
      <c r="GP143" t="str">
        <f t="shared" si="427"/>
        <v/>
      </c>
      <c r="GQ143" t="str">
        <f t="shared" si="428"/>
        <v/>
      </c>
      <c r="GR143" t="str">
        <f t="shared" si="429"/>
        <v/>
      </c>
      <c r="GS143" t="str">
        <f t="shared" si="430"/>
        <v/>
      </c>
      <c r="GT143" t="str">
        <f t="shared" si="431"/>
        <v/>
      </c>
      <c r="GU143" t="e">
        <f>IF(#REF!="No",#REF!,"")</f>
        <v>#REF!</v>
      </c>
      <c r="GV143" t="str">
        <f t="shared" si="432"/>
        <v/>
      </c>
      <c r="GW143" t="str">
        <f t="shared" si="433"/>
        <v/>
      </c>
      <c r="GX143" t="str">
        <f t="shared" si="434"/>
        <v/>
      </c>
      <c r="GY143" t="str">
        <f t="shared" si="435"/>
        <v/>
      </c>
      <c r="GZ143" t="str">
        <f t="shared" si="436"/>
        <v/>
      </c>
      <c r="HA143" t="str">
        <f t="shared" si="437"/>
        <v/>
      </c>
      <c r="HB143" t="str">
        <f t="shared" si="438"/>
        <v/>
      </c>
      <c r="HC143" t="str">
        <f t="shared" si="439"/>
        <v/>
      </c>
      <c r="HD143" t="str">
        <f t="shared" si="440"/>
        <v/>
      </c>
      <c r="HE143" t="str">
        <f t="shared" si="441"/>
        <v/>
      </c>
      <c r="HF143" t="str">
        <f t="shared" si="442"/>
        <v/>
      </c>
      <c r="HG143" t="str">
        <f t="shared" si="443"/>
        <v/>
      </c>
      <c r="HH143" t="str">
        <f t="shared" si="444"/>
        <v/>
      </c>
      <c r="HI143" t="str">
        <f t="shared" si="445"/>
        <v/>
      </c>
      <c r="HJ143" t="str">
        <f t="shared" si="446"/>
        <v/>
      </c>
      <c r="HK143" t="str">
        <f t="shared" si="447"/>
        <v/>
      </c>
      <c r="HL143" t="str">
        <f t="shared" si="448"/>
        <v/>
      </c>
      <c r="HM143" t="str">
        <f t="shared" si="449"/>
        <v/>
      </c>
      <c r="HN143" t="str">
        <f t="shared" si="450"/>
        <v/>
      </c>
      <c r="HO143" t="str">
        <f t="shared" si="451"/>
        <v/>
      </c>
      <c r="HP143" t="str">
        <f t="shared" si="452"/>
        <v/>
      </c>
      <c r="HQ143" t="e">
        <f>IF(#REF!="No",#REF!,"")</f>
        <v>#REF!</v>
      </c>
      <c r="HR143" t="e">
        <f>IF(#REF!="No",#REF!,"")</f>
        <v>#REF!</v>
      </c>
      <c r="HS143" t="str">
        <f t="shared" si="453"/>
        <v xml:space="preserve">¿El agente ofrece adecuadamente un producto adicional? </v>
      </c>
      <c r="HT143" t="str">
        <f t="shared" si="454"/>
        <v/>
      </c>
      <c r="HU143" t="str">
        <f t="shared" si="455"/>
        <v/>
      </c>
      <c r="HV143" t="str">
        <f t="shared" si="456"/>
        <v/>
      </c>
      <c r="HW143" t="str">
        <f t="shared" si="457"/>
        <v xml:space="preserve">¿El agente realiza seguimiento adecuado al caso o solicitud? </v>
      </c>
      <c r="HX143" t="str">
        <f t="shared" si="458"/>
        <v xml:space="preserve">¿El agente maneja correctamente las objeciones del cliente? </v>
      </c>
      <c r="HY143" t="str">
        <f t="shared" si="459"/>
        <v/>
      </c>
      <c r="HZ143" t="str">
        <f t="shared" si="460"/>
        <v/>
      </c>
      <c r="IA143" t="str">
        <f t="shared" si="461"/>
        <v/>
      </c>
      <c r="IB143" t="str">
        <f t="shared" si="462"/>
        <v/>
      </c>
      <c r="IC143" t="str">
        <f t="shared" si="463"/>
        <v/>
      </c>
      <c r="ID143" s="187" t="str">
        <f t="shared" si="464"/>
        <v/>
      </c>
      <c r="IE143" s="187" t="str">
        <f t="shared" si="465"/>
        <v/>
      </c>
      <c r="IF143" s="187" t="str">
        <f t="shared" si="466"/>
        <v/>
      </c>
      <c r="IG143" s="187" t="str">
        <f t="shared" si="467"/>
        <v/>
      </c>
      <c r="IH143" s="78" t="str">
        <f>A143&amp;" "&amp;F143&amp;" "&amp;Data[[#This Row],[mes]]</f>
        <v>Yahaira Yorlenes Vega Castañedas Outbound may-26</v>
      </c>
      <c r="II143" s="78">
        <f>COUNTIF($IH143:$IH559,IH143)</f>
        <v>1</v>
      </c>
      <c r="IJ143" s="78">
        <f t="shared" si="371"/>
        <v>1</v>
      </c>
      <c r="IK143" s="78">
        <f>IF(Data[[#This Row],[Muestra Critica]]&gt;0,Data[[#This Row],[Muestra Critica]],"")</f>
        <v>1</v>
      </c>
      <c r="IL143">
        <f>IF(IK143="","",COUNTIF($IK$3:$IK559,IK143))</f>
        <v>397</v>
      </c>
      <c r="IM143">
        <f t="shared" si="372"/>
        <v>0</v>
      </c>
      <c r="IN143" s="188" t="str">
        <f t="shared" si="468"/>
        <v>may-26</v>
      </c>
      <c r="IO143" s="78"/>
      <c r="IP143" s="78"/>
      <c r="IQ143" s="78"/>
      <c r="IR143" s="78"/>
      <c r="IS143" s="78" t="str">
        <f ca="1">IFERROR(_xlfn.XLOOKUP(A:A,HC!B:B,HC!E:E,,0),0)</f>
        <v>&gt; 60 dias</v>
      </c>
    </row>
    <row r="144" spans="1:253" ht="15.5">
      <c r="A144" s="205" t="s">
        <v>328</v>
      </c>
      <c r="B144" s="205">
        <v>62705130</v>
      </c>
      <c r="C144" s="210">
        <v>46160</v>
      </c>
      <c r="D144" s="205" t="s">
        <v>449</v>
      </c>
      <c r="E144" s="205" t="s">
        <v>434</v>
      </c>
      <c r="F144" s="205" t="s">
        <v>32</v>
      </c>
      <c r="G144" s="205" t="s">
        <v>436</v>
      </c>
      <c r="H144" s="205" t="s">
        <v>453</v>
      </c>
      <c r="I144" s="206" t="s">
        <v>447</v>
      </c>
      <c r="J144" s="168" t="s">
        <v>33</v>
      </c>
      <c r="K144" s="168" t="s">
        <v>33</v>
      </c>
      <c r="L144" s="168" t="s">
        <v>33</v>
      </c>
      <c r="M144" s="168" t="s">
        <v>33</v>
      </c>
      <c r="N144" s="168" t="s">
        <v>33</v>
      </c>
      <c r="O144" s="168" t="s">
        <v>33</v>
      </c>
      <c r="P144" s="168" t="s">
        <v>33</v>
      </c>
      <c r="Q144" s="168" t="s">
        <v>33</v>
      </c>
      <c r="R144" s="168" t="s">
        <v>33</v>
      </c>
      <c r="S144" s="168" t="s">
        <v>33</v>
      </c>
      <c r="T144" s="168" t="s">
        <v>33</v>
      </c>
      <c r="U144" s="168" t="s">
        <v>33</v>
      </c>
      <c r="V144" s="169" t="s">
        <v>33</v>
      </c>
      <c r="W144" s="169" t="s">
        <v>33</v>
      </c>
      <c r="X144" s="169" t="s">
        <v>33</v>
      </c>
      <c r="Y144" s="169" t="s">
        <v>33</v>
      </c>
      <c r="Z144" s="169" t="s">
        <v>33</v>
      </c>
      <c r="AA144" s="169" t="s">
        <v>33</v>
      </c>
      <c r="AB144" s="169" t="s">
        <v>33</v>
      </c>
      <c r="AC144" s="169" t="s">
        <v>33</v>
      </c>
      <c r="AD144" s="169" t="s">
        <v>33</v>
      </c>
      <c r="AE144" s="169" t="s">
        <v>33</v>
      </c>
      <c r="AF144" s="169" t="s">
        <v>33</v>
      </c>
      <c r="AG144" s="169" t="s">
        <v>33</v>
      </c>
      <c r="AH144" s="169" t="s">
        <v>33</v>
      </c>
      <c r="AI144" s="169" t="s">
        <v>33</v>
      </c>
      <c r="AJ144" s="169" t="s">
        <v>33</v>
      </c>
      <c r="AK144" s="169" t="s">
        <v>33</v>
      </c>
      <c r="AL144" s="169" t="s">
        <v>33</v>
      </c>
      <c r="AM144" s="169" t="s">
        <v>33</v>
      </c>
      <c r="AN144" s="169" t="s">
        <v>33</v>
      </c>
      <c r="AO144" s="169" t="s">
        <v>33</v>
      </c>
      <c r="AP144" s="169" t="s">
        <v>33</v>
      </c>
      <c r="AQ144" s="169" t="s">
        <v>464</v>
      </c>
      <c r="AR144" s="169" t="s">
        <v>34</v>
      </c>
      <c r="AS144" s="169" t="s">
        <v>34</v>
      </c>
      <c r="AT144" s="169" t="s">
        <v>33</v>
      </c>
      <c r="AU144" s="169" t="s">
        <v>33</v>
      </c>
      <c r="AV144" s="169" t="s">
        <v>34</v>
      </c>
      <c r="AW144" s="169" t="s">
        <v>34</v>
      </c>
      <c r="AX144" s="169" t="s">
        <v>33</v>
      </c>
      <c r="AY144" s="169" t="s">
        <v>33</v>
      </c>
      <c r="AZ144" s="169" t="s">
        <v>33</v>
      </c>
      <c r="BA144" s="169" t="s">
        <v>33</v>
      </c>
      <c r="BB144" s="169" t="s">
        <v>33</v>
      </c>
      <c r="BC144" s="207" t="s">
        <v>33</v>
      </c>
      <c r="BD144" s="207" t="s">
        <v>33</v>
      </c>
      <c r="BE144" s="207" t="s">
        <v>33</v>
      </c>
      <c r="BF144" s="208" t="s">
        <v>33</v>
      </c>
      <c r="BG144" s="196"/>
      <c r="BH144" s="211" t="str">
        <f>Data[[#This Row],[Tipo de Muestra]]</f>
        <v>Critica</v>
      </c>
      <c r="BI144" s="196"/>
      <c r="BJ144" s="196"/>
      <c r="BK144">
        <f t="shared" si="376"/>
        <v>1</v>
      </c>
      <c r="BL144">
        <f t="shared" si="377"/>
        <v>1</v>
      </c>
      <c r="BM144">
        <f t="shared" si="332"/>
        <v>1</v>
      </c>
      <c r="BN144">
        <f t="shared" si="333"/>
        <v>1</v>
      </c>
      <c r="BO144">
        <f t="shared" si="334"/>
        <v>1</v>
      </c>
      <c r="BP144">
        <f t="shared" si="335"/>
        <v>1</v>
      </c>
      <c r="BQ144">
        <f t="shared" si="336"/>
        <v>1</v>
      </c>
      <c r="BR144">
        <f t="shared" si="337"/>
        <v>1</v>
      </c>
      <c r="BS144">
        <f t="shared" si="338"/>
        <v>1</v>
      </c>
      <c r="BT144">
        <f t="shared" si="339"/>
        <v>1</v>
      </c>
      <c r="BU144">
        <f t="shared" si="340"/>
        <v>1</v>
      </c>
      <c r="BV144">
        <f t="shared" si="341"/>
        <v>1</v>
      </c>
      <c r="BW144">
        <f t="shared" si="342"/>
        <v>1</v>
      </c>
      <c r="BX144">
        <f t="shared" si="343"/>
        <v>1</v>
      </c>
      <c r="BY144">
        <f t="shared" si="344"/>
        <v>1</v>
      </c>
      <c r="BZ144">
        <f t="shared" si="345"/>
        <v>1</v>
      </c>
      <c r="CA144">
        <f t="shared" si="346"/>
        <v>1</v>
      </c>
      <c r="CB144">
        <f t="shared" si="347"/>
        <v>1</v>
      </c>
      <c r="CC144">
        <f t="shared" si="348"/>
        <v>1</v>
      </c>
      <c r="CD144">
        <f t="shared" si="349"/>
        <v>1</v>
      </c>
      <c r="CE144">
        <f t="shared" si="350"/>
        <v>1</v>
      </c>
      <c r="CF144">
        <f t="shared" si="469"/>
        <v>1</v>
      </c>
      <c r="CG144">
        <f t="shared" si="470"/>
        <v>1</v>
      </c>
      <c r="CH144">
        <f t="shared" si="471"/>
        <v>1</v>
      </c>
      <c r="CI144">
        <f t="shared" si="472"/>
        <v>1</v>
      </c>
      <c r="CJ144">
        <f t="shared" si="473"/>
        <v>1</v>
      </c>
      <c r="CK144">
        <f t="shared" si="474"/>
        <v>1</v>
      </c>
      <c r="CL144">
        <f t="shared" si="475"/>
        <v>1</v>
      </c>
      <c r="CM144">
        <f t="shared" si="476"/>
        <v>1</v>
      </c>
      <c r="CN144">
        <f t="shared" si="477"/>
        <v>1</v>
      </c>
      <c r="CO144">
        <f t="shared" si="478"/>
        <v>1</v>
      </c>
      <c r="CP144">
        <f t="shared" si="479"/>
        <v>1</v>
      </c>
      <c r="CQ144">
        <f t="shared" si="480"/>
        <v>1</v>
      </c>
      <c r="CR144">
        <f t="shared" si="481"/>
        <v>0</v>
      </c>
      <c r="CS144">
        <f t="shared" si="482"/>
        <v>0</v>
      </c>
      <c r="CT144">
        <f t="shared" si="483"/>
        <v>1</v>
      </c>
      <c r="CU144">
        <f t="shared" si="484"/>
        <v>1</v>
      </c>
      <c r="CV144">
        <f t="shared" si="485"/>
        <v>0</v>
      </c>
      <c r="CW144">
        <f t="shared" si="486"/>
        <v>0</v>
      </c>
      <c r="CX144">
        <f t="shared" si="487"/>
        <v>1</v>
      </c>
      <c r="CY144">
        <f t="shared" si="488"/>
        <v>1</v>
      </c>
      <c r="CZ144">
        <f t="shared" si="489"/>
        <v>1</v>
      </c>
      <c r="DA144">
        <f t="shared" si="490"/>
        <v>1</v>
      </c>
      <c r="DB144">
        <f t="shared" si="491"/>
        <v>1</v>
      </c>
      <c r="DC144" s="187">
        <f t="shared" si="492"/>
        <v>1</v>
      </c>
      <c r="DD144" s="187">
        <f t="shared" si="493"/>
        <v>1</v>
      </c>
      <c r="DE144" s="187">
        <f t="shared" si="494"/>
        <v>1</v>
      </c>
      <c r="DF144" s="187">
        <f t="shared" si="378"/>
        <v>1</v>
      </c>
      <c r="DG144">
        <f t="shared" si="351"/>
        <v>1</v>
      </c>
      <c r="DH144" s="7">
        <f t="shared" si="379"/>
        <v>0.15</v>
      </c>
      <c r="DI144" s="7">
        <f t="shared" si="380"/>
        <v>0.15</v>
      </c>
      <c r="DJ144" s="7">
        <f t="shared" si="381"/>
        <v>0.15</v>
      </c>
      <c r="DK144" s="7">
        <f t="shared" si="352"/>
        <v>0.15</v>
      </c>
      <c r="DL144" s="7">
        <f t="shared" si="382"/>
        <v>0.3</v>
      </c>
      <c r="DM144" s="7">
        <f t="shared" si="383"/>
        <v>0.3</v>
      </c>
      <c r="DN144" s="7">
        <f t="shared" si="384"/>
        <v>0.3</v>
      </c>
      <c r="DO144" s="7">
        <f t="shared" si="385"/>
        <v>0.3</v>
      </c>
      <c r="DP144" s="7">
        <f>IF(MIN(Data[[#This Row],[¿El agente demuestra escucha activa durante la gestión?6]:[¿El agente parafrasea para confirmar entendimiento?9]])=0,0,30%)</f>
        <v>0.3</v>
      </c>
      <c r="DQ144" s="7">
        <f t="shared" si="386"/>
        <v>0.3</v>
      </c>
      <c r="DR144" s="7">
        <f t="shared" si="387"/>
        <v>0.3</v>
      </c>
      <c r="DS144" s="7">
        <f t="shared" si="388"/>
        <v>0.3</v>
      </c>
      <c r="DT144" s="7">
        <f t="shared" si="389"/>
        <v>0.3</v>
      </c>
      <c r="DU144" s="7">
        <f>IF(MIN(Data[[#This Row],[¿El agente adapta su comunicación al cliente?11]:[¿El agente utiliza el plural corporativo correctamente?14]])=0,0,30%)</f>
        <v>0.3</v>
      </c>
      <c r="DV144" s="7">
        <f t="shared" si="390"/>
        <v>0.25</v>
      </c>
      <c r="DW144" s="7">
        <f t="shared" si="353"/>
        <v>0.25</v>
      </c>
      <c r="DX144" s="7">
        <f t="shared" si="354"/>
        <v>1</v>
      </c>
      <c r="DY144" s="7">
        <f t="shared" si="495"/>
        <v>1</v>
      </c>
      <c r="DZ144" s="7">
        <f t="shared" si="496"/>
        <v>1</v>
      </c>
      <c r="EA144" s="7">
        <f t="shared" si="497"/>
        <v>1</v>
      </c>
      <c r="EB144" s="7">
        <f t="shared" si="498"/>
        <v>1</v>
      </c>
      <c r="EC144" s="7">
        <f t="shared" si="355"/>
        <v>1</v>
      </c>
      <c r="ED144" s="7">
        <f t="shared" si="391"/>
        <v>1</v>
      </c>
      <c r="EE144" s="7">
        <f t="shared" si="392"/>
        <v>1</v>
      </c>
      <c r="EF144" s="7">
        <f>IF(SUM(Data[[#This Row],[¿El agente presenta correctamente los beneficios del producto?23]:[¿El agente comunica beneficios emocionales al cliente?24]])=200%,100%,0%)</f>
        <v>1</v>
      </c>
      <c r="EG144" s="7">
        <f t="shared" si="393"/>
        <v>1</v>
      </c>
      <c r="EH144" s="7">
        <f t="shared" si="394"/>
        <v>1</v>
      </c>
      <c r="EI144" s="7">
        <f t="shared" si="395"/>
        <v>1</v>
      </c>
      <c r="EJ144" s="7">
        <f t="shared" si="356"/>
        <v>1</v>
      </c>
      <c r="EK144" s="7">
        <f t="shared" si="396"/>
        <v>1</v>
      </c>
      <c r="EL144" s="7">
        <f>+Data[[#This Row],[¿El agente explica los términos y condiciones del servicio?28]]</f>
        <v>1</v>
      </c>
      <c r="EM144" s="7">
        <f t="shared" si="397"/>
        <v>1</v>
      </c>
      <c r="EN144" s="7">
        <f>+Data[[#This Row],[¿El agente identifica correctamente la solicitud del cliente? 2]]</f>
        <v>1</v>
      </c>
      <c r="EO144" s="7">
        <f t="shared" si="398"/>
        <v>1</v>
      </c>
      <c r="EP144" s="7">
        <f t="shared" si="399"/>
        <v>1</v>
      </c>
      <c r="EQ144" s="7">
        <f t="shared" si="400"/>
        <v>1</v>
      </c>
      <c r="ER144" s="7">
        <f t="shared" si="357"/>
        <v>1</v>
      </c>
      <c r="ES144" s="7">
        <f t="shared" si="401"/>
        <v>1</v>
      </c>
      <c r="ET144" s="7">
        <f t="shared" si="402"/>
        <v>1</v>
      </c>
      <c r="EU144" s="7">
        <f t="shared" si="358"/>
        <v>1</v>
      </c>
      <c r="EV144" s="7">
        <f t="shared" si="403"/>
        <v>1</v>
      </c>
      <c r="EW144" s="7">
        <f t="shared" si="404"/>
        <v>1</v>
      </c>
      <c r="EX144" s="7">
        <f t="shared" si="499"/>
        <v>1</v>
      </c>
      <c r="EY144" s="7">
        <f t="shared" si="500"/>
        <v>1</v>
      </c>
      <c r="EZ144" s="7">
        <f t="shared" si="405"/>
        <v>1</v>
      </c>
      <c r="FA144" s="7">
        <f t="shared" si="501"/>
        <v>0</v>
      </c>
      <c r="FB144" s="7">
        <f t="shared" si="359"/>
        <v>0</v>
      </c>
      <c r="FC144" s="7">
        <f t="shared" si="360"/>
        <v>0</v>
      </c>
      <c r="FD144" s="7">
        <f t="shared" si="406"/>
        <v>0</v>
      </c>
      <c r="FE144" s="7">
        <f t="shared" si="407"/>
        <v>0</v>
      </c>
      <c r="FF144" s="7">
        <f t="shared" si="408"/>
        <v>1</v>
      </c>
      <c r="FG144" s="7">
        <f t="shared" si="409"/>
        <v>1</v>
      </c>
      <c r="FH144" s="7">
        <f t="shared" si="410"/>
        <v>0</v>
      </c>
      <c r="FI144" s="7">
        <f t="shared" si="411"/>
        <v>0</v>
      </c>
      <c r="FJ144" s="7">
        <f t="shared" si="361"/>
        <v>0</v>
      </c>
      <c r="FK144" s="7">
        <f t="shared" si="412"/>
        <v>1</v>
      </c>
      <c r="FL144" s="7">
        <f>+Data[[#This Row],[¿El agente gestiona la oferta según la campaña vigente?48]]</f>
        <v>1</v>
      </c>
      <c r="FM144" s="7">
        <f t="shared" si="413"/>
        <v>1</v>
      </c>
      <c r="FN144" s="7">
        <f t="shared" si="414"/>
        <v>1</v>
      </c>
      <c r="FO144" s="7">
        <f t="shared" si="415"/>
        <v>1</v>
      </c>
      <c r="FP144" s="7">
        <f t="shared" si="362"/>
        <v>1</v>
      </c>
      <c r="FQ144" s="7">
        <f t="shared" si="416"/>
        <v>1</v>
      </c>
      <c r="FR144" s="7">
        <f>+Data[[#This Row],[¿El agente registra correctamente todas las interacciones?52]]</f>
        <v>1</v>
      </c>
      <c r="FS144" s="7">
        <f t="shared" si="363"/>
        <v>0</v>
      </c>
      <c r="FT144" s="240">
        <f t="shared" si="417"/>
        <v>1</v>
      </c>
      <c r="FU144" s="7">
        <f>+Data[[#This Row],[¿El agente confirma la titularidad del cliente adecuadamente?53]]</f>
        <v>1</v>
      </c>
      <c r="FV144" s="240">
        <f t="shared" si="418"/>
        <v>1</v>
      </c>
      <c r="FW144" s="240">
        <f t="shared" si="419"/>
        <v>1</v>
      </c>
      <c r="FX144" s="7">
        <f t="shared" si="364"/>
        <v>1</v>
      </c>
      <c r="FY144" s="240">
        <f t="shared" si="420"/>
        <v>1</v>
      </c>
      <c r="FZ144" s="7">
        <f>+Data[[#This Row],[¿El agente evita compartir información sensible?56]]</f>
        <v>1</v>
      </c>
      <c r="GA144" s="7">
        <f t="shared" si="365"/>
        <v>1</v>
      </c>
      <c r="GB144" s="189">
        <f t="shared" si="366"/>
        <v>0.1</v>
      </c>
      <c r="GC144" s="189">
        <f t="shared" si="367"/>
        <v>0</v>
      </c>
      <c r="GD144" s="190">
        <f t="shared" si="368"/>
        <v>0</v>
      </c>
      <c r="GE144" s="190">
        <f t="shared" si="369"/>
        <v>0.3</v>
      </c>
      <c r="GF144" s="7">
        <f t="shared" si="370"/>
        <v>0.4</v>
      </c>
      <c r="GG144" s="187">
        <f>1</f>
        <v>1</v>
      </c>
      <c r="GH144" s="187">
        <f t="shared" si="421"/>
        <v>1</v>
      </c>
      <c r="GI144" t="str">
        <f t="shared" si="422"/>
        <v/>
      </c>
      <c r="GJ144" t="str">
        <f t="shared" si="423"/>
        <v/>
      </c>
      <c r="GK144" t="str">
        <f t="shared" si="424"/>
        <v/>
      </c>
      <c r="GN144" t="str">
        <f t="shared" si="425"/>
        <v/>
      </c>
      <c r="GO144" t="str">
        <f t="shared" si="426"/>
        <v/>
      </c>
      <c r="GP144" t="str">
        <f t="shared" si="427"/>
        <v/>
      </c>
      <c r="GQ144" t="str">
        <f t="shared" si="428"/>
        <v/>
      </c>
      <c r="GR144" t="str">
        <f t="shared" si="429"/>
        <v/>
      </c>
      <c r="GS144" t="str">
        <f t="shared" si="430"/>
        <v/>
      </c>
      <c r="GT144" t="str">
        <f t="shared" si="431"/>
        <v/>
      </c>
      <c r="GU144" t="e">
        <f>IF(#REF!="No",#REF!,"")</f>
        <v>#REF!</v>
      </c>
      <c r="GV144" t="str">
        <f t="shared" si="432"/>
        <v/>
      </c>
      <c r="GW144" t="str">
        <f t="shared" si="433"/>
        <v/>
      </c>
      <c r="GX144" t="str">
        <f t="shared" si="434"/>
        <v/>
      </c>
      <c r="GY144" t="str">
        <f t="shared" si="435"/>
        <v/>
      </c>
      <c r="GZ144" t="str">
        <f t="shared" si="436"/>
        <v/>
      </c>
      <c r="HA144" t="str">
        <f t="shared" si="437"/>
        <v/>
      </c>
      <c r="HB144" t="str">
        <f t="shared" si="438"/>
        <v/>
      </c>
      <c r="HC144" t="str">
        <f t="shared" si="439"/>
        <v/>
      </c>
      <c r="HD144" t="str">
        <f t="shared" si="440"/>
        <v/>
      </c>
      <c r="HE144" t="str">
        <f t="shared" si="441"/>
        <v/>
      </c>
      <c r="HF144" t="str">
        <f t="shared" si="442"/>
        <v/>
      </c>
      <c r="HG144" t="str">
        <f t="shared" si="443"/>
        <v/>
      </c>
      <c r="HH144" t="str">
        <f t="shared" si="444"/>
        <v/>
      </c>
      <c r="HI144" t="str">
        <f t="shared" si="445"/>
        <v/>
      </c>
      <c r="HJ144" t="str">
        <f t="shared" si="446"/>
        <v/>
      </c>
      <c r="HK144" t="str">
        <f t="shared" si="447"/>
        <v/>
      </c>
      <c r="HL144" t="str">
        <f t="shared" si="448"/>
        <v/>
      </c>
      <c r="HM144" t="str">
        <f t="shared" si="449"/>
        <v/>
      </c>
      <c r="HN144" t="str">
        <f t="shared" si="450"/>
        <v/>
      </c>
      <c r="HO144" t="str">
        <f t="shared" si="451"/>
        <v/>
      </c>
      <c r="HP144" t="str">
        <f t="shared" si="452"/>
        <v/>
      </c>
      <c r="HQ144" t="e">
        <f>IF(#REF!="No",#REF!,"")</f>
        <v>#REF!</v>
      </c>
      <c r="HR144" t="e">
        <f>IF(#REF!="No",#REF!,"")</f>
        <v>#REF!</v>
      </c>
      <c r="HS144" t="str">
        <f t="shared" si="453"/>
        <v xml:space="preserve">¿El agente ofrece adecuadamente un producto adicional? </v>
      </c>
      <c r="HT144" t="str">
        <f t="shared" si="454"/>
        <v xml:space="preserve">¿El agente realiza venta cruzada cuando corresponde? </v>
      </c>
      <c r="HU144" t="str">
        <f t="shared" si="455"/>
        <v/>
      </c>
      <c r="HV144" t="str">
        <f t="shared" si="456"/>
        <v/>
      </c>
      <c r="HW144" t="str">
        <f t="shared" si="457"/>
        <v xml:space="preserve">¿El agente realiza seguimiento adecuado al caso o solicitud? </v>
      </c>
      <c r="HX144" t="str">
        <f t="shared" si="458"/>
        <v xml:space="preserve">¿El agente maneja correctamente las objeciones del cliente? </v>
      </c>
      <c r="HY144" t="str">
        <f t="shared" si="459"/>
        <v/>
      </c>
      <c r="HZ144" t="str">
        <f t="shared" si="460"/>
        <v/>
      </c>
      <c r="IA144" t="str">
        <f t="shared" si="461"/>
        <v/>
      </c>
      <c r="IB144" t="str">
        <f t="shared" si="462"/>
        <v/>
      </c>
      <c r="IC144" t="str">
        <f t="shared" si="463"/>
        <v/>
      </c>
      <c r="ID144" s="187" t="str">
        <f t="shared" si="464"/>
        <v/>
      </c>
      <c r="IE144" s="187" t="str">
        <f t="shared" si="465"/>
        <v/>
      </c>
      <c r="IF144" s="187" t="str">
        <f t="shared" si="466"/>
        <v/>
      </c>
      <c r="IG144" s="187" t="str">
        <f t="shared" si="467"/>
        <v/>
      </c>
      <c r="IH144" s="78" t="str">
        <f>A144&amp;" "&amp;F144&amp;" "&amp;Data[[#This Row],[mes]]</f>
        <v>Gladis Peralta Mendoza Outbound may-26</v>
      </c>
      <c r="II144" s="78">
        <f t="shared" ref="II144:II167" si="502">COUNTIF($IH143:$IH559,IH144)</f>
        <v>1</v>
      </c>
      <c r="IJ144" s="78">
        <f t="shared" si="371"/>
        <v>1</v>
      </c>
      <c r="IK144" s="78">
        <f>IF(Data[[#This Row],[Muestra Critica]]&gt;0,Data[[#This Row],[Muestra Critica]],"")</f>
        <v>1</v>
      </c>
      <c r="IL144">
        <f>IF(IK144="","",COUNTIF($IK$3:$IK559,IK144))</f>
        <v>397</v>
      </c>
      <c r="IM144">
        <f t="shared" si="372"/>
        <v>0</v>
      </c>
      <c r="IN144" s="188" t="str">
        <f t="shared" si="468"/>
        <v>may-26</v>
      </c>
      <c r="IO144" s="78"/>
      <c r="IP144" s="78"/>
      <c r="IQ144" s="78"/>
      <c r="IR144" s="78"/>
      <c r="IS144" s="78" t="str">
        <f ca="1">IFERROR(_xlfn.XLOOKUP(A:A,HC!B:B,HC!E:E,,0),0)</f>
        <v>&gt; 60 dias</v>
      </c>
    </row>
    <row r="145" spans="1:253" ht="15.5">
      <c r="A145" s="205" t="s">
        <v>329</v>
      </c>
      <c r="B145" s="205">
        <v>65083646</v>
      </c>
      <c r="C145" s="210">
        <v>46160</v>
      </c>
      <c r="D145" s="205" t="s">
        <v>449</v>
      </c>
      <c r="E145" s="205" t="s">
        <v>434</v>
      </c>
      <c r="F145" s="205" t="s">
        <v>32</v>
      </c>
      <c r="G145" s="205" t="s">
        <v>436</v>
      </c>
      <c r="H145" s="205" t="s">
        <v>453</v>
      </c>
      <c r="I145" s="206" t="s">
        <v>447</v>
      </c>
      <c r="J145" s="168" t="s">
        <v>33</v>
      </c>
      <c r="K145" s="168" t="s">
        <v>33</v>
      </c>
      <c r="L145" s="168" t="s">
        <v>33</v>
      </c>
      <c r="M145" s="168" t="s">
        <v>33</v>
      </c>
      <c r="N145" s="168" t="s">
        <v>33</v>
      </c>
      <c r="O145" s="168" t="s">
        <v>33</v>
      </c>
      <c r="P145" s="168" t="s">
        <v>33</v>
      </c>
      <c r="Q145" s="168" t="s">
        <v>33</v>
      </c>
      <c r="R145" s="168" t="s">
        <v>33</v>
      </c>
      <c r="S145" s="168" t="s">
        <v>33</v>
      </c>
      <c r="T145" s="168" t="s">
        <v>33</v>
      </c>
      <c r="U145" s="168" t="s">
        <v>33</v>
      </c>
      <c r="V145" s="169" t="s">
        <v>33</v>
      </c>
      <c r="W145" s="169" t="s">
        <v>33</v>
      </c>
      <c r="X145" s="169" t="s">
        <v>33</v>
      </c>
      <c r="Y145" s="169" t="s">
        <v>33</v>
      </c>
      <c r="Z145" s="169" t="s">
        <v>33</v>
      </c>
      <c r="AA145" s="169" t="s">
        <v>33</v>
      </c>
      <c r="AB145" s="169" t="s">
        <v>33</v>
      </c>
      <c r="AC145" s="169" t="s">
        <v>33</v>
      </c>
      <c r="AD145" s="169" t="s">
        <v>33</v>
      </c>
      <c r="AE145" s="169" t="s">
        <v>33</v>
      </c>
      <c r="AF145" s="169" t="s">
        <v>33</v>
      </c>
      <c r="AG145" s="169" t="s">
        <v>33</v>
      </c>
      <c r="AH145" s="169" t="s">
        <v>33</v>
      </c>
      <c r="AI145" s="169" t="s">
        <v>33</v>
      </c>
      <c r="AJ145" s="169" t="s">
        <v>33</v>
      </c>
      <c r="AK145" s="169" t="s">
        <v>33</v>
      </c>
      <c r="AL145" s="169" t="s">
        <v>33</v>
      </c>
      <c r="AM145" s="169" t="s">
        <v>33</v>
      </c>
      <c r="AN145" s="169" t="s">
        <v>33</v>
      </c>
      <c r="AO145" s="169" t="s">
        <v>33</v>
      </c>
      <c r="AP145" s="169" t="s">
        <v>33</v>
      </c>
      <c r="AQ145" s="169" t="s">
        <v>464</v>
      </c>
      <c r="AR145" s="169" t="s">
        <v>33</v>
      </c>
      <c r="AS145" s="169" t="s">
        <v>34</v>
      </c>
      <c r="AT145" s="169" t="s">
        <v>33</v>
      </c>
      <c r="AU145" s="169" t="s">
        <v>33</v>
      </c>
      <c r="AV145" s="169" t="s">
        <v>34</v>
      </c>
      <c r="AW145" s="169" t="s">
        <v>34</v>
      </c>
      <c r="AX145" s="169" t="s">
        <v>33</v>
      </c>
      <c r="AY145" s="169" t="s">
        <v>33</v>
      </c>
      <c r="AZ145" s="169" t="s">
        <v>33</v>
      </c>
      <c r="BA145" s="169" t="s">
        <v>33</v>
      </c>
      <c r="BB145" s="169" t="s">
        <v>33</v>
      </c>
      <c r="BC145" s="207" t="s">
        <v>33</v>
      </c>
      <c r="BD145" s="207" t="s">
        <v>33</v>
      </c>
      <c r="BE145" s="207" t="s">
        <v>33</v>
      </c>
      <c r="BF145" s="208" t="s">
        <v>33</v>
      </c>
      <c r="BG145" s="196"/>
      <c r="BH145" s="211" t="str">
        <f>Data[[#This Row],[Tipo de Muestra]]</f>
        <v>Critica</v>
      </c>
      <c r="BI145" s="196"/>
      <c r="BJ145" s="196"/>
      <c r="BK145">
        <f t="shared" si="376"/>
        <v>1</v>
      </c>
      <c r="BL145">
        <f t="shared" si="377"/>
        <v>1</v>
      </c>
      <c r="BM145">
        <f t="shared" si="332"/>
        <v>1</v>
      </c>
      <c r="BN145">
        <f t="shared" si="333"/>
        <v>1</v>
      </c>
      <c r="BO145">
        <f t="shared" si="334"/>
        <v>1</v>
      </c>
      <c r="BP145">
        <f t="shared" si="335"/>
        <v>1</v>
      </c>
      <c r="BQ145">
        <f t="shared" si="336"/>
        <v>1</v>
      </c>
      <c r="BR145">
        <f t="shared" si="337"/>
        <v>1</v>
      </c>
      <c r="BS145">
        <f t="shared" si="338"/>
        <v>1</v>
      </c>
      <c r="BT145">
        <f t="shared" si="339"/>
        <v>1</v>
      </c>
      <c r="BU145">
        <f t="shared" si="340"/>
        <v>1</v>
      </c>
      <c r="BV145">
        <f t="shared" si="341"/>
        <v>1</v>
      </c>
      <c r="BW145">
        <f t="shared" si="342"/>
        <v>1</v>
      </c>
      <c r="BX145">
        <f t="shared" si="343"/>
        <v>1</v>
      </c>
      <c r="BY145">
        <f t="shared" si="344"/>
        <v>1</v>
      </c>
      <c r="BZ145">
        <f t="shared" si="345"/>
        <v>1</v>
      </c>
      <c r="CA145">
        <f t="shared" si="346"/>
        <v>1</v>
      </c>
      <c r="CB145">
        <f t="shared" si="347"/>
        <v>1</v>
      </c>
      <c r="CC145">
        <f t="shared" si="348"/>
        <v>1</v>
      </c>
      <c r="CD145">
        <f t="shared" si="349"/>
        <v>1</v>
      </c>
      <c r="CE145">
        <f t="shared" si="350"/>
        <v>1</v>
      </c>
      <c r="CF145">
        <f t="shared" si="469"/>
        <v>1</v>
      </c>
      <c r="CG145">
        <f t="shared" si="470"/>
        <v>1</v>
      </c>
      <c r="CH145">
        <f t="shared" si="471"/>
        <v>1</v>
      </c>
      <c r="CI145">
        <f t="shared" si="472"/>
        <v>1</v>
      </c>
      <c r="CJ145">
        <f t="shared" si="473"/>
        <v>1</v>
      </c>
      <c r="CK145">
        <f t="shared" si="474"/>
        <v>1</v>
      </c>
      <c r="CL145">
        <f t="shared" si="475"/>
        <v>1</v>
      </c>
      <c r="CM145">
        <f t="shared" si="476"/>
        <v>1</v>
      </c>
      <c r="CN145">
        <f t="shared" si="477"/>
        <v>1</v>
      </c>
      <c r="CO145">
        <f t="shared" si="478"/>
        <v>1</v>
      </c>
      <c r="CP145">
        <f t="shared" si="479"/>
        <v>1</v>
      </c>
      <c r="CQ145">
        <f t="shared" si="480"/>
        <v>1</v>
      </c>
      <c r="CR145">
        <f t="shared" si="481"/>
        <v>1</v>
      </c>
      <c r="CS145">
        <f t="shared" si="482"/>
        <v>0</v>
      </c>
      <c r="CT145">
        <f t="shared" si="483"/>
        <v>1</v>
      </c>
      <c r="CU145">
        <f t="shared" si="484"/>
        <v>1</v>
      </c>
      <c r="CV145">
        <f t="shared" si="485"/>
        <v>0</v>
      </c>
      <c r="CW145">
        <f t="shared" si="486"/>
        <v>0</v>
      </c>
      <c r="CX145">
        <f t="shared" si="487"/>
        <v>1</v>
      </c>
      <c r="CY145">
        <f t="shared" si="488"/>
        <v>1</v>
      </c>
      <c r="CZ145">
        <f t="shared" si="489"/>
        <v>1</v>
      </c>
      <c r="DA145">
        <f t="shared" si="490"/>
        <v>1</v>
      </c>
      <c r="DB145">
        <f t="shared" si="491"/>
        <v>1</v>
      </c>
      <c r="DC145" s="187">
        <f t="shared" si="492"/>
        <v>1</v>
      </c>
      <c r="DD145" s="187">
        <f t="shared" si="493"/>
        <v>1</v>
      </c>
      <c r="DE145" s="187">
        <f t="shared" si="494"/>
        <v>1</v>
      </c>
      <c r="DF145" s="187">
        <f t="shared" si="378"/>
        <v>1</v>
      </c>
      <c r="DG145">
        <f t="shared" si="351"/>
        <v>1</v>
      </c>
      <c r="DH145" s="7">
        <f t="shared" si="379"/>
        <v>0.15</v>
      </c>
      <c r="DI145" s="7">
        <f t="shared" si="380"/>
        <v>0.15</v>
      </c>
      <c r="DJ145" s="7">
        <f t="shared" si="381"/>
        <v>0.15</v>
      </c>
      <c r="DK145" s="7">
        <f t="shared" si="352"/>
        <v>0.15</v>
      </c>
      <c r="DL145" s="7">
        <f t="shared" si="382"/>
        <v>0.3</v>
      </c>
      <c r="DM145" s="7">
        <f t="shared" si="383"/>
        <v>0.3</v>
      </c>
      <c r="DN145" s="7">
        <f t="shared" si="384"/>
        <v>0.3</v>
      </c>
      <c r="DO145" s="7">
        <f t="shared" si="385"/>
        <v>0.3</v>
      </c>
      <c r="DP145" s="7">
        <f>IF(MIN(Data[[#This Row],[¿El agente demuestra escucha activa durante la gestión?6]:[¿El agente parafrasea para confirmar entendimiento?9]])=0,0,30%)</f>
        <v>0.3</v>
      </c>
      <c r="DQ145" s="7">
        <f t="shared" si="386"/>
        <v>0.3</v>
      </c>
      <c r="DR145" s="7">
        <f t="shared" si="387"/>
        <v>0.3</v>
      </c>
      <c r="DS145" s="7">
        <f t="shared" si="388"/>
        <v>0.3</v>
      </c>
      <c r="DT145" s="7">
        <f t="shared" si="389"/>
        <v>0.3</v>
      </c>
      <c r="DU145" s="7">
        <f>IF(MIN(Data[[#This Row],[¿El agente adapta su comunicación al cliente?11]:[¿El agente utiliza el plural corporativo correctamente?14]])=0,0,30%)</f>
        <v>0.3</v>
      </c>
      <c r="DV145" s="7">
        <f t="shared" si="390"/>
        <v>0.25</v>
      </c>
      <c r="DW145" s="7">
        <f t="shared" si="353"/>
        <v>0.25</v>
      </c>
      <c r="DX145" s="7">
        <f t="shared" si="354"/>
        <v>1</v>
      </c>
      <c r="DY145" s="7">
        <f t="shared" si="495"/>
        <v>1</v>
      </c>
      <c r="DZ145" s="7">
        <f t="shared" si="496"/>
        <v>1</v>
      </c>
      <c r="EA145" s="7">
        <f t="shared" si="497"/>
        <v>1</v>
      </c>
      <c r="EB145" s="7">
        <f t="shared" si="498"/>
        <v>1</v>
      </c>
      <c r="EC145" s="7">
        <f t="shared" si="355"/>
        <v>1</v>
      </c>
      <c r="ED145" s="7">
        <f t="shared" si="391"/>
        <v>1</v>
      </c>
      <c r="EE145" s="7">
        <f t="shared" si="392"/>
        <v>1</v>
      </c>
      <c r="EF145" s="7">
        <f>IF(SUM(Data[[#This Row],[¿El agente presenta correctamente los beneficios del producto?23]:[¿El agente comunica beneficios emocionales al cliente?24]])=200%,100%,0%)</f>
        <v>1</v>
      </c>
      <c r="EG145" s="7">
        <f t="shared" si="393"/>
        <v>1</v>
      </c>
      <c r="EH145" s="7">
        <f t="shared" si="394"/>
        <v>1</v>
      </c>
      <c r="EI145" s="7">
        <f t="shared" si="395"/>
        <v>1</v>
      </c>
      <c r="EJ145" s="7">
        <f t="shared" si="356"/>
        <v>1</v>
      </c>
      <c r="EK145" s="7">
        <f t="shared" si="396"/>
        <v>1</v>
      </c>
      <c r="EL145" s="7">
        <f>+Data[[#This Row],[¿El agente explica los términos y condiciones del servicio?28]]</f>
        <v>1</v>
      </c>
      <c r="EM145" s="7">
        <f t="shared" si="397"/>
        <v>1</v>
      </c>
      <c r="EN145" s="7">
        <f>+Data[[#This Row],[¿El agente identifica correctamente la solicitud del cliente? 2]]</f>
        <v>1</v>
      </c>
      <c r="EO145" s="7">
        <f t="shared" si="398"/>
        <v>1</v>
      </c>
      <c r="EP145" s="7">
        <f t="shared" si="399"/>
        <v>1</v>
      </c>
      <c r="EQ145" s="7">
        <f t="shared" si="400"/>
        <v>1</v>
      </c>
      <c r="ER145" s="7">
        <f t="shared" si="357"/>
        <v>1</v>
      </c>
      <c r="ES145" s="7">
        <f t="shared" si="401"/>
        <v>1</v>
      </c>
      <c r="ET145" s="7">
        <f t="shared" si="402"/>
        <v>1</v>
      </c>
      <c r="EU145" s="7">
        <f t="shared" si="358"/>
        <v>1</v>
      </c>
      <c r="EV145" s="7">
        <f t="shared" si="403"/>
        <v>1</v>
      </c>
      <c r="EW145" s="7">
        <f t="shared" si="404"/>
        <v>1</v>
      </c>
      <c r="EX145" s="7">
        <f t="shared" si="499"/>
        <v>1</v>
      </c>
      <c r="EY145" s="7">
        <f t="shared" si="500"/>
        <v>1</v>
      </c>
      <c r="EZ145" s="7">
        <f t="shared" si="405"/>
        <v>1</v>
      </c>
      <c r="FA145" s="7">
        <f t="shared" si="501"/>
        <v>1</v>
      </c>
      <c r="FB145" s="7">
        <f t="shared" si="359"/>
        <v>1</v>
      </c>
      <c r="FC145" s="7">
        <f t="shared" si="360"/>
        <v>1</v>
      </c>
      <c r="FD145" s="7">
        <f t="shared" si="406"/>
        <v>1</v>
      </c>
      <c r="FE145" s="7">
        <f t="shared" si="407"/>
        <v>0</v>
      </c>
      <c r="FF145" s="7">
        <f t="shared" si="408"/>
        <v>1</v>
      </c>
      <c r="FG145" s="7">
        <f t="shared" si="409"/>
        <v>1</v>
      </c>
      <c r="FH145" s="7">
        <f t="shared" si="410"/>
        <v>0</v>
      </c>
      <c r="FI145" s="7">
        <f t="shared" si="411"/>
        <v>0</v>
      </c>
      <c r="FJ145" s="7">
        <f t="shared" si="361"/>
        <v>0</v>
      </c>
      <c r="FK145" s="7">
        <f t="shared" si="412"/>
        <v>1</v>
      </c>
      <c r="FL145" s="7">
        <f>+Data[[#This Row],[¿El agente gestiona la oferta según la campaña vigente?48]]</f>
        <v>1</v>
      </c>
      <c r="FM145" s="7">
        <f t="shared" si="413"/>
        <v>1</v>
      </c>
      <c r="FN145" s="7">
        <f t="shared" si="414"/>
        <v>1</v>
      </c>
      <c r="FO145" s="7">
        <f t="shared" si="415"/>
        <v>1</v>
      </c>
      <c r="FP145" s="7">
        <f t="shared" si="362"/>
        <v>1</v>
      </c>
      <c r="FQ145" s="7">
        <f t="shared" si="416"/>
        <v>1</v>
      </c>
      <c r="FR145" s="7">
        <f>+Data[[#This Row],[¿El agente registra correctamente todas las interacciones?52]]</f>
        <v>1</v>
      </c>
      <c r="FS145" s="7">
        <f t="shared" si="363"/>
        <v>0</v>
      </c>
      <c r="FT145" s="240">
        <f t="shared" si="417"/>
        <v>1</v>
      </c>
      <c r="FU145" s="7">
        <f>+Data[[#This Row],[¿El agente confirma la titularidad del cliente adecuadamente?53]]</f>
        <v>1</v>
      </c>
      <c r="FV145" s="240">
        <f t="shared" si="418"/>
        <v>1</v>
      </c>
      <c r="FW145" s="240">
        <f t="shared" si="419"/>
        <v>1</v>
      </c>
      <c r="FX145" s="7">
        <f t="shared" si="364"/>
        <v>1</v>
      </c>
      <c r="FY145" s="240">
        <f t="shared" si="420"/>
        <v>1</v>
      </c>
      <c r="FZ145" s="7">
        <f>+Data[[#This Row],[¿El agente evita compartir información sensible?56]]</f>
        <v>1</v>
      </c>
      <c r="GA145" s="7">
        <f t="shared" si="365"/>
        <v>1</v>
      </c>
      <c r="GB145" s="189">
        <f t="shared" si="366"/>
        <v>0.1</v>
      </c>
      <c r="GC145" s="189">
        <f t="shared" si="367"/>
        <v>0.3</v>
      </c>
      <c r="GD145" s="190">
        <f t="shared" si="368"/>
        <v>0</v>
      </c>
      <c r="GE145" s="190">
        <f t="shared" si="369"/>
        <v>0.3</v>
      </c>
      <c r="GF145" s="7">
        <f t="shared" si="370"/>
        <v>0.7</v>
      </c>
      <c r="GG145" s="187">
        <f>1</f>
        <v>1</v>
      </c>
      <c r="GH145" s="187">
        <f t="shared" si="421"/>
        <v>1</v>
      </c>
      <c r="GI145" t="str">
        <f t="shared" si="422"/>
        <v/>
      </c>
      <c r="GJ145" t="str">
        <f t="shared" si="423"/>
        <v/>
      </c>
      <c r="GK145" t="str">
        <f t="shared" si="424"/>
        <v/>
      </c>
      <c r="GN145" t="str">
        <f t="shared" si="425"/>
        <v/>
      </c>
      <c r="GO145" t="str">
        <f t="shared" si="426"/>
        <v/>
      </c>
      <c r="GP145" t="str">
        <f t="shared" si="427"/>
        <v/>
      </c>
      <c r="GQ145" t="str">
        <f t="shared" si="428"/>
        <v/>
      </c>
      <c r="GR145" t="str">
        <f t="shared" si="429"/>
        <v/>
      </c>
      <c r="GS145" t="str">
        <f t="shared" si="430"/>
        <v/>
      </c>
      <c r="GT145" t="str">
        <f t="shared" si="431"/>
        <v/>
      </c>
      <c r="GU145" t="e">
        <f>IF(#REF!="No",#REF!,"")</f>
        <v>#REF!</v>
      </c>
      <c r="GV145" t="str">
        <f t="shared" si="432"/>
        <v/>
      </c>
      <c r="GW145" t="str">
        <f t="shared" si="433"/>
        <v/>
      </c>
      <c r="GX145" t="str">
        <f t="shared" si="434"/>
        <v/>
      </c>
      <c r="GY145" t="str">
        <f t="shared" si="435"/>
        <v/>
      </c>
      <c r="GZ145" t="str">
        <f t="shared" si="436"/>
        <v/>
      </c>
      <c r="HA145" t="str">
        <f t="shared" si="437"/>
        <v/>
      </c>
      <c r="HB145" t="str">
        <f t="shared" si="438"/>
        <v/>
      </c>
      <c r="HC145" t="str">
        <f t="shared" si="439"/>
        <v/>
      </c>
      <c r="HD145" t="str">
        <f t="shared" si="440"/>
        <v/>
      </c>
      <c r="HE145" t="str">
        <f t="shared" si="441"/>
        <v/>
      </c>
      <c r="HF145" t="str">
        <f t="shared" si="442"/>
        <v/>
      </c>
      <c r="HG145" t="str">
        <f t="shared" si="443"/>
        <v/>
      </c>
      <c r="HH145" t="str">
        <f t="shared" si="444"/>
        <v/>
      </c>
      <c r="HI145" t="str">
        <f t="shared" si="445"/>
        <v/>
      </c>
      <c r="HJ145" t="str">
        <f t="shared" si="446"/>
        <v/>
      </c>
      <c r="HK145" t="str">
        <f t="shared" si="447"/>
        <v/>
      </c>
      <c r="HL145" t="str">
        <f t="shared" si="448"/>
        <v/>
      </c>
      <c r="HM145" t="str">
        <f t="shared" si="449"/>
        <v/>
      </c>
      <c r="HN145" t="str">
        <f t="shared" si="450"/>
        <v/>
      </c>
      <c r="HO145" t="str">
        <f t="shared" si="451"/>
        <v/>
      </c>
      <c r="HP145" t="str">
        <f t="shared" si="452"/>
        <v/>
      </c>
      <c r="HQ145" t="e">
        <f>IF(#REF!="No",#REF!,"")</f>
        <v>#REF!</v>
      </c>
      <c r="HR145" t="e">
        <f>IF(#REF!="No",#REF!,"")</f>
        <v>#REF!</v>
      </c>
      <c r="HS145" t="str">
        <f t="shared" si="453"/>
        <v/>
      </c>
      <c r="HT145" t="str">
        <f t="shared" si="454"/>
        <v xml:space="preserve">¿El agente realiza venta cruzada cuando corresponde? </v>
      </c>
      <c r="HU145" t="str">
        <f t="shared" si="455"/>
        <v/>
      </c>
      <c r="HV145" t="str">
        <f t="shared" si="456"/>
        <v/>
      </c>
      <c r="HW145" t="str">
        <f t="shared" si="457"/>
        <v xml:space="preserve">¿El agente realiza seguimiento adecuado al caso o solicitud? </v>
      </c>
      <c r="HX145" t="str">
        <f t="shared" si="458"/>
        <v xml:space="preserve">¿El agente maneja correctamente las objeciones del cliente? </v>
      </c>
      <c r="HY145" t="str">
        <f t="shared" si="459"/>
        <v/>
      </c>
      <c r="HZ145" t="str">
        <f t="shared" si="460"/>
        <v/>
      </c>
      <c r="IA145" t="str">
        <f t="shared" si="461"/>
        <v/>
      </c>
      <c r="IB145" t="str">
        <f t="shared" si="462"/>
        <v/>
      </c>
      <c r="IC145" t="str">
        <f t="shared" si="463"/>
        <v/>
      </c>
      <c r="ID145" s="187" t="str">
        <f t="shared" si="464"/>
        <v/>
      </c>
      <c r="IE145" s="187" t="str">
        <f t="shared" si="465"/>
        <v/>
      </c>
      <c r="IF145" s="187" t="str">
        <f t="shared" si="466"/>
        <v/>
      </c>
      <c r="IG145" s="187" t="str">
        <f t="shared" si="467"/>
        <v/>
      </c>
      <c r="IH145" s="78" t="str">
        <f>A145&amp;" "&amp;F145&amp;" "&amp;Data[[#This Row],[mes]]</f>
        <v>Ediany Yatzury Simons Delgado Outbound may-26</v>
      </c>
      <c r="II145" s="78">
        <f t="shared" si="502"/>
        <v>1</v>
      </c>
      <c r="IJ145" s="78">
        <f t="shared" si="371"/>
        <v>1</v>
      </c>
      <c r="IK145" s="78">
        <f>IF(Data[[#This Row],[Muestra Critica]]&gt;0,Data[[#This Row],[Muestra Critica]],"")</f>
        <v>1</v>
      </c>
      <c r="IL145">
        <f>IF(IK145="","",COUNTIF($IK$3:$IK560,IK145))</f>
        <v>397</v>
      </c>
      <c r="IM145">
        <f t="shared" si="372"/>
        <v>0</v>
      </c>
      <c r="IN145" s="188" t="str">
        <f t="shared" si="468"/>
        <v>may-26</v>
      </c>
      <c r="IO145" s="78"/>
      <c r="IP145" s="78"/>
      <c r="IQ145" s="78"/>
      <c r="IR145" s="78"/>
      <c r="IS145" s="78" t="str">
        <f ca="1">IFERROR(_xlfn.XLOOKUP(A:A,HC!B:B,HC!E:E,,0),0)</f>
        <v>&gt; 60 dias</v>
      </c>
    </row>
    <row r="146" spans="1:253" ht="15.5">
      <c r="A146" s="205" t="s">
        <v>330</v>
      </c>
      <c r="B146" s="205">
        <v>65506558</v>
      </c>
      <c r="C146" s="210">
        <v>46160</v>
      </c>
      <c r="D146" s="205" t="s">
        <v>449</v>
      </c>
      <c r="E146" s="205" t="s">
        <v>434</v>
      </c>
      <c r="F146" s="205" t="s">
        <v>32</v>
      </c>
      <c r="G146" s="205" t="s">
        <v>436</v>
      </c>
      <c r="H146" s="205" t="s">
        <v>453</v>
      </c>
      <c r="I146" s="206" t="s">
        <v>447</v>
      </c>
      <c r="J146" s="168" t="s">
        <v>33</v>
      </c>
      <c r="K146" s="168" t="s">
        <v>33</v>
      </c>
      <c r="L146" s="168" t="s">
        <v>33</v>
      </c>
      <c r="M146" s="168" t="s">
        <v>33</v>
      </c>
      <c r="N146" s="168" t="s">
        <v>33</v>
      </c>
      <c r="O146" s="168" t="s">
        <v>33</v>
      </c>
      <c r="P146" s="168" t="s">
        <v>33</v>
      </c>
      <c r="Q146" s="168" t="s">
        <v>33</v>
      </c>
      <c r="R146" s="168" t="s">
        <v>33</v>
      </c>
      <c r="S146" s="168" t="s">
        <v>33</v>
      </c>
      <c r="T146" s="168" t="s">
        <v>33</v>
      </c>
      <c r="U146" s="168" t="s">
        <v>33</v>
      </c>
      <c r="V146" s="169" t="s">
        <v>33</v>
      </c>
      <c r="W146" s="169" t="s">
        <v>33</v>
      </c>
      <c r="X146" s="169" t="s">
        <v>33</v>
      </c>
      <c r="Y146" s="169" t="s">
        <v>34</v>
      </c>
      <c r="Z146" s="169" t="s">
        <v>33</v>
      </c>
      <c r="AA146" s="169" t="s">
        <v>33</v>
      </c>
      <c r="AB146" s="169" t="s">
        <v>33</v>
      </c>
      <c r="AC146" s="169" t="s">
        <v>33</v>
      </c>
      <c r="AD146" s="169" t="s">
        <v>33</v>
      </c>
      <c r="AE146" s="169" t="s">
        <v>33</v>
      </c>
      <c r="AF146" s="169" t="s">
        <v>33</v>
      </c>
      <c r="AG146" s="169" t="s">
        <v>33</v>
      </c>
      <c r="AH146" s="169" t="s">
        <v>33</v>
      </c>
      <c r="AI146" s="169" t="s">
        <v>33</v>
      </c>
      <c r="AJ146" s="169" t="s">
        <v>33</v>
      </c>
      <c r="AK146" s="169" t="s">
        <v>33</v>
      </c>
      <c r="AL146" s="169" t="s">
        <v>33</v>
      </c>
      <c r="AM146" s="169" t="s">
        <v>33</v>
      </c>
      <c r="AN146" s="169" t="s">
        <v>33</v>
      </c>
      <c r="AO146" s="169" t="s">
        <v>33</v>
      </c>
      <c r="AP146" s="169" t="s">
        <v>33</v>
      </c>
      <c r="AQ146" s="169" t="s">
        <v>464</v>
      </c>
      <c r="AR146" s="169" t="s">
        <v>33</v>
      </c>
      <c r="AS146" s="169" t="s">
        <v>34</v>
      </c>
      <c r="AT146" s="169" t="s">
        <v>33</v>
      </c>
      <c r="AU146" s="169" t="s">
        <v>33</v>
      </c>
      <c r="AV146" s="169" t="s">
        <v>33</v>
      </c>
      <c r="AW146" s="169" t="s">
        <v>33</v>
      </c>
      <c r="AX146" s="169" t="s">
        <v>33</v>
      </c>
      <c r="AY146" s="169" t="s">
        <v>33</v>
      </c>
      <c r="AZ146" s="169" t="s">
        <v>33</v>
      </c>
      <c r="BA146" s="169" t="s">
        <v>33</v>
      </c>
      <c r="BB146" s="169" t="s">
        <v>33</v>
      </c>
      <c r="BC146" s="207" t="s">
        <v>33</v>
      </c>
      <c r="BD146" s="207" t="s">
        <v>33</v>
      </c>
      <c r="BE146" s="207" t="s">
        <v>33</v>
      </c>
      <c r="BF146" s="208" t="s">
        <v>33</v>
      </c>
      <c r="BG146" s="196"/>
      <c r="BH146" s="211" t="str">
        <f>Data[[#This Row],[Tipo de Muestra]]</f>
        <v>Critica</v>
      </c>
      <c r="BI146" s="196"/>
      <c r="BJ146" s="196"/>
      <c r="BK146">
        <f t="shared" si="376"/>
        <v>1</v>
      </c>
      <c r="BL146">
        <f t="shared" si="377"/>
        <v>1</v>
      </c>
      <c r="BM146">
        <f t="shared" si="332"/>
        <v>1</v>
      </c>
      <c r="BN146">
        <f t="shared" si="333"/>
        <v>1</v>
      </c>
      <c r="BO146">
        <f t="shared" si="334"/>
        <v>1</v>
      </c>
      <c r="BP146">
        <f t="shared" si="335"/>
        <v>1</v>
      </c>
      <c r="BQ146">
        <f t="shared" si="336"/>
        <v>1</v>
      </c>
      <c r="BR146">
        <f t="shared" si="337"/>
        <v>1</v>
      </c>
      <c r="BS146">
        <f t="shared" si="338"/>
        <v>1</v>
      </c>
      <c r="BT146">
        <f t="shared" si="339"/>
        <v>1</v>
      </c>
      <c r="BU146">
        <f t="shared" si="340"/>
        <v>1</v>
      </c>
      <c r="BV146">
        <f t="shared" si="341"/>
        <v>1</v>
      </c>
      <c r="BW146">
        <f t="shared" si="342"/>
        <v>1</v>
      </c>
      <c r="BX146">
        <f t="shared" si="343"/>
        <v>1</v>
      </c>
      <c r="BY146">
        <f t="shared" si="344"/>
        <v>1</v>
      </c>
      <c r="BZ146">
        <f t="shared" si="345"/>
        <v>0</v>
      </c>
      <c r="CA146">
        <f t="shared" si="346"/>
        <v>1</v>
      </c>
      <c r="CB146">
        <f t="shared" si="347"/>
        <v>1</v>
      </c>
      <c r="CC146">
        <f t="shared" si="348"/>
        <v>1</v>
      </c>
      <c r="CD146">
        <f t="shared" si="349"/>
        <v>1</v>
      </c>
      <c r="CE146">
        <f t="shared" si="350"/>
        <v>1</v>
      </c>
      <c r="CF146">
        <f t="shared" si="469"/>
        <v>1</v>
      </c>
      <c r="CG146">
        <f t="shared" si="470"/>
        <v>1</v>
      </c>
      <c r="CH146">
        <f t="shared" si="471"/>
        <v>1</v>
      </c>
      <c r="CI146">
        <f t="shared" si="472"/>
        <v>1</v>
      </c>
      <c r="CJ146">
        <f t="shared" si="473"/>
        <v>1</v>
      </c>
      <c r="CK146">
        <f t="shared" si="474"/>
        <v>1</v>
      </c>
      <c r="CL146">
        <f t="shared" si="475"/>
        <v>1</v>
      </c>
      <c r="CM146">
        <f t="shared" si="476"/>
        <v>1</v>
      </c>
      <c r="CN146">
        <f t="shared" si="477"/>
        <v>1</v>
      </c>
      <c r="CO146">
        <f t="shared" si="478"/>
        <v>1</v>
      </c>
      <c r="CP146">
        <f t="shared" si="479"/>
        <v>1</v>
      </c>
      <c r="CQ146">
        <f t="shared" si="480"/>
        <v>1</v>
      </c>
      <c r="CR146">
        <f t="shared" si="481"/>
        <v>1</v>
      </c>
      <c r="CS146">
        <f t="shared" si="482"/>
        <v>0</v>
      </c>
      <c r="CT146">
        <f t="shared" si="483"/>
        <v>1</v>
      </c>
      <c r="CU146">
        <f t="shared" si="484"/>
        <v>1</v>
      </c>
      <c r="CV146">
        <f t="shared" si="485"/>
        <v>1</v>
      </c>
      <c r="CW146">
        <f t="shared" si="486"/>
        <v>1</v>
      </c>
      <c r="CX146">
        <f t="shared" si="487"/>
        <v>1</v>
      </c>
      <c r="CY146">
        <f t="shared" si="488"/>
        <v>1</v>
      </c>
      <c r="CZ146">
        <f t="shared" si="489"/>
        <v>1</v>
      </c>
      <c r="DA146">
        <f t="shared" si="490"/>
        <v>1</v>
      </c>
      <c r="DB146">
        <f t="shared" si="491"/>
        <v>1</v>
      </c>
      <c r="DC146" s="187">
        <f t="shared" si="492"/>
        <v>1</v>
      </c>
      <c r="DD146" s="187">
        <f t="shared" si="493"/>
        <v>1</v>
      </c>
      <c r="DE146" s="187">
        <f t="shared" si="494"/>
        <v>1</v>
      </c>
      <c r="DF146" s="187">
        <f t="shared" si="378"/>
        <v>1</v>
      </c>
      <c r="DG146">
        <f t="shared" si="351"/>
        <v>1</v>
      </c>
      <c r="DH146" s="7">
        <f t="shared" si="379"/>
        <v>0.15</v>
      </c>
      <c r="DI146" s="7">
        <f t="shared" si="380"/>
        <v>0.15</v>
      </c>
      <c r="DJ146" s="7">
        <f t="shared" si="381"/>
        <v>0.15</v>
      </c>
      <c r="DK146" s="7">
        <f t="shared" si="352"/>
        <v>0.15</v>
      </c>
      <c r="DL146" s="7">
        <f t="shared" si="382"/>
        <v>0.3</v>
      </c>
      <c r="DM146" s="7">
        <f t="shared" si="383"/>
        <v>0.3</v>
      </c>
      <c r="DN146" s="7">
        <f t="shared" si="384"/>
        <v>0.3</v>
      </c>
      <c r="DO146" s="7">
        <f t="shared" si="385"/>
        <v>0.3</v>
      </c>
      <c r="DP146" s="7">
        <f>IF(MIN(Data[[#This Row],[¿El agente demuestra escucha activa durante la gestión?6]:[¿El agente parafrasea para confirmar entendimiento?9]])=0,0,30%)</f>
        <v>0.3</v>
      </c>
      <c r="DQ146" s="7">
        <f t="shared" si="386"/>
        <v>0.3</v>
      </c>
      <c r="DR146" s="7">
        <f t="shared" si="387"/>
        <v>0.3</v>
      </c>
      <c r="DS146" s="7">
        <f t="shared" si="388"/>
        <v>0.3</v>
      </c>
      <c r="DT146" s="7">
        <f t="shared" si="389"/>
        <v>0.3</v>
      </c>
      <c r="DU146" s="7">
        <f>IF(MIN(Data[[#This Row],[¿El agente adapta su comunicación al cliente?11]:[¿El agente utiliza el plural corporativo correctamente?14]])=0,0,30%)</f>
        <v>0.3</v>
      </c>
      <c r="DV146" s="7">
        <f t="shared" si="390"/>
        <v>0.25</v>
      </c>
      <c r="DW146" s="7">
        <f t="shared" si="353"/>
        <v>0.25</v>
      </c>
      <c r="DX146" s="7">
        <f t="shared" si="354"/>
        <v>1</v>
      </c>
      <c r="DY146" s="7">
        <f t="shared" si="495"/>
        <v>1</v>
      </c>
      <c r="DZ146" s="7">
        <f t="shared" si="496"/>
        <v>1</v>
      </c>
      <c r="EA146" s="7">
        <f t="shared" si="497"/>
        <v>0</v>
      </c>
      <c r="EB146" s="7">
        <f t="shared" si="498"/>
        <v>0</v>
      </c>
      <c r="EC146" s="7">
        <f t="shared" si="355"/>
        <v>0</v>
      </c>
      <c r="ED146" s="7">
        <f t="shared" si="391"/>
        <v>1</v>
      </c>
      <c r="EE146" s="7">
        <f t="shared" si="392"/>
        <v>1</v>
      </c>
      <c r="EF146" s="7">
        <f>IF(SUM(Data[[#This Row],[¿El agente presenta correctamente los beneficios del producto?23]:[¿El agente comunica beneficios emocionales al cliente?24]])=200%,100%,0%)</f>
        <v>1</v>
      </c>
      <c r="EG146" s="7">
        <f t="shared" si="393"/>
        <v>1</v>
      </c>
      <c r="EH146" s="7">
        <f t="shared" si="394"/>
        <v>1</v>
      </c>
      <c r="EI146" s="7">
        <f t="shared" si="395"/>
        <v>1</v>
      </c>
      <c r="EJ146" s="7">
        <f t="shared" si="356"/>
        <v>1</v>
      </c>
      <c r="EK146" s="7">
        <f t="shared" si="396"/>
        <v>1</v>
      </c>
      <c r="EL146" s="7">
        <f>+Data[[#This Row],[¿El agente explica los términos y condiciones del servicio?28]]</f>
        <v>1</v>
      </c>
      <c r="EM146" s="7">
        <f t="shared" si="397"/>
        <v>1</v>
      </c>
      <c r="EN146" s="7">
        <f>+Data[[#This Row],[¿El agente identifica correctamente la solicitud del cliente? 2]]</f>
        <v>1</v>
      </c>
      <c r="EO146" s="7">
        <f t="shared" si="398"/>
        <v>1</v>
      </c>
      <c r="EP146" s="7">
        <f t="shared" si="399"/>
        <v>1</v>
      </c>
      <c r="EQ146" s="7">
        <f t="shared" si="400"/>
        <v>1</v>
      </c>
      <c r="ER146" s="7">
        <f t="shared" si="357"/>
        <v>1</v>
      </c>
      <c r="ES146" s="7">
        <f t="shared" si="401"/>
        <v>1</v>
      </c>
      <c r="ET146" s="7">
        <f t="shared" si="402"/>
        <v>1</v>
      </c>
      <c r="EU146" s="7">
        <f t="shared" si="358"/>
        <v>1</v>
      </c>
      <c r="EV146" s="7">
        <f t="shared" si="403"/>
        <v>1</v>
      </c>
      <c r="EW146" s="7">
        <f t="shared" si="404"/>
        <v>1</v>
      </c>
      <c r="EX146" s="7">
        <f t="shared" si="499"/>
        <v>1</v>
      </c>
      <c r="EY146" s="7">
        <f t="shared" si="500"/>
        <v>1</v>
      </c>
      <c r="EZ146" s="7">
        <f t="shared" si="405"/>
        <v>1</v>
      </c>
      <c r="FA146" s="7">
        <f t="shared" si="501"/>
        <v>1</v>
      </c>
      <c r="FB146" s="7">
        <f t="shared" si="359"/>
        <v>1</v>
      </c>
      <c r="FC146" s="7">
        <f t="shared" si="360"/>
        <v>0</v>
      </c>
      <c r="FD146" s="7">
        <f t="shared" si="406"/>
        <v>1</v>
      </c>
      <c r="FE146" s="7">
        <f t="shared" si="407"/>
        <v>0</v>
      </c>
      <c r="FF146" s="7">
        <f t="shared" si="408"/>
        <v>1</v>
      </c>
      <c r="FG146" s="7">
        <f t="shared" si="409"/>
        <v>1</v>
      </c>
      <c r="FH146" s="7">
        <f t="shared" si="410"/>
        <v>1</v>
      </c>
      <c r="FI146" s="7">
        <f t="shared" si="411"/>
        <v>1</v>
      </c>
      <c r="FJ146" s="7">
        <f t="shared" si="361"/>
        <v>0</v>
      </c>
      <c r="FK146" s="7">
        <f t="shared" si="412"/>
        <v>1</v>
      </c>
      <c r="FL146" s="7">
        <f>+Data[[#This Row],[¿El agente gestiona la oferta según la campaña vigente?48]]</f>
        <v>1</v>
      </c>
      <c r="FM146" s="7">
        <f t="shared" si="413"/>
        <v>1</v>
      </c>
      <c r="FN146" s="7">
        <f t="shared" si="414"/>
        <v>1</v>
      </c>
      <c r="FO146" s="7">
        <f t="shared" si="415"/>
        <v>1</v>
      </c>
      <c r="FP146" s="7">
        <f t="shared" si="362"/>
        <v>1</v>
      </c>
      <c r="FQ146" s="7">
        <f t="shared" si="416"/>
        <v>1</v>
      </c>
      <c r="FR146" s="7">
        <f>+Data[[#This Row],[¿El agente registra correctamente todas las interacciones?52]]</f>
        <v>1</v>
      </c>
      <c r="FS146" s="7">
        <f t="shared" si="363"/>
        <v>0</v>
      </c>
      <c r="FT146" s="240">
        <f t="shared" si="417"/>
        <v>1</v>
      </c>
      <c r="FU146" s="7">
        <f>+Data[[#This Row],[¿El agente confirma la titularidad del cliente adecuadamente?53]]</f>
        <v>1</v>
      </c>
      <c r="FV146" s="240">
        <f t="shared" si="418"/>
        <v>1</v>
      </c>
      <c r="FW146" s="240">
        <f t="shared" si="419"/>
        <v>1</v>
      </c>
      <c r="FX146" s="7">
        <f t="shared" si="364"/>
        <v>1</v>
      </c>
      <c r="FY146" s="240">
        <f t="shared" si="420"/>
        <v>1</v>
      </c>
      <c r="FZ146" s="7">
        <f>+Data[[#This Row],[¿El agente evita compartir información sensible?56]]</f>
        <v>1</v>
      </c>
      <c r="GA146" s="7">
        <f t="shared" si="365"/>
        <v>1</v>
      </c>
      <c r="GB146" s="189">
        <f t="shared" si="366"/>
        <v>0.1</v>
      </c>
      <c r="GC146" s="189">
        <f t="shared" si="367"/>
        <v>0</v>
      </c>
      <c r="GD146" s="190">
        <f t="shared" si="368"/>
        <v>0</v>
      </c>
      <c r="GE146" s="190">
        <f t="shared" si="369"/>
        <v>0.3</v>
      </c>
      <c r="GF146" s="7">
        <f t="shared" si="370"/>
        <v>0.4</v>
      </c>
      <c r="GG146" s="187">
        <f>1</f>
        <v>1</v>
      </c>
      <c r="GH146" s="187">
        <f t="shared" si="421"/>
        <v>1</v>
      </c>
      <c r="GI146" t="str">
        <f t="shared" si="422"/>
        <v/>
      </c>
      <c r="GJ146" t="str">
        <f t="shared" si="423"/>
        <v/>
      </c>
      <c r="GK146" t="str">
        <f t="shared" si="424"/>
        <v/>
      </c>
      <c r="GN146" t="str">
        <f t="shared" si="425"/>
        <v/>
      </c>
      <c r="GO146" t="str">
        <f t="shared" si="426"/>
        <v/>
      </c>
      <c r="GP146" t="str">
        <f t="shared" si="427"/>
        <v/>
      </c>
      <c r="GQ146" t="str">
        <f t="shared" si="428"/>
        <v/>
      </c>
      <c r="GR146" t="str">
        <f t="shared" si="429"/>
        <v/>
      </c>
      <c r="GS146" t="str">
        <f t="shared" si="430"/>
        <v/>
      </c>
      <c r="GT146" t="str">
        <f t="shared" si="431"/>
        <v/>
      </c>
      <c r="GU146" t="e">
        <f>IF(#REF!="No",#REF!,"")</f>
        <v>#REF!</v>
      </c>
      <c r="GV146" t="str">
        <f t="shared" si="432"/>
        <v/>
      </c>
      <c r="GW146" t="str">
        <f t="shared" si="433"/>
        <v/>
      </c>
      <c r="GX146" t="str">
        <f t="shared" si="434"/>
        <v/>
      </c>
      <c r="GY146" t="str">
        <f t="shared" si="435"/>
        <v xml:space="preserve">¿El agente explica el ciclo de facturación adecuadamente? </v>
      </c>
      <c r="GZ146" t="str">
        <f t="shared" si="436"/>
        <v/>
      </c>
      <c r="HA146" t="str">
        <f t="shared" si="437"/>
        <v/>
      </c>
      <c r="HB146" t="str">
        <f t="shared" si="438"/>
        <v/>
      </c>
      <c r="HC146" t="str">
        <f t="shared" si="439"/>
        <v/>
      </c>
      <c r="HD146" t="str">
        <f t="shared" si="440"/>
        <v/>
      </c>
      <c r="HE146" t="str">
        <f t="shared" si="441"/>
        <v/>
      </c>
      <c r="HF146" t="str">
        <f t="shared" si="442"/>
        <v/>
      </c>
      <c r="HG146" t="str">
        <f t="shared" si="443"/>
        <v/>
      </c>
      <c r="HH146" t="str">
        <f t="shared" si="444"/>
        <v/>
      </c>
      <c r="HI146" t="str">
        <f t="shared" si="445"/>
        <v/>
      </c>
      <c r="HJ146" t="str">
        <f t="shared" si="446"/>
        <v/>
      </c>
      <c r="HK146" t="str">
        <f t="shared" si="447"/>
        <v/>
      </c>
      <c r="HL146" t="str">
        <f t="shared" si="448"/>
        <v/>
      </c>
      <c r="HM146" t="str">
        <f t="shared" si="449"/>
        <v/>
      </c>
      <c r="HN146" t="str">
        <f t="shared" si="450"/>
        <v/>
      </c>
      <c r="HO146" t="str">
        <f t="shared" si="451"/>
        <v/>
      </c>
      <c r="HP146" t="str">
        <f t="shared" si="452"/>
        <v/>
      </c>
      <c r="HQ146" t="e">
        <f>IF(#REF!="No",#REF!,"")</f>
        <v>#REF!</v>
      </c>
      <c r="HR146" t="e">
        <f>IF(#REF!="No",#REF!,"")</f>
        <v>#REF!</v>
      </c>
      <c r="HS146" t="str">
        <f t="shared" si="453"/>
        <v/>
      </c>
      <c r="HT146" t="str">
        <f t="shared" si="454"/>
        <v xml:space="preserve">¿El agente realiza venta cruzada cuando corresponde? </v>
      </c>
      <c r="HU146" t="str">
        <f t="shared" si="455"/>
        <v/>
      </c>
      <c r="HV146" t="str">
        <f t="shared" si="456"/>
        <v/>
      </c>
      <c r="HW146" t="str">
        <f t="shared" si="457"/>
        <v/>
      </c>
      <c r="HX146" t="str">
        <f t="shared" si="458"/>
        <v/>
      </c>
      <c r="HY146" t="str">
        <f t="shared" si="459"/>
        <v/>
      </c>
      <c r="HZ146" t="str">
        <f t="shared" si="460"/>
        <v/>
      </c>
      <c r="IA146" t="str">
        <f t="shared" si="461"/>
        <v/>
      </c>
      <c r="IB146" t="str">
        <f t="shared" si="462"/>
        <v/>
      </c>
      <c r="IC146" t="str">
        <f t="shared" si="463"/>
        <v/>
      </c>
      <c r="ID146" s="187" t="str">
        <f t="shared" si="464"/>
        <v/>
      </c>
      <c r="IE146" s="187" t="str">
        <f t="shared" si="465"/>
        <v/>
      </c>
      <c r="IF146" s="187" t="str">
        <f t="shared" si="466"/>
        <v/>
      </c>
      <c r="IG146" s="187" t="str">
        <f t="shared" si="467"/>
        <v/>
      </c>
      <c r="IH146" s="78" t="str">
        <f>A146&amp;" "&amp;F146&amp;" "&amp;Data[[#This Row],[mes]]</f>
        <v>Alexander Jonathan Coley Ortega Outbound may-26</v>
      </c>
      <c r="II146" s="78">
        <f t="shared" si="502"/>
        <v>1</v>
      </c>
      <c r="IJ146" s="78">
        <f t="shared" si="371"/>
        <v>1</v>
      </c>
      <c r="IK146" s="78">
        <f>IF(Data[[#This Row],[Muestra Critica]]&gt;0,Data[[#This Row],[Muestra Critica]],"")</f>
        <v>1</v>
      </c>
      <c r="IL146" s="209">
        <f>IF(IK146="","",COUNTIF($IK$3:$IK561,IK146))</f>
        <v>397</v>
      </c>
      <c r="IM146" s="209">
        <f t="shared" si="372"/>
        <v>0</v>
      </c>
      <c r="IN146" s="188" t="str">
        <f t="shared" si="468"/>
        <v>may-26</v>
      </c>
      <c r="IO146" s="78"/>
      <c r="IP146" s="78"/>
      <c r="IQ146" s="78"/>
      <c r="IR146" s="78"/>
      <c r="IS146" s="78" t="str">
        <f ca="1">IFERROR(_xlfn.XLOOKUP(A:A,HC!B:B,HC!E:E,,0),0)</f>
        <v>&gt; 60 dias</v>
      </c>
    </row>
    <row r="147" spans="1:253" ht="15.5">
      <c r="A147" s="205" t="s">
        <v>332</v>
      </c>
      <c r="B147" s="205">
        <v>68286919</v>
      </c>
      <c r="C147" s="210">
        <v>46160</v>
      </c>
      <c r="D147" s="205" t="s">
        <v>449</v>
      </c>
      <c r="E147" s="205" t="s">
        <v>434</v>
      </c>
      <c r="F147" s="205" t="s">
        <v>32</v>
      </c>
      <c r="G147" s="205" t="s">
        <v>436</v>
      </c>
      <c r="H147" s="205" t="s">
        <v>453</v>
      </c>
      <c r="I147" s="206" t="s">
        <v>447</v>
      </c>
      <c r="J147" s="168" t="s">
        <v>33</v>
      </c>
      <c r="K147" s="168" t="s">
        <v>33</v>
      </c>
      <c r="L147" s="168" t="s">
        <v>33</v>
      </c>
      <c r="M147" s="168" t="s">
        <v>33</v>
      </c>
      <c r="N147" s="168" t="s">
        <v>33</v>
      </c>
      <c r="O147" s="168" t="s">
        <v>33</v>
      </c>
      <c r="P147" s="168" t="s">
        <v>33</v>
      </c>
      <c r="Q147" s="168" t="s">
        <v>33</v>
      </c>
      <c r="R147" s="168" t="s">
        <v>33</v>
      </c>
      <c r="S147" s="168" t="s">
        <v>33</v>
      </c>
      <c r="T147" s="168" t="s">
        <v>33</v>
      </c>
      <c r="U147" s="168" t="s">
        <v>33</v>
      </c>
      <c r="V147" s="169" t="s">
        <v>33</v>
      </c>
      <c r="W147" s="169" t="s">
        <v>33</v>
      </c>
      <c r="X147" s="169" t="s">
        <v>33</v>
      </c>
      <c r="Y147" s="169" t="s">
        <v>33</v>
      </c>
      <c r="Z147" s="169" t="s">
        <v>33</v>
      </c>
      <c r="AA147" s="169" t="s">
        <v>33</v>
      </c>
      <c r="AB147" s="169" t="s">
        <v>33</v>
      </c>
      <c r="AC147" s="169" t="s">
        <v>33</v>
      </c>
      <c r="AD147" s="169" t="s">
        <v>33</v>
      </c>
      <c r="AE147" s="169" t="s">
        <v>33</v>
      </c>
      <c r="AF147" s="169" t="s">
        <v>33</v>
      </c>
      <c r="AG147" s="169" t="s">
        <v>33</v>
      </c>
      <c r="AH147" s="169" t="s">
        <v>33</v>
      </c>
      <c r="AI147" s="169" t="s">
        <v>33</v>
      </c>
      <c r="AJ147" s="169" t="s">
        <v>33</v>
      </c>
      <c r="AK147" s="169" t="s">
        <v>33</v>
      </c>
      <c r="AL147" s="169" t="s">
        <v>33</v>
      </c>
      <c r="AM147" s="169" t="s">
        <v>33</v>
      </c>
      <c r="AN147" s="169" t="s">
        <v>33</v>
      </c>
      <c r="AO147" s="169" t="s">
        <v>33</v>
      </c>
      <c r="AP147" s="169" t="s">
        <v>33</v>
      </c>
      <c r="AQ147" s="169" t="s">
        <v>464</v>
      </c>
      <c r="AR147" s="169" t="s">
        <v>33</v>
      </c>
      <c r="AS147" s="169" t="s">
        <v>34</v>
      </c>
      <c r="AT147" s="169" t="s">
        <v>34</v>
      </c>
      <c r="AU147" s="169" t="s">
        <v>33</v>
      </c>
      <c r="AV147" s="169" t="s">
        <v>34</v>
      </c>
      <c r="AW147" s="169" t="s">
        <v>34</v>
      </c>
      <c r="AX147" s="169" t="s">
        <v>33</v>
      </c>
      <c r="AY147" s="169" t="s">
        <v>33</v>
      </c>
      <c r="AZ147" s="169" t="s">
        <v>33</v>
      </c>
      <c r="BA147" s="169" t="s">
        <v>33</v>
      </c>
      <c r="BB147" s="169" t="s">
        <v>33</v>
      </c>
      <c r="BC147" s="207" t="s">
        <v>33</v>
      </c>
      <c r="BD147" s="207" t="s">
        <v>33</v>
      </c>
      <c r="BE147" s="207" t="s">
        <v>33</v>
      </c>
      <c r="BF147" s="208" t="s">
        <v>33</v>
      </c>
      <c r="BG147" s="196"/>
      <c r="BH147" s="211" t="str">
        <f>Data[[#This Row],[Tipo de Muestra]]</f>
        <v>Critica</v>
      </c>
      <c r="BI147" s="196"/>
      <c r="BJ147" s="196"/>
      <c r="BK147">
        <f t="shared" si="376"/>
        <v>1</v>
      </c>
      <c r="BL147">
        <f t="shared" si="377"/>
        <v>1</v>
      </c>
      <c r="BM147">
        <f t="shared" si="332"/>
        <v>1</v>
      </c>
      <c r="BN147">
        <f t="shared" si="333"/>
        <v>1</v>
      </c>
      <c r="BO147">
        <f t="shared" si="334"/>
        <v>1</v>
      </c>
      <c r="BP147">
        <f t="shared" si="335"/>
        <v>1</v>
      </c>
      <c r="BQ147">
        <f t="shared" si="336"/>
        <v>1</v>
      </c>
      <c r="BR147">
        <f t="shared" si="337"/>
        <v>1</v>
      </c>
      <c r="BS147">
        <f t="shared" si="338"/>
        <v>1</v>
      </c>
      <c r="BT147">
        <f t="shared" si="339"/>
        <v>1</v>
      </c>
      <c r="BU147">
        <f t="shared" si="340"/>
        <v>1</v>
      </c>
      <c r="BV147">
        <f t="shared" si="341"/>
        <v>1</v>
      </c>
      <c r="BW147">
        <f t="shared" si="342"/>
        <v>1</v>
      </c>
      <c r="BX147">
        <f t="shared" si="343"/>
        <v>1</v>
      </c>
      <c r="BY147">
        <f t="shared" si="344"/>
        <v>1</v>
      </c>
      <c r="BZ147">
        <f t="shared" si="345"/>
        <v>1</v>
      </c>
      <c r="CA147">
        <f t="shared" si="346"/>
        <v>1</v>
      </c>
      <c r="CB147">
        <f t="shared" si="347"/>
        <v>1</v>
      </c>
      <c r="CC147">
        <f t="shared" si="348"/>
        <v>1</v>
      </c>
      <c r="CD147">
        <f t="shared" si="349"/>
        <v>1</v>
      </c>
      <c r="CE147">
        <f t="shared" si="350"/>
        <v>1</v>
      </c>
      <c r="CF147">
        <f t="shared" si="469"/>
        <v>1</v>
      </c>
      <c r="CG147">
        <f t="shared" si="470"/>
        <v>1</v>
      </c>
      <c r="CH147">
        <f t="shared" si="471"/>
        <v>1</v>
      </c>
      <c r="CI147">
        <f t="shared" si="472"/>
        <v>1</v>
      </c>
      <c r="CJ147">
        <f t="shared" si="473"/>
        <v>1</v>
      </c>
      <c r="CK147">
        <f t="shared" si="474"/>
        <v>1</v>
      </c>
      <c r="CL147">
        <f t="shared" si="475"/>
        <v>1</v>
      </c>
      <c r="CM147">
        <f t="shared" si="476"/>
        <v>1</v>
      </c>
      <c r="CN147">
        <f t="shared" si="477"/>
        <v>1</v>
      </c>
      <c r="CO147">
        <f t="shared" si="478"/>
        <v>1</v>
      </c>
      <c r="CP147">
        <f t="shared" si="479"/>
        <v>1</v>
      </c>
      <c r="CQ147">
        <f t="shared" si="480"/>
        <v>1</v>
      </c>
      <c r="CR147">
        <f t="shared" si="481"/>
        <v>1</v>
      </c>
      <c r="CS147">
        <f t="shared" si="482"/>
        <v>0</v>
      </c>
      <c r="CT147">
        <f t="shared" si="483"/>
        <v>0</v>
      </c>
      <c r="CU147">
        <f t="shared" si="484"/>
        <v>1</v>
      </c>
      <c r="CV147">
        <f t="shared" si="485"/>
        <v>0</v>
      </c>
      <c r="CW147">
        <f t="shared" si="486"/>
        <v>0</v>
      </c>
      <c r="CX147">
        <f t="shared" si="487"/>
        <v>1</v>
      </c>
      <c r="CY147">
        <f t="shared" si="488"/>
        <v>1</v>
      </c>
      <c r="CZ147">
        <f t="shared" si="489"/>
        <v>1</v>
      </c>
      <c r="DA147">
        <f t="shared" si="490"/>
        <v>1</v>
      </c>
      <c r="DB147">
        <f t="shared" si="491"/>
        <v>1</v>
      </c>
      <c r="DC147" s="187">
        <f t="shared" si="492"/>
        <v>1</v>
      </c>
      <c r="DD147" s="187">
        <f t="shared" si="493"/>
        <v>1</v>
      </c>
      <c r="DE147" s="187">
        <f t="shared" si="494"/>
        <v>1</v>
      </c>
      <c r="DF147" s="187">
        <f t="shared" si="378"/>
        <v>1</v>
      </c>
      <c r="DG147">
        <f t="shared" si="351"/>
        <v>1</v>
      </c>
      <c r="DH147" s="7">
        <f t="shared" si="379"/>
        <v>0.15</v>
      </c>
      <c r="DI147" s="7">
        <f t="shared" si="380"/>
        <v>0.15</v>
      </c>
      <c r="DJ147" s="7">
        <f t="shared" si="381"/>
        <v>0.15</v>
      </c>
      <c r="DK147" s="7">
        <f t="shared" si="352"/>
        <v>0.15</v>
      </c>
      <c r="DL147" s="7">
        <f t="shared" si="382"/>
        <v>0.3</v>
      </c>
      <c r="DM147" s="7">
        <f t="shared" si="383"/>
        <v>0.3</v>
      </c>
      <c r="DN147" s="7">
        <f t="shared" si="384"/>
        <v>0.3</v>
      </c>
      <c r="DO147" s="7">
        <f t="shared" si="385"/>
        <v>0.3</v>
      </c>
      <c r="DP147" s="7">
        <f>IF(MIN(Data[[#This Row],[¿El agente demuestra escucha activa durante la gestión?6]:[¿El agente parafrasea para confirmar entendimiento?9]])=0,0,30%)</f>
        <v>0.3</v>
      </c>
      <c r="DQ147" s="7">
        <f t="shared" si="386"/>
        <v>0.3</v>
      </c>
      <c r="DR147" s="7">
        <f t="shared" si="387"/>
        <v>0.3</v>
      </c>
      <c r="DS147" s="7">
        <f t="shared" si="388"/>
        <v>0.3</v>
      </c>
      <c r="DT147" s="7">
        <f t="shared" si="389"/>
        <v>0.3</v>
      </c>
      <c r="DU147" s="7">
        <f>IF(MIN(Data[[#This Row],[¿El agente adapta su comunicación al cliente?11]:[¿El agente utiliza el plural corporativo correctamente?14]])=0,0,30%)</f>
        <v>0.3</v>
      </c>
      <c r="DV147" s="7">
        <f t="shared" si="390"/>
        <v>0.25</v>
      </c>
      <c r="DW147" s="7">
        <f t="shared" si="353"/>
        <v>0.25</v>
      </c>
      <c r="DX147" s="7">
        <f t="shared" si="354"/>
        <v>1</v>
      </c>
      <c r="DY147" s="7">
        <f t="shared" si="495"/>
        <v>1</v>
      </c>
      <c r="DZ147" s="7">
        <f t="shared" si="496"/>
        <v>1</v>
      </c>
      <c r="EA147" s="7">
        <f t="shared" si="497"/>
        <v>1</v>
      </c>
      <c r="EB147" s="7">
        <f t="shared" si="498"/>
        <v>1</v>
      </c>
      <c r="EC147" s="7">
        <f t="shared" si="355"/>
        <v>1</v>
      </c>
      <c r="ED147" s="7">
        <f t="shared" si="391"/>
        <v>1</v>
      </c>
      <c r="EE147" s="7">
        <f t="shared" si="392"/>
        <v>1</v>
      </c>
      <c r="EF147" s="7">
        <f>IF(SUM(Data[[#This Row],[¿El agente presenta correctamente los beneficios del producto?23]:[¿El agente comunica beneficios emocionales al cliente?24]])=200%,100%,0%)</f>
        <v>1</v>
      </c>
      <c r="EG147" s="7">
        <f t="shared" si="393"/>
        <v>1</v>
      </c>
      <c r="EH147" s="7">
        <f t="shared" si="394"/>
        <v>1</v>
      </c>
      <c r="EI147" s="7">
        <f t="shared" si="395"/>
        <v>1</v>
      </c>
      <c r="EJ147" s="7">
        <f t="shared" si="356"/>
        <v>1</v>
      </c>
      <c r="EK147" s="7">
        <f t="shared" si="396"/>
        <v>1</v>
      </c>
      <c r="EL147" s="7">
        <f>+Data[[#This Row],[¿El agente explica los términos y condiciones del servicio?28]]</f>
        <v>1</v>
      </c>
      <c r="EM147" s="7">
        <f t="shared" si="397"/>
        <v>1</v>
      </c>
      <c r="EN147" s="7">
        <f>+Data[[#This Row],[¿El agente identifica correctamente la solicitud del cliente? 2]]</f>
        <v>1</v>
      </c>
      <c r="EO147" s="7">
        <f t="shared" si="398"/>
        <v>1</v>
      </c>
      <c r="EP147" s="7">
        <f t="shared" si="399"/>
        <v>1</v>
      </c>
      <c r="EQ147" s="7">
        <f t="shared" si="400"/>
        <v>1</v>
      </c>
      <c r="ER147" s="7">
        <f t="shared" si="357"/>
        <v>1</v>
      </c>
      <c r="ES147" s="7">
        <f t="shared" si="401"/>
        <v>1</v>
      </c>
      <c r="ET147" s="7">
        <f t="shared" si="402"/>
        <v>1</v>
      </c>
      <c r="EU147" s="7">
        <f t="shared" si="358"/>
        <v>1</v>
      </c>
      <c r="EV147" s="7">
        <f t="shared" si="403"/>
        <v>1</v>
      </c>
      <c r="EW147" s="7">
        <f t="shared" si="404"/>
        <v>1</v>
      </c>
      <c r="EX147" s="7">
        <f t="shared" si="499"/>
        <v>1</v>
      </c>
      <c r="EY147" s="7">
        <f t="shared" si="500"/>
        <v>1</v>
      </c>
      <c r="EZ147" s="7">
        <f t="shared" si="405"/>
        <v>1</v>
      </c>
      <c r="FA147" s="7">
        <f t="shared" si="501"/>
        <v>1</v>
      </c>
      <c r="FB147" s="7">
        <f t="shared" si="359"/>
        <v>1</v>
      </c>
      <c r="FC147" s="7">
        <f t="shared" si="360"/>
        <v>1</v>
      </c>
      <c r="FD147" s="7">
        <f t="shared" si="406"/>
        <v>1</v>
      </c>
      <c r="FE147" s="7">
        <f t="shared" si="407"/>
        <v>0</v>
      </c>
      <c r="FF147" s="7">
        <f t="shared" si="408"/>
        <v>0</v>
      </c>
      <c r="FG147" s="7">
        <f t="shared" si="409"/>
        <v>1</v>
      </c>
      <c r="FH147" s="7">
        <f t="shared" si="410"/>
        <v>0</v>
      </c>
      <c r="FI147" s="7">
        <f t="shared" si="411"/>
        <v>0</v>
      </c>
      <c r="FJ147" s="7">
        <f t="shared" si="361"/>
        <v>0</v>
      </c>
      <c r="FK147" s="7">
        <f t="shared" si="412"/>
        <v>1</v>
      </c>
      <c r="FL147" s="7">
        <f>+Data[[#This Row],[¿El agente gestiona la oferta según la campaña vigente?48]]</f>
        <v>1</v>
      </c>
      <c r="FM147" s="7">
        <f t="shared" si="413"/>
        <v>1</v>
      </c>
      <c r="FN147" s="7">
        <f t="shared" si="414"/>
        <v>1</v>
      </c>
      <c r="FO147" s="7">
        <f t="shared" si="415"/>
        <v>1</v>
      </c>
      <c r="FP147" s="7">
        <f t="shared" si="362"/>
        <v>1</v>
      </c>
      <c r="FQ147" s="7">
        <f t="shared" si="416"/>
        <v>1</v>
      </c>
      <c r="FR147" s="7">
        <f>+Data[[#This Row],[¿El agente registra correctamente todas las interacciones?52]]</f>
        <v>1</v>
      </c>
      <c r="FS147" s="7">
        <f t="shared" si="363"/>
        <v>0</v>
      </c>
      <c r="FT147" s="240">
        <f t="shared" si="417"/>
        <v>1</v>
      </c>
      <c r="FU147" s="7">
        <f>+Data[[#This Row],[¿El agente confirma la titularidad del cliente adecuadamente?53]]</f>
        <v>1</v>
      </c>
      <c r="FV147" s="240">
        <f t="shared" si="418"/>
        <v>1</v>
      </c>
      <c r="FW147" s="240">
        <f t="shared" si="419"/>
        <v>1</v>
      </c>
      <c r="FX147" s="7">
        <f t="shared" si="364"/>
        <v>1</v>
      </c>
      <c r="FY147" s="240">
        <f t="shared" si="420"/>
        <v>1</v>
      </c>
      <c r="FZ147" s="7">
        <f>+Data[[#This Row],[¿El agente evita compartir información sensible?56]]</f>
        <v>1</v>
      </c>
      <c r="GA147" s="7">
        <f t="shared" si="365"/>
        <v>1</v>
      </c>
      <c r="GB147" s="189">
        <f t="shared" si="366"/>
        <v>0.1</v>
      </c>
      <c r="GC147" s="189">
        <f t="shared" si="367"/>
        <v>0.3</v>
      </c>
      <c r="GD147" s="190">
        <f t="shared" si="368"/>
        <v>0</v>
      </c>
      <c r="GE147" s="190">
        <f t="shared" si="369"/>
        <v>0.3</v>
      </c>
      <c r="GF147" s="7">
        <f t="shared" si="370"/>
        <v>0.7</v>
      </c>
      <c r="GG147" s="187">
        <f>1</f>
        <v>1</v>
      </c>
      <c r="GH147" s="187">
        <f t="shared" si="421"/>
        <v>1</v>
      </c>
      <c r="GI147" t="str">
        <f t="shared" si="422"/>
        <v/>
      </c>
      <c r="GJ147" t="str">
        <f t="shared" si="423"/>
        <v/>
      </c>
      <c r="GK147" t="str">
        <f t="shared" si="424"/>
        <v/>
      </c>
      <c r="GN147" t="str">
        <f t="shared" si="425"/>
        <v/>
      </c>
      <c r="GO147" t="str">
        <f t="shared" si="426"/>
        <v/>
      </c>
      <c r="GP147" t="str">
        <f t="shared" si="427"/>
        <v/>
      </c>
      <c r="GQ147" t="str">
        <f t="shared" si="428"/>
        <v/>
      </c>
      <c r="GR147" t="str">
        <f t="shared" si="429"/>
        <v/>
      </c>
      <c r="GS147" t="str">
        <f t="shared" si="430"/>
        <v/>
      </c>
      <c r="GT147" t="str">
        <f t="shared" si="431"/>
        <v/>
      </c>
      <c r="GU147" t="e">
        <f>IF(#REF!="No",#REF!,"")</f>
        <v>#REF!</v>
      </c>
      <c r="GV147" t="str">
        <f t="shared" si="432"/>
        <v/>
      </c>
      <c r="GW147" t="str">
        <f t="shared" si="433"/>
        <v/>
      </c>
      <c r="GX147" t="str">
        <f t="shared" si="434"/>
        <v/>
      </c>
      <c r="GY147" t="str">
        <f t="shared" si="435"/>
        <v/>
      </c>
      <c r="GZ147" t="str">
        <f t="shared" si="436"/>
        <v/>
      </c>
      <c r="HA147" t="str">
        <f t="shared" si="437"/>
        <v/>
      </c>
      <c r="HB147" t="str">
        <f t="shared" si="438"/>
        <v/>
      </c>
      <c r="HC147" t="str">
        <f t="shared" si="439"/>
        <v/>
      </c>
      <c r="HD147" t="str">
        <f t="shared" si="440"/>
        <v/>
      </c>
      <c r="HE147" t="str">
        <f t="shared" si="441"/>
        <v/>
      </c>
      <c r="HF147" t="str">
        <f t="shared" si="442"/>
        <v/>
      </c>
      <c r="HG147" t="str">
        <f t="shared" si="443"/>
        <v/>
      </c>
      <c r="HH147" t="str">
        <f t="shared" si="444"/>
        <v/>
      </c>
      <c r="HI147" t="str">
        <f t="shared" si="445"/>
        <v/>
      </c>
      <c r="HJ147" t="str">
        <f t="shared" si="446"/>
        <v/>
      </c>
      <c r="HK147" t="str">
        <f t="shared" si="447"/>
        <v/>
      </c>
      <c r="HL147" t="str">
        <f t="shared" si="448"/>
        <v/>
      </c>
      <c r="HM147" t="str">
        <f t="shared" si="449"/>
        <v/>
      </c>
      <c r="HN147" t="str">
        <f t="shared" si="450"/>
        <v/>
      </c>
      <c r="HO147" t="str">
        <f t="shared" si="451"/>
        <v/>
      </c>
      <c r="HP147" t="str">
        <f t="shared" si="452"/>
        <v/>
      </c>
      <c r="HQ147" t="e">
        <f>IF(#REF!="No",#REF!,"")</f>
        <v>#REF!</v>
      </c>
      <c r="HR147" t="e">
        <f>IF(#REF!="No",#REF!,"")</f>
        <v>#REF!</v>
      </c>
      <c r="HS147" t="str">
        <f t="shared" si="453"/>
        <v/>
      </c>
      <c r="HT147" t="str">
        <f t="shared" si="454"/>
        <v xml:space="preserve">¿El agente realiza venta cruzada cuando corresponde? </v>
      </c>
      <c r="HU147" t="str">
        <f t="shared" si="455"/>
        <v xml:space="preserve">¿El agente indaga o sondea adecuadamente las necesidades del cliente? </v>
      </c>
      <c r="HV147" t="str">
        <f t="shared" si="456"/>
        <v/>
      </c>
      <c r="HW147" t="str">
        <f t="shared" si="457"/>
        <v xml:space="preserve">¿El agente realiza seguimiento adecuado al caso o solicitud? </v>
      </c>
      <c r="HX147" t="str">
        <f t="shared" si="458"/>
        <v xml:space="preserve">¿El agente maneja correctamente las objeciones del cliente? </v>
      </c>
      <c r="HY147" t="str">
        <f t="shared" si="459"/>
        <v/>
      </c>
      <c r="HZ147" t="str">
        <f t="shared" si="460"/>
        <v/>
      </c>
      <c r="IA147" t="str">
        <f t="shared" si="461"/>
        <v/>
      </c>
      <c r="IB147" t="str">
        <f t="shared" si="462"/>
        <v/>
      </c>
      <c r="IC147" t="str">
        <f t="shared" si="463"/>
        <v/>
      </c>
      <c r="ID147" s="187" t="str">
        <f t="shared" si="464"/>
        <v/>
      </c>
      <c r="IE147" s="187" t="str">
        <f t="shared" si="465"/>
        <v/>
      </c>
      <c r="IF147" s="187" t="str">
        <f t="shared" si="466"/>
        <v/>
      </c>
      <c r="IG147" s="187" t="str">
        <f t="shared" si="467"/>
        <v/>
      </c>
      <c r="IH147" s="78" t="str">
        <f>A147&amp;" "&amp;F147&amp;" "&amp;Data[[#This Row],[mes]]</f>
        <v>Lerys Ariana Barrios Chacon Outbound may-26</v>
      </c>
      <c r="II147" s="78">
        <f t="shared" si="502"/>
        <v>1</v>
      </c>
      <c r="IJ147" s="78">
        <f t="shared" si="371"/>
        <v>1</v>
      </c>
      <c r="IK147" s="78">
        <f>IF(Data[[#This Row],[Muestra Critica]]&gt;0,Data[[#This Row],[Muestra Critica]],"")</f>
        <v>1</v>
      </c>
      <c r="IL147" s="209">
        <f>IF(IK147="","",COUNTIF($IK$3:$IK562,IK147))</f>
        <v>397</v>
      </c>
      <c r="IM147" s="209">
        <f t="shared" si="372"/>
        <v>0</v>
      </c>
      <c r="IN147" s="188" t="str">
        <f t="shared" si="468"/>
        <v>may-26</v>
      </c>
      <c r="IO147" s="78"/>
      <c r="IP147" s="78"/>
      <c r="IQ147" s="78"/>
      <c r="IR147" s="78"/>
      <c r="IS147" s="78" t="str">
        <f ca="1">IFERROR(_xlfn.XLOOKUP(A:A,HC!B:B,HC!E:E,,0),0)</f>
        <v>&gt; 60 dias</v>
      </c>
    </row>
    <row r="148" spans="1:253" ht="15.5">
      <c r="A148" s="205" t="s">
        <v>333</v>
      </c>
      <c r="B148" s="205">
        <v>63729123</v>
      </c>
      <c r="C148" s="210">
        <v>46160</v>
      </c>
      <c r="D148" s="205" t="s">
        <v>449</v>
      </c>
      <c r="E148" s="205" t="s">
        <v>434</v>
      </c>
      <c r="F148" s="205" t="s">
        <v>32</v>
      </c>
      <c r="G148" s="205" t="s">
        <v>436</v>
      </c>
      <c r="H148" s="205" t="s">
        <v>453</v>
      </c>
      <c r="I148" s="206" t="s">
        <v>447</v>
      </c>
      <c r="J148" s="168" t="s">
        <v>33</v>
      </c>
      <c r="K148" s="168" t="s">
        <v>33</v>
      </c>
      <c r="L148" s="168" t="s">
        <v>33</v>
      </c>
      <c r="M148" s="168" t="s">
        <v>33</v>
      </c>
      <c r="N148" s="168" t="s">
        <v>33</v>
      </c>
      <c r="O148" s="168" t="s">
        <v>33</v>
      </c>
      <c r="P148" s="168" t="s">
        <v>33</v>
      </c>
      <c r="Q148" s="168" t="s">
        <v>33</v>
      </c>
      <c r="R148" s="168" t="s">
        <v>33</v>
      </c>
      <c r="S148" s="168" t="s">
        <v>33</v>
      </c>
      <c r="T148" s="168" t="s">
        <v>33</v>
      </c>
      <c r="U148" s="168" t="s">
        <v>33</v>
      </c>
      <c r="V148" s="169" t="s">
        <v>33</v>
      </c>
      <c r="W148" s="169" t="s">
        <v>33</v>
      </c>
      <c r="X148" s="169" t="s">
        <v>33</v>
      </c>
      <c r="Y148" s="169" t="s">
        <v>33</v>
      </c>
      <c r="Z148" s="169" t="s">
        <v>33</v>
      </c>
      <c r="AA148" s="169" t="s">
        <v>33</v>
      </c>
      <c r="AB148" s="169" t="s">
        <v>33</v>
      </c>
      <c r="AC148" s="169" t="s">
        <v>33</v>
      </c>
      <c r="AD148" s="169" t="s">
        <v>33</v>
      </c>
      <c r="AE148" s="169" t="s">
        <v>33</v>
      </c>
      <c r="AF148" s="169" t="s">
        <v>33</v>
      </c>
      <c r="AG148" s="169" t="s">
        <v>33</v>
      </c>
      <c r="AH148" s="169" t="s">
        <v>33</v>
      </c>
      <c r="AI148" s="169" t="s">
        <v>33</v>
      </c>
      <c r="AJ148" s="169" t="s">
        <v>33</v>
      </c>
      <c r="AK148" s="169" t="s">
        <v>33</v>
      </c>
      <c r="AL148" s="169" t="s">
        <v>33</v>
      </c>
      <c r="AM148" s="169" t="s">
        <v>33</v>
      </c>
      <c r="AN148" s="169" t="s">
        <v>33</v>
      </c>
      <c r="AO148" s="169" t="s">
        <v>33</v>
      </c>
      <c r="AP148" s="169" t="s">
        <v>33</v>
      </c>
      <c r="AQ148" s="169" t="s">
        <v>464</v>
      </c>
      <c r="AR148" s="169" t="s">
        <v>34</v>
      </c>
      <c r="AS148" s="169" t="s">
        <v>33</v>
      </c>
      <c r="AT148" s="169" t="s">
        <v>33</v>
      </c>
      <c r="AU148" s="169" t="s">
        <v>33</v>
      </c>
      <c r="AV148" s="169" t="s">
        <v>33</v>
      </c>
      <c r="AW148" s="169" t="s">
        <v>34</v>
      </c>
      <c r="AX148" s="169" t="s">
        <v>33</v>
      </c>
      <c r="AY148" s="169" t="s">
        <v>33</v>
      </c>
      <c r="AZ148" s="169" t="s">
        <v>33</v>
      </c>
      <c r="BA148" s="169" t="s">
        <v>33</v>
      </c>
      <c r="BB148" s="169" t="s">
        <v>33</v>
      </c>
      <c r="BC148" s="207" t="s">
        <v>33</v>
      </c>
      <c r="BD148" s="207" t="s">
        <v>33</v>
      </c>
      <c r="BE148" s="207" t="s">
        <v>33</v>
      </c>
      <c r="BF148" s="208" t="s">
        <v>33</v>
      </c>
      <c r="BG148" s="196"/>
      <c r="BH148" s="211" t="str">
        <f>Data[[#This Row],[Tipo de Muestra]]</f>
        <v>Critica</v>
      </c>
      <c r="BI148" s="196"/>
      <c r="BJ148" s="196"/>
      <c r="BK148">
        <f t="shared" si="376"/>
        <v>1</v>
      </c>
      <c r="BL148">
        <f t="shared" si="377"/>
        <v>1</v>
      </c>
      <c r="BM148">
        <f t="shared" ref="BM148:BM211" si="503">IF(OR(L148="Si",L148="N/A"),1,0)</f>
        <v>1</v>
      </c>
      <c r="BN148">
        <f t="shared" ref="BN148:BN211" si="504">IF(OR(M148="Si",M148="N/A"),1,0)</f>
        <v>1</v>
      </c>
      <c r="BO148">
        <f t="shared" ref="BO148:BO211" si="505">IF(OR(N148="Si",N148="N/A"),1,0)</f>
        <v>1</v>
      </c>
      <c r="BP148">
        <f t="shared" ref="BP148:BP211" si="506">IF(OR(O148="Si",O148="N/A"),1,0)</f>
        <v>1</v>
      </c>
      <c r="BQ148">
        <f t="shared" ref="BQ148:BQ211" si="507">IF(OR(P148="Si",P148="N/A"),1,0)</f>
        <v>1</v>
      </c>
      <c r="BR148">
        <f t="shared" ref="BR148:BR211" si="508">IF(OR(Q148="Si",Q148="N/A"),1,0)</f>
        <v>1</v>
      </c>
      <c r="BS148">
        <f t="shared" ref="BS148:BS211" si="509">IF(OR(R148="Si",R148="N/A"),1,0)</f>
        <v>1</v>
      </c>
      <c r="BT148">
        <f t="shared" ref="BT148:BT211" si="510">IF(OR(S148="Si",S148="N/A"),1,0)</f>
        <v>1</v>
      </c>
      <c r="BU148">
        <f t="shared" ref="BU148:BU211" si="511">IF(OR(T148="Si",T148="N/A"),1,0)</f>
        <v>1</v>
      </c>
      <c r="BV148">
        <f t="shared" ref="BV148:BV211" si="512">IF(OR(U148="Si",U148="N/A"),1,0)</f>
        <v>1</v>
      </c>
      <c r="BW148">
        <f t="shared" ref="BW148:BW211" si="513">IF(OR(V148="Si",V148="N/A"),1,0)</f>
        <v>1</v>
      </c>
      <c r="BX148">
        <f t="shared" ref="BX148:BX211" si="514">IF(OR(W148="Si",W148="N/A"),1,0)</f>
        <v>1</v>
      </c>
      <c r="BY148">
        <f t="shared" ref="BY148:BY211" si="515">IF(OR(X148="Si",X148="N/A"),1,0)</f>
        <v>1</v>
      </c>
      <c r="BZ148">
        <f t="shared" ref="BZ148:BZ211" si="516">IF(OR(Y148="Si",Y148="N/A"),1,0)</f>
        <v>1</v>
      </c>
      <c r="CA148">
        <f t="shared" ref="CA148:CA211" si="517">IF(OR(Z148="Si",Z148="N/A"),1,0)</f>
        <v>1</v>
      </c>
      <c r="CB148">
        <f t="shared" ref="CB148:CB211" si="518">IF(OR(AA148="Si",AA148="N/A"),1,0)</f>
        <v>1</v>
      </c>
      <c r="CC148">
        <f t="shared" ref="CC148:CC211" si="519">IF(OR(AB148="Si",AB148="N/A"),1,0)</f>
        <v>1</v>
      </c>
      <c r="CD148">
        <f t="shared" ref="CD148:CD211" si="520">IF(OR(AC148="Si",AC148="N/A"),1,0)</f>
        <v>1</v>
      </c>
      <c r="CE148">
        <f t="shared" ref="CE148:CE211" si="521">IF(OR(AD148="Si",AD148="N/A"),1,0)</f>
        <v>1</v>
      </c>
      <c r="CF148">
        <f t="shared" si="469"/>
        <v>1</v>
      </c>
      <c r="CG148">
        <f t="shared" si="470"/>
        <v>1</v>
      </c>
      <c r="CH148">
        <f t="shared" si="471"/>
        <v>1</v>
      </c>
      <c r="CI148">
        <f t="shared" si="472"/>
        <v>1</v>
      </c>
      <c r="CJ148">
        <f t="shared" si="473"/>
        <v>1</v>
      </c>
      <c r="CK148">
        <f t="shared" si="474"/>
        <v>1</v>
      </c>
      <c r="CL148">
        <f t="shared" si="475"/>
        <v>1</v>
      </c>
      <c r="CM148">
        <f t="shared" si="476"/>
        <v>1</v>
      </c>
      <c r="CN148">
        <f t="shared" si="477"/>
        <v>1</v>
      </c>
      <c r="CO148">
        <f t="shared" si="478"/>
        <v>1</v>
      </c>
      <c r="CP148">
        <f t="shared" si="479"/>
        <v>1</v>
      </c>
      <c r="CQ148">
        <f t="shared" si="480"/>
        <v>1</v>
      </c>
      <c r="CR148">
        <f t="shared" si="481"/>
        <v>0</v>
      </c>
      <c r="CS148">
        <f t="shared" si="482"/>
        <v>1</v>
      </c>
      <c r="CT148">
        <f t="shared" si="483"/>
        <v>1</v>
      </c>
      <c r="CU148">
        <f t="shared" si="484"/>
        <v>1</v>
      </c>
      <c r="CV148">
        <f t="shared" si="485"/>
        <v>1</v>
      </c>
      <c r="CW148">
        <f t="shared" si="486"/>
        <v>0</v>
      </c>
      <c r="CX148">
        <f t="shared" si="487"/>
        <v>1</v>
      </c>
      <c r="CY148">
        <f t="shared" si="488"/>
        <v>1</v>
      </c>
      <c r="CZ148">
        <f t="shared" si="489"/>
        <v>1</v>
      </c>
      <c r="DA148">
        <f t="shared" si="490"/>
        <v>1</v>
      </c>
      <c r="DB148">
        <f t="shared" si="491"/>
        <v>1</v>
      </c>
      <c r="DC148" s="187">
        <f t="shared" si="492"/>
        <v>1</v>
      </c>
      <c r="DD148" s="187">
        <f t="shared" si="493"/>
        <v>1</v>
      </c>
      <c r="DE148" s="187">
        <f t="shared" si="494"/>
        <v>1</v>
      </c>
      <c r="DF148" s="187">
        <f t="shared" si="378"/>
        <v>1</v>
      </c>
      <c r="DG148">
        <f t="shared" ref="DG148:DG211" si="522">IF(OR(BF148="Si",BF148="N/A"),1,0)</f>
        <v>1</v>
      </c>
      <c r="DH148" s="7">
        <f t="shared" si="379"/>
        <v>0.15</v>
      </c>
      <c r="DI148" s="7">
        <f t="shared" si="380"/>
        <v>0.15</v>
      </c>
      <c r="DJ148" s="7">
        <f t="shared" si="381"/>
        <v>0.15</v>
      </c>
      <c r="DK148" s="7">
        <f t="shared" si="352"/>
        <v>0.15</v>
      </c>
      <c r="DL148" s="7">
        <f t="shared" si="382"/>
        <v>0.3</v>
      </c>
      <c r="DM148" s="7">
        <f t="shared" si="383"/>
        <v>0.3</v>
      </c>
      <c r="DN148" s="7">
        <f t="shared" si="384"/>
        <v>0.3</v>
      </c>
      <c r="DO148" s="7">
        <f t="shared" si="385"/>
        <v>0.3</v>
      </c>
      <c r="DP148" s="7">
        <f>IF(MIN(Data[[#This Row],[¿El agente demuestra escucha activa durante la gestión?6]:[¿El agente parafrasea para confirmar entendimiento?9]])=0,0,30%)</f>
        <v>0.3</v>
      </c>
      <c r="DQ148" s="7">
        <f t="shared" si="386"/>
        <v>0.3</v>
      </c>
      <c r="DR148" s="7">
        <f t="shared" si="387"/>
        <v>0.3</v>
      </c>
      <c r="DS148" s="7">
        <f t="shared" si="388"/>
        <v>0.3</v>
      </c>
      <c r="DT148" s="7">
        <f t="shared" si="389"/>
        <v>0.3</v>
      </c>
      <c r="DU148" s="7">
        <f>IF(MIN(Data[[#This Row],[¿El agente adapta su comunicación al cliente?11]:[¿El agente utiliza el plural corporativo correctamente?14]])=0,0,30%)</f>
        <v>0.3</v>
      </c>
      <c r="DV148" s="7">
        <f t="shared" si="390"/>
        <v>0.25</v>
      </c>
      <c r="DW148" s="7">
        <f t="shared" si="353"/>
        <v>0.25</v>
      </c>
      <c r="DX148" s="7">
        <f t="shared" si="354"/>
        <v>1</v>
      </c>
      <c r="DY148" s="7">
        <f t="shared" si="495"/>
        <v>1</v>
      </c>
      <c r="DZ148" s="7">
        <f t="shared" si="496"/>
        <v>1</v>
      </c>
      <c r="EA148" s="7">
        <f t="shared" si="497"/>
        <v>1</v>
      </c>
      <c r="EB148" s="7">
        <f t="shared" si="498"/>
        <v>1</v>
      </c>
      <c r="EC148" s="7">
        <f t="shared" si="355"/>
        <v>1</v>
      </c>
      <c r="ED148" s="7">
        <f t="shared" si="391"/>
        <v>1</v>
      </c>
      <c r="EE148" s="7">
        <f t="shared" si="392"/>
        <v>1</v>
      </c>
      <c r="EF148" s="7">
        <f>IF(SUM(Data[[#This Row],[¿El agente presenta correctamente los beneficios del producto?23]:[¿El agente comunica beneficios emocionales al cliente?24]])=200%,100%,0%)</f>
        <v>1</v>
      </c>
      <c r="EG148" s="7">
        <f t="shared" si="393"/>
        <v>1</v>
      </c>
      <c r="EH148" s="7">
        <f t="shared" si="394"/>
        <v>1</v>
      </c>
      <c r="EI148" s="7">
        <f t="shared" si="395"/>
        <v>1</v>
      </c>
      <c r="EJ148" s="7">
        <f t="shared" si="356"/>
        <v>1</v>
      </c>
      <c r="EK148" s="7">
        <f t="shared" si="396"/>
        <v>1</v>
      </c>
      <c r="EL148" s="7">
        <f>+Data[[#This Row],[¿El agente explica los términos y condiciones del servicio?28]]</f>
        <v>1</v>
      </c>
      <c r="EM148" s="7">
        <f t="shared" si="397"/>
        <v>1</v>
      </c>
      <c r="EN148" s="7">
        <f>+Data[[#This Row],[¿El agente identifica correctamente la solicitud del cliente? 2]]</f>
        <v>1</v>
      </c>
      <c r="EO148" s="7">
        <f t="shared" si="398"/>
        <v>1</v>
      </c>
      <c r="EP148" s="7">
        <f t="shared" si="399"/>
        <v>1</v>
      </c>
      <c r="EQ148" s="7">
        <f t="shared" si="400"/>
        <v>1</v>
      </c>
      <c r="ER148" s="7">
        <f t="shared" si="357"/>
        <v>1</v>
      </c>
      <c r="ES148" s="7">
        <f t="shared" si="401"/>
        <v>1</v>
      </c>
      <c r="ET148" s="7">
        <f t="shared" si="402"/>
        <v>1</v>
      </c>
      <c r="EU148" s="7">
        <f t="shared" si="358"/>
        <v>1</v>
      </c>
      <c r="EV148" s="7">
        <f t="shared" si="403"/>
        <v>1</v>
      </c>
      <c r="EW148" s="7">
        <f t="shared" si="404"/>
        <v>1</v>
      </c>
      <c r="EX148" s="7">
        <f t="shared" si="499"/>
        <v>1</v>
      </c>
      <c r="EY148" s="7">
        <f t="shared" si="500"/>
        <v>1</v>
      </c>
      <c r="EZ148" s="7">
        <f t="shared" si="405"/>
        <v>1</v>
      </c>
      <c r="FA148" s="7">
        <f t="shared" si="501"/>
        <v>0</v>
      </c>
      <c r="FB148" s="7">
        <f t="shared" si="359"/>
        <v>0</v>
      </c>
      <c r="FC148" s="7">
        <f t="shared" si="360"/>
        <v>0</v>
      </c>
      <c r="FD148" s="7">
        <f t="shared" si="406"/>
        <v>0</v>
      </c>
      <c r="FE148" s="7">
        <f t="shared" si="407"/>
        <v>1</v>
      </c>
      <c r="FF148" s="7">
        <f t="shared" si="408"/>
        <v>1</v>
      </c>
      <c r="FG148" s="7">
        <f t="shared" si="409"/>
        <v>1</v>
      </c>
      <c r="FH148" s="7">
        <f t="shared" si="410"/>
        <v>1</v>
      </c>
      <c r="FI148" s="7">
        <f t="shared" si="411"/>
        <v>0</v>
      </c>
      <c r="FJ148" s="7">
        <f t="shared" si="361"/>
        <v>0</v>
      </c>
      <c r="FK148" s="7">
        <f t="shared" si="412"/>
        <v>1</v>
      </c>
      <c r="FL148" s="7">
        <f>+Data[[#This Row],[¿El agente gestiona la oferta según la campaña vigente?48]]</f>
        <v>1</v>
      </c>
      <c r="FM148" s="7">
        <f t="shared" si="413"/>
        <v>1</v>
      </c>
      <c r="FN148" s="7">
        <f t="shared" si="414"/>
        <v>1</v>
      </c>
      <c r="FO148" s="7">
        <f t="shared" si="415"/>
        <v>1</v>
      </c>
      <c r="FP148" s="7">
        <f t="shared" si="362"/>
        <v>1</v>
      </c>
      <c r="FQ148" s="7">
        <f t="shared" si="416"/>
        <v>1</v>
      </c>
      <c r="FR148" s="7">
        <f>+Data[[#This Row],[¿El agente registra correctamente todas las interacciones?52]]</f>
        <v>1</v>
      </c>
      <c r="FS148" s="7">
        <f t="shared" si="363"/>
        <v>0</v>
      </c>
      <c r="FT148" s="240">
        <f t="shared" si="417"/>
        <v>1</v>
      </c>
      <c r="FU148" s="7">
        <f>+Data[[#This Row],[¿El agente confirma la titularidad del cliente adecuadamente?53]]</f>
        <v>1</v>
      </c>
      <c r="FV148" s="240">
        <f t="shared" si="418"/>
        <v>1</v>
      </c>
      <c r="FW148" s="240">
        <f t="shared" si="419"/>
        <v>1</v>
      </c>
      <c r="FX148" s="7">
        <f t="shared" si="364"/>
        <v>1</v>
      </c>
      <c r="FY148" s="240">
        <f t="shared" si="420"/>
        <v>1</v>
      </c>
      <c r="FZ148" s="7">
        <f>+Data[[#This Row],[¿El agente evita compartir información sensible?56]]</f>
        <v>1</v>
      </c>
      <c r="GA148" s="7">
        <f t="shared" si="365"/>
        <v>1</v>
      </c>
      <c r="GB148" s="189">
        <f t="shared" si="366"/>
        <v>0.1</v>
      </c>
      <c r="GC148" s="189">
        <f t="shared" si="367"/>
        <v>0</v>
      </c>
      <c r="GD148" s="190">
        <f t="shared" si="368"/>
        <v>0</v>
      </c>
      <c r="GE148" s="190">
        <f t="shared" si="369"/>
        <v>0.3</v>
      </c>
      <c r="GF148" s="7">
        <f t="shared" si="370"/>
        <v>0.4</v>
      </c>
      <c r="GG148" s="187">
        <f>1</f>
        <v>1</v>
      </c>
      <c r="GH148" s="187">
        <f t="shared" si="421"/>
        <v>1</v>
      </c>
      <c r="GI148" t="str">
        <f t="shared" si="422"/>
        <v/>
      </c>
      <c r="GJ148" t="str">
        <f t="shared" si="423"/>
        <v/>
      </c>
      <c r="GK148" t="str">
        <f t="shared" si="424"/>
        <v/>
      </c>
      <c r="GN148" t="str">
        <f t="shared" si="425"/>
        <v/>
      </c>
      <c r="GO148" t="str">
        <f t="shared" si="426"/>
        <v/>
      </c>
      <c r="GP148" t="str">
        <f t="shared" si="427"/>
        <v/>
      </c>
      <c r="GQ148" t="str">
        <f t="shared" si="428"/>
        <v/>
      </c>
      <c r="GR148" t="str">
        <f t="shared" si="429"/>
        <v/>
      </c>
      <c r="GS148" t="str">
        <f t="shared" si="430"/>
        <v/>
      </c>
      <c r="GT148" t="str">
        <f t="shared" si="431"/>
        <v/>
      </c>
      <c r="GU148" t="e">
        <f>IF(#REF!="No",#REF!,"")</f>
        <v>#REF!</v>
      </c>
      <c r="GV148" t="str">
        <f t="shared" si="432"/>
        <v/>
      </c>
      <c r="GW148" t="str">
        <f t="shared" si="433"/>
        <v/>
      </c>
      <c r="GX148" t="str">
        <f t="shared" si="434"/>
        <v/>
      </c>
      <c r="GY148" t="str">
        <f t="shared" si="435"/>
        <v/>
      </c>
      <c r="GZ148" t="str">
        <f t="shared" si="436"/>
        <v/>
      </c>
      <c r="HA148" t="str">
        <f t="shared" si="437"/>
        <v/>
      </c>
      <c r="HB148" t="str">
        <f t="shared" si="438"/>
        <v/>
      </c>
      <c r="HC148" t="str">
        <f t="shared" si="439"/>
        <v/>
      </c>
      <c r="HD148" t="str">
        <f t="shared" si="440"/>
        <v/>
      </c>
      <c r="HE148" t="str">
        <f t="shared" si="441"/>
        <v/>
      </c>
      <c r="HF148" t="str">
        <f t="shared" si="442"/>
        <v/>
      </c>
      <c r="HG148" t="str">
        <f t="shared" si="443"/>
        <v/>
      </c>
      <c r="HH148" t="str">
        <f t="shared" si="444"/>
        <v/>
      </c>
      <c r="HI148" t="str">
        <f t="shared" si="445"/>
        <v/>
      </c>
      <c r="HJ148" t="str">
        <f t="shared" si="446"/>
        <v/>
      </c>
      <c r="HK148" t="str">
        <f t="shared" si="447"/>
        <v/>
      </c>
      <c r="HL148" t="str">
        <f t="shared" si="448"/>
        <v/>
      </c>
      <c r="HM148" t="str">
        <f t="shared" si="449"/>
        <v/>
      </c>
      <c r="HN148" t="str">
        <f t="shared" si="450"/>
        <v/>
      </c>
      <c r="HO148" t="str">
        <f t="shared" si="451"/>
        <v/>
      </c>
      <c r="HP148" t="str">
        <f t="shared" si="452"/>
        <v/>
      </c>
      <c r="HQ148" t="e">
        <f>IF(#REF!="No",#REF!,"")</f>
        <v>#REF!</v>
      </c>
      <c r="HR148" t="e">
        <f>IF(#REF!="No",#REF!,"")</f>
        <v>#REF!</v>
      </c>
      <c r="HS148" t="str">
        <f t="shared" si="453"/>
        <v xml:space="preserve">¿El agente ofrece adecuadamente un producto adicional? </v>
      </c>
      <c r="HT148" t="str">
        <f t="shared" si="454"/>
        <v/>
      </c>
      <c r="HU148" t="str">
        <f t="shared" si="455"/>
        <v/>
      </c>
      <c r="HV148" t="str">
        <f t="shared" si="456"/>
        <v/>
      </c>
      <c r="HW148" t="str">
        <f t="shared" si="457"/>
        <v/>
      </c>
      <c r="HX148" t="str">
        <f t="shared" si="458"/>
        <v xml:space="preserve">¿El agente maneja correctamente las objeciones del cliente? </v>
      </c>
      <c r="HY148" t="str">
        <f t="shared" si="459"/>
        <v/>
      </c>
      <c r="HZ148" t="str">
        <f t="shared" si="460"/>
        <v/>
      </c>
      <c r="IA148" t="str">
        <f t="shared" si="461"/>
        <v/>
      </c>
      <c r="IB148" t="str">
        <f t="shared" si="462"/>
        <v/>
      </c>
      <c r="IC148" t="str">
        <f t="shared" si="463"/>
        <v/>
      </c>
      <c r="ID148" s="187" t="str">
        <f t="shared" si="464"/>
        <v/>
      </c>
      <c r="IE148" s="187" t="str">
        <f t="shared" si="465"/>
        <v/>
      </c>
      <c r="IF148" s="187" t="str">
        <f t="shared" si="466"/>
        <v/>
      </c>
      <c r="IG148" s="187" t="str">
        <f t="shared" si="467"/>
        <v/>
      </c>
      <c r="IH148" s="78" t="str">
        <f>A148&amp;" "&amp;F148&amp;" "&amp;Data[[#This Row],[mes]]</f>
        <v>Antonio Rivera Ayarza Outbound may-26</v>
      </c>
      <c r="II148" s="78">
        <f t="shared" si="502"/>
        <v>1</v>
      </c>
      <c r="IJ148" s="78">
        <f t="shared" si="371"/>
        <v>1</v>
      </c>
      <c r="IK148" s="78">
        <f>IF(Data[[#This Row],[Muestra Critica]]&gt;0,Data[[#This Row],[Muestra Critica]],"")</f>
        <v>1</v>
      </c>
      <c r="IL148" s="209">
        <f>IF(IK148="","",COUNTIF($IK$3:$IK563,IK148))</f>
        <v>397</v>
      </c>
      <c r="IM148" s="209">
        <f t="shared" si="372"/>
        <v>0</v>
      </c>
      <c r="IN148" s="188" t="str">
        <f t="shared" si="468"/>
        <v>may-26</v>
      </c>
      <c r="IO148" s="78"/>
      <c r="IP148" s="78"/>
      <c r="IQ148" s="78"/>
      <c r="IR148" s="78"/>
      <c r="IS148" s="78" t="str">
        <f ca="1">IFERROR(_xlfn.XLOOKUP(A:A,HC!B:B,HC!E:E,,0),0)</f>
        <v>&gt; 60 dias</v>
      </c>
    </row>
    <row r="149" spans="1:253" ht="15.5">
      <c r="A149" s="205" t="s">
        <v>334</v>
      </c>
      <c r="B149" s="205">
        <v>63130568</v>
      </c>
      <c r="C149" s="210">
        <v>46160</v>
      </c>
      <c r="D149" s="205" t="s">
        <v>449</v>
      </c>
      <c r="E149" s="205" t="s">
        <v>434</v>
      </c>
      <c r="F149" s="205" t="s">
        <v>32</v>
      </c>
      <c r="G149" s="205" t="s">
        <v>436</v>
      </c>
      <c r="H149" s="205" t="s">
        <v>453</v>
      </c>
      <c r="I149" s="206" t="s">
        <v>447</v>
      </c>
      <c r="J149" s="168" t="s">
        <v>33</v>
      </c>
      <c r="K149" s="168" t="s">
        <v>33</v>
      </c>
      <c r="L149" s="168" t="s">
        <v>33</v>
      </c>
      <c r="M149" s="168" t="s">
        <v>33</v>
      </c>
      <c r="N149" s="168" t="s">
        <v>33</v>
      </c>
      <c r="O149" s="168" t="s">
        <v>33</v>
      </c>
      <c r="P149" s="168" t="s">
        <v>33</v>
      </c>
      <c r="Q149" s="168" t="s">
        <v>33</v>
      </c>
      <c r="R149" s="168" t="s">
        <v>33</v>
      </c>
      <c r="S149" s="168" t="s">
        <v>33</v>
      </c>
      <c r="T149" s="168" t="s">
        <v>33</v>
      </c>
      <c r="U149" s="168" t="s">
        <v>33</v>
      </c>
      <c r="V149" s="169" t="s">
        <v>33</v>
      </c>
      <c r="W149" s="169" t="s">
        <v>33</v>
      </c>
      <c r="X149" s="169" t="s">
        <v>33</v>
      </c>
      <c r="Y149" s="169" t="s">
        <v>33</v>
      </c>
      <c r="Z149" s="169" t="s">
        <v>33</v>
      </c>
      <c r="AA149" s="169" t="s">
        <v>33</v>
      </c>
      <c r="AB149" s="169" t="s">
        <v>33</v>
      </c>
      <c r="AC149" s="169" t="s">
        <v>33</v>
      </c>
      <c r="AD149" s="169" t="s">
        <v>33</v>
      </c>
      <c r="AE149" s="169" t="s">
        <v>33</v>
      </c>
      <c r="AF149" s="169" t="s">
        <v>33</v>
      </c>
      <c r="AG149" s="169" t="s">
        <v>33</v>
      </c>
      <c r="AH149" s="169" t="s">
        <v>33</v>
      </c>
      <c r="AI149" s="169" t="s">
        <v>33</v>
      </c>
      <c r="AJ149" s="169" t="s">
        <v>33</v>
      </c>
      <c r="AK149" s="169" t="s">
        <v>33</v>
      </c>
      <c r="AL149" s="169" t="s">
        <v>33</v>
      </c>
      <c r="AM149" s="169" t="s">
        <v>33</v>
      </c>
      <c r="AN149" s="169" t="s">
        <v>33</v>
      </c>
      <c r="AO149" s="169" t="s">
        <v>33</v>
      </c>
      <c r="AP149" s="169" t="s">
        <v>33</v>
      </c>
      <c r="AQ149" s="169" t="s">
        <v>464</v>
      </c>
      <c r="AR149" s="169" t="s">
        <v>34</v>
      </c>
      <c r="AS149" s="169" t="s">
        <v>33</v>
      </c>
      <c r="AT149" s="169" t="s">
        <v>33</v>
      </c>
      <c r="AU149" s="169" t="s">
        <v>33</v>
      </c>
      <c r="AV149" s="169" t="s">
        <v>33</v>
      </c>
      <c r="AW149" s="169" t="s">
        <v>33</v>
      </c>
      <c r="AX149" s="169" t="s">
        <v>33</v>
      </c>
      <c r="AY149" s="169" t="s">
        <v>33</v>
      </c>
      <c r="AZ149" s="169" t="s">
        <v>33</v>
      </c>
      <c r="BA149" s="169" t="s">
        <v>33</v>
      </c>
      <c r="BB149" s="169" t="s">
        <v>33</v>
      </c>
      <c r="BC149" s="207" t="s">
        <v>33</v>
      </c>
      <c r="BD149" s="207" t="s">
        <v>33</v>
      </c>
      <c r="BE149" s="207" t="s">
        <v>33</v>
      </c>
      <c r="BF149" s="208" t="s">
        <v>33</v>
      </c>
      <c r="BG149" s="196"/>
      <c r="BH149" s="211" t="str">
        <f>Data[[#This Row],[Tipo de Muestra]]</f>
        <v>Critica</v>
      </c>
      <c r="BI149" s="196"/>
      <c r="BJ149" s="196"/>
      <c r="BK149">
        <f t="shared" si="376"/>
        <v>1</v>
      </c>
      <c r="BL149">
        <f t="shared" si="377"/>
        <v>1</v>
      </c>
      <c r="BM149">
        <f t="shared" si="503"/>
        <v>1</v>
      </c>
      <c r="BN149">
        <f t="shared" si="504"/>
        <v>1</v>
      </c>
      <c r="BO149">
        <f t="shared" si="505"/>
        <v>1</v>
      </c>
      <c r="BP149">
        <f t="shared" si="506"/>
        <v>1</v>
      </c>
      <c r="BQ149">
        <f t="shared" si="507"/>
        <v>1</v>
      </c>
      <c r="BR149">
        <f t="shared" si="508"/>
        <v>1</v>
      </c>
      <c r="BS149">
        <f t="shared" si="509"/>
        <v>1</v>
      </c>
      <c r="BT149">
        <f t="shared" si="510"/>
        <v>1</v>
      </c>
      <c r="BU149">
        <f t="shared" si="511"/>
        <v>1</v>
      </c>
      <c r="BV149">
        <f t="shared" si="512"/>
        <v>1</v>
      </c>
      <c r="BW149">
        <f t="shared" si="513"/>
        <v>1</v>
      </c>
      <c r="BX149">
        <f t="shared" si="514"/>
        <v>1</v>
      </c>
      <c r="BY149">
        <f t="shared" si="515"/>
        <v>1</v>
      </c>
      <c r="BZ149">
        <f t="shared" si="516"/>
        <v>1</v>
      </c>
      <c r="CA149">
        <f t="shared" si="517"/>
        <v>1</v>
      </c>
      <c r="CB149">
        <f t="shared" si="518"/>
        <v>1</v>
      </c>
      <c r="CC149">
        <f t="shared" si="519"/>
        <v>1</v>
      </c>
      <c r="CD149">
        <f t="shared" si="520"/>
        <v>1</v>
      </c>
      <c r="CE149">
        <f t="shared" si="521"/>
        <v>1</v>
      </c>
      <c r="CF149">
        <f t="shared" si="469"/>
        <v>1</v>
      </c>
      <c r="CG149">
        <f t="shared" si="470"/>
        <v>1</v>
      </c>
      <c r="CH149">
        <f t="shared" si="471"/>
        <v>1</v>
      </c>
      <c r="CI149">
        <f t="shared" si="472"/>
        <v>1</v>
      </c>
      <c r="CJ149">
        <f t="shared" si="473"/>
        <v>1</v>
      </c>
      <c r="CK149">
        <f t="shared" si="474"/>
        <v>1</v>
      </c>
      <c r="CL149">
        <f t="shared" si="475"/>
        <v>1</v>
      </c>
      <c r="CM149">
        <f t="shared" si="476"/>
        <v>1</v>
      </c>
      <c r="CN149">
        <f t="shared" si="477"/>
        <v>1</v>
      </c>
      <c r="CO149">
        <f t="shared" si="478"/>
        <v>1</v>
      </c>
      <c r="CP149">
        <f t="shared" si="479"/>
        <v>1</v>
      </c>
      <c r="CQ149">
        <f t="shared" si="480"/>
        <v>1</v>
      </c>
      <c r="CR149">
        <f t="shared" si="481"/>
        <v>0</v>
      </c>
      <c r="CS149">
        <f t="shared" si="482"/>
        <v>1</v>
      </c>
      <c r="CT149">
        <f t="shared" si="483"/>
        <v>1</v>
      </c>
      <c r="CU149">
        <f t="shared" si="484"/>
        <v>1</v>
      </c>
      <c r="CV149">
        <f t="shared" si="485"/>
        <v>1</v>
      </c>
      <c r="CW149">
        <f t="shared" si="486"/>
        <v>1</v>
      </c>
      <c r="CX149">
        <f t="shared" si="487"/>
        <v>1</v>
      </c>
      <c r="CY149">
        <f t="shared" si="488"/>
        <v>1</v>
      </c>
      <c r="CZ149">
        <f t="shared" si="489"/>
        <v>1</v>
      </c>
      <c r="DA149">
        <f t="shared" si="490"/>
        <v>1</v>
      </c>
      <c r="DB149">
        <f t="shared" si="491"/>
        <v>1</v>
      </c>
      <c r="DC149" s="187">
        <f t="shared" si="492"/>
        <v>1</v>
      </c>
      <c r="DD149" s="187">
        <f t="shared" si="493"/>
        <v>1</v>
      </c>
      <c r="DE149" s="187">
        <f t="shared" si="494"/>
        <v>1</v>
      </c>
      <c r="DF149" s="187">
        <f t="shared" si="378"/>
        <v>1</v>
      </c>
      <c r="DG149">
        <f t="shared" si="522"/>
        <v>1</v>
      </c>
      <c r="DH149" s="7">
        <f t="shared" si="379"/>
        <v>0.15</v>
      </c>
      <c r="DI149" s="7">
        <f t="shared" si="380"/>
        <v>0.15</v>
      </c>
      <c r="DJ149" s="7">
        <f t="shared" si="381"/>
        <v>0.15</v>
      </c>
      <c r="DK149" s="7">
        <f t="shared" si="352"/>
        <v>0.15</v>
      </c>
      <c r="DL149" s="7">
        <f t="shared" si="382"/>
        <v>0.3</v>
      </c>
      <c r="DM149" s="7">
        <f t="shared" si="383"/>
        <v>0.3</v>
      </c>
      <c r="DN149" s="7">
        <f t="shared" si="384"/>
        <v>0.3</v>
      </c>
      <c r="DO149" s="7">
        <f t="shared" si="385"/>
        <v>0.3</v>
      </c>
      <c r="DP149" s="7">
        <f>IF(MIN(Data[[#This Row],[¿El agente demuestra escucha activa durante la gestión?6]:[¿El agente parafrasea para confirmar entendimiento?9]])=0,0,30%)</f>
        <v>0.3</v>
      </c>
      <c r="DQ149" s="7">
        <f t="shared" si="386"/>
        <v>0.3</v>
      </c>
      <c r="DR149" s="7">
        <f t="shared" si="387"/>
        <v>0.3</v>
      </c>
      <c r="DS149" s="7">
        <f t="shared" si="388"/>
        <v>0.3</v>
      </c>
      <c r="DT149" s="7">
        <f t="shared" si="389"/>
        <v>0.3</v>
      </c>
      <c r="DU149" s="7">
        <f>IF(MIN(Data[[#This Row],[¿El agente adapta su comunicación al cliente?11]:[¿El agente utiliza el plural corporativo correctamente?14]])=0,0,30%)</f>
        <v>0.3</v>
      </c>
      <c r="DV149" s="7">
        <f t="shared" si="390"/>
        <v>0.25</v>
      </c>
      <c r="DW149" s="7">
        <f t="shared" si="353"/>
        <v>0.25</v>
      </c>
      <c r="DX149" s="7">
        <f t="shared" si="354"/>
        <v>1</v>
      </c>
      <c r="DY149" s="7">
        <f t="shared" si="495"/>
        <v>1</v>
      </c>
      <c r="DZ149" s="7">
        <f t="shared" si="496"/>
        <v>1</v>
      </c>
      <c r="EA149" s="7">
        <f t="shared" si="497"/>
        <v>1</v>
      </c>
      <c r="EB149" s="7">
        <f t="shared" si="498"/>
        <v>1</v>
      </c>
      <c r="EC149" s="7">
        <f t="shared" si="355"/>
        <v>1</v>
      </c>
      <c r="ED149" s="7">
        <f t="shared" si="391"/>
        <v>1</v>
      </c>
      <c r="EE149" s="7">
        <f t="shared" si="392"/>
        <v>1</v>
      </c>
      <c r="EF149" s="7">
        <f>IF(SUM(Data[[#This Row],[¿El agente presenta correctamente los beneficios del producto?23]:[¿El agente comunica beneficios emocionales al cliente?24]])=200%,100%,0%)</f>
        <v>1</v>
      </c>
      <c r="EG149" s="7">
        <f t="shared" si="393"/>
        <v>1</v>
      </c>
      <c r="EH149" s="7">
        <f t="shared" si="394"/>
        <v>1</v>
      </c>
      <c r="EI149" s="7">
        <f t="shared" si="395"/>
        <v>1</v>
      </c>
      <c r="EJ149" s="7">
        <f t="shared" si="356"/>
        <v>1</v>
      </c>
      <c r="EK149" s="7">
        <f t="shared" si="396"/>
        <v>1</v>
      </c>
      <c r="EL149" s="7">
        <f>+Data[[#This Row],[¿El agente explica los términos y condiciones del servicio?28]]</f>
        <v>1</v>
      </c>
      <c r="EM149" s="7">
        <f t="shared" si="397"/>
        <v>1</v>
      </c>
      <c r="EN149" s="7">
        <f>+Data[[#This Row],[¿El agente identifica correctamente la solicitud del cliente? 2]]</f>
        <v>1</v>
      </c>
      <c r="EO149" s="7">
        <f t="shared" si="398"/>
        <v>1</v>
      </c>
      <c r="EP149" s="7">
        <f t="shared" si="399"/>
        <v>1</v>
      </c>
      <c r="EQ149" s="7">
        <f t="shared" si="400"/>
        <v>1</v>
      </c>
      <c r="ER149" s="7">
        <f t="shared" si="357"/>
        <v>1</v>
      </c>
      <c r="ES149" s="7">
        <f t="shared" si="401"/>
        <v>1</v>
      </c>
      <c r="ET149" s="7">
        <f t="shared" si="402"/>
        <v>1</v>
      </c>
      <c r="EU149" s="7">
        <f t="shared" si="358"/>
        <v>1</v>
      </c>
      <c r="EV149" s="7">
        <f t="shared" si="403"/>
        <v>1</v>
      </c>
      <c r="EW149" s="7">
        <f t="shared" si="404"/>
        <v>1</v>
      </c>
      <c r="EX149" s="7">
        <f t="shared" si="499"/>
        <v>1</v>
      </c>
      <c r="EY149" s="7">
        <f t="shared" si="500"/>
        <v>1</v>
      </c>
      <c r="EZ149" s="7">
        <f t="shared" si="405"/>
        <v>1</v>
      </c>
      <c r="FA149" s="7">
        <f t="shared" si="501"/>
        <v>0</v>
      </c>
      <c r="FB149" s="7">
        <f t="shared" si="359"/>
        <v>0</v>
      </c>
      <c r="FC149" s="7">
        <f t="shared" si="360"/>
        <v>0</v>
      </c>
      <c r="FD149" s="7">
        <f t="shared" si="406"/>
        <v>0</v>
      </c>
      <c r="FE149" s="7">
        <f t="shared" si="407"/>
        <v>1</v>
      </c>
      <c r="FF149" s="7">
        <f t="shared" si="408"/>
        <v>1</v>
      </c>
      <c r="FG149" s="7">
        <f t="shared" si="409"/>
        <v>1</v>
      </c>
      <c r="FH149" s="7">
        <f t="shared" si="410"/>
        <v>1</v>
      </c>
      <c r="FI149" s="7">
        <f t="shared" si="411"/>
        <v>1</v>
      </c>
      <c r="FJ149" s="7">
        <f t="shared" si="361"/>
        <v>0</v>
      </c>
      <c r="FK149" s="7">
        <f t="shared" si="412"/>
        <v>1</v>
      </c>
      <c r="FL149" s="7">
        <f>+Data[[#This Row],[¿El agente gestiona la oferta según la campaña vigente?48]]</f>
        <v>1</v>
      </c>
      <c r="FM149" s="7">
        <f t="shared" si="413"/>
        <v>1</v>
      </c>
      <c r="FN149" s="7">
        <f t="shared" si="414"/>
        <v>1</v>
      </c>
      <c r="FO149" s="7">
        <f t="shared" si="415"/>
        <v>1</v>
      </c>
      <c r="FP149" s="7">
        <f t="shared" si="362"/>
        <v>1</v>
      </c>
      <c r="FQ149" s="7">
        <f t="shared" si="416"/>
        <v>1</v>
      </c>
      <c r="FR149" s="7">
        <f>+Data[[#This Row],[¿El agente registra correctamente todas las interacciones?52]]</f>
        <v>1</v>
      </c>
      <c r="FS149" s="7">
        <f t="shared" si="363"/>
        <v>0</v>
      </c>
      <c r="FT149" s="240">
        <f t="shared" si="417"/>
        <v>1</v>
      </c>
      <c r="FU149" s="7">
        <f>+Data[[#This Row],[¿El agente confirma la titularidad del cliente adecuadamente?53]]</f>
        <v>1</v>
      </c>
      <c r="FV149" s="240">
        <f t="shared" si="418"/>
        <v>1</v>
      </c>
      <c r="FW149" s="240">
        <f t="shared" si="419"/>
        <v>1</v>
      </c>
      <c r="FX149" s="7">
        <f t="shared" si="364"/>
        <v>1</v>
      </c>
      <c r="FY149" s="240">
        <f t="shared" si="420"/>
        <v>1</v>
      </c>
      <c r="FZ149" s="7">
        <f>+Data[[#This Row],[¿El agente evita compartir información sensible?56]]</f>
        <v>1</v>
      </c>
      <c r="GA149" s="7">
        <f t="shared" si="365"/>
        <v>1</v>
      </c>
      <c r="GB149" s="189">
        <f t="shared" si="366"/>
        <v>0.1</v>
      </c>
      <c r="GC149" s="189">
        <f t="shared" si="367"/>
        <v>0</v>
      </c>
      <c r="GD149" s="190">
        <f t="shared" si="368"/>
        <v>0</v>
      </c>
      <c r="GE149" s="190">
        <f t="shared" si="369"/>
        <v>0.3</v>
      </c>
      <c r="GF149" s="7">
        <f t="shared" si="370"/>
        <v>0.4</v>
      </c>
      <c r="GG149" s="187">
        <f>1</f>
        <v>1</v>
      </c>
      <c r="GH149" s="187">
        <f t="shared" si="421"/>
        <v>1</v>
      </c>
      <c r="GI149" t="str">
        <f t="shared" si="422"/>
        <v/>
      </c>
      <c r="GJ149" t="str">
        <f t="shared" si="423"/>
        <v/>
      </c>
      <c r="GK149" t="str">
        <f t="shared" si="424"/>
        <v/>
      </c>
      <c r="GN149" t="str">
        <f t="shared" si="425"/>
        <v/>
      </c>
      <c r="GO149" t="str">
        <f t="shared" si="426"/>
        <v/>
      </c>
      <c r="GP149" t="str">
        <f t="shared" si="427"/>
        <v/>
      </c>
      <c r="GQ149" t="str">
        <f t="shared" si="428"/>
        <v/>
      </c>
      <c r="GR149" t="str">
        <f t="shared" si="429"/>
        <v/>
      </c>
      <c r="GS149" t="str">
        <f t="shared" si="430"/>
        <v/>
      </c>
      <c r="GT149" t="str">
        <f t="shared" si="431"/>
        <v/>
      </c>
      <c r="GU149" t="e">
        <f>IF(#REF!="No",#REF!,"")</f>
        <v>#REF!</v>
      </c>
      <c r="GV149" t="str">
        <f t="shared" si="432"/>
        <v/>
      </c>
      <c r="GW149" t="str">
        <f t="shared" si="433"/>
        <v/>
      </c>
      <c r="GX149" t="str">
        <f t="shared" si="434"/>
        <v/>
      </c>
      <c r="GY149" t="str">
        <f t="shared" si="435"/>
        <v/>
      </c>
      <c r="GZ149" t="str">
        <f t="shared" si="436"/>
        <v/>
      </c>
      <c r="HA149" t="str">
        <f t="shared" si="437"/>
        <v/>
      </c>
      <c r="HB149" t="str">
        <f t="shared" si="438"/>
        <v/>
      </c>
      <c r="HC149" t="str">
        <f t="shared" si="439"/>
        <v/>
      </c>
      <c r="HD149" t="str">
        <f t="shared" si="440"/>
        <v/>
      </c>
      <c r="HE149" t="str">
        <f t="shared" si="441"/>
        <v/>
      </c>
      <c r="HF149" t="str">
        <f t="shared" si="442"/>
        <v/>
      </c>
      <c r="HG149" t="str">
        <f t="shared" si="443"/>
        <v/>
      </c>
      <c r="HH149" t="str">
        <f t="shared" si="444"/>
        <v/>
      </c>
      <c r="HI149" t="str">
        <f t="shared" si="445"/>
        <v/>
      </c>
      <c r="HJ149" t="str">
        <f t="shared" si="446"/>
        <v/>
      </c>
      <c r="HK149" t="str">
        <f t="shared" si="447"/>
        <v/>
      </c>
      <c r="HL149" t="str">
        <f t="shared" si="448"/>
        <v/>
      </c>
      <c r="HM149" t="str">
        <f t="shared" si="449"/>
        <v/>
      </c>
      <c r="HN149" t="str">
        <f t="shared" si="450"/>
        <v/>
      </c>
      <c r="HO149" t="str">
        <f t="shared" si="451"/>
        <v/>
      </c>
      <c r="HP149" t="str">
        <f t="shared" si="452"/>
        <v/>
      </c>
      <c r="HQ149" t="e">
        <f>IF(#REF!="No",#REF!,"")</f>
        <v>#REF!</v>
      </c>
      <c r="HR149" t="e">
        <f>IF(#REF!="No",#REF!,"")</f>
        <v>#REF!</v>
      </c>
      <c r="HS149" t="str">
        <f t="shared" si="453"/>
        <v xml:space="preserve">¿El agente ofrece adecuadamente un producto adicional? </v>
      </c>
      <c r="HT149" t="str">
        <f t="shared" si="454"/>
        <v/>
      </c>
      <c r="HU149" t="str">
        <f t="shared" si="455"/>
        <v/>
      </c>
      <c r="HV149" t="str">
        <f t="shared" si="456"/>
        <v/>
      </c>
      <c r="HW149" t="str">
        <f t="shared" si="457"/>
        <v/>
      </c>
      <c r="HX149" t="str">
        <f t="shared" si="458"/>
        <v/>
      </c>
      <c r="HY149" t="str">
        <f t="shared" si="459"/>
        <v/>
      </c>
      <c r="HZ149" t="str">
        <f t="shared" si="460"/>
        <v/>
      </c>
      <c r="IA149" t="str">
        <f t="shared" si="461"/>
        <v/>
      </c>
      <c r="IB149" t="str">
        <f t="shared" si="462"/>
        <v/>
      </c>
      <c r="IC149" t="str">
        <f t="shared" si="463"/>
        <v/>
      </c>
      <c r="ID149" s="187" t="str">
        <f t="shared" si="464"/>
        <v/>
      </c>
      <c r="IE149" s="187" t="str">
        <f t="shared" si="465"/>
        <v/>
      </c>
      <c r="IF149" s="187" t="str">
        <f t="shared" si="466"/>
        <v/>
      </c>
      <c r="IG149" s="187" t="str">
        <f t="shared" si="467"/>
        <v/>
      </c>
      <c r="IH149" s="78" t="str">
        <f>A149&amp;" "&amp;F149&amp;" "&amp;Data[[#This Row],[mes]]</f>
        <v>Ashley Shaday Sanchez de Gracia Outbound may-26</v>
      </c>
      <c r="II149" s="78">
        <f t="shared" si="502"/>
        <v>1</v>
      </c>
      <c r="IJ149" s="78">
        <f t="shared" si="371"/>
        <v>1</v>
      </c>
      <c r="IK149" s="78">
        <f>IF(Data[[#This Row],[Muestra Critica]]&gt;0,Data[[#This Row],[Muestra Critica]],"")</f>
        <v>1</v>
      </c>
      <c r="IL149" s="209">
        <f>IF(IK149="","",COUNTIF($IK$3:$IK564,IK149))</f>
        <v>397</v>
      </c>
      <c r="IM149" s="209">
        <f t="shared" si="372"/>
        <v>0</v>
      </c>
      <c r="IN149" s="188" t="str">
        <f t="shared" si="468"/>
        <v>may-26</v>
      </c>
      <c r="IO149" s="78"/>
      <c r="IP149" s="78"/>
      <c r="IQ149" s="78"/>
      <c r="IR149" s="78"/>
      <c r="IS149" s="78" t="str">
        <f ca="1">IFERROR(_xlfn.XLOOKUP(A:A,HC!B:B,HC!E:E,,0),0)</f>
        <v>&gt; 60 dias</v>
      </c>
    </row>
    <row r="150" spans="1:253" ht="15.5">
      <c r="A150" s="205" t="s">
        <v>335</v>
      </c>
      <c r="B150" s="205">
        <v>68652148</v>
      </c>
      <c r="C150" s="210">
        <v>46160</v>
      </c>
      <c r="D150" s="205" t="s">
        <v>449</v>
      </c>
      <c r="E150" s="205" t="s">
        <v>434</v>
      </c>
      <c r="F150" s="205" t="s">
        <v>32</v>
      </c>
      <c r="G150" s="205" t="s">
        <v>436</v>
      </c>
      <c r="H150" s="205" t="s">
        <v>453</v>
      </c>
      <c r="I150" s="206" t="s">
        <v>447</v>
      </c>
      <c r="J150" s="168" t="s">
        <v>33</v>
      </c>
      <c r="K150" s="168" t="s">
        <v>33</v>
      </c>
      <c r="L150" s="168" t="s">
        <v>33</v>
      </c>
      <c r="M150" s="168" t="s">
        <v>33</v>
      </c>
      <c r="N150" s="168" t="s">
        <v>33</v>
      </c>
      <c r="O150" s="168" t="s">
        <v>33</v>
      </c>
      <c r="P150" s="168" t="s">
        <v>33</v>
      </c>
      <c r="Q150" s="168" t="s">
        <v>33</v>
      </c>
      <c r="R150" s="168" t="s">
        <v>33</v>
      </c>
      <c r="S150" s="168" t="s">
        <v>33</v>
      </c>
      <c r="T150" s="168" t="s">
        <v>33</v>
      </c>
      <c r="U150" s="168" t="s">
        <v>33</v>
      </c>
      <c r="V150" s="169" t="s">
        <v>33</v>
      </c>
      <c r="W150" s="169" t="s">
        <v>33</v>
      </c>
      <c r="X150" s="169" t="s">
        <v>34</v>
      </c>
      <c r="Y150" s="169" t="s">
        <v>33</v>
      </c>
      <c r="Z150" s="169" t="s">
        <v>33</v>
      </c>
      <c r="AA150" s="169" t="s">
        <v>33</v>
      </c>
      <c r="AB150" s="169" t="s">
        <v>33</v>
      </c>
      <c r="AC150" s="169" t="s">
        <v>33</v>
      </c>
      <c r="AD150" s="169" t="s">
        <v>33</v>
      </c>
      <c r="AE150" s="169" t="s">
        <v>33</v>
      </c>
      <c r="AF150" s="169" t="s">
        <v>33</v>
      </c>
      <c r="AG150" s="169" t="s">
        <v>33</v>
      </c>
      <c r="AH150" s="169" t="s">
        <v>33</v>
      </c>
      <c r="AI150" s="169" t="s">
        <v>33</v>
      </c>
      <c r="AJ150" s="169" t="s">
        <v>33</v>
      </c>
      <c r="AK150" s="169" t="s">
        <v>33</v>
      </c>
      <c r="AL150" s="169" t="s">
        <v>33</v>
      </c>
      <c r="AM150" s="169" t="s">
        <v>33</v>
      </c>
      <c r="AN150" s="169" t="s">
        <v>33</v>
      </c>
      <c r="AO150" s="169" t="s">
        <v>33</v>
      </c>
      <c r="AP150" s="169" t="s">
        <v>33</v>
      </c>
      <c r="AQ150" s="169" t="s">
        <v>464</v>
      </c>
      <c r="AR150" s="169" t="s">
        <v>33</v>
      </c>
      <c r="AS150" s="169" t="s">
        <v>33</v>
      </c>
      <c r="AT150" s="169" t="s">
        <v>33</v>
      </c>
      <c r="AU150" s="169" t="s">
        <v>33</v>
      </c>
      <c r="AV150" s="169" t="s">
        <v>33</v>
      </c>
      <c r="AW150" s="169" t="s">
        <v>33</v>
      </c>
      <c r="AX150" s="169" t="s">
        <v>33</v>
      </c>
      <c r="AY150" s="169" t="s">
        <v>33</v>
      </c>
      <c r="AZ150" s="169" t="s">
        <v>33</v>
      </c>
      <c r="BA150" s="169" t="s">
        <v>33</v>
      </c>
      <c r="BB150" s="169" t="s">
        <v>33</v>
      </c>
      <c r="BC150" s="207" t="s">
        <v>33</v>
      </c>
      <c r="BD150" s="207" t="s">
        <v>33</v>
      </c>
      <c r="BE150" s="207" t="s">
        <v>33</v>
      </c>
      <c r="BF150" s="208" t="s">
        <v>33</v>
      </c>
      <c r="BG150" s="196"/>
      <c r="BH150" s="211" t="str">
        <f>Data[[#This Row],[Tipo de Muestra]]</f>
        <v>Critica</v>
      </c>
      <c r="BI150" s="196"/>
      <c r="BJ150" s="196"/>
      <c r="BK150">
        <f t="shared" si="376"/>
        <v>1</v>
      </c>
      <c r="BL150">
        <f t="shared" si="377"/>
        <v>1</v>
      </c>
      <c r="BM150">
        <f t="shared" si="503"/>
        <v>1</v>
      </c>
      <c r="BN150">
        <f t="shared" si="504"/>
        <v>1</v>
      </c>
      <c r="BO150">
        <f t="shared" si="505"/>
        <v>1</v>
      </c>
      <c r="BP150">
        <f t="shared" si="506"/>
        <v>1</v>
      </c>
      <c r="BQ150">
        <f t="shared" si="507"/>
        <v>1</v>
      </c>
      <c r="BR150">
        <f t="shared" si="508"/>
        <v>1</v>
      </c>
      <c r="BS150">
        <f t="shared" si="509"/>
        <v>1</v>
      </c>
      <c r="BT150">
        <f t="shared" si="510"/>
        <v>1</v>
      </c>
      <c r="BU150">
        <f t="shared" si="511"/>
        <v>1</v>
      </c>
      <c r="BV150">
        <f t="shared" si="512"/>
        <v>1</v>
      </c>
      <c r="BW150">
        <f t="shared" si="513"/>
        <v>1</v>
      </c>
      <c r="BX150">
        <f t="shared" si="514"/>
        <v>1</v>
      </c>
      <c r="BY150">
        <f t="shared" si="515"/>
        <v>0</v>
      </c>
      <c r="BZ150">
        <f t="shared" si="516"/>
        <v>1</v>
      </c>
      <c r="CA150">
        <f t="shared" si="517"/>
        <v>1</v>
      </c>
      <c r="CB150">
        <f t="shared" si="518"/>
        <v>1</v>
      </c>
      <c r="CC150">
        <f t="shared" si="519"/>
        <v>1</v>
      </c>
      <c r="CD150">
        <f t="shared" si="520"/>
        <v>1</v>
      </c>
      <c r="CE150">
        <f t="shared" si="521"/>
        <v>1</v>
      </c>
      <c r="CF150">
        <f t="shared" si="469"/>
        <v>1</v>
      </c>
      <c r="CG150">
        <f t="shared" si="470"/>
        <v>1</v>
      </c>
      <c r="CH150">
        <f t="shared" si="471"/>
        <v>1</v>
      </c>
      <c r="CI150">
        <f t="shared" si="472"/>
        <v>1</v>
      </c>
      <c r="CJ150">
        <f t="shared" si="473"/>
        <v>1</v>
      </c>
      <c r="CK150">
        <f t="shared" si="474"/>
        <v>1</v>
      </c>
      <c r="CL150">
        <f t="shared" si="475"/>
        <v>1</v>
      </c>
      <c r="CM150">
        <f t="shared" si="476"/>
        <v>1</v>
      </c>
      <c r="CN150">
        <f t="shared" si="477"/>
        <v>1</v>
      </c>
      <c r="CO150">
        <f t="shared" si="478"/>
        <v>1</v>
      </c>
      <c r="CP150">
        <f t="shared" si="479"/>
        <v>1</v>
      </c>
      <c r="CQ150">
        <f t="shared" si="480"/>
        <v>1</v>
      </c>
      <c r="CR150">
        <f t="shared" si="481"/>
        <v>1</v>
      </c>
      <c r="CS150">
        <f t="shared" si="482"/>
        <v>1</v>
      </c>
      <c r="CT150">
        <f t="shared" si="483"/>
        <v>1</v>
      </c>
      <c r="CU150">
        <f t="shared" si="484"/>
        <v>1</v>
      </c>
      <c r="CV150">
        <f t="shared" si="485"/>
        <v>1</v>
      </c>
      <c r="CW150">
        <f t="shared" si="486"/>
        <v>1</v>
      </c>
      <c r="CX150">
        <f t="shared" si="487"/>
        <v>1</v>
      </c>
      <c r="CY150">
        <f t="shared" si="488"/>
        <v>1</v>
      </c>
      <c r="CZ150">
        <f t="shared" si="489"/>
        <v>1</v>
      </c>
      <c r="DA150">
        <f t="shared" si="490"/>
        <v>1</v>
      </c>
      <c r="DB150">
        <f t="shared" si="491"/>
        <v>1</v>
      </c>
      <c r="DC150" s="187">
        <f t="shared" si="492"/>
        <v>1</v>
      </c>
      <c r="DD150" s="187">
        <f t="shared" si="493"/>
        <v>1</v>
      </c>
      <c r="DE150" s="187">
        <f t="shared" si="494"/>
        <v>1</v>
      </c>
      <c r="DF150" s="187">
        <f t="shared" si="378"/>
        <v>1</v>
      </c>
      <c r="DG150">
        <f t="shared" si="522"/>
        <v>1</v>
      </c>
      <c r="DH150" s="7">
        <f t="shared" si="379"/>
        <v>0.15</v>
      </c>
      <c r="DI150" s="7">
        <f t="shared" si="380"/>
        <v>0.15</v>
      </c>
      <c r="DJ150" s="7">
        <f t="shared" si="381"/>
        <v>0.15</v>
      </c>
      <c r="DK150" s="7">
        <f t="shared" si="352"/>
        <v>0.15</v>
      </c>
      <c r="DL150" s="7">
        <f t="shared" si="382"/>
        <v>0.3</v>
      </c>
      <c r="DM150" s="7">
        <f t="shared" si="383"/>
        <v>0.3</v>
      </c>
      <c r="DN150" s="7">
        <f t="shared" si="384"/>
        <v>0.3</v>
      </c>
      <c r="DO150" s="7">
        <f t="shared" si="385"/>
        <v>0.3</v>
      </c>
      <c r="DP150" s="7">
        <f>IF(MIN(Data[[#This Row],[¿El agente demuestra escucha activa durante la gestión?6]:[¿El agente parafrasea para confirmar entendimiento?9]])=0,0,30%)</f>
        <v>0.3</v>
      </c>
      <c r="DQ150" s="7">
        <f t="shared" si="386"/>
        <v>0.3</v>
      </c>
      <c r="DR150" s="7">
        <f t="shared" si="387"/>
        <v>0.3</v>
      </c>
      <c r="DS150" s="7">
        <f t="shared" si="388"/>
        <v>0.3</v>
      </c>
      <c r="DT150" s="7">
        <f t="shared" si="389"/>
        <v>0.3</v>
      </c>
      <c r="DU150" s="7">
        <f>IF(MIN(Data[[#This Row],[¿El agente adapta su comunicación al cliente?11]:[¿El agente utiliza el plural corporativo correctamente?14]])=0,0,30%)</f>
        <v>0.3</v>
      </c>
      <c r="DV150" s="7">
        <f t="shared" si="390"/>
        <v>0.25</v>
      </c>
      <c r="DW150" s="7">
        <f t="shared" si="353"/>
        <v>0.25</v>
      </c>
      <c r="DX150" s="7">
        <f t="shared" si="354"/>
        <v>1</v>
      </c>
      <c r="DY150" s="7">
        <f t="shared" si="495"/>
        <v>1</v>
      </c>
      <c r="DZ150" s="7">
        <f t="shared" si="496"/>
        <v>1</v>
      </c>
      <c r="EA150" s="7">
        <f t="shared" si="497"/>
        <v>1</v>
      </c>
      <c r="EB150" s="7">
        <f t="shared" si="498"/>
        <v>1</v>
      </c>
      <c r="EC150" s="7">
        <f t="shared" si="355"/>
        <v>1</v>
      </c>
      <c r="ED150" s="7">
        <f t="shared" si="391"/>
        <v>1</v>
      </c>
      <c r="EE150" s="7">
        <f t="shared" si="392"/>
        <v>1</v>
      </c>
      <c r="EF150" s="7">
        <f>IF(SUM(Data[[#This Row],[¿El agente presenta correctamente los beneficios del producto?23]:[¿El agente comunica beneficios emocionales al cliente?24]])=200%,100%,0%)</f>
        <v>1</v>
      </c>
      <c r="EG150" s="7">
        <f t="shared" si="393"/>
        <v>1</v>
      </c>
      <c r="EH150" s="7">
        <f t="shared" si="394"/>
        <v>1</v>
      </c>
      <c r="EI150" s="7">
        <f t="shared" si="395"/>
        <v>1</v>
      </c>
      <c r="EJ150" s="7">
        <f t="shared" si="356"/>
        <v>1</v>
      </c>
      <c r="EK150" s="7">
        <f t="shared" si="396"/>
        <v>1</v>
      </c>
      <c r="EL150" s="7">
        <f>+Data[[#This Row],[¿El agente explica los términos y condiciones del servicio?28]]</f>
        <v>1</v>
      </c>
      <c r="EM150" s="7">
        <f t="shared" si="397"/>
        <v>1</v>
      </c>
      <c r="EN150" s="7">
        <f>+Data[[#This Row],[¿El agente identifica correctamente la solicitud del cliente? 2]]</f>
        <v>1</v>
      </c>
      <c r="EO150" s="7">
        <f t="shared" si="398"/>
        <v>1</v>
      </c>
      <c r="EP150" s="7">
        <f t="shared" si="399"/>
        <v>1</v>
      </c>
      <c r="EQ150" s="7">
        <f t="shared" si="400"/>
        <v>1</v>
      </c>
      <c r="ER150" s="7">
        <f t="shared" si="357"/>
        <v>1</v>
      </c>
      <c r="ES150" s="7">
        <f t="shared" si="401"/>
        <v>1</v>
      </c>
      <c r="ET150" s="7">
        <f t="shared" si="402"/>
        <v>1</v>
      </c>
      <c r="EU150" s="7">
        <f t="shared" si="358"/>
        <v>1</v>
      </c>
      <c r="EV150" s="7">
        <f t="shared" si="403"/>
        <v>1</v>
      </c>
      <c r="EW150" s="7">
        <f t="shared" si="404"/>
        <v>1</v>
      </c>
      <c r="EX150" s="7">
        <f t="shared" si="499"/>
        <v>1</v>
      </c>
      <c r="EY150" s="7">
        <f t="shared" si="500"/>
        <v>1</v>
      </c>
      <c r="EZ150" s="7">
        <f t="shared" si="405"/>
        <v>1</v>
      </c>
      <c r="FA150" s="7">
        <f t="shared" si="501"/>
        <v>1</v>
      </c>
      <c r="FB150" s="7">
        <f t="shared" si="359"/>
        <v>1</v>
      </c>
      <c r="FC150" s="7">
        <f t="shared" si="360"/>
        <v>1</v>
      </c>
      <c r="FD150" s="7">
        <f t="shared" si="406"/>
        <v>1</v>
      </c>
      <c r="FE150" s="7">
        <f t="shared" si="407"/>
        <v>1</v>
      </c>
      <c r="FF150" s="7">
        <f t="shared" si="408"/>
        <v>1</v>
      </c>
      <c r="FG150" s="7">
        <f t="shared" si="409"/>
        <v>1</v>
      </c>
      <c r="FH150" s="7">
        <f t="shared" si="410"/>
        <v>1</v>
      </c>
      <c r="FI150" s="7">
        <f t="shared" si="411"/>
        <v>1</v>
      </c>
      <c r="FJ150" s="7">
        <f t="shared" si="361"/>
        <v>1</v>
      </c>
      <c r="FK150" s="7">
        <f t="shared" si="412"/>
        <v>1</v>
      </c>
      <c r="FL150" s="7">
        <f>+Data[[#This Row],[¿El agente gestiona la oferta según la campaña vigente?48]]</f>
        <v>1</v>
      </c>
      <c r="FM150" s="7">
        <f t="shared" si="413"/>
        <v>1</v>
      </c>
      <c r="FN150" s="7">
        <f t="shared" si="414"/>
        <v>1</v>
      </c>
      <c r="FO150" s="7">
        <f t="shared" si="415"/>
        <v>1</v>
      </c>
      <c r="FP150" s="7">
        <f t="shared" si="362"/>
        <v>1</v>
      </c>
      <c r="FQ150" s="7">
        <f t="shared" si="416"/>
        <v>1</v>
      </c>
      <c r="FR150" s="7">
        <f>+Data[[#This Row],[¿El agente registra correctamente todas las interacciones?52]]</f>
        <v>1</v>
      </c>
      <c r="FS150" s="7">
        <f t="shared" si="363"/>
        <v>1</v>
      </c>
      <c r="FT150" s="240">
        <f t="shared" si="417"/>
        <v>1</v>
      </c>
      <c r="FU150" s="7">
        <f>+Data[[#This Row],[¿El agente confirma la titularidad del cliente adecuadamente?53]]</f>
        <v>1</v>
      </c>
      <c r="FV150" s="240">
        <f t="shared" si="418"/>
        <v>1</v>
      </c>
      <c r="FW150" s="240">
        <f t="shared" si="419"/>
        <v>1</v>
      </c>
      <c r="FX150" s="7">
        <f t="shared" si="364"/>
        <v>1</v>
      </c>
      <c r="FY150" s="240">
        <f t="shared" si="420"/>
        <v>1</v>
      </c>
      <c r="FZ150" s="7">
        <f>+Data[[#This Row],[¿El agente evita compartir información sensible?56]]</f>
        <v>1</v>
      </c>
      <c r="GA150" s="7">
        <f t="shared" si="365"/>
        <v>1</v>
      </c>
      <c r="GB150" s="189">
        <f t="shared" si="366"/>
        <v>0.1</v>
      </c>
      <c r="GC150" s="189">
        <f t="shared" si="367"/>
        <v>0.3</v>
      </c>
      <c r="GD150" s="190">
        <f t="shared" si="368"/>
        <v>0.3</v>
      </c>
      <c r="GE150" s="190">
        <f t="shared" si="369"/>
        <v>0.3</v>
      </c>
      <c r="GF150" s="7">
        <f t="shared" si="370"/>
        <v>1</v>
      </c>
      <c r="GG150" s="187">
        <f>1</f>
        <v>1</v>
      </c>
      <c r="GH150" s="187">
        <f t="shared" si="421"/>
        <v>1</v>
      </c>
      <c r="GI150" t="str">
        <f t="shared" si="422"/>
        <v/>
      </c>
      <c r="GJ150" t="str">
        <f t="shared" si="423"/>
        <v/>
      </c>
      <c r="GK150" t="str">
        <f t="shared" si="424"/>
        <v/>
      </c>
      <c r="GN150" t="str">
        <f t="shared" si="425"/>
        <v/>
      </c>
      <c r="GO150" t="str">
        <f t="shared" si="426"/>
        <v/>
      </c>
      <c r="GP150" t="str">
        <f t="shared" si="427"/>
        <v/>
      </c>
      <c r="GQ150" t="str">
        <f t="shared" si="428"/>
        <v/>
      </c>
      <c r="GR150" t="str">
        <f t="shared" si="429"/>
        <v/>
      </c>
      <c r="GS150" t="str">
        <f t="shared" si="430"/>
        <v/>
      </c>
      <c r="GT150" t="str">
        <f t="shared" si="431"/>
        <v/>
      </c>
      <c r="GU150" t="e">
        <f>IF(#REF!="No",#REF!,"")</f>
        <v>#REF!</v>
      </c>
      <c r="GV150" t="str">
        <f t="shared" si="432"/>
        <v/>
      </c>
      <c r="GW150" t="str">
        <f t="shared" si="433"/>
        <v/>
      </c>
      <c r="GX150" t="str">
        <f t="shared" si="434"/>
        <v xml:space="preserve">¿El agente informa sobre cargos adicionales relacionados? </v>
      </c>
      <c r="GY150" t="str">
        <f t="shared" si="435"/>
        <v/>
      </c>
      <c r="GZ150" t="str">
        <f t="shared" si="436"/>
        <v/>
      </c>
      <c r="HA150" t="str">
        <f t="shared" si="437"/>
        <v/>
      </c>
      <c r="HB150" t="str">
        <f t="shared" si="438"/>
        <v/>
      </c>
      <c r="HC150" t="str">
        <f t="shared" si="439"/>
        <v/>
      </c>
      <c r="HD150" t="str">
        <f t="shared" si="440"/>
        <v/>
      </c>
      <c r="HE150" t="str">
        <f t="shared" si="441"/>
        <v/>
      </c>
      <c r="HF150" t="str">
        <f t="shared" si="442"/>
        <v/>
      </c>
      <c r="HG150" t="str">
        <f t="shared" si="443"/>
        <v/>
      </c>
      <c r="HH150" t="str">
        <f t="shared" si="444"/>
        <v/>
      </c>
      <c r="HI150" t="str">
        <f t="shared" si="445"/>
        <v/>
      </c>
      <c r="HJ150" t="str">
        <f t="shared" si="446"/>
        <v/>
      </c>
      <c r="HK150" t="str">
        <f t="shared" si="447"/>
        <v/>
      </c>
      <c r="HL150" t="str">
        <f t="shared" si="448"/>
        <v/>
      </c>
      <c r="HM150" t="str">
        <f t="shared" si="449"/>
        <v/>
      </c>
      <c r="HN150" t="str">
        <f t="shared" si="450"/>
        <v/>
      </c>
      <c r="HO150" t="str">
        <f t="shared" si="451"/>
        <v/>
      </c>
      <c r="HP150" t="str">
        <f t="shared" si="452"/>
        <v/>
      </c>
      <c r="HQ150" t="e">
        <f>IF(#REF!="No",#REF!,"")</f>
        <v>#REF!</v>
      </c>
      <c r="HR150" t="e">
        <f>IF(#REF!="No",#REF!,"")</f>
        <v>#REF!</v>
      </c>
      <c r="HS150" t="str">
        <f t="shared" si="453"/>
        <v/>
      </c>
      <c r="HT150" t="str">
        <f t="shared" si="454"/>
        <v/>
      </c>
      <c r="HU150" t="str">
        <f t="shared" si="455"/>
        <v/>
      </c>
      <c r="HV150" t="str">
        <f t="shared" si="456"/>
        <v/>
      </c>
      <c r="HW150" t="str">
        <f t="shared" si="457"/>
        <v/>
      </c>
      <c r="HX150" t="str">
        <f t="shared" si="458"/>
        <v/>
      </c>
      <c r="HY150" t="str">
        <f t="shared" si="459"/>
        <v/>
      </c>
      <c r="HZ150" t="str">
        <f t="shared" si="460"/>
        <v/>
      </c>
      <c r="IA150" t="str">
        <f t="shared" si="461"/>
        <v/>
      </c>
      <c r="IB150" t="str">
        <f t="shared" si="462"/>
        <v/>
      </c>
      <c r="IC150" t="str">
        <f t="shared" si="463"/>
        <v/>
      </c>
      <c r="ID150" s="187" t="str">
        <f t="shared" si="464"/>
        <v/>
      </c>
      <c r="IE150" s="187" t="str">
        <f t="shared" si="465"/>
        <v/>
      </c>
      <c r="IF150" s="187" t="str">
        <f t="shared" si="466"/>
        <v/>
      </c>
      <c r="IG150" s="187" t="str">
        <f t="shared" si="467"/>
        <v/>
      </c>
      <c r="IH150" s="78" t="str">
        <f>A150&amp;" "&amp;F150&amp;" "&amp;Data[[#This Row],[mes]]</f>
        <v>Yhilary Frheily Santamaria Acosta Outbound may-26</v>
      </c>
      <c r="II150" s="78">
        <f t="shared" si="502"/>
        <v>1</v>
      </c>
      <c r="IJ150" s="78">
        <f t="shared" si="371"/>
        <v>1</v>
      </c>
      <c r="IK150" s="78">
        <f>IF(Data[[#This Row],[Muestra Critica]]&gt;0,Data[[#This Row],[Muestra Critica]],"")</f>
        <v>1</v>
      </c>
      <c r="IL150">
        <f>IF(IK150="","",COUNTIF($IK$3:$IK565,IK150))</f>
        <v>397</v>
      </c>
      <c r="IM150">
        <f t="shared" si="372"/>
        <v>0</v>
      </c>
      <c r="IN150" s="188" t="str">
        <f t="shared" si="468"/>
        <v>may-26</v>
      </c>
      <c r="IO150" s="78"/>
      <c r="IP150" s="78"/>
      <c r="IQ150" s="78"/>
      <c r="IR150" s="78"/>
      <c r="IS150" s="78" t="str">
        <f ca="1">IFERROR(_xlfn.XLOOKUP(A:A,HC!B:B,HC!E:E,,0),0)</f>
        <v>&gt; 60 dias</v>
      </c>
    </row>
    <row r="151" spans="1:253" ht="15.5">
      <c r="A151" s="205" t="s">
        <v>336</v>
      </c>
      <c r="B151" s="205">
        <v>69627380</v>
      </c>
      <c r="C151" s="210">
        <v>46160</v>
      </c>
      <c r="D151" s="205" t="s">
        <v>449</v>
      </c>
      <c r="E151" s="205" t="s">
        <v>434</v>
      </c>
      <c r="F151" s="205" t="s">
        <v>32</v>
      </c>
      <c r="G151" s="205" t="s">
        <v>436</v>
      </c>
      <c r="H151" s="205" t="s">
        <v>453</v>
      </c>
      <c r="I151" s="206" t="s">
        <v>447</v>
      </c>
      <c r="J151" s="168" t="s">
        <v>33</v>
      </c>
      <c r="K151" s="168" t="s">
        <v>33</v>
      </c>
      <c r="L151" s="168" t="s">
        <v>33</v>
      </c>
      <c r="M151" s="168" t="s">
        <v>33</v>
      </c>
      <c r="N151" s="168" t="s">
        <v>33</v>
      </c>
      <c r="O151" s="168" t="s">
        <v>33</v>
      </c>
      <c r="P151" s="168" t="s">
        <v>33</v>
      </c>
      <c r="Q151" s="168" t="s">
        <v>33</v>
      </c>
      <c r="R151" s="168" t="s">
        <v>33</v>
      </c>
      <c r="S151" s="168" t="s">
        <v>33</v>
      </c>
      <c r="T151" s="168" t="s">
        <v>33</v>
      </c>
      <c r="U151" s="168" t="s">
        <v>33</v>
      </c>
      <c r="V151" s="169" t="s">
        <v>33</v>
      </c>
      <c r="W151" s="169" t="s">
        <v>33</v>
      </c>
      <c r="X151" s="169" t="s">
        <v>33</v>
      </c>
      <c r="Y151" s="169" t="s">
        <v>33</v>
      </c>
      <c r="Z151" s="169" t="s">
        <v>33</v>
      </c>
      <c r="AA151" s="169" t="s">
        <v>33</v>
      </c>
      <c r="AB151" s="169" t="s">
        <v>33</v>
      </c>
      <c r="AC151" s="169" t="s">
        <v>33</v>
      </c>
      <c r="AD151" s="169" t="s">
        <v>33</v>
      </c>
      <c r="AE151" s="169" t="s">
        <v>33</v>
      </c>
      <c r="AF151" s="169" t="s">
        <v>33</v>
      </c>
      <c r="AG151" s="169" t="s">
        <v>33</v>
      </c>
      <c r="AH151" s="169" t="s">
        <v>33</v>
      </c>
      <c r="AI151" s="169" t="s">
        <v>33</v>
      </c>
      <c r="AJ151" s="169" t="s">
        <v>33</v>
      </c>
      <c r="AK151" s="169" t="s">
        <v>33</v>
      </c>
      <c r="AL151" s="169" t="s">
        <v>33</v>
      </c>
      <c r="AM151" s="169" t="s">
        <v>33</v>
      </c>
      <c r="AN151" s="169" t="s">
        <v>33</v>
      </c>
      <c r="AO151" s="169" t="s">
        <v>33</v>
      </c>
      <c r="AP151" s="169" t="s">
        <v>33</v>
      </c>
      <c r="AQ151" s="169" t="s">
        <v>464</v>
      </c>
      <c r="AR151" s="169" t="s">
        <v>34</v>
      </c>
      <c r="AS151" s="169" t="s">
        <v>34</v>
      </c>
      <c r="AT151" s="169" t="s">
        <v>33</v>
      </c>
      <c r="AU151" s="169" t="s">
        <v>33</v>
      </c>
      <c r="AV151" s="169" t="s">
        <v>34</v>
      </c>
      <c r="AW151" s="169" t="s">
        <v>33</v>
      </c>
      <c r="AX151" s="169" t="s">
        <v>33</v>
      </c>
      <c r="AY151" s="169" t="s">
        <v>33</v>
      </c>
      <c r="AZ151" s="169" t="s">
        <v>33</v>
      </c>
      <c r="BA151" s="169" t="s">
        <v>33</v>
      </c>
      <c r="BB151" s="169" t="s">
        <v>33</v>
      </c>
      <c r="BC151" s="207" t="s">
        <v>33</v>
      </c>
      <c r="BD151" s="207" t="s">
        <v>33</v>
      </c>
      <c r="BE151" s="207" t="s">
        <v>33</v>
      </c>
      <c r="BF151" s="208" t="s">
        <v>33</v>
      </c>
      <c r="BG151" s="196"/>
      <c r="BH151" s="211" t="str">
        <f>Data[[#This Row],[Tipo de Muestra]]</f>
        <v>Critica</v>
      </c>
      <c r="BI151" s="196"/>
      <c r="BJ151" s="196"/>
      <c r="BK151">
        <f t="shared" si="376"/>
        <v>1</v>
      </c>
      <c r="BL151">
        <f t="shared" si="377"/>
        <v>1</v>
      </c>
      <c r="BM151">
        <f t="shared" si="503"/>
        <v>1</v>
      </c>
      <c r="BN151">
        <f t="shared" si="504"/>
        <v>1</v>
      </c>
      <c r="BO151">
        <f t="shared" si="505"/>
        <v>1</v>
      </c>
      <c r="BP151">
        <f t="shared" si="506"/>
        <v>1</v>
      </c>
      <c r="BQ151">
        <f t="shared" si="507"/>
        <v>1</v>
      </c>
      <c r="BR151">
        <f t="shared" si="508"/>
        <v>1</v>
      </c>
      <c r="BS151">
        <f t="shared" si="509"/>
        <v>1</v>
      </c>
      <c r="BT151">
        <f t="shared" si="510"/>
        <v>1</v>
      </c>
      <c r="BU151">
        <f t="shared" si="511"/>
        <v>1</v>
      </c>
      <c r="BV151">
        <f t="shared" si="512"/>
        <v>1</v>
      </c>
      <c r="BW151">
        <f t="shared" si="513"/>
        <v>1</v>
      </c>
      <c r="BX151">
        <f t="shared" si="514"/>
        <v>1</v>
      </c>
      <c r="BY151">
        <f t="shared" si="515"/>
        <v>1</v>
      </c>
      <c r="BZ151">
        <f t="shared" si="516"/>
        <v>1</v>
      </c>
      <c r="CA151">
        <f t="shared" si="517"/>
        <v>1</v>
      </c>
      <c r="CB151">
        <f t="shared" si="518"/>
        <v>1</v>
      </c>
      <c r="CC151">
        <f t="shared" si="519"/>
        <v>1</v>
      </c>
      <c r="CD151">
        <f t="shared" si="520"/>
        <v>1</v>
      </c>
      <c r="CE151">
        <f t="shared" si="521"/>
        <v>1</v>
      </c>
      <c r="CF151">
        <f t="shared" si="469"/>
        <v>1</v>
      </c>
      <c r="CG151">
        <f t="shared" si="470"/>
        <v>1</v>
      </c>
      <c r="CH151">
        <f t="shared" si="471"/>
        <v>1</v>
      </c>
      <c r="CI151">
        <f t="shared" si="472"/>
        <v>1</v>
      </c>
      <c r="CJ151">
        <f t="shared" si="473"/>
        <v>1</v>
      </c>
      <c r="CK151">
        <f t="shared" si="474"/>
        <v>1</v>
      </c>
      <c r="CL151">
        <f t="shared" si="475"/>
        <v>1</v>
      </c>
      <c r="CM151">
        <f t="shared" si="476"/>
        <v>1</v>
      </c>
      <c r="CN151">
        <f t="shared" si="477"/>
        <v>1</v>
      </c>
      <c r="CO151">
        <f t="shared" si="478"/>
        <v>1</v>
      </c>
      <c r="CP151">
        <f t="shared" si="479"/>
        <v>1</v>
      </c>
      <c r="CQ151">
        <f t="shared" si="480"/>
        <v>1</v>
      </c>
      <c r="CR151">
        <f t="shared" si="481"/>
        <v>0</v>
      </c>
      <c r="CS151">
        <f t="shared" si="482"/>
        <v>0</v>
      </c>
      <c r="CT151">
        <f t="shared" si="483"/>
        <v>1</v>
      </c>
      <c r="CU151">
        <f t="shared" si="484"/>
        <v>1</v>
      </c>
      <c r="CV151">
        <f t="shared" si="485"/>
        <v>0</v>
      </c>
      <c r="CW151">
        <f t="shared" si="486"/>
        <v>1</v>
      </c>
      <c r="CX151">
        <f t="shared" si="487"/>
        <v>1</v>
      </c>
      <c r="CY151">
        <f t="shared" si="488"/>
        <v>1</v>
      </c>
      <c r="CZ151">
        <f t="shared" si="489"/>
        <v>1</v>
      </c>
      <c r="DA151">
        <f t="shared" si="490"/>
        <v>1</v>
      </c>
      <c r="DB151">
        <f t="shared" si="491"/>
        <v>1</v>
      </c>
      <c r="DC151" s="187">
        <f t="shared" si="492"/>
        <v>1</v>
      </c>
      <c r="DD151" s="187">
        <f t="shared" si="493"/>
        <v>1</v>
      </c>
      <c r="DE151" s="187">
        <f t="shared" si="494"/>
        <v>1</v>
      </c>
      <c r="DF151" s="187">
        <f t="shared" si="378"/>
        <v>1</v>
      </c>
      <c r="DG151">
        <f t="shared" si="522"/>
        <v>1</v>
      </c>
      <c r="DH151" s="7">
        <f t="shared" si="379"/>
        <v>0.15</v>
      </c>
      <c r="DI151" s="7">
        <f t="shared" si="380"/>
        <v>0.15</v>
      </c>
      <c r="DJ151" s="7">
        <f t="shared" si="381"/>
        <v>0.15</v>
      </c>
      <c r="DK151" s="7">
        <f t="shared" si="352"/>
        <v>0.15</v>
      </c>
      <c r="DL151" s="7">
        <f t="shared" si="382"/>
        <v>0.3</v>
      </c>
      <c r="DM151" s="7">
        <f t="shared" si="383"/>
        <v>0.3</v>
      </c>
      <c r="DN151" s="7">
        <f t="shared" si="384"/>
        <v>0.3</v>
      </c>
      <c r="DO151" s="7">
        <f t="shared" si="385"/>
        <v>0.3</v>
      </c>
      <c r="DP151" s="7">
        <f>IF(MIN(Data[[#This Row],[¿El agente demuestra escucha activa durante la gestión?6]:[¿El agente parafrasea para confirmar entendimiento?9]])=0,0,30%)</f>
        <v>0.3</v>
      </c>
      <c r="DQ151" s="7">
        <f t="shared" si="386"/>
        <v>0.3</v>
      </c>
      <c r="DR151" s="7">
        <f t="shared" si="387"/>
        <v>0.3</v>
      </c>
      <c r="DS151" s="7">
        <f t="shared" si="388"/>
        <v>0.3</v>
      </c>
      <c r="DT151" s="7">
        <f t="shared" si="389"/>
        <v>0.3</v>
      </c>
      <c r="DU151" s="7">
        <f>IF(MIN(Data[[#This Row],[¿El agente adapta su comunicación al cliente?11]:[¿El agente utiliza el plural corporativo correctamente?14]])=0,0,30%)</f>
        <v>0.3</v>
      </c>
      <c r="DV151" s="7">
        <f t="shared" si="390"/>
        <v>0.25</v>
      </c>
      <c r="DW151" s="7">
        <f t="shared" si="353"/>
        <v>0.25</v>
      </c>
      <c r="DX151" s="7">
        <f t="shared" si="354"/>
        <v>1</v>
      </c>
      <c r="DY151" s="7">
        <f t="shared" si="495"/>
        <v>1</v>
      </c>
      <c r="DZ151" s="7">
        <f t="shared" si="496"/>
        <v>1</v>
      </c>
      <c r="EA151" s="7">
        <f t="shared" si="497"/>
        <v>1</v>
      </c>
      <c r="EB151" s="7">
        <f t="shared" si="498"/>
        <v>1</v>
      </c>
      <c r="EC151" s="7">
        <f t="shared" si="355"/>
        <v>1</v>
      </c>
      <c r="ED151" s="7">
        <f t="shared" si="391"/>
        <v>1</v>
      </c>
      <c r="EE151" s="7">
        <f t="shared" si="392"/>
        <v>1</v>
      </c>
      <c r="EF151" s="7">
        <f>IF(SUM(Data[[#This Row],[¿El agente presenta correctamente los beneficios del producto?23]:[¿El agente comunica beneficios emocionales al cliente?24]])=200%,100%,0%)</f>
        <v>1</v>
      </c>
      <c r="EG151" s="7">
        <f t="shared" si="393"/>
        <v>1</v>
      </c>
      <c r="EH151" s="7">
        <f t="shared" si="394"/>
        <v>1</v>
      </c>
      <c r="EI151" s="7">
        <f t="shared" si="395"/>
        <v>1</v>
      </c>
      <c r="EJ151" s="7">
        <f t="shared" si="356"/>
        <v>1</v>
      </c>
      <c r="EK151" s="7">
        <f t="shared" si="396"/>
        <v>1</v>
      </c>
      <c r="EL151" s="7">
        <f>+Data[[#This Row],[¿El agente explica los términos y condiciones del servicio?28]]</f>
        <v>1</v>
      </c>
      <c r="EM151" s="7">
        <f t="shared" si="397"/>
        <v>1</v>
      </c>
      <c r="EN151" s="7">
        <f>+Data[[#This Row],[¿El agente identifica correctamente la solicitud del cliente? 2]]</f>
        <v>1</v>
      </c>
      <c r="EO151" s="7">
        <f t="shared" si="398"/>
        <v>1</v>
      </c>
      <c r="EP151" s="7">
        <f t="shared" si="399"/>
        <v>1</v>
      </c>
      <c r="EQ151" s="7">
        <f t="shared" si="400"/>
        <v>1</v>
      </c>
      <c r="ER151" s="7">
        <f t="shared" si="357"/>
        <v>1</v>
      </c>
      <c r="ES151" s="7">
        <f t="shared" si="401"/>
        <v>1</v>
      </c>
      <c r="ET151" s="7">
        <f t="shared" si="402"/>
        <v>1</v>
      </c>
      <c r="EU151" s="7">
        <f t="shared" si="358"/>
        <v>1</v>
      </c>
      <c r="EV151" s="7">
        <f t="shared" si="403"/>
        <v>1</v>
      </c>
      <c r="EW151" s="7">
        <f t="shared" si="404"/>
        <v>1</v>
      </c>
      <c r="EX151" s="7">
        <f t="shared" si="499"/>
        <v>1</v>
      </c>
      <c r="EY151" s="7">
        <f t="shared" si="500"/>
        <v>1</v>
      </c>
      <c r="EZ151" s="7">
        <f t="shared" si="405"/>
        <v>1</v>
      </c>
      <c r="FA151" s="7">
        <f t="shared" si="501"/>
        <v>0</v>
      </c>
      <c r="FB151" s="7">
        <f t="shared" si="359"/>
        <v>0</v>
      </c>
      <c r="FC151" s="7">
        <f t="shared" si="360"/>
        <v>0</v>
      </c>
      <c r="FD151" s="7">
        <f t="shared" si="406"/>
        <v>0</v>
      </c>
      <c r="FE151" s="7">
        <f t="shared" si="407"/>
        <v>0</v>
      </c>
      <c r="FF151" s="7">
        <f t="shared" si="408"/>
        <v>1</v>
      </c>
      <c r="FG151" s="7">
        <f t="shared" si="409"/>
        <v>1</v>
      </c>
      <c r="FH151" s="7">
        <f t="shared" si="410"/>
        <v>0</v>
      </c>
      <c r="FI151" s="7">
        <f t="shared" si="411"/>
        <v>1</v>
      </c>
      <c r="FJ151" s="7">
        <f t="shared" si="361"/>
        <v>0</v>
      </c>
      <c r="FK151" s="7">
        <f t="shared" si="412"/>
        <v>1</v>
      </c>
      <c r="FL151" s="7">
        <f>+Data[[#This Row],[¿El agente gestiona la oferta según la campaña vigente?48]]</f>
        <v>1</v>
      </c>
      <c r="FM151" s="7">
        <f t="shared" si="413"/>
        <v>1</v>
      </c>
      <c r="FN151" s="7">
        <f t="shared" si="414"/>
        <v>1</v>
      </c>
      <c r="FO151" s="7">
        <f t="shared" si="415"/>
        <v>1</v>
      </c>
      <c r="FP151" s="7">
        <f t="shared" si="362"/>
        <v>1</v>
      </c>
      <c r="FQ151" s="7">
        <f t="shared" si="416"/>
        <v>1</v>
      </c>
      <c r="FR151" s="7">
        <f>+Data[[#This Row],[¿El agente registra correctamente todas las interacciones?52]]</f>
        <v>1</v>
      </c>
      <c r="FS151" s="7">
        <f t="shared" si="363"/>
        <v>0</v>
      </c>
      <c r="FT151" s="240">
        <f t="shared" si="417"/>
        <v>1</v>
      </c>
      <c r="FU151" s="7">
        <f>+Data[[#This Row],[¿El agente confirma la titularidad del cliente adecuadamente?53]]</f>
        <v>1</v>
      </c>
      <c r="FV151" s="240">
        <f t="shared" si="418"/>
        <v>1</v>
      </c>
      <c r="FW151" s="240">
        <f t="shared" si="419"/>
        <v>1</v>
      </c>
      <c r="FX151" s="7">
        <f t="shared" si="364"/>
        <v>1</v>
      </c>
      <c r="FY151" s="240">
        <f t="shared" si="420"/>
        <v>1</v>
      </c>
      <c r="FZ151" s="7">
        <f>+Data[[#This Row],[¿El agente evita compartir información sensible?56]]</f>
        <v>1</v>
      </c>
      <c r="GA151" s="7">
        <f t="shared" si="365"/>
        <v>1</v>
      </c>
      <c r="GB151" s="189">
        <f t="shared" si="366"/>
        <v>0.1</v>
      </c>
      <c r="GC151" s="189">
        <f t="shared" si="367"/>
        <v>0</v>
      </c>
      <c r="GD151" s="190">
        <f t="shared" si="368"/>
        <v>0</v>
      </c>
      <c r="GE151" s="190">
        <f t="shared" si="369"/>
        <v>0.3</v>
      </c>
      <c r="GF151" s="7">
        <f t="shared" si="370"/>
        <v>0.4</v>
      </c>
      <c r="GG151" s="187">
        <f>1</f>
        <v>1</v>
      </c>
      <c r="GH151" s="187">
        <f t="shared" si="421"/>
        <v>1</v>
      </c>
      <c r="GI151" t="str">
        <f t="shared" si="422"/>
        <v/>
      </c>
      <c r="GJ151" t="str">
        <f t="shared" si="423"/>
        <v/>
      </c>
      <c r="GK151" t="str">
        <f t="shared" si="424"/>
        <v/>
      </c>
      <c r="GN151" t="str">
        <f t="shared" si="425"/>
        <v/>
      </c>
      <c r="GO151" t="str">
        <f t="shared" si="426"/>
        <v/>
      </c>
      <c r="GP151" t="str">
        <f t="shared" si="427"/>
        <v/>
      </c>
      <c r="GQ151" t="str">
        <f t="shared" si="428"/>
        <v/>
      </c>
      <c r="GR151" t="str">
        <f t="shared" si="429"/>
        <v/>
      </c>
      <c r="GS151" t="str">
        <f t="shared" si="430"/>
        <v/>
      </c>
      <c r="GT151" t="str">
        <f t="shared" si="431"/>
        <v/>
      </c>
      <c r="GU151" t="e">
        <f>IF(#REF!="No",#REF!,"")</f>
        <v>#REF!</v>
      </c>
      <c r="GV151" t="str">
        <f t="shared" si="432"/>
        <v/>
      </c>
      <c r="GW151" t="str">
        <f t="shared" si="433"/>
        <v/>
      </c>
      <c r="GX151" t="str">
        <f t="shared" si="434"/>
        <v/>
      </c>
      <c r="GY151" t="str">
        <f t="shared" si="435"/>
        <v/>
      </c>
      <c r="GZ151" t="str">
        <f t="shared" si="436"/>
        <v/>
      </c>
      <c r="HA151" t="str">
        <f t="shared" si="437"/>
        <v/>
      </c>
      <c r="HB151" t="str">
        <f t="shared" si="438"/>
        <v/>
      </c>
      <c r="HC151" t="str">
        <f t="shared" si="439"/>
        <v/>
      </c>
      <c r="HD151" t="str">
        <f t="shared" si="440"/>
        <v/>
      </c>
      <c r="HE151" t="str">
        <f t="shared" si="441"/>
        <v/>
      </c>
      <c r="HF151" t="str">
        <f t="shared" si="442"/>
        <v/>
      </c>
      <c r="HG151" t="str">
        <f t="shared" si="443"/>
        <v/>
      </c>
      <c r="HH151" t="str">
        <f t="shared" si="444"/>
        <v/>
      </c>
      <c r="HI151" t="str">
        <f t="shared" si="445"/>
        <v/>
      </c>
      <c r="HJ151" t="str">
        <f t="shared" si="446"/>
        <v/>
      </c>
      <c r="HK151" t="str">
        <f t="shared" si="447"/>
        <v/>
      </c>
      <c r="HL151" t="str">
        <f t="shared" si="448"/>
        <v/>
      </c>
      <c r="HM151" t="str">
        <f t="shared" si="449"/>
        <v/>
      </c>
      <c r="HN151" t="str">
        <f t="shared" si="450"/>
        <v/>
      </c>
      <c r="HO151" t="str">
        <f t="shared" si="451"/>
        <v/>
      </c>
      <c r="HP151" t="str">
        <f t="shared" si="452"/>
        <v/>
      </c>
      <c r="HQ151" t="e">
        <f>IF(#REF!="No",#REF!,"")</f>
        <v>#REF!</v>
      </c>
      <c r="HR151" t="e">
        <f>IF(#REF!="No",#REF!,"")</f>
        <v>#REF!</v>
      </c>
      <c r="HS151" t="str">
        <f t="shared" si="453"/>
        <v xml:space="preserve">¿El agente ofrece adecuadamente un producto adicional? </v>
      </c>
      <c r="HT151" t="str">
        <f t="shared" si="454"/>
        <v xml:space="preserve">¿El agente realiza venta cruzada cuando corresponde? </v>
      </c>
      <c r="HU151" t="str">
        <f t="shared" si="455"/>
        <v/>
      </c>
      <c r="HV151" t="str">
        <f t="shared" si="456"/>
        <v/>
      </c>
      <c r="HW151" t="str">
        <f t="shared" si="457"/>
        <v xml:space="preserve">¿El agente realiza seguimiento adecuado al caso o solicitud? </v>
      </c>
      <c r="HX151" t="str">
        <f t="shared" si="458"/>
        <v/>
      </c>
      <c r="HY151" t="str">
        <f t="shared" si="459"/>
        <v/>
      </c>
      <c r="HZ151" t="str">
        <f t="shared" si="460"/>
        <v/>
      </c>
      <c r="IA151" t="str">
        <f t="shared" si="461"/>
        <v/>
      </c>
      <c r="IB151" t="str">
        <f t="shared" si="462"/>
        <v/>
      </c>
      <c r="IC151" t="str">
        <f t="shared" si="463"/>
        <v/>
      </c>
      <c r="ID151" s="187" t="str">
        <f t="shared" si="464"/>
        <v/>
      </c>
      <c r="IE151" s="187" t="str">
        <f t="shared" si="465"/>
        <v/>
      </c>
      <c r="IF151" s="187" t="str">
        <f t="shared" si="466"/>
        <v/>
      </c>
      <c r="IG151" s="187" t="str">
        <f t="shared" si="467"/>
        <v/>
      </c>
      <c r="IH151" s="78" t="str">
        <f>A151&amp;" "&amp;F151&amp;" "&amp;Data[[#This Row],[mes]]</f>
        <v>Amarilis de los Milagros Ramos Sinclair Outbound may-26</v>
      </c>
      <c r="II151" s="78">
        <f t="shared" si="502"/>
        <v>1</v>
      </c>
      <c r="IJ151" s="78">
        <f t="shared" si="371"/>
        <v>1</v>
      </c>
      <c r="IK151" s="78">
        <f>IF(Data[[#This Row],[Muestra Critica]]&gt;0,Data[[#This Row],[Muestra Critica]],"")</f>
        <v>1</v>
      </c>
      <c r="IL151">
        <f>IF(IK151="","",COUNTIF($IK$3:$IK566,IK151))</f>
        <v>397</v>
      </c>
      <c r="IM151">
        <f t="shared" si="372"/>
        <v>0</v>
      </c>
      <c r="IN151" s="188" t="str">
        <f t="shared" si="468"/>
        <v>may-26</v>
      </c>
      <c r="IO151" s="78"/>
      <c r="IP151" s="78"/>
      <c r="IQ151" s="78"/>
      <c r="IR151" s="78"/>
      <c r="IS151" s="78" t="str">
        <f ca="1">IFERROR(_xlfn.XLOOKUP(A:A,HC!B:B,HC!E:E,,0),0)</f>
        <v>&gt; 60 dias</v>
      </c>
    </row>
    <row r="152" spans="1:253" ht="15.5">
      <c r="A152" s="205" t="s">
        <v>337</v>
      </c>
      <c r="B152" s="205">
        <v>67075214</v>
      </c>
      <c r="C152" s="210">
        <v>46160</v>
      </c>
      <c r="D152" s="205" t="s">
        <v>449</v>
      </c>
      <c r="E152" s="205" t="s">
        <v>434</v>
      </c>
      <c r="F152" s="205" t="s">
        <v>32</v>
      </c>
      <c r="G152" s="205" t="s">
        <v>436</v>
      </c>
      <c r="H152" s="205" t="s">
        <v>453</v>
      </c>
      <c r="I152" s="206" t="s">
        <v>447</v>
      </c>
      <c r="J152" s="168" t="s">
        <v>33</v>
      </c>
      <c r="K152" s="168" t="s">
        <v>33</v>
      </c>
      <c r="L152" s="168" t="s">
        <v>33</v>
      </c>
      <c r="M152" s="168" t="s">
        <v>33</v>
      </c>
      <c r="N152" s="168" t="s">
        <v>33</v>
      </c>
      <c r="O152" s="168" t="s">
        <v>33</v>
      </c>
      <c r="P152" s="168" t="s">
        <v>33</v>
      </c>
      <c r="Q152" s="168" t="s">
        <v>34</v>
      </c>
      <c r="R152" s="168" t="s">
        <v>33</v>
      </c>
      <c r="S152" s="168" t="s">
        <v>33</v>
      </c>
      <c r="T152" s="168" t="s">
        <v>33</v>
      </c>
      <c r="U152" s="168" t="s">
        <v>33</v>
      </c>
      <c r="V152" s="169" t="s">
        <v>33</v>
      </c>
      <c r="W152" s="169" t="s">
        <v>33</v>
      </c>
      <c r="X152" s="169" t="s">
        <v>33</v>
      </c>
      <c r="Y152" s="169" t="s">
        <v>33</v>
      </c>
      <c r="Z152" s="169" t="s">
        <v>34</v>
      </c>
      <c r="AA152" s="169" t="s">
        <v>33</v>
      </c>
      <c r="AB152" s="169" t="s">
        <v>33</v>
      </c>
      <c r="AC152" s="169" t="s">
        <v>33</v>
      </c>
      <c r="AD152" s="169" t="s">
        <v>33</v>
      </c>
      <c r="AE152" s="169" t="s">
        <v>33</v>
      </c>
      <c r="AF152" s="169" t="s">
        <v>33</v>
      </c>
      <c r="AG152" s="169" t="s">
        <v>33</v>
      </c>
      <c r="AH152" s="169" t="s">
        <v>33</v>
      </c>
      <c r="AI152" s="169" t="s">
        <v>33</v>
      </c>
      <c r="AJ152" s="169" t="s">
        <v>33</v>
      </c>
      <c r="AK152" s="169" t="s">
        <v>33</v>
      </c>
      <c r="AL152" s="169" t="s">
        <v>33</v>
      </c>
      <c r="AM152" s="169" t="s">
        <v>33</v>
      </c>
      <c r="AN152" s="169" t="s">
        <v>33</v>
      </c>
      <c r="AO152" s="169" t="s">
        <v>33</v>
      </c>
      <c r="AP152" s="169" t="s">
        <v>33</v>
      </c>
      <c r="AQ152" s="169" t="s">
        <v>464</v>
      </c>
      <c r="AR152" s="169" t="s">
        <v>33</v>
      </c>
      <c r="AS152" s="169" t="s">
        <v>33</v>
      </c>
      <c r="AT152" s="169" t="s">
        <v>33</v>
      </c>
      <c r="AU152" s="169" t="s">
        <v>33</v>
      </c>
      <c r="AV152" s="169" t="s">
        <v>33</v>
      </c>
      <c r="AW152" s="169" t="s">
        <v>33</v>
      </c>
      <c r="AX152" s="169" t="s">
        <v>33</v>
      </c>
      <c r="AY152" s="169" t="s">
        <v>33</v>
      </c>
      <c r="AZ152" s="169" t="s">
        <v>33</v>
      </c>
      <c r="BA152" s="169" t="s">
        <v>33</v>
      </c>
      <c r="BB152" s="169" t="s">
        <v>33</v>
      </c>
      <c r="BC152" s="207" t="s">
        <v>33</v>
      </c>
      <c r="BD152" s="207" t="s">
        <v>33</v>
      </c>
      <c r="BE152" s="207" t="s">
        <v>33</v>
      </c>
      <c r="BF152" s="208" t="s">
        <v>33</v>
      </c>
      <c r="BG152" s="196"/>
      <c r="BH152" s="211" t="str">
        <f>Data[[#This Row],[Tipo de Muestra]]</f>
        <v>Critica</v>
      </c>
      <c r="BI152" s="196"/>
      <c r="BJ152" s="196"/>
      <c r="BK152">
        <f t="shared" si="376"/>
        <v>1</v>
      </c>
      <c r="BL152">
        <f t="shared" si="377"/>
        <v>1</v>
      </c>
      <c r="BM152">
        <f t="shared" si="503"/>
        <v>1</v>
      </c>
      <c r="BN152">
        <f t="shared" si="504"/>
        <v>1</v>
      </c>
      <c r="BO152">
        <f t="shared" si="505"/>
        <v>1</v>
      </c>
      <c r="BP152">
        <f t="shared" si="506"/>
        <v>1</v>
      </c>
      <c r="BQ152">
        <f t="shared" si="507"/>
        <v>1</v>
      </c>
      <c r="BR152">
        <f t="shared" si="508"/>
        <v>0</v>
      </c>
      <c r="BS152">
        <f t="shared" si="509"/>
        <v>1</v>
      </c>
      <c r="BT152">
        <f t="shared" si="510"/>
        <v>1</v>
      </c>
      <c r="BU152">
        <f t="shared" si="511"/>
        <v>1</v>
      </c>
      <c r="BV152">
        <f t="shared" si="512"/>
        <v>1</v>
      </c>
      <c r="BW152">
        <f t="shared" si="513"/>
        <v>1</v>
      </c>
      <c r="BX152">
        <f t="shared" si="514"/>
        <v>1</v>
      </c>
      <c r="BY152">
        <f t="shared" si="515"/>
        <v>1</v>
      </c>
      <c r="BZ152">
        <f t="shared" si="516"/>
        <v>1</v>
      </c>
      <c r="CA152">
        <f t="shared" si="517"/>
        <v>0</v>
      </c>
      <c r="CB152">
        <f t="shared" si="518"/>
        <v>1</v>
      </c>
      <c r="CC152">
        <f t="shared" si="519"/>
        <v>1</v>
      </c>
      <c r="CD152">
        <f t="shared" si="520"/>
        <v>1</v>
      </c>
      <c r="CE152">
        <f t="shared" si="521"/>
        <v>1</v>
      </c>
      <c r="CF152">
        <f t="shared" si="469"/>
        <v>1</v>
      </c>
      <c r="CG152">
        <f t="shared" si="470"/>
        <v>1</v>
      </c>
      <c r="CH152">
        <f t="shared" si="471"/>
        <v>1</v>
      </c>
      <c r="CI152">
        <f t="shared" si="472"/>
        <v>1</v>
      </c>
      <c r="CJ152">
        <f t="shared" si="473"/>
        <v>1</v>
      </c>
      <c r="CK152">
        <f t="shared" si="474"/>
        <v>1</v>
      </c>
      <c r="CL152">
        <f t="shared" si="475"/>
        <v>1</v>
      </c>
      <c r="CM152">
        <f t="shared" si="476"/>
        <v>1</v>
      </c>
      <c r="CN152">
        <f t="shared" si="477"/>
        <v>1</v>
      </c>
      <c r="CO152">
        <f t="shared" si="478"/>
        <v>1</v>
      </c>
      <c r="CP152">
        <f t="shared" si="479"/>
        <v>1</v>
      </c>
      <c r="CQ152">
        <f t="shared" si="480"/>
        <v>1</v>
      </c>
      <c r="CR152">
        <f t="shared" si="481"/>
        <v>1</v>
      </c>
      <c r="CS152">
        <f t="shared" si="482"/>
        <v>1</v>
      </c>
      <c r="CT152">
        <f t="shared" si="483"/>
        <v>1</v>
      </c>
      <c r="CU152">
        <f t="shared" si="484"/>
        <v>1</v>
      </c>
      <c r="CV152">
        <f t="shared" si="485"/>
        <v>1</v>
      </c>
      <c r="CW152">
        <f t="shared" si="486"/>
        <v>1</v>
      </c>
      <c r="CX152">
        <f t="shared" si="487"/>
        <v>1</v>
      </c>
      <c r="CY152">
        <f t="shared" si="488"/>
        <v>1</v>
      </c>
      <c r="CZ152">
        <f t="shared" si="489"/>
        <v>1</v>
      </c>
      <c r="DA152">
        <f t="shared" si="490"/>
        <v>1</v>
      </c>
      <c r="DB152">
        <f t="shared" si="491"/>
        <v>1</v>
      </c>
      <c r="DC152" s="187">
        <f t="shared" si="492"/>
        <v>1</v>
      </c>
      <c r="DD152" s="187">
        <f t="shared" si="493"/>
        <v>1</v>
      </c>
      <c r="DE152" s="187">
        <f t="shared" si="494"/>
        <v>1</v>
      </c>
      <c r="DF152" s="187">
        <f t="shared" si="378"/>
        <v>1</v>
      </c>
      <c r="DG152">
        <f t="shared" si="522"/>
        <v>1</v>
      </c>
      <c r="DH152" s="7">
        <f t="shared" si="379"/>
        <v>0.15</v>
      </c>
      <c r="DI152" s="7">
        <f t="shared" si="380"/>
        <v>0.15</v>
      </c>
      <c r="DJ152" s="7">
        <f t="shared" si="381"/>
        <v>0.15</v>
      </c>
      <c r="DK152" s="7">
        <f t="shared" si="352"/>
        <v>0.15</v>
      </c>
      <c r="DL152" s="7">
        <f t="shared" si="382"/>
        <v>0.3</v>
      </c>
      <c r="DM152" s="7">
        <f t="shared" si="383"/>
        <v>0.3</v>
      </c>
      <c r="DN152" s="7">
        <f t="shared" si="384"/>
        <v>0.3</v>
      </c>
      <c r="DO152" s="7">
        <f t="shared" si="385"/>
        <v>0.3</v>
      </c>
      <c r="DP152" s="7">
        <f>IF(MIN(Data[[#This Row],[¿El agente demuestra escucha activa durante la gestión?6]:[¿El agente parafrasea para confirmar entendimiento?9]])=0,0,30%)</f>
        <v>0.3</v>
      </c>
      <c r="DQ152" s="7">
        <f t="shared" si="386"/>
        <v>0</v>
      </c>
      <c r="DR152" s="7">
        <f t="shared" si="387"/>
        <v>0.3</v>
      </c>
      <c r="DS152" s="7">
        <f t="shared" si="388"/>
        <v>0.3</v>
      </c>
      <c r="DT152" s="7">
        <f t="shared" si="389"/>
        <v>0.3</v>
      </c>
      <c r="DU152" s="7">
        <f>IF(MIN(Data[[#This Row],[¿El agente adapta su comunicación al cliente?11]:[¿El agente utiliza el plural corporativo correctamente?14]])=0,0,30%)</f>
        <v>0</v>
      </c>
      <c r="DV152" s="7">
        <f t="shared" si="390"/>
        <v>0.25</v>
      </c>
      <c r="DW152" s="7">
        <f t="shared" si="353"/>
        <v>0.25</v>
      </c>
      <c r="DX152" s="7">
        <f t="shared" si="354"/>
        <v>0.7</v>
      </c>
      <c r="DY152" s="7">
        <f t="shared" si="495"/>
        <v>1</v>
      </c>
      <c r="DZ152" s="7">
        <f t="shared" si="496"/>
        <v>1</v>
      </c>
      <c r="EA152" s="7">
        <f t="shared" si="497"/>
        <v>1</v>
      </c>
      <c r="EB152" s="7">
        <f t="shared" si="498"/>
        <v>1</v>
      </c>
      <c r="EC152" s="7">
        <f t="shared" si="355"/>
        <v>1</v>
      </c>
      <c r="ED152" s="7">
        <f t="shared" si="391"/>
        <v>0</v>
      </c>
      <c r="EE152" s="7">
        <f t="shared" si="392"/>
        <v>1</v>
      </c>
      <c r="EF152" s="7">
        <f>IF(SUM(Data[[#This Row],[¿El agente presenta correctamente los beneficios del producto?23]:[¿El agente comunica beneficios emocionales al cliente?24]])=200%,100%,0%)</f>
        <v>0</v>
      </c>
      <c r="EG152" s="7">
        <f t="shared" si="393"/>
        <v>1</v>
      </c>
      <c r="EH152" s="7">
        <f t="shared" si="394"/>
        <v>1</v>
      </c>
      <c r="EI152" s="7">
        <f t="shared" si="395"/>
        <v>1</v>
      </c>
      <c r="EJ152" s="7">
        <f t="shared" si="356"/>
        <v>1</v>
      </c>
      <c r="EK152" s="7">
        <f t="shared" si="396"/>
        <v>1</v>
      </c>
      <c r="EL152" s="7">
        <f>+Data[[#This Row],[¿El agente explica los términos y condiciones del servicio?28]]</f>
        <v>1</v>
      </c>
      <c r="EM152" s="7">
        <f t="shared" si="397"/>
        <v>1</v>
      </c>
      <c r="EN152" s="7">
        <f>+Data[[#This Row],[¿El agente identifica correctamente la solicitud del cliente? 2]]</f>
        <v>1</v>
      </c>
      <c r="EO152" s="7">
        <f t="shared" si="398"/>
        <v>1</v>
      </c>
      <c r="EP152" s="7">
        <f t="shared" si="399"/>
        <v>1</v>
      </c>
      <c r="EQ152" s="7">
        <f t="shared" si="400"/>
        <v>1</v>
      </c>
      <c r="ER152" s="7">
        <f t="shared" si="357"/>
        <v>1</v>
      </c>
      <c r="ES152" s="7">
        <f t="shared" si="401"/>
        <v>1</v>
      </c>
      <c r="ET152" s="7">
        <f t="shared" si="402"/>
        <v>1</v>
      </c>
      <c r="EU152" s="7">
        <f t="shared" si="358"/>
        <v>1</v>
      </c>
      <c r="EV152" s="7">
        <f t="shared" si="403"/>
        <v>1</v>
      </c>
      <c r="EW152" s="7">
        <f t="shared" si="404"/>
        <v>1</v>
      </c>
      <c r="EX152" s="7">
        <f t="shared" si="499"/>
        <v>1</v>
      </c>
      <c r="EY152" s="7">
        <f t="shared" si="500"/>
        <v>1</v>
      </c>
      <c r="EZ152" s="7">
        <f t="shared" si="405"/>
        <v>1</v>
      </c>
      <c r="FA152" s="7">
        <f t="shared" si="501"/>
        <v>1</v>
      </c>
      <c r="FB152" s="7">
        <f t="shared" si="359"/>
        <v>1</v>
      </c>
      <c r="FC152" s="7">
        <f t="shared" si="360"/>
        <v>0</v>
      </c>
      <c r="FD152" s="7">
        <f t="shared" si="406"/>
        <v>1</v>
      </c>
      <c r="FE152" s="7">
        <f t="shared" si="407"/>
        <v>1</v>
      </c>
      <c r="FF152" s="7">
        <f t="shared" si="408"/>
        <v>1</v>
      </c>
      <c r="FG152" s="7">
        <f t="shared" si="409"/>
        <v>1</v>
      </c>
      <c r="FH152" s="7">
        <f t="shared" si="410"/>
        <v>1</v>
      </c>
      <c r="FI152" s="7">
        <f t="shared" si="411"/>
        <v>1</v>
      </c>
      <c r="FJ152" s="7">
        <f t="shared" si="361"/>
        <v>1</v>
      </c>
      <c r="FK152" s="7">
        <f t="shared" si="412"/>
        <v>1</v>
      </c>
      <c r="FL152" s="7">
        <f>+Data[[#This Row],[¿El agente gestiona la oferta según la campaña vigente?48]]</f>
        <v>1</v>
      </c>
      <c r="FM152" s="7">
        <f t="shared" si="413"/>
        <v>1</v>
      </c>
      <c r="FN152" s="7">
        <f t="shared" si="414"/>
        <v>1</v>
      </c>
      <c r="FO152" s="7">
        <f t="shared" si="415"/>
        <v>1</v>
      </c>
      <c r="FP152" s="7">
        <f t="shared" si="362"/>
        <v>1</v>
      </c>
      <c r="FQ152" s="7">
        <f t="shared" si="416"/>
        <v>1</v>
      </c>
      <c r="FR152" s="7">
        <f>+Data[[#This Row],[¿El agente registra correctamente todas las interacciones?52]]</f>
        <v>1</v>
      </c>
      <c r="FS152" s="7">
        <f t="shared" si="363"/>
        <v>1</v>
      </c>
      <c r="FT152" s="240">
        <f t="shared" si="417"/>
        <v>1</v>
      </c>
      <c r="FU152" s="7">
        <f>+Data[[#This Row],[¿El agente confirma la titularidad del cliente adecuadamente?53]]</f>
        <v>1</v>
      </c>
      <c r="FV152" s="240">
        <f t="shared" si="418"/>
        <v>1</v>
      </c>
      <c r="FW152" s="240">
        <f t="shared" si="419"/>
        <v>1</v>
      </c>
      <c r="FX152" s="7">
        <f t="shared" si="364"/>
        <v>1</v>
      </c>
      <c r="FY152" s="240">
        <f t="shared" si="420"/>
        <v>1</v>
      </c>
      <c r="FZ152" s="7">
        <f>+Data[[#This Row],[¿El agente evita compartir información sensible?56]]</f>
        <v>1</v>
      </c>
      <c r="GA152" s="7">
        <f t="shared" si="365"/>
        <v>1</v>
      </c>
      <c r="GB152" s="189">
        <f t="shared" si="366"/>
        <v>6.9999999999999993E-2</v>
      </c>
      <c r="GC152" s="189">
        <f t="shared" si="367"/>
        <v>0</v>
      </c>
      <c r="GD152" s="190">
        <f t="shared" si="368"/>
        <v>0.3</v>
      </c>
      <c r="GE152" s="190">
        <f t="shared" si="369"/>
        <v>0.3</v>
      </c>
      <c r="GF152" s="7">
        <f t="shared" si="370"/>
        <v>0.66999999999999993</v>
      </c>
      <c r="GG152" s="187">
        <f>1</f>
        <v>1</v>
      </c>
      <c r="GH152" s="187">
        <f t="shared" si="421"/>
        <v>1</v>
      </c>
      <c r="GI152" t="str">
        <f t="shared" si="422"/>
        <v/>
      </c>
      <c r="GJ152" t="str">
        <f t="shared" si="423"/>
        <v/>
      </c>
      <c r="GK152" t="str">
        <f t="shared" si="424"/>
        <v/>
      </c>
      <c r="GN152" t="str">
        <f t="shared" si="425"/>
        <v/>
      </c>
      <c r="GO152" t="str">
        <f t="shared" si="426"/>
        <v/>
      </c>
      <c r="GP152" t="str">
        <f t="shared" si="427"/>
        <v xml:space="preserve">¿El agente adapta su comunicación al cliente? </v>
      </c>
      <c r="GQ152" t="str">
        <f t="shared" si="428"/>
        <v/>
      </c>
      <c r="GR152" t="str">
        <f t="shared" si="429"/>
        <v/>
      </c>
      <c r="GS152" t="str">
        <f t="shared" si="430"/>
        <v/>
      </c>
      <c r="GT152" t="str">
        <f t="shared" si="431"/>
        <v/>
      </c>
      <c r="GU152" t="e">
        <f>IF(#REF!="No",#REF!,"")</f>
        <v>#REF!</v>
      </c>
      <c r="GV152" t="str">
        <f t="shared" si="432"/>
        <v/>
      </c>
      <c r="GW152" t="str">
        <f t="shared" si="433"/>
        <v/>
      </c>
      <c r="GX152" t="str">
        <f t="shared" si="434"/>
        <v/>
      </c>
      <c r="GY152" t="str">
        <f t="shared" si="435"/>
        <v/>
      </c>
      <c r="GZ152" t="str">
        <f t="shared" si="436"/>
        <v xml:space="preserve">¿El agente presenta correctamente los beneficios del producto? </v>
      </c>
      <c r="HA152" t="str">
        <f t="shared" si="437"/>
        <v/>
      </c>
      <c r="HB152" t="str">
        <f t="shared" si="438"/>
        <v/>
      </c>
      <c r="HC152" t="str">
        <f t="shared" si="439"/>
        <v/>
      </c>
      <c r="HD152" t="str">
        <f t="shared" si="440"/>
        <v/>
      </c>
      <c r="HE152" t="str">
        <f t="shared" si="441"/>
        <v/>
      </c>
      <c r="HF152" t="str">
        <f t="shared" si="442"/>
        <v/>
      </c>
      <c r="HG152" t="str">
        <f t="shared" si="443"/>
        <v/>
      </c>
      <c r="HH152" t="str">
        <f t="shared" si="444"/>
        <v/>
      </c>
      <c r="HI152" t="str">
        <f t="shared" si="445"/>
        <v/>
      </c>
      <c r="HJ152" t="str">
        <f t="shared" si="446"/>
        <v/>
      </c>
      <c r="HK152" t="str">
        <f t="shared" si="447"/>
        <v/>
      </c>
      <c r="HL152" t="str">
        <f t="shared" si="448"/>
        <v/>
      </c>
      <c r="HM152" t="str">
        <f t="shared" si="449"/>
        <v/>
      </c>
      <c r="HN152" t="str">
        <f t="shared" si="450"/>
        <v/>
      </c>
      <c r="HO152" t="str">
        <f t="shared" si="451"/>
        <v/>
      </c>
      <c r="HP152" t="str">
        <f t="shared" si="452"/>
        <v/>
      </c>
      <c r="HQ152" t="e">
        <f>IF(#REF!="No",#REF!,"")</f>
        <v>#REF!</v>
      </c>
      <c r="HR152" t="e">
        <f>IF(#REF!="No",#REF!,"")</f>
        <v>#REF!</v>
      </c>
      <c r="HS152" t="str">
        <f t="shared" si="453"/>
        <v/>
      </c>
      <c r="HT152" t="str">
        <f t="shared" si="454"/>
        <v/>
      </c>
      <c r="HU152" t="str">
        <f t="shared" si="455"/>
        <v/>
      </c>
      <c r="HV152" t="str">
        <f t="shared" si="456"/>
        <v/>
      </c>
      <c r="HW152" t="str">
        <f t="shared" si="457"/>
        <v/>
      </c>
      <c r="HX152" t="str">
        <f t="shared" si="458"/>
        <v/>
      </c>
      <c r="HY152" t="str">
        <f t="shared" si="459"/>
        <v/>
      </c>
      <c r="HZ152" t="str">
        <f t="shared" si="460"/>
        <v/>
      </c>
      <c r="IA152" t="str">
        <f t="shared" si="461"/>
        <v/>
      </c>
      <c r="IB152" t="str">
        <f t="shared" si="462"/>
        <v/>
      </c>
      <c r="IC152" t="str">
        <f t="shared" si="463"/>
        <v/>
      </c>
      <c r="ID152" s="187" t="str">
        <f t="shared" si="464"/>
        <v/>
      </c>
      <c r="IE152" s="187" t="str">
        <f t="shared" si="465"/>
        <v/>
      </c>
      <c r="IF152" s="187" t="str">
        <f t="shared" si="466"/>
        <v/>
      </c>
      <c r="IG152" s="187" t="str">
        <f t="shared" si="467"/>
        <v/>
      </c>
      <c r="IH152" s="78" t="str">
        <f>A152&amp;" "&amp;F152&amp;" "&amp;Data[[#This Row],[mes]]</f>
        <v>Yeimy Yareth Caicedo Quintero Outbound may-26</v>
      </c>
      <c r="II152" s="78">
        <f t="shared" si="502"/>
        <v>1</v>
      </c>
      <c r="IJ152" s="78">
        <f t="shared" si="371"/>
        <v>1</v>
      </c>
      <c r="IK152" s="78">
        <f>IF(Data[[#This Row],[Muestra Critica]]&gt;0,Data[[#This Row],[Muestra Critica]],"")</f>
        <v>1</v>
      </c>
      <c r="IL152">
        <f>IF(IK152="","",COUNTIF($IK$3:$IK567,IK152))</f>
        <v>397</v>
      </c>
      <c r="IM152">
        <f t="shared" si="372"/>
        <v>0</v>
      </c>
      <c r="IN152" s="188" t="str">
        <f t="shared" si="468"/>
        <v>may-26</v>
      </c>
      <c r="IO152" s="78"/>
      <c r="IP152" s="78"/>
      <c r="IQ152" s="78"/>
      <c r="IR152" s="78"/>
      <c r="IS152" s="78" t="str">
        <f ca="1">IFERROR(_xlfn.XLOOKUP(A:A,HC!B:B,HC!E:E,,0),0)</f>
        <v>&gt; 60 dias</v>
      </c>
    </row>
    <row r="153" spans="1:253" ht="15.5">
      <c r="A153" s="205" t="s">
        <v>338</v>
      </c>
      <c r="B153" s="205">
        <v>64401151</v>
      </c>
      <c r="C153" s="210">
        <v>46160</v>
      </c>
      <c r="D153" s="205" t="s">
        <v>449</v>
      </c>
      <c r="E153" s="205" t="s">
        <v>434</v>
      </c>
      <c r="F153" s="205" t="s">
        <v>32</v>
      </c>
      <c r="G153" s="205" t="s">
        <v>436</v>
      </c>
      <c r="H153" s="205" t="s">
        <v>453</v>
      </c>
      <c r="I153" s="206" t="s">
        <v>447</v>
      </c>
      <c r="J153" s="168" t="s">
        <v>33</v>
      </c>
      <c r="K153" s="168" t="s">
        <v>33</v>
      </c>
      <c r="L153" s="168" t="s">
        <v>33</v>
      </c>
      <c r="M153" s="168" t="s">
        <v>33</v>
      </c>
      <c r="N153" s="168" t="s">
        <v>33</v>
      </c>
      <c r="O153" s="168" t="s">
        <v>33</v>
      </c>
      <c r="P153" s="168" t="s">
        <v>33</v>
      </c>
      <c r="Q153" s="168" t="s">
        <v>33</v>
      </c>
      <c r="R153" s="168" t="s">
        <v>33</v>
      </c>
      <c r="S153" s="168" t="s">
        <v>33</v>
      </c>
      <c r="T153" s="168" t="s">
        <v>33</v>
      </c>
      <c r="U153" s="168" t="s">
        <v>33</v>
      </c>
      <c r="V153" s="169" t="s">
        <v>33</v>
      </c>
      <c r="W153" s="169" t="s">
        <v>33</v>
      </c>
      <c r="X153" s="169" t="s">
        <v>33</v>
      </c>
      <c r="Y153" s="169" t="s">
        <v>33</v>
      </c>
      <c r="Z153" s="169" t="s">
        <v>33</v>
      </c>
      <c r="AA153" s="169" t="s">
        <v>33</v>
      </c>
      <c r="AB153" s="169" t="s">
        <v>33</v>
      </c>
      <c r="AC153" s="169" t="s">
        <v>33</v>
      </c>
      <c r="AD153" s="169" t="s">
        <v>33</v>
      </c>
      <c r="AE153" s="169" t="s">
        <v>33</v>
      </c>
      <c r="AF153" s="169" t="s">
        <v>33</v>
      </c>
      <c r="AG153" s="169" t="s">
        <v>33</v>
      </c>
      <c r="AH153" s="169" t="s">
        <v>33</v>
      </c>
      <c r="AI153" s="169" t="s">
        <v>33</v>
      </c>
      <c r="AJ153" s="169" t="s">
        <v>33</v>
      </c>
      <c r="AK153" s="169" t="s">
        <v>33</v>
      </c>
      <c r="AL153" s="169" t="s">
        <v>33</v>
      </c>
      <c r="AM153" s="169" t="s">
        <v>33</v>
      </c>
      <c r="AN153" s="169" t="s">
        <v>33</v>
      </c>
      <c r="AO153" s="169" t="s">
        <v>33</v>
      </c>
      <c r="AP153" s="169" t="s">
        <v>33</v>
      </c>
      <c r="AQ153" s="169" t="s">
        <v>464</v>
      </c>
      <c r="AR153" s="169" t="s">
        <v>34</v>
      </c>
      <c r="AS153" s="169" t="s">
        <v>34</v>
      </c>
      <c r="AT153" s="169" t="s">
        <v>34</v>
      </c>
      <c r="AU153" s="169" t="s">
        <v>33</v>
      </c>
      <c r="AV153" s="169" t="s">
        <v>33</v>
      </c>
      <c r="AW153" s="169" t="s">
        <v>34</v>
      </c>
      <c r="AX153" s="169" t="s">
        <v>33</v>
      </c>
      <c r="AY153" s="169" t="s">
        <v>33</v>
      </c>
      <c r="AZ153" s="169" t="s">
        <v>33</v>
      </c>
      <c r="BA153" s="169" t="s">
        <v>33</v>
      </c>
      <c r="BB153" s="169" t="s">
        <v>33</v>
      </c>
      <c r="BC153" s="207" t="s">
        <v>33</v>
      </c>
      <c r="BD153" s="207" t="s">
        <v>33</v>
      </c>
      <c r="BE153" s="207" t="s">
        <v>33</v>
      </c>
      <c r="BF153" s="208" t="s">
        <v>33</v>
      </c>
      <c r="BG153" s="196"/>
      <c r="BH153" s="211" t="str">
        <f>Data[[#This Row],[Tipo de Muestra]]</f>
        <v>Critica</v>
      </c>
      <c r="BI153" s="196"/>
      <c r="BJ153" s="196"/>
      <c r="BK153">
        <f t="shared" si="376"/>
        <v>1</v>
      </c>
      <c r="BL153">
        <f t="shared" si="377"/>
        <v>1</v>
      </c>
      <c r="BM153">
        <f t="shared" si="503"/>
        <v>1</v>
      </c>
      <c r="BN153">
        <f t="shared" si="504"/>
        <v>1</v>
      </c>
      <c r="BO153">
        <f t="shared" si="505"/>
        <v>1</v>
      </c>
      <c r="BP153">
        <f t="shared" si="506"/>
        <v>1</v>
      </c>
      <c r="BQ153">
        <f t="shared" si="507"/>
        <v>1</v>
      </c>
      <c r="BR153">
        <f t="shared" si="508"/>
        <v>1</v>
      </c>
      <c r="BS153">
        <f t="shared" si="509"/>
        <v>1</v>
      </c>
      <c r="BT153">
        <f t="shared" si="510"/>
        <v>1</v>
      </c>
      <c r="BU153">
        <f t="shared" si="511"/>
        <v>1</v>
      </c>
      <c r="BV153">
        <f t="shared" si="512"/>
        <v>1</v>
      </c>
      <c r="BW153">
        <f t="shared" si="513"/>
        <v>1</v>
      </c>
      <c r="BX153">
        <f t="shared" si="514"/>
        <v>1</v>
      </c>
      <c r="BY153">
        <f t="shared" si="515"/>
        <v>1</v>
      </c>
      <c r="BZ153">
        <f t="shared" si="516"/>
        <v>1</v>
      </c>
      <c r="CA153">
        <f t="shared" si="517"/>
        <v>1</v>
      </c>
      <c r="CB153">
        <f t="shared" si="518"/>
        <v>1</v>
      </c>
      <c r="CC153">
        <f t="shared" si="519"/>
        <v>1</v>
      </c>
      <c r="CD153">
        <f t="shared" si="520"/>
        <v>1</v>
      </c>
      <c r="CE153">
        <f t="shared" si="521"/>
        <v>1</v>
      </c>
      <c r="CF153">
        <f t="shared" si="469"/>
        <v>1</v>
      </c>
      <c r="CG153">
        <f t="shared" si="470"/>
        <v>1</v>
      </c>
      <c r="CH153">
        <f t="shared" si="471"/>
        <v>1</v>
      </c>
      <c r="CI153">
        <f t="shared" si="472"/>
        <v>1</v>
      </c>
      <c r="CJ153">
        <f t="shared" si="473"/>
        <v>1</v>
      </c>
      <c r="CK153">
        <f t="shared" si="474"/>
        <v>1</v>
      </c>
      <c r="CL153">
        <f t="shared" si="475"/>
        <v>1</v>
      </c>
      <c r="CM153">
        <f t="shared" si="476"/>
        <v>1</v>
      </c>
      <c r="CN153">
        <f t="shared" si="477"/>
        <v>1</v>
      </c>
      <c r="CO153">
        <f t="shared" si="478"/>
        <v>1</v>
      </c>
      <c r="CP153">
        <f t="shared" si="479"/>
        <v>1</v>
      </c>
      <c r="CQ153">
        <f t="shared" si="480"/>
        <v>1</v>
      </c>
      <c r="CR153">
        <f t="shared" si="481"/>
        <v>0</v>
      </c>
      <c r="CS153">
        <f t="shared" si="482"/>
        <v>0</v>
      </c>
      <c r="CT153">
        <f t="shared" si="483"/>
        <v>0</v>
      </c>
      <c r="CU153">
        <f t="shared" si="484"/>
        <v>1</v>
      </c>
      <c r="CV153">
        <f t="shared" si="485"/>
        <v>1</v>
      </c>
      <c r="CW153">
        <f t="shared" si="486"/>
        <v>0</v>
      </c>
      <c r="CX153">
        <f t="shared" si="487"/>
        <v>1</v>
      </c>
      <c r="CY153">
        <f t="shared" si="488"/>
        <v>1</v>
      </c>
      <c r="CZ153">
        <f t="shared" si="489"/>
        <v>1</v>
      </c>
      <c r="DA153">
        <f t="shared" si="490"/>
        <v>1</v>
      </c>
      <c r="DB153">
        <f t="shared" si="491"/>
        <v>1</v>
      </c>
      <c r="DC153" s="187">
        <f t="shared" si="492"/>
        <v>1</v>
      </c>
      <c r="DD153" s="187">
        <f t="shared" si="493"/>
        <v>1</v>
      </c>
      <c r="DE153" s="187">
        <f t="shared" si="494"/>
        <v>1</v>
      </c>
      <c r="DF153" s="187">
        <f t="shared" si="378"/>
        <v>1</v>
      </c>
      <c r="DG153">
        <f t="shared" si="522"/>
        <v>1</v>
      </c>
      <c r="DH153" s="7">
        <f t="shared" si="379"/>
        <v>0.15</v>
      </c>
      <c r="DI153" s="7">
        <f t="shared" si="380"/>
        <v>0.15</v>
      </c>
      <c r="DJ153" s="7">
        <f t="shared" si="381"/>
        <v>0.15</v>
      </c>
      <c r="DK153" s="7">
        <f t="shared" ref="DK153:DK216" si="523">IF(MIN(DH153:DJ153)=0,0,15%)</f>
        <v>0.15</v>
      </c>
      <c r="DL153" s="7">
        <f t="shared" si="382"/>
        <v>0.3</v>
      </c>
      <c r="DM153" s="7">
        <f t="shared" si="383"/>
        <v>0.3</v>
      </c>
      <c r="DN153" s="7">
        <f t="shared" si="384"/>
        <v>0.3</v>
      </c>
      <c r="DO153" s="7">
        <f t="shared" si="385"/>
        <v>0.3</v>
      </c>
      <c r="DP153" s="7">
        <f>IF(MIN(Data[[#This Row],[¿El agente demuestra escucha activa durante la gestión?6]:[¿El agente parafrasea para confirmar entendimiento?9]])=0,0,30%)</f>
        <v>0.3</v>
      </c>
      <c r="DQ153" s="7">
        <f t="shared" si="386"/>
        <v>0.3</v>
      </c>
      <c r="DR153" s="7">
        <f t="shared" si="387"/>
        <v>0.3</v>
      </c>
      <c r="DS153" s="7">
        <f t="shared" si="388"/>
        <v>0.3</v>
      </c>
      <c r="DT153" s="7">
        <f t="shared" si="389"/>
        <v>0.3</v>
      </c>
      <c r="DU153" s="7">
        <f>IF(MIN(Data[[#This Row],[¿El agente adapta su comunicación al cliente?11]:[¿El agente utiliza el plural corporativo correctamente?14]])=0,0,30%)</f>
        <v>0.3</v>
      </c>
      <c r="DV153" s="7">
        <f t="shared" si="390"/>
        <v>0.25</v>
      </c>
      <c r="DW153" s="7">
        <f t="shared" ref="DW153:DW216" si="524">IF(MIN(DV153)=0,0,25%)</f>
        <v>0.25</v>
      </c>
      <c r="DX153" s="7">
        <f t="shared" ref="DX153:DX216" si="525">IF(SUM(DK153,DP153,DU153,DW153)&gt;335%,100%,SUM(DK153,DP153,DU153,DW153)/100%)</f>
        <v>1</v>
      </c>
      <c r="DY153" s="7">
        <f t="shared" si="495"/>
        <v>1</v>
      </c>
      <c r="DZ153" s="7">
        <f t="shared" si="496"/>
        <v>1</v>
      </c>
      <c r="EA153" s="7">
        <f t="shared" si="497"/>
        <v>1</v>
      </c>
      <c r="EB153" s="7">
        <f t="shared" si="498"/>
        <v>1</v>
      </c>
      <c r="EC153" s="7">
        <f t="shared" ref="EC153:EC216" si="526">IF(SUM(DY153:EB153)=400%,100%,0%)</f>
        <v>1</v>
      </c>
      <c r="ED153" s="7">
        <f t="shared" si="391"/>
        <v>1</v>
      </c>
      <c r="EE153" s="7">
        <f t="shared" si="392"/>
        <v>1</v>
      </c>
      <c r="EF153" s="7">
        <f>IF(SUM(Data[[#This Row],[¿El agente presenta correctamente los beneficios del producto?23]:[¿El agente comunica beneficios emocionales al cliente?24]])=200%,100%,0%)</f>
        <v>1</v>
      </c>
      <c r="EG153" s="7">
        <f t="shared" si="393"/>
        <v>1</v>
      </c>
      <c r="EH153" s="7">
        <f t="shared" si="394"/>
        <v>1</v>
      </c>
      <c r="EI153" s="7">
        <f t="shared" si="395"/>
        <v>1</v>
      </c>
      <c r="EJ153" s="7">
        <f t="shared" ref="EJ153:EJ216" si="527">IF(SUM(EG153:EI153)=300%,100%,0%)</f>
        <v>1</v>
      </c>
      <c r="EK153" s="7">
        <f t="shared" si="396"/>
        <v>1</v>
      </c>
      <c r="EL153" s="7">
        <f>+Data[[#This Row],[¿El agente explica los términos y condiciones del servicio?28]]</f>
        <v>1</v>
      </c>
      <c r="EM153" s="7">
        <f t="shared" si="397"/>
        <v>1</v>
      </c>
      <c r="EN153" s="7">
        <f>+Data[[#This Row],[¿El agente identifica correctamente la solicitud del cliente? 2]]</f>
        <v>1</v>
      </c>
      <c r="EO153" s="7">
        <f t="shared" si="398"/>
        <v>1</v>
      </c>
      <c r="EP153" s="7">
        <f t="shared" si="399"/>
        <v>1</v>
      </c>
      <c r="EQ153" s="7">
        <f t="shared" si="400"/>
        <v>1</v>
      </c>
      <c r="ER153" s="7">
        <f t="shared" ref="ER153:ER216" si="528">IF(SUM(EO153:EQ153)=300%,100%,0%)</f>
        <v>1</v>
      </c>
      <c r="ES153" s="7">
        <f t="shared" si="401"/>
        <v>1</v>
      </c>
      <c r="ET153" s="7">
        <f t="shared" si="402"/>
        <v>1</v>
      </c>
      <c r="EU153" s="7">
        <f t="shared" ref="EU153:EU216" si="529">IF(SUM(ES153:ET153)=200%,100%,0%)</f>
        <v>1</v>
      </c>
      <c r="EV153" s="7">
        <f t="shared" si="403"/>
        <v>1</v>
      </c>
      <c r="EW153" s="7">
        <f t="shared" si="404"/>
        <v>1</v>
      </c>
      <c r="EX153" s="7">
        <f t="shared" si="499"/>
        <v>1</v>
      </c>
      <c r="EY153" s="7">
        <f t="shared" si="500"/>
        <v>1</v>
      </c>
      <c r="EZ153" s="7">
        <f t="shared" si="405"/>
        <v>1</v>
      </c>
      <c r="FA153" s="7">
        <f t="shared" si="501"/>
        <v>0</v>
      </c>
      <c r="FB153" s="7">
        <f t="shared" ref="FB153:FB216" si="530">IF(SUM(EV153:FA153)=600%,100%,0%)</f>
        <v>0</v>
      </c>
      <c r="FC153" s="7">
        <f t="shared" ref="FC153:FC216" si="531">IF(SUM(EC153,EF153,EL153,EJ153,EN153,ER153,EU153,FB153)=800%,100%,0%)</f>
        <v>0</v>
      </c>
      <c r="FD153" s="7">
        <f t="shared" si="406"/>
        <v>0</v>
      </c>
      <c r="FE153" s="7">
        <f t="shared" si="407"/>
        <v>0</v>
      </c>
      <c r="FF153" s="7">
        <f t="shared" si="408"/>
        <v>0</v>
      </c>
      <c r="FG153" s="7">
        <f t="shared" si="409"/>
        <v>1</v>
      </c>
      <c r="FH153" s="7">
        <f t="shared" si="410"/>
        <v>1</v>
      </c>
      <c r="FI153" s="7">
        <f t="shared" si="411"/>
        <v>0</v>
      </c>
      <c r="FJ153" s="7">
        <f t="shared" ref="FJ153:FJ216" si="532">IF(SUM(FD153:FI153)=600%,100%,)</f>
        <v>0</v>
      </c>
      <c r="FK153" s="7">
        <f t="shared" si="412"/>
        <v>1</v>
      </c>
      <c r="FL153" s="7">
        <f>+Data[[#This Row],[¿El agente gestiona la oferta según la campaña vigente?48]]</f>
        <v>1</v>
      </c>
      <c r="FM153" s="7">
        <f t="shared" si="413"/>
        <v>1</v>
      </c>
      <c r="FN153" s="7">
        <f t="shared" si="414"/>
        <v>1</v>
      </c>
      <c r="FO153" s="7">
        <f t="shared" si="415"/>
        <v>1</v>
      </c>
      <c r="FP153" s="7">
        <f t="shared" ref="FP153:FP216" si="533">IF(SUM(FM153:FO153)=300%,100%,)</f>
        <v>1</v>
      </c>
      <c r="FQ153" s="7">
        <f t="shared" si="416"/>
        <v>1</v>
      </c>
      <c r="FR153" s="7">
        <f>+Data[[#This Row],[¿El agente registra correctamente todas las interacciones?52]]</f>
        <v>1</v>
      </c>
      <c r="FS153" s="7">
        <f t="shared" ref="FS153:FS216" si="534">IF(SUM(FJ153,FL153,FP153,FR153)=400%,100%,0)</f>
        <v>0</v>
      </c>
      <c r="FT153" s="240">
        <f t="shared" si="417"/>
        <v>1</v>
      </c>
      <c r="FU153" s="7">
        <f>+Data[[#This Row],[¿El agente confirma la titularidad del cliente adecuadamente?53]]</f>
        <v>1</v>
      </c>
      <c r="FV153" s="240">
        <f t="shared" si="418"/>
        <v>1</v>
      </c>
      <c r="FW153" s="240">
        <f t="shared" si="419"/>
        <v>1</v>
      </c>
      <c r="FX153" s="7">
        <f t="shared" ref="FX153:FX216" si="535">IF(SUM(FV153:FW153)=200%,100%,)</f>
        <v>1</v>
      </c>
      <c r="FY153" s="240">
        <f t="shared" si="420"/>
        <v>1</v>
      </c>
      <c r="FZ153" s="7">
        <f>+Data[[#This Row],[¿El agente evita compartir información sensible?56]]</f>
        <v>1</v>
      </c>
      <c r="GA153" s="7">
        <f t="shared" ref="GA153:GA216" si="536">IF(SUM(FU153,FX153,FZ153)=300%,100%,)</f>
        <v>1</v>
      </c>
      <c r="GB153" s="189">
        <f t="shared" ref="GB153:GB216" si="537">$GB$2*DX153</f>
        <v>0.1</v>
      </c>
      <c r="GC153" s="189">
        <f t="shared" ref="GC153:GC216" si="538">$GC$2*FC153</f>
        <v>0</v>
      </c>
      <c r="GD153" s="190">
        <f t="shared" ref="GD153:GD216" si="539">$GD$2*FS153</f>
        <v>0</v>
      </c>
      <c r="GE153" s="190">
        <f t="shared" ref="GE153:GE216" si="540">$GE$2*GA153</f>
        <v>0.3</v>
      </c>
      <c r="GF153" s="7">
        <f t="shared" ref="GF153:GF216" si="541">SUM(GB153:GE153)</f>
        <v>0.4</v>
      </c>
      <c r="GG153" s="187">
        <f>1</f>
        <v>1</v>
      </c>
      <c r="GH153" s="187">
        <f t="shared" si="421"/>
        <v>1</v>
      </c>
      <c r="GI153" t="str">
        <f t="shared" si="422"/>
        <v/>
      </c>
      <c r="GJ153" t="str">
        <f t="shared" si="423"/>
        <v/>
      </c>
      <c r="GK153" t="str">
        <f t="shared" si="424"/>
        <v/>
      </c>
      <c r="GN153" t="str">
        <f t="shared" si="425"/>
        <v/>
      </c>
      <c r="GO153" t="str">
        <f t="shared" si="426"/>
        <v/>
      </c>
      <c r="GP153" t="str">
        <f t="shared" si="427"/>
        <v/>
      </c>
      <c r="GQ153" t="str">
        <f t="shared" si="428"/>
        <v/>
      </c>
      <c r="GR153" t="str">
        <f t="shared" si="429"/>
        <v/>
      </c>
      <c r="GS153" t="str">
        <f t="shared" si="430"/>
        <v/>
      </c>
      <c r="GT153" t="str">
        <f t="shared" si="431"/>
        <v/>
      </c>
      <c r="GU153" t="e">
        <f>IF(#REF!="No",#REF!,"")</f>
        <v>#REF!</v>
      </c>
      <c r="GV153" t="str">
        <f t="shared" si="432"/>
        <v/>
      </c>
      <c r="GW153" t="str">
        <f t="shared" si="433"/>
        <v/>
      </c>
      <c r="GX153" t="str">
        <f t="shared" si="434"/>
        <v/>
      </c>
      <c r="GY153" t="str">
        <f t="shared" si="435"/>
        <v/>
      </c>
      <c r="GZ153" t="str">
        <f t="shared" si="436"/>
        <v/>
      </c>
      <c r="HA153" t="str">
        <f t="shared" si="437"/>
        <v/>
      </c>
      <c r="HB153" t="str">
        <f t="shared" si="438"/>
        <v/>
      </c>
      <c r="HC153" t="str">
        <f t="shared" si="439"/>
        <v/>
      </c>
      <c r="HD153" t="str">
        <f t="shared" si="440"/>
        <v/>
      </c>
      <c r="HE153" t="str">
        <f t="shared" si="441"/>
        <v/>
      </c>
      <c r="HF153" t="str">
        <f t="shared" si="442"/>
        <v/>
      </c>
      <c r="HG153" t="str">
        <f t="shared" si="443"/>
        <v/>
      </c>
      <c r="HH153" t="str">
        <f t="shared" si="444"/>
        <v/>
      </c>
      <c r="HI153" t="str">
        <f t="shared" si="445"/>
        <v/>
      </c>
      <c r="HJ153" t="str">
        <f t="shared" si="446"/>
        <v/>
      </c>
      <c r="HK153" t="str">
        <f t="shared" si="447"/>
        <v/>
      </c>
      <c r="HL153" t="str">
        <f t="shared" si="448"/>
        <v/>
      </c>
      <c r="HM153" t="str">
        <f t="shared" si="449"/>
        <v/>
      </c>
      <c r="HN153" t="str">
        <f t="shared" si="450"/>
        <v/>
      </c>
      <c r="HO153" t="str">
        <f t="shared" si="451"/>
        <v/>
      </c>
      <c r="HP153" t="str">
        <f t="shared" si="452"/>
        <v/>
      </c>
      <c r="HQ153" t="e">
        <f>IF(#REF!="No",#REF!,"")</f>
        <v>#REF!</v>
      </c>
      <c r="HR153" t="e">
        <f>IF(#REF!="No",#REF!,"")</f>
        <v>#REF!</v>
      </c>
      <c r="HS153" t="str">
        <f t="shared" si="453"/>
        <v xml:space="preserve">¿El agente ofrece adecuadamente un producto adicional? </v>
      </c>
      <c r="HT153" t="str">
        <f t="shared" si="454"/>
        <v xml:space="preserve">¿El agente realiza venta cruzada cuando corresponde? </v>
      </c>
      <c r="HU153" t="str">
        <f t="shared" si="455"/>
        <v xml:space="preserve">¿El agente indaga o sondea adecuadamente las necesidades del cliente? </v>
      </c>
      <c r="HV153" t="str">
        <f t="shared" si="456"/>
        <v/>
      </c>
      <c r="HW153" t="str">
        <f t="shared" si="457"/>
        <v/>
      </c>
      <c r="HX153" t="str">
        <f t="shared" si="458"/>
        <v xml:space="preserve">¿El agente maneja correctamente las objeciones del cliente? </v>
      </c>
      <c r="HY153" t="str">
        <f t="shared" si="459"/>
        <v/>
      </c>
      <c r="HZ153" t="str">
        <f t="shared" si="460"/>
        <v/>
      </c>
      <c r="IA153" t="str">
        <f t="shared" si="461"/>
        <v/>
      </c>
      <c r="IB153" t="str">
        <f t="shared" si="462"/>
        <v/>
      </c>
      <c r="IC153" t="str">
        <f t="shared" si="463"/>
        <v/>
      </c>
      <c r="ID153" s="187" t="str">
        <f t="shared" si="464"/>
        <v/>
      </c>
      <c r="IE153" s="187" t="str">
        <f t="shared" si="465"/>
        <v/>
      </c>
      <c r="IF153" s="187" t="str">
        <f t="shared" si="466"/>
        <v/>
      </c>
      <c r="IG153" s="187" t="str">
        <f t="shared" si="467"/>
        <v/>
      </c>
      <c r="IH153" s="78" t="str">
        <f>A153&amp;" "&amp;F153&amp;" "&amp;Data[[#This Row],[mes]]</f>
        <v>Emily Lisseth Forero Rivera Outbound may-26</v>
      </c>
      <c r="II153" s="78">
        <f t="shared" si="502"/>
        <v>1</v>
      </c>
      <c r="IJ153" s="78">
        <f t="shared" ref="IJ153:IJ216" si="542">IF(II153=1,1,0)</f>
        <v>1</v>
      </c>
      <c r="IK153" s="78">
        <f>IF(Data[[#This Row],[Muestra Critica]]&gt;0,Data[[#This Row],[Muestra Critica]],"")</f>
        <v>1</v>
      </c>
      <c r="IL153">
        <f>IF(IK153="","",COUNTIF($IK$3:$IK568,IK153))</f>
        <v>397</v>
      </c>
      <c r="IM153">
        <f t="shared" ref="IM153:IM216" si="543">IF(IL153=1,1,0)</f>
        <v>0</v>
      </c>
      <c r="IN153" s="188" t="str">
        <f t="shared" si="468"/>
        <v>may-26</v>
      </c>
      <c r="IO153" s="78"/>
      <c r="IP153" s="78"/>
      <c r="IQ153" s="78"/>
      <c r="IR153" s="78"/>
      <c r="IS153" s="78" t="str">
        <f ca="1">IFERROR(_xlfn.XLOOKUP(A:A,HC!B:B,HC!E:E,,0),0)</f>
        <v>&gt; 60 dias</v>
      </c>
    </row>
    <row r="154" spans="1:253" ht="15.5">
      <c r="A154" s="205" t="s">
        <v>339</v>
      </c>
      <c r="B154" s="205">
        <v>63097246</v>
      </c>
      <c r="C154" s="210">
        <v>46160</v>
      </c>
      <c r="D154" s="205" t="s">
        <v>449</v>
      </c>
      <c r="E154" s="205" t="s">
        <v>434</v>
      </c>
      <c r="F154" s="205" t="s">
        <v>32</v>
      </c>
      <c r="G154" s="205" t="s">
        <v>436</v>
      </c>
      <c r="H154" s="205" t="s">
        <v>453</v>
      </c>
      <c r="I154" s="206" t="s">
        <v>447</v>
      </c>
      <c r="J154" s="168" t="s">
        <v>33</v>
      </c>
      <c r="K154" s="168" t="s">
        <v>33</v>
      </c>
      <c r="L154" s="168" t="s">
        <v>33</v>
      </c>
      <c r="M154" s="168" t="s">
        <v>33</v>
      </c>
      <c r="N154" s="168" t="s">
        <v>33</v>
      </c>
      <c r="O154" s="168" t="s">
        <v>33</v>
      </c>
      <c r="P154" s="168" t="s">
        <v>33</v>
      </c>
      <c r="Q154" s="168" t="s">
        <v>33</v>
      </c>
      <c r="R154" s="168" t="s">
        <v>33</v>
      </c>
      <c r="S154" s="168" t="s">
        <v>33</v>
      </c>
      <c r="T154" s="168" t="s">
        <v>33</v>
      </c>
      <c r="U154" s="168" t="s">
        <v>33</v>
      </c>
      <c r="V154" s="169" t="s">
        <v>33</v>
      </c>
      <c r="W154" s="169" t="s">
        <v>33</v>
      </c>
      <c r="X154" s="169" t="s">
        <v>33</v>
      </c>
      <c r="Y154" s="169" t="s">
        <v>33</v>
      </c>
      <c r="Z154" s="169" t="s">
        <v>33</v>
      </c>
      <c r="AA154" s="169" t="s">
        <v>33</v>
      </c>
      <c r="AB154" s="169" t="s">
        <v>33</v>
      </c>
      <c r="AC154" s="169" t="s">
        <v>33</v>
      </c>
      <c r="AD154" s="169" t="s">
        <v>33</v>
      </c>
      <c r="AE154" s="169" t="s">
        <v>33</v>
      </c>
      <c r="AF154" s="169" t="s">
        <v>33</v>
      </c>
      <c r="AG154" s="169" t="s">
        <v>33</v>
      </c>
      <c r="AH154" s="169" t="s">
        <v>33</v>
      </c>
      <c r="AI154" s="169" t="s">
        <v>33</v>
      </c>
      <c r="AJ154" s="169" t="s">
        <v>33</v>
      </c>
      <c r="AK154" s="169" t="s">
        <v>33</v>
      </c>
      <c r="AL154" s="169" t="s">
        <v>33</v>
      </c>
      <c r="AM154" s="169" t="s">
        <v>33</v>
      </c>
      <c r="AN154" s="169" t="s">
        <v>33</v>
      </c>
      <c r="AO154" s="169" t="s">
        <v>33</v>
      </c>
      <c r="AP154" s="169" t="s">
        <v>33</v>
      </c>
      <c r="AQ154" s="169" t="s">
        <v>464</v>
      </c>
      <c r="AR154" s="169" t="s">
        <v>34</v>
      </c>
      <c r="AS154" s="169" t="s">
        <v>34</v>
      </c>
      <c r="AT154" s="169" t="s">
        <v>34</v>
      </c>
      <c r="AU154" s="169" t="s">
        <v>33</v>
      </c>
      <c r="AV154" s="169" t="s">
        <v>33</v>
      </c>
      <c r="AW154" s="169" t="s">
        <v>34</v>
      </c>
      <c r="AX154" s="169" t="s">
        <v>33</v>
      </c>
      <c r="AY154" s="169" t="s">
        <v>33</v>
      </c>
      <c r="AZ154" s="169" t="s">
        <v>33</v>
      </c>
      <c r="BA154" s="169" t="s">
        <v>33</v>
      </c>
      <c r="BB154" s="169" t="s">
        <v>33</v>
      </c>
      <c r="BC154" s="207" t="s">
        <v>33</v>
      </c>
      <c r="BD154" s="207" t="s">
        <v>33</v>
      </c>
      <c r="BE154" s="207" t="s">
        <v>33</v>
      </c>
      <c r="BF154" s="208" t="s">
        <v>33</v>
      </c>
      <c r="BG154" s="196"/>
      <c r="BH154" s="211" t="str">
        <f>Data[[#This Row],[Tipo de Muestra]]</f>
        <v>Critica</v>
      </c>
      <c r="BI154" s="196"/>
      <c r="BJ154" s="196"/>
      <c r="BK154">
        <f t="shared" si="376"/>
        <v>1</v>
      </c>
      <c r="BL154">
        <f t="shared" si="377"/>
        <v>1</v>
      </c>
      <c r="BM154">
        <f t="shared" si="503"/>
        <v>1</v>
      </c>
      <c r="BN154">
        <f t="shared" si="504"/>
        <v>1</v>
      </c>
      <c r="BO154">
        <f t="shared" si="505"/>
        <v>1</v>
      </c>
      <c r="BP154">
        <f t="shared" si="506"/>
        <v>1</v>
      </c>
      <c r="BQ154">
        <f t="shared" si="507"/>
        <v>1</v>
      </c>
      <c r="BR154">
        <f t="shared" si="508"/>
        <v>1</v>
      </c>
      <c r="BS154">
        <f t="shared" si="509"/>
        <v>1</v>
      </c>
      <c r="BT154">
        <f t="shared" si="510"/>
        <v>1</v>
      </c>
      <c r="BU154">
        <f t="shared" si="511"/>
        <v>1</v>
      </c>
      <c r="BV154">
        <f t="shared" si="512"/>
        <v>1</v>
      </c>
      <c r="BW154">
        <f t="shared" si="513"/>
        <v>1</v>
      </c>
      <c r="BX154">
        <f t="shared" si="514"/>
        <v>1</v>
      </c>
      <c r="BY154">
        <f t="shared" si="515"/>
        <v>1</v>
      </c>
      <c r="BZ154">
        <f t="shared" si="516"/>
        <v>1</v>
      </c>
      <c r="CA154">
        <f t="shared" si="517"/>
        <v>1</v>
      </c>
      <c r="CB154">
        <f t="shared" si="518"/>
        <v>1</v>
      </c>
      <c r="CC154">
        <f t="shared" si="519"/>
        <v>1</v>
      </c>
      <c r="CD154">
        <f t="shared" si="520"/>
        <v>1</v>
      </c>
      <c r="CE154">
        <f t="shared" si="521"/>
        <v>1</v>
      </c>
      <c r="CF154">
        <f t="shared" si="469"/>
        <v>1</v>
      </c>
      <c r="CG154">
        <f t="shared" si="470"/>
        <v>1</v>
      </c>
      <c r="CH154">
        <f t="shared" si="471"/>
        <v>1</v>
      </c>
      <c r="CI154">
        <f t="shared" si="472"/>
        <v>1</v>
      </c>
      <c r="CJ154">
        <f t="shared" si="473"/>
        <v>1</v>
      </c>
      <c r="CK154">
        <f t="shared" si="474"/>
        <v>1</v>
      </c>
      <c r="CL154">
        <f t="shared" si="475"/>
        <v>1</v>
      </c>
      <c r="CM154">
        <f t="shared" si="476"/>
        <v>1</v>
      </c>
      <c r="CN154">
        <f t="shared" si="477"/>
        <v>1</v>
      </c>
      <c r="CO154">
        <f t="shared" si="478"/>
        <v>1</v>
      </c>
      <c r="CP154">
        <f t="shared" si="479"/>
        <v>1</v>
      </c>
      <c r="CQ154">
        <f t="shared" si="480"/>
        <v>1</v>
      </c>
      <c r="CR154">
        <f t="shared" si="481"/>
        <v>0</v>
      </c>
      <c r="CS154">
        <f t="shared" si="482"/>
        <v>0</v>
      </c>
      <c r="CT154">
        <f t="shared" si="483"/>
        <v>0</v>
      </c>
      <c r="CU154">
        <f t="shared" si="484"/>
        <v>1</v>
      </c>
      <c r="CV154">
        <f t="shared" si="485"/>
        <v>1</v>
      </c>
      <c r="CW154">
        <f t="shared" si="486"/>
        <v>0</v>
      </c>
      <c r="CX154">
        <f t="shared" si="487"/>
        <v>1</v>
      </c>
      <c r="CY154">
        <f t="shared" si="488"/>
        <v>1</v>
      </c>
      <c r="CZ154">
        <f t="shared" si="489"/>
        <v>1</v>
      </c>
      <c r="DA154">
        <f t="shared" si="490"/>
        <v>1</v>
      </c>
      <c r="DB154">
        <f t="shared" si="491"/>
        <v>1</v>
      </c>
      <c r="DC154" s="187">
        <f t="shared" si="492"/>
        <v>1</v>
      </c>
      <c r="DD154" s="187">
        <f t="shared" si="493"/>
        <v>1</v>
      </c>
      <c r="DE154" s="187">
        <f t="shared" si="494"/>
        <v>1</v>
      </c>
      <c r="DF154" s="187">
        <f t="shared" si="378"/>
        <v>1</v>
      </c>
      <c r="DG154">
        <f t="shared" si="522"/>
        <v>1</v>
      </c>
      <c r="DH154" s="7">
        <f t="shared" si="379"/>
        <v>0.15</v>
      </c>
      <c r="DI154" s="7">
        <f t="shared" si="380"/>
        <v>0.15</v>
      </c>
      <c r="DJ154" s="7">
        <f t="shared" si="381"/>
        <v>0.15</v>
      </c>
      <c r="DK154" s="7">
        <f t="shared" si="523"/>
        <v>0.15</v>
      </c>
      <c r="DL154" s="7">
        <f t="shared" si="382"/>
        <v>0.3</v>
      </c>
      <c r="DM154" s="7">
        <f t="shared" si="383"/>
        <v>0.3</v>
      </c>
      <c r="DN154" s="7">
        <f t="shared" si="384"/>
        <v>0.3</v>
      </c>
      <c r="DO154" s="7">
        <f t="shared" si="385"/>
        <v>0.3</v>
      </c>
      <c r="DP154" s="7">
        <f>IF(MIN(Data[[#This Row],[¿El agente demuestra escucha activa durante la gestión?6]:[¿El agente parafrasea para confirmar entendimiento?9]])=0,0,30%)</f>
        <v>0.3</v>
      </c>
      <c r="DQ154" s="7">
        <f t="shared" si="386"/>
        <v>0.3</v>
      </c>
      <c r="DR154" s="7">
        <f t="shared" si="387"/>
        <v>0.3</v>
      </c>
      <c r="DS154" s="7">
        <f t="shared" si="388"/>
        <v>0.3</v>
      </c>
      <c r="DT154" s="7">
        <f t="shared" si="389"/>
        <v>0.3</v>
      </c>
      <c r="DU154" s="7">
        <f>IF(MIN(Data[[#This Row],[¿El agente adapta su comunicación al cliente?11]:[¿El agente utiliza el plural corporativo correctamente?14]])=0,0,30%)</f>
        <v>0.3</v>
      </c>
      <c r="DV154" s="7">
        <f t="shared" si="390"/>
        <v>0.25</v>
      </c>
      <c r="DW154" s="7">
        <f t="shared" si="524"/>
        <v>0.25</v>
      </c>
      <c r="DX154" s="7">
        <f t="shared" si="525"/>
        <v>1</v>
      </c>
      <c r="DY154" s="7">
        <f t="shared" si="495"/>
        <v>1</v>
      </c>
      <c r="DZ154" s="7">
        <f t="shared" si="496"/>
        <v>1</v>
      </c>
      <c r="EA154" s="7">
        <f t="shared" si="497"/>
        <v>1</v>
      </c>
      <c r="EB154" s="7">
        <f t="shared" si="498"/>
        <v>1</v>
      </c>
      <c r="EC154" s="7">
        <f t="shared" si="526"/>
        <v>1</v>
      </c>
      <c r="ED154" s="7">
        <f t="shared" si="391"/>
        <v>1</v>
      </c>
      <c r="EE154" s="7">
        <f t="shared" si="392"/>
        <v>1</v>
      </c>
      <c r="EF154" s="7">
        <f>IF(SUM(Data[[#This Row],[¿El agente presenta correctamente los beneficios del producto?23]:[¿El agente comunica beneficios emocionales al cliente?24]])=200%,100%,0%)</f>
        <v>1</v>
      </c>
      <c r="EG154" s="7">
        <f t="shared" si="393"/>
        <v>1</v>
      </c>
      <c r="EH154" s="7">
        <f t="shared" si="394"/>
        <v>1</v>
      </c>
      <c r="EI154" s="7">
        <f t="shared" si="395"/>
        <v>1</v>
      </c>
      <c r="EJ154" s="7">
        <f t="shared" si="527"/>
        <v>1</v>
      </c>
      <c r="EK154" s="7">
        <f t="shared" si="396"/>
        <v>1</v>
      </c>
      <c r="EL154" s="7">
        <f>+Data[[#This Row],[¿El agente explica los términos y condiciones del servicio?28]]</f>
        <v>1</v>
      </c>
      <c r="EM154" s="7">
        <f t="shared" si="397"/>
        <v>1</v>
      </c>
      <c r="EN154" s="7">
        <f>+Data[[#This Row],[¿El agente identifica correctamente la solicitud del cliente? 2]]</f>
        <v>1</v>
      </c>
      <c r="EO154" s="7">
        <f t="shared" si="398"/>
        <v>1</v>
      </c>
      <c r="EP154" s="7">
        <f t="shared" si="399"/>
        <v>1</v>
      </c>
      <c r="EQ154" s="7">
        <f t="shared" si="400"/>
        <v>1</v>
      </c>
      <c r="ER154" s="7">
        <f t="shared" si="528"/>
        <v>1</v>
      </c>
      <c r="ES154" s="7">
        <f t="shared" si="401"/>
        <v>1</v>
      </c>
      <c r="ET154" s="7">
        <f t="shared" si="402"/>
        <v>1</v>
      </c>
      <c r="EU154" s="7">
        <f t="shared" si="529"/>
        <v>1</v>
      </c>
      <c r="EV154" s="7">
        <f t="shared" si="403"/>
        <v>1</v>
      </c>
      <c r="EW154" s="7">
        <f t="shared" si="404"/>
        <v>1</v>
      </c>
      <c r="EX154" s="7">
        <f t="shared" si="499"/>
        <v>1</v>
      </c>
      <c r="EY154" s="7">
        <f t="shared" si="500"/>
        <v>1</v>
      </c>
      <c r="EZ154" s="7">
        <f t="shared" si="405"/>
        <v>1</v>
      </c>
      <c r="FA154" s="7">
        <f t="shared" si="501"/>
        <v>0</v>
      </c>
      <c r="FB154" s="7">
        <f t="shared" si="530"/>
        <v>0</v>
      </c>
      <c r="FC154" s="7">
        <f t="shared" si="531"/>
        <v>0</v>
      </c>
      <c r="FD154" s="7">
        <f t="shared" si="406"/>
        <v>0</v>
      </c>
      <c r="FE154" s="7">
        <f t="shared" si="407"/>
        <v>0</v>
      </c>
      <c r="FF154" s="7">
        <f t="shared" si="408"/>
        <v>0</v>
      </c>
      <c r="FG154" s="7">
        <f t="shared" si="409"/>
        <v>1</v>
      </c>
      <c r="FH154" s="7">
        <f t="shared" si="410"/>
        <v>1</v>
      </c>
      <c r="FI154" s="7">
        <f t="shared" si="411"/>
        <v>0</v>
      </c>
      <c r="FJ154" s="7">
        <f t="shared" si="532"/>
        <v>0</v>
      </c>
      <c r="FK154" s="7">
        <f t="shared" si="412"/>
        <v>1</v>
      </c>
      <c r="FL154" s="7">
        <f>+Data[[#This Row],[¿El agente gestiona la oferta según la campaña vigente?48]]</f>
        <v>1</v>
      </c>
      <c r="FM154" s="7">
        <f t="shared" si="413"/>
        <v>1</v>
      </c>
      <c r="FN154" s="7">
        <f t="shared" si="414"/>
        <v>1</v>
      </c>
      <c r="FO154" s="7">
        <f t="shared" si="415"/>
        <v>1</v>
      </c>
      <c r="FP154" s="7">
        <f t="shared" si="533"/>
        <v>1</v>
      </c>
      <c r="FQ154" s="7">
        <f t="shared" si="416"/>
        <v>1</v>
      </c>
      <c r="FR154" s="7">
        <f>+Data[[#This Row],[¿El agente registra correctamente todas las interacciones?52]]</f>
        <v>1</v>
      </c>
      <c r="FS154" s="7">
        <f t="shared" si="534"/>
        <v>0</v>
      </c>
      <c r="FT154" s="240">
        <f t="shared" si="417"/>
        <v>1</v>
      </c>
      <c r="FU154" s="7">
        <f>+Data[[#This Row],[¿El agente confirma la titularidad del cliente adecuadamente?53]]</f>
        <v>1</v>
      </c>
      <c r="FV154" s="240">
        <f t="shared" si="418"/>
        <v>1</v>
      </c>
      <c r="FW154" s="240">
        <f t="shared" si="419"/>
        <v>1</v>
      </c>
      <c r="FX154" s="7">
        <f t="shared" si="535"/>
        <v>1</v>
      </c>
      <c r="FY154" s="240">
        <f t="shared" si="420"/>
        <v>1</v>
      </c>
      <c r="FZ154" s="7">
        <f>+Data[[#This Row],[¿El agente evita compartir información sensible?56]]</f>
        <v>1</v>
      </c>
      <c r="GA154" s="7">
        <f t="shared" si="536"/>
        <v>1</v>
      </c>
      <c r="GB154" s="189">
        <f t="shared" si="537"/>
        <v>0.1</v>
      </c>
      <c r="GC154" s="189">
        <f t="shared" si="538"/>
        <v>0</v>
      </c>
      <c r="GD154" s="190">
        <f t="shared" si="539"/>
        <v>0</v>
      </c>
      <c r="GE154" s="190">
        <f t="shared" si="540"/>
        <v>0.3</v>
      </c>
      <c r="GF154" s="7">
        <f t="shared" si="541"/>
        <v>0.4</v>
      </c>
      <c r="GG154" s="187">
        <f>1</f>
        <v>1</v>
      </c>
      <c r="GH154" s="187">
        <f t="shared" si="421"/>
        <v>1</v>
      </c>
      <c r="GI154" t="str">
        <f t="shared" si="422"/>
        <v/>
      </c>
      <c r="GJ154" t="str">
        <f t="shared" si="423"/>
        <v/>
      </c>
      <c r="GK154" t="str">
        <f t="shared" si="424"/>
        <v/>
      </c>
      <c r="GN154" t="str">
        <f t="shared" si="425"/>
        <v/>
      </c>
      <c r="GO154" t="str">
        <f t="shared" si="426"/>
        <v/>
      </c>
      <c r="GP154" t="str">
        <f t="shared" si="427"/>
        <v/>
      </c>
      <c r="GQ154" t="str">
        <f t="shared" si="428"/>
        <v/>
      </c>
      <c r="GR154" t="str">
        <f t="shared" si="429"/>
        <v/>
      </c>
      <c r="GS154" t="str">
        <f t="shared" si="430"/>
        <v/>
      </c>
      <c r="GT154" t="str">
        <f t="shared" si="431"/>
        <v/>
      </c>
      <c r="GU154" t="e">
        <f>IF(#REF!="No",#REF!,"")</f>
        <v>#REF!</v>
      </c>
      <c r="GV154" t="str">
        <f t="shared" si="432"/>
        <v/>
      </c>
      <c r="GW154" t="str">
        <f t="shared" si="433"/>
        <v/>
      </c>
      <c r="GX154" t="str">
        <f t="shared" si="434"/>
        <v/>
      </c>
      <c r="GY154" t="str">
        <f t="shared" si="435"/>
        <v/>
      </c>
      <c r="GZ154" t="str">
        <f t="shared" si="436"/>
        <v/>
      </c>
      <c r="HA154" t="str">
        <f t="shared" si="437"/>
        <v/>
      </c>
      <c r="HB154" t="str">
        <f t="shared" si="438"/>
        <v/>
      </c>
      <c r="HC154" t="str">
        <f t="shared" si="439"/>
        <v/>
      </c>
      <c r="HD154" t="str">
        <f t="shared" si="440"/>
        <v/>
      </c>
      <c r="HE154" t="str">
        <f t="shared" si="441"/>
        <v/>
      </c>
      <c r="HF154" t="str">
        <f t="shared" si="442"/>
        <v/>
      </c>
      <c r="HG154" t="str">
        <f t="shared" si="443"/>
        <v/>
      </c>
      <c r="HH154" t="str">
        <f t="shared" si="444"/>
        <v/>
      </c>
      <c r="HI154" t="str">
        <f t="shared" si="445"/>
        <v/>
      </c>
      <c r="HJ154" t="str">
        <f t="shared" si="446"/>
        <v/>
      </c>
      <c r="HK154" t="str">
        <f t="shared" si="447"/>
        <v/>
      </c>
      <c r="HL154" t="str">
        <f t="shared" si="448"/>
        <v/>
      </c>
      <c r="HM154" t="str">
        <f t="shared" si="449"/>
        <v/>
      </c>
      <c r="HN154" t="str">
        <f t="shared" si="450"/>
        <v/>
      </c>
      <c r="HO154" t="str">
        <f t="shared" si="451"/>
        <v/>
      </c>
      <c r="HP154" t="str">
        <f t="shared" si="452"/>
        <v/>
      </c>
      <c r="HQ154" t="e">
        <f>IF(#REF!="No",#REF!,"")</f>
        <v>#REF!</v>
      </c>
      <c r="HR154" t="e">
        <f>IF(#REF!="No",#REF!,"")</f>
        <v>#REF!</v>
      </c>
      <c r="HS154" t="str">
        <f t="shared" si="453"/>
        <v xml:space="preserve">¿El agente ofrece adecuadamente un producto adicional? </v>
      </c>
      <c r="HT154" t="str">
        <f t="shared" si="454"/>
        <v xml:space="preserve">¿El agente realiza venta cruzada cuando corresponde? </v>
      </c>
      <c r="HU154" t="str">
        <f t="shared" si="455"/>
        <v xml:space="preserve">¿El agente indaga o sondea adecuadamente las necesidades del cliente? </v>
      </c>
      <c r="HV154" t="str">
        <f t="shared" si="456"/>
        <v/>
      </c>
      <c r="HW154" t="str">
        <f t="shared" si="457"/>
        <v/>
      </c>
      <c r="HX154" t="str">
        <f t="shared" si="458"/>
        <v xml:space="preserve">¿El agente maneja correctamente las objeciones del cliente? </v>
      </c>
      <c r="HY154" t="str">
        <f t="shared" si="459"/>
        <v/>
      </c>
      <c r="HZ154" t="str">
        <f t="shared" si="460"/>
        <v/>
      </c>
      <c r="IA154" t="str">
        <f t="shared" si="461"/>
        <v/>
      </c>
      <c r="IB154" t="str">
        <f t="shared" si="462"/>
        <v/>
      </c>
      <c r="IC154" t="str">
        <f t="shared" si="463"/>
        <v/>
      </c>
      <c r="ID154" s="187" t="str">
        <f t="shared" si="464"/>
        <v/>
      </c>
      <c r="IE154" s="187" t="str">
        <f t="shared" si="465"/>
        <v/>
      </c>
      <c r="IF154" s="187" t="str">
        <f t="shared" si="466"/>
        <v/>
      </c>
      <c r="IG154" s="187" t="str">
        <f t="shared" si="467"/>
        <v/>
      </c>
      <c r="IH154" s="78" t="str">
        <f>A154&amp;" "&amp;F154&amp;" "&amp;Data[[#This Row],[mes]]</f>
        <v>Yatzari Del Carmen Pimentel Rodriguez Outbound may-26</v>
      </c>
      <c r="II154" s="78">
        <f t="shared" si="502"/>
        <v>1</v>
      </c>
      <c r="IJ154" s="78">
        <f t="shared" si="542"/>
        <v>1</v>
      </c>
      <c r="IK154" s="78">
        <f>IF(Data[[#This Row],[Muestra Critica]]&gt;0,Data[[#This Row],[Muestra Critica]],"")</f>
        <v>1</v>
      </c>
      <c r="IL154">
        <f>IF(IK154="","",COUNTIF($IK$3:$IK569,IK154))</f>
        <v>397</v>
      </c>
      <c r="IM154">
        <f t="shared" si="543"/>
        <v>0</v>
      </c>
      <c r="IN154" s="188" t="str">
        <f t="shared" si="468"/>
        <v>may-26</v>
      </c>
      <c r="IO154" s="78"/>
      <c r="IP154" s="78"/>
      <c r="IQ154" s="78"/>
      <c r="IR154" s="78"/>
      <c r="IS154" s="78" t="str">
        <f ca="1">IFERROR(_xlfn.XLOOKUP(A:A,HC!B:B,HC!E:E,,0),0)</f>
        <v>&gt; 60 dias</v>
      </c>
    </row>
    <row r="155" spans="1:253" ht="15.5">
      <c r="A155" s="205" t="s">
        <v>341</v>
      </c>
      <c r="B155" s="205">
        <v>66529628</v>
      </c>
      <c r="C155" s="210">
        <v>46160</v>
      </c>
      <c r="D155" s="205" t="s">
        <v>449</v>
      </c>
      <c r="E155" s="205" t="s">
        <v>434</v>
      </c>
      <c r="F155" s="205" t="s">
        <v>32</v>
      </c>
      <c r="G155" s="205" t="s">
        <v>436</v>
      </c>
      <c r="H155" s="205" t="s">
        <v>453</v>
      </c>
      <c r="I155" s="206" t="s">
        <v>447</v>
      </c>
      <c r="J155" s="168" t="s">
        <v>33</v>
      </c>
      <c r="K155" s="168" t="s">
        <v>33</v>
      </c>
      <c r="L155" s="168" t="s">
        <v>33</v>
      </c>
      <c r="M155" s="168" t="s">
        <v>33</v>
      </c>
      <c r="N155" s="168" t="s">
        <v>33</v>
      </c>
      <c r="O155" s="168" t="s">
        <v>33</v>
      </c>
      <c r="P155" s="168" t="s">
        <v>33</v>
      </c>
      <c r="Q155" s="168" t="s">
        <v>33</v>
      </c>
      <c r="R155" s="168" t="s">
        <v>33</v>
      </c>
      <c r="S155" s="168" t="s">
        <v>33</v>
      </c>
      <c r="T155" s="168" t="s">
        <v>33</v>
      </c>
      <c r="U155" s="168" t="s">
        <v>33</v>
      </c>
      <c r="V155" s="169" t="s">
        <v>33</v>
      </c>
      <c r="W155" s="169" t="s">
        <v>33</v>
      </c>
      <c r="X155" s="169" t="s">
        <v>33</v>
      </c>
      <c r="Y155" s="169" t="s">
        <v>33</v>
      </c>
      <c r="Z155" s="169" t="s">
        <v>33</v>
      </c>
      <c r="AA155" s="169" t="s">
        <v>33</v>
      </c>
      <c r="AB155" s="169" t="s">
        <v>33</v>
      </c>
      <c r="AC155" s="169" t="s">
        <v>33</v>
      </c>
      <c r="AD155" s="169" t="s">
        <v>33</v>
      </c>
      <c r="AE155" s="169" t="s">
        <v>33</v>
      </c>
      <c r="AF155" s="169" t="s">
        <v>33</v>
      </c>
      <c r="AG155" s="169" t="s">
        <v>33</v>
      </c>
      <c r="AH155" s="169" t="s">
        <v>33</v>
      </c>
      <c r="AI155" s="169" t="s">
        <v>33</v>
      </c>
      <c r="AJ155" s="169" t="s">
        <v>33</v>
      </c>
      <c r="AK155" s="169" t="s">
        <v>33</v>
      </c>
      <c r="AL155" s="169" t="s">
        <v>33</v>
      </c>
      <c r="AM155" s="169" t="s">
        <v>33</v>
      </c>
      <c r="AN155" s="169" t="s">
        <v>33</v>
      </c>
      <c r="AO155" s="169" t="s">
        <v>33</v>
      </c>
      <c r="AP155" s="169" t="s">
        <v>33</v>
      </c>
      <c r="AQ155" s="169" t="s">
        <v>464</v>
      </c>
      <c r="AR155" s="169" t="s">
        <v>33</v>
      </c>
      <c r="AS155" s="169" t="s">
        <v>33</v>
      </c>
      <c r="AT155" s="169" t="s">
        <v>34</v>
      </c>
      <c r="AU155" s="169" t="s">
        <v>33</v>
      </c>
      <c r="AV155" s="169" t="s">
        <v>33</v>
      </c>
      <c r="AW155" s="169" t="s">
        <v>33</v>
      </c>
      <c r="AX155" s="169" t="s">
        <v>33</v>
      </c>
      <c r="AY155" s="169" t="s">
        <v>33</v>
      </c>
      <c r="AZ155" s="169" t="s">
        <v>33</v>
      </c>
      <c r="BA155" s="169" t="s">
        <v>33</v>
      </c>
      <c r="BB155" s="169" t="s">
        <v>33</v>
      </c>
      <c r="BC155" s="207" t="s">
        <v>33</v>
      </c>
      <c r="BD155" s="207" t="s">
        <v>33</v>
      </c>
      <c r="BE155" s="207" t="s">
        <v>33</v>
      </c>
      <c r="BF155" s="208" t="s">
        <v>33</v>
      </c>
      <c r="BG155" s="196"/>
      <c r="BH155" s="211" t="str">
        <f>Data[[#This Row],[Tipo de Muestra]]</f>
        <v>Critica</v>
      </c>
      <c r="BI155" s="196"/>
      <c r="BJ155" s="196"/>
      <c r="BK155">
        <f t="shared" si="376"/>
        <v>1</v>
      </c>
      <c r="BL155">
        <f t="shared" si="377"/>
        <v>1</v>
      </c>
      <c r="BM155">
        <f t="shared" si="503"/>
        <v>1</v>
      </c>
      <c r="BN155">
        <f t="shared" si="504"/>
        <v>1</v>
      </c>
      <c r="BO155">
        <f t="shared" si="505"/>
        <v>1</v>
      </c>
      <c r="BP155">
        <f t="shared" si="506"/>
        <v>1</v>
      </c>
      <c r="BQ155">
        <f t="shared" si="507"/>
        <v>1</v>
      </c>
      <c r="BR155">
        <f t="shared" si="508"/>
        <v>1</v>
      </c>
      <c r="BS155">
        <f t="shared" si="509"/>
        <v>1</v>
      </c>
      <c r="BT155">
        <f t="shared" si="510"/>
        <v>1</v>
      </c>
      <c r="BU155">
        <f t="shared" si="511"/>
        <v>1</v>
      </c>
      <c r="BV155">
        <f t="shared" si="512"/>
        <v>1</v>
      </c>
      <c r="BW155">
        <f t="shared" si="513"/>
        <v>1</v>
      </c>
      <c r="BX155">
        <f t="shared" si="514"/>
        <v>1</v>
      </c>
      <c r="BY155">
        <f t="shared" si="515"/>
        <v>1</v>
      </c>
      <c r="BZ155">
        <f t="shared" si="516"/>
        <v>1</v>
      </c>
      <c r="CA155">
        <f t="shared" si="517"/>
        <v>1</v>
      </c>
      <c r="CB155">
        <f t="shared" si="518"/>
        <v>1</v>
      </c>
      <c r="CC155">
        <f t="shared" si="519"/>
        <v>1</v>
      </c>
      <c r="CD155">
        <f t="shared" si="520"/>
        <v>1</v>
      </c>
      <c r="CE155">
        <f t="shared" si="521"/>
        <v>1</v>
      </c>
      <c r="CF155">
        <f t="shared" si="469"/>
        <v>1</v>
      </c>
      <c r="CG155">
        <f t="shared" si="470"/>
        <v>1</v>
      </c>
      <c r="CH155">
        <f t="shared" si="471"/>
        <v>1</v>
      </c>
      <c r="CI155">
        <f t="shared" si="472"/>
        <v>1</v>
      </c>
      <c r="CJ155">
        <f t="shared" si="473"/>
        <v>1</v>
      </c>
      <c r="CK155">
        <f t="shared" si="474"/>
        <v>1</v>
      </c>
      <c r="CL155">
        <f t="shared" si="475"/>
        <v>1</v>
      </c>
      <c r="CM155">
        <f t="shared" si="476"/>
        <v>1</v>
      </c>
      <c r="CN155">
        <f t="shared" si="477"/>
        <v>1</v>
      </c>
      <c r="CO155">
        <f t="shared" si="478"/>
        <v>1</v>
      </c>
      <c r="CP155">
        <f t="shared" si="479"/>
        <v>1</v>
      </c>
      <c r="CQ155">
        <f t="shared" si="480"/>
        <v>1</v>
      </c>
      <c r="CR155">
        <f t="shared" si="481"/>
        <v>1</v>
      </c>
      <c r="CS155">
        <f t="shared" si="482"/>
        <v>1</v>
      </c>
      <c r="CT155">
        <f t="shared" si="483"/>
        <v>0</v>
      </c>
      <c r="CU155">
        <f t="shared" si="484"/>
        <v>1</v>
      </c>
      <c r="CV155">
        <f t="shared" si="485"/>
        <v>1</v>
      </c>
      <c r="CW155">
        <f t="shared" si="486"/>
        <v>1</v>
      </c>
      <c r="CX155">
        <f t="shared" si="487"/>
        <v>1</v>
      </c>
      <c r="CY155">
        <f t="shared" si="488"/>
        <v>1</v>
      </c>
      <c r="CZ155">
        <f t="shared" si="489"/>
        <v>1</v>
      </c>
      <c r="DA155">
        <f t="shared" si="490"/>
        <v>1</v>
      </c>
      <c r="DB155">
        <f t="shared" si="491"/>
        <v>1</v>
      </c>
      <c r="DC155" s="187">
        <f t="shared" si="492"/>
        <v>1</v>
      </c>
      <c r="DD155" s="187">
        <f t="shared" si="493"/>
        <v>1</v>
      </c>
      <c r="DE155" s="187">
        <f t="shared" si="494"/>
        <v>1</v>
      </c>
      <c r="DF155" s="187">
        <f t="shared" si="378"/>
        <v>1</v>
      </c>
      <c r="DG155">
        <f t="shared" si="522"/>
        <v>1</v>
      </c>
      <c r="DH155" s="7">
        <f t="shared" si="379"/>
        <v>0.15</v>
      </c>
      <c r="DI155" s="7">
        <f t="shared" si="380"/>
        <v>0.15</v>
      </c>
      <c r="DJ155" s="7">
        <f t="shared" si="381"/>
        <v>0.15</v>
      </c>
      <c r="DK155" s="7">
        <f t="shared" si="523"/>
        <v>0.15</v>
      </c>
      <c r="DL155" s="7">
        <f t="shared" si="382"/>
        <v>0.3</v>
      </c>
      <c r="DM155" s="7">
        <f t="shared" si="383"/>
        <v>0.3</v>
      </c>
      <c r="DN155" s="7">
        <f t="shared" si="384"/>
        <v>0.3</v>
      </c>
      <c r="DO155" s="7">
        <f t="shared" si="385"/>
        <v>0.3</v>
      </c>
      <c r="DP155" s="7">
        <f>IF(MIN(Data[[#This Row],[¿El agente demuestra escucha activa durante la gestión?6]:[¿El agente parafrasea para confirmar entendimiento?9]])=0,0,30%)</f>
        <v>0.3</v>
      </c>
      <c r="DQ155" s="7">
        <f t="shared" si="386"/>
        <v>0.3</v>
      </c>
      <c r="DR155" s="7">
        <f t="shared" si="387"/>
        <v>0.3</v>
      </c>
      <c r="DS155" s="7">
        <f t="shared" si="388"/>
        <v>0.3</v>
      </c>
      <c r="DT155" s="7">
        <f t="shared" si="389"/>
        <v>0.3</v>
      </c>
      <c r="DU155" s="7">
        <f>IF(MIN(Data[[#This Row],[¿El agente adapta su comunicación al cliente?11]:[¿El agente utiliza el plural corporativo correctamente?14]])=0,0,30%)</f>
        <v>0.3</v>
      </c>
      <c r="DV155" s="7">
        <f t="shared" si="390"/>
        <v>0.25</v>
      </c>
      <c r="DW155" s="7">
        <f t="shared" si="524"/>
        <v>0.25</v>
      </c>
      <c r="DX155" s="7">
        <f t="shared" si="525"/>
        <v>1</v>
      </c>
      <c r="DY155" s="7">
        <f t="shared" si="495"/>
        <v>1</v>
      </c>
      <c r="DZ155" s="7">
        <f t="shared" si="496"/>
        <v>1</v>
      </c>
      <c r="EA155" s="7">
        <f t="shared" si="497"/>
        <v>1</v>
      </c>
      <c r="EB155" s="7">
        <f t="shared" si="498"/>
        <v>1</v>
      </c>
      <c r="EC155" s="7">
        <f t="shared" si="526"/>
        <v>1</v>
      </c>
      <c r="ED155" s="7">
        <f t="shared" si="391"/>
        <v>1</v>
      </c>
      <c r="EE155" s="7">
        <f t="shared" si="392"/>
        <v>1</v>
      </c>
      <c r="EF155" s="7">
        <f>IF(SUM(Data[[#This Row],[¿El agente presenta correctamente los beneficios del producto?23]:[¿El agente comunica beneficios emocionales al cliente?24]])=200%,100%,0%)</f>
        <v>1</v>
      </c>
      <c r="EG155" s="7">
        <f t="shared" si="393"/>
        <v>1</v>
      </c>
      <c r="EH155" s="7">
        <f t="shared" si="394"/>
        <v>1</v>
      </c>
      <c r="EI155" s="7">
        <f t="shared" si="395"/>
        <v>1</v>
      </c>
      <c r="EJ155" s="7">
        <f t="shared" si="527"/>
        <v>1</v>
      </c>
      <c r="EK155" s="7">
        <f t="shared" si="396"/>
        <v>1</v>
      </c>
      <c r="EL155" s="7">
        <f>+Data[[#This Row],[¿El agente explica los términos y condiciones del servicio?28]]</f>
        <v>1</v>
      </c>
      <c r="EM155" s="7">
        <f t="shared" si="397"/>
        <v>1</v>
      </c>
      <c r="EN155" s="7">
        <f>+Data[[#This Row],[¿El agente identifica correctamente la solicitud del cliente? 2]]</f>
        <v>1</v>
      </c>
      <c r="EO155" s="7">
        <f t="shared" si="398"/>
        <v>1</v>
      </c>
      <c r="EP155" s="7">
        <f t="shared" si="399"/>
        <v>1</v>
      </c>
      <c r="EQ155" s="7">
        <f t="shared" si="400"/>
        <v>1</v>
      </c>
      <c r="ER155" s="7">
        <f t="shared" si="528"/>
        <v>1</v>
      </c>
      <c r="ES155" s="7">
        <f t="shared" si="401"/>
        <v>1</v>
      </c>
      <c r="ET155" s="7">
        <f t="shared" si="402"/>
        <v>1</v>
      </c>
      <c r="EU155" s="7">
        <f t="shared" si="529"/>
        <v>1</v>
      </c>
      <c r="EV155" s="7">
        <f t="shared" si="403"/>
        <v>1</v>
      </c>
      <c r="EW155" s="7">
        <f t="shared" si="404"/>
        <v>1</v>
      </c>
      <c r="EX155" s="7">
        <f t="shared" si="499"/>
        <v>1</v>
      </c>
      <c r="EY155" s="7">
        <f t="shared" si="500"/>
        <v>1</v>
      </c>
      <c r="EZ155" s="7">
        <f t="shared" si="405"/>
        <v>1</v>
      </c>
      <c r="FA155" s="7">
        <f t="shared" si="501"/>
        <v>1</v>
      </c>
      <c r="FB155" s="7">
        <f t="shared" si="530"/>
        <v>1</v>
      </c>
      <c r="FC155" s="7">
        <f t="shared" si="531"/>
        <v>1</v>
      </c>
      <c r="FD155" s="7">
        <f t="shared" si="406"/>
        <v>1</v>
      </c>
      <c r="FE155" s="7">
        <f t="shared" si="407"/>
        <v>1</v>
      </c>
      <c r="FF155" s="7">
        <f t="shared" si="408"/>
        <v>0</v>
      </c>
      <c r="FG155" s="7">
        <f t="shared" si="409"/>
        <v>1</v>
      </c>
      <c r="FH155" s="7">
        <f t="shared" si="410"/>
        <v>1</v>
      </c>
      <c r="FI155" s="7">
        <f t="shared" si="411"/>
        <v>1</v>
      </c>
      <c r="FJ155" s="7">
        <f t="shared" si="532"/>
        <v>0</v>
      </c>
      <c r="FK155" s="7">
        <f t="shared" si="412"/>
        <v>1</v>
      </c>
      <c r="FL155" s="7">
        <f>+Data[[#This Row],[¿El agente gestiona la oferta según la campaña vigente?48]]</f>
        <v>1</v>
      </c>
      <c r="FM155" s="7">
        <f t="shared" si="413"/>
        <v>1</v>
      </c>
      <c r="FN155" s="7">
        <f t="shared" si="414"/>
        <v>1</v>
      </c>
      <c r="FO155" s="7">
        <f t="shared" si="415"/>
        <v>1</v>
      </c>
      <c r="FP155" s="7">
        <f t="shared" si="533"/>
        <v>1</v>
      </c>
      <c r="FQ155" s="7">
        <f t="shared" si="416"/>
        <v>1</v>
      </c>
      <c r="FR155" s="7">
        <f>+Data[[#This Row],[¿El agente registra correctamente todas las interacciones?52]]</f>
        <v>1</v>
      </c>
      <c r="FS155" s="7">
        <f t="shared" si="534"/>
        <v>0</v>
      </c>
      <c r="FT155" s="240">
        <f t="shared" si="417"/>
        <v>1</v>
      </c>
      <c r="FU155" s="7">
        <f>+Data[[#This Row],[¿El agente confirma la titularidad del cliente adecuadamente?53]]</f>
        <v>1</v>
      </c>
      <c r="FV155" s="240">
        <f t="shared" si="418"/>
        <v>1</v>
      </c>
      <c r="FW155" s="240">
        <f t="shared" si="419"/>
        <v>1</v>
      </c>
      <c r="FX155" s="7">
        <f t="shared" si="535"/>
        <v>1</v>
      </c>
      <c r="FY155" s="240">
        <f t="shared" si="420"/>
        <v>1</v>
      </c>
      <c r="FZ155" s="7">
        <f>+Data[[#This Row],[¿El agente evita compartir información sensible?56]]</f>
        <v>1</v>
      </c>
      <c r="GA155" s="7">
        <f t="shared" si="536"/>
        <v>1</v>
      </c>
      <c r="GB155" s="189">
        <f t="shared" si="537"/>
        <v>0.1</v>
      </c>
      <c r="GC155" s="189">
        <f t="shared" si="538"/>
        <v>0.3</v>
      </c>
      <c r="GD155" s="190">
        <f t="shared" si="539"/>
        <v>0</v>
      </c>
      <c r="GE155" s="190">
        <f t="shared" si="540"/>
        <v>0.3</v>
      </c>
      <c r="GF155" s="7">
        <f t="shared" si="541"/>
        <v>0.7</v>
      </c>
      <c r="GG155" s="187">
        <f>1</f>
        <v>1</v>
      </c>
      <c r="GH155" s="187">
        <f t="shared" si="421"/>
        <v>1</v>
      </c>
      <c r="GI155" t="str">
        <f t="shared" si="422"/>
        <v/>
      </c>
      <c r="GJ155" t="str">
        <f t="shared" si="423"/>
        <v/>
      </c>
      <c r="GK155" t="str">
        <f t="shared" si="424"/>
        <v/>
      </c>
      <c r="GN155" t="str">
        <f t="shared" si="425"/>
        <v/>
      </c>
      <c r="GO155" t="str">
        <f t="shared" si="426"/>
        <v/>
      </c>
      <c r="GP155" t="str">
        <f t="shared" si="427"/>
        <v/>
      </c>
      <c r="GQ155" t="str">
        <f t="shared" si="428"/>
        <v/>
      </c>
      <c r="GR155" t="str">
        <f t="shared" si="429"/>
        <v/>
      </c>
      <c r="GS155" t="str">
        <f t="shared" si="430"/>
        <v/>
      </c>
      <c r="GT155" t="str">
        <f t="shared" si="431"/>
        <v/>
      </c>
      <c r="GU155" t="e">
        <f>IF(#REF!="No",#REF!,"")</f>
        <v>#REF!</v>
      </c>
      <c r="GV155" t="str">
        <f t="shared" si="432"/>
        <v/>
      </c>
      <c r="GW155" t="str">
        <f t="shared" si="433"/>
        <v/>
      </c>
      <c r="GX155" t="str">
        <f t="shared" si="434"/>
        <v/>
      </c>
      <c r="GY155" t="str">
        <f t="shared" si="435"/>
        <v/>
      </c>
      <c r="GZ155" t="str">
        <f t="shared" si="436"/>
        <v/>
      </c>
      <c r="HA155" t="str">
        <f t="shared" si="437"/>
        <v/>
      </c>
      <c r="HB155" t="str">
        <f t="shared" si="438"/>
        <v/>
      </c>
      <c r="HC155" t="str">
        <f t="shared" si="439"/>
        <v/>
      </c>
      <c r="HD155" t="str">
        <f t="shared" si="440"/>
        <v/>
      </c>
      <c r="HE155" t="str">
        <f t="shared" si="441"/>
        <v/>
      </c>
      <c r="HF155" t="str">
        <f t="shared" si="442"/>
        <v/>
      </c>
      <c r="HG155" t="str">
        <f t="shared" si="443"/>
        <v/>
      </c>
      <c r="HH155" t="str">
        <f t="shared" si="444"/>
        <v/>
      </c>
      <c r="HI155" t="str">
        <f t="shared" si="445"/>
        <v/>
      </c>
      <c r="HJ155" t="str">
        <f t="shared" si="446"/>
        <v/>
      </c>
      <c r="HK155" t="str">
        <f t="shared" si="447"/>
        <v/>
      </c>
      <c r="HL155" t="str">
        <f t="shared" si="448"/>
        <v/>
      </c>
      <c r="HM155" t="str">
        <f t="shared" si="449"/>
        <v/>
      </c>
      <c r="HN155" t="str">
        <f t="shared" si="450"/>
        <v/>
      </c>
      <c r="HO155" t="str">
        <f t="shared" si="451"/>
        <v/>
      </c>
      <c r="HP155" t="str">
        <f t="shared" si="452"/>
        <v/>
      </c>
      <c r="HQ155" t="e">
        <f>IF(#REF!="No",#REF!,"")</f>
        <v>#REF!</v>
      </c>
      <c r="HR155" t="e">
        <f>IF(#REF!="No",#REF!,"")</f>
        <v>#REF!</v>
      </c>
      <c r="HS155" t="str">
        <f t="shared" si="453"/>
        <v/>
      </c>
      <c r="HT155" t="str">
        <f t="shared" si="454"/>
        <v/>
      </c>
      <c r="HU155" t="str">
        <f t="shared" si="455"/>
        <v xml:space="preserve">¿El agente indaga o sondea adecuadamente las necesidades del cliente? </v>
      </c>
      <c r="HV155" t="str">
        <f t="shared" si="456"/>
        <v/>
      </c>
      <c r="HW155" t="str">
        <f t="shared" si="457"/>
        <v/>
      </c>
      <c r="HX155" t="str">
        <f t="shared" si="458"/>
        <v/>
      </c>
      <c r="HY155" t="str">
        <f t="shared" si="459"/>
        <v/>
      </c>
      <c r="HZ155" t="str">
        <f t="shared" si="460"/>
        <v/>
      </c>
      <c r="IA155" t="str">
        <f t="shared" si="461"/>
        <v/>
      </c>
      <c r="IB155" t="str">
        <f t="shared" si="462"/>
        <v/>
      </c>
      <c r="IC155" t="str">
        <f t="shared" si="463"/>
        <v/>
      </c>
      <c r="ID155" s="187" t="str">
        <f t="shared" si="464"/>
        <v/>
      </c>
      <c r="IE155" s="187" t="str">
        <f t="shared" si="465"/>
        <v/>
      </c>
      <c r="IF155" s="187" t="str">
        <f t="shared" si="466"/>
        <v/>
      </c>
      <c r="IG155" s="187" t="str">
        <f t="shared" si="467"/>
        <v/>
      </c>
      <c r="IH155" s="78" t="str">
        <f>A155&amp;" "&amp;F155&amp;" "&amp;Data[[#This Row],[mes]]</f>
        <v>Roderick Dario Tack Urriola Outbound may-26</v>
      </c>
      <c r="II155" s="78">
        <f t="shared" si="502"/>
        <v>1</v>
      </c>
      <c r="IJ155" s="78">
        <f t="shared" si="542"/>
        <v>1</v>
      </c>
      <c r="IK155" s="78">
        <f>IF(Data[[#This Row],[Muestra Critica]]&gt;0,Data[[#This Row],[Muestra Critica]],"")</f>
        <v>1</v>
      </c>
      <c r="IL155" s="209">
        <f>IF(IK155="","",COUNTIF($IK$3:$IK570,IK155))</f>
        <v>397</v>
      </c>
      <c r="IM155" s="209">
        <f t="shared" si="543"/>
        <v>0</v>
      </c>
      <c r="IN155" s="188" t="str">
        <f t="shared" si="468"/>
        <v>may-26</v>
      </c>
      <c r="IO155" s="78"/>
      <c r="IP155" s="78"/>
      <c r="IQ155" s="78"/>
      <c r="IR155" s="78"/>
      <c r="IS155" s="78" t="str">
        <f ca="1">IFERROR(_xlfn.XLOOKUP(A:A,HC!B:B,HC!E:E,,0),0)</f>
        <v>&gt; 60 dias</v>
      </c>
    </row>
    <row r="156" spans="1:253" ht="15.5">
      <c r="A156" s="205" t="s">
        <v>342</v>
      </c>
      <c r="B156" s="205">
        <v>65180494</v>
      </c>
      <c r="C156" s="210">
        <v>46160</v>
      </c>
      <c r="D156" s="205" t="s">
        <v>449</v>
      </c>
      <c r="E156" s="205" t="s">
        <v>434</v>
      </c>
      <c r="F156" s="205" t="s">
        <v>32</v>
      </c>
      <c r="G156" s="205" t="s">
        <v>436</v>
      </c>
      <c r="H156" s="205" t="s">
        <v>453</v>
      </c>
      <c r="I156" s="206" t="s">
        <v>447</v>
      </c>
      <c r="J156" s="168" t="s">
        <v>33</v>
      </c>
      <c r="K156" s="168" t="s">
        <v>33</v>
      </c>
      <c r="L156" s="168" t="s">
        <v>33</v>
      </c>
      <c r="M156" s="168" t="s">
        <v>33</v>
      </c>
      <c r="N156" s="168" t="s">
        <v>33</v>
      </c>
      <c r="O156" s="168" t="s">
        <v>33</v>
      </c>
      <c r="P156" s="168" t="s">
        <v>33</v>
      </c>
      <c r="Q156" s="168" t="s">
        <v>33</v>
      </c>
      <c r="R156" s="168" t="s">
        <v>33</v>
      </c>
      <c r="S156" s="168" t="s">
        <v>33</v>
      </c>
      <c r="T156" s="168" t="s">
        <v>33</v>
      </c>
      <c r="U156" s="168" t="s">
        <v>33</v>
      </c>
      <c r="V156" s="169" t="s">
        <v>33</v>
      </c>
      <c r="W156" s="169" t="s">
        <v>33</v>
      </c>
      <c r="X156" s="169" t="s">
        <v>33</v>
      </c>
      <c r="Y156" s="169" t="s">
        <v>33</v>
      </c>
      <c r="Z156" s="169" t="s">
        <v>33</v>
      </c>
      <c r="AA156" s="169" t="s">
        <v>33</v>
      </c>
      <c r="AB156" s="169" t="s">
        <v>33</v>
      </c>
      <c r="AC156" s="169" t="s">
        <v>33</v>
      </c>
      <c r="AD156" s="169" t="s">
        <v>33</v>
      </c>
      <c r="AE156" s="169" t="s">
        <v>33</v>
      </c>
      <c r="AF156" s="169" t="s">
        <v>33</v>
      </c>
      <c r="AG156" s="169" t="s">
        <v>33</v>
      </c>
      <c r="AH156" s="169" t="s">
        <v>33</v>
      </c>
      <c r="AI156" s="169" t="s">
        <v>33</v>
      </c>
      <c r="AJ156" s="169" t="s">
        <v>33</v>
      </c>
      <c r="AK156" s="169" t="s">
        <v>33</v>
      </c>
      <c r="AL156" s="169" t="s">
        <v>33</v>
      </c>
      <c r="AM156" s="169" t="s">
        <v>33</v>
      </c>
      <c r="AN156" s="169" t="s">
        <v>33</v>
      </c>
      <c r="AO156" s="169" t="s">
        <v>33</v>
      </c>
      <c r="AP156" s="169" t="s">
        <v>33</v>
      </c>
      <c r="AQ156" s="169" t="s">
        <v>464</v>
      </c>
      <c r="AR156" s="169" t="s">
        <v>33</v>
      </c>
      <c r="AS156" s="169" t="s">
        <v>34</v>
      </c>
      <c r="AT156" s="169" t="s">
        <v>34</v>
      </c>
      <c r="AU156" s="169" t="s">
        <v>33</v>
      </c>
      <c r="AV156" s="169" t="s">
        <v>33</v>
      </c>
      <c r="AW156" s="169" t="s">
        <v>34</v>
      </c>
      <c r="AX156" s="169" t="s">
        <v>33</v>
      </c>
      <c r="AY156" s="169" t="s">
        <v>33</v>
      </c>
      <c r="AZ156" s="169" t="s">
        <v>33</v>
      </c>
      <c r="BA156" s="169" t="s">
        <v>33</v>
      </c>
      <c r="BB156" s="169" t="s">
        <v>33</v>
      </c>
      <c r="BC156" s="207" t="s">
        <v>33</v>
      </c>
      <c r="BD156" s="207" t="s">
        <v>33</v>
      </c>
      <c r="BE156" s="207" t="s">
        <v>33</v>
      </c>
      <c r="BF156" s="208" t="s">
        <v>33</v>
      </c>
      <c r="BG156" s="196"/>
      <c r="BH156" s="211" t="str">
        <f>Data[[#This Row],[Tipo de Muestra]]</f>
        <v>Critica</v>
      </c>
      <c r="BI156" s="196"/>
      <c r="BJ156" s="196"/>
      <c r="BK156">
        <f t="shared" si="376"/>
        <v>1</v>
      </c>
      <c r="BL156">
        <f t="shared" si="377"/>
        <v>1</v>
      </c>
      <c r="BM156">
        <f t="shared" si="503"/>
        <v>1</v>
      </c>
      <c r="BN156">
        <f t="shared" si="504"/>
        <v>1</v>
      </c>
      <c r="BO156">
        <f t="shared" si="505"/>
        <v>1</v>
      </c>
      <c r="BP156">
        <f t="shared" si="506"/>
        <v>1</v>
      </c>
      <c r="BQ156">
        <f t="shared" si="507"/>
        <v>1</v>
      </c>
      <c r="BR156">
        <f t="shared" si="508"/>
        <v>1</v>
      </c>
      <c r="BS156">
        <f t="shared" si="509"/>
        <v>1</v>
      </c>
      <c r="BT156">
        <f t="shared" si="510"/>
        <v>1</v>
      </c>
      <c r="BU156">
        <f t="shared" si="511"/>
        <v>1</v>
      </c>
      <c r="BV156">
        <f t="shared" si="512"/>
        <v>1</v>
      </c>
      <c r="BW156">
        <f t="shared" si="513"/>
        <v>1</v>
      </c>
      <c r="BX156">
        <f t="shared" si="514"/>
        <v>1</v>
      </c>
      <c r="BY156">
        <f t="shared" si="515"/>
        <v>1</v>
      </c>
      <c r="BZ156">
        <f t="shared" si="516"/>
        <v>1</v>
      </c>
      <c r="CA156">
        <f t="shared" si="517"/>
        <v>1</v>
      </c>
      <c r="CB156">
        <f t="shared" si="518"/>
        <v>1</v>
      </c>
      <c r="CC156">
        <f t="shared" si="519"/>
        <v>1</v>
      </c>
      <c r="CD156">
        <f t="shared" si="520"/>
        <v>1</v>
      </c>
      <c r="CE156">
        <f t="shared" si="521"/>
        <v>1</v>
      </c>
      <c r="CF156">
        <f t="shared" si="469"/>
        <v>1</v>
      </c>
      <c r="CG156">
        <f t="shared" si="470"/>
        <v>1</v>
      </c>
      <c r="CH156">
        <f t="shared" si="471"/>
        <v>1</v>
      </c>
      <c r="CI156">
        <f t="shared" si="472"/>
        <v>1</v>
      </c>
      <c r="CJ156">
        <f t="shared" si="473"/>
        <v>1</v>
      </c>
      <c r="CK156">
        <f t="shared" si="474"/>
        <v>1</v>
      </c>
      <c r="CL156">
        <f t="shared" si="475"/>
        <v>1</v>
      </c>
      <c r="CM156">
        <f t="shared" si="476"/>
        <v>1</v>
      </c>
      <c r="CN156">
        <f t="shared" si="477"/>
        <v>1</v>
      </c>
      <c r="CO156">
        <f t="shared" si="478"/>
        <v>1</v>
      </c>
      <c r="CP156">
        <f t="shared" si="479"/>
        <v>1</v>
      </c>
      <c r="CQ156">
        <f t="shared" si="480"/>
        <v>1</v>
      </c>
      <c r="CR156">
        <f t="shared" si="481"/>
        <v>1</v>
      </c>
      <c r="CS156">
        <f t="shared" si="482"/>
        <v>0</v>
      </c>
      <c r="CT156">
        <f t="shared" si="483"/>
        <v>0</v>
      </c>
      <c r="CU156">
        <f t="shared" si="484"/>
        <v>1</v>
      </c>
      <c r="CV156">
        <f t="shared" si="485"/>
        <v>1</v>
      </c>
      <c r="CW156">
        <f t="shared" si="486"/>
        <v>0</v>
      </c>
      <c r="CX156">
        <f t="shared" si="487"/>
        <v>1</v>
      </c>
      <c r="CY156">
        <f t="shared" si="488"/>
        <v>1</v>
      </c>
      <c r="CZ156">
        <f t="shared" si="489"/>
        <v>1</v>
      </c>
      <c r="DA156">
        <f t="shared" si="490"/>
        <v>1</v>
      </c>
      <c r="DB156">
        <f t="shared" si="491"/>
        <v>1</v>
      </c>
      <c r="DC156" s="187">
        <f t="shared" si="492"/>
        <v>1</v>
      </c>
      <c r="DD156" s="187">
        <f t="shared" si="493"/>
        <v>1</v>
      </c>
      <c r="DE156" s="187">
        <f t="shared" si="494"/>
        <v>1</v>
      </c>
      <c r="DF156" s="187">
        <f t="shared" si="378"/>
        <v>1</v>
      </c>
      <c r="DG156">
        <f t="shared" si="522"/>
        <v>1</v>
      </c>
      <c r="DH156" s="7">
        <f t="shared" si="379"/>
        <v>0.15</v>
      </c>
      <c r="DI156" s="7">
        <f t="shared" si="380"/>
        <v>0.15</v>
      </c>
      <c r="DJ156" s="7">
        <f t="shared" si="381"/>
        <v>0.15</v>
      </c>
      <c r="DK156" s="7">
        <f t="shared" si="523"/>
        <v>0.15</v>
      </c>
      <c r="DL156" s="7">
        <f t="shared" si="382"/>
        <v>0.3</v>
      </c>
      <c r="DM156" s="7">
        <f t="shared" si="383"/>
        <v>0.3</v>
      </c>
      <c r="DN156" s="7">
        <f t="shared" si="384"/>
        <v>0.3</v>
      </c>
      <c r="DO156" s="7">
        <f t="shared" si="385"/>
        <v>0.3</v>
      </c>
      <c r="DP156" s="7">
        <f>IF(MIN(Data[[#This Row],[¿El agente demuestra escucha activa durante la gestión?6]:[¿El agente parafrasea para confirmar entendimiento?9]])=0,0,30%)</f>
        <v>0.3</v>
      </c>
      <c r="DQ156" s="7">
        <f t="shared" si="386"/>
        <v>0.3</v>
      </c>
      <c r="DR156" s="7">
        <f t="shared" si="387"/>
        <v>0.3</v>
      </c>
      <c r="DS156" s="7">
        <f t="shared" si="388"/>
        <v>0.3</v>
      </c>
      <c r="DT156" s="7">
        <f t="shared" si="389"/>
        <v>0.3</v>
      </c>
      <c r="DU156" s="7">
        <f>IF(MIN(Data[[#This Row],[¿El agente adapta su comunicación al cliente?11]:[¿El agente utiliza el plural corporativo correctamente?14]])=0,0,30%)</f>
        <v>0.3</v>
      </c>
      <c r="DV156" s="7">
        <f t="shared" si="390"/>
        <v>0.25</v>
      </c>
      <c r="DW156" s="7">
        <f t="shared" si="524"/>
        <v>0.25</v>
      </c>
      <c r="DX156" s="7">
        <f t="shared" si="525"/>
        <v>1</v>
      </c>
      <c r="DY156" s="7">
        <f t="shared" si="495"/>
        <v>1</v>
      </c>
      <c r="DZ156" s="7">
        <f t="shared" si="496"/>
        <v>1</v>
      </c>
      <c r="EA156" s="7">
        <f t="shared" si="497"/>
        <v>1</v>
      </c>
      <c r="EB156" s="7">
        <f t="shared" si="498"/>
        <v>1</v>
      </c>
      <c r="EC156" s="7">
        <f t="shared" si="526"/>
        <v>1</v>
      </c>
      <c r="ED156" s="7">
        <f t="shared" si="391"/>
        <v>1</v>
      </c>
      <c r="EE156" s="7">
        <f t="shared" si="392"/>
        <v>1</v>
      </c>
      <c r="EF156" s="7">
        <f>IF(SUM(Data[[#This Row],[¿El agente presenta correctamente los beneficios del producto?23]:[¿El agente comunica beneficios emocionales al cliente?24]])=200%,100%,0%)</f>
        <v>1</v>
      </c>
      <c r="EG156" s="7">
        <f t="shared" si="393"/>
        <v>1</v>
      </c>
      <c r="EH156" s="7">
        <f t="shared" si="394"/>
        <v>1</v>
      </c>
      <c r="EI156" s="7">
        <f t="shared" si="395"/>
        <v>1</v>
      </c>
      <c r="EJ156" s="7">
        <f t="shared" si="527"/>
        <v>1</v>
      </c>
      <c r="EK156" s="7">
        <f t="shared" si="396"/>
        <v>1</v>
      </c>
      <c r="EL156" s="7">
        <f>+Data[[#This Row],[¿El agente explica los términos y condiciones del servicio?28]]</f>
        <v>1</v>
      </c>
      <c r="EM156" s="7">
        <f t="shared" si="397"/>
        <v>1</v>
      </c>
      <c r="EN156" s="7">
        <f>+Data[[#This Row],[¿El agente identifica correctamente la solicitud del cliente? 2]]</f>
        <v>1</v>
      </c>
      <c r="EO156" s="7">
        <f t="shared" si="398"/>
        <v>1</v>
      </c>
      <c r="EP156" s="7">
        <f t="shared" si="399"/>
        <v>1</v>
      </c>
      <c r="EQ156" s="7">
        <f t="shared" si="400"/>
        <v>1</v>
      </c>
      <c r="ER156" s="7">
        <f t="shared" si="528"/>
        <v>1</v>
      </c>
      <c r="ES156" s="7">
        <f t="shared" si="401"/>
        <v>1</v>
      </c>
      <c r="ET156" s="7">
        <f t="shared" si="402"/>
        <v>1</v>
      </c>
      <c r="EU156" s="7">
        <f t="shared" si="529"/>
        <v>1</v>
      </c>
      <c r="EV156" s="7">
        <f t="shared" si="403"/>
        <v>1</v>
      </c>
      <c r="EW156" s="7">
        <f t="shared" si="404"/>
        <v>1</v>
      </c>
      <c r="EX156" s="7">
        <f t="shared" si="499"/>
        <v>1</v>
      </c>
      <c r="EY156" s="7">
        <f t="shared" si="500"/>
        <v>1</v>
      </c>
      <c r="EZ156" s="7">
        <f t="shared" si="405"/>
        <v>1</v>
      </c>
      <c r="FA156" s="7">
        <f t="shared" si="501"/>
        <v>1</v>
      </c>
      <c r="FB156" s="7">
        <f t="shared" si="530"/>
        <v>1</v>
      </c>
      <c r="FC156" s="7">
        <f t="shared" si="531"/>
        <v>1</v>
      </c>
      <c r="FD156" s="7">
        <f t="shared" si="406"/>
        <v>1</v>
      </c>
      <c r="FE156" s="7">
        <f t="shared" si="407"/>
        <v>0</v>
      </c>
      <c r="FF156" s="7">
        <f t="shared" si="408"/>
        <v>0</v>
      </c>
      <c r="FG156" s="7">
        <f t="shared" si="409"/>
        <v>1</v>
      </c>
      <c r="FH156" s="7">
        <f t="shared" si="410"/>
        <v>1</v>
      </c>
      <c r="FI156" s="7">
        <f t="shared" si="411"/>
        <v>0</v>
      </c>
      <c r="FJ156" s="7">
        <f t="shared" si="532"/>
        <v>0</v>
      </c>
      <c r="FK156" s="7">
        <f t="shared" si="412"/>
        <v>1</v>
      </c>
      <c r="FL156" s="7">
        <f>+Data[[#This Row],[¿El agente gestiona la oferta según la campaña vigente?48]]</f>
        <v>1</v>
      </c>
      <c r="FM156" s="7">
        <f t="shared" si="413"/>
        <v>1</v>
      </c>
      <c r="FN156" s="7">
        <f t="shared" si="414"/>
        <v>1</v>
      </c>
      <c r="FO156" s="7">
        <f t="shared" si="415"/>
        <v>1</v>
      </c>
      <c r="FP156" s="7">
        <f t="shared" si="533"/>
        <v>1</v>
      </c>
      <c r="FQ156" s="7">
        <f t="shared" si="416"/>
        <v>1</v>
      </c>
      <c r="FR156" s="7">
        <f>+Data[[#This Row],[¿El agente registra correctamente todas las interacciones?52]]</f>
        <v>1</v>
      </c>
      <c r="FS156" s="7">
        <f t="shared" si="534"/>
        <v>0</v>
      </c>
      <c r="FT156" s="240">
        <f t="shared" si="417"/>
        <v>1</v>
      </c>
      <c r="FU156" s="7">
        <f>+Data[[#This Row],[¿El agente confirma la titularidad del cliente adecuadamente?53]]</f>
        <v>1</v>
      </c>
      <c r="FV156" s="240">
        <f t="shared" si="418"/>
        <v>1</v>
      </c>
      <c r="FW156" s="240">
        <f t="shared" si="419"/>
        <v>1</v>
      </c>
      <c r="FX156" s="7">
        <f t="shared" si="535"/>
        <v>1</v>
      </c>
      <c r="FY156" s="240">
        <f t="shared" si="420"/>
        <v>1</v>
      </c>
      <c r="FZ156" s="7">
        <f>+Data[[#This Row],[¿El agente evita compartir información sensible?56]]</f>
        <v>1</v>
      </c>
      <c r="GA156" s="7">
        <f t="shared" si="536"/>
        <v>1</v>
      </c>
      <c r="GB156" s="189">
        <f t="shared" si="537"/>
        <v>0.1</v>
      </c>
      <c r="GC156" s="189">
        <f t="shared" si="538"/>
        <v>0.3</v>
      </c>
      <c r="GD156" s="190">
        <f t="shared" si="539"/>
        <v>0</v>
      </c>
      <c r="GE156" s="190">
        <f t="shared" si="540"/>
        <v>0.3</v>
      </c>
      <c r="GF156" s="7">
        <f t="shared" si="541"/>
        <v>0.7</v>
      </c>
      <c r="GG156" s="187">
        <f>1</f>
        <v>1</v>
      </c>
      <c r="GH156" s="187">
        <f t="shared" si="421"/>
        <v>1</v>
      </c>
      <c r="GI156" t="str">
        <f t="shared" si="422"/>
        <v/>
      </c>
      <c r="GJ156" t="str">
        <f t="shared" si="423"/>
        <v/>
      </c>
      <c r="GK156" t="str">
        <f t="shared" si="424"/>
        <v/>
      </c>
      <c r="GN156" t="str">
        <f t="shared" si="425"/>
        <v/>
      </c>
      <c r="GO156" t="str">
        <f t="shared" si="426"/>
        <v/>
      </c>
      <c r="GP156" t="str">
        <f t="shared" si="427"/>
        <v/>
      </c>
      <c r="GQ156" t="str">
        <f t="shared" si="428"/>
        <v/>
      </c>
      <c r="GR156" t="str">
        <f t="shared" si="429"/>
        <v/>
      </c>
      <c r="GS156" t="str">
        <f t="shared" si="430"/>
        <v/>
      </c>
      <c r="GT156" t="str">
        <f t="shared" si="431"/>
        <v/>
      </c>
      <c r="GU156" t="e">
        <f>IF(#REF!="No",#REF!,"")</f>
        <v>#REF!</v>
      </c>
      <c r="GV156" t="str">
        <f t="shared" si="432"/>
        <v/>
      </c>
      <c r="GW156" t="str">
        <f t="shared" si="433"/>
        <v/>
      </c>
      <c r="GX156" t="str">
        <f t="shared" si="434"/>
        <v/>
      </c>
      <c r="GY156" t="str">
        <f t="shared" si="435"/>
        <v/>
      </c>
      <c r="GZ156" t="str">
        <f t="shared" si="436"/>
        <v/>
      </c>
      <c r="HA156" t="str">
        <f t="shared" si="437"/>
        <v/>
      </c>
      <c r="HB156" t="str">
        <f t="shared" si="438"/>
        <v/>
      </c>
      <c r="HC156" t="str">
        <f t="shared" si="439"/>
        <v/>
      </c>
      <c r="HD156" t="str">
        <f t="shared" si="440"/>
        <v/>
      </c>
      <c r="HE156" t="str">
        <f t="shared" si="441"/>
        <v/>
      </c>
      <c r="HF156" t="str">
        <f t="shared" si="442"/>
        <v/>
      </c>
      <c r="HG156" t="str">
        <f t="shared" si="443"/>
        <v/>
      </c>
      <c r="HH156" t="str">
        <f t="shared" si="444"/>
        <v/>
      </c>
      <c r="HI156" t="str">
        <f t="shared" si="445"/>
        <v/>
      </c>
      <c r="HJ156" t="str">
        <f t="shared" si="446"/>
        <v/>
      </c>
      <c r="HK156" t="str">
        <f t="shared" si="447"/>
        <v/>
      </c>
      <c r="HL156" t="str">
        <f t="shared" si="448"/>
        <v/>
      </c>
      <c r="HM156" t="str">
        <f t="shared" si="449"/>
        <v/>
      </c>
      <c r="HN156" t="str">
        <f t="shared" si="450"/>
        <v/>
      </c>
      <c r="HO156" t="str">
        <f t="shared" si="451"/>
        <v/>
      </c>
      <c r="HP156" t="str">
        <f t="shared" si="452"/>
        <v/>
      </c>
      <c r="HQ156" t="e">
        <f>IF(#REF!="No",#REF!,"")</f>
        <v>#REF!</v>
      </c>
      <c r="HR156" t="e">
        <f>IF(#REF!="No",#REF!,"")</f>
        <v>#REF!</v>
      </c>
      <c r="HS156" t="str">
        <f t="shared" si="453"/>
        <v/>
      </c>
      <c r="HT156" t="str">
        <f t="shared" si="454"/>
        <v xml:space="preserve">¿El agente realiza venta cruzada cuando corresponde? </v>
      </c>
      <c r="HU156" t="str">
        <f t="shared" si="455"/>
        <v xml:space="preserve">¿El agente indaga o sondea adecuadamente las necesidades del cliente? </v>
      </c>
      <c r="HV156" t="str">
        <f t="shared" si="456"/>
        <v/>
      </c>
      <c r="HW156" t="str">
        <f t="shared" si="457"/>
        <v/>
      </c>
      <c r="HX156" t="str">
        <f t="shared" si="458"/>
        <v xml:space="preserve">¿El agente maneja correctamente las objeciones del cliente? </v>
      </c>
      <c r="HY156" t="str">
        <f t="shared" si="459"/>
        <v/>
      </c>
      <c r="HZ156" t="str">
        <f t="shared" si="460"/>
        <v/>
      </c>
      <c r="IA156" t="str">
        <f t="shared" si="461"/>
        <v/>
      </c>
      <c r="IB156" t="str">
        <f t="shared" si="462"/>
        <v/>
      </c>
      <c r="IC156" t="str">
        <f t="shared" si="463"/>
        <v/>
      </c>
      <c r="ID156" s="187" t="str">
        <f t="shared" si="464"/>
        <v/>
      </c>
      <c r="IE156" s="187" t="str">
        <f t="shared" si="465"/>
        <v/>
      </c>
      <c r="IF156" s="187" t="str">
        <f t="shared" si="466"/>
        <v/>
      </c>
      <c r="IG156" s="187" t="str">
        <f t="shared" si="467"/>
        <v/>
      </c>
      <c r="IH156" s="78" t="str">
        <f>A156&amp;" "&amp;F156&amp;" "&amp;Data[[#This Row],[mes]]</f>
        <v>Roberto Palacios Outbound may-26</v>
      </c>
      <c r="II156" s="78">
        <f t="shared" si="502"/>
        <v>1</v>
      </c>
      <c r="IJ156" s="78">
        <f t="shared" si="542"/>
        <v>1</v>
      </c>
      <c r="IK156" s="78">
        <f>IF(Data[[#This Row],[Muestra Critica]]&gt;0,Data[[#This Row],[Muestra Critica]],"")</f>
        <v>1</v>
      </c>
      <c r="IL156" s="209">
        <f>IF(IK156="","",COUNTIF($IK$3:$IK571,IK156))</f>
        <v>397</v>
      </c>
      <c r="IM156" s="209">
        <f t="shared" si="543"/>
        <v>0</v>
      </c>
      <c r="IN156" s="188" t="str">
        <f t="shared" si="468"/>
        <v>may-26</v>
      </c>
      <c r="IO156" s="78"/>
      <c r="IP156" s="78"/>
      <c r="IQ156" s="78"/>
      <c r="IR156" s="78"/>
      <c r="IS156" s="78" t="str">
        <f ca="1">IFERROR(_xlfn.XLOOKUP(A:A,HC!B:B,HC!E:E,,0),0)</f>
        <v>&gt; 60 dias</v>
      </c>
    </row>
    <row r="157" spans="1:253" ht="15.5">
      <c r="A157" s="205" t="s">
        <v>331</v>
      </c>
      <c r="B157" s="205">
        <v>65149553</v>
      </c>
      <c r="C157" s="210">
        <v>46160</v>
      </c>
      <c r="D157" s="205" t="s">
        <v>449</v>
      </c>
      <c r="E157" s="205" t="s">
        <v>434</v>
      </c>
      <c r="F157" s="205" t="s">
        <v>32</v>
      </c>
      <c r="G157" s="205" t="s">
        <v>436</v>
      </c>
      <c r="H157" s="205" t="s">
        <v>453</v>
      </c>
      <c r="I157" s="206" t="s">
        <v>447</v>
      </c>
      <c r="J157" s="168" t="s">
        <v>33</v>
      </c>
      <c r="K157" s="168" t="s">
        <v>33</v>
      </c>
      <c r="L157" s="168" t="s">
        <v>33</v>
      </c>
      <c r="M157" s="168" t="s">
        <v>33</v>
      </c>
      <c r="N157" s="168" t="s">
        <v>33</v>
      </c>
      <c r="O157" s="168" t="s">
        <v>33</v>
      </c>
      <c r="P157" s="168" t="s">
        <v>33</v>
      </c>
      <c r="Q157" s="168" t="s">
        <v>33</v>
      </c>
      <c r="R157" s="168" t="s">
        <v>33</v>
      </c>
      <c r="S157" s="168" t="s">
        <v>33</v>
      </c>
      <c r="T157" s="168" t="s">
        <v>33</v>
      </c>
      <c r="U157" s="168" t="s">
        <v>33</v>
      </c>
      <c r="V157" s="169" t="s">
        <v>33</v>
      </c>
      <c r="W157" s="169" t="s">
        <v>33</v>
      </c>
      <c r="X157" s="169" t="s">
        <v>33</v>
      </c>
      <c r="Y157" s="169" t="s">
        <v>33</v>
      </c>
      <c r="Z157" s="169" t="s">
        <v>33</v>
      </c>
      <c r="AA157" s="169" t="s">
        <v>33</v>
      </c>
      <c r="AB157" s="169" t="s">
        <v>33</v>
      </c>
      <c r="AC157" s="169" t="s">
        <v>33</v>
      </c>
      <c r="AD157" s="169" t="s">
        <v>33</v>
      </c>
      <c r="AE157" s="169" t="s">
        <v>33</v>
      </c>
      <c r="AF157" s="169" t="s">
        <v>33</v>
      </c>
      <c r="AG157" s="169" t="s">
        <v>33</v>
      </c>
      <c r="AH157" s="169" t="s">
        <v>33</v>
      </c>
      <c r="AI157" s="169" t="s">
        <v>33</v>
      </c>
      <c r="AJ157" s="169" t="s">
        <v>33</v>
      </c>
      <c r="AK157" s="169" t="s">
        <v>33</v>
      </c>
      <c r="AL157" s="169" t="s">
        <v>33</v>
      </c>
      <c r="AM157" s="169" t="s">
        <v>33</v>
      </c>
      <c r="AN157" s="169" t="s">
        <v>33</v>
      </c>
      <c r="AO157" s="169" t="s">
        <v>33</v>
      </c>
      <c r="AP157" s="169" t="s">
        <v>33</v>
      </c>
      <c r="AQ157" s="169" t="s">
        <v>464</v>
      </c>
      <c r="AR157" s="169" t="s">
        <v>34</v>
      </c>
      <c r="AS157" s="169" t="s">
        <v>33</v>
      </c>
      <c r="AT157" s="169" t="s">
        <v>33</v>
      </c>
      <c r="AU157" s="169" t="s">
        <v>33</v>
      </c>
      <c r="AV157" s="169" t="s">
        <v>33</v>
      </c>
      <c r="AW157" s="169" t="s">
        <v>33</v>
      </c>
      <c r="AX157" s="169" t="s">
        <v>33</v>
      </c>
      <c r="AY157" s="169" t="s">
        <v>33</v>
      </c>
      <c r="AZ157" s="169" t="s">
        <v>33</v>
      </c>
      <c r="BA157" s="169" t="s">
        <v>33</v>
      </c>
      <c r="BB157" s="169" t="s">
        <v>33</v>
      </c>
      <c r="BC157" s="207" t="s">
        <v>33</v>
      </c>
      <c r="BD157" s="207" t="s">
        <v>33</v>
      </c>
      <c r="BE157" s="207" t="s">
        <v>33</v>
      </c>
      <c r="BF157" s="208" t="s">
        <v>33</v>
      </c>
      <c r="BG157" s="196"/>
      <c r="BH157" s="211" t="str">
        <f>Data[[#This Row],[Tipo de Muestra]]</f>
        <v>Critica</v>
      </c>
      <c r="BI157" s="196"/>
      <c r="BJ157" s="196"/>
      <c r="BK157">
        <f t="shared" si="376"/>
        <v>1</v>
      </c>
      <c r="BL157">
        <f t="shared" si="377"/>
        <v>1</v>
      </c>
      <c r="BM157">
        <f t="shared" si="503"/>
        <v>1</v>
      </c>
      <c r="BN157">
        <f t="shared" si="504"/>
        <v>1</v>
      </c>
      <c r="BO157">
        <f t="shared" si="505"/>
        <v>1</v>
      </c>
      <c r="BP157">
        <f t="shared" si="506"/>
        <v>1</v>
      </c>
      <c r="BQ157">
        <f t="shared" si="507"/>
        <v>1</v>
      </c>
      <c r="BR157">
        <f t="shared" si="508"/>
        <v>1</v>
      </c>
      <c r="BS157">
        <f t="shared" si="509"/>
        <v>1</v>
      </c>
      <c r="BT157">
        <f t="shared" si="510"/>
        <v>1</v>
      </c>
      <c r="BU157">
        <f t="shared" si="511"/>
        <v>1</v>
      </c>
      <c r="BV157">
        <f t="shared" si="512"/>
        <v>1</v>
      </c>
      <c r="BW157">
        <f t="shared" si="513"/>
        <v>1</v>
      </c>
      <c r="BX157">
        <f t="shared" si="514"/>
        <v>1</v>
      </c>
      <c r="BY157">
        <f t="shared" si="515"/>
        <v>1</v>
      </c>
      <c r="BZ157">
        <f t="shared" si="516"/>
        <v>1</v>
      </c>
      <c r="CA157">
        <f t="shared" si="517"/>
        <v>1</v>
      </c>
      <c r="CB157">
        <f t="shared" si="518"/>
        <v>1</v>
      </c>
      <c r="CC157">
        <f t="shared" si="519"/>
        <v>1</v>
      </c>
      <c r="CD157">
        <f t="shared" si="520"/>
        <v>1</v>
      </c>
      <c r="CE157">
        <f t="shared" si="521"/>
        <v>1</v>
      </c>
      <c r="CF157">
        <f t="shared" si="469"/>
        <v>1</v>
      </c>
      <c r="CG157">
        <f t="shared" si="470"/>
        <v>1</v>
      </c>
      <c r="CH157">
        <f t="shared" si="471"/>
        <v>1</v>
      </c>
      <c r="CI157">
        <f t="shared" si="472"/>
        <v>1</v>
      </c>
      <c r="CJ157">
        <f t="shared" si="473"/>
        <v>1</v>
      </c>
      <c r="CK157">
        <f t="shared" si="474"/>
        <v>1</v>
      </c>
      <c r="CL157">
        <f t="shared" si="475"/>
        <v>1</v>
      </c>
      <c r="CM157">
        <f t="shared" si="476"/>
        <v>1</v>
      </c>
      <c r="CN157">
        <f t="shared" si="477"/>
        <v>1</v>
      </c>
      <c r="CO157">
        <f t="shared" si="478"/>
        <v>1</v>
      </c>
      <c r="CP157">
        <f t="shared" si="479"/>
        <v>1</v>
      </c>
      <c r="CQ157">
        <f t="shared" si="480"/>
        <v>1</v>
      </c>
      <c r="CR157">
        <f t="shared" si="481"/>
        <v>0</v>
      </c>
      <c r="CS157">
        <f t="shared" si="482"/>
        <v>1</v>
      </c>
      <c r="CT157">
        <f t="shared" si="483"/>
        <v>1</v>
      </c>
      <c r="CU157">
        <f t="shared" si="484"/>
        <v>1</v>
      </c>
      <c r="CV157">
        <f t="shared" si="485"/>
        <v>1</v>
      </c>
      <c r="CW157">
        <f t="shared" si="486"/>
        <v>1</v>
      </c>
      <c r="CX157">
        <f t="shared" si="487"/>
        <v>1</v>
      </c>
      <c r="CY157">
        <f t="shared" si="488"/>
        <v>1</v>
      </c>
      <c r="CZ157">
        <f t="shared" si="489"/>
        <v>1</v>
      </c>
      <c r="DA157">
        <f t="shared" si="490"/>
        <v>1</v>
      </c>
      <c r="DB157">
        <f t="shared" si="491"/>
        <v>1</v>
      </c>
      <c r="DC157" s="187">
        <f t="shared" si="492"/>
        <v>1</v>
      </c>
      <c r="DD157" s="187">
        <f t="shared" si="493"/>
        <v>1</v>
      </c>
      <c r="DE157" s="187">
        <f t="shared" si="494"/>
        <v>1</v>
      </c>
      <c r="DF157" s="187">
        <f t="shared" si="378"/>
        <v>1</v>
      </c>
      <c r="DG157">
        <f t="shared" si="522"/>
        <v>1</v>
      </c>
      <c r="DH157" s="7">
        <f t="shared" si="379"/>
        <v>0.15</v>
      </c>
      <c r="DI157" s="7">
        <f t="shared" si="380"/>
        <v>0.15</v>
      </c>
      <c r="DJ157" s="7">
        <f t="shared" si="381"/>
        <v>0.15</v>
      </c>
      <c r="DK157" s="7">
        <f t="shared" si="523"/>
        <v>0.15</v>
      </c>
      <c r="DL157" s="7">
        <f t="shared" si="382"/>
        <v>0.3</v>
      </c>
      <c r="DM157" s="7">
        <f t="shared" si="383"/>
        <v>0.3</v>
      </c>
      <c r="DN157" s="7">
        <f t="shared" si="384"/>
        <v>0.3</v>
      </c>
      <c r="DO157" s="7">
        <f t="shared" si="385"/>
        <v>0.3</v>
      </c>
      <c r="DP157" s="7">
        <f>IF(MIN(Data[[#This Row],[¿El agente demuestra escucha activa durante la gestión?6]:[¿El agente parafrasea para confirmar entendimiento?9]])=0,0,30%)</f>
        <v>0.3</v>
      </c>
      <c r="DQ157" s="7">
        <f t="shared" si="386"/>
        <v>0.3</v>
      </c>
      <c r="DR157" s="7">
        <f t="shared" si="387"/>
        <v>0.3</v>
      </c>
      <c r="DS157" s="7">
        <f t="shared" si="388"/>
        <v>0.3</v>
      </c>
      <c r="DT157" s="7">
        <f t="shared" si="389"/>
        <v>0.3</v>
      </c>
      <c r="DU157" s="7">
        <f>IF(MIN(Data[[#This Row],[¿El agente adapta su comunicación al cliente?11]:[¿El agente utiliza el plural corporativo correctamente?14]])=0,0,30%)</f>
        <v>0.3</v>
      </c>
      <c r="DV157" s="7">
        <f t="shared" si="390"/>
        <v>0.25</v>
      </c>
      <c r="DW157" s="7">
        <f t="shared" si="524"/>
        <v>0.25</v>
      </c>
      <c r="DX157" s="7">
        <f t="shared" si="525"/>
        <v>1</v>
      </c>
      <c r="DY157" s="7">
        <f t="shared" si="495"/>
        <v>1</v>
      </c>
      <c r="DZ157" s="7">
        <f t="shared" si="496"/>
        <v>1</v>
      </c>
      <c r="EA157" s="7">
        <f t="shared" si="497"/>
        <v>1</v>
      </c>
      <c r="EB157" s="7">
        <f t="shared" si="498"/>
        <v>1</v>
      </c>
      <c r="EC157" s="7">
        <f t="shared" si="526"/>
        <v>1</v>
      </c>
      <c r="ED157" s="7">
        <f t="shared" si="391"/>
        <v>1</v>
      </c>
      <c r="EE157" s="7">
        <f t="shared" si="392"/>
        <v>1</v>
      </c>
      <c r="EF157" s="7">
        <f>IF(SUM(Data[[#This Row],[¿El agente presenta correctamente los beneficios del producto?23]:[¿El agente comunica beneficios emocionales al cliente?24]])=200%,100%,0%)</f>
        <v>1</v>
      </c>
      <c r="EG157" s="7">
        <f t="shared" si="393"/>
        <v>1</v>
      </c>
      <c r="EH157" s="7">
        <f t="shared" si="394"/>
        <v>1</v>
      </c>
      <c r="EI157" s="7">
        <f t="shared" si="395"/>
        <v>1</v>
      </c>
      <c r="EJ157" s="7">
        <f t="shared" si="527"/>
        <v>1</v>
      </c>
      <c r="EK157" s="7">
        <f t="shared" si="396"/>
        <v>1</v>
      </c>
      <c r="EL157" s="7">
        <f>+Data[[#This Row],[¿El agente explica los términos y condiciones del servicio?28]]</f>
        <v>1</v>
      </c>
      <c r="EM157" s="7">
        <f t="shared" si="397"/>
        <v>1</v>
      </c>
      <c r="EN157" s="7">
        <f>+Data[[#This Row],[¿El agente identifica correctamente la solicitud del cliente? 2]]</f>
        <v>1</v>
      </c>
      <c r="EO157" s="7">
        <f t="shared" si="398"/>
        <v>1</v>
      </c>
      <c r="EP157" s="7">
        <f t="shared" si="399"/>
        <v>1</v>
      </c>
      <c r="EQ157" s="7">
        <f t="shared" si="400"/>
        <v>1</v>
      </c>
      <c r="ER157" s="7">
        <f t="shared" si="528"/>
        <v>1</v>
      </c>
      <c r="ES157" s="7">
        <f t="shared" si="401"/>
        <v>1</v>
      </c>
      <c r="ET157" s="7">
        <f t="shared" si="402"/>
        <v>1</v>
      </c>
      <c r="EU157" s="7">
        <f t="shared" si="529"/>
        <v>1</v>
      </c>
      <c r="EV157" s="7">
        <f t="shared" si="403"/>
        <v>1</v>
      </c>
      <c r="EW157" s="7">
        <f t="shared" si="404"/>
        <v>1</v>
      </c>
      <c r="EX157" s="7">
        <f t="shared" si="499"/>
        <v>1</v>
      </c>
      <c r="EY157" s="7">
        <f t="shared" si="500"/>
        <v>1</v>
      </c>
      <c r="EZ157" s="7">
        <f t="shared" si="405"/>
        <v>1</v>
      </c>
      <c r="FA157" s="7">
        <f t="shared" si="501"/>
        <v>0</v>
      </c>
      <c r="FB157" s="7">
        <f t="shared" si="530"/>
        <v>0</v>
      </c>
      <c r="FC157" s="7">
        <f t="shared" si="531"/>
        <v>0</v>
      </c>
      <c r="FD157" s="7">
        <f t="shared" si="406"/>
        <v>0</v>
      </c>
      <c r="FE157" s="7">
        <f t="shared" si="407"/>
        <v>1</v>
      </c>
      <c r="FF157" s="7">
        <f t="shared" si="408"/>
        <v>1</v>
      </c>
      <c r="FG157" s="7">
        <f t="shared" si="409"/>
        <v>1</v>
      </c>
      <c r="FH157" s="7">
        <f t="shared" si="410"/>
        <v>1</v>
      </c>
      <c r="FI157" s="7">
        <f t="shared" si="411"/>
        <v>1</v>
      </c>
      <c r="FJ157" s="7">
        <f t="shared" si="532"/>
        <v>0</v>
      </c>
      <c r="FK157" s="7">
        <f t="shared" si="412"/>
        <v>1</v>
      </c>
      <c r="FL157" s="7">
        <f>+Data[[#This Row],[¿El agente gestiona la oferta según la campaña vigente?48]]</f>
        <v>1</v>
      </c>
      <c r="FM157" s="7">
        <f t="shared" si="413"/>
        <v>1</v>
      </c>
      <c r="FN157" s="7">
        <f t="shared" si="414"/>
        <v>1</v>
      </c>
      <c r="FO157" s="7">
        <f t="shared" si="415"/>
        <v>1</v>
      </c>
      <c r="FP157" s="7">
        <f t="shared" si="533"/>
        <v>1</v>
      </c>
      <c r="FQ157" s="7">
        <f t="shared" si="416"/>
        <v>1</v>
      </c>
      <c r="FR157" s="7">
        <f>+Data[[#This Row],[¿El agente registra correctamente todas las interacciones?52]]</f>
        <v>1</v>
      </c>
      <c r="FS157" s="7">
        <f t="shared" si="534"/>
        <v>0</v>
      </c>
      <c r="FT157" s="240">
        <f t="shared" si="417"/>
        <v>1</v>
      </c>
      <c r="FU157" s="7">
        <f>+Data[[#This Row],[¿El agente confirma la titularidad del cliente adecuadamente?53]]</f>
        <v>1</v>
      </c>
      <c r="FV157" s="240">
        <f t="shared" si="418"/>
        <v>1</v>
      </c>
      <c r="FW157" s="240">
        <f t="shared" si="419"/>
        <v>1</v>
      </c>
      <c r="FX157" s="7">
        <f t="shared" si="535"/>
        <v>1</v>
      </c>
      <c r="FY157" s="240">
        <f t="shared" si="420"/>
        <v>1</v>
      </c>
      <c r="FZ157" s="7">
        <f>+Data[[#This Row],[¿El agente evita compartir información sensible?56]]</f>
        <v>1</v>
      </c>
      <c r="GA157" s="7">
        <f t="shared" si="536"/>
        <v>1</v>
      </c>
      <c r="GB157" s="189">
        <f t="shared" si="537"/>
        <v>0.1</v>
      </c>
      <c r="GC157" s="189">
        <f t="shared" si="538"/>
        <v>0</v>
      </c>
      <c r="GD157" s="190">
        <f t="shared" si="539"/>
        <v>0</v>
      </c>
      <c r="GE157" s="190">
        <f t="shared" si="540"/>
        <v>0.3</v>
      </c>
      <c r="GF157" s="7">
        <f t="shared" si="541"/>
        <v>0.4</v>
      </c>
      <c r="GG157" s="187">
        <f>1</f>
        <v>1</v>
      </c>
      <c r="GH157" s="187">
        <f t="shared" si="421"/>
        <v>1</v>
      </c>
      <c r="GI157" t="str">
        <f t="shared" si="422"/>
        <v/>
      </c>
      <c r="GJ157" t="str">
        <f t="shared" si="423"/>
        <v/>
      </c>
      <c r="GK157" t="str">
        <f t="shared" si="424"/>
        <v/>
      </c>
      <c r="GN157" t="str">
        <f t="shared" si="425"/>
        <v/>
      </c>
      <c r="GO157" t="str">
        <f t="shared" si="426"/>
        <v/>
      </c>
      <c r="GP157" t="str">
        <f t="shared" si="427"/>
        <v/>
      </c>
      <c r="GQ157" t="str">
        <f t="shared" si="428"/>
        <v/>
      </c>
      <c r="GR157" t="str">
        <f t="shared" si="429"/>
        <v/>
      </c>
      <c r="GS157" t="str">
        <f t="shared" si="430"/>
        <v/>
      </c>
      <c r="GT157" t="str">
        <f t="shared" si="431"/>
        <v/>
      </c>
      <c r="GU157" t="e">
        <f>IF(#REF!="No",#REF!,"")</f>
        <v>#REF!</v>
      </c>
      <c r="GV157" t="str">
        <f t="shared" si="432"/>
        <v/>
      </c>
      <c r="GW157" t="str">
        <f t="shared" si="433"/>
        <v/>
      </c>
      <c r="GX157" t="str">
        <f t="shared" si="434"/>
        <v/>
      </c>
      <c r="GY157" t="str">
        <f t="shared" si="435"/>
        <v/>
      </c>
      <c r="GZ157" t="str">
        <f t="shared" si="436"/>
        <v/>
      </c>
      <c r="HA157" t="str">
        <f t="shared" si="437"/>
        <v/>
      </c>
      <c r="HB157" t="str">
        <f t="shared" si="438"/>
        <v/>
      </c>
      <c r="HC157" t="str">
        <f t="shared" si="439"/>
        <v/>
      </c>
      <c r="HD157" t="str">
        <f t="shared" si="440"/>
        <v/>
      </c>
      <c r="HE157" t="str">
        <f t="shared" si="441"/>
        <v/>
      </c>
      <c r="HF157" t="str">
        <f t="shared" si="442"/>
        <v/>
      </c>
      <c r="HG157" t="str">
        <f t="shared" si="443"/>
        <v/>
      </c>
      <c r="HH157" t="str">
        <f t="shared" si="444"/>
        <v/>
      </c>
      <c r="HI157" t="str">
        <f t="shared" si="445"/>
        <v/>
      </c>
      <c r="HJ157" t="str">
        <f t="shared" si="446"/>
        <v/>
      </c>
      <c r="HK157" t="str">
        <f t="shared" si="447"/>
        <v/>
      </c>
      <c r="HL157" t="str">
        <f t="shared" si="448"/>
        <v/>
      </c>
      <c r="HM157" t="str">
        <f t="shared" si="449"/>
        <v/>
      </c>
      <c r="HN157" t="str">
        <f t="shared" si="450"/>
        <v/>
      </c>
      <c r="HO157" t="str">
        <f t="shared" si="451"/>
        <v/>
      </c>
      <c r="HP157" t="str">
        <f t="shared" si="452"/>
        <v/>
      </c>
      <c r="HQ157" t="e">
        <f>IF(#REF!="No",#REF!,"")</f>
        <v>#REF!</v>
      </c>
      <c r="HR157" t="e">
        <f>IF(#REF!="No",#REF!,"")</f>
        <v>#REF!</v>
      </c>
      <c r="HS157" t="str">
        <f t="shared" si="453"/>
        <v xml:space="preserve">¿El agente ofrece adecuadamente un producto adicional? </v>
      </c>
      <c r="HT157" t="str">
        <f t="shared" si="454"/>
        <v/>
      </c>
      <c r="HU157" t="str">
        <f t="shared" si="455"/>
        <v/>
      </c>
      <c r="HV157" t="str">
        <f t="shared" si="456"/>
        <v/>
      </c>
      <c r="HW157" t="str">
        <f t="shared" si="457"/>
        <v/>
      </c>
      <c r="HX157" t="str">
        <f t="shared" si="458"/>
        <v/>
      </c>
      <c r="HY157" t="str">
        <f t="shared" si="459"/>
        <v/>
      </c>
      <c r="HZ157" t="str">
        <f t="shared" si="460"/>
        <v/>
      </c>
      <c r="IA157" t="str">
        <f t="shared" si="461"/>
        <v/>
      </c>
      <c r="IB157" t="str">
        <f t="shared" si="462"/>
        <v/>
      </c>
      <c r="IC157" t="str">
        <f t="shared" si="463"/>
        <v/>
      </c>
      <c r="ID157" s="187" t="str">
        <f t="shared" si="464"/>
        <v/>
      </c>
      <c r="IE157" s="187" t="str">
        <f t="shared" si="465"/>
        <v/>
      </c>
      <c r="IF157" s="187" t="str">
        <f t="shared" si="466"/>
        <v/>
      </c>
      <c r="IG157" s="187" t="str">
        <f t="shared" si="467"/>
        <v/>
      </c>
      <c r="IH157" s="78" t="str">
        <f>A157&amp;" "&amp;F157&amp;" "&amp;Data[[#This Row],[mes]]</f>
        <v>Ariadna Yisel Vasquez De Garcia Outbound may-26</v>
      </c>
      <c r="II157" s="78">
        <f t="shared" si="502"/>
        <v>1</v>
      </c>
      <c r="IJ157" s="78">
        <f t="shared" si="542"/>
        <v>1</v>
      </c>
      <c r="IK157" s="78">
        <f>IF(Data[[#This Row],[Muestra Critica]]&gt;0,Data[[#This Row],[Muestra Critica]],"")</f>
        <v>1</v>
      </c>
      <c r="IL157">
        <f>IF(IK157="","",COUNTIF($IK$3:$IK572,IK157))</f>
        <v>397</v>
      </c>
      <c r="IM157">
        <f t="shared" si="543"/>
        <v>0</v>
      </c>
      <c r="IN157" s="188" t="str">
        <f t="shared" si="468"/>
        <v>may-26</v>
      </c>
      <c r="IO157" s="78"/>
      <c r="IP157" s="78"/>
      <c r="IQ157" s="78"/>
      <c r="IR157" s="78"/>
      <c r="IS157" s="78" t="str">
        <f ca="1">IFERROR(_xlfn.XLOOKUP(A:A,HC!B:B,HC!E:E,,0),0)</f>
        <v>&gt; 60 dias</v>
      </c>
    </row>
    <row r="158" spans="1:253" ht="15.5">
      <c r="A158" s="205" t="s">
        <v>343</v>
      </c>
      <c r="B158" s="205">
        <v>67757292</v>
      </c>
      <c r="C158" s="210">
        <v>46160</v>
      </c>
      <c r="D158" s="205" t="s">
        <v>449</v>
      </c>
      <c r="E158" s="205" t="s">
        <v>431</v>
      </c>
      <c r="F158" s="205" t="s">
        <v>32</v>
      </c>
      <c r="G158" s="205" t="s">
        <v>436</v>
      </c>
      <c r="H158" s="205" t="s">
        <v>453</v>
      </c>
      <c r="I158" s="206" t="s">
        <v>447</v>
      </c>
      <c r="J158" s="168" t="s">
        <v>33</v>
      </c>
      <c r="K158" s="168" t="s">
        <v>33</v>
      </c>
      <c r="L158" s="168" t="s">
        <v>33</v>
      </c>
      <c r="M158" s="168" t="s">
        <v>33</v>
      </c>
      <c r="N158" s="168" t="s">
        <v>33</v>
      </c>
      <c r="O158" s="168" t="s">
        <v>33</v>
      </c>
      <c r="P158" s="168" t="s">
        <v>33</v>
      </c>
      <c r="Q158" s="168" t="s">
        <v>33</v>
      </c>
      <c r="R158" s="168" t="s">
        <v>33</v>
      </c>
      <c r="S158" s="168" t="s">
        <v>33</v>
      </c>
      <c r="T158" s="168" t="s">
        <v>33</v>
      </c>
      <c r="U158" s="168" t="s">
        <v>33</v>
      </c>
      <c r="V158" s="169" t="s">
        <v>33</v>
      </c>
      <c r="W158" s="169" t="s">
        <v>33</v>
      </c>
      <c r="X158" s="169" t="s">
        <v>33</v>
      </c>
      <c r="Y158" s="169" t="s">
        <v>33</v>
      </c>
      <c r="Z158" s="169" t="s">
        <v>33</v>
      </c>
      <c r="AA158" s="169" t="s">
        <v>33</v>
      </c>
      <c r="AB158" s="169" t="s">
        <v>33</v>
      </c>
      <c r="AC158" s="169" t="s">
        <v>33</v>
      </c>
      <c r="AD158" s="169" t="s">
        <v>33</v>
      </c>
      <c r="AE158" s="169" t="s">
        <v>33</v>
      </c>
      <c r="AF158" s="169" t="s">
        <v>33</v>
      </c>
      <c r="AG158" s="169" t="s">
        <v>33</v>
      </c>
      <c r="AH158" s="169" t="s">
        <v>33</v>
      </c>
      <c r="AI158" s="169" t="s">
        <v>33</v>
      </c>
      <c r="AJ158" s="169" t="s">
        <v>33</v>
      </c>
      <c r="AK158" s="169" t="s">
        <v>33</v>
      </c>
      <c r="AL158" s="169" t="s">
        <v>33</v>
      </c>
      <c r="AM158" s="169" t="s">
        <v>33</v>
      </c>
      <c r="AN158" s="169" t="s">
        <v>33</v>
      </c>
      <c r="AO158" s="169" t="s">
        <v>33</v>
      </c>
      <c r="AP158" s="169" t="s">
        <v>33</v>
      </c>
      <c r="AQ158" s="169" t="s">
        <v>464</v>
      </c>
      <c r="AR158" s="169" t="s">
        <v>33</v>
      </c>
      <c r="AS158" s="169" t="s">
        <v>34</v>
      </c>
      <c r="AT158" s="169" t="s">
        <v>33</v>
      </c>
      <c r="AU158" s="169" t="s">
        <v>33</v>
      </c>
      <c r="AV158" s="169" t="s">
        <v>34</v>
      </c>
      <c r="AW158" s="169" t="s">
        <v>33</v>
      </c>
      <c r="AX158" s="169" t="s">
        <v>33</v>
      </c>
      <c r="AY158" s="169" t="s">
        <v>33</v>
      </c>
      <c r="AZ158" s="169" t="s">
        <v>33</v>
      </c>
      <c r="BA158" s="169" t="s">
        <v>33</v>
      </c>
      <c r="BB158" s="169" t="s">
        <v>33</v>
      </c>
      <c r="BC158" s="207" t="s">
        <v>33</v>
      </c>
      <c r="BD158" s="207" t="s">
        <v>33</v>
      </c>
      <c r="BE158" s="207" t="s">
        <v>33</v>
      </c>
      <c r="BF158" s="208" t="s">
        <v>33</v>
      </c>
      <c r="BG158" s="196"/>
      <c r="BH158" s="211" t="str">
        <f>Data[[#This Row],[Tipo de Muestra]]</f>
        <v>Critica</v>
      </c>
      <c r="BI158" s="196"/>
      <c r="BJ158" s="196"/>
      <c r="BK158">
        <f t="shared" si="376"/>
        <v>1</v>
      </c>
      <c r="BL158">
        <f t="shared" si="377"/>
        <v>1</v>
      </c>
      <c r="BM158">
        <f t="shared" si="503"/>
        <v>1</v>
      </c>
      <c r="BN158">
        <f t="shared" si="504"/>
        <v>1</v>
      </c>
      <c r="BO158">
        <f t="shared" si="505"/>
        <v>1</v>
      </c>
      <c r="BP158">
        <f t="shared" si="506"/>
        <v>1</v>
      </c>
      <c r="BQ158">
        <f t="shared" si="507"/>
        <v>1</v>
      </c>
      <c r="BR158">
        <f t="shared" si="508"/>
        <v>1</v>
      </c>
      <c r="BS158">
        <f t="shared" si="509"/>
        <v>1</v>
      </c>
      <c r="BT158">
        <f t="shared" si="510"/>
        <v>1</v>
      </c>
      <c r="BU158">
        <f t="shared" si="511"/>
        <v>1</v>
      </c>
      <c r="BV158">
        <f t="shared" si="512"/>
        <v>1</v>
      </c>
      <c r="BW158">
        <f t="shared" si="513"/>
        <v>1</v>
      </c>
      <c r="BX158">
        <f t="shared" si="514"/>
        <v>1</v>
      </c>
      <c r="BY158">
        <f t="shared" si="515"/>
        <v>1</v>
      </c>
      <c r="BZ158">
        <f t="shared" si="516"/>
        <v>1</v>
      </c>
      <c r="CA158">
        <f t="shared" si="517"/>
        <v>1</v>
      </c>
      <c r="CB158">
        <f t="shared" si="518"/>
        <v>1</v>
      </c>
      <c r="CC158">
        <f t="shared" si="519"/>
        <v>1</v>
      </c>
      <c r="CD158">
        <f t="shared" si="520"/>
        <v>1</v>
      </c>
      <c r="CE158">
        <f t="shared" si="521"/>
        <v>1</v>
      </c>
      <c r="CF158">
        <f t="shared" si="469"/>
        <v>1</v>
      </c>
      <c r="CG158">
        <f t="shared" si="470"/>
        <v>1</v>
      </c>
      <c r="CH158">
        <f t="shared" si="471"/>
        <v>1</v>
      </c>
      <c r="CI158">
        <f t="shared" si="472"/>
        <v>1</v>
      </c>
      <c r="CJ158">
        <f t="shared" si="473"/>
        <v>1</v>
      </c>
      <c r="CK158">
        <f t="shared" si="474"/>
        <v>1</v>
      </c>
      <c r="CL158">
        <f t="shared" si="475"/>
        <v>1</v>
      </c>
      <c r="CM158">
        <f t="shared" si="476"/>
        <v>1</v>
      </c>
      <c r="CN158">
        <f t="shared" si="477"/>
        <v>1</v>
      </c>
      <c r="CO158">
        <f t="shared" si="478"/>
        <v>1</v>
      </c>
      <c r="CP158">
        <f t="shared" si="479"/>
        <v>1</v>
      </c>
      <c r="CQ158">
        <f t="shared" si="480"/>
        <v>1</v>
      </c>
      <c r="CR158">
        <f t="shared" si="481"/>
        <v>1</v>
      </c>
      <c r="CS158">
        <f t="shared" si="482"/>
        <v>0</v>
      </c>
      <c r="CT158">
        <f t="shared" si="483"/>
        <v>1</v>
      </c>
      <c r="CU158">
        <f t="shared" si="484"/>
        <v>1</v>
      </c>
      <c r="CV158">
        <f t="shared" si="485"/>
        <v>0</v>
      </c>
      <c r="CW158">
        <f t="shared" si="486"/>
        <v>1</v>
      </c>
      <c r="CX158">
        <f t="shared" si="487"/>
        <v>1</v>
      </c>
      <c r="CY158">
        <f t="shared" si="488"/>
        <v>1</v>
      </c>
      <c r="CZ158">
        <f t="shared" si="489"/>
        <v>1</v>
      </c>
      <c r="DA158">
        <f t="shared" si="490"/>
        <v>1</v>
      </c>
      <c r="DB158">
        <f t="shared" si="491"/>
        <v>1</v>
      </c>
      <c r="DC158" s="187">
        <f t="shared" si="492"/>
        <v>1</v>
      </c>
      <c r="DD158" s="187">
        <f t="shared" si="493"/>
        <v>1</v>
      </c>
      <c r="DE158" s="187">
        <f t="shared" si="494"/>
        <v>1</v>
      </c>
      <c r="DF158" s="187">
        <f t="shared" si="378"/>
        <v>1</v>
      </c>
      <c r="DG158">
        <f t="shared" si="522"/>
        <v>1</v>
      </c>
      <c r="DH158" s="7">
        <f t="shared" si="379"/>
        <v>0.15</v>
      </c>
      <c r="DI158" s="7">
        <f t="shared" si="380"/>
        <v>0.15</v>
      </c>
      <c r="DJ158" s="7">
        <f t="shared" si="381"/>
        <v>0.15</v>
      </c>
      <c r="DK158" s="7">
        <f t="shared" si="523"/>
        <v>0.15</v>
      </c>
      <c r="DL158" s="7">
        <f t="shared" si="382"/>
        <v>0.3</v>
      </c>
      <c r="DM158" s="7">
        <f t="shared" si="383"/>
        <v>0.3</v>
      </c>
      <c r="DN158" s="7">
        <f t="shared" si="384"/>
        <v>0.3</v>
      </c>
      <c r="DO158" s="7">
        <f t="shared" si="385"/>
        <v>0.3</v>
      </c>
      <c r="DP158" s="7">
        <f>IF(MIN(Data[[#This Row],[¿El agente demuestra escucha activa durante la gestión?6]:[¿El agente parafrasea para confirmar entendimiento?9]])=0,0,30%)</f>
        <v>0.3</v>
      </c>
      <c r="DQ158" s="7">
        <f t="shared" si="386"/>
        <v>0.3</v>
      </c>
      <c r="DR158" s="7">
        <f t="shared" si="387"/>
        <v>0.3</v>
      </c>
      <c r="DS158" s="7">
        <f t="shared" si="388"/>
        <v>0.3</v>
      </c>
      <c r="DT158" s="7">
        <f t="shared" si="389"/>
        <v>0.3</v>
      </c>
      <c r="DU158" s="7">
        <f>IF(MIN(Data[[#This Row],[¿El agente adapta su comunicación al cliente?11]:[¿El agente utiliza el plural corporativo correctamente?14]])=0,0,30%)</f>
        <v>0.3</v>
      </c>
      <c r="DV158" s="7">
        <f t="shared" si="390"/>
        <v>0.25</v>
      </c>
      <c r="DW158" s="7">
        <f t="shared" si="524"/>
        <v>0.25</v>
      </c>
      <c r="DX158" s="7">
        <f t="shared" si="525"/>
        <v>1</v>
      </c>
      <c r="DY158" s="7">
        <f t="shared" si="495"/>
        <v>1</v>
      </c>
      <c r="DZ158" s="7">
        <f t="shared" si="496"/>
        <v>1</v>
      </c>
      <c r="EA158" s="7">
        <f t="shared" si="497"/>
        <v>1</v>
      </c>
      <c r="EB158" s="7">
        <f t="shared" si="498"/>
        <v>1</v>
      </c>
      <c r="EC158" s="7">
        <f t="shared" si="526"/>
        <v>1</v>
      </c>
      <c r="ED158" s="7">
        <f t="shared" si="391"/>
        <v>1</v>
      </c>
      <c r="EE158" s="7">
        <f t="shared" si="392"/>
        <v>1</v>
      </c>
      <c r="EF158" s="7">
        <f>IF(SUM(Data[[#This Row],[¿El agente presenta correctamente los beneficios del producto?23]:[¿El agente comunica beneficios emocionales al cliente?24]])=200%,100%,0%)</f>
        <v>1</v>
      </c>
      <c r="EG158" s="7">
        <f t="shared" si="393"/>
        <v>1</v>
      </c>
      <c r="EH158" s="7">
        <f t="shared" si="394"/>
        <v>1</v>
      </c>
      <c r="EI158" s="7">
        <f t="shared" si="395"/>
        <v>1</v>
      </c>
      <c r="EJ158" s="7">
        <f t="shared" si="527"/>
        <v>1</v>
      </c>
      <c r="EK158" s="7">
        <f t="shared" si="396"/>
        <v>1</v>
      </c>
      <c r="EL158" s="7">
        <f>+Data[[#This Row],[¿El agente explica los términos y condiciones del servicio?28]]</f>
        <v>1</v>
      </c>
      <c r="EM158" s="7">
        <f t="shared" si="397"/>
        <v>1</v>
      </c>
      <c r="EN158" s="7">
        <f>+Data[[#This Row],[¿El agente identifica correctamente la solicitud del cliente? 2]]</f>
        <v>1</v>
      </c>
      <c r="EO158" s="7">
        <f t="shared" si="398"/>
        <v>1</v>
      </c>
      <c r="EP158" s="7">
        <f t="shared" si="399"/>
        <v>1</v>
      </c>
      <c r="EQ158" s="7">
        <f t="shared" si="400"/>
        <v>1</v>
      </c>
      <c r="ER158" s="7">
        <f t="shared" si="528"/>
        <v>1</v>
      </c>
      <c r="ES158" s="7">
        <f t="shared" si="401"/>
        <v>1</v>
      </c>
      <c r="ET158" s="7">
        <f t="shared" si="402"/>
        <v>1</v>
      </c>
      <c r="EU158" s="7">
        <f t="shared" si="529"/>
        <v>1</v>
      </c>
      <c r="EV158" s="7">
        <f t="shared" si="403"/>
        <v>1</v>
      </c>
      <c r="EW158" s="7">
        <f t="shared" si="404"/>
        <v>1</v>
      </c>
      <c r="EX158" s="7">
        <f t="shared" si="499"/>
        <v>1</v>
      </c>
      <c r="EY158" s="7">
        <f t="shared" si="500"/>
        <v>1</v>
      </c>
      <c r="EZ158" s="7">
        <f t="shared" si="405"/>
        <v>1</v>
      </c>
      <c r="FA158" s="7">
        <f t="shared" si="501"/>
        <v>1</v>
      </c>
      <c r="FB158" s="7">
        <f t="shared" si="530"/>
        <v>1</v>
      </c>
      <c r="FC158" s="7">
        <f t="shared" si="531"/>
        <v>1</v>
      </c>
      <c r="FD158" s="7">
        <f t="shared" si="406"/>
        <v>1</v>
      </c>
      <c r="FE158" s="7">
        <f t="shared" si="407"/>
        <v>0</v>
      </c>
      <c r="FF158" s="7">
        <f t="shared" si="408"/>
        <v>1</v>
      </c>
      <c r="FG158" s="7">
        <f t="shared" si="409"/>
        <v>1</v>
      </c>
      <c r="FH158" s="7">
        <f t="shared" si="410"/>
        <v>0</v>
      </c>
      <c r="FI158" s="7">
        <f t="shared" si="411"/>
        <v>1</v>
      </c>
      <c r="FJ158" s="7">
        <f t="shared" si="532"/>
        <v>0</v>
      </c>
      <c r="FK158" s="7">
        <f t="shared" si="412"/>
        <v>1</v>
      </c>
      <c r="FL158" s="7">
        <f>+Data[[#This Row],[¿El agente gestiona la oferta según la campaña vigente?48]]</f>
        <v>1</v>
      </c>
      <c r="FM158" s="7">
        <f t="shared" si="413"/>
        <v>1</v>
      </c>
      <c r="FN158" s="7">
        <f t="shared" si="414"/>
        <v>1</v>
      </c>
      <c r="FO158" s="7">
        <f t="shared" si="415"/>
        <v>1</v>
      </c>
      <c r="FP158" s="7">
        <f t="shared" si="533"/>
        <v>1</v>
      </c>
      <c r="FQ158" s="7">
        <f t="shared" si="416"/>
        <v>1</v>
      </c>
      <c r="FR158" s="7">
        <f>+Data[[#This Row],[¿El agente registra correctamente todas las interacciones?52]]</f>
        <v>1</v>
      </c>
      <c r="FS158" s="7">
        <f t="shared" si="534"/>
        <v>0</v>
      </c>
      <c r="FT158" s="240">
        <f t="shared" si="417"/>
        <v>1</v>
      </c>
      <c r="FU158" s="7">
        <f>+Data[[#This Row],[¿El agente confirma la titularidad del cliente adecuadamente?53]]</f>
        <v>1</v>
      </c>
      <c r="FV158" s="240">
        <f t="shared" si="418"/>
        <v>1</v>
      </c>
      <c r="FW158" s="240">
        <f t="shared" si="419"/>
        <v>1</v>
      </c>
      <c r="FX158" s="7">
        <f t="shared" si="535"/>
        <v>1</v>
      </c>
      <c r="FY158" s="240">
        <f t="shared" si="420"/>
        <v>1</v>
      </c>
      <c r="FZ158" s="7">
        <f>+Data[[#This Row],[¿El agente evita compartir información sensible?56]]</f>
        <v>1</v>
      </c>
      <c r="GA158" s="7">
        <f t="shared" si="536"/>
        <v>1</v>
      </c>
      <c r="GB158" s="189">
        <f t="shared" si="537"/>
        <v>0.1</v>
      </c>
      <c r="GC158" s="189">
        <f t="shared" si="538"/>
        <v>0.3</v>
      </c>
      <c r="GD158" s="190">
        <f t="shared" si="539"/>
        <v>0</v>
      </c>
      <c r="GE158" s="190">
        <f t="shared" si="540"/>
        <v>0.3</v>
      </c>
      <c r="GF158" s="7">
        <f t="shared" si="541"/>
        <v>0.7</v>
      </c>
      <c r="GG158" s="187">
        <f>1</f>
        <v>1</v>
      </c>
      <c r="GH158" s="187">
        <f t="shared" si="421"/>
        <v>1</v>
      </c>
      <c r="GI158" t="str">
        <f t="shared" si="422"/>
        <v/>
      </c>
      <c r="GJ158" t="str">
        <f t="shared" si="423"/>
        <v/>
      </c>
      <c r="GK158" t="str">
        <f t="shared" si="424"/>
        <v/>
      </c>
      <c r="GN158" t="str">
        <f t="shared" si="425"/>
        <v/>
      </c>
      <c r="GO158" t="str">
        <f t="shared" si="426"/>
        <v/>
      </c>
      <c r="GP158" t="str">
        <f t="shared" si="427"/>
        <v/>
      </c>
      <c r="GQ158" t="str">
        <f t="shared" si="428"/>
        <v/>
      </c>
      <c r="GR158" t="str">
        <f t="shared" si="429"/>
        <v/>
      </c>
      <c r="GS158" t="str">
        <f t="shared" si="430"/>
        <v/>
      </c>
      <c r="GT158" t="str">
        <f t="shared" si="431"/>
        <v/>
      </c>
      <c r="GU158" t="e">
        <f>IF(#REF!="No",#REF!,"")</f>
        <v>#REF!</v>
      </c>
      <c r="GV158" t="str">
        <f t="shared" si="432"/>
        <v/>
      </c>
      <c r="GW158" t="str">
        <f t="shared" si="433"/>
        <v/>
      </c>
      <c r="GX158" t="str">
        <f t="shared" si="434"/>
        <v/>
      </c>
      <c r="GY158" t="str">
        <f t="shared" si="435"/>
        <v/>
      </c>
      <c r="GZ158" t="str">
        <f t="shared" si="436"/>
        <v/>
      </c>
      <c r="HA158" t="str">
        <f t="shared" si="437"/>
        <v/>
      </c>
      <c r="HB158" t="str">
        <f t="shared" si="438"/>
        <v/>
      </c>
      <c r="HC158" t="str">
        <f t="shared" si="439"/>
        <v/>
      </c>
      <c r="HD158" t="str">
        <f t="shared" si="440"/>
        <v/>
      </c>
      <c r="HE158" t="str">
        <f t="shared" si="441"/>
        <v/>
      </c>
      <c r="HF158" t="str">
        <f t="shared" si="442"/>
        <v/>
      </c>
      <c r="HG158" t="str">
        <f t="shared" si="443"/>
        <v/>
      </c>
      <c r="HH158" t="str">
        <f t="shared" si="444"/>
        <v/>
      </c>
      <c r="HI158" t="str">
        <f t="shared" si="445"/>
        <v/>
      </c>
      <c r="HJ158" t="str">
        <f t="shared" si="446"/>
        <v/>
      </c>
      <c r="HK158" t="str">
        <f t="shared" si="447"/>
        <v/>
      </c>
      <c r="HL158" t="str">
        <f t="shared" si="448"/>
        <v/>
      </c>
      <c r="HM158" t="str">
        <f t="shared" si="449"/>
        <v/>
      </c>
      <c r="HN158" t="str">
        <f t="shared" si="450"/>
        <v/>
      </c>
      <c r="HO158" t="str">
        <f t="shared" si="451"/>
        <v/>
      </c>
      <c r="HP158" t="str">
        <f t="shared" si="452"/>
        <v/>
      </c>
      <c r="HQ158" t="e">
        <f>IF(#REF!="No",#REF!,"")</f>
        <v>#REF!</v>
      </c>
      <c r="HR158" t="e">
        <f>IF(#REF!="No",#REF!,"")</f>
        <v>#REF!</v>
      </c>
      <c r="HS158" t="str">
        <f t="shared" si="453"/>
        <v/>
      </c>
      <c r="HT158" t="str">
        <f t="shared" si="454"/>
        <v xml:space="preserve">¿El agente realiza venta cruzada cuando corresponde? </v>
      </c>
      <c r="HU158" t="str">
        <f t="shared" si="455"/>
        <v/>
      </c>
      <c r="HV158" t="str">
        <f t="shared" si="456"/>
        <v/>
      </c>
      <c r="HW158" t="str">
        <f t="shared" si="457"/>
        <v xml:space="preserve">¿El agente realiza seguimiento adecuado al caso o solicitud? </v>
      </c>
      <c r="HX158" t="str">
        <f t="shared" si="458"/>
        <v/>
      </c>
      <c r="HY158" t="str">
        <f t="shared" si="459"/>
        <v/>
      </c>
      <c r="HZ158" t="str">
        <f t="shared" si="460"/>
        <v/>
      </c>
      <c r="IA158" t="str">
        <f t="shared" si="461"/>
        <v/>
      </c>
      <c r="IB158" t="str">
        <f t="shared" si="462"/>
        <v/>
      </c>
      <c r="IC158" t="str">
        <f t="shared" si="463"/>
        <v/>
      </c>
      <c r="ID158" s="187" t="str">
        <f t="shared" si="464"/>
        <v/>
      </c>
      <c r="IE158" s="187" t="str">
        <f t="shared" si="465"/>
        <v/>
      </c>
      <c r="IF158" s="187" t="str">
        <f t="shared" si="466"/>
        <v/>
      </c>
      <c r="IG158" s="187" t="str">
        <f t="shared" si="467"/>
        <v/>
      </c>
      <c r="IH158" s="78" t="str">
        <f>A158&amp;" "&amp;F158&amp;" "&amp;Data[[#This Row],[mes]]</f>
        <v>Yadira Isabel Fajardo Gil Outbound may-26</v>
      </c>
      <c r="II158" s="78">
        <f t="shared" si="502"/>
        <v>1</v>
      </c>
      <c r="IJ158" s="78">
        <f t="shared" si="542"/>
        <v>1</v>
      </c>
      <c r="IK158" s="78">
        <f>IF(Data[[#This Row],[Muestra Critica]]&gt;0,Data[[#This Row],[Muestra Critica]],"")</f>
        <v>1</v>
      </c>
      <c r="IL158">
        <f>IF(IK158="","",COUNTIF($IK$3:$IK573,IK158))</f>
        <v>397</v>
      </c>
      <c r="IM158">
        <f t="shared" si="543"/>
        <v>0</v>
      </c>
      <c r="IN158" s="188" t="str">
        <f t="shared" si="468"/>
        <v>may-26</v>
      </c>
      <c r="IO158" s="78"/>
      <c r="IP158" s="78"/>
      <c r="IQ158" s="78"/>
      <c r="IR158" s="78"/>
      <c r="IS158" s="78" t="str">
        <f ca="1">IFERROR(_xlfn.XLOOKUP(A:A,HC!B:B,HC!E:E,,0),0)</f>
        <v>&gt; 60 dias</v>
      </c>
    </row>
    <row r="159" spans="1:253" ht="15.5">
      <c r="A159" s="205" t="s">
        <v>344</v>
      </c>
      <c r="B159" s="205">
        <v>62407526</v>
      </c>
      <c r="C159" s="210">
        <v>46160</v>
      </c>
      <c r="D159" s="205" t="s">
        <v>449</v>
      </c>
      <c r="E159" s="205" t="s">
        <v>431</v>
      </c>
      <c r="F159" s="205" t="s">
        <v>32</v>
      </c>
      <c r="G159" s="205" t="s">
        <v>436</v>
      </c>
      <c r="H159" s="205" t="s">
        <v>453</v>
      </c>
      <c r="I159" s="206" t="s">
        <v>447</v>
      </c>
      <c r="J159" s="168" t="s">
        <v>33</v>
      </c>
      <c r="K159" s="168" t="s">
        <v>33</v>
      </c>
      <c r="L159" s="168" t="s">
        <v>33</v>
      </c>
      <c r="M159" s="168" t="s">
        <v>33</v>
      </c>
      <c r="N159" s="168" t="s">
        <v>33</v>
      </c>
      <c r="O159" s="168" t="s">
        <v>33</v>
      </c>
      <c r="P159" s="168" t="s">
        <v>33</v>
      </c>
      <c r="Q159" s="168" t="s">
        <v>33</v>
      </c>
      <c r="R159" s="168" t="s">
        <v>33</v>
      </c>
      <c r="S159" s="168" t="s">
        <v>33</v>
      </c>
      <c r="T159" s="168" t="s">
        <v>33</v>
      </c>
      <c r="U159" s="168" t="s">
        <v>33</v>
      </c>
      <c r="V159" s="169" t="s">
        <v>33</v>
      </c>
      <c r="W159" s="169" t="s">
        <v>33</v>
      </c>
      <c r="X159" s="169" t="s">
        <v>33</v>
      </c>
      <c r="Y159" s="169" t="s">
        <v>33</v>
      </c>
      <c r="Z159" s="169" t="s">
        <v>33</v>
      </c>
      <c r="AA159" s="169" t="s">
        <v>33</v>
      </c>
      <c r="AB159" s="169" t="s">
        <v>33</v>
      </c>
      <c r="AC159" s="169" t="s">
        <v>33</v>
      </c>
      <c r="AD159" s="169" t="s">
        <v>33</v>
      </c>
      <c r="AE159" s="169" t="s">
        <v>33</v>
      </c>
      <c r="AF159" s="169" t="s">
        <v>33</v>
      </c>
      <c r="AG159" s="169" t="s">
        <v>33</v>
      </c>
      <c r="AH159" s="169" t="s">
        <v>33</v>
      </c>
      <c r="AI159" s="169" t="s">
        <v>33</v>
      </c>
      <c r="AJ159" s="169" t="s">
        <v>33</v>
      </c>
      <c r="AK159" s="169" t="s">
        <v>33</v>
      </c>
      <c r="AL159" s="169" t="s">
        <v>33</v>
      </c>
      <c r="AM159" s="169" t="s">
        <v>33</v>
      </c>
      <c r="AN159" s="169" t="s">
        <v>33</v>
      </c>
      <c r="AO159" s="169" t="s">
        <v>33</v>
      </c>
      <c r="AP159" s="169" t="s">
        <v>33</v>
      </c>
      <c r="AQ159" s="169" t="s">
        <v>464</v>
      </c>
      <c r="AR159" s="169" t="s">
        <v>33</v>
      </c>
      <c r="AS159" s="169" t="s">
        <v>34</v>
      </c>
      <c r="AT159" s="169" t="s">
        <v>33</v>
      </c>
      <c r="AU159" s="169" t="s">
        <v>33</v>
      </c>
      <c r="AV159" s="169" t="s">
        <v>33</v>
      </c>
      <c r="AW159" s="169" t="s">
        <v>34</v>
      </c>
      <c r="AX159" s="169" t="s">
        <v>33</v>
      </c>
      <c r="AY159" s="169" t="s">
        <v>33</v>
      </c>
      <c r="AZ159" s="169" t="s">
        <v>33</v>
      </c>
      <c r="BA159" s="169" t="s">
        <v>33</v>
      </c>
      <c r="BB159" s="169" t="s">
        <v>33</v>
      </c>
      <c r="BC159" s="207" t="s">
        <v>33</v>
      </c>
      <c r="BD159" s="207" t="s">
        <v>33</v>
      </c>
      <c r="BE159" s="207" t="s">
        <v>33</v>
      </c>
      <c r="BF159" s="208" t="s">
        <v>33</v>
      </c>
      <c r="BG159" s="196"/>
      <c r="BH159" s="211" t="str">
        <f>Data[[#This Row],[Tipo de Muestra]]</f>
        <v>Critica</v>
      </c>
      <c r="BI159" s="196"/>
      <c r="BJ159" s="196"/>
      <c r="BK159">
        <f t="shared" si="376"/>
        <v>1</v>
      </c>
      <c r="BL159">
        <f t="shared" si="377"/>
        <v>1</v>
      </c>
      <c r="BM159">
        <f t="shared" si="503"/>
        <v>1</v>
      </c>
      <c r="BN159">
        <f t="shared" si="504"/>
        <v>1</v>
      </c>
      <c r="BO159">
        <f t="shared" si="505"/>
        <v>1</v>
      </c>
      <c r="BP159">
        <f t="shared" si="506"/>
        <v>1</v>
      </c>
      <c r="BQ159">
        <f t="shared" si="507"/>
        <v>1</v>
      </c>
      <c r="BR159">
        <f t="shared" si="508"/>
        <v>1</v>
      </c>
      <c r="BS159">
        <f t="shared" si="509"/>
        <v>1</v>
      </c>
      <c r="BT159">
        <f t="shared" si="510"/>
        <v>1</v>
      </c>
      <c r="BU159">
        <f t="shared" si="511"/>
        <v>1</v>
      </c>
      <c r="BV159">
        <f t="shared" si="512"/>
        <v>1</v>
      </c>
      <c r="BW159">
        <f t="shared" si="513"/>
        <v>1</v>
      </c>
      <c r="BX159">
        <f t="shared" si="514"/>
        <v>1</v>
      </c>
      <c r="BY159">
        <f t="shared" si="515"/>
        <v>1</v>
      </c>
      <c r="BZ159">
        <f t="shared" si="516"/>
        <v>1</v>
      </c>
      <c r="CA159">
        <f t="shared" si="517"/>
        <v>1</v>
      </c>
      <c r="CB159">
        <f t="shared" si="518"/>
        <v>1</v>
      </c>
      <c r="CC159">
        <f t="shared" si="519"/>
        <v>1</v>
      </c>
      <c r="CD159">
        <f t="shared" si="520"/>
        <v>1</v>
      </c>
      <c r="CE159">
        <f t="shared" si="521"/>
        <v>1</v>
      </c>
      <c r="CF159">
        <f t="shared" si="469"/>
        <v>1</v>
      </c>
      <c r="CG159">
        <f t="shared" si="470"/>
        <v>1</v>
      </c>
      <c r="CH159">
        <f t="shared" si="471"/>
        <v>1</v>
      </c>
      <c r="CI159">
        <f t="shared" si="472"/>
        <v>1</v>
      </c>
      <c r="CJ159">
        <f t="shared" si="473"/>
        <v>1</v>
      </c>
      <c r="CK159">
        <f t="shared" si="474"/>
        <v>1</v>
      </c>
      <c r="CL159">
        <f t="shared" si="475"/>
        <v>1</v>
      </c>
      <c r="CM159">
        <f t="shared" si="476"/>
        <v>1</v>
      </c>
      <c r="CN159">
        <f t="shared" si="477"/>
        <v>1</v>
      </c>
      <c r="CO159">
        <f t="shared" si="478"/>
        <v>1</v>
      </c>
      <c r="CP159">
        <f t="shared" si="479"/>
        <v>1</v>
      </c>
      <c r="CQ159">
        <f t="shared" si="480"/>
        <v>1</v>
      </c>
      <c r="CR159">
        <f t="shared" si="481"/>
        <v>1</v>
      </c>
      <c r="CS159">
        <f t="shared" si="482"/>
        <v>0</v>
      </c>
      <c r="CT159">
        <f t="shared" si="483"/>
        <v>1</v>
      </c>
      <c r="CU159">
        <f t="shared" si="484"/>
        <v>1</v>
      </c>
      <c r="CV159">
        <f t="shared" si="485"/>
        <v>1</v>
      </c>
      <c r="CW159">
        <f t="shared" si="486"/>
        <v>0</v>
      </c>
      <c r="CX159">
        <f t="shared" si="487"/>
        <v>1</v>
      </c>
      <c r="CY159">
        <f t="shared" si="488"/>
        <v>1</v>
      </c>
      <c r="CZ159">
        <f t="shared" si="489"/>
        <v>1</v>
      </c>
      <c r="DA159">
        <f t="shared" si="490"/>
        <v>1</v>
      </c>
      <c r="DB159">
        <f t="shared" si="491"/>
        <v>1</v>
      </c>
      <c r="DC159" s="187">
        <f t="shared" si="492"/>
        <v>1</v>
      </c>
      <c r="DD159" s="187">
        <f t="shared" si="493"/>
        <v>1</v>
      </c>
      <c r="DE159" s="187">
        <f t="shared" si="494"/>
        <v>1</v>
      </c>
      <c r="DF159" s="187">
        <f t="shared" si="378"/>
        <v>1</v>
      </c>
      <c r="DG159">
        <f t="shared" si="522"/>
        <v>1</v>
      </c>
      <c r="DH159" s="7">
        <f t="shared" si="379"/>
        <v>0.15</v>
      </c>
      <c r="DI159" s="7">
        <f t="shared" si="380"/>
        <v>0.15</v>
      </c>
      <c r="DJ159" s="7">
        <f t="shared" si="381"/>
        <v>0.15</v>
      </c>
      <c r="DK159" s="7">
        <f t="shared" si="523"/>
        <v>0.15</v>
      </c>
      <c r="DL159" s="7">
        <f t="shared" si="382"/>
        <v>0.3</v>
      </c>
      <c r="DM159" s="7">
        <f t="shared" si="383"/>
        <v>0.3</v>
      </c>
      <c r="DN159" s="7">
        <f t="shared" si="384"/>
        <v>0.3</v>
      </c>
      <c r="DO159" s="7">
        <f t="shared" si="385"/>
        <v>0.3</v>
      </c>
      <c r="DP159" s="7">
        <f>IF(MIN(Data[[#This Row],[¿El agente demuestra escucha activa durante la gestión?6]:[¿El agente parafrasea para confirmar entendimiento?9]])=0,0,30%)</f>
        <v>0.3</v>
      </c>
      <c r="DQ159" s="7">
        <f t="shared" si="386"/>
        <v>0.3</v>
      </c>
      <c r="DR159" s="7">
        <f t="shared" si="387"/>
        <v>0.3</v>
      </c>
      <c r="DS159" s="7">
        <f t="shared" si="388"/>
        <v>0.3</v>
      </c>
      <c r="DT159" s="7">
        <f t="shared" si="389"/>
        <v>0.3</v>
      </c>
      <c r="DU159" s="7">
        <f>IF(MIN(Data[[#This Row],[¿El agente adapta su comunicación al cliente?11]:[¿El agente utiliza el plural corporativo correctamente?14]])=0,0,30%)</f>
        <v>0.3</v>
      </c>
      <c r="DV159" s="7">
        <f t="shared" si="390"/>
        <v>0.25</v>
      </c>
      <c r="DW159" s="7">
        <f t="shared" si="524"/>
        <v>0.25</v>
      </c>
      <c r="DX159" s="7">
        <f t="shared" si="525"/>
        <v>1</v>
      </c>
      <c r="DY159" s="7">
        <f t="shared" si="495"/>
        <v>1</v>
      </c>
      <c r="DZ159" s="7">
        <f t="shared" si="496"/>
        <v>1</v>
      </c>
      <c r="EA159" s="7">
        <f t="shared" si="497"/>
        <v>1</v>
      </c>
      <c r="EB159" s="7">
        <f t="shared" si="498"/>
        <v>1</v>
      </c>
      <c r="EC159" s="7">
        <f t="shared" si="526"/>
        <v>1</v>
      </c>
      <c r="ED159" s="7">
        <f t="shared" si="391"/>
        <v>1</v>
      </c>
      <c r="EE159" s="7">
        <f t="shared" si="392"/>
        <v>1</v>
      </c>
      <c r="EF159" s="7">
        <f>IF(SUM(Data[[#This Row],[¿El agente presenta correctamente los beneficios del producto?23]:[¿El agente comunica beneficios emocionales al cliente?24]])=200%,100%,0%)</f>
        <v>1</v>
      </c>
      <c r="EG159" s="7">
        <f t="shared" si="393"/>
        <v>1</v>
      </c>
      <c r="EH159" s="7">
        <f t="shared" si="394"/>
        <v>1</v>
      </c>
      <c r="EI159" s="7">
        <f t="shared" si="395"/>
        <v>1</v>
      </c>
      <c r="EJ159" s="7">
        <f t="shared" si="527"/>
        <v>1</v>
      </c>
      <c r="EK159" s="7">
        <f t="shared" si="396"/>
        <v>1</v>
      </c>
      <c r="EL159" s="7">
        <f>+Data[[#This Row],[¿El agente explica los términos y condiciones del servicio?28]]</f>
        <v>1</v>
      </c>
      <c r="EM159" s="7">
        <f t="shared" si="397"/>
        <v>1</v>
      </c>
      <c r="EN159" s="7">
        <f>+Data[[#This Row],[¿El agente identifica correctamente la solicitud del cliente? 2]]</f>
        <v>1</v>
      </c>
      <c r="EO159" s="7">
        <f t="shared" si="398"/>
        <v>1</v>
      </c>
      <c r="EP159" s="7">
        <f t="shared" si="399"/>
        <v>1</v>
      </c>
      <c r="EQ159" s="7">
        <f t="shared" si="400"/>
        <v>1</v>
      </c>
      <c r="ER159" s="7">
        <f t="shared" si="528"/>
        <v>1</v>
      </c>
      <c r="ES159" s="7">
        <f t="shared" si="401"/>
        <v>1</v>
      </c>
      <c r="ET159" s="7">
        <f t="shared" si="402"/>
        <v>1</v>
      </c>
      <c r="EU159" s="7">
        <f t="shared" si="529"/>
        <v>1</v>
      </c>
      <c r="EV159" s="7">
        <f t="shared" si="403"/>
        <v>1</v>
      </c>
      <c r="EW159" s="7">
        <f t="shared" si="404"/>
        <v>1</v>
      </c>
      <c r="EX159" s="7">
        <f t="shared" si="499"/>
        <v>1</v>
      </c>
      <c r="EY159" s="7">
        <f t="shared" si="500"/>
        <v>1</v>
      </c>
      <c r="EZ159" s="7">
        <f t="shared" si="405"/>
        <v>1</v>
      </c>
      <c r="FA159" s="7">
        <f t="shared" si="501"/>
        <v>1</v>
      </c>
      <c r="FB159" s="7">
        <f t="shared" si="530"/>
        <v>1</v>
      </c>
      <c r="FC159" s="7">
        <f t="shared" si="531"/>
        <v>1</v>
      </c>
      <c r="FD159" s="7">
        <f t="shared" si="406"/>
        <v>1</v>
      </c>
      <c r="FE159" s="7">
        <f t="shared" si="407"/>
        <v>0</v>
      </c>
      <c r="FF159" s="7">
        <f t="shared" si="408"/>
        <v>1</v>
      </c>
      <c r="FG159" s="7">
        <f t="shared" si="409"/>
        <v>1</v>
      </c>
      <c r="FH159" s="7">
        <f t="shared" si="410"/>
        <v>1</v>
      </c>
      <c r="FI159" s="7">
        <f t="shared" si="411"/>
        <v>0</v>
      </c>
      <c r="FJ159" s="7">
        <f t="shared" si="532"/>
        <v>0</v>
      </c>
      <c r="FK159" s="7">
        <f t="shared" si="412"/>
        <v>1</v>
      </c>
      <c r="FL159" s="7">
        <f>+Data[[#This Row],[¿El agente gestiona la oferta según la campaña vigente?48]]</f>
        <v>1</v>
      </c>
      <c r="FM159" s="7">
        <f t="shared" si="413"/>
        <v>1</v>
      </c>
      <c r="FN159" s="7">
        <f t="shared" si="414"/>
        <v>1</v>
      </c>
      <c r="FO159" s="7">
        <f t="shared" si="415"/>
        <v>1</v>
      </c>
      <c r="FP159" s="7">
        <f t="shared" si="533"/>
        <v>1</v>
      </c>
      <c r="FQ159" s="7">
        <f t="shared" si="416"/>
        <v>1</v>
      </c>
      <c r="FR159" s="7">
        <f>+Data[[#This Row],[¿El agente registra correctamente todas las interacciones?52]]</f>
        <v>1</v>
      </c>
      <c r="FS159" s="7">
        <f t="shared" si="534"/>
        <v>0</v>
      </c>
      <c r="FT159" s="240">
        <f t="shared" si="417"/>
        <v>1</v>
      </c>
      <c r="FU159" s="7">
        <f>+Data[[#This Row],[¿El agente confirma la titularidad del cliente adecuadamente?53]]</f>
        <v>1</v>
      </c>
      <c r="FV159" s="240">
        <f t="shared" si="418"/>
        <v>1</v>
      </c>
      <c r="FW159" s="240">
        <f t="shared" si="419"/>
        <v>1</v>
      </c>
      <c r="FX159" s="7">
        <f t="shared" si="535"/>
        <v>1</v>
      </c>
      <c r="FY159" s="240">
        <f t="shared" si="420"/>
        <v>1</v>
      </c>
      <c r="FZ159" s="7">
        <f>+Data[[#This Row],[¿El agente evita compartir información sensible?56]]</f>
        <v>1</v>
      </c>
      <c r="GA159" s="7">
        <f t="shared" si="536"/>
        <v>1</v>
      </c>
      <c r="GB159" s="189">
        <f t="shared" si="537"/>
        <v>0.1</v>
      </c>
      <c r="GC159" s="189">
        <f t="shared" si="538"/>
        <v>0.3</v>
      </c>
      <c r="GD159" s="190">
        <f t="shared" si="539"/>
        <v>0</v>
      </c>
      <c r="GE159" s="190">
        <f t="shared" si="540"/>
        <v>0.3</v>
      </c>
      <c r="GF159" s="7">
        <f t="shared" si="541"/>
        <v>0.7</v>
      </c>
      <c r="GG159" s="187">
        <f>1</f>
        <v>1</v>
      </c>
      <c r="GH159" s="187">
        <f t="shared" si="421"/>
        <v>1</v>
      </c>
      <c r="GI159" t="str">
        <f t="shared" si="422"/>
        <v/>
      </c>
      <c r="GJ159" t="str">
        <f t="shared" si="423"/>
        <v/>
      </c>
      <c r="GK159" t="str">
        <f t="shared" si="424"/>
        <v/>
      </c>
      <c r="GN159" t="str">
        <f t="shared" si="425"/>
        <v/>
      </c>
      <c r="GO159" t="str">
        <f t="shared" si="426"/>
        <v/>
      </c>
      <c r="GP159" t="str">
        <f t="shared" si="427"/>
        <v/>
      </c>
      <c r="GQ159" t="str">
        <f t="shared" si="428"/>
        <v/>
      </c>
      <c r="GR159" t="str">
        <f t="shared" si="429"/>
        <v/>
      </c>
      <c r="GS159" t="str">
        <f t="shared" si="430"/>
        <v/>
      </c>
      <c r="GT159" t="str">
        <f t="shared" si="431"/>
        <v/>
      </c>
      <c r="GU159" t="e">
        <f>IF(#REF!="No",#REF!,"")</f>
        <v>#REF!</v>
      </c>
      <c r="GV159" t="str">
        <f t="shared" si="432"/>
        <v/>
      </c>
      <c r="GW159" t="str">
        <f t="shared" si="433"/>
        <v/>
      </c>
      <c r="GX159" t="str">
        <f t="shared" si="434"/>
        <v/>
      </c>
      <c r="GY159" t="str">
        <f t="shared" si="435"/>
        <v/>
      </c>
      <c r="GZ159" t="str">
        <f t="shared" si="436"/>
        <v/>
      </c>
      <c r="HA159" t="str">
        <f t="shared" si="437"/>
        <v/>
      </c>
      <c r="HB159" t="str">
        <f t="shared" si="438"/>
        <v/>
      </c>
      <c r="HC159" t="str">
        <f t="shared" si="439"/>
        <v/>
      </c>
      <c r="HD159" t="str">
        <f t="shared" si="440"/>
        <v/>
      </c>
      <c r="HE159" t="str">
        <f t="shared" si="441"/>
        <v/>
      </c>
      <c r="HF159" t="str">
        <f t="shared" si="442"/>
        <v/>
      </c>
      <c r="HG159" t="str">
        <f t="shared" si="443"/>
        <v/>
      </c>
      <c r="HH159" t="str">
        <f t="shared" si="444"/>
        <v/>
      </c>
      <c r="HI159" t="str">
        <f t="shared" si="445"/>
        <v/>
      </c>
      <c r="HJ159" t="str">
        <f t="shared" si="446"/>
        <v/>
      </c>
      <c r="HK159" t="str">
        <f t="shared" si="447"/>
        <v/>
      </c>
      <c r="HL159" t="str">
        <f t="shared" si="448"/>
        <v/>
      </c>
      <c r="HM159" t="str">
        <f t="shared" si="449"/>
        <v/>
      </c>
      <c r="HN159" t="str">
        <f t="shared" si="450"/>
        <v/>
      </c>
      <c r="HO159" t="str">
        <f t="shared" si="451"/>
        <v/>
      </c>
      <c r="HP159" t="str">
        <f t="shared" si="452"/>
        <v/>
      </c>
      <c r="HQ159" t="e">
        <f>IF(#REF!="No",#REF!,"")</f>
        <v>#REF!</v>
      </c>
      <c r="HR159" t="e">
        <f>IF(#REF!="No",#REF!,"")</f>
        <v>#REF!</v>
      </c>
      <c r="HS159" t="str">
        <f t="shared" si="453"/>
        <v/>
      </c>
      <c r="HT159" t="str">
        <f t="shared" si="454"/>
        <v xml:space="preserve">¿El agente realiza venta cruzada cuando corresponde? </v>
      </c>
      <c r="HU159" t="str">
        <f t="shared" si="455"/>
        <v/>
      </c>
      <c r="HV159" t="str">
        <f t="shared" si="456"/>
        <v/>
      </c>
      <c r="HW159" t="str">
        <f t="shared" si="457"/>
        <v/>
      </c>
      <c r="HX159" t="str">
        <f t="shared" si="458"/>
        <v xml:space="preserve">¿El agente maneja correctamente las objeciones del cliente? </v>
      </c>
      <c r="HY159" t="str">
        <f t="shared" si="459"/>
        <v/>
      </c>
      <c r="HZ159" t="str">
        <f t="shared" si="460"/>
        <v/>
      </c>
      <c r="IA159" t="str">
        <f t="shared" si="461"/>
        <v/>
      </c>
      <c r="IB159" t="str">
        <f t="shared" si="462"/>
        <v/>
      </c>
      <c r="IC159" t="str">
        <f t="shared" si="463"/>
        <v/>
      </c>
      <c r="ID159" s="187" t="str">
        <f t="shared" si="464"/>
        <v/>
      </c>
      <c r="IE159" s="187" t="str">
        <f t="shared" si="465"/>
        <v/>
      </c>
      <c r="IF159" s="187" t="str">
        <f t="shared" si="466"/>
        <v/>
      </c>
      <c r="IG159" s="187" t="str">
        <f t="shared" si="467"/>
        <v/>
      </c>
      <c r="IH159" s="78" t="str">
        <f>A159&amp;" "&amp;F159&amp;" "&amp;Data[[#This Row],[mes]]</f>
        <v>Jonathan Leonel McClean Marin Outbound may-26</v>
      </c>
      <c r="II159" s="78">
        <f t="shared" si="502"/>
        <v>1</v>
      </c>
      <c r="IJ159" s="78">
        <f t="shared" si="542"/>
        <v>1</v>
      </c>
      <c r="IK159" s="78">
        <f>IF(Data[[#This Row],[Muestra Critica]]&gt;0,Data[[#This Row],[Muestra Critica]],"")</f>
        <v>1</v>
      </c>
      <c r="IL159">
        <f>IF(IK159="","",COUNTIF($IK$3:$IK574,IK159))</f>
        <v>397</v>
      </c>
      <c r="IM159">
        <f t="shared" si="543"/>
        <v>0</v>
      </c>
      <c r="IN159" s="188" t="str">
        <f t="shared" si="468"/>
        <v>may-26</v>
      </c>
      <c r="IO159" s="78"/>
      <c r="IP159" s="78"/>
      <c r="IQ159" s="78"/>
      <c r="IR159" s="78"/>
      <c r="IS159" s="78" t="str">
        <f ca="1">IFERROR(_xlfn.XLOOKUP(A:A,HC!B:B,HC!E:E,,0),0)</f>
        <v>&gt; 60 dias</v>
      </c>
    </row>
    <row r="160" spans="1:253" ht="15.5">
      <c r="A160" s="205" t="s">
        <v>345</v>
      </c>
      <c r="B160" s="205">
        <v>66596273</v>
      </c>
      <c r="C160" s="210">
        <v>46160</v>
      </c>
      <c r="D160" s="205" t="s">
        <v>449</v>
      </c>
      <c r="E160" s="205" t="s">
        <v>431</v>
      </c>
      <c r="F160" s="205" t="s">
        <v>32</v>
      </c>
      <c r="G160" s="205" t="s">
        <v>436</v>
      </c>
      <c r="H160" s="205" t="s">
        <v>453</v>
      </c>
      <c r="I160" s="206" t="s">
        <v>447</v>
      </c>
      <c r="J160" s="168" t="s">
        <v>33</v>
      </c>
      <c r="K160" s="168" t="s">
        <v>33</v>
      </c>
      <c r="L160" s="168" t="s">
        <v>33</v>
      </c>
      <c r="M160" s="168" t="s">
        <v>33</v>
      </c>
      <c r="N160" s="168" t="s">
        <v>33</v>
      </c>
      <c r="O160" s="168" t="s">
        <v>33</v>
      </c>
      <c r="P160" s="168" t="s">
        <v>33</v>
      </c>
      <c r="Q160" s="168" t="s">
        <v>33</v>
      </c>
      <c r="R160" s="168" t="s">
        <v>33</v>
      </c>
      <c r="S160" s="168" t="s">
        <v>33</v>
      </c>
      <c r="T160" s="168" t="s">
        <v>33</v>
      </c>
      <c r="U160" s="168" t="s">
        <v>33</v>
      </c>
      <c r="V160" s="169" t="s">
        <v>33</v>
      </c>
      <c r="W160" s="169" t="s">
        <v>33</v>
      </c>
      <c r="X160" s="169" t="s">
        <v>33</v>
      </c>
      <c r="Y160" s="169" t="s">
        <v>33</v>
      </c>
      <c r="Z160" s="169" t="s">
        <v>33</v>
      </c>
      <c r="AA160" s="169" t="s">
        <v>33</v>
      </c>
      <c r="AB160" s="169" t="s">
        <v>33</v>
      </c>
      <c r="AC160" s="169" t="s">
        <v>33</v>
      </c>
      <c r="AD160" s="169" t="s">
        <v>33</v>
      </c>
      <c r="AE160" s="169" t="s">
        <v>33</v>
      </c>
      <c r="AF160" s="169" t="s">
        <v>33</v>
      </c>
      <c r="AG160" s="169" t="s">
        <v>33</v>
      </c>
      <c r="AH160" s="169" t="s">
        <v>33</v>
      </c>
      <c r="AI160" s="169" t="s">
        <v>33</v>
      </c>
      <c r="AJ160" s="169" t="s">
        <v>33</v>
      </c>
      <c r="AK160" s="169" t="s">
        <v>33</v>
      </c>
      <c r="AL160" s="169" t="s">
        <v>33</v>
      </c>
      <c r="AM160" s="169" t="s">
        <v>33</v>
      </c>
      <c r="AN160" s="169" t="s">
        <v>33</v>
      </c>
      <c r="AO160" s="169" t="s">
        <v>33</v>
      </c>
      <c r="AP160" s="169" t="s">
        <v>33</v>
      </c>
      <c r="AQ160" s="169" t="s">
        <v>464</v>
      </c>
      <c r="AR160" s="169" t="s">
        <v>33</v>
      </c>
      <c r="AS160" s="169" t="s">
        <v>34</v>
      </c>
      <c r="AT160" s="169" t="s">
        <v>33</v>
      </c>
      <c r="AU160" s="169" t="s">
        <v>33</v>
      </c>
      <c r="AV160" s="169" t="s">
        <v>34</v>
      </c>
      <c r="AW160" s="169" t="s">
        <v>34</v>
      </c>
      <c r="AX160" s="169" t="s">
        <v>33</v>
      </c>
      <c r="AY160" s="169" t="s">
        <v>33</v>
      </c>
      <c r="AZ160" s="169" t="s">
        <v>33</v>
      </c>
      <c r="BA160" s="169" t="s">
        <v>33</v>
      </c>
      <c r="BB160" s="169" t="s">
        <v>33</v>
      </c>
      <c r="BC160" s="207" t="s">
        <v>33</v>
      </c>
      <c r="BD160" s="207" t="s">
        <v>33</v>
      </c>
      <c r="BE160" s="207" t="s">
        <v>33</v>
      </c>
      <c r="BF160" s="208" t="s">
        <v>33</v>
      </c>
      <c r="BG160" s="196"/>
      <c r="BH160" s="211" t="str">
        <f>Data[[#This Row],[Tipo de Muestra]]</f>
        <v>Critica</v>
      </c>
      <c r="BI160" s="196"/>
      <c r="BJ160" s="196"/>
      <c r="BK160">
        <f t="shared" si="376"/>
        <v>1</v>
      </c>
      <c r="BL160">
        <f t="shared" si="377"/>
        <v>1</v>
      </c>
      <c r="BM160">
        <f t="shared" si="503"/>
        <v>1</v>
      </c>
      <c r="BN160">
        <f t="shared" si="504"/>
        <v>1</v>
      </c>
      <c r="BO160">
        <f t="shared" si="505"/>
        <v>1</v>
      </c>
      <c r="BP160">
        <f t="shared" si="506"/>
        <v>1</v>
      </c>
      <c r="BQ160">
        <f t="shared" si="507"/>
        <v>1</v>
      </c>
      <c r="BR160">
        <f t="shared" si="508"/>
        <v>1</v>
      </c>
      <c r="BS160">
        <f t="shared" si="509"/>
        <v>1</v>
      </c>
      <c r="BT160">
        <f t="shared" si="510"/>
        <v>1</v>
      </c>
      <c r="BU160">
        <f t="shared" si="511"/>
        <v>1</v>
      </c>
      <c r="BV160">
        <f t="shared" si="512"/>
        <v>1</v>
      </c>
      <c r="BW160">
        <f t="shared" si="513"/>
        <v>1</v>
      </c>
      <c r="BX160">
        <f t="shared" si="514"/>
        <v>1</v>
      </c>
      <c r="BY160">
        <f t="shared" si="515"/>
        <v>1</v>
      </c>
      <c r="BZ160">
        <f t="shared" si="516"/>
        <v>1</v>
      </c>
      <c r="CA160">
        <f t="shared" si="517"/>
        <v>1</v>
      </c>
      <c r="CB160">
        <f t="shared" si="518"/>
        <v>1</v>
      </c>
      <c r="CC160">
        <f t="shared" si="519"/>
        <v>1</v>
      </c>
      <c r="CD160">
        <f t="shared" si="520"/>
        <v>1</v>
      </c>
      <c r="CE160">
        <f t="shared" si="521"/>
        <v>1</v>
      </c>
      <c r="CF160">
        <f t="shared" si="469"/>
        <v>1</v>
      </c>
      <c r="CG160">
        <f t="shared" si="470"/>
        <v>1</v>
      </c>
      <c r="CH160">
        <f t="shared" si="471"/>
        <v>1</v>
      </c>
      <c r="CI160">
        <f t="shared" si="472"/>
        <v>1</v>
      </c>
      <c r="CJ160">
        <f t="shared" si="473"/>
        <v>1</v>
      </c>
      <c r="CK160">
        <f t="shared" si="474"/>
        <v>1</v>
      </c>
      <c r="CL160">
        <f t="shared" si="475"/>
        <v>1</v>
      </c>
      <c r="CM160">
        <f t="shared" si="476"/>
        <v>1</v>
      </c>
      <c r="CN160">
        <f t="shared" si="477"/>
        <v>1</v>
      </c>
      <c r="CO160">
        <f t="shared" si="478"/>
        <v>1</v>
      </c>
      <c r="CP160">
        <f t="shared" si="479"/>
        <v>1</v>
      </c>
      <c r="CQ160">
        <f t="shared" si="480"/>
        <v>1</v>
      </c>
      <c r="CR160">
        <f t="shared" si="481"/>
        <v>1</v>
      </c>
      <c r="CS160">
        <f t="shared" si="482"/>
        <v>0</v>
      </c>
      <c r="CT160">
        <f t="shared" si="483"/>
        <v>1</v>
      </c>
      <c r="CU160">
        <f t="shared" si="484"/>
        <v>1</v>
      </c>
      <c r="CV160">
        <f t="shared" si="485"/>
        <v>0</v>
      </c>
      <c r="CW160">
        <f t="shared" si="486"/>
        <v>0</v>
      </c>
      <c r="CX160">
        <f t="shared" si="487"/>
        <v>1</v>
      </c>
      <c r="CY160">
        <f t="shared" si="488"/>
        <v>1</v>
      </c>
      <c r="CZ160">
        <f t="shared" si="489"/>
        <v>1</v>
      </c>
      <c r="DA160">
        <f t="shared" si="490"/>
        <v>1</v>
      </c>
      <c r="DB160">
        <f t="shared" si="491"/>
        <v>1</v>
      </c>
      <c r="DC160" s="187">
        <f t="shared" si="492"/>
        <v>1</v>
      </c>
      <c r="DD160" s="187">
        <f t="shared" si="493"/>
        <v>1</v>
      </c>
      <c r="DE160" s="187">
        <f t="shared" si="494"/>
        <v>1</v>
      </c>
      <c r="DF160" s="187">
        <f t="shared" si="378"/>
        <v>1</v>
      </c>
      <c r="DG160">
        <f t="shared" si="522"/>
        <v>1</v>
      </c>
      <c r="DH160" s="7">
        <f t="shared" si="379"/>
        <v>0.15</v>
      </c>
      <c r="DI160" s="7">
        <f t="shared" si="380"/>
        <v>0.15</v>
      </c>
      <c r="DJ160" s="7">
        <f t="shared" si="381"/>
        <v>0.15</v>
      </c>
      <c r="DK160" s="7">
        <f t="shared" si="523"/>
        <v>0.15</v>
      </c>
      <c r="DL160" s="7">
        <f t="shared" si="382"/>
        <v>0.3</v>
      </c>
      <c r="DM160" s="7">
        <f t="shared" si="383"/>
        <v>0.3</v>
      </c>
      <c r="DN160" s="7">
        <f t="shared" si="384"/>
        <v>0.3</v>
      </c>
      <c r="DO160" s="7">
        <f t="shared" si="385"/>
        <v>0.3</v>
      </c>
      <c r="DP160" s="7">
        <f>IF(MIN(Data[[#This Row],[¿El agente demuestra escucha activa durante la gestión?6]:[¿El agente parafrasea para confirmar entendimiento?9]])=0,0,30%)</f>
        <v>0.3</v>
      </c>
      <c r="DQ160" s="7">
        <f t="shared" si="386"/>
        <v>0.3</v>
      </c>
      <c r="DR160" s="7">
        <f t="shared" si="387"/>
        <v>0.3</v>
      </c>
      <c r="DS160" s="7">
        <f t="shared" si="388"/>
        <v>0.3</v>
      </c>
      <c r="DT160" s="7">
        <f t="shared" si="389"/>
        <v>0.3</v>
      </c>
      <c r="DU160" s="7">
        <f>IF(MIN(Data[[#This Row],[¿El agente adapta su comunicación al cliente?11]:[¿El agente utiliza el plural corporativo correctamente?14]])=0,0,30%)</f>
        <v>0.3</v>
      </c>
      <c r="DV160" s="7">
        <f t="shared" si="390"/>
        <v>0.25</v>
      </c>
      <c r="DW160" s="7">
        <f t="shared" si="524"/>
        <v>0.25</v>
      </c>
      <c r="DX160" s="7">
        <f t="shared" si="525"/>
        <v>1</v>
      </c>
      <c r="DY160" s="7">
        <f t="shared" si="495"/>
        <v>1</v>
      </c>
      <c r="DZ160" s="7">
        <f t="shared" si="496"/>
        <v>1</v>
      </c>
      <c r="EA160" s="7">
        <f t="shared" si="497"/>
        <v>1</v>
      </c>
      <c r="EB160" s="7">
        <f t="shared" si="498"/>
        <v>1</v>
      </c>
      <c r="EC160" s="7">
        <f t="shared" si="526"/>
        <v>1</v>
      </c>
      <c r="ED160" s="7">
        <f t="shared" si="391"/>
        <v>1</v>
      </c>
      <c r="EE160" s="7">
        <f t="shared" si="392"/>
        <v>1</v>
      </c>
      <c r="EF160" s="7">
        <f>IF(SUM(Data[[#This Row],[¿El agente presenta correctamente los beneficios del producto?23]:[¿El agente comunica beneficios emocionales al cliente?24]])=200%,100%,0%)</f>
        <v>1</v>
      </c>
      <c r="EG160" s="7">
        <f t="shared" si="393"/>
        <v>1</v>
      </c>
      <c r="EH160" s="7">
        <f t="shared" si="394"/>
        <v>1</v>
      </c>
      <c r="EI160" s="7">
        <f t="shared" si="395"/>
        <v>1</v>
      </c>
      <c r="EJ160" s="7">
        <f t="shared" si="527"/>
        <v>1</v>
      </c>
      <c r="EK160" s="7">
        <f t="shared" si="396"/>
        <v>1</v>
      </c>
      <c r="EL160" s="7">
        <f>+Data[[#This Row],[¿El agente explica los términos y condiciones del servicio?28]]</f>
        <v>1</v>
      </c>
      <c r="EM160" s="7">
        <f t="shared" si="397"/>
        <v>1</v>
      </c>
      <c r="EN160" s="7">
        <f>+Data[[#This Row],[¿El agente identifica correctamente la solicitud del cliente? 2]]</f>
        <v>1</v>
      </c>
      <c r="EO160" s="7">
        <f t="shared" si="398"/>
        <v>1</v>
      </c>
      <c r="EP160" s="7">
        <f t="shared" si="399"/>
        <v>1</v>
      </c>
      <c r="EQ160" s="7">
        <f t="shared" si="400"/>
        <v>1</v>
      </c>
      <c r="ER160" s="7">
        <f t="shared" si="528"/>
        <v>1</v>
      </c>
      <c r="ES160" s="7">
        <f t="shared" si="401"/>
        <v>1</v>
      </c>
      <c r="ET160" s="7">
        <f t="shared" si="402"/>
        <v>1</v>
      </c>
      <c r="EU160" s="7">
        <f t="shared" si="529"/>
        <v>1</v>
      </c>
      <c r="EV160" s="7">
        <f t="shared" si="403"/>
        <v>1</v>
      </c>
      <c r="EW160" s="7">
        <f t="shared" si="404"/>
        <v>1</v>
      </c>
      <c r="EX160" s="7">
        <f t="shared" si="499"/>
        <v>1</v>
      </c>
      <c r="EY160" s="7">
        <f t="shared" si="500"/>
        <v>1</v>
      </c>
      <c r="EZ160" s="7">
        <f t="shared" si="405"/>
        <v>1</v>
      </c>
      <c r="FA160" s="7">
        <f t="shared" si="501"/>
        <v>1</v>
      </c>
      <c r="FB160" s="7">
        <f t="shared" si="530"/>
        <v>1</v>
      </c>
      <c r="FC160" s="7">
        <f t="shared" si="531"/>
        <v>1</v>
      </c>
      <c r="FD160" s="7">
        <f t="shared" si="406"/>
        <v>1</v>
      </c>
      <c r="FE160" s="7">
        <f t="shared" si="407"/>
        <v>0</v>
      </c>
      <c r="FF160" s="7">
        <f t="shared" si="408"/>
        <v>1</v>
      </c>
      <c r="FG160" s="7">
        <f t="shared" si="409"/>
        <v>1</v>
      </c>
      <c r="FH160" s="7">
        <f t="shared" si="410"/>
        <v>0</v>
      </c>
      <c r="FI160" s="7">
        <f t="shared" si="411"/>
        <v>0</v>
      </c>
      <c r="FJ160" s="7">
        <f t="shared" si="532"/>
        <v>0</v>
      </c>
      <c r="FK160" s="7">
        <f t="shared" si="412"/>
        <v>1</v>
      </c>
      <c r="FL160" s="7">
        <f>+Data[[#This Row],[¿El agente gestiona la oferta según la campaña vigente?48]]</f>
        <v>1</v>
      </c>
      <c r="FM160" s="7">
        <f t="shared" si="413"/>
        <v>1</v>
      </c>
      <c r="FN160" s="7">
        <f t="shared" si="414"/>
        <v>1</v>
      </c>
      <c r="FO160" s="7">
        <f t="shared" si="415"/>
        <v>1</v>
      </c>
      <c r="FP160" s="7">
        <f t="shared" si="533"/>
        <v>1</v>
      </c>
      <c r="FQ160" s="7">
        <f t="shared" si="416"/>
        <v>1</v>
      </c>
      <c r="FR160" s="7">
        <f>+Data[[#This Row],[¿El agente registra correctamente todas las interacciones?52]]</f>
        <v>1</v>
      </c>
      <c r="FS160" s="7">
        <f t="shared" si="534"/>
        <v>0</v>
      </c>
      <c r="FT160" s="240">
        <f t="shared" si="417"/>
        <v>1</v>
      </c>
      <c r="FU160" s="7">
        <f>+Data[[#This Row],[¿El agente confirma la titularidad del cliente adecuadamente?53]]</f>
        <v>1</v>
      </c>
      <c r="FV160" s="240">
        <f t="shared" si="418"/>
        <v>1</v>
      </c>
      <c r="FW160" s="240">
        <f t="shared" si="419"/>
        <v>1</v>
      </c>
      <c r="FX160" s="7">
        <f t="shared" si="535"/>
        <v>1</v>
      </c>
      <c r="FY160" s="240">
        <f t="shared" si="420"/>
        <v>1</v>
      </c>
      <c r="FZ160" s="7">
        <f>+Data[[#This Row],[¿El agente evita compartir información sensible?56]]</f>
        <v>1</v>
      </c>
      <c r="GA160" s="7">
        <f t="shared" si="536"/>
        <v>1</v>
      </c>
      <c r="GB160" s="189">
        <f t="shared" si="537"/>
        <v>0.1</v>
      </c>
      <c r="GC160" s="189">
        <f t="shared" si="538"/>
        <v>0.3</v>
      </c>
      <c r="GD160" s="190">
        <f t="shared" si="539"/>
        <v>0</v>
      </c>
      <c r="GE160" s="190">
        <f t="shared" si="540"/>
        <v>0.3</v>
      </c>
      <c r="GF160" s="7">
        <f t="shared" si="541"/>
        <v>0.7</v>
      </c>
      <c r="GG160" s="187">
        <f>1</f>
        <v>1</v>
      </c>
      <c r="GH160" s="187">
        <f t="shared" si="421"/>
        <v>1</v>
      </c>
      <c r="GI160" t="str">
        <f t="shared" si="422"/>
        <v/>
      </c>
      <c r="GJ160" t="str">
        <f t="shared" si="423"/>
        <v/>
      </c>
      <c r="GK160" t="str">
        <f t="shared" si="424"/>
        <v/>
      </c>
      <c r="GN160" t="str">
        <f t="shared" si="425"/>
        <v/>
      </c>
      <c r="GO160" t="str">
        <f t="shared" si="426"/>
        <v/>
      </c>
      <c r="GP160" t="str">
        <f t="shared" si="427"/>
        <v/>
      </c>
      <c r="GQ160" t="str">
        <f t="shared" si="428"/>
        <v/>
      </c>
      <c r="GR160" t="str">
        <f t="shared" si="429"/>
        <v/>
      </c>
      <c r="GS160" t="str">
        <f t="shared" si="430"/>
        <v/>
      </c>
      <c r="GT160" t="str">
        <f t="shared" si="431"/>
        <v/>
      </c>
      <c r="GU160" t="e">
        <f>IF(#REF!="No",#REF!,"")</f>
        <v>#REF!</v>
      </c>
      <c r="GV160" t="str">
        <f t="shared" si="432"/>
        <v/>
      </c>
      <c r="GW160" t="str">
        <f t="shared" si="433"/>
        <v/>
      </c>
      <c r="GX160" t="str">
        <f t="shared" si="434"/>
        <v/>
      </c>
      <c r="GY160" t="str">
        <f t="shared" si="435"/>
        <v/>
      </c>
      <c r="GZ160" t="str">
        <f t="shared" si="436"/>
        <v/>
      </c>
      <c r="HA160" t="str">
        <f t="shared" si="437"/>
        <v/>
      </c>
      <c r="HB160" t="str">
        <f t="shared" si="438"/>
        <v/>
      </c>
      <c r="HC160" t="str">
        <f t="shared" si="439"/>
        <v/>
      </c>
      <c r="HD160" t="str">
        <f t="shared" si="440"/>
        <v/>
      </c>
      <c r="HE160" t="str">
        <f t="shared" si="441"/>
        <v/>
      </c>
      <c r="HF160" t="str">
        <f t="shared" si="442"/>
        <v/>
      </c>
      <c r="HG160" t="str">
        <f t="shared" si="443"/>
        <v/>
      </c>
      <c r="HH160" t="str">
        <f t="shared" si="444"/>
        <v/>
      </c>
      <c r="HI160" t="str">
        <f t="shared" si="445"/>
        <v/>
      </c>
      <c r="HJ160" t="str">
        <f t="shared" si="446"/>
        <v/>
      </c>
      <c r="HK160" t="str">
        <f t="shared" si="447"/>
        <v/>
      </c>
      <c r="HL160" t="str">
        <f t="shared" si="448"/>
        <v/>
      </c>
      <c r="HM160" t="str">
        <f t="shared" si="449"/>
        <v/>
      </c>
      <c r="HN160" t="str">
        <f t="shared" si="450"/>
        <v/>
      </c>
      <c r="HO160" t="str">
        <f t="shared" si="451"/>
        <v/>
      </c>
      <c r="HP160" t="str">
        <f t="shared" si="452"/>
        <v/>
      </c>
      <c r="HQ160" t="e">
        <f>IF(#REF!="No",#REF!,"")</f>
        <v>#REF!</v>
      </c>
      <c r="HR160" t="e">
        <f>IF(#REF!="No",#REF!,"")</f>
        <v>#REF!</v>
      </c>
      <c r="HS160" t="str">
        <f t="shared" si="453"/>
        <v/>
      </c>
      <c r="HT160" t="str">
        <f t="shared" si="454"/>
        <v xml:space="preserve">¿El agente realiza venta cruzada cuando corresponde? </v>
      </c>
      <c r="HU160" t="str">
        <f t="shared" si="455"/>
        <v/>
      </c>
      <c r="HV160" t="str">
        <f t="shared" si="456"/>
        <v/>
      </c>
      <c r="HW160" t="str">
        <f t="shared" si="457"/>
        <v xml:space="preserve">¿El agente realiza seguimiento adecuado al caso o solicitud? </v>
      </c>
      <c r="HX160" t="str">
        <f t="shared" si="458"/>
        <v xml:space="preserve">¿El agente maneja correctamente las objeciones del cliente? </v>
      </c>
      <c r="HY160" t="str">
        <f t="shared" si="459"/>
        <v/>
      </c>
      <c r="HZ160" t="str">
        <f t="shared" si="460"/>
        <v/>
      </c>
      <c r="IA160" t="str">
        <f t="shared" si="461"/>
        <v/>
      </c>
      <c r="IB160" t="str">
        <f t="shared" si="462"/>
        <v/>
      </c>
      <c r="IC160" t="str">
        <f t="shared" si="463"/>
        <v/>
      </c>
      <c r="ID160" s="187" t="str">
        <f t="shared" si="464"/>
        <v/>
      </c>
      <c r="IE160" s="187" t="str">
        <f t="shared" si="465"/>
        <v/>
      </c>
      <c r="IF160" s="187" t="str">
        <f t="shared" si="466"/>
        <v/>
      </c>
      <c r="IG160" s="187" t="str">
        <f t="shared" si="467"/>
        <v/>
      </c>
      <c r="IH160" s="78" t="str">
        <f>A160&amp;" "&amp;F160&amp;" "&amp;Data[[#This Row],[mes]]</f>
        <v>Vanessa Del Carmen Guevara Outbound may-26</v>
      </c>
      <c r="II160" s="78">
        <f t="shared" si="502"/>
        <v>1</v>
      </c>
      <c r="IJ160" s="78">
        <f t="shared" si="542"/>
        <v>1</v>
      </c>
      <c r="IK160" s="78">
        <f>IF(Data[[#This Row],[Muestra Critica]]&gt;0,Data[[#This Row],[Muestra Critica]],"")</f>
        <v>1</v>
      </c>
      <c r="IL160">
        <f>IF(IK160="","",COUNTIF($IK$3:$IK575,IK160))</f>
        <v>397</v>
      </c>
      <c r="IM160">
        <f t="shared" si="543"/>
        <v>0</v>
      </c>
      <c r="IN160" s="188" t="str">
        <f t="shared" si="468"/>
        <v>may-26</v>
      </c>
      <c r="IO160" s="78"/>
      <c r="IP160" s="78"/>
      <c r="IQ160" s="78"/>
      <c r="IR160" s="78"/>
      <c r="IS160" s="78" t="str">
        <f ca="1">IFERROR(_xlfn.XLOOKUP(A:A,HC!B:B,HC!E:E,,0),0)</f>
        <v>&gt; 60 dias</v>
      </c>
    </row>
    <row r="161" spans="1:253" ht="15.5">
      <c r="A161" s="205" t="s">
        <v>346</v>
      </c>
      <c r="B161" s="205">
        <v>61500027</v>
      </c>
      <c r="C161" s="210">
        <v>46160</v>
      </c>
      <c r="D161" s="205" t="s">
        <v>449</v>
      </c>
      <c r="E161" s="205" t="s">
        <v>431</v>
      </c>
      <c r="F161" s="205" t="s">
        <v>32</v>
      </c>
      <c r="G161" s="205" t="s">
        <v>436</v>
      </c>
      <c r="H161" s="205" t="s">
        <v>453</v>
      </c>
      <c r="I161" s="206" t="s">
        <v>447</v>
      </c>
      <c r="J161" s="168" t="s">
        <v>33</v>
      </c>
      <c r="K161" s="168" t="s">
        <v>33</v>
      </c>
      <c r="L161" s="168" t="s">
        <v>33</v>
      </c>
      <c r="M161" s="168" t="s">
        <v>33</v>
      </c>
      <c r="N161" s="168" t="s">
        <v>33</v>
      </c>
      <c r="O161" s="168" t="s">
        <v>33</v>
      </c>
      <c r="P161" s="168" t="s">
        <v>33</v>
      </c>
      <c r="Q161" s="168" t="s">
        <v>33</v>
      </c>
      <c r="R161" s="168" t="s">
        <v>33</v>
      </c>
      <c r="S161" s="168" t="s">
        <v>33</v>
      </c>
      <c r="T161" s="168" t="s">
        <v>33</v>
      </c>
      <c r="U161" s="168" t="s">
        <v>33</v>
      </c>
      <c r="V161" s="169" t="s">
        <v>33</v>
      </c>
      <c r="W161" s="169" t="s">
        <v>33</v>
      </c>
      <c r="X161" s="169" t="s">
        <v>33</v>
      </c>
      <c r="Y161" s="169" t="s">
        <v>33</v>
      </c>
      <c r="Z161" s="169" t="s">
        <v>33</v>
      </c>
      <c r="AA161" s="169" t="s">
        <v>33</v>
      </c>
      <c r="AB161" s="169" t="s">
        <v>33</v>
      </c>
      <c r="AC161" s="169" t="s">
        <v>33</v>
      </c>
      <c r="AD161" s="169" t="s">
        <v>33</v>
      </c>
      <c r="AE161" s="169" t="s">
        <v>33</v>
      </c>
      <c r="AF161" s="169" t="s">
        <v>33</v>
      </c>
      <c r="AG161" s="169" t="s">
        <v>33</v>
      </c>
      <c r="AH161" s="169" t="s">
        <v>33</v>
      </c>
      <c r="AI161" s="169" t="s">
        <v>33</v>
      </c>
      <c r="AJ161" s="169" t="s">
        <v>33</v>
      </c>
      <c r="AK161" s="169" t="s">
        <v>33</v>
      </c>
      <c r="AL161" s="169" t="s">
        <v>33</v>
      </c>
      <c r="AM161" s="169" t="s">
        <v>33</v>
      </c>
      <c r="AN161" s="169" t="s">
        <v>33</v>
      </c>
      <c r="AO161" s="169" t="s">
        <v>33</v>
      </c>
      <c r="AP161" s="169" t="s">
        <v>33</v>
      </c>
      <c r="AQ161" s="169" t="s">
        <v>464</v>
      </c>
      <c r="AR161" s="169" t="s">
        <v>33</v>
      </c>
      <c r="AS161" s="169" t="s">
        <v>34</v>
      </c>
      <c r="AT161" s="169" t="s">
        <v>33</v>
      </c>
      <c r="AU161" s="169" t="s">
        <v>33</v>
      </c>
      <c r="AV161" s="169" t="s">
        <v>33</v>
      </c>
      <c r="AW161" s="169" t="s">
        <v>33</v>
      </c>
      <c r="AX161" s="169" t="s">
        <v>33</v>
      </c>
      <c r="AY161" s="169" t="s">
        <v>33</v>
      </c>
      <c r="AZ161" s="169" t="s">
        <v>33</v>
      </c>
      <c r="BA161" s="169" t="s">
        <v>33</v>
      </c>
      <c r="BB161" s="169" t="s">
        <v>33</v>
      </c>
      <c r="BC161" s="207" t="s">
        <v>33</v>
      </c>
      <c r="BD161" s="207" t="s">
        <v>33</v>
      </c>
      <c r="BE161" s="207" t="s">
        <v>33</v>
      </c>
      <c r="BF161" s="208" t="s">
        <v>33</v>
      </c>
      <c r="BG161" s="196"/>
      <c r="BH161" s="211" t="str">
        <f>Data[[#This Row],[Tipo de Muestra]]</f>
        <v>Critica</v>
      </c>
      <c r="BI161" s="196"/>
      <c r="BJ161" s="196"/>
      <c r="BK161">
        <f t="shared" si="376"/>
        <v>1</v>
      </c>
      <c r="BL161">
        <f t="shared" si="377"/>
        <v>1</v>
      </c>
      <c r="BM161">
        <f t="shared" si="503"/>
        <v>1</v>
      </c>
      <c r="BN161">
        <f t="shared" si="504"/>
        <v>1</v>
      </c>
      <c r="BO161">
        <f t="shared" si="505"/>
        <v>1</v>
      </c>
      <c r="BP161">
        <f t="shared" si="506"/>
        <v>1</v>
      </c>
      <c r="BQ161">
        <f t="shared" si="507"/>
        <v>1</v>
      </c>
      <c r="BR161">
        <f t="shared" si="508"/>
        <v>1</v>
      </c>
      <c r="BS161">
        <f t="shared" si="509"/>
        <v>1</v>
      </c>
      <c r="BT161">
        <f t="shared" si="510"/>
        <v>1</v>
      </c>
      <c r="BU161">
        <f t="shared" si="511"/>
        <v>1</v>
      </c>
      <c r="BV161">
        <f t="shared" si="512"/>
        <v>1</v>
      </c>
      <c r="BW161">
        <f t="shared" si="513"/>
        <v>1</v>
      </c>
      <c r="BX161">
        <f t="shared" si="514"/>
        <v>1</v>
      </c>
      <c r="BY161">
        <f t="shared" si="515"/>
        <v>1</v>
      </c>
      <c r="BZ161">
        <f t="shared" si="516"/>
        <v>1</v>
      </c>
      <c r="CA161">
        <f t="shared" si="517"/>
        <v>1</v>
      </c>
      <c r="CB161">
        <f t="shared" si="518"/>
        <v>1</v>
      </c>
      <c r="CC161">
        <f t="shared" si="519"/>
        <v>1</v>
      </c>
      <c r="CD161">
        <f t="shared" si="520"/>
        <v>1</v>
      </c>
      <c r="CE161">
        <f t="shared" si="521"/>
        <v>1</v>
      </c>
      <c r="CF161">
        <f t="shared" si="469"/>
        <v>1</v>
      </c>
      <c r="CG161">
        <f t="shared" si="470"/>
        <v>1</v>
      </c>
      <c r="CH161">
        <f t="shared" si="471"/>
        <v>1</v>
      </c>
      <c r="CI161">
        <f t="shared" si="472"/>
        <v>1</v>
      </c>
      <c r="CJ161">
        <f t="shared" si="473"/>
        <v>1</v>
      </c>
      <c r="CK161">
        <f t="shared" si="474"/>
        <v>1</v>
      </c>
      <c r="CL161">
        <f t="shared" si="475"/>
        <v>1</v>
      </c>
      <c r="CM161">
        <f t="shared" si="476"/>
        <v>1</v>
      </c>
      <c r="CN161">
        <f t="shared" si="477"/>
        <v>1</v>
      </c>
      <c r="CO161">
        <f t="shared" si="478"/>
        <v>1</v>
      </c>
      <c r="CP161">
        <f t="shared" si="479"/>
        <v>1</v>
      </c>
      <c r="CQ161">
        <f t="shared" si="480"/>
        <v>1</v>
      </c>
      <c r="CR161">
        <f t="shared" si="481"/>
        <v>1</v>
      </c>
      <c r="CS161">
        <f t="shared" si="482"/>
        <v>0</v>
      </c>
      <c r="CT161">
        <f t="shared" si="483"/>
        <v>1</v>
      </c>
      <c r="CU161">
        <f t="shared" si="484"/>
        <v>1</v>
      </c>
      <c r="CV161">
        <f t="shared" si="485"/>
        <v>1</v>
      </c>
      <c r="CW161">
        <f t="shared" si="486"/>
        <v>1</v>
      </c>
      <c r="CX161">
        <f t="shared" si="487"/>
        <v>1</v>
      </c>
      <c r="CY161">
        <f t="shared" si="488"/>
        <v>1</v>
      </c>
      <c r="CZ161">
        <f t="shared" si="489"/>
        <v>1</v>
      </c>
      <c r="DA161">
        <f t="shared" si="490"/>
        <v>1</v>
      </c>
      <c r="DB161">
        <f t="shared" si="491"/>
        <v>1</v>
      </c>
      <c r="DC161" s="187">
        <f t="shared" si="492"/>
        <v>1</v>
      </c>
      <c r="DD161" s="187">
        <f t="shared" si="493"/>
        <v>1</v>
      </c>
      <c r="DE161" s="187">
        <f t="shared" si="494"/>
        <v>1</v>
      </c>
      <c r="DF161" s="187">
        <f t="shared" si="378"/>
        <v>1</v>
      </c>
      <c r="DG161">
        <f t="shared" si="522"/>
        <v>1</v>
      </c>
      <c r="DH161" s="7">
        <f t="shared" si="379"/>
        <v>0.15</v>
      </c>
      <c r="DI161" s="7">
        <f t="shared" si="380"/>
        <v>0.15</v>
      </c>
      <c r="DJ161" s="7">
        <f t="shared" si="381"/>
        <v>0.15</v>
      </c>
      <c r="DK161" s="7">
        <f t="shared" si="523"/>
        <v>0.15</v>
      </c>
      <c r="DL161" s="7">
        <f t="shared" si="382"/>
        <v>0.3</v>
      </c>
      <c r="DM161" s="7">
        <f t="shared" si="383"/>
        <v>0.3</v>
      </c>
      <c r="DN161" s="7">
        <f t="shared" si="384"/>
        <v>0.3</v>
      </c>
      <c r="DO161" s="7">
        <f t="shared" si="385"/>
        <v>0.3</v>
      </c>
      <c r="DP161" s="7">
        <f>IF(MIN(Data[[#This Row],[¿El agente demuestra escucha activa durante la gestión?6]:[¿El agente parafrasea para confirmar entendimiento?9]])=0,0,30%)</f>
        <v>0.3</v>
      </c>
      <c r="DQ161" s="7">
        <f t="shared" si="386"/>
        <v>0.3</v>
      </c>
      <c r="DR161" s="7">
        <f t="shared" si="387"/>
        <v>0.3</v>
      </c>
      <c r="DS161" s="7">
        <f t="shared" si="388"/>
        <v>0.3</v>
      </c>
      <c r="DT161" s="7">
        <f t="shared" si="389"/>
        <v>0.3</v>
      </c>
      <c r="DU161" s="7">
        <f>IF(MIN(Data[[#This Row],[¿El agente adapta su comunicación al cliente?11]:[¿El agente utiliza el plural corporativo correctamente?14]])=0,0,30%)</f>
        <v>0.3</v>
      </c>
      <c r="DV161" s="7">
        <f t="shared" si="390"/>
        <v>0.25</v>
      </c>
      <c r="DW161" s="7">
        <f t="shared" si="524"/>
        <v>0.25</v>
      </c>
      <c r="DX161" s="7">
        <f t="shared" si="525"/>
        <v>1</v>
      </c>
      <c r="DY161" s="7">
        <f t="shared" si="495"/>
        <v>1</v>
      </c>
      <c r="DZ161" s="7">
        <f t="shared" si="496"/>
        <v>1</v>
      </c>
      <c r="EA161" s="7">
        <f t="shared" si="497"/>
        <v>1</v>
      </c>
      <c r="EB161" s="7">
        <f t="shared" si="498"/>
        <v>1</v>
      </c>
      <c r="EC161" s="7">
        <f t="shared" si="526"/>
        <v>1</v>
      </c>
      <c r="ED161" s="7">
        <f t="shared" si="391"/>
        <v>1</v>
      </c>
      <c r="EE161" s="7">
        <f t="shared" si="392"/>
        <v>1</v>
      </c>
      <c r="EF161" s="7">
        <f>IF(SUM(Data[[#This Row],[¿El agente presenta correctamente los beneficios del producto?23]:[¿El agente comunica beneficios emocionales al cliente?24]])=200%,100%,0%)</f>
        <v>1</v>
      </c>
      <c r="EG161" s="7">
        <f t="shared" si="393"/>
        <v>1</v>
      </c>
      <c r="EH161" s="7">
        <f t="shared" si="394"/>
        <v>1</v>
      </c>
      <c r="EI161" s="7">
        <f t="shared" si="395"/>
        <v>1</v>
      </c>
      <c r="EJ161" s="7">
        <f t="shared" si="527"/>
        <v>1</v>
      </c>
      <c r="EK161" s="7">
        <f t="shared" si="396"/>
        <v>1</v>
      </c>
      <c r="EL161" s="7">
        <f>+Data[[#This Row],[¿El agente explica los términos y condiciones del servicio?28]]</f>
        <v>1</v>
      </c>
      <c r="EM161" s="7">
        <f t="shared" si="397"/>
        <v>1</v>
      </c>
      <c r="EN161" s="7">
        <f>+Data[[#This Row],[¿El agente identifica correctamente la solicitud del cliente? 2]]</f>
        <v>1</v>
      </c>
      <c r="EO161" s="7">
        <f t="shared" si="398"/>
        <v>1</v>
      </c>
      <c r="EP161" s="7">
        <f t="shared" si="399"/>
        <v>1</v>
      </c>
      <c r="EQ161" s="7">
        <f t="shared" si="400"/>
        <v>1</v>
      </c>
      <c r="ER161" s="7">
        <f t="shared" si="528"/>
        <v>1</v>
      </c>
      <c r="ES161" s="7">
        <f t="shared" si="401"/>
        <v>1</v>
      </c>
      <c r="ET161" s="7">
        <f t="shared" si="402"/>
        <v>1</v>
      </c>
      <c r="EU161" s="7">
        <f t="shared" si="529"/>
        <v>1</v>
      </c>
      <c r="EV161" s="7">
        <f t="shared" si="403"/>
        <v>1</v>
      </c>
      <c r="EW161" s="7">
        <f t="shared" si="404"/>
        <v>1</v>
      </c>
      <c r="EX161" s="7">
        <f t="shared" si="499"/>
        <v>1</v>
      </c>
      <c r="EY161" s="7">
        <f t="shared" si="500"/>
        <v>1</v>
      </c>
      <c r="EZ161" s="7">
        <f t="shared" si="405"/>
        <v>1</v>
      </c>
      <c r="FA161" s="7">
        <f t="shared" si="501"/>
        <v>1</v>
      </c>
      <c r="FB161" s="7">
        <f t="shared" si="530"/>
        <v>1</v>
      </c>
      <c r="FC161" s="7">
        <f t="shared" si="531"/>
        <v>1</v>
      </c>
      <c r="FD161" s="7">
        <f t="shared" si="406"/>
        <v>1</v>
      </c>
      <c r="FE161" s="7">
        <f t="shared" si="407"/>
        <v>0</v>
      </c>
      <c r="FF161" s="7">
        <f t="shared" si="408"/>
        <v>1</v>
      </c>
      <c r="FG161" s="7">
        <f t="shared" si="409"/>
        <v>1</v>
      </c>
      <c r="FH161" s="7">
        <f t="shared" si="410"/>
        <v>1</v>
      </c>
      <c r="FI161" s="7">
        <f t="shared" si="411"/>
        <v>1</v>
      </c>
      <c r="FJ161" s="7">
        <f t="shared" si="532"/>
        <v>0</v>
      </c>
      <c r="FK161" s="7">
        <f t="shared" si="412"/>
        <v>1</v>
      </c>
      <c r="FL161" s="7">
        <f>+Data[[#This Row],[¿El agente gestiona la oferta según la campaña vigente?48]]</f>
        <v>1</v>
      </c>
      <c r="FM161" s="7">
        <f t="shared" si="413"/>
        <v>1</v>
      </c>
      <c r="FN161" s="7">
        <f t="shared" si="414"/>
        <v>1</v>
      </c>
      <c r="FO161" s="7">
        <f t="shared" si="415"/>
        <v>1</v>
      </c>
      <c r="FP161" s="7">
        <f t="shared" si="533"/>
        <v>1</v>
      </c>
      <c r="FQ161" s="7">
        <f t="shared" si="416"/>
        <v>1</v>
      </c>
      <c r="FR161" s="7">
        <f>+Data[[#This Row],[¿El agente registra correctamente todas las interacciones?52]]</f>
        <v>1</v>
      </c>
      <c r="FS161" s="7">
        <f t="shared" si="534"/>
        <v>0</v>
      </c>
      <c r="FT161" s="240">
        <f t="shared" si="417"/>
        <v>1</v>
      </c>
      <c r="FU161" s="7">
        <f>+Data[[#This Row],[¿El agente confirma la titularidad del cliente adecuadamente?53]]</f>
        <v>1</v>
      </c>
      <c r="FV161" s="240">
        <f t="shared" si="418"/>
        <v>1</v>
      </c>
      <c r="FW161" s="240">
        <f t="shared" si="419"/>
        <v>1</v>
      </c>
      <c r="FX161" s="7">
        <f t="shared" si="535"/>
        <v>1</v>
      </c>
      <c r="FY161" s="240">
        <f t="shared" si="420"/>
        <v>1</v>
      </c>
      <c r="FZ161" s="7">
        <f>+Data[[#This Row],[¿El agente evita compartir información sensible?56]]</f>
        <v>1</v>
      </c>
      <c r="GA161" s="7">
        <f t="shared" si="536"/>
        <v>1</v>
      </c>
      <c r="GB161" s="189">
        <f t="shared" si="537"/>
        <v>0.1</v>
      </c>
      <c r="GC161" s="189">
        <f t="shared" si="538"/>
        <v>0.3</v>
      </c>
      <c r="GD161" s="190">
        <f t="shared" si="539"/>
        <v>0</v>
      </c>
      <c r="GE161" s="190">
        <f t="shared" si="540"/>
        <v>0.3</v>
      </c>
      <c r="GF161" s="7">
        <f t="shared" si="541"/>
        <v>0.7</v>
      </c>
      <c r="GG161" s="187">
        <f>1</f>
        <v>1</v>
      </c>
      <c r="GH161" s="187">
        <f t="shared" si="421"/>
        <v>1</v>
      </c>
      <c r="GI161" t="str">
        <f t="shared" si="422"/>
        <v/>
      </c>
      <c r="GJ161" t="str">
        <f t="shared" si="423"/>
        <v/>
      </c>
      <c r="GK161" t="str">
        <f t="shared" si="424"/>
        <v/>
      </c>
      <c r="GN161" t="str">
        <f t="shared" si="425"/>
        <v/>
      </c>
      <c r="GO161" t="str">
        <f t="shared" si="426"/>
        <v/>
      </c>
      <c r="GP161" t="str">
        <f t="shared" si="427"/>
        <v/>
      </c>
      <c r="GQ161" t="str">
        <f t="shared" si="428"/>
        <v/>
      </c>
      <c r="GR161" t="str">
        <f t="shared" si="429"/>
        <v/>
      </c>
      <c r="GS161" t="str">
        <f t="shared" si="430"/>
        <v/>
      </c>
      <c r="GT161" t="str">
        <f t="shared" si="431"/>
        <v/>
      </c>
      <c r="GU161" t="e">
        <f>IF(#REF!="No",#REF!,"")</f>
        <v>#REF!</v>
      </c>
      <c r="GV161" t="str">
        <f t="shared" si="432"/>
        <v/>
      </c>
      <c r="GW161" t="str">
        <f t="shared" si="433"/>
        <v/>
      </c>
      <c r="GX161" t="str">
        <f t="shared" si="434"/>
        <v/>
      </c>
      <c r="GY161" t="str">
        <f t="shared" si="435"/>
        <v/>
      </c>
      <c r="GZ161" t="str">
        <f t="shared" si="436"/>
        <v/>
      </c>
      <c r="HA161" t="str">
        <f t="shared" si="437"/>
        <v/>
      </c>
      <c r="HB161" t="str">
        <f t="shared" si="438"/>
        <v/>
      </c>
      <c r="HC161" t="str">
        <f t="shared" si="439"/>
        <v/>
      </c>
      <c r="HD161" t="str">
        <f t="shared" si="440"/>
        <v/>
      </c>
      <c r="HE161" t="str">
        <f t="shared" si="441"/>
        <v/>
      </c>
      <c r="HF161" t="str">
        <f t="shared" si="442"/>
        <v/>
      </c>
      <c r="HG161" t="str">
        <f t="shared" si="443"/>
        <v/>
      </c>
      <c r="HH161" t="str">
        <f t="shared" si="444"/>
        <v/>
      </c>
      <c r="HI161" t="str">
        <f t="shared" si="445"/>
        <v/>
      </c>
      <c r="HJ161" t="str">
        <f t="shared" si="446"/>
        <v/>
      </c>
      <c r="HK161" t="str">
        <f t="shared" si="447"/>
        <v/>
      </c>
      <c r="HL161" t="str">
        <f t="shared" si="448"/>
        <v/>
      </c>
      <c r="HM161" t="str">
        <f t="shared" si="449"/>
        <v/>
      </c>
      <c r="HN161" t="str">
        <f t="shared" si="450"/>
        <v/>
      </c>
      <c r="HO161" t="str">
        <f t="shared" si="451"/>
        <v/>
      </c>
      <c r="HP161" t="str">
        <f t="shared" si="452"/>
        <v/>
      </c>
      <c r="HQ161" t="e">
        <f>IF(#REF!="No",#REF!,"")</f>
        <v>#REF!</v>
      </c>
      <c r="HR161" t="e">
        <f>IF(#REF!="No",#REF!,"")</f>
        <v>#REF!</v>
      </c>
      <c r="HS161" t="str">
        <f t="shared" si="453"/>
        <v/>
      </c>
      <c r="HT161" t="str">
        <f t="shared" si="454"/>
        <v xml:space="preserve">¿El agente realiza venta cruzada cuando corresponde? </v>
      </c>
      <c r="HU161" t="str">
        <f t="shared" si="455"/>
        <v/>
      </c>
      <c r="HV161" t="str">
        <f t="shared" si="456"/>
        <v/>
      </c>
      <c r="HW161" t="str">
        <f t="shared" si="457"/>
        <v/>
      </c>
      <c r="HX161" t="str">
        <f t="shared" si="458"/>
        <v/>
      </c>
      <c r="HY161" t="str">
        <f t="shared" si="459"/>
        <v/>
      </c>
      <c r="HZ161" t="str">
        <f t="shared" si="460"/>
        <v/>
      </c>
      <c r="IA161" t="str">
        <f t="shared" si="461"/>
        <v/>
      </c>
      <c r="IB161" t="str">
        <f t="shared" si="462"/>
        <v/>
      </c>
      <c r="IC161" t="str">
        <f t="shared" si="463"/>
        <v/>
      </c>
      <c r="ID161" s="187" t="str">
        <f t="shared" si="464"/>
        <v/>
      </c>
      <c r="IE161" s="187" t="str">
        <f t="shared" si="465"/>
        <v/>
      </c>
      <c r="IF161" s="187" t="str">
        <f t="shared" si="466"/>
        <v/>
      </c>
      <c r="IG161" s="187" t="str">
        <f t="shared" si="467"/>
        <v/>
      </c>
      <c r="IH161" s="78" t="str">
        <f>A161&amp;" "&amp;F161&amp;" "&amp;Data[[#This Row],[mes]]</f>
        <v>Geraldine Isela Ovalles Pinto Outbound may-26</v>
      </c>
      <c r="II161" s="78">
        <f t="shared" si="502"/>
        <v>1</v>
      </c>
      <c r="IJ161" s="78">
        <f t="shared" si="542"/>
        <v>1</v>
      </c>
      <c r="IK161" s="78">
        <f>IF(Data[[#This Row],[Muestra Critica]]&gt;0,Data[[#This Row],[Muestra Critica]],"")</f>
        <v>1</v>
      </c>
      <c r="IL161">
        <f>IF(IK161="","",COUNTIF($IK$3:$IK576,IK161))</f>
        <v>397</v>
      </c>
      <c r="IM161">
        <f t="shared" si="543"/>
        <v>0</v>
      </c>
      <c r="IN161" s="188" t="str">
        <f t="shared" si="468"/>
        <v>may-26</v>
      </c>
      <c r="IO161" s="78"/>
      <c r="IP161" s="78"/>
      <c r="IQ161" s="78"/>
      <c r="IR161" s="78"/>
      <c r="IS161" s="78" t="str">
        <f ca="1">IFERROR(_xlfn.XLOOKUP(A:A,HC!B:B,HC!E:E,,0),0)</f>
        <v>&gt; 60 dias</v>
      </c>
    </row>
    <row r="162" spans="1:253" ht="15.5">
      <c r="A162" s="205" t="s">
        <v>347</v>
      </c>
      <c r="B162" s="205">
        <v>64644894</v>
      </c>
      <c r="C162" s="210">
        <v>46160</v>
      </c>
      <c r="D162" s="205" t="s">
        <v>449</v>
      </c>
      <c r="E162" s="205" t="s">
        <v>431</v>
      </c>
      <c r="F162" s="205" t="s">
        <v>32</v>
      </c>
      <c r="G162" s="205" t="s">
        <v>436</v>
      </c>
      <c r="H162" s="205" t="s">
        <v>453</v>
      </c>
      <c r="I162" s="206" t="s">
        <v>447</v>
      </c>
      <c r="J162" s="168" t="s">
        <v>33</v>
      </c>
      <c r="K162" s="168" t="s">
        <v>33</v>
      </c>
      <c r="L162" s="168" t="s">
        <v>33</v>
      </c>
      <c r="M162" s="168" t="s">
        <v>33</v>
      </c>
      <c r="N162" s="168" t="s">
        <v>33</v>
      </c>
      <c r="O162" s="168" t="s">
        <v>33</v>
      </c>
      <c r="P162" s="168" t="s">
        <v>33</v>
      </c>
      <c r="Q162" s="168" t="s">
        <v>33</v>
      </c>
      <c r="R162" s="168" t="s">
        <v>33</v>
      </c>
      <c r="S162" s="168" t="s">
        <v>33</v>
      </c>
      <c r="T162" s="168" t="s">
        <v>33</v>
      </c>
      <c r="U162" s="168" t="s">
        <v>33</v>
      </c>
      <c r="V162" s="169" t="s">
        <v>33</v>
      </c>
      <c r="W162" s="169" t="s">
        <v>33</v>
      </c>
      <c r="X162" s="169" t="s">
        <v>33</v>
      </c>
      <c r="Y162" s="169" t="s">
        <v>33</v>
      </c>
      <c r="Z162" s="169" t="s">
        <v>33</v>
      </c>
      <c r="AA162" s="169" t="s">
        <v>33</v>
      </c>
      <c r="AB162" s="169" t="s">
        <v>33</v>
      </c>
      <c r="AC162" s="169" t="s">
        <v>33</v>
      </c>
      <c r="AD162" s="169" t="s">
        <v>33</v>
      </c>
      <c r="AE162" s="169" t="s">
        <v>33</v>
      </c>
      <c r="AF162" s="169" t="s">
        <v>33</v>
      </c>
      <c r="AG162" s="169" t="s">
        <v>33</v>
      </c>
      <c r="AH162" s="169" t="s">
        <v>33</v>
      </c>
      <c r="AI162" s="169" t="s">
        <v>33</v>
      </c>
      <c r="AJ162" s="169" t="s">
        <v>33</v>
      </c>
      <c r="AK162" s="169" t="s">
        <v>33</v>
      </c>
      <c r="AL162" s="169" t="s">
        <v>33</v>
      </c>
      <c r="AM162" s="169" t="s">
        <v>33</v>
      </c>
      <c r="AN162" s="169" t="s">
        <v>33</v>
      </c>
      <c r="AO162" s="169" t="s">
        <v>33</v>
      </c>
      <c r="AP162" s="169" t="s">
        <v>33</v>
      </c>
      <c r="AQ162" s="169" t="s">
        <v>464</v>
      </c>
      <c r="AR162" s="169" t="s">
        <v>33</v>
      </c>
      <c r="AS162" s="169" t="s">
        <v>34</v>
      </c>
      <c r="AT162" s="169" t="s">
        <v>33</v>
      </c>
      <c r="AU162" s="169" t="s">
        <v>33</v>
      </c>
      <c r="AV162" s="169" t="s">
        <v>33</v>
      </c>
      <c r="AW162" s="169" t="s">
        <v>34</v>
      </c>
      <c r="AX162" s="169" t="s">
        <v>33</v>
      </c>
      <c r="AY162" s="169" t="s">
        <v>33</v>
      </c>
      <c r="AZ162" s="169" t="s">
        <v>33</v>
      </c>
      <c r="BA162" s="169" t="s">
        <v>33</v>
      </c>
      <c r="BB162" s="169" t="s">
        <v>33</v>
      </c>
      <c r="BC162" s="207" t="s">
        <v>33</v>
      </c>
      <c r="BD162" s="207" t="s">
        <v>33</v>
      </c>
      <c r="BE162" s="207" t="s">
        <v>33</v>
      </c>
      <c r="BF162" s="208" t="s">
        <v>33</v>
      </c>
      <c r="BG162" s="196"/>
      <c r="BH162" s="211" t="str">
        <f>Data[[#This Row],[Tipo de Muestra]]</f>
        <v>Critica</v>
      </c>
      <c r="BI162" s="196"/>
      <c r="BJ162" s="196"/>
      <c r="BK162">
        <f t="shared" si="376"/>
        <v>1</v>
      </c>
      <c r="BL162">
        <f t="shared" si="377"/>
        <v>1</v>
      </c>
      <c r="BM162">
        <f t="shared" si="503"/>
        <v>1</v>
      </c>
      <c r="BN162">
        <f t="shared" si="504"/>
        <v>1</v>
      </c>
      <c r="BO162">
        <f t="shared" si="505"/>
        <v>1</v>
      </c>
      <c r="BP162">
        <f t="shared" si="506"/>
        <v>1</v>
      </c>
      <c r="BQ162">
        <f t="shared" si="507"/>
        <v>1</v>
      </c>
      <c r="BR162">
        <f t="shared" si="508"/>
        <v>1</v>
      </c>
      <c r="BS162">
        <f t="shared" si="509"/>
        <v>1</v>
      </c>
      <c r="BT162">
        <f t="shared" si="510"/>
        <v>1</v>
      </c>
      <c r="BU162">
        <f t="shared" si="511"/>
        <v>1</v>
      </c>
      <c r="BV162">
        <f t="shared" si="512"/>
        <v>1</v>
      </c>
      <c r="BW162">
        <f t="shared" si="513"/>
        <v>1</v>
      </c>
      <c r="BX162">
        <f t="shared" si="514"/>
        <v>1</v>
      </c>
      <c r="BY162">
        <f t="shared" si="515"/>
        <v>1</v>
      </c>
      <c r="BZ162">
        <f t="shared" si="516"/>
        <v>1</v>
      </c>
      <c r="CA162">
        <f t="shared" si="517"/>
        <v>1</v>
      </c>
      <c r="CB162">
        <f t="shared" si="518"/>
        <v>1</v>
      </c>
      <c r="CC162">
        <f t="shared" si="519"/>
        <v>1</v>
      </c>
      <c r="CD162">
        <f t="shared" si="520"/>
        <v>1</v>
      </c>
      <c r="CE162">
        <f t="shared" si="521"/>
        <v>1</v>
      </c>
      <c r="CF162">
        <f t="shared" si="469"/>
        <v>1</v>
      </c>
      <c r="CG162">
        <f t="shared" si="470"/>
        <v>1</v>
      </c>
      <c r="CH162">
        <f t="shared" si="471"/>
        <v>1</v>
      </c>
      <c r="CI162">
        <f t="shared" si="472"/>
        <v>1</v>
      </c>
      <c r="CJ162">
        <f t="shared" si="473"/>
        <v>1</v>
      </c>
      <c r="CK162">
        <f t="shared" si="474"/>
        <v>1</v>
      </c>
      <c r="CL162">
        <f t="shared" si="475"/>
        <v>1</v>
      </c>
      <c r="CM162">
        <f t="shared" si="476"/>
        <v>1</v>
      </c>
      <c r="CN162">
        <f t="shared" si="477"/>
        <v>1</v>
      </c>
      <c r="CO162">
        <f t="shared" si="478"/>
        <v>1</v>
      </c>
      <c r="CP162">
        <f t="shared" si="479"/>
        <v>1</v>
      </c>
      <c r="CQ162">
        <f t="shared" si="480"/>
        <v>1</v>
      </c>
      <c r="CR162">
        <f t="shared" si="481"/>
        <v>1</v>
      </c>
      <c r="CS162">
        <f t="shared" si="482"/>
        <v>0</v>
      </c>
      <c r="CT162">
        <f t="shared" si="483"/>
        <v>1</v>
      </c>
      <c r="CU162">
        <f t="shared" si="484"/>
        <v>1</v>
      </c>
      <c r="CV162">
        <f t="shared" si="485"/>
        <v>1</v>
      </c>
      <c r="CW162">
        <f t="shared" si="486"/>
        <v>0</v>
      </c>
      <c r="CX162">
        <f t="shared" si="487"/>
        <v>1</v>
      </c>
      <c r="CY162">
        <f t="shared" si="488"/>
        <v>1</v>
      </c>
      <c r="CZ162">
        <f t="shared" si="489"/>
        <v>1</v>
      </c>
      <c r="DA162">
        <f t="shared" si="490"/>
        <v>1</v>
      </c>
      <c r="DB162">
        <f t="shared" si="491"/>
        <v>1</v>
      </c>
      <c r="DC162" s="187">
        <f t="shared" si="492"/>
        <v>1</v>
      </c>
      <c r="DD162" s="187">
        <f t="shared" si="493"/>
        <v>1</v>
      </c>
      <c r="DE162" s="187">
        <f t="shared" si="494"/>
        <v>1</v>
      </c>
      <c r="DF162" s="187">
        <f t="shared" si="378"/>
        <v>1</v>
      </c>
      <c r="DG162">
        <f t="shared" si="522"/>
        <v>1</v>
      </c>
      <c r="DH162" s="7">
        <f t="shared" si="379"/>
        <v>0.15</v>
      </c>
      <c r="DI162" s="7">
        <f t="shared" si="380"/>
        <v>0.15</v>
      </c>
      <c r="DJ162" s="7">
        <f t="shared" si="381"/>
        <v>0.15</v>
      </c>
      <c r="DK162" s="7">
        <f t="shared" si="523"/>
        <v>0.15</v>
      </c>
      <c r="DL162" s="7">
        <f t="shared" si="382"/>
        <v>0.3</v>
      </c>
      <c r="DM162" s="7">
        <f t="shared" si="383"/>
        <v>0.3</v>
      </c>
      <c r="DN162" s="7">
        <f t="shared" si="384"/>
        <v>0.3</v>
      </c>
      <c r="DO162" s="7">
        <f t="shared" si="385"/>
        <v>0.3</v>
      </c>
      <c r="DP162" s="7">
        <f>IF(MIN(Data[[#This Row],[¿El agente demuestra escucha activa durante la gestión?6]:[¿El agente parafrasea para confirmar entendimiento?9]])=0,0,30%)</f>
        <v>0.3</v>
      </c>
      <c r="DQ162" s="7">
        <f t="shared" si="386"/>
        <v>0.3</v>
      </c>
      <c r="DR162" s="7">
        <f t="shared" si="387"/>
        <v>0.3</v>
      </c>
      <c r="DS162" s="7">
        <f t="shared" si="388"/>
        <v>0.3</v>
      </c>
      <c r="DT162" s="7">
        <f t="shared" si="389"/>
        <v>0.3</v>
      </c>
      <c r="DU162" s="7">
        <f>IF(MIN(Data[[#This Row],[¿El agente adapta su comunicación al cliente?11]:[¿El agente utiliza el plural corporativo correctamente?14]])=0,0,30%)</f>
        <v>0.3</v>
      </c>
      <c r="DV162" s="7">
        <f t="shared" si="390"/>
        <v>0.25</v>
      </c>
      <c r="DW162" s="7">
        <f t="shared" si="524"/>
        <v>0.25</v>
      </c>
      <c r="DX162" s="7">
        <f t="shared" si="525"/>
        <v>1</v>
      </c>
      <c r="DY162" s="7">
        <f t="shared" si="495"/>
        <v>1</v>
      </c>
      <c r="DZ162" s="7">
        <f t="shared" si="496"/>
        <v>1</v>
      </c>
      <c r="EA162" s="7">
        <f t="shared" si="497"/>
        <v>1</v>
      </c>
      <c r="EB162" s="7">
        <f t="shared" si="498"/>
        <v>1</v>
      </c>
      <c r="EC162" s="7">
        <f t="shared" si="526"/>
        <v>1</v>
      </c>
      <c r="ED162" s="7">
        <f t="shared" si="391"/>
        <v>1</v>
      </c>
      <c r="EE162" s="7">
        <f t="shared" si="392"/>
        <v>1</v>
      </c>
      <c r="EF162" s="7">
        <f>IF(SUM(Data[[#This Row],[¿El agente presenta correctamente los beneficios del producto?23]:[¿El agente comunica beneficios emocionales al cliente?24]])=200%,100%,0%)</f>
        <v>1</v>
      </c>
      <c r="EG162" s="7">
        <f t="shared" si="393"/>
        <v>1</v>
      </c>
      <c r="EH162" s="7">
        <f t="shared" si="394"/>
        <v>1</v>
      </c>
      <c r="EI162" s="7">
        <f t="shared" si="395"/>
        <v>1</v>
      </c>
      <c r="EJ162" s="7">
        <f t="shared" si="527"/>
        <v>1</v>
      </c>
      <c r="EK162" s="7">
        <f t="shared" si="396"/>
        <v>1</v>
      </c>
      <c r="EL162" s="7">
        <f>+Data[[#This Row],[¿El agente explica los términos y condiciones del servicio?28]]</f>
        <v>1</v>
      </c>
      <c r="EM162" s="7">
        <f t="shared" si="397"/>
        <v>1</v>
      </c>
      <c r="EN162" s="7">
        <f>+Data[[#This Row],[¿El agente identifica correctamente la solicitud del cliente? 2]]</f>
        <v>1</v>
      </c>
      <c r="EO162" s="7">
        <f t="shared" si="398"/>
        <v>1</v>
      </c>
      <c r="EP162" s="7">
        <f t="shared" si="399"/>
        <v>1</v>
      </c>
      <c r="EQ162" s="7">
        <f t="shared" si="400"/>
        <v>1</v>
      </c>
      <c r="ER162" s="7">
        <f t="shared" si="528"/>
        <v>1</v>
      </c>
      <c r="ES162" s="7">
        <f t="shared" si="401"/>
        <v>1</v>
      </c>
      <c r="ET162" s="7">
        <f t="shared" si="402"/>
        <v>1</v>
      </c>
      <c r="EU162" s="7">
        <f t="shared" si="529"/>
        <v>1</v>
      </c>
      <c r="EV162" s="7">
        <f t="shared" si="403"/>
        <v>1</v>
      </c>
      <c r="EW162" s="7">
        <f t="shared" si="404"/>
        <v>1</v>
      </c>
      <c r="EX162" s="7">
        <f t="shared" si="499"/>
        <v>1</v>
      </c>
      <c r="EY162" s="7">
        <f t="shared" si="500"/>
        <v>1</v>
      </c>
      <c r="EZ162" s="7">
        <f t="shared" si="405"/>
        <v>1</v>
      </c>
      <c r="FA162" s="7">
        <f t="shared" si="501"/>
        <v>1</v>
      </c>
      <c r="FB162" s="7">
        <f t="shared" si="530"/>
        <v>1</v>
      </c>
      <c r="FC162" s="7">
        <f t="shared" si="531"/>
        <v>1</v>
      </c>
      <c r="FD162" s="7">
        <f t="shared" si="406"/>
        <v>1</v>
      </c>
      <c r="FE162" s="7">
        <f t="shared" si="407"/>
        <v>0</v>
      </c>
      <c r="FF162" s="7">
        <f t="shared" si="408"/>
        <v>1</v>
      </c>
      <c r="FG162" s="7">
        <f t="shared" si="409"/>
        <v>1</v>
      </c>
      <c r="FH162" s="7">
        <f t="shared" si="410"/>
        <v>1</v>
      </c>
      <c r="FI162" s="7">
        <f t="shared" si="411"/>
        <v>0</v>
      </c>
      <c r="FJ162" s="7">
        <f t="shared" si="532"/>
        <v>0</v>
      </c>
      <c r="FK162" s="7">
        <f t="shared" si="412"/>
        <v>1</v>
      </c>
      <c r="FL162" s="7">
        <f>+Data[[#This Row],[¿El agente gestiona la oferta según la campaña vigente?48]]</f>
        <v>1</v>
      </c>
      <c r="FM162" s="7">
        <f t="shared" si="413"/>
        <v>1</v>
      </c>
      <c r="FN162" s="7">
        <f t="shared" si="414"/>
        <v>1</v>
      </c>
      <c r="FO162" s="7">
        <f t="shared" si="415"/>
        <v>1</v>
      </c>
      <c r="FP162" s="7">
        <f t="shared" si="533"/>
        <v>1</v>
      </c>
      <c r="FQ162" s="7">
        <f t="shared" si="416"/>
        <v>1</v>
      </c>
      <c r="FR162" s="7">
        <f>+Data[[#This Row],[¿El agente registra correctamente todas las interacciones?52]]</f>
        <v>1</v>
      </c>
      <c r="FS162" s="7">
        <f t="shared" si="534"/>
        <v>0</v>
      </c>
      <c r="FT162" s="240">
        <f t="shared" si="417"/>
        <v>1</v>
      </c>
      <c r="FU162" s="7">
        <f>+Data[[#This Row],[¿El agente confirma la titularidad del cliente adecuadamente?53]]</f>
        <v>1</v>
      </c>
      <c r="FV162" s="240">
        <f t="shared" si="418"/>
        <v>1</v>
      </c>
      <c r="FW162" s="240">
        <f t="shared" si="419"/>
        <v>1</v>
      </c>
      <c r="FX162" s="7">
        <f t="shared" si="535"/>
        <v>1</v>
      </c>
      <c r="FY162" s="240">
        <f t="shared" si="420"/>
        <v>1</v>
      </c>
      <c r="FZ162" s="7">
        <f>+Data[[#This Row],[¿El agente evita compartir información sensible?56]]</f>
        <v>1</v>
      </c>
      <c r="GA162" s="7">
        <f t="shared" si="536"/>
        <v>1</v>
      </c>
      <c r="GB162" s="189">
        <f t="shared" si="537"/>
        <v>0.1</v>
      </c>
      <c r="GC162" s="189">
        <f t="shared" si="538"/>
        <v>0.3</v>
      </c>
      <c r="GD162" s="190">
        <f t="shared" si="539"/>
        <v>0</v>
      </c>
      <c r="GE162" s="190">
        <f t="shared" si="540"/>
        <v>0.3</v>
      </c>
      <c r="GF162" s="7">
        <f t="shared" si="541"/>
        <v>0.7</v>
      </c>
      <c r="GG162" s="187">
        <f>1</f>
        <v>1</v>
      </c>
      <c r="GH162" s="187">
        <f t="shared" si="421"/>
        <v>1</v>
      </c>
      <c r="GI162" t="str">
        <f t="shared" si="422"/>
        <v/>
      </c>
      <c r="GJ162" t="str">
        <f t="shared" si="423"/>
        <v/>
      </c>
      <c r="GK162" t="str">
        <f t="shared" si="424"/>
        <v/>
      </c>
      <c r="GN162" t="str">
        <f t="shared" si="425"/>
        <v/>
      </c>
      <c r="GO162" t="str">
        <f t="shared" si="426"/>
        <v/>
      </c>
      <c r="GP162" t="str">
        <f t="shared" si="427"/>
        <v/>
      </c>
      <c r="GQ162" t="str">
        <f t="shared" si="428"/>
        <v/>
      </c>
      <c r="GR162" t="str">
        <f t="shared" si="429"/>
        <v/>
      </c>
      <c r="GS162" t="str">
        <f t="shared" si="430"/>
        <v/>
      </c>
      <c r="GT162" t="str">
        <f t="shared" si="431"/>
        <v/>
      </c>
      <c r="GU162" t="e">
        <f>IF(#REF!="No",#REF!,"")</f>
        <v>#REF!</v>
      </c>
      <c r="GV162" t="str">
        <f t="shared" si="432"/>
        <v/>
      </c>
      <c r="GW162" t="str">
        <f t="shared" si="433"/>
        <v/>
      </c>
      <c r="GX162" t="str">
        <f t="shared" si="434"/>
        <v/>
      </c>
      <c r="GY162" t="str">
        <f t="shared" si="435"/>
        <v/>
      </c>
      <c r="GZ162" t="str">
        <f t="shared" si="436"/>
        <v/>
      </c>
      <c r="HA162" t="str">
        <f t="shared" si="437"/>
        <v/>
      </c>
      <c r="HB162" t="str">
        <f t="shared" si="438"/>
        <v/>
      </c>
      <c r="HC162" t="str">
        <f t="shared" si="439"/>
        <v/>
      </c>
      <c r="HD162" t="str">
        <f t="shared" si="440"/>
        <v/>
      </c>
      <c r="HE162" t="str">
        <f t="shared" si="441"/>
        <v/>
      </c>
      <c r="HF162" t="str">
        <f t="shared" si="442"/>
        <v/>
      </c>
      <c r="HG162" t="str">
        <f t="shared" si="443"/>
        <v/>
      </c>
      <c r="HH162" t="str">
        <f t="shared" si="444"/>
        <v/>
      </c>
      <c r="HI162" t="str">
        <f t="shared" si="445"/>
        <v/>
      </c>
      <c r="HJ162" t="str">
        <f t="shared" si="446"/>
        <v/>
      </c>
      <c r="HK162" t="str">
        <f t="shared" si="447"/>
        <v/>
      </c>
      <c r="HL162" t="str">
        <f t="shared" si="448"/>
        <v/>
      </c>
      <c r="HM162" t="str">
        <f t="shared" si="449"/>
        <v/>
      </c>
      <c r="HN162" t="str">
        <f t="shared" si="450"/>
        <v/>
      </c>
      <c r="HO162" t="str">
        <f t="shared" si="451"/>
        <v/>
      </c>
      <c r="HP162" t="str">
        <f t="shared" si="452"/>
        <v/>
      </c>
      <c r="HQ162" t="e">
        <f>IF(#REF!="No",#REF!,"")</f>
        <v>#REF!</v>
      </c>
      <c r="HR162" t="e">
        <f>IF(#REF!="No",#REF!,"")</f>
        <v>#REF!</v>
      </c>
      <c r="HS162" t="str">
        <f t="shared" si="453"/>
        <v/>
      </c>
      <c r="HT162" t="str">
        <f t="shared" si="454"/>
        <v xml:space="preserve">¿El agente realiza venta cruzada cuando corresponde? </v>
      </c>
      <c r="HU162" t="str">
        <f t="shared" si="455"/>
        <v/>
      </c>
      <c r="HV162" t="str">
        <f t="shared" si="456"/>
        <v/>
      </c>
      <c r="HW162" t="str">
        <f t="shared" si="457"/>
        <v/>
      </c>
      <c r="HX162" t="str">
        <f t="shared" si="458"/>
        <v xml:space="preserve">¿El agente maneja correctamente las objeciones del cliente? </v>
      </c>
      <c r="HY162" t="str">
        <f t="shared" si="459"/>
        <v/>
      </c>
      <c r="HZ162" t="str">
        <f t="shared" si="460"/>
        <v/>
      </c>
      <c r="IA162" t="str">
        <f t="shared" si="461"/>
        <v/>
      </c>
      <c r="IB162" t="str">
        <f t="shared" si="462"/>
        <v/>
      </c>
      <c r="IC162" t="str">
        <f t="shared" si="463"/>
        <v/>
      </c>
      <c r="ID162" s="187" t="str">
        <f t="shared" si="464"/>
        <v/>
      </c>
      <c r="IE162" s="187" t="str">
        <f t="shared" si="465"/>
        <v/>
      </c>
      <c r="IF162" s="187" t="str">
        <f t="shared" si="466"/>
        <v/>
      </c>
      <c r="IG162" s="187" t="str">
        <f t="shared" si="467"/>
        <v/>
      </c>
      <c r="IH162" s="78" t="str">
        <f>A162&amp;" "&amp;F162&amp;" "&amp;Data[[#This Row],[mes]]</f>
        <v>Milen Dayanis Julio De La Cruz Outbound may-26</v>
      </c>
      <c r="II162" s="78">
        <f t="shared" si="502"/>
        <v>1</v>
      </c>
      <c r="IJ162" s="78">
        <f t="shared" si="542"/>
        <v>1</v>
      </c>
      <c r="IK162" s="78">
        <f>IF(Data[[#This Row],[Muestra Critica]]&gt;0,Data[[#This Row],[Muestra Critica]],"")</f>
        <v>1</v>
      </c>
      <c r="IL162">
        <f>IF(IK162="","",COUNTIF($IK$3:$IK577,IK162))</f>
        <v>397</v>
      </c>
      <c r="IM162">
        <f t="shared" si="543"/>
        <v>0</v>
      </c>
      <c r="IN162" s="188" t="str">
        <f t="shared" si="468"/>
        <v>may-26</v>
      </c>
      <c r="IO162" s="78"/>
      <c r="IP162" s="78"/>
      <c r="IQ162" s="78"/>
      <c r="IR162" s="78"/>
      <c r="IS162" s="78" t="str">
        <f ca="1">IFERROR(_xlfn.XLOOKUP(A:A,HC!B:B,HC!E:E,,0),0)</f>
        <v>&gt; 60 dias</v>
      </c>
    </row>
    <row r="163" spans="1:253" ht="15.5">
      <c r="A163" s="205" t="s">
        <v>349</v>
      </c>
      <c r="B163" s="205">
        <v>62587151</v>
      </c>
      <c r="C163" s="210">
        <v>46160</v>
      </c>
      <c r="D163" s="205" t="s">
        <v>449</v>
      </c>
      <c r="E163" s="205" t="s">
        <v>431</v>
      </c>
      <c r="F163" s="205" t="s">
        <v>32</v>
      </c>
      <c r="G163" s="205" t="s">
        <v>436</v>
      </c>
      <c r="H163" s="205" t="s">
        <v>453</v>
      </c>
      <c r="I163" s="206" t="s">
        <v>447</v>
      </c>
      <c r="J163" s="168" t="s">
        <v>33</v>
      </c>
      <c r="K163" s="168" t="s">
        <v>33</v>
      </c>
      <c r="L163" s="168" t="s">
        <v>33</v>
      </c>
      <c r="M163" s="168" t="s">
        <v>33</v>
      </c>
      <c r="N163" s="168" t="s">
        <v>33</v>
      </c>
      <c r="O163" s="168" t="s">
        <v>33</v>
      </c>
      <c r="P163" s="168" t="s">
        <v>33</v>
      </c>
      <c r="Q163" s="168" t="s">
        <v>33</v>
      </c>
      <c r="R163" s="168" t="s">
        <v>33</v>
      </c>
      <c r="S163" s="168" t="s">
        <v>33</v>
      </c>
      <c r="T163" s="168" t="s">
        <v>33</v>
      </c>
      <c r="U163" s="168" t="s">
        <v>33</v>
      </c>
      <c r="V163" s="169" t="s">
        <v>33</v>
      </c>
      <c r="W163" s="169" t="s">
        <v>33</v>
      </c>
      <c r="X163" s="169" t="s">
        <v>33</v>
      </c>
      <c r="Y163" s="169" t="s">
        <v>33</v>
      </c>
      <c r="Z163" s="169" t="s">
        <v>33</v>
      </c>
      <c r="AA163" s="169" t="s">
        <v>33</v>
      </c>
      <c r="AB163" s="169" t="s">
        <v>33</v>
      </c>
      <c r="AC163" s="169" t="s">
        <v>33</v>
      </c>
      <c r="AD163" s="169" t="s">
        <v>33</v>
      </c>
      <c r="AE163" s="169" t="s">
        <v>33</v>
      </c>
      <c r="AF163" s="169" t="s">
        <v>33</v>
      </c>
      <c r="AG163" s="169" t="s">
        <v>33</v>
      </c>
      <c r="AH163" s="169" t="s">
        <v>33</v>
      </c>
      <c r="AI163" s="169" t="s">
        <v>33</v>
      </c>
      <c r="AJ163" s="169" t="s">
        <v>33</v>
      </c>
      <c r="AK163" s="169" t="s">
        <v>33</v>
      </c>
      <c r="AL163" s="169" t="s">
        <v>33</v>
      </c>
      <c r="AM163" s="169" t="s">
        <v>33</v>
      </c>
      <c r="AN163" s="169" t="s">
        <v>33</v>
      </c>
      <c r="AO163" s="169" t="s">
        <v>33</v>
      </c>
      <c r="AP163" s="169" t="s">
        <v>33</v>
      </c>
      <c r="AQ163" s="169" t="s">
        <v>464</v>
      </c>
      <c r="AR163" s="169" t="s">
        <v>33</v>
      </c>
      <c r="AS163" s="169" t="s">
        <v>34</v>
      </c>
      <c r="AT163" s="169" t="s">
        <v>33</v>
      </c>
      <c r="AU163" s="169" t="s">
        <v>33</v>
      </c>
      <c r="AV163" s="169" t="s">
        <v>33</v>
      </c>
      <c r="AW163" s="169" t="s">
        <v>34</v>
      </c>
      <c r="AX163" s="169" t="s">
        <v>33</v>
      </c>
      <c r="AY163" s="169" t="s">
        <v>33</v>
      </c>
      <c r="AZ163" s="169" t="s">
        <v>33</v>
      </c>
      <c r="BA163" s="169" t="s">
        <v>33</v>
      </c>
      <c r="BB163" s="169" t="s">
        <v>33</v>
      </c>
      <c r="BC163" s="207" t="s">
        <v>33</v>
      </c>
      <c r="BD163" s="207" t="s">
        <v>33</v>
      </c>
      <c r="BE163" s="207" t="s">
        <v>33</v>
      </c>
      <c r="BF163" s="208" t="s">
        <v>33</v>
      </c>
      <c r="BG163" s="196"/>
      <c r="BH163" s="211" t="str">
        <f>Data[[#This Row],[Tipo de Muestra]]</f>
        <v>Critica</v>
      </c>
      <c r="BI163" s="196"/>
      <c r="BJ163" s="196"/>
      <c r="BK163">
        <f t="shared" si="376"/>
        <v>1</v>
      </c>
      <c r="BL163">
        <f t="shared" si="377"/>
        <v>1</v>
      </c>
      <c r="BM163">
        <f t="shared" si="503"/>
        <v>1</v>
      </c>
      <c r="BN163">
        <f t="shared" si="504"/>
        <v>1</v>
      </c>
      <c r="BO163">
        <f t="shared" si="505"/>
        <v>1</v>
      </c>
      <c r="BP163">
        <f t="shared" si="506"/>
        <v>1</v>
      </c>
      <c r="BQ163">
        <f t="shared" si="507"/>
        <v>1</v>
      </c>
      <c r="BR163">
        <f t="shared" si="508"/>
        <v>1</v>
      </c>
      <c r="BS163">
        <f t="shared" si="509"/>
        <v>1</v>
      </c>
      <c r="BT163">
        <f t="shared" si="510"/>
        <v>1</v>
      </c>
      <c r="BU163">
        <f t="shared" si="511"/>
        <v>1</v>
      </c>
      <c r="BV163">
        <f t="shared" si="512"/>
        <v>1</v>
      </c>
      <c r="BW163">
        <f t="shared" si="513"/>
        <v>1</v>
      </c>
      <c r="BX163">
        <f t="shared" si="514"/>
        <v>1</v>
      </c>
      <c r="BY163">
        <f t="shared" si="515"/>
        <v>1</v>
      </c>
      <c r="BZ163">
        <f t="shared" si="516"/>
        <v>1</v>
      </c>
      <c r="CA163">
        <f t="shared" si="517"/>
        <v>1</v>
      </c>
      <c r="CB163">
        <f t="shared" si="518"/>
        <v>1</v>
      </c>
      <c r="CC163">
        <f t="shared" si="519"/>
        <v>1</v>
      </c>
      <c r="CD163">
        <f t="shared" si="520"/>
        <v>1</v>
      </c>
      <c r="CE163">
        <f t="shared" si="521"/>
        <v>1</v>
      </c>
      <c r="CF163">
        <f t="shared" si="469"/>
        <v>1</v>
      </c>
      <c r="CG163">
        <f t="shared" si="470"/>
        <v>1</v>
      </c>
      <c r="CH163">
        <f t="shared" si="471"/>
        <v>1</v>
      </c>
      <c r="CI163">
        <f t="shared" si="472"/>
        <v>1</v>
      </c>
      <c r="CJ163">
        <f t="shared" si="473"/>
        <v>1</v>
      </c>
      <c r="CK163">
        <f t="shared" si="474"/>
        <v>1</v>
      </c>
      <c r="CL163">
        <f t="shared" si="475"/>
        <v>1</v>
      </c>
      <c r="CM163">
        <f t="shared" si="476"/>
        <v>1</v>
      </c>
      <c r="CN163">
        <f t="shared" si="477"/>
        <v>1</v>
      </c>
      <c r="CO163">
        <f t="shared" si="478"/>
        <v>1</v>
      </c>
      <c r="CP163">
        <f t="shared" si="479"/>
        <v>1</v>
      </c>
      <c r="CQ163">
        <f t="shared" si="480"/>
        <v>1</v>
      </c>
      <c r="CR163">
        <f t="shared" si="481"/>
        <v>1</v>
      </c>
      <c r="CS163">
        <f t="shared" si="482"/>
        <v>0</v>
      </c>
      <c r="CT163">
        <f t="shared" si="483"/>
        <v>1</v>
      </c>
      <c r="CU163">
        <f t="shared" si="484"/>
        <v>1</v>
      </c>
      <c r="CV163">
        <f t="shared" si="485"/>
        <v>1</v>
      </c>
      <c r="CW163">
        <f t="shared" si="486"/>
        <v>0</v>
      </c>
      <c r="CX163">
        <f t="shared" si="487"/>
        <v>1</v>
      </c>
      <c r="CY163">
        <f t="shared" si="488"/>
        <v>1</v>
      </c>
      <c r="CZ163">
        <f t="shared" si="489"/>
        <v>1</v>
      </c>
      <c r="DA163">
        <f t="shared" si="490"/>
        <v>1</v>
      </c>
      <c r="DB163">
        <f t="shared" si="491"/>
        <v>1</v>
      </c>
      <c r="DC163" s="187">
        <f t="shared" si="492"/>
        <v>1</v>
      </c>
      <c r="DD163" s="187">
        <f t="shared" si="493"/>
        <v>1</v>
      </c>
      <c r="DE163" s="187">
        <f t="shared" si="494"/>
        <v>1</v>
      </c>
      <c r="DF163" s="187">
        <f t="shared" si="378"/>
        <v>1</v>
      </c>
      <c r="DG163">
        <f t="shared" si="522"/>
        <v>1</v>
      </c>
      <c r="DH163" s="7">
        <f t="shared" si="379"/>
        <v>0.15</v>
      </c>
      <c r="DI163" s="7">
        <f t="shared" si="380"/>
        <v>0.15</v>
      </c>
      <c r="DJ163" s="7">
        <f t="shared" si="381"/>
        <v>0.15</v>
      </c>
      <c r="DK163" s="7">
        <f t="shared" si="523"/>
        <v>0.15</v>
      </c>
      <c r="DL163" s="7">
        <f t="shared" si="382"/>
        <v>0.3</v>
      </c>
      <c r="DM163" s="7">
        <f t="shared" si="383"/>
        <v>0.3</v>
      </c>
      <c r="DN163" s="7">
        <f t="shared" si="384"/>
        <v>0.3</v>
      </c>
      <c r="DO163" s="7">
        <f t="shared" si="385"/>
        <v>0.3</v>
      </c>
      <c r="DP163" s="7">
        <f>IF(MIN(Data[[#This Row],[¿El agente demuestra escucha activa durante la gestión?6]:[¿El agente parafrasea para confirmar entendimiento?9]])=0,0,30%)</f>
        <v>0.3</v>
      </c>
      <c r="DQ163" s="7">
        <f t="shared" si="386"/>
        <v>0.3</v>
      </c>
      <c r="DR163" s="7">
        <f t="shared" si="387"/>
        <v>0.3</v>
      </c>
      <c r="DS163" s="7">
        <f t="shared" si="388"/>
        <v>0.3</v>
      </c>
      <c r="DT163" s="7">
        <f t="shared" si="389"/>
        <v>0.3</v>
      </c>
      <c r="DU163" s="7">
        <f>IF(MIN(Data[[#This Row],[¿El agente adapta su comunicación al cliente?11]:[¿El agente utiliza el plural corporativo correctamente?14]])=0,0,30%)</f>
        <v>0.3</v>
      </c>
      <c r="DV163" s="7">
        <f t="shared" si="390"/>
        <v>0.25</v>
      </c>
      <c r="DW163" s="7">
        <f t="shared" si="524"/>
        <v>0.25</v>
      </c>
      <c r="DX163" s="7">
        <f t="shared" si="525"/>
        <v>1</v>
      </c>
      <c r="DY163" s="7">
        <f t="shared" si="495"/>
        <v>1</v>
      </c>
      <c r="DZ163" s="7">
        <f t="shared" si="496"/>
        <v>1</v>
      </c>
      <c r="EA163" s="7">
        <f t="shared" si="497"/>
        <v>1</v>
      </c>
      <c r="EB163" s="7">
        <f t="shared" si="498"/>
        <v>1</v>
      </c>
      <c r="EC163" s="7">
        <f t="shared" si="526"/>
        <v>1</v>
      </c>
      <c r="ED163" s="7">
        <f t="shared" si="391"/>
        <v>1</v>
      </c>
      <c r="EE163" s="7">
        <f t="shared" si="392"/>
        <v>1</v>
      </c>
      <c r="EF163" s="7">
        <f>IF(SUM(Data[[#This Row],[¿El agente presenta correctamente los beneficios del producto?23]:[¿El agente comunica beneficios emocionales al cliente?24]])=200%,100%,0%)</f>
        <v>1</v>
      </c>
      <c r="EG163" s="7">
        <f t="shared" si="393"/>
        <v>1</v>
      </c>
      <c r="EH163" s="7">
        <f t="shared" si="394"/>
        <v>1</v>
      </c>
      <c r="EI163" s="7">
        <f t="shared" si="395"/>
        <v>1</v>
      </c>
      <c r="EJ163" s="7">
        <f t="shared" si="527"/>
        <v>1</v>
      </c>
      <c r="EK163" s="7">
        <f t="shared" si="396"/>
        <v>1</v>
      </c>
      <c r="EL163" s="7">
        <f>+Data[[#This Row],[¿El agente explica los términos y condiciones del servicio?28]]</f>
        <v>1</v>
      </c>
      <c r="EM163" s="7">
        <f t="shared" si="397"/>
        <v>1</v>
      </c>
      <c r="EN163" s="7">
        <f>+Data[[#This Row],[¿El agente identifica correctamente la solicitud del cliente? 2]]</f>
        <v>1</v>
      </c>
      <c r="EO163" s="7">
        <f t="shared" si="398"/>
        <v>1</v>
      </c>
      <c r="EP163" s="7">
        <f t="shared" si="399"/>
        <v>1</v>
      </c>
      <c r="EQ163" s="7">
        <f t="shared" si="400"/>
        <v>1</v>
      </c>
      <c r="ER163" s="7">
        <f t="shared" si="528"/>
        <v>1</v>
      </c>
      <c r="ES163" s="7">
        <f t="shared" si="401"/>
        <v>1</v>
      </c>
      <c r="ET163" s="7">
        <f t="shared" si="402"/>
        <v>1</v>
      </c>
      <c r="EU163" s="7">
        <f t="shared" si="529"/>
        <v>1</v>
      </c>
      <c r="EV163" s="7">
        <f t="shared" si="403"/>
        <v>1</v>
      </c>
      <c r="EW163" s="7">
        <f t="shared" si="404"/>
        <v>1</v>
      </c>
      <c r="EX163" s="7">
        <f t="shared" si="499"/>
        <v>1</v>
      </c>
      <c r="EY163" s="7">
        <f t="shared" si="500"/>
        <v>1</v>
      </c>
      <c r="EZ163" s="7">
        <f t="shared" si="405"/>
        <v>1</v>
      </c>
      <c r="FA163" s="7">
        <f t="shared" si="501"/>
        <v>1</v>
      </c>
      <c r="FB163" s="7">
        <f t="shared" si="530"/>
        <v>1</v>
      </c>
      <c r="FC163" s="7">
        <f t="shared" si="531"/>
        <v>1</v>
      </c>
      <c r="FD163" s="7">
        <f t="shared" si="406"/>
        <v>1</v>
      </c>
      <c r="FE163" s="7">
        <f t="shared" si="407"/>
        <v>0</v>
      </c>
      <c r="FF163" s="7">
        <f t="shared" si="408"/>
        <v>1</v>
      </c>
      <c r="FG163" s="7">
        <f t="shared" si="409"/>
        <v>1</v>
      </c>
      <c r="FH163" s="7">
        <f t="shared" si="410"/>
        <v>1</v>
      </c>
      <c r="FI163" s="7">
        <f t="shared" si="411"/>
        <v>0</v>
      </c>
      <c r="FJ163" s="7">
        <f t="shared" si="532"/>
        <v>0</v>
      </c>
      <c r="FK163" s="7">
        <f t="shared" si="412"/>
        <v>1</v>
      </c>
      <c r="FL163" s="7">
        <f>+Data[[#This Row],[¿El agente gestiona la oferta según la campaña vigente?48]]</f>
        <v>1</v>
      </c>
      <c r="FM163" s="7">
        <f t="shared" si="413"/>
        <v>1</v>
      </c>
      <c r="FN163" s="7">
        <f t="shared" si="414"/>
        <v>1</v>
      </c>
      <c r="FO163" s="7">
        <f t="shared" si="415"/>
        <v>1</v>
      </c>
      <c r="FP163" s="7">
        <f t="shared" si="533"/>
        <v>1</v>
      </c>
      <c r="FQ163" s="7">
        <f t="shared" si="416"/>
        <v>1</v>
      </c>
      <c r="FR163" s="7">
        <f>+Data[[#This Row],[¿El agente registra correctamente todas las interacciones?52]]</f>
        <v>1</v>
      </c>
      <c r="FS163" s="7">
        <f t="shared" si="534"/>
        <v>0</v>
      </c>
      <c r="FT163" s="240">
        <f t="shared" si="417"/>
        <v>1</v>
      </c>
      <c r="FU163" s="7">
        <f>+Data[[#This Row],[¿El agente confirma la titularidad del cliente adecuadamente?53]]</f>
        <v>1</v>
      </c>
      <c r="FV163" s="240">
        <f t="shared" si="418"/>
        <v>1</v>
      </c>
      <c r="FW163" s="240">
        <f t="shared" si="419"/>
        <v>1</v>
      </c>
      <c r="FX163" s="7">
        <f t="shared" si="535"/>
        <v>1</v>
      </c>
      <c r="FY163" s="240">
        <f t="shared" si="420"/>
        <v>1</v>
      </c>
      <c r="FZ163" s="7">
        <f>+Data[[#This Row],[¿El agente evita compartir información sensible?56]]</f>
        <v>1</v>
      </c>
      <c r="GA163" s="7">
        <f t="shared" si="536"/>
        <v>1</v>
      </c>
      <c r="GB163" s="189">
        <f t="shared" si="537"/>
        <v>0.1</v>
      </c>
      <c r="GC163" s="189">
        <f t="shared" si="538"/>
        <v>0.3</v>
      </c>
      <c r="GD163" s="190">
        <f t="shared" si="539"/>
        <v>0</v>
      </c>
      <c r="GE163" s="190">
        <f t="shared" si="540"/>
        <v>0.3</v>
      </c>
      <c r="GF163" s="7">
        <f t="shared" si="541"/>
        <v>0.7</v>
      </c>
      <c r="GG163" s="187">
        <f>1</f>
        <v>1</v>
      </c>
      <c r="GH163" s="187">
        <f t="shared" si="421"/>
        <v>1</v>
      </c>
      <c r="GI163" t="str">
        <f t="shared" si="422"/>
        <v/>
      </c>
      <c r="GJ163" t="str">
        <f t="shared" si="423"/>
        <v/>
      </c>
      <c r="GK163" t="str">
        <f t="shared" si="424"/>
        <v/>
      </c>
      <c r="GN163" t="str">
        <f t="shared" si="425"/>
        <v/>
      </c>
      <c r="GO163" t="str">
        <f t="shared" si="426"/>
        <v/>
      </c>
      <c r="GP163" t="str">
        <f t="shared" si="427"/>
        <v/>
      </c>
      <c r="GQ163" t="str">
        <f t="shared" si="428"/>
        <v/>
      </c>
      <c r="GR163" t="str">
        <f t="shared" si="429"/>
        <v/>
      </c>
      <c r="GS163" t="str">
        <f t="shared" si="430"/>
        <v/>
      </c>
      <c r="GT163" t="str">
        <f t="shared" si="431"/>
        <v/>
      </c>
      <c r="GU163" t="e">
        <f>IF(#REF!="No",#REF!,"")</f>
        <v>#REF!</v>
      </c>
      <c r="GV163" t="str">
        <f t="shared" si="432"/>
        <v/>
      </c>
      <c r="GW163" t="str">
        <f t="shared" si="433"/>
        <v/>
      </c>
      <c r="GX163" t="str">
        <f t="shared" si="434"/>
        <v/>
      </c>
      <c r="GY163" t="str">
        <f t="shared" si="435"/>
        <v/>
      </c>
      <c r="GZ163" t="str">
        <f t="shared" si="436"/>
        <v/>
      </c>
      <c r="HA163" t="str">
        <f t="shared" si="437"/>
        <v/>
      </c>
      <c r="HB163" t="str">
        <f t="shared" si="438"/>
        <v/>
      </c>
      <c r="HC163" t="str">
        <f t="shared" si="439"/>
        <v/>
      </c>
      <c r="HD163" t="str">
        <f t="shared" si="440"/>
        <v/>
      </c>
      <c r="HE163" t="str">
        <f t="shared" si="441"/>
        <v/>
      </c>
      <c r="HF163" t="str">
        <f t="shared" si="442"/>
        <v/>
      </c>
      <c r="HG163" t="str">
        <f t="shared" si="443"/>
        <v/>
      </c>
      <c r="HH163" t="str">
        <f t="shared" si="444"/>
        <v/>
      </c>
      <c r="HI163" t="str">
        <f t="shared" si="445"/>
        <v/>
      </c>
      <c r="HJ163" t="str">
        <f t="shared" si="446"/>
        <v/>
      </c>
      <c r="HK163" t="str">
        <f t="shared" si="447"/>
        <v/>
      </c>
      <c r="HL163" t="str">
        <f t="shared" si="448"/>
        <v/>
      </c>
      <c r="HM163" t="str">
        <f t="shared" si="449"/>
        <v/>
      </c>
      <c r="HN163" t="str">
        <f t="shared" si="450"/>
        <v/>
      </c>
      <c r="HO163" t="str">
        <f t="shared" si="451"/>
        <v/>
      </c>
      <c r="HP163" t="str">
        <f t="shared" si="452"/>
        <v/>
      </c>
      <c r="HQ163" t="e">
        <f>IF(#REF!="No",#REF!,"")</f>
        <v>#REF!</v>
      </c>
      <c r="HR163" t="e">
        <f>IF(#REF!="No",#REF!,"")</f>
        <v>#REF!</v>
      </c>
      <c r="HS163" t="str">
        <f t="shared" si="453"/>
        <v/>
      </c>
      <c r="HT163" t="str">
        <f t="shared" si="454"/>
        <v xml:space="preserve">¿El agente realiza venta cruzada cuando corresponde? </v>
      </c>
      <c r="HU163" t="str">
        <f t="shared" si="455"/>
        <v/>
      </c>
      <c r="HV163" t="str">
        <f t="shared" si="456"/>
        <v/>
      </c>
      <c r="HW163" t="str">
        <f t="shared" si="457"/>
        <v/>
      </c>
      <c r="HX163" t="str">
        <f t="shared" si="458"/>
        <v xml:space="preserve">¿El agente maneja correctamente las objeciones del cliente? </v>
      </c>
      <c r="HY163" t="str">
        <f t="shared" si="459"/>
        <v/>
      </c>
      <c r="HZ163" t="str">
        <f t="shared" si="460"/>
        <v/>
      </c>
      <c r="IA163" t="str">
        <f t="shared" si="461"/>
        <v/>
      </c>
      <c r="IB163" t="str">
        <f t="shared" si="462"/>
        <v/>
      </c>
      <c r="IC163" t="str">
        <f t="shared" si="463"/>
        <v/>
      </c>
      <c r="ID163" s="187" t="str">
        <f t="shared" si="464"/>
        <v/>
      </c>
      <c r="IE163" s="187" t="str">
        <f t="shared" si="465"/>
        <v/>
      </c>
      <c r="IF163" s="187" t="str">
        <f t="shared" si="466"/>
        <v/>
      </c>
      <c r="IG163" s="187" t="str">
        <f t="shared" si="467"/>
        <v/>
      </c>
      <c r="IH163" s="78" t="str">
        <f>A163&amp;" "&amp;F163&amp;" "&amp;Data[[#This Row],[mes]]</f>
        <v>Yosuany Milagros Muñoz Apolayo Outbound may-26</v>
      </c>
      <c r="II163" s="78">
        <f t="shared" si="502"/>
        <v>1</v>
      </c>
      <c r="IJ163" s="78">
        <f t="shared" si="542"/>
        <v>1</v>
      </c>
      <c r="IK163" s="78">
        <f>IF(Data[[#This Row],[Muestra Critica]]&gt;0,Data[[#This Row],[Muestra Critica]],"")</f>
        <v>1</v>
      </c>
      <c r="IL163">
        <f>IF(IK163="","",COUNTIF($IK$3:$IK578,IK163))</f>
        <v>397</v>
      </c>
      <c r="IM163">
        <f t="shared" si="543"/>
        <v>0</v>
      </c>
      <c r="IN163" s="188" t="str">
        <f t="shared" si="468"/>
        <v>may-26</v>
      </c>
      <c r="IO163" s="78"/>
      <c r="IP163" s="78"/>
      <c r="IQ163" s="78"/>
      <c r="IR163" s="78"/>
      <c r="IS163" s="78" t="str">
        <f ca="1">IFERROR(_xlfn.XLOOKUP(A:A,HC!B:B,HC!E:E,,0),0)</f>
        <v>&gt; 60 dias</v>
      </c>
    </row>
    <row r="164" spans="1:253" ht="15.5">
      <c r="A164" s="205" t="s">
        <v>350</v>
      </c>
      <c r="B164" s="205">
        <v>60453276</v>
      </c>
      <c r="C164" s="210">
        <v>46160</v>
      </c>
      <c r="D164" s="205" t="s">
        <v>449</v>
      </c>
      <c r="E164" s="205" t="s">
        <v>431</v>
      </c>
      <c r="F164" s="205" t="s">
        <v>32</v>
      </c>
      <c r="G164" s="205" t="s">
        <v>436</v>
      </c>
      <c r="H164" s="205" t="s">
        <v>453</v>
      </c>
      <c r="I164" s="206" t="s">
        <v>447</v>
      </c>
      <c r="J164" s="168" t="s">
        <v>33</v>
      </c>
      <c r="K164" s="168" t="s">
        <v>33</v>
      </c>
      <c r="L164" s="168" t="s">
        <v>33</v>
      </c>
      <c r="M164" s="168" t="s">
        <v>33</v>
      </c>
      <c r="N164" s="168" t="s">
        <v>33</v>
      </c>
      <c r="O164" s="168" t="s">
        <v>33</v>
      </c>
      <c r="P164" s="168" t="s">
        <v>33</v>
      </c>
      <c r="Q164" s="168" t="s">
        <v>33</v>
      </c>
      <c r="R164" s="168" t="s">
        <v>33</v>
      </c>
      <c r="S164" s="168" t="s">
        <v>33</v>
      </c>
      <c r="T164" s="168" t="s">
        <v>33</v>
      </c>
      <c r="U164" s="168" t="s">
        <v>33</v>
      </c>
      <c r="V164" s="169" t="s">
        <v>33</v>
      </c>
      <c r="W164" s="169" t="s">
        <v>33</v>
      </c>
      <c r="X164" s="169" t="s">
        <v>33</v>
      </c>
      <c r="Y164" s="169" t="s">
        <v>33</v>
      </c>
      <c r="Z164" s="169" t="s">
        <v>33</v>
      </c>
      <c r="AA164" s="169" t="s">
        <v>33</v>
      </c>
      <c r="AB164" s="169" t="s">
        <v>33</v>
      </c>
      <c r="AC164" s="169" t="s">
        <v>33</v>
      </c>
      <c r="AD164" s="169" t="s">
        <v>33</v>
      </c>
      <c r="AE164" s="169" t="s">
        <v>33</v>
      </c>
      <c r="AF164" s="169" t="s">
        <v>33</v>
      </c>
      <c r="AG164" s="169" t="s">
        <v>33</v>
      </c>
      <c r="AH164" s="169" t="s">
        <v>33</v>
      </c>
      <c r="AI164" s="169" t="s">
        <v>33</v>
      </c>
      <c r="AJ164" s="169" t="s">
        <v>33</v>
      </c>
      <c r="AK164" s="169" t="s">
        <v>33</v>
      </c>
      <c r="AL164" s="169" t="s">
        <v>33</v>
      </c>
      <c r="AM164" s="169" t="s">
        <v>33</v>
      </c>
      <c r="AN164" s="169" t="s">
        <v>33</v>
      </c>
      <c r="AO164" s="169" t="s">
        <v>33</v>
      </c>
      <c r="AP164" s="169" t="s">
        <v>33</v>
      </c>
      <c r="AQ164" s="169" t="s">
        <v>464</v>
      </c>
      <c r="AR164" s="169" t="s">
        <v>33</v>
      </c>
      <c r="AS164" s="169" t="s">
        <v>34</v>
      </c>
      <c r="AT164" s="169" t="s">
        <v>33</v>
      </c>
      <c r="AU164" s="169" t="s">
        <v>33</v>
      </c>
      <c r="AV164" s="169" t="s">
        <v>33</v>
      </c>
      <c r="AW164" s="169" t="s">
        <v>33</v>
      </c>
      <c r="AX164" s="169" t="s">
        <v>33</v>
      </c>
      <c r="AY164" s="169" t="s">
        <v>33</v>
      </c>
      <c r="AZ164" s="169" t="s">
        <v>33</v>
      </c>
      <c r="BA164" s="169" t="s">
        <v>33</v>
      </c>
      <c r="BB164" s="169" t="s">
        <v>33</v>
      </c>
      <c r="BC164" s="207" t="s">
        <v>33</v>
      </c>
      <c r="BD164" s="207" t="s">
        <v>33</v>
      </c>
      <c r="BE164" s="207" t="s">
        <v>33</v>
      </c>
      <c r="BF164" s="208" t="s">
        <v>33</v>
      </c>
      <c r="BG164" s="196"/>
      <c r="BH164" s="211" t="str">
        <f>Data[[#This Row],[Tipo de Muestra]]</f>
        <v>Critica</v>
      </c>
      <c r="BI164" s="196"/>
      <c r="BJ164" s="196"/>
      <c r="BK164">
        <f t="shared" si="376"/>
        <v>1</v>
      </c>
      <c r="BL164">
        <f t="shared" si="377"/>
        <v>1</v>
      </c>
      <c r="BM164">
        <f t="shared" si="503"/>
        <v>1</v>
      </c>
      <c r="BN164">
        <f t="shared" si="504"/>
        <v>1</v>
      </c>
      <c r="BO164">
        <f t="shared" si="505"/>
        <v>1</v>
      </c>
      <c r="BP164">
        <f t="shared" si="506"/>
        <v>1</v>
      </c>
      <c r="BQ164">
        <f t="shared" si="507"/>
        <v>1</v>
      </c>
      <c r="BR164">
        <f t="shared" si="508"/>
        <v>1</v>
      </c>
      <c r="BS164">
        <f t="shared" si="509"/>
        <v>1</v>
      </c>
      <c r="BT164">
        <f t="shared" si="510"/>
        <v>1</v>
      </c>
      <c r="BU164">
        <f t="shared" si="511"/>
        <v>1</v>
      </c>
      <c r="BV164">
        <f t="shared" si="512"/>
        <v>1</v>
      </c>
      <c r="BW164">
        <f t="shared" si="513"/>
        <v>1</v>
      </c>
      <c r="BX164">
        <f t="shared" si="514"/>
        <v>1</v>
      </c>
      <c r="BY164">
        <f t="shared" si="515"/>
        <v>1</v>
      </c>
      <c r="BZ164">
        <f t="shared" si="516"/>
        <v>1</v>
      </c>
      <c r="CA164">
        <f t="shared" si="517"/>
        <v>1</v>
      </c>
      <c r="CB164">
        <f t="shared" si="518"/>
        <v>1</v>
      </c>
      <c r="CC164">
        <f t="shared" si="519"/>
        <v>1</v>
      </c>
      <c r="CD164">
        <f t="shared" si="520"/>
        <v>1</v>
      </c>
      <c r="CE164">
        <f t="shared" si="521"/>
        <v>1</v>
      </c>
      <c r="CF164">
        <f t="shared" si="469"/>
        <v>1</v>
      </c>
      <c r="CG164">
        <f t="shared" si="470"/>
        <v>1</v>
      </c>
      <c r="CH164">
        <f t="shared" si="471"/>
        <v>1</v>
      </c>
      <c r="CI164">
        <f t="shared" si="472"/>
        <v>1</v>
      </c>
      <c r="CJ164">
        <f t="shared" si="473"/>
        <v>1</v>
      </c>
      <c r="CK164">
        <f t="shared" si="474"/>
        <v>1</v>
      </c>
      <c r="CL164">
        <f t="shared" si="475"/>
        <v>1</v>
      </c>
      <c r="CM164">
        <f t="shared" si="476"/>
        <v>1</v>
      </c>
      <c r="CN164">
        <f t="shared" si="477"/>
        <v>1</v>
      </c>
      <c r="CO164">
        <f t="shared" si="478"/>
        <v>1</v>
      </c>
      <c r="CP164">
        <f t="shared" si="479"/>
        <v>1</v>
      </c>
      <c r="CQ164">
        <f t="shared" si="480"/>
        <v>1</v>
      </c>
      <c r="CR164">
        <f t="shared" si="481"/>
        <v>1</v>
      </c>
      <c r="CS164">
        <f t="shared" si="482"/>
        <v>0</v>
      </c>
      <c r="CT164">
        <f t="shared" si="483"/>
        <v>1</v>
      </c>
      <c r="CU164">
        <f t="shared" si="484"/>
        <v>1</v>
      </c>
      <c r="CV164">
        <f t="shared" si="485"/>
        <v>1</v>
      </c>
      <c r="CW164">
        <f t="shared" si="486"/>
        <v>1</v>
      </c>
      <c r="CX164">
        <f t="shared" si="487"/>
        <v>1</v>
      </c>
      <c r="CY164">
        <f t="shared" si="488"/>
        <v>1</v>
      </c>
      <c r="CZ164">
        <f t="shared" si="489"/>
        <v>1</v>
      </c>
      <c r="DA164">
        <f t="shared" si="490"/>
        <v>1</v>
      </c>
      <c r="DB164">
        <f t="shared" si="491"/>
        <v>1</v>
      </c>
      <c r="DC164" s="187">
        <f t="shared" si="492"/>
        <v>1</v>
      </c>
      <c r="DD164" s="187">
        <f t="shared" si="493"/>
        <v>1</v>
      </c>
      <c r="DE164" s="187">
        <f t="shared" si="494"/>
        <v>1</v>
      </c>
      <c r="DF164" s="187">
        <f t="shared" si="378"/>
        <v>1</v>
      </c>
      <c r="DG164">
        <f t="shared" si="522"/>
        <v>1</v>
      </c>
      <c r="DH164" s="7">
        <f t="shared" si="379"/>
        <v>0.15</v>
      </c>
      <c r="DI164" s="7">
        <f t="shared" si="380"/>
        <v>0.15</v>
      </c>
      <c r="DJ164" s="7">
        <f t="shared" si="381"/>
        <v>0.15</v>
      </c>
      <c r="DK164" s="7">
        <f t="shared" si="523"/>
        <v>0.15</v>
      </c>
      <c r="DL164" s="7">
        <f t="shared" si="382"/>
        <v>0.3</v>
      </c>
      <c r="DM164" s="7">
        <f t="shared" si="383"/>
        <v>0.3</v>
      </c>
      <c r="DN164" s="7">
        <f t="shared" si="384"/>
        <v>0.3</v>
      </c>
      <c r="DO164" s="7">
        <f t="shared" si="385"/>
        <v>0.3</v>
      </c>
      <c r="DP164" s="7">
        <f>IF(MIN(Data[[#This Row],[¿El agente demuestra escucha activa durante la gestión?6]:[¿El agente parafrasea para confirmar entendimiento?9]])=0,0,30%)</f>
        <v>0.3</v>
      </c>
      <c r="DQ164" s="7">
        <f t="shared" si="386"/>
        <v>0.3</v>
      </c>
      <c r="DR164" s="7">
        <f t="shared" si="387"/>
        <v>0.3</v>
      </c>
      <c r="DS164" s="7">
        <f t="shared" si="388"/>
        <v>0.3</v>
      </c>
      <c r="DT164" s="7">
        <f t="shared" si="389"/>
        <v>0.3</v>
      </c>
      <c r="DU164" s="7">
        <f>IF(MIN(Data[[#This Row],[¿El agente adapta su comunicación al cliente?11]:[¿El agente utiliza el plural corporativo correctamente?14]])=0,0,30%)</f>
        <v>0.3</v>
      </c>
      <c r="DV164" s="7">
        <f t="shared" si="390"/>
        <v>0.25</v>
      </c>
      <c r="DW164" s="7">
        <f t="shared" si="524"/>
        <v>0.25</v>
      </c>
      <c r="DX164" s="7">
        <f t="shared" si="525"/>
        <v>1</v>
      </c>
      <c r="DY164" s="7">
        <f t="shared" si="495"/>
        <v>1</v>
      </c>
      <c r="DZ164" s="7">
        <f t="shared" si="496"/>
        <v>1</v>
      </c>
      <c r="EA164" s="7">
        <f t="shared" si="497"/>
        <v>1</v>
      </c>
      <c r="EB164" s="7">
        <f t="shared" si="498"/>
        <v>1</v>
      </c>
      <c r="EC164" s="7">
        <f t="shared" si="526"/>
        <v>1</v>
      </c>
      <c r="ED164" s="7">
        <f t="shared" si="391"/>
        <v>1</v>
      </c>
      <c r="EE164" s="7">
        <f t="shared" si="392"/>
        <v>1</v>
      </c>
      <c r="EF164" s="7">
        <f>IF(SUM(Data[[#This Row],[¿El agente presenta correctamente los beneficios del producto?23]:[¿El agente comunica beneficios emocionales al cliente?24]])=200%,100%,0%)</f>
        <v>1</v>
      </c>
      <c r="EG164" s="7">
        <f t="shared" si="393"/>
        <v>1</v>
      </c>
      <c r="EH164" s="7">
        <f t="shared" si="394"/>
        <v>1</v>
      </c>
      <c r="EI164" s="7">
        <f t="shared" si="395"/>
        <v>1</v>
      </c>
      <c r="EJ164" s="7">
        <f t="shared" si="527"/>
        <v>1</v>
      </c>
      <c r="EK164" s="7">
        <f t="shared" si="396"/>
        <v>1</v>
      </c>
      <c r="EL164" s="7">
        <f>+Data[[#This Row],[¿El agente explica los términos y condiciones del servicio?28]]</f>
        <v>1</v>
      </c>
      <c r="EM164" s="7">
        <f t="shared" si="397"/>
        <v>1</v>
      </c>
      <c r="EN164" s="7">
        <f>+Data[[#This Row],[¿El agente identifica correctamente la solicitud del cliente? 2]]</f>
        <v>1</v>
      </c>
      <c r="EO164" s="7">
        <f t="shared" si="398"/>
        <v>1</v>
      </c>
      <c r="EP164" s="7">
        <f t="shared" si="399"/>
        <v>1</v>
      </c>
      <c r="EQ164" s="7">
        <f t="shared" si="400"/>
        <v>1</v>
      </c>
      <c r="ER164" s="7">
        <f t="shared" si="528"/>
        <v>1</v>
      </c>
      <c r="ES164" s="7">
        <f t="shared" si="401"/>
        <v>1</v>
      </c>
      <c r="ET164" s="7">
        <f t="shared" si="402"/>
        <v>1</v>
      </c>
      <c r="EU164" s="7">
        <f t="shared" si="529"/>
        <v>1</v>
      </c>
      <c r="EV164" s="7">
        <f t="shared" si="403"/>
        <v>1</v>
      </c>
      <c r="EW164" s="7">
        <f t="shared" si="404"/>
        <v>1</v>
      </c>
      <c r="EX164" s="7">
        <f t="shared" si="499"/>
        <v>1</v>
      </c>
      <c r="EY164" s="7">
        <f t="shared" si="500"/>
        <v>1</v>
      </c>
      <c r="EZ164" s="7">
        <f t="shared" si="405"/>
        <v>1</v>
      </c>
      <c r="FA164" s="7">
        <f t="shared" si="501"/>
        <v>1</v>
      </c>
      <c r="FB164" s="7">
        <f t="shared" si="530"/>
        <v>1</v>
      </c>
      <c r="FC164" s="7">
        <f t="shared" si="531"/>
        <v>1</v>
      </c>
      <c r="FD164" s="7">
        <f t="shared" si="406"/>
        <v>1</v>
      </c>
      <c r="FE164" s="7">
        <f t="shared" si="407"/>
        <v>0</v>
      </c>
      <c r="FF164" s="7">
        <f t="shared" si="408"/>
        <v>1</v>
      </c>
      <c r="FG164" s="7">
        <f t="shared" si="409"/>
        <v>1</v>
      </c>
      <c r="FH164" s="7">
        <f t="shared" si="410"/>
        <v>1</v>
      </c>
      <c r="FI164" s="7">
        <f t="shared" si="411"/>
        <v>1</v>
      </c>
      <c r="FJ164" s="7">
        <f t="shared" si="532"/>
        <v>0</v>
      </c>
      <c r="FK164" s="7">
        <f t="shared" si="412"/>
        <v>1</v>
      </c>
      <c r="FL164" s="7">
        <f>+Data[[#This Row],[¿El agente gestiona la oferta según la campaña vigente?48]]</f>
        <v>1</v>
      </c>
      <c r="FM164" s="7">
        <f t="shared" si="413"/>
        <v>1</v>
      </c>
      <c r="FN164" s="7">
        <f t="shared" si="414"/>
        <v>1</v>
      </c>
      <c r="FO164" s="7">
        <f t="shared" si="415"/>
        <v>1</v>
      </c>
      <c r="FP164" s="7">
        <f t="shared" si="533"/>
        <v>1</v>
      </c>
      <c r="FQ164" s="7">
        <f t="shared" si="416"/>
        <v>1</v>
      </c>
      <c r="FR164" s="7">
        <f>+Data[[#This Row],[¿El agente registra correctamente todas las interacciones?52]]</f>
        <v>1</v>
      </c>
      <c r="FS164" s="7">
        <f t="shared" si="534"/>
        <v>0</v>
      </c>
      <c r="FT164" s="240">
        <f t="shared" si="417"/>
        <v>1</v>
      </c>
      <c r="FU164" s="7">
        <f>+Data[[#This Row],[¿El agente confirma la titularidad del cliente adecuadamente?53]]</f>
        <v>1</v>
      </c>
      <c r="FV164" s="240">
        <f t="shared" si="418"/>
        <v>1</v>
      </c>
      <c r="FW164" s="240">
        <f t="shared" si="419"/>
        <v>1</v>
      </c>
      <c r="FX164" s="7">
        <f t="shared" si="535"/>
        <v>1</v>
      </c>
      <c r="FY164" s="240">
        <f t="shared" si="420"/>
        <v>1</v>
      </c>
      <c r="FZ164" s="7">
        <f>+Data[[#This Row],[¿El agente evita compartir información sensible?56]]</f>
        <v>1</v>
      </c>
      <c r="GA164" s="7">
        <f t="shared" si="536"/>
        <v>1</v>
      </c>
      <c r="GB164" s="189">
        <f t="shared" si="537"/>
        <v>0.1</v>
      </c>
      <c r="GC164" s="189">
        <f t="shared" si="538"/>
        <v>0.3</v>
      </c>
      <c r="GD164" s="190">
        <f t="shared" si="539"/>
        <v>0</v>
      </c>
      <c r="GE164" s="190">
        <f t="shared" si="540"/>
        <v>0.3</v>
      </c>
      <c r="GF164" s="7">
        <f t="shared" si="541"/>
        <v>0.7</v>
      </c>
      <c r="GG164" s="187">
        <f>1</f>
        <v>1</v>
      </c>
      <c r="GH164" s="187">
        <f t="shared" si="421"/>
        <v>1</v>
      </c>
      <c r="GI164" t="str">
        <f t="shared" si="422"/>
        <v/>
      </c>
      <c r="GJ164" t="str">
        <f t="shared" si="423"/>
        <v/>
      </c>
      <c r="GK164" t="str">
        <f t="shared" si="424"/>
        <v/>
      </c>
      <c r="GN164" t="str">
        <f t="shared" si="425"/>
        <v/>
      </c>
      <c r="GO164" t="str">
        <f t="shared" si="426"/>
        <v/>
      </c>
      <c r="GP164" t="str">
        <f t="shared" si="427"/>
        <v/>
      </c>
      <c r="GQ164" t="str">
        <f t="shared" si="428"/>
        <v/>
      </c>
      <c r="GR164" t="str">
        <f t="shared" si="429"/>
        <v/>
      </c>
      <c r="GS164" t="str">
        <f t="shared" si="430"/>
        <v/>
      </c>
      <c r="GT164" t="str">
        <f t="shared" si="431"/>
        <v/>
      </c>
      <c r="GU164" t="e">
        <f>IF(#REF!="No",#REF!,"")</f>
        <v>#REF!</v>
      </c>
      <c r="GV164" t="str">
        <f t="shared" si="432"/>
        <v/>
      </c>
      <c r="GW164" t="str">
        <f t="shared" si="433"/>
        <v/>
      </c>
      <c r="GX164" t="str">
        <f t="shared" si="434"/>
        <v/>
      </c>
      <c r="GY164" t="str">
        <f t="shared" si="435"/>
        <v/>
      </c>
      <c r="GZ164" t="str">
        <f t="shared" si="436"/>
        <v/>
      </c>
      <c r="HA164" t="str">
        <f t="shared" si="437"/>
        <v/>
      </c>
      <c r="HB164" t="str">
        <f t="shared" si="438"/>
        <v/>
      </c>
      <c r="HC164" t="str">
        <f t="shared" si="439"/>
        <v/>
      </c>
      <c r="HD164" t="str">
        <f t="shared" si="440"/>
        <v/>
      </c>
      <c r="HE164" t="str">
        <f t="shared" si="441"/>
        <v/>
      </c>
      <c r="HF164" t="str">
        <f t="shared" si="442"/>
        <v/>
      </c>
      <c r="HG164" t="str">
        <f t="shared" si="443"/>
        <v/>
      </c>
      <c r="HH164" t="str">
        <f t="shared" si="444"/>
        <v/>
      </c>
      <c r="HI164" t="str">
        <f t="shared" si="445"/>
        <v/>
      </c>
      <c r="HJ164" t="str">
        <f t="shared" si="446"/>
        <v/>
      </c>
      <c r="HK164" t="str">
        <f t="shared" si="447"/>
        <v/>
      </c>
      <c r="HL164" t="str">
        <f t="shared" si="448"/>
        <v/>
      </c>
      <c r="HM164" t="str">
        <f t="shared" si="449"/>
        <v/>
      </c>
      <c r="HN164" t="str">
        <f t="shared" si="450"/>
        <v/>
      </c>
      <c r="HO164" t="str">
        <f t="shared" si="451"/>
        <v/>
      </c>
      <c r="HP164" t="str">
        <f t="shared" si="452"/>
        <v/>
      </c>
      <c r="HQ164" t="e">
        <f>IF(#REF!="No",#REF!,"")</f>
        <v>#REF!</v>
      </c>
      <c r="HR164" t="e">
        <f>IF(#REF!="No",#REF!,"")</f>
        <v>#REF!</v>
      </c>
      <c r="HS164" t="str">
        <f t="shared" si="453"/>
        <v/>
      </c>
      <c r="HT164" t="str">
        <f t="shared" si="454"/>
        <v xml:space="preserve">¿El agente realiza venta cruzada cuando corresponde? </v>
      </c>
      <c r="HU164" t="str">
        <f t="shared" si="455"/>
        <v/>
      </c>
      <c r="HV164" t="str">
        <f t="shared" si="456"/>
        <v/>
      </c>
      <c r="HW164" t="str">
        <f t="shared" si="457"/>
        <v/>
      </c>
      <c r="HX164" t="str">
        <f t="shared" si="458"/>
        <v/>
      </c>
      <c r="HY164" t="str">
        <f t="shared" si="459"/>
        <v/>
      </c>
      <c r="HZ164" t="str">
        <f t="shared" si="460"/>
        <v/>
      </c>
      <c r="IA164" t="str">
        <f t="shared" si="461"/>
        <v/>
      </c>
      <c r="IB164" t="str">
        <f t="shared" si="462"/>
        <v/>
      </c>
      <c r="IC164" t="str">
        <f t="shared" si="463"/>
        <v/>
      </c>
      <c r="ID164" s="187" t="str">
        <f t="shared" si="464"/>
        <v/>
      </c>
      <c r="IE164" s="187" t="str">
        <f t="shared" si="465"/>
        <v/>
      </c>
      <c r="IF164" s="187" t="str">
        <f t="shared" si="466"/>
        <v/>
      </c>
      <c r="IG164" s="187" t="str">
        <f t="shared" si="467"/>
        <v/>
      </c>
      <c r="IH164" s="78" t="str">
        <f>A164&amp;" "&amp;F164&amp;" "&amp;Data[[#This Row],[mes]]</f>
        <v>Aleshka Sachell Ambulo Prado Outbound may-26</v>
      </c>
      <c r="II164" s="78">
        <f t="shared" si="502"/>
        <v>1</v>
      </c>
      <c r="IJ164" s="78">
        <f t="shared" si="542"/>
        <v>1</v>
      </c>
      <c r="IK164" s="78">
        <f>IF(Data[[#This Row],[Muestra Critica]]&gt;0,Data[[#This Row],[Muestra Critica]],"")</f>
        <v>1</v>
      </c>
      <c r="IL164">
        <f>IF(IK164="","",COUNTIF($IK$3:$IK579,IK164))</f>
        <v>397</v>
      </c>
      <c r="IM164">
        <f t="shared" si="543"/>
        <v>0</v>
      </c>
      <c r="IN164" s="188" t="str">
        <f t="shared" si="468"/>
        <v>may-26</v>
      </c>
      <c r="IO164" s="78"/>
      <c r="IP164" s="78"/>
      <c r="IQ164" s="78"/>
      <c r="IR164" s="78"/>
      <c r="IS164" s="78" t="str">
        <f ca="1">IFERROR(_xlfn.XLOOKUP(A:A,HC!B:B,HC!E:E,,0),0)</f>
        <v>&gt; 60 dias</v>
      </c>
    </row>
    <row r="165" spans="1:253" ht="15.5">
      <c r="A165" s="205" t="s">
        <v>353</v>
      </c>
      <c r="B165" s="205">
        <v>67293944</v>
      </c>
      <c r="C165" s="210">
        <v>46160</v>
      </c>
      <c r="D165" s="205" t="s">
        <v>449</v>
      </c>
      <c r="E165" s="205" t="s">
        <v>431</v>
      </c>
      <c r="F165" s="205" t="s">
        <v>32</v>
      </c>
      <c r="G165" s="205" t="s">
        <v>436</v>
      </c>
      <c r="H165" s="205" t="s">
        <v>453</v>
      </c>
      <c r="I165" s="206" t="s">
        <v>447</v>
      </c>
      <c r="J165" s="168" t="s">
        <v>33</v>
      </c>
      <c r="K165" s="168" t="s">
        <v>33</v>
      </c>
      <c r="L165" s="168" t="s">
        <v>33</v>
      </c>
      <c r="M165" s="168" t="s">
        <v>33</v>
      </c>
      <c r="N165" s="168" t="s">
        <v>33</v>
      </c>
      <c r="O165" s="168" t="s">
        <v>33</v>
      </c>
      <c r="P165" s="168" t="s">
        <v>33</v>
      </c>
      <c r="Q165" s="168" t="s">
        <v>33</v>
      </c>
      <c r="R165" s="168" t="s">
        <v>33</v>
      </c>
      <c r="S165" s="168" t="s">
        <v>33</v>
      </c>
      <c r="T165" s="168" t="s">
        <v>33</v>
      </c>
      <c r="U165" s="168" t="s">
        <v>33</v>
      </c>
      <c r="V165" s="169" t="s">
        <v>33</v>
      </c>
      <c r="W165" s="169" t="s">
        <v>33</v>
      </c>
      <c r="X165" s="169" t="s">
        <v>33</v>
      </c>
      <c r="Y165" s="169" t="s">
        <v>33</v>
      </c>
      <c r="Z165" s="169" t="s">
        <v>33</v>
      </c>
      <c r="AA165" s="169" t="s">
        <v>33</v>
      </c>
      <c r="AB165" s="169" t="s">
        <v>33</v>
      </c>
      <c r="AC165" s="169" t="s">
        <v>33</v>
      </c>
      <c r="AD165" s="169" t="s">
        <v>33</v>
      </c>
      <c r="AE165" s="169" t="s">
        <v>33</v>
      </c>
      <c r="AF165" s="169" t="s">
        <v>33</v>
      </c>
      <c r="AG165" s="169" t="s">
        <v>33</v>
      </c>
      <c r="AH165" s="169" t="s">
        <v>33</v>
      </c>
      <c r="AI165" s="169" t="s">
        <v>33</v>
      </c>
      <c r="AJ165" s="169" t="s">
        <v>33</v>
      </c>
      <c r="AK165" s="169" t="s">
        <v>33</v>
      </c>
      <c r="AL165" s="169" t="s">
        <v>33</v>
      </c>
      <c r="AM165" s="169" t="s">
        <v>33</v>
      </c>
      <c r="AN165" s="169" t="s">
        <v>33</v>
      </c>
      <c r="AO165" s="169" t="s">
        <v>33</v>
      </c>
      <c r="AP165" s="169" t="s">
        <v>33</v>
      </c>
      <c r="AQ165" s="169" t="s">
        <v>464</v>
      </c>
      <c r="AR165" s="169" t="s">
        <v>33</v>
      </c>
      <c r="AS165" s="169" t="s">
        <v>33</v>
      </c>
      <c r="AT165" s="169" t="s">
        <v>33</v>
      </c>
      <c r="AU165" s="169" t="s">
        <v>33</v>
      </c>
      <c r="AV165" s="169" t="s">
        <v>33</v>
      </c>
      <c r="AW165" s="169" t="s">
        <v>34</v>
      </c>
      <c r="AX165" s="169" t="s">
        <v>33</v>
      </c>
      <c r="AY165" s="169" t="s">
        <v>33</v>
      </c>
      <c r="AZ165" s="169" t="s">
        <v>33</v>
      </c>
      <c r="BA165" s="169" t="s">
        <v>33</v>
      </c>
      <c r="BB165" s="169" t="s">
        <v>33</v>
      </c>
      <c r="BC165" s="207" t="s">
        <v>33</v>
      </c>
      <c r="BD165" s="207" t="s">
        <v>33</v>
      </c>
      <c r="BE165" s="207" t="s">
        <v>33</v>
      </c>
      <c r="BF165" s="208" t="s">
        <v>33</v>
      </c>
      <c r="BG165" s="196"/>
      <c r="BH165" s="211" t="str">
        <f>Data[[#This Row],[Tipo de Muestra]]</f>
        <v>Critica</v>
      </c>
      <c r="BI165" s="196"/>
      <c r="BJ165" s="196"/>
      <c r="BK165">
        <f t="shared" si="376"/>
        <v>1</v>
      </c>
      <c r="BL165">
        <f t="shared" si="377"/>
        <v>1</v>
      </c>
      <c r="BM165">
        <f t="shared" si="503"/>
        <v>1</v>
      </c>
      <c r="BN165">
        <f t="shared" si="504"/>
        <v>1</v>
      </c>
      <c r="BO165">
        <f t="shared" si="505"/>
        <v>1</v>
      </c>
      <c r="BP165">
        <f t="shared" si="506"/>
        <v>1</v>
      </c>
      <c r="BQ165">
        <f t="shared" si="507"/>
        <v>1</v>
      </c>
      <c r="BR165">
        <f t="shared" si="508"/>
        <v>1</v>
      </c>
      <c r="BS165">
        <f t="shared" si="509"/>
        <v>1</v>
      </c>
      <c r="BT165">
        <f t="shared" si="510"/>
        <v>1</v>
      </c>
      <c r="BU165">
        <f t="shared" si="511"/>
        <v>1</v>
      </c>
      <c r="BV165">
        <f t="shared" si="512"/>
        <v>1</v>
      </c>
      <c r="BW165">
        <f t="shared" si="513"/>
        <v>1</v>
      </c>
      <c r="BX165">
        <f t="shared" si="514"/>
        <v>1</v>
      </c>
      <c r="BY165">
        <f t="shared" si="515"/>
        <v>1</v>
      </c>
      <c r="BZ165">
        <f t="shared" si="516"/>
        <v>1</v>
      </c>
      <c r="CA165">
        <f t="shared" si="517"/>
        <v>1</v>
      </c>
      <c r="CB165">
        <f t="shared" si="518"/>
        <v>1</v>
      </c>
      <c r="CC165">
        <f t="shared" si="519"/>
        <v>1</v>
      </c>
      <c r="CD165">
        <f t="shared" si="520"/>
        <v>1</v>
      </c>
      <c r="CE165">
        <f t="shared" si="521"/>
        <v>1</v>
      </c>
      <c r="CF165">
        <f t="shared" si="469"/>
        <v>1</v>
      </c>
      <c r="CG165">
        <f t="shared" si="470"/>
        <v>1</v>
      </c>
      <c r="CH165">
        <f t="shared" si="471"/>
        <v>1</v>
      </c>
      <c r="CI165">
        <f t="shared" si="472"/>
        <v>1</v>
      </c>
      <c r="CJ165">
        <f t="shared" si="473"/>
        <v>1</v>
      </c>
      <c r="CK165">
        <f t="shared" si="474"/>
        <v>1</v>
      </c>
      <c r="CL165">
        <f t="shared" si="475"/>
        <v>1</v>
      </c>
      <c r="CM165">
        <f t="shared" si="476"/>
        <v>1</v>
      </c>
      <c r="CN165">
        <f t="shared" si="477"/>
        <v>1</v>
      </c>
      <c r="CO165">
        <f t="shared" si="478"/>
        <v>1</v>
      </c>
      <c r="CP165">
        <f t="shared" si="479"/>
        <v>1</v>
      </c>
      <c r="CQ165">
        <f t="shared" si="480"/>
        <v>1</v>
      </c>
      <c r="CR165">
        <f t="shared" si="481"/>
        <v>1</v>
      </c>
      <c r="CS165">
        <f t="shared" si="482"/>
        <v>1</v>
      </c>
      <c r="CT165">
        <f t="shared" si="483"/>
        <v>1</v>
      </c>
      <c r="CU165">
        <f t="shared" si="484"/>
        <v>1</v>
      </c>
      <c r="CV165">
        <f t="shared" si="485"/>
        <v>1</v>
      </c>
      <c r="CW165">
        <f t="shared" si="486"/>
        <v>0</v>
      </c>
      <c r="CX165">
        <f t="shared" si="487"/>
        <v>1</v>
      </c>
      <c r="CY165">
        <f t="shared" si="488"/>
        <v>1</v>
      </c>
      <c r="CZ165">
        <f t="shared" si="489"/>
        <v>1</v>
      </c>
      <c r="DA165">
        <f t="shared" si="490"/>
        <v>1</v>
      </c>
      <c r="DB165">
        <f t="shared" si="491"/>
        <v>1</v>
      </c>
      <c r="DC165" s="187">
        <f t="shared" si="492"/>
        <v>1</v>
      </c>
      <c r="DD165" s="187">
        <f t="shared" si="493"/>
        <v>1</v>
      </c>
      <c r="DE165" s="187">
        <f t="shared" si="494"/>
        <v>1</v>
      </c>
      <c r="DF165" s="187">
        <f t="shared" si="378"/>
        <v>1</v>
      </c>
      <c r="DG165">
        <f t="shared" si="522"/>
        <v>1</v>
      </c>
      <c r="DH165" s="7">
        <f t="shared" si="379"/>
        <v>0.15</v>
      </c>
      <c r="DI165" s="7">
        <f t="shared" si="380"/>
        <v>0.15</v>
      </c>
      <c r="DJ165" s="7">
        <f t="shared" si="381"/>
        <v>0.15</v>
      </c>
      <c r="DK165" s="7">
        <f t="shared" si="523"/>
        <v>0.15</v>
      </c>
      <c r="DL165" s="7">
        <f t="shared" si="382"/>
        <v>0.3</v>
      </c>
      <c r="DM165" s="7">
        <f t="shared" si="383"/>
        <v>0.3</v>
      </c>
      <c r="DN165" s="7">
        <f t="shared" si="384"/>
        <v>0.3</v>
      </c>
      <c r="DO165" s="7">
        <f t="shared" si="385"/>
        <v>0.3</v>
      </c>
      <c r="DP165" s="7">
        <f>IF(MIN(Data[[#This Row],[¿El agente demuestra escucha activa durante la gestión?6]:[¿El agente parafrasea para confirmar entendimiento?9]])=0,0,30%)</f>
        <v>0.3</v>
      </c>
      <c r="DQ165" s="7">
        <f t="shared" si="386"/>
        <v>0.3</v>
      </c>
      <c r="DR165" s="7">
        <f t="shared" si="387"/>
        <v>0.3</v>
      </c>
      <c r="DS165" s="7">
        <f t="shared" si="388"/>
        <v>0.3</v>
      </c>
      <c r="DT165" s="7">
        <f t="shared" si="389"/>
        <v>0.3</v>
      </c>
      <c r="DU165" s="7">
        <f>IF(MIN(Data[[#This Row],[¿El agente adapta su comunicación al cliente?11]:[¿El agente utiliza el plural corporativo correctamente?14]])=0,0,30%)</f>
        <v>0.3</v>
      </c>
      <c r="DV165" s="7">
        <f t="shared" si="390"/>
        <v>0.25</v>
      </c>
      <c r="DW165" s="7">
        <f t="shared" si="524"/>
        <v>0.25</v>
      </c>
      <c r="DX165" s="7">
        <f t="shared" si="525"/>
        <v>1</v>
      </c>
      <c r="DY165" s="7">
        <f t="shared" si="495"/>
        <v>1</v>
      </c>
      <c r="DZ165" s="7">
        <f t="shared" si="496"/>
        <v>1</v>
      </c>
      <c r="EA165" s="7">
        <f t="shared" si="497"/>
        <v>1</v>
      </c>
      <c r="EB165" s="7">
        <f t="shared" si="498"/>
        <v>1</v>
      </c>
      <c r="EC165" s="7">
        <f t="shared" si="526"/>
        <v>1</v>
      </c>
      <c r="ED165" s="7">
        <f t="shared" si="391"/>
        <v>1</v>
      </c>
      <c r="EE165" s="7">
        <f t="shared" si="392"/>
        <v>1</v>
      </c>
      <c r="EF165" s="7">
        <f>IF(SUM(Data[[#This Row],[¿El agente presenta correctamente los beneficios del producto?23]:[¿El agente comunica beneficios emocionales al cliente?24]])=200%,100%,0%)</f>
        <v>1</v>
      </c>
      <c r="EG165" s="7">
        <f t="shared" si="393"/>
        <v>1</v>
      </c>
      <c r="EH165" s="7">
        <f t="shared" si="394"/>
        <v>1</v>
      </c>
      <c r="EI165" s="7">
        <f t="shared" si="395"/>
        <v>1</v>
      </c>
      <c r="EJ165" s="7">
        <f t="shared" si="527"/>
        <v>1</v>
      </c>
      <c r="EK165" s="7">
        <f t="shared" si="396"/>
        <v>1</v>
      </c>
      <c r="EL165" s="7">
        <f>+Data[[#This Row],[¿El agente explica los términos y condiciones del servicio?28]]</f>
        <v>1</v>
      </c>
      <c r="EM165" s="7">
        <f t="shared" si="397"/>
        <v>1</v>
      </c>
      <c r="EN165" s="7">
        <f>+Data[[#This Row],[¿El agente identifica correctamente la solicitud del cliente? 2]]</f>
        <v>1</v>
      </c>
      <c r="EO165" s="7">
        <f t="shared" si="398"/>
        <v>1</v>
      </c>
      <c r="EP165" s="7">
        <f t="shared" si="399"/>
        <v>1</v>
      </c>
      <c r="EQ165" s="7">
        <f t="shared" si="400"/>
        <v>1</v>
      </c>
      <c r="ER165" s="7">
        <f t="shared" si="528"/>
        <v>1</v>
      </c>
      <c r="ES165" s="7">
        <f t="shared" si="401"/>
        <v>1</v>
      </c>
      <c r="ET165" s="7">
        <f t="shared" si="402"/>
        <v>1</v>
      </c>
      <c r="EU165" s="7">
        <f t="shared" si="529"/>
        <v>1</v>
      </c>
      <c r="EV165" s="7">
        <f t="shared" si="403"/>
        <v>1</v>
      </c>
      <c r="EW165" s="7">
        <f t="shared" si="404"/>
        <v>1</v>
      </c>
      <c r="EX165" s="7">
        <f t="shared" si="499"/>
        <v>1</v>
      </c>
      <c r="EY165" s="7">
        <f t="shared" si="500"/>
        <v>1</v>
      </c>
      <c r="EZ165" s="7">
        <f t="shared" si="405"/>
        <v>1</v>
      </c>
      <c r="FA165" s="7">
        <f t="shared" si="501"/>
        <v>1</v>
      </c>
      <c r="FB165" s="7">
        <f t="shared" si="530"/>
        <v>1</v>
      </c>
      <c r="FC165" s="7">
        <f t="shared" si="531"/>
        <v>1</v>
      </c>
      <c r="FD165" s="7">
        <f t="shared" si="406"/>
        <v>1</v>
      </c>
      <c r="FE165" s="7">
        <f t="shared" si="407"/>
        <v>1</v>
      </c>
      <c r="FF165" s="7">
        <f t="shared" si="408"/>
        <v>1</v>
      </c>
      <c r="FG165" s="7">
        <f t="shared" si="409"/>
        <v>1</v>
      </c>
      <c r="FH165" s="7">
        <f t="shared" si="410"/>
        <v>1</v>
      </c>
      <c r="FI165" s="7">
        <f t="shared" si="411"/>
        <v>0</v>
      </c>
      <c r="FJ165" s="7">
        <f t="shared" si="532"/>
        <v>0</v>
      </c>
      <c r="FK165" s="7">
        <f t="shared" si="412"/>
        <v>1</v>
      </c>
      <c r="FL165" s="7">
        <f>+Data[[#This Row],[¿El agente gestiona la oferta según la campaña vigente?48]]</f>
        <v>1</v>
      </c>
      <c r="FM165" s="7">
        <f t="shared" si="413"/>
        <v>1</v>
      </c>
      <c r="FN165" s="7">
        <f t="shared" si="414"/>
        <v>1</v>
      </c>
      <c r="FO165" s="7">
        <f t="shared" si="415"/>
        <v>1</v>
      </c>
      <c r="FP165" s="7">
        <f t="shared" si="533"/>
        <v>1</v>
      </c>
      <c r="FQ165" s="7">
        <f t="shared" si="416"/>
        <v>1</v>
      </c>
      <c r="FR165" s="7">
        <f>+Data[[#This Row],[¿El agente registra correctamente todas las interacciones?52]]</f>
        <v>1</v>
      </c>
      <c r="FS165" s="7">
        <f t="shared" si="534"/>
        <v>0</v>
      </c>
      <c r="FT165" s="240">
        <f t="shared" si="417"/>
        <v>1</v>
      </c>
      <c r="FU165" s="7">
        <f>+Data[[#This Row],[¿El agente confirma la titularidad del cliente adecuadamente?53]]</f>
        <v>1</v>
      </c>
      <c r="FV165" s="240">
        <f t="shared" si="418"/>
        <v>1</v>
      </c>
      <c r="FW165" s="240">
        <f t="shared" si="419"/>
        <v>1</v>
      </c>
      <c r="FX165" s="7">
        <f t="shared" si="535"/>
        <v>1</v>
      </c>
      <c r="FY165" s="240">
        <f t="shared" si="420"/>
        <v>1</v>
      </c>
      <c r="FZ165" s="7">
        <f>+Data[[#This Row],[¿El agente evita compartir información sensible?56]]</f>
        <v>1</v>
      </c>
      <c r="GA165" s="7">
        <f t="shared" si="536"/>
        <v>1</v>
      </c>
      <c r="GB165" s="189">
        <f t="shared" si="537"/>
        <v>0.1</v>
      </c>
      <c r="GC165" s="189">
        <f t="shared" si="538"/>
        <v>0.3</v>
      </c>
      <c r="GD165" s="190">
        <f t="shared" si="539"/>
        <v>0</v>
      </c>
      <c r="GE165" s="190">
        <f t="shared" si="540"/>
        <v>0.3</v>
      </c>
      <c r="GF165" s="7">
        <f t="shared" si="541"/>
        <v>0.7</v>
      </c>
      <c r="GG165" s="187">
        <f>1</f>
        <v>1</v>
      </c>
      <c r="GH165" s="187">
        <f t="shared" si="421"/>
        <v>1</v>
      </c>
      <c r="GI165" t="str">
        <f t="shared" si="422"/>
        <v/>
      </c>
      <c r="GJ165" t="str">
        <f t="shared" si="423"/>
        <v/>
      </c>
      <c r="GK165" t="str">
        <f t="shared" si="424"/>
        <v/>
      </c>
      <c r="GN165" t="str">
        <f t="shared" si="425"/>
        <v/>
      </c>
      <c r="GO165" t="str">
        <f t="shared" si="426"/>
        <v/>
      </c>
      <c r="GP165" t="str">
        <f t="shared" si="427"/>
        <v/>
      </c>
      <c r="GQ165" t="str">
        <f t="shared" si="428"/>
        <v/>
      </c>
      <c r="GR165" t="str">
        <f t="shared" si="429"/>
        <v/>
      </c>
      <c r="GS165" t="str">
        <f t="shared" si="430"/>
        <v/>
      </c>
      <c r="GT165" t="str">
        <f t="shared" si="431"/>
        <v/>
      </c>
      <c r="GU165" t="e">
        <f>IF(#REF!="No",#REF!,"")</f>
        <v>#REF!</v>
      </c>
      <c r="GV165" t="str">
        <f t="shared" si="432"/>
        <v/>
      </c>
      <c r="GW165" t="str">
        <f t="shared" si="433"/>
        <v/>
      </c>
      <c r="GX165" t="str">
        <f t="shared" si="434"/>
        <v/>
      </c>
      <c r="GY165" t="str">
        <f t="shared" si="435"/>
        <v/>
      </c>
      <c r="GZ165" t="str">
        <f t="shared" si="436"/>
        <v/>
      </c>
      <c r="HA165" t="str">
        <f t="shared" si="437"/>
        <v/>
      </c>
      <c r="HB165" t="str">
        <f t="shared" si="438"/>
        <v/>
      </c>
      <c r="HC165" t="str">
        <f t="shared" si="439"/>
        <v/>
      </c>
      <c r="HD165" t="str">
        <f t="shared" si="440"/>
        <v/>
      </c>
      <c r="HE165" t="str">
        <f t="shared" si="441"/>
        <v/>
      </c>
      <c r="HF165" t="str">
        <f t="shared" si="442"/>
        <v/>
      </c>
      <c r="HG165" t="str">
        <f t="shared" si="443"/>
        <v/>
      </c>
      <c r="HH165" t="str">
        <f t="shared" si="444"/>
        <v/>
      </c>
      <c r="HI165" t="str">
        <f t="shared" si="445"/>
        <v/>
      </c>
      <c r="HJ165" t="str">
        <f t="shared" si="446"/>
        <v/>
      </c>
      <c r="HK165" t="str">
        <f t="shared" si="447"/>
        <v/>
      </c>
      <c r="HL165" t="str">
        <f t="shared" si="448"/>
        <v/>
      </c>
      <c r="HM165" t="str">
        <f t="shared" si="449"/>
        <v/>
      </c>
      <c r="HN165" t="str">
        <f t="shared" si="450"/>
        <v/>
      </c>
      <c r="HO165" t="str">
        <f t="shared" si="451"/>
        <v/>
      </c>
      <c r="HP165" t="str">
        <f t="shared" si="452"/>
        <v/>
      </c>
      <c r="HQ165" t="e">
        <f>IF(#REF!="No",#REF!,"")</f>
        <v>#REF!</v>
      </c>
      <c r="HR165" t="e">
        <f>IF(#REF!="No",#REF!,"")</f>
        <v>#REF!</v>
      </c>
      <c r="HS165" t="str">
        <f t="shared" si="453"/>
        <v/>
      </c>
      <c r="HT165" t="str">
        <f t="shared" si="454"/>
        <v/>
      </c>
      <c r="HU165" t="str">
        <f t="shared" si="455"/>
        <v/>
      </c>
      <c r="HV165" t="str">
        <f t="shared" si="456"/>
        <v/>
      </c>
      <c r="HW165" t="str">
        <f t="shared" si="457"/>
        <v/>
      </c>
      <c r="HX165" t="str">
        <f t="shared" si="458"/>
        <v xml:space="preserve">¿El agente maneja correctamente las objeciones del cliente? </v>
      </c>
      <c r="HY165" t="str">
        <f t="shared" si="459"/>
        <v/>
      </c>
      <c r="HZ165" t="str">
        <f t="shared" si="460"/>
        <v/>
      </c>
      <c r="IA165" t="str">
        <f t="shared" si="461"/>
        <v/>
      </c>
      <c r="IB165" t="str">
        <f t="shared" si="462"/>
        <v/>
      </c>
      <c r="IC165" t="str">
        <f t="shared" si="463"/>
        <v/>
      </c>
      <c r="ID165" s="187" t="str">
        <f t="shared" si="464"/>
        <v/>
      </c>
      <c r="IE165" s="187" t="str">
        <f t="shared" si="465"/>
        <v/>
      </c>
      <c r="IF165" s="187" t="str">
        <f t="shared" si="466"/>
        <v/>
      </c>
      <c r="IG165" s="187" t="str">
        <f t="shared" si="467"/>
        <v/>
      </c>
      <c r="IH165" s="78" t="str">
        <f>A165&amp;" "&amp;F165&amp;" "&amp;Data[[#This Row],[mes]]</f>
        <v>Valeri Michell Ambulo Rook Outbound may-26</v>
      </c>
      <c r="II165" s="78">
        <f t="shared" si="502"/>
        <v>1</v>
      </c>
      <c r="IJ165" s="78">
        <f t="shared" si="542"/>
        <v>1</v>
      </c>
      <c r="IK165" s="78">
        <f>IF(Data[[#This Row],[Muestra Critica]]&gt;0,Data[[#This Row],[Muestra Critica]],"")</f>
        <v>1</v>
      </c>
      <c r="IL165">
        <f>IF(IK165="","",COUNTIF($IK$3:$IK580,IK165))</f>
        <v>397</v>
      </c>
      <c r="IM165">
        <f t="shared" si="543"/>
        <v>0</v>
      </c>
      <c r="IN165" s="188" t="str">
        <f t="shared" si="468"/>
        <v>may-26</v>
      </c>
      <c r="IO165" s="78"/>
      <c r="IP165" s="78"/>
      <c r="IQ165" s="78"/>
      <c r="IR165" s="78"/>
      <c r="IS165" s="78" t="str">
        <f ca="1">IFERROR(_xlfn.XLOOKUP(A:A,HC!B:B,HC!E:E,,0),0)</f>
        <v>&gt; 60 dias</v>
      </c>
    </row>
    <row r="166" spans="1:253" ht="15.5">
      <c r="A166" s="205" t="s">
        <v>354</v>
      </c>
      <c r="B166" s="205">
        <v>67348627</v>
      </c>
      <c r="C166" s="210">
        <v>46160</v>
      </c>
      <c r="D166" s="205" t="s">
        <v>449</v>
      </c>
      <c r="E166" s="205" t="s">
        <v>431</v>
      </c>
      <c r="F166" s="205" t="s">
        <v>32</v>
      </c>
      <c r="G166" s="205" t="s">
        <v>436</v>
      </c>
      <c r="H166" s="205" t="s">
        <v>453</v>
      </c>
      <c r="I166" s="206" t="s">
        <v>447</v>
      </c>
      <c r="J166" s="168" t="s">
        <v>33</v>
      </c>
      <c r="K166" s="168" t="s">
        <v>33</v>
      </c>
      <c r="L166" s="168" t="s">
        <v>33</v>
      </c>
      <c r="M166" s="168" t="s">
        <v>33</v>
      </c>
      <c r="N166" s="168" t="s">
        <v>33</v>
      </c>
      <c r="O166" s="168" t="s">
        <v>33</v>
      </c>
      <c r="P166" s="168" t="s">
        <v>33</v>
      </c>
      <c r="Q166" s="168" t="s">
        <v>33</v>
      </c>
      <c r="R166" s="168" t="s">
        <v>33</v>
      </c>
      <c r="S166" s="168" t="s">
        <v>33</v>
      </c>
      <c r="T166" s="168" t="s">
        <v>33</v>
      </c>
      <c r="U166" s="168" t="s">
        <v>33</v>
      </c>
      <c r="V166" s="169" t="s">
        <v>33</v>
      </c>
      <c r="W166" s="169" t="s">
        <v>33</v>
      </c>
      <c r="X166" s="169" t="s">
        <v>33</v>
      </c>
      <c r="Y166" s="169" t="s">
        <v>33</v>
      </c>
      <c r="Z166" s="169" t="s">
        <v>33</v>
      </c>
      <c r="AA166" s="169" t="s">
        <v>33</v>
      </c>
      <c r="AB166" s="169" t="s">
        <v>33</v>
      </c>
      <c r="AC166" s="169" t="s">
        <v>33</v>
      </c>
      <c r="AD166" s="169" t="s">
        <v>33</v>
      </c>
      <c r="AE166" s="169" t="s">
        <v>33</v>
      </c>
      <c r="AF166" s="169" t="s">
        <v>33</v>
      </c>
      <c r="AG166" s="169" t="s">
        <v>33</v>
      </c>
      <c r="AH166" s="169" t="s">
        <v>33</v>
      </c>
      <c r="AI166" s="169" t="s">
        <v>33</v>
      </c>
      <c r="AJ166" s="169" t="s">
        <v>33</v>
      </c>
      <c r="AK166" s="169" t="s">
        <v>33</v>
      </c>
      <c r="AL166" s="169" t="s">
        <v>33</v>
      </c>
      <c r="AM166" s="169" t="s">
        <v>33</v>
      </c>
      <c r="AN166" s="169" t="s">
        <v>33</v>
      </c>
      <c r="AO166" s="169" t="s">
        <v>33</v>
      </c>
      <c r="AP166" s="169" t="s">
        <v>33</v>
      </c>
      <c r="AQ166" s="169" t="s">
        <v>464</v>
      </c>
      <c r="AR166" s="169" t="s">
        <v>33</v>
      </c>
      <c r="AS166" s="169" t="s">
        <v>33</v>
      </c>
      <c r="AT166" s="169" t="s">
        <v>33</v>
      </c>
      <c r="AU166" s="169" t="s">
        <v>33</v>
      </c>
      <c r="AV166" s="169" t="s">
        <v>33</v>
      </c>
      <c r="AW166" s="169" t="s">
        <v>34</v>
      </c>
      <c r="AX166" s="169" t="s">
        <v>33</v>
      </c>
      <c r="AY166" s="169" t="s">
        <v>33</v>
      </c>
      <c r="AZ166" s="169" t="s">
        <v>33</v>
      </c>
      <c r="BA166" s="169" t="s">
        <v>33</v>
      </c>
      <c r="BB166" s="169" t="s">
        <v>33</v>
      </c>
      <c r="BC166" s="207" t="s">
        <v>33</v>
      </c>
      <c r="BD166" s="207" t="s">
        <v>33</v>
      </c>
      <c r="BE166" s="207" t="s">
        <v>33</v>
      </c>
      <c r="BF166" s="208" t="s">
        <v>33</v>
      </c>
      <c r="BG166" s="196"/>
      <c r="BH166" s="211" t="str">
        <f>Data[[#This Row],[Tipo de Muestra]]</f>
        <v>Critica</v>
      </c>
      <c r="BI166" s="196"/>
      <c r="BJ166" s="196"/>
      <c r="BK166">
        <f t="shared" si="376"/>
        <v>1</v>
      </c>
      <c r="BL166">
        <f t="shared" si="377"/>
        <v>1</v>
      </c>
      <c r="BM166">
        <f t="shared" si="503"/>
        <v>1</v>
      </c>
      <c r="BN166">
        <f t="shared" si="504"/>
        <v>1</v>
      </c>
      <c r="BO166">
        <f t="shared" si="505"/>
        <v>1</v>
      </c>
      <c r="BP166">
        <f t="shared" si="506"/>
        <v>1</v>
      </c>
      <c r="BQ166">
        <f t="shared" si="507"/>
        <v>1</v>
      </c>
      <c r="BR166">
        <f t="shared" si="508"/>
        <v>1</v>
      </c>
      <c r="BS166">
        <f t="shared" si="509"/>
        <v>1</v>
      </c>
      <c r="BT166">
        <f t="shared" si="510"/>
        <v>1</v>
      </c>
      <c r="BU166">
        <f t="shared" si="511"/>
        <v>1</v>
      </c>
      <c r="BV166">
        <f t="shared" si="512"/>
        <v>1</v>
      </c>
      <c r="BW166">
        <f t="shared" si="513"/>
        <v>1</v>
      </c>
      <c r="BX166">
        <f t="shared" si="514"/>
        <v>1</v>
      </c>
      <c r="BY166">
        <f t="shared" si="515"/>
        <v>1</v>
      </c>
      <c r="BZ166">
        <f t="shared" si="516"/>
        <v>1</v>
      </c>
      <c r="CA166">
        <f t="shared" si="517"/>
        <v>1</v>
      </c>
      <c r="CB166">
        <f t="shared" si="518"/>
        <v>1</v>
      </c>
      <c r="CC166">
        <f t="shared" si="519"/>
        <v>1</v>
      </c>
      <c r="CD166">
        <f t="shared" si="520"/>
        <v>1</v>
      </c>
      <c r="CE166">
        <f t="shared" si="521"/>
        <v>1</v>
      </c>
      <c r="CF166">
        <f t="shared" si="469"/>
        <v>1</v>
      </c>
      <c r="CG166">
        <f t="shared" si="470"/>
        <v>1</v>
      </c>
      <c r="CH166">
        <f t="shared" si="471"/>
        <v>1</v>
      </c>
      <c r="CI166">
        <f t="shared" si="472"/>
        <v>1</v>
      </c>
      <c r="CJ166">
        <f t="shared" si="473"/>
        <v>1</v>
      </c>
      <c r="CK166">
        <f t="shared" si="474"/>
        <v>1</v>
      </c>
      <c r="CL166">
        <f t="shared" si="475"/>
        <v>1</v>
      </c>
      <c r="CM166">
        <f t="shared" si="476"/>
        <v>1</v>
      </c>
      <c r="CN166">
        <f t="shared" si="477"/>
        <v>1</v>
      </c>
      <c r="CO166">
        <f t="shared" si="478"/>
        <v>1</v>
      </c>
      <c r="CP166">
        <f t="shared" si="479"/>
        <v>1</v>
      </c>
      <c r="CQ166">
        <f t="shared" si="480"/>
        <v>1</v>
      </c>
      <c r="CR166">
        <f t="shared" si="481"/>
        <v>1</v>
      </c>
      <c r="CS166">
        <f t="shared" si="482"/>
        <v>1</v>
      </c>
      <c r="CT166">
        <f t="shared" si="483"/>
        <v>1</v>
      </c>
      <c r="CU166">
        <f t="shared" si="484"/>
        <v>1</v>
      </c>
      <c r="CV166">
        <f t="shared" si="485"/>
        <v>1</v>
      </c>
      <c r="CW166">
        <f t="shared" si="486"/>
        <v>0</v>
      </c>
      <c r="CX166">
        <f t="shared" si="487"/>
        <v>1</v>
      </c>
      <c r="CY166">
        <f t="shared" si="488"/>
        <v>1</v>
      </c>
      <c r="CZ166">
        <f t="shared" si="489"/>
        <v>1</v>
      </c>
      <c r="DA166">
        <f t="shared" si="490"/>
        <v>1</v>
      </c>
      <c r="DB166">
        <f t="shared" si="491"/>
        <v>1</v>
      </c>
      <c r="DC166" s="187">
        <f t="shared" si="492"/>
        <v>1</v>
      </c>
      <c r="DD166" s="187">
        <f t="shared" si="493"/>
        <v>1</v>
      </c>
      <c r="DE166" s="187">
        <f t="shared" si="494"/>
        <v>1</v>
      </c>
      <c r="DF166" s="187">
        <f t="shared" si="378"/>
        <v>1</v>
      </c>
      <c r="DG166">
        <f t="shared" si="522"/>
        <v>1</v>
      </c>
      <c r="DH166" s="7">
        <f t="shared" si="379"/>
        <v>0.15</v>
      </c>
      <c r="DI166" s="7">
        <f t="shared" si="380"/>
        <v>0.15</v>
      </c>
      <c r="DJ166" s="7">
        <f t="shared" si="381"/>
        <v>0.15</v>
      </c>
      <c r="DK166" s="7">
        <f t="shared" si="523"/>
        <v>0.15</v>
      </c>
      <c r="DL166" s="7">
        <f t="shared" si="382"/>
        <v>0.3</v>
      </c>
      <c r="DM166" s="7">
        <f t="shared" si="383"/>
        <v>0.3</v>
      </c>
      <c r="DN166" s="7">
        <f t="shared" si="384"/>
        <v>0.3</v>
      </c>
      <c r="DO166" s="7">
        <f t="shared" si="385"/>
        <v>0.3</v>
      </c>
      <c r="DP166" s="7">
        <f>IF(MIN(Data[[#This Row],[¿El agente demuestra escucha activa durante la gestión?6]:[¿El agente parafrasea para confirmar entendimiento?9]])=0,0,30%)</f>
        <v>0.3</v>
      </c>
      <c r="DQ166" s="7">
        <f t="shared" si="386"/>
        <v>0.3</v>
      </c>
      <c r="DR166" s="7">
        <f t="shared" si="387"/>
        <v>0.3</v>
      </c>
      <c r="DS166" s="7">
        <f t="shared" si="388"/>
        <v>0.3</v>
      </c>
      <c r="DT166" s="7">
        <f t="shared" si="389"/>
        <v>0.3</v>
      </c>
      <c r="DU166" s="7">
        <f>IF(MIN(Data[[#This Row],[¿El agente adapta su comunicación al cliente?11]:[¿El agente utiliza el plural corporativo correctamente?14]])=0,0,30%)</f>
        <v>0.3</v>
      </c>
      <c r="DV166" s="7">
        <f t="shared" si="390"/>
        <v>0.25</v>
      </c>
      <c r="DW166" s="7">
        <f t="shared" si="524"/>
        <v>0.25</v>
      </c>
      <c r="DX166" s="7">
        <f t="shared" si="525"/>
        <v>1</v>
      </c>
      <c r="DY166" s="7">
        <f t="shared" si="495"/>
        <v>1</v>
      </c>
      <c r="DZ166" s="7">
        <f t="shared" si="496"/>
        <v>1</v>
      </c>
      <c r="EA166" s="7">
        <f t="shared" si="497"/>
        <v>1</v>
      </c>
      <c r="EB166" s="7">
        <f t="shared" si="498"/>
        <v>1</v>
      </c>
      <c r="EC166" s="7">
        <f t="shared" si="526"/>
        <v>1</v>
      </c>
      <c r="ED166" s="7">
        <f t="shared" si="391"/>
        <v>1</v>
      </c>
      <c r="EE166" s="7">
        <f t="shared" si="392"/>
        <v>1</v>
      </c>
      <c r="EF166" s="7">
        <f>IF(SUM(Data[[#This Row],[¿El agente presenta correctamente los beneficios del producto?23]:[¿El agente comunica beneficios emocionales al cliente?24]])=200%,100%,0%)</f>
        <v>1</v>
      </c>
      <c r="EG166" s="7">
        <f t="shared" si="393"/>
        <v>1</v>
      </c>
      <c r="EH166" s="7">
        <f t="shared" si="394"/>
        <v>1</v>
      </c>
      <c r="EI166" s="7">
        <f t="shared" si="395"/>
        <v>1</v>
      </c>
      <c r="EJ166" s="7">
        <f t="shared" si="527"/>
        <v>1</v>
      </c>
      <c r="EK166" s="7">
        <f t="shared" si="396"/>
        <v>1</v>
      </c>
      <c r="EL166" s="7">
        <f>+Data[[#This Row],[¿El agente explica los términos y condiciones del servicio?28]]</f>
        <v>1</v>
      </c>
      <c r="EM166" s="7">
        <f t="shared" si="397"/>
        <v>1</v>
      </c>
      <c r="EN166" s="7">
        <f>+Data[[#This Row],[¿El agente identifica correctamente la solicitud del cliente? 2]]</f>
        <v>1</v>
      </c>
      <c r="EO166" s="7">
        <f t="shared" si="398"/>
        <v>1</v>
      </c>
      <c r="EP166" s="7">
        <f t="shared" si="399"/>
        <v>1</v>
      </c>
      <c r="EQ166" s="7">
        <f t="shared" si="400"/>
        <v>1</v>
      </c>
      <c r="ER166" s="7">
        <f t="shared" si="528"/>
        <v>1</v>
      </c>
      <c r="ES166" s="7">
        <f t="shared" si="401"/>
        <v>1</v>
      </c>
      <c r="ET166" s="7">
        <f t="shared" si="402"/>
        <v>1</v>
      </c>
      <c r="EU166" s="7">
        <f t="shared" si="529"/>
        <v>1</v>
      </c>
      <c r="EV166" s="7">
        <f t="shared" si="403"/>
        <v>1</v>
      </c>
      <c r="EW166" s="7">
        <f t="shared" si="404"/>
        <v>1</v>
      </c>
      <c r="EX166" s="7">
        <f t="shared" si="499"/>
        <v>1</v>
      </c>
      <c r="EY166" s="7">
        <f t="shared" si="500"/>
        <v>1</v>
      </c>
      <c r="EZ166" s="7">
        <f t="shared" si="405"/>
        <v>1</v>
      </c>
      <c r="FA166" s="7">
        <f t="shared" si="501"/>
        <v>1</v>
      </c>
      <c r="FB166" s="7">
        <f t="shared" si="530"/>
        <v>1</v>
      </c>
      <c r="FC166" s="7">
        <f t="shared" si="531"/>
        <v>1</v>
      </c>
      <c r="FD166" s="7">
        <f t="shared" si="406"/>
        <v>1</v>
      </c>
      <c r="FE166" s="7">
        <f t="shared" si="407"/>
        <v>1</v>
      </c>
      <c r="FF166" s="7">
        <f t="shared" si="408"/>
        <v>1</v>
      </c>
      <c r="FG166" s="7">
        <f t="shared" si="409"/>
        <v>1</v>
      </c>
      <c r="FH166" s="7">
        <f t="shared" si="410"/>
        <v>1</v>
      </c>
      <c r="FI166" s="7">
        <f t="shared" si="411"/>
        <v>0</v>
      </c>
      <c r="FJ166" s="7">
        <f t="shared" si="532"/>
        <v>0</v>
      </c>
      <c r="FK166" s="7">
        <f t="shared" si="412"/>
        <v>1</v>
      </c>
      <c r="FL166" s="7">
        <f>+Data[[#This Row],[¿El agente gestiona la oferta según la campaña vigente?48]]</f>
        <v>1</v>
      </c>
      <c r="FM166" s="7">
        <f t="shared" si="413"/>
        <v>1</v>
      </c>
      <c r="FN166" s="7">
        <f t="shared" si="414"/>
        <v>1</v>
      </c>
      <c r="FO166" s="7">
        <f t="shared" si="415"/>
        <v>1</v>
      </c>
      <c r="FP166" s="7">
        <f t="shared" si="533"/>
        <v>1</v>
      </c>
      <c r="FQ166" s="7">
        <f t="shared" si="416"/>
        <v>1</v>
      </c>
      <c r="FR166" s="7">
        <f>+Data[[#This Row],[¿El agente registra correctamente todas las interacciones?52]]</f>
        <v>1</v>
      </c>
      <c r="FS166" s="7">
        <f t="shared" si="534"/>
        <v>0</v>
      </c>
      <c r="FT166" s="240">
        <f t="shared" si="417"/>
        <v>1</v>
      </c>
      <c r="FU166" s="7">
        <f>+Data[[#This Row],[¿El agente confirma la titularidad del cliente adecuadamente?53]]</f>
        <v>1</v>
      </c>
      <c r="FV166" s="240">
        <f t="shared" si="418"/>
        <v>1</v>
      </c>
      <c r="FW166" s="240">
        <f t="shared" si="419"/>
        <v>1</v>
      </c>
      <c r="FX166" s="7">
        <f t="shared" si="535"/>
        <v>1</v>
      </c>
      <c r="FY166" s="240">
        <f t="shared" si="420"/>
        <v>1</v>
      </c>
      <c r="FZ166" s="7">
        <f>+Data[[#This Row],[¿El agente evita compartir información sensible?56]]</f>
        <v>1</v>
      </c>
      <c r="GA166" s="7">
        <f t="shared" si="536"/>
        <v>1</v>
      </c>
      <c r="GB166" s="189">
        <f t="shared" si="537"/>
        <v>0.1</v>
      </c>
      <c r="GC166" s="189">
        <f t="shared" si="538"/>
        <v>0.3</v>
      </c>
      <c r="GD166" s="190">
        <f t="shared" si="539"/>
        <v>0</v>
      </c>
      <c r="GE166" s="190">
        <f t="shared" si="540"/>
        <v>0.3</v>
      </c>
      <c r="GF166" s="7">
        <f t="shared" si="541"/>
        <v>0.7</v>
      </c>
      <c r="GG166" s="187">
        <f>1</f>
        <v>1</v>
      </c>
      <c r="GH166" s="187">
        <f t="shared" si="421"/>
        <v>1</v>
      </c>
      <c r="GI166" t="str">
        <f t="shared" si="422"/>
        <v/>
      </c>
      <c r="GJ166" t="str">
        <f t="shared" si="423"/>
        <v/>
      </c>
      <c r="GK166" t="str">
        <f t="shared" si="424"/>
        <v/>
      </c>
      <c r="GN166" t="str">
        <f t="shared" si="425"/>
        <v/>
      </c>
      <c r="GO166" t="str">
        <f t="shared" si="426"/>
        <v/>
      </c>
      <c r="GP166" t="str">
        <f t="shared" si="427"/>
        <v/>
      </c>
      <c r="GQ166" t="str">
        <f t="shared" si="428"/>
        <v/>
      </c>
      <c r="GR166" t="str">
        <f t="shared" si="429"/>
        <v/>
      </c>
      <c r="GS166" t="str">
        <f t="shared" si="430"/>
        <v/>
      </c>
      <c r="GT166" t="str">
        <f t="shared" si="431"/>
        <v/>
      </c>
      <c r="GU166" t="e">
        <f>IF(#REF!="No",#REF!,"")</f>
        <v>#REF!</v>
      </c>
      <c r="GV166" t="str">
        <f t="shared" si="432"/>
        <v/>
      </c>
      <c r="GW166" t="str">
        <f t="shared" si="433"/>
        <v/>
      </c>
      <c r="GX166" t="str">
        <f t="shared" si="434"/>
        <v/>
      </c>
      <c r="GY166" t="str">
        <f t="shared" si="435"/>
        <v/>
      </c>
      <c r="GZ166" t="str">
        <f t="shared" si="436"/>
        <v/>
      </c>
      <c r="HA166" t="str">
        <f t="shared" si="437"/>
        <v/>
      </c>
      <c r="HB166" t="str">
        <f t="shared" si="438"/>
        <v/>
      </c>
      <c r="HC166" t="str">
        <f t="shared" si="439"/>
        <v/>
      </c>
      <c r="HD166" t="str">
        <f t="shared" si="440"/>
        <v/>
      </c>
      <c r="HE166" t="str">
        <f t="shared" si="441"/>
        <v/>
      </c>
      <c r="HF166" t="str">
        <f t="shared" si="442"/>
        <v/>
      </c>
      <c r="HG166" t="str">
        <f t="shared" si="443"/>
        <v/>
      </c>
      <c r="HH166" t="str">
        <f t="shared" si="444"/>
        <v/>
      </c>
      <c r="HI166" t="str">
        <f t="shared" si="445"/>
        <v/>
      </c>
      <c r="HJ166" t="str">
        <f t="shared" si="446"/>
        <v/>
      </c>
      <c r="HK166" t="str">
        <f t="shared" si="447"/>
        <v/>
      </c>
      <c r="HL166" t="str">
        <f t="shared" si="448"/>
        <v/>
      </c>
      <c r="HM166" t="str">
        <f t="shared" si="449"/>
        <v/>
      </c>
      <c r="HN166" t="str">
        <f t="shared" si="450"/>
        <v/>
      </c>
      <c r="HO166" t="str">
        <f t="shared" si="451"/>
        <v/>
      </c>
      <c r="HP166" t="str">
        <f t="shared" si="452"/>
        <v/>
      </c>
      <c r="HQ166" t="e">
        <f>IF(#REF!="No",#REF!,"")</f>
        <v>#REF!</v>
      </c>
      <c r="HR166" t="e">
        <f>IF(#REF!="No",#REF!,"")</f>
        <v>#REF!</v>
      </c>
      <c r="HS166" t="str">
        <f t="shared" si="453"/>
        <v/>
      </c>
      <c r="HT166" t="str">
        <f t="shared" si="454"/>
        <v/>
      </c>
      <c r="HU166" t="str">
        <f t="shared" si="455"/>
        <v/>
      </c>
      <c r="HV166" t="str">
        <f t="shared" si="456"/>
        <v/>
      </c>
      <c r="HW166" t="str">
        <f t="shared" si="457"/>
        <v/>
      </c>
      <c r="HX166" t="str">
        <f t="shared" si="458"/>
        <v xml:space="preserve">¿El agente maneja correctamente las objeciones del cliente? </v>
      </c>
      <c r="HY166" t="str">
        <f t="shared" si="459"/>
        <v/>
      </c>
      <c r="HZ166" t="str">
        <f t="shared" si="460"/>
        <v/>
      </c>
      <c r="IA166" t="str">
        <f t="shared" si="461"/>
        <v/>
      </c>
      <c r="IB166" t="str">
        <f t="shared" si="462"/>
        <v/>
      </c>
      <c r="IC166" t="str">
        <f t="shared" si="463"/>
        <v/>
      </c>
      <c r="ID166" s="187" t="str">
        <f t="shared" si="464"/>
        <v/>
      </c>
      <c r="IE166" s="187" t="str">
        <f t="shared" si="465"/>
        <v/>
      </c>
      <c r="IF166" s="187" t="str">
        <f t="shared" si="466"/>
        <v/>
      </c>
      <c r="IG166" s="187" t="str">
        <f t="shared" si="467"/>
        <v/>
      </c>
      <c r="IH166" s="78" t="str">
        <f>A166&amp;" "&amp;F166&amp;" "&amp;Data[[#This Row],[mes]]</f>
        <v>Frank Joseph Castillo Morales Outbound may-26</v>
      </c>
      <c r="II166" s="78">
        <f t="shared" si="502"/>
        <v>1</v>
      </c>
      <c r="IJ166" s="78">
        <f t="shared" si="542"/>
        <v>1</v>
      </c>
      <c r="IK166" s="78">
        <f>IF(Data[[#This Row],[Muestra Critica]]&gt;0,Data[[#This Row],[Muestra Critica]],"")</f>
        <v>1</v>
      </c>
      <c r="IL166">
        <f>IF(IK166="","",COUNTIF($IK$3:$IK581,IK166))</f>
        <v>397</v>
      </c>
      <c r="IM166">
        <f t="shared" si="543"/>
        <v>0</v>
      </c>
      <c r="IN166" s="188" t="str">
        <f t="shared" si="468"/>
        <v>may-26</v>
      </c>
      <c r="IO166" s="78"/>
      <c r="IP166" s="78"/>
      <c r="IQ166" s="78"/>
      <c r="IR166" s="78"/>
      <c r="IS166" s="78" t="str">
        <f ca="1">IFERROR(_xlfn.XLOOKUP(A:A,HC!B:B,HC!E:E,,0),0)</f>
        <v>&gt; 60 dias</v>
      </c>
    </row>
    <row r="167" spans="1:253" ht="15.5">
      <c r="A167" s="205" t="s">
        <v>355</v>
      </c>
      <c r="B167" s="205">
        <v>66643428</v>
      </c>
      <c r="C167" s="210">
        <v>46160</v>
      </c>
      <c r="D167" s="205" t="s">
        <v>449</v>
      </c>
      <c r="E167" s="205" t="s">
        <v>431</v>
      </c>
      <c r="F167" s="205" t="s">
        <v>32</v>
      </c>
      <c r="G167" s="205" t="s">
        <v>436</v>
      </c>
      <c r="H167" s="205" t="s">
        <v>453</v>
      </c>
      <c r="I167" s="206" t="s">
        <v>447</v>
      </c>
      <c r="J167" s="168" t="s">
        <v>33</v>
      </c>
      <c r="K167" s="168" t="s">
        <v>33</v>
      </c>
      <c r="L167" s="168" t="s">
        <v>33</v>
      </c>
      <c r="M167" s="168" t="s">
        <v>33</v>
      </c>
      <c r="N167" s="168" t="s">
        <v>33</v>
      </c>
      <c r="O167" s="168" t="s">
        <v>33</v>
      </c>
      <c r="P167" s="168" t="s">
        <v>33</v>
      </c>
      <c r="Q167" s="168" t="s">
        <v>33</v>
      </c>
      <c r="R167" s="168" t="s">
        <v>33</v>
      </c>
      <c r="S167" s="168" t="s">
        <v>33</v>
      </c>
      <c r="T167" s="168" t="s">
        <v>33</v>
      </c>
      <c r="U167" s="168" t="s">
        <v>33</v>
      </c>
      <c r="V167" s="169" t="s">
        <v>33</v>
      </c>
      <c r="W167" s="169" t="s">
        <v>33</v>
      </c>
      <c r="X167" s="169" t="s">
        <v>33</v>
      </c>
      <c r="Y167" s="169" t="s">
        <v>33</v>
      </c>
      <c r="Z167" s="169" t="s">
        <v>33</v>
      </c>
      <c r="AA167" s="169" t="s">
        <v>33</v>
      </c>
      <c r="AB167" s="169" t="s">
        <v>33</v>
      </c>
      <c r="AC167" s="169" t="s">
        <v>33</v>
      </c>
      <c r="AD167" s="169" t="s">
        <v>33</v>
      </c>
      <c r="AE167" s="169" t="s">
        <v>33</v>
      </c>
      <c r="AF167" s="169" t="s">
        <v>33</v>
      </c>
      <c r="AG167" s="169" t="s">
        <v>33</v>
      </c>
      <c r="AH167" s="169" t="s">
        <v>33</v>
      </c>
      <c r="AI167" s="169" t="s">
        <v>33</v>
      </c>
      <c r="AJ167" s="169" t="s">
        <v>33</v>
      </c>
      <c r="AK167" s="169" t="s">
        <v>33</v>
      </c>
      <c r="AL167" s="169" t="s">
        <v>33</v>
      </c>
      <c r="AM167" s="169" t="s">
        <v>33</v>
      </c>
      <c r="AN167" s="169" t="s">
        <v>33</v>
      </c>
      <c r="AO167" s="169" t="s">
        <v>33</v>
      </c>
      <c r="AP167" s="169" t="s">
        <v>33</v>
      </c>
      <c r="AQ167" s="169" t="s">
        <v>464</v>
      </c>
      <c r="AR167" s="169" t="s">
        <v>34</v>
      </c>
      <c r="AS167" s="169" t="s">
        <v>33</v>
      </c>
      <c r="AT167" s="169" t="s">
        <v>33</v>
      </c>
      <c r="AU167" s="169" t="s">
        <v>33</v>
      </c>
      <c r="AV167" s="169" t="s">
        <v>33</v>
      </c>
      <c r="AW167" s="169" t="s">
        <v>33</v>
      </c>
      <c r="AX167" s="169" t="s">
        <v>33</v>
      </c>
      <c r="AY167" s="169" t="s">
        <v>33</v>
      </c>
      <c r="AZ167" s="169" t="s">
        <v>33</v>
      </c>
      <c r="BA167" s="169" t="s">
        <v>33</v>
      </c>
      <c r="BB167" s="169" t="s">
        <v>33</v>
      </c>
      <c r="BC167" s="207" t="s">
        <v>33</v>
      </c>
      <c r="BD167" s="207" t="s">
        <v>33</v>
      </c>
      <c r="BE167" s="207" t="s">
        <v>33</v>
      </c>
      <c r="BF167" s="208" t="s">
        <v>33</v>
      </c>
      <c r="BG167" s="196"/>
      <c r="BH167" s="211" t="str">
        <f>Data[[#This Row],[Tipo de Muestra]]</f>
        <v>Critica</v>
      </c>
      <c r="BI167" s="196"/>
      <c r="BJ167" s="196"/>
      <c r="BK167">
        <f t="shared" si="376"/>
        <v>1</v>
      </c>
      <c r="BL167">
        <f t="shared" si="377"/>
        <v>1</v>
      </c>
      <c r="BM167">
        <f t="shared" si="503"/>
        <v>1</v>
      </c>
      <c r="BN167">
        <f t="shared" si="504"/>
        <v>1</v>
      </c>
      <c r="BO167">
        <f t="shared" si="505"/>
        <v>1</v>
      </c>
      <c r="BP167">
        <f t="shared" si="506"/>
        <v>1</v>
      </c>
      <c r="BQ167">
        <f t="shared" si="507"/>
        <v>1</v>
      </c>
      <c r="BR167">
        <f t="shared" si="508"/>
        <v>1</v>
      </c>
      <c r="BS167">
        <f t="shared" si="509"/>
        <v>1</v>
      </c>
      <c r="BT167">
        <f t="shared" si="510"/>
        <v>1</v>
      </c>
      <c r="BU167">
        <f t="shared" si="511"/>
        <v>1</v>
      </c>
      <c r="BV167">
        <f t="shared" si="512"/>
        <v>1</v>
      </c>
      <c r="BW167">
        <f t="shared" si="513"/>
        <v>1</v>
      </c>
      <c r="BX167">
        <f t="shared" si="514"/>
        <v>1</v>
      </c>
      <c r="BY167">
        <f t="shared" si="515"/>
        <v>1</v>
      </c>
      <c r="BZ167">
        <f t="shared" si="516"/>
        <v>1</v>
      </c>
      <c r="CA167">
        <f t="shared" si="517"/>
        <v>1</v>
      </c>
      <c r="CB167">
        <f t="shared" si="518"/>
        <v>1</v>
      </c>
      <c r="CC167">
        <f t="shared" si="519"/>
        <v>1</v>
      </c>
      <c r="CD167">
        <f t="shared" si="520"/>
        <v>1</v>
      </c>
      <c r="CE167">
        <f t="shared" si="521"/>
        <v>1</v>
      </c>
      <c r="CF167">
        <f t="shared" si="469"/>
        <v>1</v>
      </c>
      <c r="CG167">
        <f t="shared" si="470"/>
        <v>1</v>
      </c>
      <c r="CH167">
        <f t="shared" si="471"/>
        <v>1</v>
      </c>
      <c r="CI167">
        <f t="shared" si="472"/>
        <v>1</v>
      </c>
      <c r="CJ167">
        <f t="shared" si="473"/>
        <v>1</v>
      </c>
      <c r="CK167">
        <f t="shared" si="474"/>
        <v>1</v>
      </c>
      <c r="CL167">
        <f t="shared" si="475"/>
        <v>1</v>
      </c>
      <c r="CM167">
        <f t="shared" si="476"/>
        <v>1</v>
      </c>
      <c r="CN167">
        <f t="shared" si="477"/>
        <v>1</v>
      </c>
      <c r="CO167">
        <f t="shared" si="478"/>
        <v>1</v>
      </c>
      <c r="CP167">
        <f t="shared" si="479"/>
        <v>1</v>
      </c>
      <c r="CQ167">
        <f t="shared" si="480"/>
        <v>1</v>
      </c>
      <c r="CR167">
        <f t="shared" si="481"/>
        <v>0</v>
      </c>
      <c r="CS167">
        <f t="shared" si="482"/>
        <v>1</v>
      </c>
      <c r="CT167">
        <f t="shared" si="483"/>
        <v>1</v>
      </c>
      <c r="CU167">
        <f t="shared" si="484"/>
        <v>1</v>
      </c>
      <c r="CV167">
        <f t="shared" si="485"/>
        <v>1</v>
      </c>
      <c r="CW167">
        <f t="shared" si="486"/>
        <v>1</v>
      </c>
      <c r="CX167">
        <f t="shared" si="487"/>
        <v>1</v>
      </c>
      <c r="CY167">
        <f t="shared" si="488"/>
        <v>1</v>
      </c>
      <c r="CZ167">
        <f t="shared" si="489"/>
        <v>1</v>
      </c>
      <c r="DA167">
        <f t="shared" si="490"/>
        <v>1</v>
      </c>
      <c r="DB167">
        <f t="shared" si="491"/>
        <v>1</v>
      </c>
      <c r="DC167" s="187">
        <f t="shared" si="492"/>
        <v>1</v>
      </c>
      <c r="DD167" s="187">
        <f t="shared" si="493"/>
        <v>1</v>
      </c>
      <c r="DE167" s="187">
        <f t="shared" si="494"/>
        <v>1</v>
      </c>
      <c r="DF167" s="187">
        <f t="shared" si="378"/>
        <v>1</v>
      </c>
      <c r="DG167">
        <f t="shared" si="522"/>
        <v>1</v>
      </c>
      <c r="DH167" s="7">
        <f t="shared" si="379"/>
        <v>0.15</v>
      </c>
      <c r="DI167" s="7">
        <f t="shared" si="380"/>
        <v>0.15</v>
      </c>
      <c r="DJ167" s="7">
        <f t="shared" si="381"/>
        <v>0.15</v>
      </c>
      <c r="DK167" s="7">
        <f t="shared" si="523"/>
        <v>0.15</v>
      </c>
      <c r="DL167" s="7">
        <f t="shared" si="382"/>
        <v>0.3</v>
      </c>
      <c r="DM167" s="7">
        <f t="shared" si="383"/>
        <v>0.3</v>
      </c>
      <c r="DN167" s="7">
        <f t="shared" si="384"/>
        <v>0.3</v>
      </c>
      <c r="DO167" s="7">
        <f t="shared" si="385"/>
        <v>0.3</v>
      </c>
      <c r="DP167" s="7">
        <f>IF(MIN(Data[[#This Row],[¿El agente demuestra escucha activa durante la gestión?6]:[¿El agente parafrasea para confirmar entendimiento?9]])=0,0,30%)</f>
        <v>0.3</v>
      </c>
      <c r="DQ167" s="7">
        <f t="shared" si="386"/>
        <v>0.3</v>
      </c>
      <c r="DR167" s="7">
        <f t="shared" si="387"/>
        <v>0.3</v>
      </c>
      <c r="DS167" s="7">
        <f t="shared" si="388"/>
        <v>0.3</v>
      </c>
      <c r="DT167" s="7">
        <f t="shared" si="389"/>
        <v>0.3</v>
      </c>
      <c r="DU167" s="7">
        <f>IF(MIN(Data[[#This Row],[¿El agente adapta su comunicación al cliente?11]:[¿El agente utiliza el plural corporativo correctamente?14]])=0,0,30%)</f>
        <v>0.3</v>
      </c>
      <c r="DV167" s="7">
        <f t="shared" si="390"/>
        <v>0.25</v>
      </c>
      <c r="DW167" s="7">
        <f t="shared" si="524"/>
        <v>0.25</v>
      </c>
      <c r="DX167" s="7">
        <f t="shared" si="525"/>
        <v>1</v>
      </c>
      <c r="DY167" s="7">
        <f t="shared" si="495"/>
        <v>1</v>
      </c>
      <c r="DZ167" s="7">
        <f t="shared" si="496"/>
        <v>1</v>
      </c>
      <c r="EA167" s="7">
        <f t="shared" si="497"/>
        <v>1</v>
      </c>
      <c r="EB167" s="7">
        <f t="shared" si="498"/>
        <v>1</v>
      </c>
      <c r="EC167" s="7">
        <f t="shared" si="526"/>
        <v>1</v>
      </c>
      <c r="ED167" s="7">
        <f t="shared" si="391"/>
        <v>1</v>
      </c>
      <c r="EE167" s="7">
        <f t="shared" si="392"/>
        <v>1</v>
      </c>
      <c r="EF167" s="7">
        <f>IF(SUM(Data[[#This Row],[¿El agente presenta correctamente los beneficios del producto?23]:[¿El agente comunica beneficios emocionales al cliente?24]])=200%,100%,0%)</f>
        <v>1</v>
      </c>
      <c r="EG167" s="7">
        <f t="shared" si="393"/>
        <v>1</v>
      </c>
      <c r="EH167" s="7">
        <f t="shared" si="394"/>
        <v>1</v>
      </c>
      <c r="EI167" s="7">
        <f t="shared" si="395"/>
        <v>1</v>
      </c>
      <c r="EJ167" s="7">
        <f t="shared" si="527"/>
        <v>1</v>
      </c>
      <c r="EK167" s="7">
        <f t="shared" si="396"/>
        <v>1</v>
      </c>
      <c r="EL167" s="7">
        <f>+Data[[#This Row],[¿El agente explica los términos y condiciones del servicio?28]]</f>
        <v>1</v>
      </c>
      <c r="EM167" s="7">
        <f t="shared" si="397"/>
        <v>1</v>
      </c>
      <c r="EN167" s="7">
        <f>+Data[[#This Row],[¿El agente identifica correctamente la solicitud del cliente? 2]]</f>
        <v>1</v>
      </c>
      <c r="EO167" s="7">
        <f t="shared" si="398"/>
        <v>1</v>
      </c>
      <c r="EP167" s="7">
        <f t="shared" si="399"/>
        <v>1</v>
      </c>
      <c r="EQ167" s="7">
        <f t="shared" si="400"/>
        <v>1</v>
      </c>
      <c r="ER167" s="7">
        <f t="shared" si="528"/>
        <v>1</v>
      </c>
      <c r="ES167" s="7">
        <f t="shared" si="401"/>
        <v>1</v>
      </c>
      <c r="ET167" s="7">
        <f t="shared" si="402"/>
        <v>1</v>
      </c>
      <c r="EU167" s="7">
        <f t="shared" si="529"/>
        <v>1</v>
      </c>
      <c r="EV167" s="7">
        <f t="shared" si="403"/>
        <v>1</v>
      </c>
      <c r="EW167" s="7">
        <f t="shared" si="404"/>
        <v>1</v>
      </c>
      <c r="EX167" s="7">
        <f t="shared" si="499"/>
        <v>1</v>
      </c>
      <c r="EY167" s="7">
        <f t="shared" si="500"/>
        <v>1</v>
      </c>
      <c r="EZ167" s="7">
        <f t="shared" si="405"/>
        <v>1</v>
      </c>
      <c r="FA167" s="7">
        <f t="shared" si="501"/>
        <v>0</v>
      </c>
      <c r="FB167" s="7">
        <f t="shared" si="530"/>
        <v>0</v>
      </c>
      <c r="FC167" s="7">
        <f t="shared" si="531"/>
        <v>0</v>
      </c>
      <c r="FD167" s="7">
        <f t="shared" si="406"/>
        <v>0</v>
      </c>
      <c r="FE167" s="7">
        <f t="shared" si="407"/>
        <v>1</v>
      </c>
      <c r="FF167" s="7">
        <f t="shared" si="408"/>
        <v>1</v>
      </c>
      <c r="FG167" s="7">
        <f t="shared" si="409"/>
        <v>1</v>
      </c>
      <c r="FH167" s="7">
        <f t="shared" si="410"/>
        <v>1</v>
      </c>
      <c r="FI167" s="7">
        <f t="shared" si="411"/>
        <v>1</v>
      </c>
      <c r="FJ167" s="7">
        <f t="shared" si="532"/>
        <v>0</v>
      </c>
      <c r="FK167" s="7">
        <f t="shared" si="412"/>
        <v>1</v>
      </c>
      <c r="FL167" s="7">
        <f>+Data[[#This Row],[¿El agente gestiona la oferta según la campaña vigente?48]]</f>
        <v>1</v>
      </c>
      <c r="FM167" s="7">
        <f t="shared" si="413"/>
        <v>1</v>
      </c>
      <c r="FN167" s="7">
        <f t="shared" si="414"/>
        <v>1</v>
      </c>
      <c r="FO167" s="7">
        <f t="shared" si="415"/>
        <v>1</v>
      </c>
      <c r="FP167" s="7">
        <f t="shared" si="533"/>
        <v>1</v>
      </c>
      <c r="FQ167" s="7">
        <f t="shared" si="416"/>
        <v>1</v>
      </c>
      <c r="FR167" s="7">
        <f>+Data[[#This Row],[¿El agente registra correctamente todas las interacciones?52]]</f>
        <v>1</v>
      </c>
      <c r="FS167" s="7">
        <f t="shared" si="534"/>
        <v>0</v>
      </c>
      <c r="FT167" s="240">
        <f t="shared" si="417"/>
        <v>1</v>
      </c>
      <c r="FU167" s="7">
        <f>+Data[[#This Row],[¿El agente confirma la titularidad del cliente adecuadamente?53]]</f>
        <v>1</v>
      </c>
      <c r="FV167" s="240">
        <f t="shared" si="418"/>
        <v>1</v>
      </c>
      <c r="FW167" s="240">
        <f t="shared" si="419"/>
        <v>1</v>
      </c>
      <c r="FX167" s="7">
        <f t="shared" si="535"/>
        <v>1</v>
      </c>
      <c r="FY167" s="240">
        <f t="shared" si="420"/>
        <v>1</v>
      </c>
      <c r="FZ167" s="7">
        <f>+Data[[#This Row],[¿El agente evita compartir información sensible?56]]</f>
        <v>1</v>
      </c>
      <c r="GA167" s="7">
        <f t="shared" si="536"/>
        <v>1</v>
      </c>
      <c r="GB167" s="189">
        <f t="shared" si="537"/>
        <v>0.1</v>
      </c>
      <c r="GC167" s="189">
        <f t="shared" si="538"/>
        <v>0</v>
      </c>
      <c r="GD167" s="190">
        <f t="shared" si="539"/>
        <v>0</v>
      </c>
      <c r="GE167" s="190">
        <f t="shared" si="540"/>
        <v>0.3</v>
      </c>
      <c r="GF167" s="7">
        <f t="shared" si="541"/>
        <v>0.4</v>
      </c>
      <c r="GG167" s="187">
        <f>1</f>
        <v>1</v>
      </c>
      <c r="GH167" s="187">
        <f t="shared" si="421"/>
        <v>1</v>
      </c>
      <c r="GI167" t="str">
        <f t="shared" si="422"/>
        <v/>
      </c>
      <c r="GJ167" t="str">
        <f t="shared" si="423"/>
        <v/>
      </c>
      <c r="GK167" t="str">
        <f t="shared" si="424"/>
        <v/>
      </c>
      <c r="GN167" t="str">
        <f t="shared" si="425"/>
        <v/>
      </c>
      <c r="GO167" t="str">
        <f t="shared" si="426"/>
        <v/>
      </c>
      <c r="GP167" t="str">
        <f t="shared" si="427"/>
        <v/>
      </c>
      <c r="GQ167" t="str">
        <f t="shared" si="428"/>
        <v/>
      </c>
      <c r="GR167" t="str">
        <f t="shared" si="429"/>
        <v/>
      </c>
      <c r="GS167" t="str">
        <f t="shared" si="430"/>
        <v/>
      </c>
      <c r="GT167" t="str">
        <f t="shared" si="431"/>
        <v/>
      </c>
      <c r="GU167" t="e">
        <f>IF(#REF!="No",#REF!,"")</f>
        <v>#REF!</v>
      </c>
      <c r="GV167" t="str">
        <f t="shared" si="432"/>
        <v/>
      </c>
      <c r="GW167" t="str">
        <f t="shared" si="433"/>
        <v/>
      </c>
      <c r="GX167" t="str">
        <f t="shared" si="434"/>
        <v/>
      </c>
      <c r="GY167" t="str">
        <f t="shared" si="435"/>
        <v/>
      </c>
      <c r="GZ167" t="str">
        <f t="shared" si="436"/>
        <v/>
      </c>
      <c r="HA167" t="str">
        <f t="shared" si="437"/>
        <v/>
      </c>
      <c r="HB167" t="str">
        <f t="shared" si="438"/>
        <v/>
      </c>
      <c r="HC167" t="str">
        <f t="shared" si="439"/>
        <v/>
      </c>
      <c r="HD167" t="str">
        <f t="shared" si="440"/>
        <v/>
      </c>
      <c r="HE167" t="str">
        <f t="shared" si="441"/>
        <v/>
      </c>
      <c r="HF167" t="str">
        <f t="shared" si="442"/>
        <v/>
      </c>
      <c r="HG167" t="str">
        <f t="shared" si="443"/>
        <v/>
      </c>
      <c r="HH167" t="str">
        <f t="shared" si="444"/>
        <v/>
      </c>
      <c r="HI167" t="str">
        <f t="shared" si="445"/>
        <v/>
      </c>
      <c r="HJ167" t="str">
        <f t="shared" si="446"/>
        <v/>
      </c>
      <c r="HK167" t="str">
        <f t="shared" si="447"/>
        <v/>
      </c>
      <c r="HL167" t="str">
        <f t="shared" si="448"/>
        <v/>
      </c>
      <c r="HM167" t="str">
        <f t="shared" si="449"/>
        <v/>
      </c>
      <c r="HN167" t="str">
        <f t="shared" si="450"/>
        <v/>
      </c>
      <c r="HO167" t="str">
        <f t="shared" si="451"/>
        <v/>
      </c>
      <c r="HP167" t="str">
        <f t="shared" si="452"/>
        <v/>
      </c>
      <c r="HQ167" t="e">
        <f>IF(#REF!="No",#REF!,"")</f>
        <v>#REF!</v>
      </c>
      <c r="HR167" t="e">
        <f>IF(#REF!="No",#REF!,"")</f>
        <v>#REF!</v>
      </c>
      <c r="HS167" t="str">
        <f t="shared" si="453"/>
        <v xml:space="preserve">¿El agente ofrece adecuadamente un producto adicional? </v>
      </c>
      <c r="HT167" t="str">
        <f t="shared" si="454"/>
        <v/>
      </c>
      <c r="HU167" t="str">
        <f t="shared" si="455"/>
        <v/>
      </c>
      <c r="HV167" t="str">
        <f t="shared" si="456"/>
        <v/>
      </c>
      <c r="HW167" t="str">
        <f t="shared" si="457"/>
        <v/>
      </c>
      <c r="HX167" t="str">
        <f t="shared" si="458"/>
        <v/>
      </c>
      <c r="HY167" t="str">
        <f t="shared" si="459"/>
        <v/>
      </c>
      <c r="HZ167" t="str">
        <f t="shared" si="460"/>
        <v/>
      </c>
      <c r="IA167" t="str">
        <f t="shared" si="461"/>
        <v/>
      </c>
      <c r="IB167" t="str">
        <f t="shared" si="462"/>
        <v/>
      </c>
      <c r="IC167" t="str">
        <f t="shared" si="463"/>
        <v/>
      </c>
      <c r="ID167" s="187" t="str">
        <f t="shared" si="464"/>
        <v/>
      </c>
      <c r="IE167" s="187" t="str">
        <f t="shared" si="465"/>
        <v/>
      </c>
      <c r="IF167" s="187" t="str">
        <f t="shared" si="466"/>
        <v/>
      </c>
      <c r="IG167" s="187" t="str">
        <f t="shared" si="467"/>
        <v/>
      </c>
      <c r="IH167" s="78" t="str">
        <f>A167&amp;" "&amp;F167&amp;" "&amp;Data[[#This Row],[mes]]</f>
        <v>Sanneth Lyeette Soberon Guzman Outbound may-26</v>
      </c>
      <c r="II167" s="78">
        <f t="shared" si="502"/>
        <v>1</v>
      </c>
      <c r="IJ167" s="78">
        <f t="shared" si="542"/>
        <v>1</v>
      </c>
      <c r="IK167" s="78">
        <f>IF(Data[[#This Row],[Muestra Critica]]&gt;0,Data[[#This Row],[Muestra Critica]],"")</f>
        <v>1</v>
      </c>
      <c r="IL167">
        <f>IF(IK167="","",COUNTIF($IK$3:$IK582,IK167))</f>
        <v>397</v>
      </c>
      <c r="IM167">
        <f t="shared" si="543"/>
        <v>0</v>
      </c>
      <c r="IN167" s="188" t="str">
        <f t="shared" si="468"/>
        <v>may-26</v>
      </c>
      <c r="IO167" s="78"/>
      <c r="IP167" s="78"/>
      <c r="IQ167" s="78"/>
      <c r="IR167" s="78"/>
      <c r="IS167" s="78" t="str">
        <f ca="1">IFERROR(_xlfn.XLOOKUP(A:A,HC!B:B,HC!E:E,,0),0)</f>
        <v>&gt; 60 dias</v>
      </c>
    </row>
    <row r="168" spans="1:253" ht="15.5">
      <c r="A168" s="205" t="s">
        <v>356</v>
      </c>
      <c r="B168" s="205">
        <v>65358635</v>
      </c>
      <c r="C168" s="210">
        <v>46160</v>
      </c>
      <c r="D168" s="205" t="s">
        <v>449</v>
      </c>
      <c r="E168" s="205" t="s">
        <v>431</v>
      </c>
      <c r="F168" s="205" t="s">
        <v>32</v>
      </c>
      <c r="G168" s="205" t="s">
        <v>436</v>
      </c>
      <c r="H168" s="205" t="s">
        <v>453</v>
      </c>
      <c r="I168" s="206" t="s">
        <v>447</v>
      </c>
      <c r="J168" s="168" t="s">
        <v>33</v>
      </c>
      <c r="K168" s="168" t="s">
        <v>33</v>
      </c>
      <c r="L168" s="168" t="s">
        <v>33</v>
      </c>
      <c r="M168" s="168" t="s">
        <v>33</v>
      </c>
      <c r="N168" s="168" t="s">
        <v>33</v>
      </c>
      <c r="O168" s="168" t="s">
        <v>33</v>
      </c>
      <c r="P168" s="168" t="s">
        <v>33</v>
      </c>
      <c r="Q168" s="168" t="s">
        <v>33</v>
      </c>
      <c r="R168" s="168" t="s">
        <v>33</v>
      </c>
      <c r="S168" s="168" t="s">
        <v>33</v>
      </c>
      <c r="T168" s="168" t="s">
        <v>33</v>
      </c>
      <c r="U168" s="168" t="s">
        <v>33</v>
      </c>
      <c r="V168" s="169" t="s">
        <v>33</v>
      </c>
      <c r="W168" s="169" t="s">
        <v>33</v>
      </c>
      <c r="X168" s="169" t="s">
        <v>33</v>
      </c>
      <c r="Y168" s="169" t="s">
        <v>33</v>
      </c>
      <c r="Z168" s="169" t="s">
        <v>33</v>
      </c>
      <c r="AA168" s="169" t="s">
        <v>33</v>
      </c>
      <c r="AB168" s="169" t="s">
        <v>33</v>
      </c>
      <c r="AC168" s="169" t="s">
        <v>33</v>
      </c>
      <c r="AD168" s="169" t="s">
        <v>33</v>
      </c>
      <c r="AE168" s="169" t="s">
        <v>33</v>
      </c>
      <c r="AF168" s="169" t="s">
        <v>33</v>
      </c>
      <c r="AG168" s="169" t="s">
        <v>33</v>
      </c>
      <c r="AH168" s="169" t="s">
        <v>33</v>
      </c>
      <c r="AI168" s="169" t="s">
        <v>33</v>
      </c>
      <c r="AJ168" s="169" t="s">
        <v>33</v>
      </c>
      <c r="AK168" s="169" t="s">
        <v>33</v>
      </c>
      <c r="AL168" s="169" t="s">
        <v>33</v>
      </c>
      <c r="AM168" s="169" t="s">
        <v>33</v>
      </c>
      <c r="AN168" s="169" t="s">
        <v>33</v>
      </c>
      <c r="AO168" s="169" t="s">
        <v>33</v>
      </c>
      <c r="AP168" s="169" t="s">
        <v>33</v>
      </c>
      <c r="AQ168" s="169" t="s">
        <v>464</v>
      </c>
      <c r="AR168" s="169" t="s">
        <v>33</v>
      </c>
      <c r="AS168" s="169" t="s">
        <v>33</v>
      </c>
      <c r="AT168" s="169" t="s">
        <v>33</v>
      </c>
      <c r="AU168" s="169" t="s">
        <v>33</v>
      </c>
      <c r="AV168" s="169" t="s">
        <v>33</v>
      </c>
      <c r="AW168" s="169" t="s">
        <v>34</v>
      </c>
      <c r="AX168" s="169" t="s">
        <v>33</v>
      </c>
      <c r="AY168" s="169" t="s">
        <v>33</v>
      </c>
      <c r="AZ168" s="169" t="s">
        <v>33</v>
      </c>
      <c r="BA168" s="169" t="s">
        <v>33</v>
      </c>
      <c r="BB168" s="169" t="s">
        <v>33</v>
      </c>
      <c r="BC168" s="207" t="s">
        <v>33</v>
      </c>
      <c r="BD168" s="207" t="s">
        <v>33</v>
      </c>
      <c r="BE168" s="207" t="s">
        <v>33</v>
      </c>
      <c r="BF168" s="208" t="s">
        <v>33</v>
      </c>
      <c r="BG168" s="196"/>
      <c r="BH168" s="211" t="str">
        <f>Data[[#This Row],[Tipo de Muestra]]</f>
        <v>Critica</v>
      </c>
      <c r="BI168" s="196"/>
      <c r="BJ168" s="196"/>
      <c r="BK168">
        <f t="shared" si="376"/>
        <v>1</v>
      </c>
      <c r="BL168">
        <f t="shared" si="377"/>
        <v>1</v>
      </c>
      <c r="BM168">
        <f t="shared" si="503"/>
        <v>1</v>
      </c>
      <c r="BN168">
        <f t="shared" si="504"/>
        <v>1</v>
      </c>
      <c r="BO168">
        <f t="shared" si="505"/>
        <v>1</v>
      </c>
      <c r="BP168">
        <f t="shared" si="506"/>
        <v>1</v>
      </c>
      <c r="BQ168">
        <f t="shared" si="507"/>
        <v>1</v>
      </c>
      <c r="BR168">
        <f t="shared" si="508"/>
        <v>1</v>
      </c>
      <c r="BS168">
        <f t="shared" si="509"/>
        <v>1</v>
      </c>
      <c r="BT168">
        <f t="shared" si="510"/>
        <v>1</v>
      </c>
      <c r="BU168">
        <f t="shared" si="511"/>
        <v>1</v>
      </c>
      <c r="BV168">
        <f t="shared" si="512"/>
        <v>1</v>
      </c>
      <c r="BW168">
        <f t="shared" si="513"/>
        <v>1</v>
      </c>
      <c r="BX168">
        <f t="shared" si="514"/>
        <v>1</v>
      </c>
      <c r="BY168">
        <f t="shared" si="515"/>
        <v>1</v>
      </c>
      <c r="BZ168">
        <f t="shared" si="516"/>
        <v>1</v>
      </c>
      <c r="CA168">
        <f t="shared" si="517"/>
        <v>1</v>
      </c>
      <c r="CB168">
        <f t="shared" si="518"/>
        <v>1</v>
      </c>
      <c r="CC168">
        <f t="shared" si="519"/>
        <v>1</v>
      </c>
      <c r="CD168">
        <f t="shared" si="520"/>
        <v>1</v>
      </c>
      <c r="CE168">
        <f t="shared" si="521"/>
        <v>1</v>
      </c>
      <c r="CF168">
        <f t="shared" si="469"/>
        <v>1</v>
      </c>
      <c r="CG168">
        <f t="shared" si="470"/>
        <v>1</v>
      </c>
      <c r="CH168">
        <f t="shared" si="471"/>
        <v>1</v>
      </c>
      <c r="CI168">
        <f t="shared" si="472"/>
        <v>1</v>
      </c>
      <c r="CJ168">
        <f t="shared" si="473"/>
        <v>1</v>
      </c>
      <c r="CK168">
        <f t="shared" si="474"/>
        <v>1</v>
      </c>
      <c r="CL168">
        <f t="shared" si="475"/>
        <v>1</v>
      </c>
      <c r="CM168">
        <f t="shared" si="476"/>
        <v>1</v>
      </c>
      <c r="CN168">
        <f t="shared" si="477"/>
        <v>1</v>
      </c>
      <c r="CO168">
        <f t="shared" si="478"/>
        <v>1</v>
      </c>
      <c r="CP168">
        <f t="shared" si="479"/>
        <v>1</v>
      </c>
      <c r="CQ168">
        <f t="shared" si="480"/>
        <v>1</v>
      </c>
      <c r="CR168">
        <f t="shared" si="481"/>
        <v>1</v>
      </c>
      <c r="CS168">
        <f t="shared" si="482"/>
        <v>1</v>
      </c>
      <c r="CT168">
        <f t="shared" si="483"/>
        <v>1</v>
      </c>
      <c r="CU168">
        <f t="shared" si="484"/>
        <v>1</v>
      </c>
      <c r="CV168">
        <f t="shared" si="485"/>
        <v>1</v>
      </c>
      <c r="CW168">
        <f t="shared" si="486"/>
        <v>0</v>
      </c>
      <c r="CX168">
        <f t="shared" si="487"/>
        <v>1</v>
      </c>
      <c r="CY168">
        <f t="shared" si="488"/>
        <v>1</v>
      </c>
      <c r="CZ168">
        <f t="shared" si="489"/>
        <v>1</v>
      </c>
      <c r="DA168">
        <f t="shared" si="490"/>
        <v>1</v>
      </c>
      <c r="DB168">
        <f t="shared" si="491"/>
        <v>1</v>
      </c>
      <c r="DC168" s="187">
        <f t="shared" si="492"/>
        <v>1</v>
      </c>
      <c r="DD168" s="187">
        <f t="shared" si="493"/>
        <v>1</v>
      </c>
      <c r="DE168" s="187">
        <f t="shared" si="494"/>
        <v>1</v>
      </c>
      <c r="DF168" s="187">
        <f t="shared" si="378"/>
        <v>1</v>
      </c>
      <c r="DG168">
        <f t="shared" si="522"/>
        <v>1</v>
      </c>
      <c r="DH168" s="7">
        <f t="shared" si="379"/>
        <v>0.15</v>
      </c>
      <c r="DI168" s="7">
        <f t="shared" si="380"/>
        <v>0.15</v>
      </c>
      <c r="DJ168" s="7">
        <f t="shared" si="381"/>
        <v>0.15</v>
      </c>
      <c r="DK168" s="7">
        <f t="shared" si="523"/>
        <v>0.15</v>
      </c>
      <c r="DL168" s="7">
        <f t="shared" si="382"/>
        <v>0.3</v>
      </c>
      <c r="DM168" s="7">
        <f t="shared" si="383"/>
        <v>0.3</v>
      </c>
      <c r="DN168" s="7">
        <f t="shared" si="384"/>
        <v>0.3</v>
      </c>
      <c r="DO168" s="7">
        <f t="shared" si="385"/>
        <v>0.3</v>
      </c>
      <c r="DP168" s="7">
        <f>IF(MIN(Data[[#This Row],[¿El agente demuestra escucha activa durante la gestión?6]:[¿El agente parafrasea para confirmar entendimiento?9]])=0,0,30%)</f>
        <v>0.3</v>
      </c>
      <c r="DQ168" s="7">
        <f t="shared" si="386"/>
        <v>0.3</v>
      </c>
      <c r="DR168" s="7">
        <f t="shared" si="387"/>
        <v>0.3</v>
      </c>
      <c r="DS168" s="7">
        <f t="shared" si="388"/>
        <v>0.3</v>
      </c>
      <c r="DT168" s="7">
        <f t="shared" si="389"/>
        <v>0.3</v>
      </c>
      <c r="DU168" s="7">
        <f>IF(MIN(Data[[#This Row],[¿El agente adapta su comunicación al cliente?11]:[¿El agente utiliza el plural corporativo correctamente?14]])=0,0,30%)</f>
        <v>0.3</v>
      </c>
      <c r="DV168" s="7">
        <f t="shared" si="390"/>
        <v>0.25</v>
      </c>
      <c r="DW168" s="7">
        <f t="shared" si="524"/>
        <v>0.25</v>
      </c>
      <c r="DX168" s="7">
        <f t="shared" si="525"/>
        <v>1</v>
      </c>
      <c r="DY168" s="7">
        <f t="shared" si="495"/>
        <v>1</v>
      </c>
      <c r="DZ168" s="7">
        <f t="shared" si="496"/>
        <v>1</v>
      </c>
      <c r="EA168" s="7">
        <f t="shared" si="497"/>
        <v>1</v>
      </c>
      <c r="EB168" s="7">
        <f t="shared" si="498"/>
        <v>1</v>
      </c>
      <c r="EC168" s="7">
        <f t="shared" si="526"/>
        <v>1</v>
      </c>
      <c r="ED168" s="7">
        <f t="shared" si="391"/>
        <v>1</v>
      </c>
      <c r="EE168" s="7">
        <f t="shared" si="392"/>
        <v>1</v>
      </c>
      <c r="EF168" s="7">
        <f>IF(SUM(Data[[#This Row],[¿El agente presenta correctamente los beneficios del producto?23]:[¿El agente comunica beneficios emocionales al cliente?24]])=200%,100%,0%)</f>
        <v>1</v>
      </c>
      <c r="EG168" s="7">
        <f t="shared" si="393"/>
        <v>1</v>
      </c>
      <c r="EH168" s="7">
        <f t="shared" si="394"/>
        <v>1</v>
      </c>
      <c r="EI168" s="7">
        <f t="shared" si="395"/>
        <v>1</v>
      </c>
      <c r="EJ168" s="7">
        <f t="shared" si="527"/>
        <v>1</v>
      </c>
      <c r="EK168" s="7">
        <f t="shared" si="396"/>
        <v>1</v>
      </c>
      <c r="EL168" s="7">
        <f>+Data[[#This Row],[¿El agente explica los términos y condiciones del servicio?28]]</f>
        <v>1</v>
      </c>
      <c r="EM168" s="7">
        <f t="shared" si="397"/>
        <v>1</v>
      </c>
      <c r="EN168" s="7">
        <f>+Data[[#This Row],[¿El agente identifica correctamente la solicitud del cliente? 2]]</f>
        <v>1</v>
      </c>
      <c r="EO168" s="7">
        <f t="shared" si="398"/>
        <v>1</v>
      </c>
      <c r="EP168" s="7">
        <f t="shared" si="399"/>
        <v>1</v>
      </c>
      <c r="EQ168" s="7">
        <f t="shared" si="400"/>
        <v>1</v>
      </c>
      <c r="ER168" s="7">
        <f t="shared" si="528"/>
        <v>1</v>
      </c>
      <c r="ES168" s="7">
        <f t="shared" si="401"/>
        <v>1</v>
      </c>
      <c r="ET168" s="7">
        <f t="shared" si="402"/>
        <v>1</v>
      </c>
      <c r="EU168" s="7">
        <f t="shared" si="529"/>
        <v>1</v>
      </c>
      <c r="EV168" s="7">
        <f t="shared" si="403"/>
        <v>1</v>
      </c>
      <c r="EW168" s="7">
        <f t="shared" si="404"/>
        <v>1</v>
      </c>
      <c r="EX168" s="7">
        <f t="shared" si="499"/>
        <v>1</v>
      </c>
      <c r="EY168" s="7">
        <f t="shared" si="500"/>
        <v>1</v>
      </c>
      <c r="EZ168" s="7">
        <f t="shared" si="405"/>
        <v>1</v>
      </c>
      <c r="FA168" s="7">
        <f t="shared" si="501"/>
        <v>1</v>
      </c>
      <c r="FB168" s="7">
        <f t="shared" si="530"/>
        <v>1</v>
      </c>
      <c r="FC168" s="7">
        <f t="shared" si="531"/>
        <v>1</v>
      </c>
      <c r="FD168" s="7">
        <f t="shared" si="406"/>
        <v>1</v>
      </c>
      <c r="FE168" s="7">
        <f t="shared" si="407"/>
        <v>1</v>
      </c>
      <c r="FF168" s="7">
        <f t="shared" si="408"/>
        <v>1</v>
      </c>
      <c r="FG168" s="7">
        <f t="shared" si="409"/>
        <v>1</v>
      </c>
      <c r="FH168" s="7">
        <f t="shared" si="410"/>
        <v>1</v>
      </c>
      <c r="FI168" s="7">
        <f t="shared" si="411"/>
        <v>0</v>
      </c>
      <c r="FJ168" s="7">
        <f t="shared" si="532"/>
        <v>0</v>
      </c>
      <c r="FK168" s="7">
        <f t="shared" si="412"/>
        <v>1</v>
      </c>
      <c r="FL168" s="7">
        <f>+Data[[#This Row],[¿El agente gestiona la oferta según la campaña vigente?48]]</f>
        <v>1</v>
      </c>
      <c r="FM168" s="7">
        <f t="shared" si="413"/>
        <v>1</v>
      </c>
      <c r="FN168" s="7">
        <f t="shared" si="414"/>
        <v>1</v>
      </c>
      <c r="FO168" s="7">
        <f t="shared" si="415"/>
        <v>1</v>
      </c>
      <c r="FP168" s="7">
        <f t="shared" si="533"/>
        <v>1</v>
      </c>
      <c r="FQ168" s="7">
        <f t="shared" si="416"/>
        <v>1</v>
      </c>
      <c r="FR168" s="7">
        <f>+Data[[#This Row],[¿El agente registra correctamente todas las interacciones?52]]</f>
        <v>1</v>
      </c>
      <c r="FS168" s="7">
        <f t="shared" si="534"/>
        <v>0</v>
      </c>
      <c r="FT168" s="240">
        <f t="shared" si="417"/>
        <v>1</v>
      </c>
      <c r="FU168" s="7">
        <f>+Data[[#This Row],[¿El agente confirma la titularidad del cliente adecuadamente?53]]</f>
        <v>1</v>
      </c>
      <c r="FV168" s="240">
        <f t="shared" si="418"/>
        <v>1</v>
      </c>
      <c r="FW168" s="240">
        <f t="shared" si="419"/>
        <v>1</v>
      </c>
      <c r="FX168" s="7">
        <f t="shared" si="535"/>
        <v>1</v>
      </c>
      <c r="FY168" s="240">
        <f t="shared" si="420"/>
        <v>1</v>
      </c>
      <c r="FZ168" s="7">
        <f>+Data[[#This Row],[¿El agente evita compartir información sensible?56]]</f>
        <v>1</v>
      </c>
      <c r="GA168" s="7">
        <f t="shared" si="536"/>
        <v>1</v>
      </c>
      <c r="GB168" s="189">
        <f t="shared" si="537"/>
        <v>0.1</v>
      </c>
      <c r="GC168" s="189">
        <f t="shared" si="538"/>
        <v>0.3</v>
      </c>
      <c r="GD168" s="190">
        <f t="shared" si="539"/>
        <v>0</v>
      </c>
      <c r="GE168" s="190">
        <f t="shared" si="540"/>
        <v>0.3</v>
      </c>
      <c r="GF168" s="7">
        <f t="shared" si="541"/>
        <v>0.7</v>
      </c>
      <c r="GG168" s="187">
        <f>1</f>
        <v>1</v>
      </c>
      <c r="GH168" s="187">
        <f t="shared" si="421"/>
        <v>1</v>
      </c>
      <c r="GI168" t="str">
        <f t="shared" si="422"/>
        <v/>
      </c>
      <c r="GJ168" t="str">
        <f t="shared" si="423"/>
        <v/>
      </c>
      <c r="GK168" t="str">
        <f t="shared" si="424"/>
        <v/>
      </c>
      <c r="GN168" t="str">
        <f t="shared" si="425"/>
        <v/>
      </c>
      <c r="GO168" t="str">
        <f t="shared" si="426"/>
        <v/>
      </c>
      <c r="GP168" t="str">
        <f t="shared" si="427"/>
        <v/>
      </c>
      <c r="GQ168" t="str">
        <f t="shared" si="428"/>
        <v/>
      </c>
      <c r="GR168" t="str">
        <f t="shared" si="429"/>
        <v/>
      </c>
      <c r="GS168" t="str">
        <f t="shared" si="430"/>
        <v/>
      </c>
      <c r="GT168" t="str">
        <f t="shared" si="431"/>
        <v/>
      </c>
      <c r="GU168" t="e">
        <f>IF(#REF!="No",#REF!,"")</f>
        <v>#REF!</v>
      </c>
      <c r="GV168" t="str">
        <f t="shared" si="432"/>
        <v/>
      </c>
      <c r="GW168" t="str">
        <f t="shared" si="433"/>
        <v/>
      </c>
      <c r="GX168" t="str">
        <f t="shared" si="434"/>
        <v/>
      </c>
      <c r="GY168" t="str">
        <f t="shared" si="435"/>
        <v/>
      </c>
      <c r="GZ168" t="str">
        <f t="shared" si="436"/>
        <v/>
      </c>
      <c r="HA168" t="str">
        <f t="shared" si="437"/>
        <v/>
      </c>
      <c r="HB168" t="str">
        <f t="shared" si="438"/>
        <v/>
      </c>
      <c r="HC168" t="str">
        <f t="shared" si="439"/>
        <v/>
      </c>
      <c r="HD168" t="str">
        <f t="shared" si="440"/>
        <v/>
      </c>
      <c r="HE168" t="str">
        <f t="shared" si="441"/>
        <v/>
      </c>
      <c r="HF168" t="str">
        <f t="shared" si="442"/>
        <v/>
      </c>
      <c r="HG168" t="str">
        <f t="shared" si="443"/>
        <v/>
      </c>
      <c r="HH168" t="str">
        <f t="shared" si="444"/>
        <v/>
      </c>
      <c r="HI168" t="str">
        <f t="shared" si="445"/>
        <v/>
      </c>
      <c r="HJ168" t="str">
        <f t="shared" si="446"/>
        <v/>
      </c>
      <c r="HK168" t="str">
        <f t="shared" si="447"/>
        <v/>
      </c>
      <c r="HL168" t="str">
        <f t="shared" si="448"/>
        <v/>
      </c>
      <c r="HM168" t="str">
        <f t="shared" si="449"/>
        <v/>
      </c>
      <c r="HN168" t="str">
        <f t="shared" si="450"/>
        <v/>
      </c>
      <c r="HO168" t="str">
        <f t="shared" si="451"/>
        <v/>
      </c>
      <c r="HP168" t="str">
        <f t="shared" si="452"/>
        <v/>
      </c>
      <c r="HQ168" t="e">
        <f>IF(#REF!="No",#REF!,"")</f>
        <v>#REF!</v>
      </c>
      <c r="HR168" t="e">
        <f>IF(#REF!="No",#REF!,"")</f>
        <v>#REF!</v>
      </c>
      <c r="HS168" t="str">
        <f t="shared" si="453"/>
        <v/>
      </c>
      <c r="HT168" t="str">
        <f t="shared" si="454"/>
        <v/>
      </c>
      <c r="HU168" t="str">
        <f t="shared" si="455"/>
        <v/>
      </c>
      <c r="HV168" t="str">
        <f t="shared" si="456"/>
        <v/>
      </c>
      <c r="HW168" t="str">
        <f t="shared" si="457"/>
        <v/>
      </c>
      <c r="HX168" t="str">
        <f t="shared" si="458"/>
        <v xml:space="preserve">¿El agente maneja correctamente las objeciones del cliente? </v>
      </c>
      <c r="HY168" t="str">
        <f t="shared" si="459"/>
        <v/>
      </c>
      <c r="HZ168" t="str">
        <f t="shared" si="460"/>
        <v/>
      </c>
      <c r="IA168" t="str">
        <f t="shared" si="461"/>
        <v/>
      </c>
      <c r="IB168" t="str">
        <f t="shared" si="462"/>
        <v/>
      </c>
      <c r="IC168" t="str">
        <f t="shared" si="463"/>
        <v/>
      </c>
      <c r="ID168" s="187" t="str">
        <f t="shared" si="464"/>
        <v/>
      </c>
      <c r="IE168" s="187" t="str">
        <f t="shared" si="465"/>
        <v/>
      </c>
      <c r="IF168" s="187" t="str">
        <f t="shared" si="466"/>
        <v/>
      </c>
      <c r="IG168" s="187" t="str">
        <f t="shared" si="467"/>
        <v/>
      </c>
      <c r="IH168" s="78" t="str">
        <f>A168&amp;" "&amp;F168&amp;" "&amp;Data[[#This Row],[mes]]</f>
        <v>Emanuel Yusiel Velez Delgado Outbound may-26</v>
      </c>
      <c r="II168" s="78">
        <f>COUNTIF($IH168:$IH584,IH168)</f>
        <v>1</v>
      </c>
      <c r="IJ168" s="78">
        <f t="shared" si="542"/>
        <v>1</v>
      </c>
      <c r="IK168" s="78">
        <f>IF(Data[[#This Row],[Muestra Critica]]&gt;0,Data[[#This Row],[Muestra Critica]],"")</f>
        <v>1</v>
      </c>
      <c r="IL168">
        <f>IF(IK168="","",COUNTIF($IK$3:$IK584,IK168))</f>
        <v>397</v>
      </c>
      <c r="IM168">
        <f t="shared" si="543"/>
        <v>0</v>
      </c>
      <c r="IN168" s="188" t="str">
        <f t="shared" si="468"/>
        <v>may-26</v>
      </c>
      <c r="IO168" s="78"/>
      <c r="IP168" s="78"/>
      <c r="IQ168" s="78"/>
      <c r="IR168" s="78"/>
      <c r="IS168" s="78" t="str">
        <f ca="1">IFERROR(_xlfn.XLOOKUP(A:A,HC!B:B,HC!E:E,,0),0)</f>
        <v>&gt; 60 dias</v>
      </c>
    </row>
    <row r="169" spans="1:253" ht="15.5">
      <c r="A169" s="205" t="s">
        <v>357</v>
      </c>
      <c r="B169" s="205">
        <v>65367449</v>
      </c>
      <c r="C169" s="210">
        <v>46160</v>
      </c>
      <c r="D169" s="205" t="s">
        <v>449</v>
      </c>
      <c r="E169" s="205" t="s">
        <v>431</v>
      </c>
      <c r="F169" s="205" t="s">
        <v>32</v>
      </c>
      <c r="G169" s="205" t="s">
        <v>436</v>
      </c>
      <c r="H169" s="205" t="s">
        <v>453</v>
      </c>
      <c r="I169" s="206" t="s">
        <v>447</v>
      </c>
      <c r="J169" s="168" t="s">
        <v>33</v>
      </c>
      <c r="K169" s="168" t="s">
        <v>33</v>
      </c>
      <c r="L169" s="168" t="s">
        <v>33</v>
      </c>
      <c r="M169" s="168" t="s">
        <v>33</v>
      </c>
      <c r="N169" s="168" t="s">
        <v>33</v>
      </c>
      <c r="O169" s="168" t="s">
        <v>33</v>
      </c>
      <c r="P169" s="168" t="s">
        <v>33</v>
      </c>
      <c r="Q169" s="168" t="s">
        <v>33</v>
      </c>
      <c r="R169" s="168" t="s">
        <v>33</v>
      </c>
      <c r="S169" s="168" t="s">
        <v>33</v>
      </c>
      <c r="T169" s="168" t="s">
        <v>33</v>
      </c>
      <c r="U169" s="168" t="s">
        <v>33</v>
      </c>
      <c r="V169" s="169" t="s">
        <v>33</v>
      </c>
      <c r="W169" s="169" t="s">
        <v>33</v>
      </c>
      <c r="X169" s="169" t="s">
        <v>33</v>
      </c>
      <c r="Y169" s="169" t="s">
        <v>33</v>
      </c>
      <c r="Z169" s="169" t="s">
        <v>33</v>
      </c>
      <c r="AA169" s="169" t="s">
        <v>33</v>
      </c>
      <c r="AB169" s="169" t="s">
        <v>33</v>
      </c>
      <c r="AC169" s="169" t="s">
        <v>33</v>
      </c>
      <c r="AD169" s="169" t="s">
        <v>33</v>
      </c>
      <c r="AE169" s="169" t="s">
        <v>33</v>
      </c>
      <c r="AF169" s="169" t="s">
        <v>33</v>
      </c>
      <c r="AG169" s="169" t="s">
        <v>33</v>
      </c>
      <c r="AH169" s="169" t="s">
        <v>33</v>
      </c>
      <c r="AI169" s="169" t="s">
        <v>33</v>
      </c>
      <c r="AJ169" s="169" t="s">
        <v>33</v>
      </c>
      <c r="AK169" s="169" t="s">
        <v>33</v>
      </c>
      <c r="AL169" s="169" t="s">
        <v>33</v>
      </c>
      <c r="AM169" s="169" t="s">
        <v>33</v>
      </c>
      <c r="AN169" s="169" t="s">
        <v>33</v>
      </c>
      <c r="AO169" s="169" t="s">
        <v>33</v>
      </c>
      <c r="AP169" s="169" t="s">
        <v>33</v>
      </c>
      <c r="AQ169" s="169" t="s">
        <v>464</v>
      </c>
      <c r="AR169" s="169" t="s">
        <v>33</v>
      </c>
      <c r="AS169" s="169" t="s">
        <v>33</v>
      </c>
      <c r="AT169" s="169" t="s">
        <v>34</v>
      </c>
      <c r="AU169" s="169" t="s">
        <v>33</v>
      </c>
      <c r="AV169" s="169" t="s">
        <v>34</v>
      </c>
      <c r="AW169" s="169" t="s">
        <v>33</v>
      </c>
      <c r="AX169" s="169" t="s">
        <v>33</v>
      </c>
      <c r="AY169" s="169" t="s">
        <v>33</v>
      </c>
      <c r="AZ169" s="169" t="s">
        <v>33</v>
      </c>
      <c r="BA169" s="169" t="s">
        <v>33</v>
      </c>
      <c r="BB169" s="169" t="s">
        <v>33</v>
      </c>
      <c r="BC169" s="207" t="s">
        <v>33</v>
      </c>
      <c r="BD169" s="207" t="s">
        <v>33</v>
      </c>
      <c r="BE169" s="207" t="s">
        <v>33</v>
      </c>
      <c r="BF169" s="208" t="s">
        <v>33</v>
      </c>
      <c r="BG169" s="196"/>
      <c r="BH169" s="211" t="str">
        <f>Data[[#This Row],[Tipo de Muestra]]</f>
        <v>Critica</v>
      </c>
      <c r="BI169" s="196"/>
      <c r="BJ169" s="196"/>
      <c r="BK169">
        <f t="shared" si="376"/>
        <v>1</v>
      </c>
      <c r="BL169">
        <f t="shared" si="377"/>
        <v>1</v>
      </c>
      <c r="BM169">
        <f t="shared" si="503"/>
        <v>1</v>
      </c>
      <c r="BN169">
        <f t="shared" si="504"/>
        <v>1</v>
      </c>
      <c r="BO169">
        <f t="shared" si="505"/>
        <v>1</v>
      </c>
      <c r="BP169">
        <f t="shared" si="506"/>
        <v>1</v>
      </c>
      <c r="BQ169">
        <f t="shared" si="507"/>
        <v>1</v>
      </c>
      <c r="BR169">
        <f t="shared" si="508"/>
        <v>1</v>
      </c>
      <c r="BS169">
        <f t="shared" si="509"/>
        <v>1</v>
      </c>
      <c r="BT169">
        <f t="shared" si="510"/>
        <v>1</v>
      </c>
      <c r="BU169">
        <f t="shared" si="511"/>
        <v>1</v>
      </c>
      <c r="BV169">
        <f t="shared" si="512"/>
        <v>1</v>
      </c>
      <c r="BW169">
        <f t="shared" si="513"/>
        <v>1</v>
      </c>
      <c r="BX169">
        <f t="shared" si="514"/>
        <v>1</v>
      </c>
      <c r="BY169">
        <f t="shared" si="515"/>
        <v>1</v>
      </c>
      <c r="BZ169">
        <f t="shared" si="516"/>
        <v>1</v>
      </c>
      <c r="CA169">
        <f t="shared" si="517"/>
        <v>1</v>
      </c>
      <c r="CB169">
        <f t="shared" si="518"/>
        <v>1</v>
      </c>
      <c r="CC169">
        <f t="shared" si="519"/>
        <v>1</v>
      </c>
      <c r="CD169">
        <f t="shared" si="520"/>
        <v>1</v>
      </c>
      <c r="CE169">
        <f t="shared" si="521"/>
        <v>1</v>
      </c>
      <c r="CF169">
        <f t="shared" si="469"/>
        <v>1</v>
      </c>
      <c r="CG169">
        <f t="shared" si="470"/>
        <v>1</v>
      </c>
      <c r="CH169">
        <f t="shared" si="471"/>
        <v>1</v>
      </c>
      <c r="CI169">
        <f t="shared" si="472"/>
        <v>1</v>
      </c>
      <c r="CJ169">
        <f t="shared" si="473"/>
        <v>1</v>
      </c>
      <c r="CK169">
        <f t="shared" si="474"/>
        <v>1</v>
      </c>
      <c r="CL169">
        <f t="shared" si="475"/>
        <v>1</v>
      </c>
      <c r="CM169">
        <f t="shared" si="476"/>
        <v>1</v>
      </c>
      <c r="CN169">
        <f t="shared" si="477"/>
        <v>1</v>
      </c>
      <c r="CO169">
        <f t="shared" si="478"/>
        <v>1</v>
      </c>
      <c r="CP169">
        <f t="shared" si="479"/>
        <v>1</v>
      </c>
      <c r="CQ169">
        <f t="shared" si="480"/>
        <v>1</v>
      </c>
      <c r="CR169">
        <f t="shared" si="481"/>
        <v>1</v>
      </c>
      <c r="CS169">
        <f t="shared" si="482"/>
        <v>1</v>
      </c>
      <c r="CT169">
        <f t="shared" si="483"/>
        <v>0</v>
      </c>
      <c r="CU169">
        <f t="shared" si="484"/>
        <v>1</v>
      </c>
      <c r="CV169">
        <f t="shared" si="485"/>
        <v>0</v>
      </c>
      <c r="CW169">
        <f t="shared" si="486"/>
        <v>1</v>
      </c>
      <c r="CX169">
        <f t="shared" si="487"/>
        <v>1</v>
      </c>
      <c r="CY169">
        <f t="shared" si="488"/>
        <v>1</v>
      </c>
      <c r="CZ169">
        <f t="shared" si="489"/>
        <v>1</v>
      </c>
      <c r="DA169">
        <f t="shared" si="490"/>
        <v>1</v>
      </c>
      <c r="DB169">
        <f t="shared" si="491"/>
        <v>1</v>
      </c>
      <c r="DC169" s="187">
        <f t="shared" si="492"/>
        <v>1</v>
      </c>
      <c r="DD169" s="187">
        <f t="shared" si="493"/>
        <v>1</v>
      </c>
      <c r="DE169" s="187">
        <f t="shared" si="494"/>
        <v>1</v>
      </c>
      <c r="DF169" s="187">
        <f t="shared" si="378"/>
        <v>1</v>
      </c>
      <c r="DG169">
        <f t="shared" si="522"/>
        <v>1</v>
      </c>
      <c r="DH169" s="7">
        <f t="shared" si="379"/>
        <v>0.15</v>
      </c>
      <c r="DI169" s="7">
        <f t="shared" si="380"/>
        <v>0.15</v>
      </c>
      <c r="DJ169" s="7">
        <f t="shared" si="381"/>
        <v>0.15</v>
      </c>
      <c r="DK169" s="7">
        <f t="shared" si="523"/>
        <v>0.15</v>
      </c>
      <c r="DL169" s="7">
        <f t="shared" si="382"/>
        <v>0.3</v>
      </c>
      <c r="DM169" s="7">
        <f t="shared" si="383"/>
        <v>0.3</v>
      </c>
      <c r="DN169" s="7">
        <f t="shared" si="384"/>
        <v>0.3</v>
      </c>
      <c r="DO169" s="7">
        <f t="shared" si="385"/>
        <v>0.3</v>
      </c>
      <c r="DP169" s="7">
        <f>IF(MIN(Data[[#This Row],[¿El agente demuestra escucha activa durante la gestión?6]:[¿El agente parafrasea para confirmar entendimiento?9]])=0,0,30%)</f>
        <v>0.3</v>
      </c>
      <c r="DQ169" s="7">
        <f t="shared" si="386"/>
        <v>0.3</v>
      </c>
      <c r="DR169" s="7">
        <f t="shared" si="387"/>
        <v>0.3</v>
      </c>
      <c r="DS169" s="7">
        <f t="shared" si="388"/>
        <v>0.3</v>
      </c>
      <c r="DT169" s="7">
        <f t="shared" si="389"/>
        <v>0.3</v>
      </c>
      <c r="DU169" s="7">
        <f>IF(MIN(Data[[#This Row],[¿El agente adapta su comunicación al cliente?11]:[¿El agente utiliza el plural corporativo correctamente?14]])=0,0,30%)</f>
        <v>0.3</v>
      </c>
      <c r="DV169" s="7">
        <f t="shared" si="390"/>
        <v>0.25</v>
      </c>
      <c r="DW169" s="7">
        <f t="shared" si="524"/>
        <v>0.25</v>
      </c>
      <c r="DX169" s="7">
        <f t="shared" si="525"/>
        <v>1</v>
      </c>
      <c r="DY169" s="7">
        <f t="shared" si="495"/>
        <v>1</v>
      </c>
      <c r="DZ169" s="7">
        <f t="shared" si="496"/>
        <v>1</v>
      </c>
      <c r="EA169" s="7">
        <f t="shared" si="497"/>
        <v>1</v>
      </c>
      <c r="EB169" s="7">
        <f t="shared" si="498"/>
        <v>1</v>
      </c>
      <c r="EC169" s="7">
        <f t="shared" si="526"/>
        <v>1</v>
      </c>
      <c r="ED169" s="7">
        <f t="shared" si="391"/>
        <v>1</v>
      </c>
      <c r="EE169" s="7">
        <f t="shared" si="392"/>
        <v>1</v>
      </c>
      <c r="EF169" s="7">
        <f>IF(SUM(Data[[#This Row],[¿El agente presenta correctamente los beneficios del producto?23]:[¿El agente comunica beneficios emocionales al cliente?24]])=200%,100%,0%)</f>
        <v>1</v>
      </c>
      <c r="EG169" s="7">
        <f t="shared" si="393"/>
        <v>1</v>
      </c>
      <c r="EH169" s="7">
        <f t="shared" si="394"/>
        <v>1</v>
      </c>
      <c r="EI169" s="7">
        <f t="shared" si="395"/>
        <v>1</v>
      </c>
      <c r="EJ169" s="7">
        <f t="shared" si="527"/>
        <v>1</v>
      </c>
      <c r="EK169" s="7">
        <f t="shared" si="396"/>
        <v>1</v>
      </c>
      <c r="EL169" s="7">
        <f>+Data[[#This Row],[¿El agente explica los términos y condiciones del servicio?28]]</f>
        <v>1</v>
      </c>
      <c r="EM169" s="7">
        <f t="shared" si="397"/>
        <v>1</v>
      </c>
      <c r="EN169" s="7">
        <f>+Data[[#This Row],[¿El agente identifica correctamente la solicitud del cliente? 2]]</f>
        <v>1</v>
      </c>
      <c r="EO169" s="7">
        <f t="shared" si="398"/>
        <v>1</v>
      </c>
      <c r="EP169" s="7">
        <f t="shared" si="399"/>
        <v>1</v>
      </c>
      <c r="EQ169" s="7">
        <f t="shared" si="400"/>
        <v>1</v>
      </c>
      <c r="ER169" s="7">
        <f t="shared" si="528"/>
        <v>1</v>
      </c>
      <c r="ES169" s="7">
        <f t="shared" si="401"/>
        <v>1</v>
      </c>
      <c r="ET169" s="7">
        <f t="shared" si="402"/>
        <v>1</v>
      </c>
      <c r="EU169" s="7">
        <f t="shared" si="529"/>
        <v>1</v>
      </c>
      <c r="EV169" s="7">
        <f t="shared" si="403"/>
        <v>1</v>
      </c>
      <c r="EW169" s="7">
        <f t="shared" si="404"/>
        <v>1</v>
      </c>
      <c r="EX169" s="7">
        <f t="shared" si="499"/>
        <v>1</v>
      </c>
      <c r="EY169" s="7">
        <f t="shared" si="500"/>
        <v>1</v>
      </c>
      <c r="EZ169" s="7">
        <f t="shared" si="405"/>
        <v>1</v>
      </c>
      <c r="FA169" s="7">
        <f t="shared" si="501"/>
        <v>1</v>
      </c>
      <c r="FB169" s="7">
        <f t="shared" si="530"/>
        <v>1</v>
      </c>
      <c r="FC169" s="7">
        <f t="shared" si="531"/>
        <v>1</v>
      </c>
      <c r="FD169" s="7">
        <f t="shared" si="406"/>
        <v>1</v>
      </c>
      <c r="FE169" s="7">
        <f t="shared" si="407"/>
        <v>1</v>
      </c>
      <c r="FF169" s="7">
        <f t="shared" si="408"/>
        <v>0</v>
      </c>
      <c r="FG169" s="7">
        <f t="shared" si="409"/>
        <v>1</v>
      </c>
      <c r="FH169" s="7">
        <f t="shared" si="410"/>
        <v>0</v>
      </c>
      <c r="FI169" s="7">
        <f t="shared" si="411"/>
        <v>1</v>
      </c>
      <c r="FJ169" s="7">
        <f t="shared" si="532"/>
        <v>0</v>
      </c>
      <c r="FK169" s="7">
        <f t="shared" si="412"/>
        <v>1</v>
      </c>
      <c r="FL169" s="7">
        <f>+Data[[#This Row],[¿El agente gestiona la oferta según la campaña vigente?48]]</f>
        <v>1</v>
      </c>
      <c r="FM169" s="7">
        <f t="shared" si="413"/>
        <v>1</v>
      </c>
      <c r="FN169" s="7">
        <f t="shared" si="414"/>
        <v>1</v>
      </c>
      <c r="FO169" s="7">
        <f t="shared" si="415"/>
        <v>1</v>
      </c>
      <c r="FP169" s="7">
        <f t="shared" si="533"/>
        <v>1</v>
      </c>
      <c r="FQ169" s="7">
        <f t="shared" si="416"/>
        <v>1</v>
      </c>
      <c r="FR169" s="7">
        <f>+Data[[#This Row],[¿El agente registra correctamente todas las interacciones?52]]</f>
        <v>1</v>
      </c>
      <c r="FS169" s="7">
        <f t="shared" si="534"/>
        <v>0</v>
      </c>
      <c r="FT169" s="240">
        <f t="shared" si="417"/>
        <v>1</v>
      </c>
      <c r="FU169" s="7">
        <f>+Data[[#This Row],[¿El agente confirma la titularidad del cliente adecuadamente?53]]</f>
        <v>1</v>
      </c>
      <c r="FV169" s="240">
        <f t="shared" si="418"/>
        <v>1</v>
      </c>
      <c r="FW169" s="240">
        <f t="shared" si="419"/>
        <v>1</v>
      </c>
      <c r="FX169" s="7">
        <f t="shared" si="535"/>
        <v>1</v>
      </c>
      <c r="FY169" s="240">
        <f t="shared" si="420"/>
        <v>1</v>
      </c>
      <c r="FZ169" s="7">
        <f>+Data[[#This Row],[¿El agente evita compartir información sensible?56]]</f>
        <v>1</v>
      </c>
      <c r="GA169" s="7">
        <f t="shared" si="536"/>
        <v>1</v>
      </c>
      <c r="GB169" s="189">
        <f t="shared" si="537"/>
        <v>0.1</v>
      </c>
      <c r="GC169" s="189">
        <f t="shared" si="538"/>
        <v>0.3</v>
      </c>
      <c r="GD169" s="190">
        <f t="shared" si="539"/>
        <v>0</v>
      </c>
      <c r="GE169" s="190">
        <f t="shared" si="540"/>
        <v>0.3</v>
      </c>
      <c r="GF169" s="7">
        <f t="shared" si="541"/>
        <v>0.7</v>
      </c>
      <c r="GG169" s="187">
        <f>1</f>
        <v>1</v>
      </c>
      <c r="GH169" s="187">
        <f t="shared" si="421"/>
        <v>1</v>
      </c>
      <c r="GI169" t="str">
        <f t="shared" si="422"/>
        <v/>
      </c>
      <c r="GJ169" t="str">
        <f t="shared" si="423"/>
        <v/>
      </c>
      <c r="GK169" t="str">
        <f t="shared" si="424"/>
        <v/>
      </c>
      <c r="GN169" t="str">
        <f t="shared" si="425"/>
        <v/>
      </c>
      <c r="GO169" t="str">
        <f t="shared" si="426"/>
        <v/>
      </c>
      <c r="GP169" t="str">
        <f t="shared" si="427"/>
        <v/>
      </c>
      <c r="GQ169" t="str">
        <f t="shared" si="428"/>
        <v/>
      </c>
      <c r="GR169" t="str">
        <f t="shared" si="429"/>
        <v/>
      </c>
      <c r="GS169" t="str">
        <f t="shared" si="430"/>
        <v/>
      </c>
      <c r="GT169" t="str">
        <f t="shared" si="431"/>
        <v/>
      </c>
      <c r="GU169" t="e">
        <f>IF(#REF!="No",#REF!,"")</f>
        <v>#REF!</v>
      </c>
      <c r="GV169" t="str">
        <f t="shared" si="432"/>
        <v/>
      </c>
      <c r="GW169" t="str">
        <f t="shared" si="433"/>
        <v/>
      </c>
      <c r="GX169" t="str">
        <f t="shared" si="434"/>
        <v/>
      </c>
      <c r="GY169" t="str">
        <f t="shared" si="435"/>
        <v/>
      </c>
      <c r="GZ169" t="str">
        <f t="shared" si="436"/>
        <v/>
      </c>
      <c r="HA169" t="str">
        <f t="shared" si="437"/>
        <v/>
      </c>
      <c r="HB169" t="str">
        <f t="shared" si="438"/>
        <v/>
      </c>
      <c r="HC169" t="str">
        <f t="shared" si="439"/>
        <v/>
      </c>
      <c r="HD169" t="str">
        <f t="shared" si="440"/>
        <v/>
      </c>
      <c r="HE169" t="str">
        <f t="shared" si="441"/>
        <v/>
      </c>
      <c r="HF169" t="str">
        <f t="shared" si="442"/>
        <v/>
      </c>
      <c r="HG169" t="str">
        <f t="shared" si="443"/>
        <v/>
      </c>
      <c r="HH169" t="str">
        <f t="shared" si="444"/>
        <v/>
      </c>
      <c r="HI169" t="str">
        <f t="shared" si="445"/>
        <v/>
      </c>
      <c r="HJ169" t="str">
        <f t="shared" si="446"/>
        <v/>
      </c>
      <c r="HK169" t="str">
        <f t="shared" si="447"/>
        <v/>
      </c>
      <c r="HL169" t="str">
        <f t="shared" si="448"/>
        <v/>
      </c>
      <c r="HM169" t="str">
        <f t="shared" si="449"/>
        <v/>
      </c>
      <c r="HN169" t="str">
        <f t="shared" si="450"/>
        <v/>
      </c>
      <c r="HO169" t="str">
        <f t="shared" si="451"/>
        <v/>
      </c>
      <c r="HP169" t="str">
        <f t="shared" si="452"/>
        <v/>
      </c>
      <c r="HQ169" t="e">
        <f>IF(#REF!="No",#REF!,"")</f>
        <v>#REF!</v>
      </c>
      <c r="HR169" t="e">
        <f>IF(#REF!="No",#REF!,"")</f>
        <v>#REF!</v>
      </c>
      <c r="HS169" t="str">
        <f t="shared" si="453"/>
        <v/>
      </c>
      <c r="HT169" t="str">
        <f t="shared" si="454"/>
        <v/>
      </c>
      <c r="HU169" t="str">
        <f t="shared" si="455"/>
        <v xml:space="preserve">¿El agente indaga o sondea adecuadamente las necesidades del cliente? </v>
      </c>
      <c r="HV169" t="str">
        <f t="shared" si="456"/>
        <v/>
      </c>
      <c r="HW169" t="str">
        <f t="shared" si="457"/>
        <v xml:space="preserve">¿El agente realiza seguimiento adecuado al caso o solicitud? </v>
      </c>
      <c r="HX169" t="str">
        <f t="shared" si="458"/>
        <v/>
      </c>
      <c r="HY169" t="str">
        <f t="shared" si="459"/>
        <v/>
      </c>
      <c r="HZ169" t="str">
        <f t="shared" si="460"/>
        <v/>
      </c>
      <c r="IA169" t="str">
        <f t="shared" si="461"/>
        <v/>
      </c>
      <c r="IB169" t="str">
        <f t="shared" si="462"/>
        <v/>
      </c>
      <c r="IC169" t="str">
        <f t="shared" si="463"/>
        <v/>
      </c>
      <c r="ID169" s="187" t="str">
        <f t="shared" si="464"/>
        <v/>
      </c>
      <c r="IE169" s="187" t="str">
        <f t="shared" si="465"/>
        <v/>
      </c>
      <c r="IF169" s="187" t="str">
        <f t="shared" si="466"/>
        <v/>
      </c>
      <c r="IG169" s="187" t="str">
        <f t="shared" si="467"/>
        <v/>
      </c>
      <c r="IH169" s="78" t="str">
        <f>A169&amp;" "&amp;F169&amp;" "&amp;Data[[#This Row],[mes]]</f>
        <v>Ronaldo Jahir Rivera Madrid Outbound may-26</v>
      </c>
      <c r="II169" s="78">
        <f>COUNTIF($IH168:$IH584,IH169)</f>
        <v>1</v>
      </c>
      <c r="IJ169" s="78">
        <f t="shared" si="542"/>
        <v>1</v>
      </c>
      <c r="IK169" s="78">
        <f>IF(Data[[#This Row],[Muestra Critica]]&gt;0,Data[[#This Row],[Muestra Critica]],"")</f>
        <v>1</v>
      </c>
      <c r="IL169" s="209">
        <f>IF(IK169="","",COUNTIF($IK$3:$IK584,IK169))</f>
        <v>397</v>
      </c>
      <c r="IM169" s="209">
        <f t="shared" si="543"/>
        <v>0</v>
      </c>
      <c r="IN169" s="188" t="str">
        <f t="shared" si="468"/>
        <v>may-26</v>
      </c>
      <c r="IO169" s="78"/>
      <c r="IP169" s="78"/>
      <c r="IQ169" s="78"/>
      <c r="IR169" s="78"/>
      <c r="IS169" s="78" t="str">
        <f ca="1">IFERROR(_xlfn.XLOOKUP(A:A,HC!B:B,HC!E:E,,0),0)</f>
        <v>&gt; 60 dias</v>
      </c>
    </row>
    <row r="170" spans="1:253" ht="15.5">
      <c r="A170" s="205" t="s">
        <v>352</v>
      </c>
      <c r="B170" s="205">
        <v>67121220</v>
      </c>
      <c r="C170" s="210">
        <v>46160</v>
      </c>
      <c r="D170" s="205" t="s">
        <v>449</v>
      </c>
      <c r="E170" s="205" t="s">
        <v>431</v>
      </c>
      <c r="F170" s="205" t="s">
        <v>32</v>
      </c>
      <c r="G170" s="205" t="s">
        <v>436</v>
      </c>
      <c r="H170" s="205" t="s">
        <v>453</v>
      </c>
      <c r="I170" s="206" t="s">
        <v>447</v>
      </c>
      <c r="J170" s="168" t="s">
        <v>33</v>
      </c>
      <c r="K170" s="168" t="s">
        <v>33</v>
      </c>
      <c r="L170" s="168" t="s">
        <v>33</v>
      </c>
      <c r="M170" s="168" t="s">
        <v>33</v>
      </c>
      <c r="N170" s="168" t="s">
        <v>33</v>
      </c>
      <c r="O170" s="168" t="s">
        <v>33</v>
      </c>
      <c r="P170" s="168" t="s">
        <v>33</v>
      </c>
      <c r="Q170" s="168" t="s">
        <v>33</v>
      </c>
      <c r="R170" s="168" t="s">
        <v>33</v>
      </c>
      <c r="S170" s="168" t="s">
        <v>33</v>
      </c>
      <c r="T170" s="168" t="s">
        <v>33</v>
      </c>
      <c r="U170" s="168" t="s">
        <v>33</v>
      </c>
      <c r="V170" s="169" t="s">
        <v>33</v>
      </c>
      <c r="W170" s="169" t="s">
        <v>33</v>
      </c>
      <c r="X170" s="169" t="s">
        <v>33</v>
      </c>
      <c r="Y170" s="169" t="s">
        <v>33</v>
      </c>
      <c r="Z170" s="169" t="s">
        <v>33</v>
      </c>
      <c r="AA170" s="169" t="s">
        <v>33</v>
      </c>
      <c r="AB170" s="169" t="s">
        <v>33</v>
      </c>
      <c r="AC170" s="169" t="s">
        <v>33</v>
      </c>
      <c r="AD170" s="169" t="s">
        <v>33</v>
      </c>
      <c r="AE170" s="169" t="s">
        <v>33</v>
      </c>
      <c r="AF170" s="169" t="s">
        <v>33</v>
      </c>
      <c r="AG170" s="169" t="s">
        <v>33</v>
      </c>
      <c r="AH170" s="169" t="s">
        <v>33</v>
      </c>
      <c r="AI170" s="169" t="s">
        <v>33</v>
      </c>
      <c r="AJ170" s="169" t="s">
        <v>33</v>
      </c>
      <c r="AK170" s="169" t="s">
        <v>33</v>
      </c>
      <c r="AL170" s="169" t="s">
        <v>33</v>
      </c>
      <c r="AM170" s="169" t="s">
        <v>33</v>
      </c>
      <c r="AN170" s="169" t="s">
        <v>33</v>
      </c>
      <c r="AO170" s="169" t="s">
        <v>33</v>
      </c>
      <c r="AP170" s="169" t="s">
        <v>33</v>
      </c>
      <c r="AQ170" s="169" t="s">
        <v>464</v>
      </c>
      <c r="AR170" s="169" t="s">
        <v>33</v>
      </c>
      <c r="AS170" s="169" t="s">
        <v>33</v>
      </c>
      <c r="AT170" s="169" t="s">
        <v>33</v>
      </c>
      <c r="AU170" s="169" t="s">
        <v>33</v>
      </c>
      <c r="AV170" s="169" t="s">
        <v>34</v>
      </c>
      <c r="AW170" s="169" t="s">
        <v>33</v>
      </c>
      <c r="AX170" s="169" t="s">
        <v>33</v>
      </c>
      <c r="AY170" s="169" t="s">
        <v>33</v>
      </c>
      <c r="AZ170" s="169" t="s">
        <v>33</v>
      </c>
      <c r="BA170" s="169" t="s">
        <v>33</v>
      </c>
      <c r="BB170" s="169" t="s">
        <v>33</v>
      </c>
      <c r="BC170" s="207" t="s">
        <v>33</v>
      </c>
      <c r="BD170" s="207" t="s">
        <v>33</v>
      </c>
      <c r="BE170" s="207" t="s">
        <v>33</v>
      </c>
      <c r="BF170" s="208" t="s">
        <v>33</v>
      </c>
      <c r="BG170" s="196"/>
      <c r="BH170" s="211" t="str">
        <f>Data[[#This Row],[Tipo de Muestra]]</f>
        <v>Critica</v>
      </c>
      <c r="BI170" s="196"/>
      <c r="BJ170" s="196"/>
      <c r="BK170">
        <f t="shared" si="376"/>
        <v>1</v>
      </c>
      <c r="BL170">
        <f t="shared" si="377"/>
        <v>1</v>
      </c>
      <c r="BM170">
        <f t="shared" si="503"/>
        <v>1</v>
      </c>
      <c r="BN170">
        <f t="shared" si="504"/>
        <v>1</v>
      </c>
      <c r="BO170">
        <f t="shared" si="505"/>
        <v>1</v>
      </c>
      <c r="BP170">
        <f t="shared" si="506"/>
        <v>1</v>
      </c>
      <c r="BQ170">
        <f t="shared" si="507"/>
        <v>1</v>
      </c>
      <c r="BR170">
        <f t="shared" si="508"/>
        <v>1</v>
      </c>
      <c r="BS170">
        <f t="shared" si="509"/>
        <v>1</v>
      </c>
      <c r="BT170">
        <f t="shared" si="510"/>
        <v>1</v>
      </c>
      <c r="BU170">
        <f t="shared" si="511"/>
        <v>1</v>
      </c>
      <c r="BV170">
        <f t="shared" si="512"/>
        <v>1</v>
      </c>
      <c r="BW170">
        <f t="shared" si="513"/>
        <v>1</v>
      </c>
      <c r="BX170">
        <f t="shared" si="514"/>
        <v>1</v>
      </c>
      <c r="BY170">
        <f t="shared" si="515"/>
        <v>1</v>
      </c>
      <c r="BZ170">
        <f t="shared" si="516"/>
        <v>1</v>
      </c>
      <c r="CA170">
        <f t="shared" si="517"/>
        <v>1</v>
      </c>
      <c r="CB170">
        <f t="shared" si="518"/>
        <v>1</v>
      </c>
      <c r="CC170">
        <f t="shared" si="519"/>
        <v>1</v>
      </c>
      <c r="CD170">
        <f t="shared" si="520"/>
        <v>1</v>
      </c>
      <c r="CE170">
        <f t="shared" si="521"/>
        <v>1</v>
      </c>
      <c r="CF170">
        <f t="shared" si="469"/>
        <v>1</v>
      </c>
      <c r="CG170">
        <f t="shared" si="470"/>
        <v>1</v>
      </c>
      <c r="CH170">
        <f t="shared" si="471"/>
        <v>1</v>
      </c>
      <c r="CI170">
        <f t="shared" si="472"/>
        <v>1</v>
      </c>
      <c r="CJ170">
        <f t="shared" si="473"/>
        <v>1</v>
      </c>
      <c r="CK170">
        <f t="shared" si="474"/>
        <v>1</v>
      </c>
      <c r="CL170">
        <f t="shared" si="475"/>
        <v>1</v>
      </c>
      <c r="CM170">
        <f t="shared" si="476"/>
        <v>1</v>
      </c>
      <c r="CN170">
        <f t="shared" si="477"/>
        <v>1</v>
      </c>
      <c r="CO170">
        <f t="shared" si="478"/>
        <v>1</v>
      </c>
      <c r="CP170">
        <f t="shared" si="479"/>
        <v>1</v>
      </c>
      <c r="CQ170">
        <f t="shared" si="480"/>
        <v>1</v>
      </c>
      <c r="CR170">
        <f t="shared" si="481"/>
        <v>1</v>
      </c>
      <c r="CS170">
        <f t="shared" si="482"/>
        <v>1</v>
      </c>
      <c r="CT170">
        <f t="shared" si="483"/>
        <v>1</v>
      </c>
      <c r="CU170">
        <f t="shared" si="484"/>
        <v>1</v>
      </c>
      <c r="CV170">
        <f t="shared" si="485"/>
        <v>0</v>
      </c>
      <c r="CW170">
        <f t="shared" si="486"/>
        <v>1</v>
      </c>
      <c r="CX170">
        <f t="shared" si="487"/>
        <v>1</v>
      </c>
      <c r="CY170">
        <f t="shared" si="488"/>
        <v>1</v>
      </c>
      <c r="CZ170">
        <f t="shared" si="489"/>
        <v>1</v>
      </c>
      <c r="DA170">
        <f t="shared" si="490"/>
        <v>1</v>
      </c>
      <c r="DB170">
        <f t="shared" si="491"/>
        <v>1</v>
      </c>
      <c r="DC170" s="187">
        <f t="shared" si="492"/>
        <v>1</v>
      </c>
      <c r="DD170" s="187">
        <f t="shared" si="493"/>
        <v>1</v>
      </c>
      <c r="DE170" s="187">
        <f t="shared" si="494"/>
        <v>1</v>
      </c>
      <c r="DF170" s="187">
        <f t="shared" si="378"/>
        <v>1</v>
      </c>
      <c r="DG170">
        <f t="shared" si="522"/>
        <v>1</v>
      </c>
      <c r="DH170" s="7">
        <f t="shared" si="379"/>
        <v>0.15</v>
      </c>
      <c r="DI170" s="7">
        <f t="shared" si="380"/>
        <v>0.15</v>
      </c>
      <c r="DJ170" s="7">
        <f t="shared" si="381"/>
        <v>0.15</v>
      </c>
      <c r="DK170" s="7">
        <f t="shared" si="523"/>
        <v>0.15</v>
      </c>
      <c r="DL170" s="7">
        <f t="shared" si="382"/>
        <v>0.3</v>
      </c>
      <c r="DM170" s="7">
        <f t="shared" si="383"/>
        <v>0.3</v>
      </c>
      <c r="DN170" s="7">
        <f t="shared" si="384"/>
        <v>0.3</v>
      </c>
      <c r="DO170" s="7">
        <f t="shared" si="385"/>
        <v>0.3</v>
      </c>
      <c r="DP170" s="7">
        <f>IF(MIN(Data[[#This Row],[¿El agente demuestra escucha activa durante la gestión?6]:[¿El agente parafrasea para confirmar entendimiento?9]])=0,0,30%)</f>
        <v>0.3</v>
      </c>
      <c r="DQ170" s="7">
        <f t="shared" si="386"/>
        <v>0.3</v>
      </c>
      <c r="DR170" s="7">
        <f t="shared" si="387"/>
        <v>0.3</v>
      </c>
      <c r="DS170" s="7">
        <f t="shared" si="388"/>
        <v>0.3</v>
      </c>
      <c r="DT170" s="7">
        <f t="shared" si="389"/>
        <v>0.3</v>
      </c>
      <c r="DU170" s="7">
        <f>IF(MIN(Data[[#This Row],[¿El agente adapta su comunicación al cliente?11]:[¿El agente utiliza el plural corporativo correctamente?14]])=0,0,30%)</f>
        <v>0.3</v>
      </c>
      <c r="DV170" s="7">
        <f t="shared" si="390"/>
        <v>0.25</v>
      </c>
      <c r="DW170" s="7">
        <f t="shared" si="524"/>
        <v>0.25</v>
      </c>
      <c r="DX170" s="7">
        <f t="shared" si="525"/>
        <v>1</v>
      </c>
      <c r="DY170" s="7">
        <f t="shared" si="495"/>
        <v>1</v>
      </c>
      <c r="DZ170" s="7">
        <f t="shared" si="496"/>
        <v>1</v>
      </c>
      <c r="EA170" s="7">
        <f t="shared" si="497"/>
        <v>1</v>
      </c>
      <c r="EB170" s="7">
        <f t="shared" si="498"/>
        <v>1</v>
      </c>
      <c r="EC170" s="7">
        <f t="shared" si="526"/>
        <v>1</v>
      </c>
      <c r="ED170" s="7">
        <f t="shared" si="391"/>
        <v>1</v>
      </c>
      <c r="EE170" s="7">
        <f t="shared" si="392"/>
        <v>1</v>
      </c>
      <c r="EF170" s="7">
        <f>IF(SUM(Data[[#This Row],[¿El agente presenta correctamente los beneficios del producto?23]:[¿El agente comunica beneficios emocionales al cliente?24]])=200%,100%,0%)</f>
        <v>1</v>
      </c>
      <c r="EG170" s="7">
        <f t="shared" si="393"/>
        <v>1</v>
      </c>
      <c r="EH170" s="7">
        <f t="shared" si="394"/>
        <v>1</v>
      </c>
      <c r="EI170" s="7">
        <f t="shared" si="395"/>
        <v>1</v>
      </c>
      <c r="EJ170" s="7">
        <f t="shared" si="527"/>
        <v>1</v>
      </c>
      <c r="EK170" s="7">
        <f t="shared" si="396"/>
        <v>1</v>
      </c>
      <c r="EL170" s="7">
        <f>+Data[[#This Row],[¿El agente explica los términos y condiciones del servicio?28]]</f>
        <v>1</v>
      </c>
      <c r="EM170" s="7">
        <f t="shared" si="397"/>
        <v>1</v>
      </c>
      <c r="EN170" s="7">
        <f>+Data[[#This Row],[¿El agente identifica correctamente la solicitud del cliente? 2]]</f>
        <v>1</v>
      </c>
      <c r="EO170" s="7">
        <f t="shared" si="398"/>
        <v>1</v>
      </c>
      <c r="EP170" s="7">
        <f t="shared" si="399"/>
        <v>1</v>
      </c>
      <c r="EQ170" s="7">
        <f t="shared" si="400"/>
        <v>1</v>
      </c>
      <c r="ER170" s="7">
        <f t="shared" si="528"/>
        <v>1</v>
      </c>
      <c r="ES170" s="7">
        <f t="shared" si="401"/>
        <v>1</v>
      </c>
      <c r="ET170" s="7">
        <f t="shared" si="402"/>
        <v>1</v>
      </c>
      <c r="EU170" s="7">
        <f t="shared" si="529"/>
        <v>1</v>
      </c>
      <c r="EV170" s="7">
        <f t="shared" si="403"/>
        <v>1</v>
      </c>
      <c r="EW170" s="7">
        <f t="shared" si="404"/>
        <v>1</v>
      </c>
      <c r="EX170" s="7">
        <f t="shared" si="499"/>
        <v>1</v>
      </c>
      <c r="EY170" s="7">
        <f t="shared" si="500"/>
        <v>1</v>
      </c>
      <c r="EZ170" s="7">
        <f t="shared" si="405"/>
        <v>1</v>
      </c>
      <c r="FA170" s="7">
        <f t="shared" si="501"/>
        <v>1</v>
      </c>
      <c r="FB170" s="7">
        <f t="shared" si="530"/>
        <v>1</v>
      </c>
      <c r="FC170" s="7">
        <f t="shared" si="531"/>
        <v>1</v>
      </c>
      <c r="FD170" s="7">
        <f t="shared" si="406"/>
        <v>1</v>
      </c>
      <c r="FE170" s="7">
        <f t="shared" si="407"/>
        <v>1</v>
      </c>
      <c r="FF170" s="7">
        <f t="shared" si="408"/>
        <v>1</v>
      </c>
      <c r="FG170" s="7">
        <f t="shared" si="409"/>
        <v>1</v>
      </c>
      <c r="FH170" s="7">
        <f t="shared" si="410"/>
        <v>0</v>
      </c>
      <c r="FI170" s="7">
        <f t="shared" si="411"/>
        <v>1</v>
      </c>
      <c r="FJ170" s="7">
        <f t="shared" si="532"/>
        <v>0</v>
      </c>
      <c r="FK170" s="7">
        <f t="shared" si="412"/>
        <v>1</v>
      </c>
      <c r="FL170" s="7">
        <f>+Data[[#This Row],[¿El agente gestiona la oferta según la campaña vigente?48]]</f>
        <v>1</v>
      </c>
      <c r="FM170" s="7">
        <f t="shared" si="413"/>
        <v>1</v>
      </c>
      <c r="FN170" s="7">
        <f t="shared" si="414"/>
        <v>1</v>
      </c>
      <c r="FO170" s="7">
        <f t="shared" si="415"/>
        <v>1</v>
      </c>
      <c r="FP170" s="7">
        <f t="shared" si="533"/>
        <v>1</v>
      </c>
      <c r="FQ170" s="7">
        <f t="shared" si="416"/>
        <v>1</v>
      </c>
      <c r="FR170" s="7">
        <f>+Data[[#This Row],[¿El agente registra correctamente todas las interacciones?52]]</f>
        <v>1</v>
      </c>
      <c r="FS170" s="7">
        <f t="shared" si="534"/>
        <v>0</v>
      </c>
      <c r="FT170" s="240">
        <f t="shared" si="417"/>
        <v>1</v>
      </c>
      <c r="FU170" s="7">
        <f>+Data[[#This Row],[¿El agente confirma la titularidad del cliente adecuadamente?53]]</f>
        <v>1</v>
      </c>
      <c r="FV170" s="240">
        <f t="shared" si="418"/>
        <v>1</v>
      </c>
      <c r="FW170" s="240">
        <f t="shared" si="419"/>
        <v>1</v>
      </c>
      <c r="FX170" s="7">
        <f t="shared" si="535"/>
        <v>1</v>
      </c>
      <c r="FY170" s="240">
        <f t="shared" si="420"/>
        <v>1</v>
      </c>
      <c r="FZ170" s="7">
        <f>+Data[[#This Row],[¿El agente evita compartir información sensible?56]]</f>
        <v>1</v>
      </c>
      <c r="GA170" s="7">
        <f t="shared" si="536"/>
        <v>1</v>
      </c>
      <c r="GB170" s="189">
        <f t="shared" si="537"/>
        <v>0.1</v>
      </c>
      <c r="GC170" s="189">
        <f t="shared" si="538"/>
        <v>0.3</v>
      </c>
      <c r="GD170" s="190">
        <f t="shared" si="539"/>
        <v>0</v>
      </c>
      <c r="GE170" s="190">
        <f t="shared" si="540"/>
        <v>0.3</v>
      </c>
      <c r="GF170" s="7">
        <f t="shared" si="541"/>
        <v>0.7</v>
      </c>
      <c r="GG170" s="187">
        <f>1</f>
        <v>1</v>
      </c>
      <c r="GH170" s="187">
        <f t="shared" si="421"/>
        <v>1</v>
      </c>
      <c r="GI170" t="str">
        <f t="shared" si="422"/>
        <v/>
      </c>
      <c r="GJ170" t="str">
        <f t="shared" si="423"/>
        <v/>
      </c>
      <c r="GK170" t="str">
        <f t="shared" si="424"/>
        <v/>
      </c>
      <c r="GN170" t="str">
        <f t="shared" si="425"/>
        <v/>
      </c>
      <c r="GO170" t="str">
        <f t="shared" si="426"/>
        <v/>
      </c>
      <c r="GP170" t="str">
        <f t="shared" si="427"/>
        <v/>
      </c>
      <c r="GQ170" t="str">
        <f t="shared" si="428"/>
        <v/>
      </c>
      <c r="GR170" t="str">
        <f t="shared" si="429"/>
        <v/>
      </c>
      <c r="GS170" t="str">
        <f t="shared" si="430"/>
        <v/>
      </c>
      <c r="GT170" t="str">
        <f t="shared" si="431"/>
        <v/>
      </c>
      <c r="GU170" t="e">
        <f>IF(#REF!="No",#REF!,"")</f>
        <v>#REF!</v>
      </c>
      <c r="GV170" t="str">
        <f t="shared" si="432"/>
        <v/>
      </c>
      <c r="GW170" t="str">
        <f t="shared" si="433"/>
        <v/>
      </c>
      <c r="GX170" t="str">
        <f t="shared" si="434"/>
        <v/>
      </c>
      <c r="GY170" t="str">
        <f t="shared" si="435"/>
        <v/>
      </c>
      <c r="GZ170" t="str">
        <f t="shared" si="436"/>
        <v/>
      </c>
      <c r="HA170" t="str">
        <f t="shared" si="437"/>
        <v/>
      </c>
      <c r="HB170" t="str">
        <f t="shared" si="438"/>
        <v/>
      </c>
      <c r="HC170" t="str">
        <f t="shared" si="439"/>
        <v/>
      </c>
      <c r="HD170" t="str">
        <f t="shared" si="440"/>
        <v/>
      </c>
      <c r="HE170" t="str">
        <f t="shared" si="441"/>
        <v/>
      </c>
      <c r="HF170" t="str">
        <f t="shared" si="442"/>
        <v/>
      </c>
      <c r="HG170" t="str">
        <f t="shared" si="443"/>
        <v/>
      </c>
      <c r="HH170" t="str">
        <f t="shared" si="444"/>
        <v/>
      </c>
      <c r="HI170" t="str">
        <f t="shared" si="445"/>
        <v/>
      </c>
      <c r="HJ170" t="str">
        <f t="shared" si="446"/>
        <v/>
      </c>
      <c r="HK170" t="str">
        <f t="shared" si="447"/>
        <v/>
      </c>
      <c r="HL170" t="str">
        <f t="shared" si="448"/>
        <v/>
      </c>
      <c r="HM170" t="str">
        <f t="shared" si="449"/>
        <v/>
      </c>
      <c r="HN170" t="str">
        <f t="shared" si="450"/>
        <v/>
      </c>
      <c r="HO170" t="str">
        <f t="shared" si="451"/>
        <v/>
      </c>
      <c r="HP170" t="str">
        <f t="shared" si="452"/>
        <v/>
      </c>
      <c r="HQ170" t="e">
        <f>IF(#REF!="No",#REF!,"")</f>
        <v>#REF!</v>
      </c>
      <c r="HR170" t="e">
        <f>IF(#REF!="No",#REF!,"")</f>
        <v>#REF!</v>
      </c>
      <c r="HS170" t="str">
        <f t="shared" si="453"/>
        <v/>
      </c>
      <c r="HT170" t="str">
        <f t="shared" si="454"/>
        <v/>
      </c>
      <c r="HU170" t="str">
        <f t="shared" si="455"/>
        <v/>
      </c>
      <c r="HV170" t="str">
        <f t="shared" si="456"/>
        <v/>
      </c>
      <c r="HW170" t="str">
        <f t="shared" si="457"/>
        <v xml:space="preserve">¿El agente realiza seguimiento adecuado al caso o solicitud? </v>
      </c>
      <c r="HX170" t="str">
        <f t="shared" si="458"/>
        <v/>
      </c>
      <c r="HY170" t="str">
        <f t="shared" si="459"/>
        <v/>
      </c>
      <c r="HZ170" t="str">
        <f t="shared" si="460"/>
        <v/>
      </c>
      <c r="IA170" t="str">
        <f t="shared" si="461"/>
        <v/>
      </c>
      <c r="IB170" t="str">
        <f t="shared" si="462"/>
        <v/>
      </c>
      <c r="IC170" t="str">
        <f t="shared" si="463"/>
        <v/>
      </c>
      <c r="ID170" s="187" t="str">
        <f t="shared" si="464"/>
        <v/>
      </c>
      <c r="IE170" s="187" t="str">
        <f t="shared" si="465"/>
        <v/>
      </c>
      <c r="IF170" s="187" t="str">
        <f t="shared" si="466"/>
        <v/>
      </c>
      <c r="IG170" s="187" t="str">
        <f t="shared" si="467"/>
        <v/>
      </c>
      <c r="IH170" s="78" t="str">
        <f>A170&amp;" "&amp;F170&amp;" "&amp;Data[[#This Row],[mes]]</f>
        <v>Alma Rosa Delgado Garcia Outbound may-26</v>
      </c>
      <c r="II170" s="78">
        <f>COUNTIF($IH169:$IH585,IH170)</f>
        <v>1</v>
      </c>
      <c r="IJ170" s="78">
        <f t="shared" si="542"/>
        <v>1</v>
      </c>
      <c r="IK170" s="78">
        <f>IF(Data[[#This Row],[Muestra Critica]]&gt;0,Data[[#This Row],[Muestra Critica]],"")</f>
        <v>1</v>
      </c>
      <c r="IL170" s="209">
        <f>IF(IK170="","",COUNTIF($IK$3:$IK585,IK170))</f>
        <v>397</v>
      </c>
      <c r="IM170" s="209">
        <f t="shared" si="543"/>
        <v>0</v>
      </c>
      <c r="IN170" s="188" t="str">
        <f t="shared" si="468"/>
        <v>may-26</v>
      </c>
      <c r="IO170" s="78"/>
      <c r="IP170" s="78"/>
      <c r="IQ170" s="78"/>
      <c r="IR170" s="78"/>
      <c r="IS170" s="78" t="str">
        <f ca="1">IFERROR(_xlfn.XLOOKUP(A:A,HC!B:B,HC!E:E,,0),0)</f>
        <v>&gt; 60 dias</v>
      </c>
    </row>
    <row r="171" spans="1:253" ht="15.5">
      <c r="A171" s="205" t="s">
        <v>289</v>
      </c>
      <c r="B171" s="205">
        <v>60333010</v>
      </c>
      <c r="C171" s="210">
        <v>46174</v>
      </c>
      <c r="D171" s="205" t="s">
        <v>441</v>
      </c>
      <c r="E171" s="205" t="s">
        <v>433</v>
      </c>
      <c r="F171" s="205" t="s">
        <v>32</v>
      </c>
      <c r="G171" s="205" t="s">
        <v>436</v>
      </c>
      <c r="H171" s="205" t="s">
        <v>455</v>
      </c>
      <c r="I171" s="206" t="s">
        <v>447</v>
      </c>
      <c r="J171" s="168" t="s">
        <v>33</v>
      </c>
      <c r="K171" s="168" t="s">
        <v>33</v>
      </c>
      <c r="L171" s="168" t="s">
        <v>33</v>
      </c>
      <c r="M171" s="168" t="s">
        <v>33</v>
      </c>
      <c r="N171" s="168" t="s">
        <v>33</v>
      </c>
      <c r="O171" s="168" t="s">
        <v>33</v>
      </c>
      <c r="P171" s="168" t="s">
        <v>33</v>
      </c>
      <c r="Q171" s="168" t="s">
        <v>33</v>
      </c>
      <c r="R171" s="168" t="s">
        <v>33</v>
      </c>
      <c r="S171" s="168" t="s">
        <v>33</v>
      </c>
      <c r="T171" s="168" t="s">
        <v>33</v>
      </c>
      <c r="U171" s="168" t="s">
        <v>33</v>
      </c>
      <c r="V171" s="169" t="s">
        <v>33</v>
      </c>
      <c r="W171" s="169" t="s">
        <v>33</v>
      </c>
      <c r="X171" s="169" t="s">
        <v>33</v>
      </c>
      <c r="Y171" s="169" t="s">
        <v>33</v>
      </c>
      <c r="Z171" s="169" t="s">
        <v>33</v>
      </c>
      <c r="AA171" s="169" t="s">
        <v>33</v>
      </c>
      <c r="AB171" s="169" t="s">
        <v>33</v>
      </c>
      <c r="AC171" s="169" t="s">
        <v>33</v>
      </c>
      <c r="AD171" s="169" t="s">
        <v>33</v>
      </c>
      <c r="AE171" s="169" t="s">
        <v>33</v>
      </c>
      <c r="AF171" s="169" t="s">
        <v>33</v>
      </c>
      <c r="AG171" s="169" t="s">
        <v>33</v>
      </c>
      <c r="AH171" s="169" t="s">
        <v>33</v>
      </c>
      <c r="AI171" s="169" t="s">
        <v>33</v>
      </c>
      <c r="AJ171" s="169" t="s">
        <v>33</v>
      </c>
      <c r="AK171" s="169" t="s">
        <v>33</v>
      </c>
      <c r="AL171" s="169" t="s">
        <v>33</v>
      </c>
      <c r="AM171" s="169" t="s">
        <v>33</v>
      </c>
      <c r="AN171" s="169" t="s">
        <v>33</v>
      </c>
      <c r="AO171" s="169" t="s">
        <v>33</v>
      </c>
      <c r="AP171" s="169" t="s">
        <v>33</v>
      </c>
      <c r="AQ171" s="169" t="s">
        <v>464</v>
      </c>
      <c r="AR171" s="169" t="s">
        <v>33</v>
      </c>
      <c r="AS171" s="169" t="s">
        <v>33</v>
      </c>
      <c r="AT171" s="169" t="s">
        <v>33</v>
      </c>
      <c r="AU171" s="169" t="s">
        <v>33</v>
      </c>
      <c r="AV171" s="169" t="s">
        <v>33</v>
      </c>
      <c r="AW171" s="169" t="s">
        <v>34</v>
      </c>
      <c r="AX171" s="169" t="s">
        <v>33</v>
      </c>
      <c r="AY171" s="169" t="s">
        <v>33</v>
      </c>
      <c r="AZ171" s="169" t="s">
        <v>33</v>
      </c>
      <c r="BA171" s="169" t="s">
        <v>33</v>
      </c>
      <c r="BB171" s="169" t="s">
        <v>33</v>
      </c>
      <c r="BC171" s="207" t="s">
        <v>33</v>
      </c>
      <c r="BD171" s="207" t="s">
        <v>33</v>
      </c>
      <c r="BE171" s="207" t="s">
        <v>34</v>
      </c>
      <c r="BF171" s="208" t="s">
        <v>33</v>
      </c>
      <c r="BG171" s="196"/>
      <c r="BH171" s="211" t="str">
        <f>Data[[#This Row],[Tipo de Muestra]]</f>
        <v>Critica</v>
      </c>
      <c r="BI171" s="196"/>
      <c r="BJ171" s="196"/>
      <c r="BK171">
        <f t="shared" si="376"/>
        <v>1</v>
      </c>
      <c r="BL171">
        <f t="shared" si="377"/>
        <v>1</v>
      </c>
      <c r="BM171">
        <f t="shared" si="503"/>
        <v>1</v>
      </c>
      <c r="BN171">
        <f t="shared" si="504"/>
        <v>1</v>
      </c>
      <c r="BO171">
        <f t="shared" si="505"/>
        <v>1</v>
      </c>
      <c r="BP171">
        <f t="shared" si="506"/>
        <v>1</v>
      </c>
      <c r="BQ171">
        <f t="shared" si="507"/>
        <v>1</v>
      </c>
      <c r="BR171">
        <f t="shared" si="508"/>
        <v>1</v>
      </c>
      <c r="BS171">
        <f t="shared" si="509"/>
        <v>1</v>
      </c>
      <c r="BT171">
        <f t="shared" si="510"/>
        <v>1</v>
      </c>
      <c r="BU171">
        <f t="shared" si="511"/>
        <v>1</v>
      </c>
      <c r="BV171">
        <f t="shared" si="512"/>
        <v>1</v>
      </c>
      <c r="BW171">
        <f t="shared" si="513"/>
        <v>1</v>
      </c>
      <c r="BX171">
        <f t="shared" si="514"/>
        <v>1</v>
      </c>
      <c r="BY171">
        <f t="shared" si="515"/>
        <v>1</v>
      </c>
      <c r="BZ171">
        <f t="shared" si="516"/>
        <v>1</v>
      </c>
      <c r="CA171">
        <f t="shared" si="517"/>
        <v>1</v>
      </c>
      <c r="CB171">
        <f t="shared" si="518"/>
        <v>1</v>
      </c>
      <c r="CC171">
        <f t="shared" si="519"/>
        <v>1</v>
      </c>
      <c r="CD171">
        <f t="shared" si="520"/>
        <v>1</v>
      </c>
      <c r="CE171">
        <f t="shared" si="521"/>
        <v>1</v>
      </c>
      <c r="CF171">
        <f t="shared" si="469"/>
        <v>1</v>
      </c>
      <c r="CG171">
        <f t="shared" si="470"/>
        <v>1</v>
      </c>
      <c r="CH171">
        <f t="shared" si="471"/>
        <v>1</v>
      </c>
      <c r="CI171">
        <f t="shared" si="472"/>
        <v>1</v>
      </c>
      <c r="CJ171">
        <f t="shared" si="473"/>
        <v>1</v>
      </c>
      <c r="CK171">
        <f t="shared" si="474"/>
        <v>1</v>
      </c>
      <c r="CL171">
        <f t="shared" si="475"/>
        <v>1</v>
      </c>
      <c r="CM171">
        <f t="shared" si="476"/>
        <v>1</v>
      </c>
      <c r="CN171">
        <f t="shared" si="477"/>
        <v>1</v>
      </c>
      <c r="CO171">
        <f t="shared" si="478"/>
        <v>1</v>
      </c>
      <c r="CP171">
        <f t="shared" si="479"/>
        <v>1</v>
      </c>
      <c r="CQ171">
        <f t="shared" si="480"/>
        <v>1</v>
      </c>
      <c r="CR171">
        <f t="shared" si="481"/>
        <v>1</v>
      </c>
      <c r="CS171">
        <f t="shared" si="482"/>
        <v>1</v>
      </c>
      <c r="CT171">
        <f t="shared" si="483"/>
        <v>1</v>
      </c>
      <c r="CU171">
        <f t="shared" si="484"/>
        <v>1</v>
      </c>
      <c r="CV171">
        <f t="shared" si="485"/>
        <v>1</v>
      </c>
      <c r="CW171">
        <f t="shared" si="486"/>
        <v>0</v>
      </c>
      <c r="CX171">
        <f t="shared" si="487"/>
        <v>1</v>
      </c>
      <c r="CY171">
        <f t="shared" si="488"/>
        <v>1</v>
      </c>
      <c r="CZ171">
        <f t="shared" si="489"/>
        <v>1</v>
      </c>
      <c r="DA171">
        <f t="shared" si="490"/>
        <v>1</v>
      </c>
      <c r="DB171">
        <f t="shared" si="491"/>
        <v>1</v>
      </c>
      <c r="DC171" s="187">
        <f t="shared" si="492"/>
        <v>1</v>
      </c>
      <c r="DD171" s="187">
        <f t="shared" si="493"/>
        <v>1</v>
      </c>
      <c r="DE171" s="187">
        <f t="shared" si="494"/>
        <v>0</v>
      </c>
      <c r="DF171" s="187">
        <f t="shared" si="378"/>
        <v>0</v>
      </c>
      <c r="DG171">
        <f t="shared" si="522"/>
        <v>1</v>
      </c>
      <c r="DH171" s="7">
        <f t="shared" si="379"/>
        <v>0.15</v>
      </c>
      <c r="DI171" s="7">
        <f t="shared" si="380"/>
        <v>0.15</v>
      </c>
      <c r="DJ171" s="7">
        <f t="shared" si="381"/>
        <v>0.15</v>
      </c>
      <c r="DK171" s="7">
        <f t="shared" si="523"/>
        <v>0.15</v>
      </c>
      <c r="DL171" s="7">
        <f t="shared" si="382"/>
        <v>0.3</v>
      </c>
      <c r="DM171" s="7">
        <f t="shared" si="383"/>
        <v>0.3</v>
      </c>
      <c r="DN171" s="7">
        <f t="shared" si="384"/>
        <v>0.3</v>
      </c>
      <c r="DO171" s="7">
        <f t="shared" si="385"/>
        <v>0.3</v>
      </c>
      <c r="DP171" s="7">
        <f>IF(MIN(Data[[#This Row],[¿El agente demuestra escucha activa durante la gestión?6]:[¿El agente parafrasea para confirmar entendimiento?9]])=0,0,30%)</f>
        <v>0.3</v>
      </c>
      <c r="DQ171" s="7">
        <f t="shared" si="386"/>
        <v>0.3</v>
      </c>
      <c r="DR171" s="7">
        <f t="shared" si="387"/>
        <v>0.3</v>
      </c>
      <c r="DS171" s="7">
        <f t="shared" si="388"/>
        <v>0.3</v>
      </c>
      <c r="DT171" s="7">
        <f t="shared" si="389"/>
        <v>0.3</v>
      </c>
      <c r="DU171" s="7">
        <f>IF(MIN(Data[[#This Row],[¿El agente adapta su comunicación al cliente?11]:[¿El agente utiliza el plural corporativo correctamente?14]])=0,0,30%)</f>
        <v>0.3</v>
      </c>
      <c r="DV171" s="7">
        <f t="shared" si="390"/>
        <v>0.25</v>
      </c>
      <c r="DW171" s="7">
        <f t="shared" si="524"/>
        <v>0.25</v>
      </c>
      <c r="DX171" s="7">
        <f t="shared" si="525"/>
        <v>1</v>
      </c>
      <c r="DY171" s="7">
        <f t="shared" si="495"/>
        <v>1</v>
      </c>
      <c r="DZ171" s="7">
        <f t="shared" si="496"/>
        <v>1</v>
      </c>
      <c r="EA171" s="7">
        <f t="shared" si="497"/>
        <v>1</v>
      </c>
      <c r="EB171" s="7">
        <f t="shared" si="498"/>
        <v>1</v>
      </c>
      <c r="EC171" s="7">
        <f t="shared" si="526"/>
        <v>1</v>
      </c>
      <c r="ED171" s="7">
        <f t="shared" si="391"/>
        <v>1</v>
      </c>
      <c r="EE171" s="7">
        <f t="shared" si="392"/>
        <v>1</v>
      </c>
      <c r="EF171" s="7">
        <f>IF(SUM(Data[[#This Row],[¿El agente presenta correctamente los beneficios del producto?23]:[¿El agente comunica beneficios emocionales al cliente?24]])=200%,100%,0%)</f>
        <v>1</v>
      </c>
      <c r="EG171" s="7">
        <f t="shared" si="393"/>
        <v>1</v>
      </c>
      <c r="EH171" s="7">
        <f t="shared" si="394"/>
        <v>1</v>
      </c>
      <c r="EI171" s="7">
        <f t="shared" si="395"/>
        <v>1</v>
      </c>
      <c r="EJ171" s="7">
        <f t="shared" si="527"/>
        <v>1</v>
      </c>
      <c r="EK171" s="7">
        <f t="shared" si="396"/>
        <v>1</v>
      </c>
      <c r="EL171" s="7">
        <f>+Data[[#This Row],[¿El agente explica los términos y condiciones del servicio?28]]</f>
        <v>1</v>
      </c>
      <c r="EM171" s="7">
        <f t="shared" si="397"/>
        <v>1</v>
      </c>
      <c r="EN171" s="7">
        <f>+Data[[#This Row],[¿El agente identifica correctamente la solicitud del cliente? 2]]</f>
        <v>1</v>
      </c>
      <c r="EO171" s="7">
        <f t="shared" si="398"/>
        <v>1</v>
      </c>
      <c r="EP171" s="7">
        <f t="shared" si="399"/>
        <v>1</v>
      </c>
      <c r="EQ171" s="7">
        <f t="shared" si="400"/>
        <v>1</v>
      </c>
      <c r="ER171" s="7">
        <f t="shared" si="528"/>
        <v>1</v>
      </c>
      <c r="ES171" s="7">
        <f t="shared" si="401"/>
        <v>1</v>
      </c>
      <c r="ET171" s="7">
        <f t="shared" si="402"/>
        <v>1</v>
      </c>
      <c r="EU171" s="7">
        <f t="shared" si="529"/>
        <v>1</v>
      </c>
      <c r="EV171" s="7">
        <f t="shared" si="403"/>
        <v>1</v>
      </c>
      <c r="EW171" s="7">
        <f t="shared" si="404"/>
        <v>1</v>
      </c>
      <c r="EX171" s="7">
        <f t="shared" si="499"/>
        <v>1</v>
      </c>
      <c r="EY171" s="7">
        <f t="shared" si="500"/>
        <v>1</v>
      </c>
      <c r="EZ171" s="7">
        <f t="shared" si="405"/>
        <v>1</v>
      </c>
      <c r="FA171" s="7">
        <f t="shared" si="501"/>
        <v>1</v>
      </c>
      <c r="FB171" s="7">
        <f t="shared" si="530"/>
        <v>1</v>
      </c>
      <c r="FC171" s="7">
        <f t="shared" si="531"/>
        <v>1</v>
      </c>
      <c r="FD171" s="7">
        <f t="shared" si="406"/>
        <v>1</v>
      </c>
      <c r="FE171" s="7">
        <f t="shared" si="407"/>
        <v>1</v>
      </c>
      <c r="FF171" s="7">
        <f t="shared" si="408"/>
        <v>1</v>
      </c>
      <c r="FG171" s="7">
        <f t="shared" si="409"/>
        <v>1</v>
      </c>
      <c r="FH171" s="7">
        <f t="shared" si="410"/>
        <v>1</v>
      </c>
      <c r="FI171" s="7">
        <f t="shared" si="411"/>
        <v>0</v>
      </c>
      <c r="FJ171" s="7">
        <f t="shared" si="532"/>
        <v>0</v>
      </c>
      <c r="FK171" s="7">
        <f t="shared" si="412"/>
        <v>1</v>
      </c>
      <c r="FL171" s="7">
        <f>+Data[[#This Row],[¿El agente gestiona la oferta según la campaña vigente?48]]</f>
        <v>1</v>
      </c>
      <c r="FM171" s="7">
        <f t="shared" si="413"/>
        <v>1</v>
      </c>
      <c r="FN171" s="7">
        <f t="shared" si="414"/>
        <v>1</v>
      </c>
      <c r="FO171" s="7">
        <f t="shared" si="415"/>
        <v>1</v>
      </c>
      <c r="FP171" s="7">
        <f t="shared" si="533"/>
        <v>1</v>
      </c>
      <c r="FQ171" s="7">
        <f t="shared" si="416"/>
        <v>1</v>
      </c>
      <c r="FR171" s="7">
        <f>+Data[[#This Row],[¿El agente registra correctamente todas las interacciones?52]]</f>
        <v>1</v>
      </c>
      <c r="FS171" s="7">
        <f t="shared" si="534"/>
        <v>0</v>
      </c>
      <c r="FT171" s="240">
        <f t="shared" si="417"/>
        <v>1</v>
      </c>
      <c r="FU171" s="7">
        <f>+Data[[#This Row],[¿El agente confirma la titularidad del cliente adecuadamente?53]]</f>
        <v>1</v>
      </c>
      <c r="FV171" s="240">
        <f t="shared" si="418"/>
        <v>1</v>
      </c>
      <c r="FW171" s="240">
        <f t="shared" si="419"/>
        <v>0</v>
      </c>
      <c r="FX171" s="7">
        <f t="shared" si="535"/>
        <v>0</v>
      </c>
      <c r="FY171" s="240">
        <f t="shared" si="420"/>
        <v>1</v>
      </c>
      <c r="FZ171" s="7">
        <f>+Data[[#This Row],[¿El agente evita compartir información sensible?56]]</f>
        <v>1</v>
      </c>
      <c r="GA171" s="7">
        <f t="shared" si="536"/>
        <v>0</v>
      </c>
      <c r="GB171" s="189">
        <f t="shared" si="537"/>
        <v>0.1</v>
      </c>
      <c r="GC171" s="189">
        <f t="shared" si="538"/>
        <v>0.3</v>
      </c>
      <c r="GD171" s="190">
        <f t="shared" si="539"/>
        <v>0</v>
      </c>
      <c r="GE171" s="190">
        <f t="shared" si="540"/>
        <v>0</v>
      </c>
      <c r="GF171" s="7">
        <f t="shared" si="541"/>
        <v>0.4</v>
      </c>
      <c r="GG171" s="187">
        <f>1</f>
        <v>1</v>
      </c>
      <c r="GH171" s="187">
        <f t="shared" si="421"/>
        <v>1</v>
      </c>
      <c r="GI171" t="str">
        <f t="shared" si="422"/>
        <v/>
      </c>
      <c r="GJ171" t="str">
        <f t="shared" si="423"/>
        <v/>
      </c>
      <c r="GK171" t="str">
        <f t="shared" si="424"/>
        <v/>
      </c>
      <c r="GN171" t="str">
        <f t="shared" si="425"/>
        <v/>
      </c>
      <c r="GO171" t="str">
        <f t="shared" si="426"/>
        <v/>
      </c>
      <c r="GP171" t="str">
        <f t="shared" si="427"/>
        <v/>
      </c>
      <c r="GQ171" t="str">
        <f t="shared" si="428"/>
        <v/>
      </c>
      <c r="GR171" t="str">
        <f t="shared" si="429"/>
        <v/>
      </c>
      <c r="GS171" t="str">
        <f t="shared" si="430"/>
        <v/>
      </c>
      <c r="GT171" t="str">
        <f t="shared" si="431"/>
        <v/>
      </c>
      <c r="GU171" t="e">
        <f>IF(#REF!="No",#REF!,"")</f>
        <v>#REF!</v>
      </c>
      <c r="GV171" t="str">
        <f t="shared" si="432"/>
        <v/>
      </c>
      <c r="GW171" t="str">
        <f t="shared" si="433"/>
        <v/>
      </c>
      <c r="GX171" t="str">
        <f t="shared" si="434"/>
        <v/>
      </c>
      <c r="GY171" t="str">
        <f t="shared" si="435"/>
        <v/>
      </c>
      <c r="GZ171" t="str">
        <f t="shared" si="436"/>
        <v/>
      </c>
      <c r="HA171" t="str">
        <f t="shared" si="437"/>
        <v/>
      </c>
      <c r="HB171" t="str">
        <f t="shared" si="438"/>
        <v/>
      </c>
      <c r="HC171" t="str">
        <f t="shared" si="439"/>
        <v/>
      </c>
      <c r="HD171" t="str">
        <f t="shared" si="440"/>
        <v/>
      </c>
      <c r="HE171" t="str">
        <f t="shared" si="441"/>
        <v/>
      </c>
      <c r="HF171" t="str">
        <f t="shared" si="442"/>
        <v/>
      </c>
      <c r="HG171" t="str">
        <f t="shared" si="443"/>
        <v/>
      </c>
      <c r="HH171" t="str">
        <f t="shared" si="444"/>
        <v/>
      </c>
      <c r="HI171" t="str">
        <f t="shared" si="445"/>
        <v/>
      </c>
      <c r="HJ171" t="str">
        <f t="shared" si="446"/>
        <v/>
      </c>
      <c r="HK171" t="str">
        <f t="shared" si="447"/>
        <v/>
      </c>
      <c r="HL171" t="str">
        <f t="shared" si="448"/>
        <v/>
      </c>
      <c r="HM171" t="str">
        <f t="shared" si="449"/>
        <v/>
      </c>
      <c r="HN171" t="str">
        <f t="shared" si="450"/>
        <v/>
      </c>
      <c r="HO171" t="str">
        <f t="shared" si="451"/>
        <v/>
      </c>
      <c r="HP171" t="str">
        <f t="shared" si="452"/>
        <v/>
      </c>
      <c r="HQ171" t="e">
        <f>IF(#REF!="No",#REF!,"")</f>
        <v>#REF!</v>
      </c>
      <c r="HR171" t="e">
        <f>IF(#REF!="No",#REF!,"")</f>
        <v>#REF!</v>
      </c>
      <c r="HS171" t="str">
        <f t="shared" si="453"/>
        <v/>
      </c>
      <c r="HT171" t="str">
        <f t="shared" si="454"/>
        <v/>
      </c>
      <c r="HU171" t="str">
        <f t="shared" si="455"/>
        <v/>
      </c>
      <c r="HV171" t="str">
        <f t="shared" si="456"/>
        <v/>
      </c>
      <c r="HW171" t="str">
        <f t="shared" si="457"/>
        <v/>
      </c>
      <c r="HX171" t="str">
        <f t="shared" si="458"/>
        <v xml:space="preserve">¿El agente maneja correctamente las objeciones del cliente? </v>
      </c>
      <c r="HY171" t="str">
        <f t="shared" si="459"/>
        <v/>
      </c>
      <c r="HZ171" t="str">
        <f t="shared" si="460"/>
        <v/>
      </c>
      <c r="IA171" t="str">
        <f t="shared" si="461"/>
        <v/>
      </c>
      <c r="IB171" t="str">
        <f t="shared" si="462"/>
        <v/>
      </c>
      <c r="IC171" t="str">
        <f t="shared" si="463"/>
        <v/>
      </c>
      <c r="ID171" s="187" t="str">
        <f t="shared" si="464"/>
        <v/>
      </c>
      <c r="IE171" s="187" t="str">
        <f t="shared" si="465"/>
        <v/>
      </c>
      <c r="IF171" s="187" t="str">
        <f t="shared" si="466"/>
        <v xml:space="preserve">¿El agente mantiene conducta ética durante la interacción? </v>
      </c>
      <c r="IG171" s="187" t="str">
        <f t="shared" si="467"/>
        <v/>
      </c>
      <c r="IH171" s="78" t="str">
        <f>A171&amp;" "&amp;F171&amp;" "&amp;Data[[#This Row],[mes]]</f>
        <v>Lizeth Palacios Rangel Outbound jun-26</v>
      </c>
      <c r="II171" s="78">
        <f>COUNTIF($IH170:$IH586,IH171)</f>
        <v>2</v>
      </c>
      <c r="IJ171" s="78">
        <f t="shared" si="542"/>
        <v>0</v>
      </c>
      <c r="IK171" s="78">
        <f>IF(Data[[#This Row],[Muestra Critica]]&gt;0,Data[[#This Row],[Muestra Critica]],"")</f>
        <v>1</v>
      </c>
      <c r="IL171" s="209">
        <f>IF(IK171="","",COUNTIF($IK$3:$IK586,IK171))</f>
        <v>397</v>
      </c>
      <c r="IM171" s="209">
        <f t="shared" si="543"/>
        <v>0</v>
      </c>
      <c r="IN171" s="188" t="str">
        <f t="shared" si="468"/>
        <v>jun-26</v>
      </c>
      <c r="IO171" s="78"/>
      <c r="IP171" s="78"/>
      <c r="IQ171" s="78"/>
      <c r="IR171" s="78"/>
      <c r="IS171" s="78">
        <f>IFERROR(_xlfn.XLOOKUP(A:A,HC!B:B,HC!E:E,,0),0)</f>
        <v>0</v>
      </c>
    </row>
    <row r="172" spans="1:253" ht="15.5">
      <c r="A172" s="205" t="s">
        <v>290</v>
      </c>
      <c r="B172" s="205">
        <v>66788196</v>
      </c>
      <c r="C172" s="210">
        <v>46174</v>
      </c>
      <c r="D172" s="205" t="s">
        <v>441</v>
      </c>
      <c r="E172" s="205" t="s">
        <v>433</v>
      </c>
      <c r="F172" s="205" t="s">
        <v>32</v>
      </c>
      <c r="G172" s="205" t="s">
        <v>436</v>
      </c>
      <c r="H172" s="205" t="s">
        <v>455</v>
      </c>
      <c r="I172" s="206" t="s">
        <v>446</v>
      </c>
      <c r="J172" s="168" t="s">
        <v>33</v>
      </c>
      <c r="K172" s="168" t="s">
        <v>33</v>
      </c>
      <c r="L172" s="168" t="s">
        <v>33</v>
      </c>
      <c r="M172" s="168" t="s">
        <v>33</v>
      </c>
      <c r="N172" s="168" t="s">
        <v>33</v>
      </c>
      <c r="O172" s="168" t="s">
        <v>33</v>
      </c>
      <c r="P172" s="168" t="s">
        <v>33</v>
      </c>
      <c r="Q172" s="168" t="s">
        <v>33</v>
      </c>
      <c r="R172" s="168" t="s">
        <v>33</v>
      </c>
      <c r="S172" s="168" t="s">
        <v>33</v>
      </c>
      <c r="T172" s="168" t="s">
        <v>33</v>
      </c>
      <c r="U172" s="168" t="s">
        <v>33</v>
      </c>
      <c r="V172" s="169" t="s">
        <v>33</v>
      </c>
      <c r="W172" s="169" t="s">
        <v>33</v>
      </c>
      <c r="X172" s="169" t="s">
        <v>33</v>
      </c>
      <c r="Y172" s="169" t="s">
        <v>33</v>
      </c>
      <c r="Z172" s="169" t="s">
        <v>33</v>
      </c>
      <c r="AA172" s="169" t="s">
        <v>33</v>
      </c>
      <c r="AB172" s="169" t="s">
        <v>33</v>
      </c>
      <c r="AC172" s="169" t="s">
        <v>33</v>
      </c>
      <c r="AD172" s="169" t="s">
        <v>33</v>
      </c>
      <c r="AE172" s="169" t="s">
        <v>33</v>
      </c>
      <c r="AF172" s="169" t="s">
        <v>33</v>
      </c>
      <c r="AG172" s="169" t="s">
        <v>33</v>
      </c>
      <c r="AH172" s="169" t="s">
        <v>33</v>
      </c>
      <c r="AI172" s="169" t="s">
        <v>33</v>
      </c>
      <c r="AJ172" s="169" t="s">
        <v>33</v>
      </c>
      <c r="AK172" s="169" t="s">
        <v>33</v>
      </c>
      <c r="AL172" s="169" t="s">
        <v>33</v>
      </c>
      <c r="AM172" s="169" t="s">
        <v>33</v>
      </c>
      <c r="AN172" s="169" t="s">
        <v>33</v>
      </c>
      <c r="AO172" s="169" t="s">
        <v>33</v>
      </c>
      <c r="AP172" s="169" t="s">
        <v>33</v>
      </c>
      <c r="AQ172" s="169" t="s">
        <v>464</v>
      </c>
      <c r="AR172" s="169" t="s">
        <v>33</v>
      </c>
      <c r="AS172" s="169" t="s">
        <v>33</v>
      </c>
      <c r="AT172" s="169" t="s">
        <v>33</v>
      </c>
      <c r="AU172" s="169" t="s">
        <v>33</v>
      </c>
      <c r="AV172" s="169" t="s">
        <v>33</v>
      </c>
      <c r="AW172" s="169" t="s">
        <v>33</v>
      </c>
      <c r="AX172" s="169" t="s">
        <v>33</v>
      </c>
      <c r="AY172" s="169" t="s">
        <v>33</v>
      </c>
      <c r="AZ172" s="169" t="s">
        <v>33</v>
      </c>
      <c r="BA172" s="169" t="s">
        <v>33</v>
      </c>
      <c r="BB172" s="169" t="s">
        <v>33</v>
      </c>
      <c r="BC172" s="207" t="s">
        <v>33</v>
      </c>
      <c r="BD172" s="207" t="s">
        <v>33</v>
      </c>
      <c r="BE172" s="207" t="s">
        <v>33</v>
      </c>
      <c r="BF172" s="208" t="s">
        <v>33</v>
      </c>
      <c r="BG172" s="196"/>
      <c r="BH172" s="211" t="str">
        <f>Data[[#This Row],[Tipo de Muestra]]</f>
        <v>No Critica</v>
      </c>
      <c r="BI172" s="196"/>
      <c r="BJ172" s="196"/>
      <c r="BK172">
        <f t="shared" si="376"/>
        <v>1</v>
      </c>
      <c r="BL172">
        <f t="shared" si="377"/>
        <v>1</v>
      </c>
      <c r="BM172">
        <f t="shared" si="503"/>
        <v>1</v>
      </c>
      <c r="BN172">
        <f t="shared" si="504"/>
        <v>1</v>
      </c>
      <c r="BO172">
        <f t="shared" si="505"/>
        <v>1</v>
      </c>
      <c r="BP172">
        <f t="shared" si="506"/>
        <v>1</v>
      </c>
      <c r="BQ172">
        <f t="shared" si="507"/>
        <v>1</v>
      </c>
      <c r="BR172">
        <f t="shared" si="508"/>
        <v>1</v>
      </c>
      <c r="BS172">
        <f t="shared" si="509"/>
        <v>1</v>
      </c>
      <c r="BT172">
        <f t="shared" si="510"/>
        <v>1</v>
      </c>
      <c r="BU172">
        <f t="shared" si="511"/>
        <v>1</v>
      </c>
      <c r="BV172">
        <f t="shared" si="512"/>
        <v>1</v>
      </c>
      <c r="BW172">
        <f t="shared" si="513"/>
        <v>1</v>
      </c>
      <c r="BX172">
        <f t="shared" si="514"/>
        <v>1</v>
      </c>
      <c r="BY172">
        <f t="shared" si="515"/>
        <v>1</v>
      </c>
      <c r="BZ172">
        <f t="shared" si="516"/>
        <v>1</v>
      </c>
      <c r="CA172">
        <f t="shared" si="517"/>
        <v>1</v>
      </c>
      <c r="CB172">
        <f t="shared" si="518"/>
        <v>1</v>
      </c>
      <c r="CC172">
        <f t="shared" si="519"/>
        <v>1</v>
      </c>
      <c r="CD172">
        <f t="shared" si="520"/>
        <v>1</v>
      </c>
      <c r="CE172">
        <f t="shared" si="521"/>
        <v>1</v>
      </c>
      <c r="CF172">
        <f t="shared" si="469"/>
        <v>1</v>
      </c>
      <c r="CG172">
        <f t="shared" si="470"/>
        <v>1</v>
      </c>
      <c r="CH172">
        <f t="shared" si="471"/>
        <v>1</v>
      </c>
      <c r="CI172">
        <f t="shared" si="472"/>
        <v>1</v>
      </c>
      <c r="CJ172">
        <f t="shared" si="473"/>
        <v>1</v>
      </c>
      <c r="CK172">
        <f t="shared" si="474"/>
        <v>1</v>
      </c>
      <c r="CL172">
        <f t="shared" si="475"/>
        <v>1</v>
      </c>
      <c r="CM172">
        <f t="shared" si="476"/>
        <v>1</v>
      </c>
      <c r="CN172">
        <f t="shared" si="477"/>
        <v>1</v>
      </c>
      <c r="CO172">
        <f t="shared" si="478"/>
        <v>1</v>
      </c>
      <c r="CP172">
        <f t="shared" si="479"/>
        <v>1</v>
      </c>
      <c r="CQ172">
        <f t="shared" si="480"/>
        <v>1</v>
      </c>
      <c r="CR172">
        <f t="shared" si="481"/>
        <v>1</v>
      </c>
      <c r="CS172">
        <f t="shared" si="482"/>
        <v>1</v>
      </c>
      <c r="CT172">
        <f t="shared" si="483"/>
        <v>1</v>
      </c>
      <c r="CU172">
        <f t="shared" si="484"/>
        <v>1</v>
      </c>
      <c r="CV172">
        <f t="shared" si="485"/>
        <v>1</v>
      </c>
      <c r="CW172">
        <f t="shared" si="486"/>
        <v>1</v>
      </c>
      <c r="CX172">
        <f t="shared" si="487"/>
        <v>1</v>
      </c>
      <c r="CY172">
        <f t="shared" si="488"/>
        <v>1</v>
      </c>
      <c r="CZ172">
        <f t="shared" si="489"/>
        <v>1</v>
      </c>
      <c r="DA172">
        <f t="shared" si="490"/>
        <v>1</v>
      </c>
      <c r="DB172">
        <f t="shared" si="491"/>
        <v>1</v>
      </c>
      <c r="DC172" s="187">
        <f t="shared" si="492"/>
        <v>1</v>
      </c>
      <c r="DD172" s="187">
        <f t="shared" si="493"/>
        <v>1</v>
      </c>
      <c r="DE172" s="187">
        <f t="shared" si="494"/>
        <v>1</v>
      </c>
      <c r="DF172" s="187">
        <f t="shared" si="378"/>
        <v>1</v>
      </c>
      <c r="DG172">
        <f t="shared" si="522"/>
        <v>1</v>
      </c>
      <c r="DH172" s="7">
        <f t="shared" si="379"/>
        <v>0.15</v>
      </c>
      <c r="DI172" s="7">
        <f t="shared" si="380"/>
        <v>0.15</v>
      </c>
      <c r="DJ172" s="7">
        <f t="shared" si="381"/>
        <v>0.15</v>
      </c>
      <c r="DK172" s="7">
        <f t="shared" si="523"/>
        <v>0.15</v>
      </c>
      <c r="DL172" s="7">
        <f t="shared" si="382"/>
        <v>0.3</v>
      </c>
      <c r="DM172" s="7">
        <f t="shared" si="383"/>
        <v>0.3</v>
      </c>
      <c r="DN172" s="7">
        <f t="shared" si="384"/>
        <v>0.3</v>
      </c>
      <c r="DO172" s="7">
        <f t="shared" si="385"/>
        <v>0.3</v>
      </c>
      <c r="DP172" s="7">
        <f>IF(MIN(Data[[#This Row],[¿El agente demuestra escucha activa durante la gestión?6]:[¿El agente parafrasea para confirmar entendimiento?9]])=0,0,30%)</f>
        <v>0.3</v>
      </c>
      <c r="DQ172" s="7">
        <f t="shared" si="386"/>
        <v>0.3</v>
      </c>
      <c r="DR172" s="7">
        <f t="shared" si="387"/>
        <v>0.3</v>
      </c>
      <c r="DS172" s="7">
        <f t="shared" si="388"/>
        <v>0.3</v>
      </c>
      <c r="DT172" s="7">
        <f t="shared" si="389"/>
        <v>0.3</v>
      </c>
      <c r="DU172" s="7">
        <f>IF(MIN(Data[[#This Row],[¿El agente adapta su comunicación al cliente?11]:[¿El agente utiliza el plural corporativo correctamente?14]])=0,0,30%)</f>
        <v>0.3</v>
      </c>
      <c r="DV172" s="7">
        <f t="shared" si="390"/>
        <v>0.25</v>
      </c>
      <c r="DW172" s="7">
        <f t="shared" si="524"/>
        <v>0.25</v>
      </c>
      <c r="DX172" s="7">
        <f t="shared" si="525"/>
        <v>1</v>
      </c>
      <c r="DY172" s="7">
        <f t="shared" si="495"/>
        <v>1</v>
      </c>
      <c r="DZ172" s="7">
        <f t="shared" si="496"/>
        <v>1</v>
      </c>
      <c r="EA172" s="7">
        <f t="shared" si="497"/>
        <v>1</v>
      </c>
      <c r="EB172" s="7">
        <f t="shared" si="498"/>
        <v>1</v>
      </c>
      <c r="EC172" s="7">
        <f t="shared" si="526"/>
        <v>1</v>
      </c>
      <c r="ED172" s="7">
        <f t="shared" si="391"/>
        <v>1</v>
      </c>
      <c r="EE172" s="7">
        <f t="shared" si="392"/>
        <v>1</v>
      </c>
      <c r="EF172" s="7">
        <f>IF(SUM(Data[[#This Row],[¿El agente presenta correctamente los beneficios del producto?23]:[¿El agente comunica beneficios emocionales al cliente?24]])=200%,100%,0%)</f>
        <v>1</v>
      </c>
      <c r="EG172" s="7">
        <f t="shared" si="393"/>
        <v>1</v>
      </c>
      <c r="EH172" s="7">
        <f t="shared" si="394"/>
        <v>1</v>
      </c>
      <c r="EI172" s="7">
        <f t="shared" si="395"/>
        <v>1</v>
      </c>
      <c r="EJ172" s="7">
        <f t="shared" si="527"/>
        <v>1</v>
      </c>
      <c r="EK172" s="7">
        <f t="shared" si="396"/>
        <v>1</v>
      </c>
      <c r="EL172" s="7">
        <f>+Data[[#This Row],[¿El agente explica los términos y condiciones del servicio?28]]</f>
        <v>1</v>
      </c>
      <c r="EM172" s="7">
        <f t="shared" si="397"/>
        <v>1</v>
      </c>
      <c r="EN172" s="7">
        <f>+Data[[#This Row],[¿El agente identifica correctamente la solicitud del cliente? 2]]</f>
        <v>1</v>
      </c>
      <c r="EO172" s="7">
        <f t="shared" si="398"/>
        <v>1</v>
      </c>
      <c r="EP172" s="7">
        <f t="shared" si="399"/>
        <v>1</v>
      </c>
      <c r="EQ172" s="7">
        <f t="shared" si="400"/>
        <v>1</v>
      </c>
      <c r="ER172" s="7">
        <f t="shared" si="528"/>
        <v>1</v>
      </c>
      <c r="ES172" s="7">
        <f t="shared" si="401"/>
        <v>1</v>
      </c>
      <c r="ET172" s="7">
        <f t="shared" si="402"/>
        <v>1</v>
      </c>
      <c r="EU172" s="7">
        <f t="shared" si="529"/>
        <v>1</v>
      </c>
      <c r="EV172" s="7">
        <f t="shared" si="403"/>
        <v>1</v>
      </c>
      <c r="EW172" s="7">
        <f t="shared" si="404"/>
        <v>1</v>
      </c>
      <c r="EX172" s="7">
        <f t="shared" si="499"/>
        <v>1</v>
      </c>
      <c r="EY172" s="7">
        <f t="shared" si="500"/>
        <v>1</v>
      </c>
      <c r="EZ172" s="7">
        <f t="shared" si="405"/>
        <v>1</v>
      </c>
      <c r="FA172" s="7">
        <f t="shared" si="501"/>
        <v>1</v>
      </c>
      <c r="FB172" s="7">
        <f t="shared" si="530"/>
        <v>1</v>
      </c>
      <c r="FC172" s="7">
        <f t="shared" si="531"/>
        <v>1</v>
      </c>
      <c r="FD172" s="7">
        <f t="shared" si="406"/>
        <v>1</v>
      </c>
      <c r="FE172" s="7">
        <f t="shared" si="407"/>
        <v>1</v>
      </c>
      <c r="FF172" s="7">
        <f t="shared" si="408"/>
        <v>1</v>
      </c>
      <c r="FG172" s="7">
        <f t="shared" si="409"/>
        <v>1</v>
      </c>
      <c r="FH172" s="7">
        <f t="shared" si="410"/>
        <v>1</v>
      </c>
      <c r="FI172" s="7">
        <f t="shared" si="411"/>
        <v>1</v>
      </c>
      <c r="FJ172" s="7">
        <f t="shared" si="532"/>
        <v>1</v>
      </c>
      <c r="FK172" s="7">
        <f t="shared" si="412"/>
        <v>1</v>
      </c>
      <c r="FL172" s="7">
        <f>+Data[[#This Row],[¿El agente gestiona la oferta según la campaña vigente?48]]</f>
        <v>1</v>
      </c>
      <c r="FM172" s="7">
        <f t="shared" si="413"/>
        <v>1</v>
      </c>
      <c r="FN172" s="7">
        <f t="shared" si="414"/>
        <v>1</v>
      </c>
      <c r="FO172" s="7">
        <f t="shared" si="415"/>
        <v>1</v>
      </c>
      <c r="FP172" s="7">
        <f t="shared" si="533"/>
        <v>1</v>
      </c>
      <c r="FQ172" s="7">
        <f t="shared" si="416"/>
        <v>1</v>
      </c>
      <c r="FR172" s="7">
        <f>+Data[[#This Row],[¿El agente registra correctamente todas las interacciones?52]]</f>
        <v>1</v>
      </c>
      <c r="FS172" s="7">
        <f t="shared" si="534"/>
        <v>1</v>
      </c>
      <c r="FT172" s="240">
        <f t="shared" si="417"/>
        <v>1</v>
      </c>
      <c r="FU172" s="7">
        <f>+Data[[#This Row],[¿El agente confirma la titularidad del cliente adecuadamente?53]]</f>
        <v>1</v>
      </c>
      <c r="FV172" s="240">
        <f t="shared" si="418"/>
        <v>1</v>
      </c>
      <c r="FW172" s="240">
        <f t="shared" si="419"/>
        <v>1</v>
      </c>
      <c r="FX172" s="7">
        <f t="shared" si="535"/>
        <v>1</v>
      </c>
      <c r="FY172" s="240">
        <f t="shared" si="420"/>
        <v>1</v>
      </c>
      <c r="FZ172" s="7">
        <f>+Data[[#This Row],[¿El agente evita compartir información sensible?56]]</f>
        <v>1</v>
      </c>
      <c r="GA172" s="7">
        <f t="shared" si="536"/>
        <v>1</v>
      </c>
      <c r="GB172" s="189">
        <f t="shared" si="537"/>
        <v>0.1</v>
      </c>
      <c r="GC172" s="189">
        <f t="shared" si="538"/>
        <v>0.3</v>
      </c>
      <c r="GD172" s="190">
        <f t="shared" si="539"/>
        <v>0.3</v>
      </c>
      <c r="GE172" s="190">
        <f t="shared" si="540"/>
        <v>0.3</v>
      </c>
      <c r="GF172" s="7">
        <f t="shared" si="541"/>
        <v>1</v>
      </c>
      <c r="GG172" s="187">
        <f>1</f>
        <v>1</v>
      </c>
      <c r="GH172" s="187">
        <f t="shared" si="421"/>
        <v>0</v>
      </c>
      <c r="GI172" t="str">
        <f t="shared" si="422"/>
        <v/>
      </c>
      <c r="GJ172" t="str">
        <f t="shared" si="423"/>
        <v/>
      </c>
      <c r="GK172" t="str">
        <f t="shared" si="424"/>
        <v/>
      </c>
      <c r="GN172" t="str">
        <f t="shared" si="425"/>
        <v/>
      </c>
      <c r="GO172" t="str">
        <f t="shared" si="426"/>
        <v/>
      </c>
      <c r="GP172" t="str">
        <f t="shared" si="427"/>
        <v/>
      </c>
      <c r="GQ172" t="str">
        <f t="shared" si="428"/>
        <v/>
      </c>
      <c r="GR172" t="str">
        <f t="shared" si="429"/>
        <v/>
      </c>
      <c r="GS172" t="str">
        <f t="shared" si="430"/>
        <v/>
      </c>
      <c r="GT172" t="str">
        <f t="shared" si="431"/>
        <v/>
      </c>
      <c r="GU172" t="e">
        <f>IF(#REF!="No",#REF!,"")</f>
        <v>#REF!</v>
      </c>
      <c r="GV172" t="str">
        <f t="shared" si="432"/>
        <v/>
      </c>
      <c r="GW172" t="str">
        <f t="shared" si="433"/>
        <v/>
      </c>
      <c r="GX172" t="str">
        <f t="shared" si="434"/>
        <v/>
      </c>
      <c r="GY172" t="str">
        <f t="shared" si="435"/>
        <v/>
      </c>
      <c r="GZ172" t="str">
        <f t="shared" si="436"/>
        <v/>
      </c>
      <c r="HA172" t="str">
        <f t="shared" si="437"/>
        <v/>
      </c>
      <c r="HB172" t="str">
        <f t="shared" si="438"/>
        <v/>
      </c>
      <c r="HC172" t="str">
        <f t="shared" si="439"/>
        <v/>
      </c>
      <c r="HD172" t="str">
        <f t="shared" si="440"/>
        <v/>
      </c>
      <c r="HE172" t="str">
        <f t="shared" si="441"/>
        <v/>
      </c>
      <c r="HF172" t="str">
        <f t="shared" si="442"/>
        <v/>
      </c>
      <c r="HG172" t="str">
        <f t="shared" si="443"/>
        <v/>
      </c>
      <c r="HH172" t="str">
        <f t="shared" si="444"/>
        <v/>
      </c>
      <c r="HI172" t="str">
        <f t="shared" si="445"/>
        <v/>
      </c>
      <c r="HJ172" t="str">
        <f t="shared" si="446"/>
        <v/>
      </c>
      <c r="HK172" t="str">
        <f t="shared" si="447"/>
        <v/>
      </c>
      <c r="HL172" t="str">
        <f t="shared" si="448"/>
        <v/>
      </c>
      <c r="HM172" t="str">
        <f t="shared" si="449"/>
        <v/>
      </c>
      <c r="HN172" t="str">
        <f t="shared" si="450"/>
        <v/>
      </c>
      <c r="HO172" t="str">
        <f t="shared" si="451"/>
        <v/>
      </c>
      <c r="HP172" t="str">
        <f t="shared" si="452"/>
        <v/>
      </c>
      <c r="HQ172" t="e">
        <f>IF(#REF!="No",#REF!,"")</f>
        <v>#REF!</v>
      </c>
      <c r="HR172" t="e">
        <f>IF(#REF!="No",#REF!,"")</f>
        <v>#REF!</v>
      </c>
      <c r="HS172" t="str">
        <f t="shared" si="453"/>
        <v/>
      </c>
      <c r="HT172" t="str">
        <f t="shared" si="454"/>
        <v/>
      </c>
      <c r="HU172" t="str">
        <f t="shared" si="455"/>
        <v/>
      </c>
      <c r="HV172" t="str">
        <f t="shared" si="456"/>
        <v/>
      </c>
      <c r="HW172" t="str">
        <f t="shared" si="457"/>
        <v/>
      </c>
      <c r="HX172" t="str">
        <f t="shared" si="458"/>
        <v/>
      </c>
      <c r="HY172" t="str">
        <f t="shared" si="459"/>
        <v/>
      </c>
      <c r="HZ172" t="str">
        <f t="shared" si="460"/>
        <v/>
      </c>
      <c r="IA172" t="str">
        <f t="shared" si="461"/>
        <v/>
      </c>
      <c r="IB172" t="str">
        <f t="shared" si="462"/>
        <v/>
      </c>
      <c r="IC172" t="str">
        <f t="shared" si="463"/>
        <v/>
      </c>
      <c r="ID172" s="187" t="str">
        <f t="shared" si="464"/>
        <v/>
      </c>
      <c r="IE172" s="187" t="str">
        <f t="shared" si="465"/>
        <v/>
      </c>
      <c r="IF172" s="187" t="str">
        <f t="shared" si="466"/>
        <v/>
      </c>
      <c r="IG172" s="187" t="str">
        <f t="shared" si="467"/>
        <v/>
      </c>
      <c r="IH172" s="78" t="str">
        <f>A172&amp;" "&amp;F172&amp;" "&amp;Data[[#This Row],[mes]]</f>
        <v>Dianitzia Michelle de Leon Mojica Outbound jun-26</v>
      </c>
      <c r="II172" s="78">
        <f>COUNTIF($IH171:$IH587,IH172)</f>
        <v>3</v>
      </c>
      <c r="IJ172" s="78">
        <f t="shared" si="542"/>
        <v>0</v>
      </c>
      <c r="IK172" s="78" t="str">
        <f>IF(Data[[#This Row],[Muestra Critica]]&gt;0,Data[[#This Row],[Muestra Critica]],"")</f>
        <v/>
      </c>
      <c r="IL172" s="209" t="str">
        <f>IF(IK172="","",COUNTIF($IK$3:$IK587,IK172))</f>
        <v/>
      </c>
      <c r="IM172" s="209">
        <f t="shared" si="543"/>
        <v>0</v>
      </c>
      <c r="IN172" s="188" t="str">
        <f t="shared" si="468"/>
        <v>jun-26</v>
      </c>
      <c r="IO172" s="78"/>
      <c r="IP172" s="78"/>
      <c r="IQ172" s="78"/>
      <c r="IR172" s="78"/>
      <c r="IS172" s="78" t="str">
        <f ca="1">IFERROR(_xlfn.XLOOKUP(A:A,HC!B:B,HC!E:E,,0),0)</f>
        <v>&gt; 60 dias</v>
      </c>
    </row>
    <row r="173" spans="1:253" ht="15.5">
      <c r="A173" s="205" t="s">
        <v>291</v>
      </c>
      <c r="B173" s="205">
        <v>66542863</v>
      </c>
      <c r="C173" s="210">
        <v>46174</v>
      </c>
      <c r="D173" s="205" t="s">
        <v>441</v>
      </c>
      <c r="E173" s="205" t="s">
        <v>433</v>
      </c>
      <c r="F173" s="205" t="s">
        <v>32</v>
      </c>
      <c r="G173" s="205" t="s">
        <v>436</v>
      </c>
      <c r="H173" s="205" t="s">
        <v>455</v>
      </c>
      <c r="I173" s="206" t="s">
        <v>447</v>
      </c>
      <c r="J173" s="168" t="s">
        <v>33</v>
      </c>
      <c r="K173" s="168" t="s">
        <v>33</v>
      </c>
      <c r="L173" s="168" t="s">
        <v>33</v>
      </c>
      <c r="M173" s="168" t="s">
        <v>33</v>
      </c>
      <c r="N173" s="168" t="s">
        <v>33</v>
      </c>
      <c r="O173" s="168" t="s">
        <v>33</v>
      </c>
      <c r="P173" s="168" t="s">
        <v>33</v>
      </c>
      <c r="Q173" s="168" t="s">
        <v>33</v>
      </c>
      <c r="R173" s="168" t="s">
        <v>33</v>
      </c>
      <c r="S173" s="168" t="s">
        <v>33</v>
      </c>
      <c r="T173" s="168" t="s">
        <v>33</v>
      </c>
      <c r="U173" s="168" t="s">
        <v>33</v>
      </c>
      <c r="V173" s="169" t="s">
        <v>33</v>
      </c>
      <c r="W173" s="169" t="s">
        <v>33</v>
      </c>
      <c r="X173" s="169" t="s">
        <v>33</v>
      </c>
      <c r="Y173" s="169" t="s">
        <v>34</v>
      </c>
      <c r="Z173" s="169" t="s">
        <v>33</v>
      </c>
      <c r="AA173" s="169" t="s">
        <v>33</v>
      </c>
      <c r="AB173" s="169" t="s">
        <v>33</v>
      </c>
      <c r="AC173" s="169" t="s">
        <v>33</v>
      </c>
      <c r="AD173" s="169" t="s">
        <v>33</v>
      </c>
      <c r="AE173" s="169" t="s">
        <v>33</v>
      </c>
      <c r="AF173" s="169" t="s">
        <v>33</v>
      </c>
      <c r="AG173" s="169" t="s">
        <v>33</v>
      </c>
      <c r="AH173" s="169" t="s">
        <v>33</v>
      </c>
      <c r="AI173" s="169" t="s">
        <v>33</v>
      </c>
      <c r="AJ173" s="169" t="s">
        <v>33</v>
      </c>
      <c r="AK173" s="169" t="s">
        <v>33</v>
      </c>
      <c r="AL173" s="169" t="s">
        <v>33</v>
      </c>
      <c r="AM173" s="169" t="s">
        <v>33</v>
      </c>
      <c r="AN173" s="169" t="s">
        <v>33</v>
      </c>
      <c r="AO173" s="169" t="s">
        <v>33</v>
      </c>
      <c r="AP173" s="169" t="s">
        <v>33</v>
      </c>
      <c r="AQ173" s="169" t="s">
        <v>464</v>
      </c>
      <c r="AR173" s="169" t="s">
        <v>33</v>
      </c>
      <c r="AS173" s="169" t="s">
        <v>33</v>
      </c>
      <c r="AT173" s="169" t="s">
        <v>33</v>
      </c>
      <c r="AU173" s="169" t="s">
        <v>33</v>
      </c>
      <c r="AV173" s="169" t="s">
        <v>34</v>
      </c>
      <c r="AW173" s="169" t="s">
        <v>33</v>
      </c>
      <c r="AX173" s="169" t="s">
        <v>33</v>
      </c>
      <c r="AY173" s="169" t="s">
        <v>33</v>
      </c>
      <c r="AZ173" s="169" t="s">
        <v>33</v>
      </c>
      <c r="BA173" s="169" t="s">
        <v>33</v>
      </c>
      <c r="BB173" s="169" t="s">
        <v>33</v>
      </c>
      <c r="BC173" s="207" t="s">
        <v>33</v>
      </c>
      <c r="BD173" s="207" t="s">
        <v>33</v>
      </c>
      <c r="BE173" s="207" t="s">
        <v>33</v>
      </c>
      <c r="BF173" s="208" t="s">
        <v>33</v>
      </c>
      <c r="BG173" s="196"/>
      <c r="BH173" s="211" t="str">
        <f>Data[[#This Row],[Tipo de Muestra]]</f>
        <v>Critica</v>
      </c>
      <c r="BI173" s="196"/>
      <c r="BJ173" s="196"/>
      <c r="BK173">
        <f t="shared" si="376"/>
        <v>1</v>
      </c>
      <c r="BL173">
        <f t="shared" si="377"/>
        <v>1</v>
      </c>
      <c r="BM173">
        <f t="shared" si="503"/>
        <v>1</v>
      </c>
      <c r="BN173">
        <f t="shared" si="504"/>
        <v>1</v>
      </c>
      <c r="BO173">
        <f t="shared" si="505"/>
        <v>1</v>
      </c>
      <c r="BP173">
        <f t="shared" si="506"/>
        <v>1</v>
      </c>
      <c r="BQ173">
        <f t="shared" si="507"/>
        <v>1</v>
      </c>
      <c r="BR173">
        <f t="shared" si="508"/>
        <v>1</v>
      </c>
      <c r="BS173">
        <f t="shared" si="509"/>
        <v>1</v>
      </c>
      <c r="BT173">
        <f t="shared" si="510"/>
        <v>1</v>
      </c>
      <c r="BU173">
        <f t="shared" si="511"/>
        <v>1</v>
      </c>
      <c r="BV173">
        <f t="shared" si="512"/>
        <v>1</v>
      </c>
      <c r="BW173">
        <f t="shared" si="513"/>
        <v>1</v>
      </c>
      <c r="BX173">
        <f t="shared" si="514"/>
        <v>1</v>
      </c>
      <c r="BY173">
        <f t="shared" si="515"/>
        <v>1</v>
      </c>
      <c r="BZ173">
        <f t="shared" si="516"/>
        <v>0</v>
      </c>
      <c r="CA173">
        <f t="shared" si="517"/>
        <v>1</v>
      </c>
      <c r="CB173">
        <f t="shared" si="518"/>
        <v>1</v>
      </c>
      <c r="CC173">
        <f t="shared" si="519"/>
        <v>1</v>
      </c>
      <c r="CD173">
        <f t="shared" si="520"/>
        <v>1</v>
      </c>
      <c r="CE173">
        <f t="shared" si="521"/>
        <v>1</v>
      </c>
      <c r="CF173">
        <f t="shared" si="469"/>
        <v>1</v>
      </c>
      <c r="CG173">
        <f t="shared" si="470"/>
        <v>1</v>
      </c>
      <c r="CH173">
        <f t="shared" si="471"/>
        <v>1</v>
      </c>
      <c r="CI173">
        <f t="shared" si="472"/>
        <v>1</v>
      </c>
      <c r="CJ173">
        <f t="shared" si="473"/>
        <v>1</v>
      </c>
      <c r="CK173">
        <f t="shared" si="474"/>
        <v>1</v>
      </c>
      <c r="CL173">
        <f t="shared" si="475"/>
        <v>1</v>
      </c>
      <c r="CM173">
        <f t="shared" si="476"/>
        <v>1</v>
      </c>
      <c r="CN173">
        <f t="shared" si="477"/>
        <v>1</v>
      </c>
      <c r="CO173">
        <f t="shared" si="478"/>
        <v>1</v>
      </c>
      <c r="CP173">
        <f t="shared" si="479"/>
        <v>1</v>
      </c>
      <c r="CQ173">
        <f t="shared" si="480"/>
        <v>1</v>
      </c>
      <c r="CR173">
        <f t="shared" si="481"/>
        <v>1</v>
      </c>
      <c r="CS173">
        <f t="shared" si="482"/>
        <v>1</v>
      </c>
      <c r="CT173">
        <f t="shared" si="483"/>
        <v>1</v>
      </c>
      <c r="CU173">
        <f t="shared" si="484"/>
        <v>1</v>
      </c>
      <c r="CV173">
        <f t="shared" si="485"/>
        <v>0</v>
      </c>
      <c r="CW173">
        <f t="shared" si="486"/>
        <v>1</v>
      </c>
      <c r="CX173">
        <f t="shared" si="487"/>
        <v>1</v>
      </c>
      <c r="CY173">
        <f t="shared" si="488"/>
        <v>1</v>
      </c>
      <c r="CZ173">
        <f t="shared" si="489"/>
        <v>1</v>
      </c>
      <c r="DA173">
        <f t="shared" si="490"/>
        <v>1</v>
      </c>
      <c r="DB173">
        <f t="shared" si="491"/>
        <v>1</v>
      </c>
      <c r="DC173" s="187">
        <f t="shared" si="492"/>
        <v>1</v>
      </c>
      <c r="DD173" s="187">
        <f t="shared" si="493"/>
        <v>1</v>
      </c>
      <c r="DE173" s="187">
        <f t="shared" si="494"/>
        <v>1</v>
      </c>
      <c r="DF173" s="187">
        <f t="shared" si="378"/>
        <v>1</v>
      </c>
      <c r="DG173">
        <f t="shared" si="522"/>
        <v>1</v>
      </c>
      <c r="DH173" s="7">
        <f t="shared" si="379"/>
        <v>0.15</v>
      </c>
      <c r="DI173" s="7">
        <f t="shared" si="380"/>
        <v>0.15</v>
      </c>
      <c r="DJ173" s="7">
        <f t="shared" si="381"/>
        <v>0.15</v>
      </c>
      <c r="DK173" s="7">
        <f t="shared" si="523"/>
        <v>0.15</v>
      </c>
      <c r="DL173" s="7">
        <f t="shared" si="382"/>
        <v>0.3</v>
      </c>
      <c r="DM173" s="7">
        <f t="shared" si="383"/>
        <v>0.3</v>
      </c>
      <c r="DN173" s="7">
        <f t="shared" si="384"/>
        <v>0.3</v>
      </c>
      <c r="DO173" s="7">
        <f t="shared" si="385"/>
        <v>0.3</v>
      </c>
      <c r="DP173" s="7">
        <f>IF(MIN(Data[[#This Row],[¿El agente demuestra escucha activa durante la gestión?6]:[¿El agente parafrasea para confirmar entendimiento?9]])=0,0,30%)</f>
        <v>0.3</v>
      </c>
      <c r="DQ173" s="7">
        <f t="shared" si="386"/>
        <v>0.3</v>
      </c>
      <c r="DR173" s="7">
        <f t="shared" si="387"/>
        <v>0.3</v>
      </c>
      <c r="DS173" s="7">
        <f t="shared" si="388"/>
        <v>0.3</v>
      </c>
      <c r="DT173" s="7">
        <f t="shared" si="389"/>
        <v>0.3</v>
      </c>
      <c r="DU173" s="7">
        <f>IF(MIN(Data[[#This Row],[¿El agente adapta su comunicación al cliente?11]:[¿El agente utiliza el plural corporativo correctamente?14]])=0,0,30%)</f>
        <v>0.3</v>
      </c>
      <c r="DV173" s="7">
        <f t="shared" si="390"/>
        <v>0.25</v>
      </c>
      <c r="DW173" s="7">
        <f t="shared" si="524"/>
        <v>0.25</v>
      </c>
      <c r="DX173" s="7">
        <f t="shared" si="525"/>
        <v>1</v>
      </c>
      <c r="DY173" s="7">
        <f t="shared" si="495"/>
        <v>1</v>
      </c>
      <c r="DZ173" s="7">
        <f t="shared" si="496"/>
        <v>1</v>
      </c>
      <c r="EA173" s="7">
        <f t="shared" si="497"/>
        <v>0</v>
      </c>
      <c r="EB173" s="7">
        <f t="shared" si="498"/>
        <v>0</v>
      </c>
      <c r="EC173" s="7">
        <f t="shared" si="526"/>
        <v>0</v>
      </c>
      <c r="ED173" s="7">
        <f t="shared" si="391"/>
        <v>1</v>
      </c>
      <c r="EE173" s="7">
        <f t="shared" si="392"/>
        <v>1</v>
      </c>
      <c r="EF173" s="7">
        <f>IF(SUM(Data[[#This Row],[¿El agente presenta correctamente los beneficios del producto?23]:[¿El agente comunica beneficios emocionales al cliente?24]])=200%,100%,0%)</f>
        <v>1</v>
      </c>
      <c r="EG173" s="7">
        <f t="shared" si="393"/>
        <v>1</v>
      </c>
      <c r="EH173" s="7">
        <f t="shared" si="394"/>
        <v>1</v>
      </c>
      <c r="EI173" s="7">
        <f t="shared" si="395"/>
        <v>1</v>
      </c>
      <c r="EJ173" s="7">
        <f t="shared" si="527"/>
        <v>1</v>
      </c>
      <c r="EK173" s="7">
        <f t="shared" si="396"/>
        <v>1</v>
      </c>
      <c r="EL173" s="7">
        <f>+Data[[#This Row],[¿El agente explica los términos y condiciones del servicio?28]]</f>
        <v>1</v>
      </c>
      <c r="EM173" s="7">
        <f t="shared" si="397"/>
        <v>1</v>
      </c>
      <c r="EN173" s="7">
        <f>+Data[[#This Row],[¿El agente identifica correctamente la solicitud del cliente? 2]]</f>
        <v>1</v>
      </c>
      <c r="EO173" s="7">
        <f t="shared" si="398"/>
        <v>1</v>
      </c>
      <c r="EP173" s="7">
        <f t="shared" si="399"/>
        <v>1</v>
      </c>
      <c r="EQ173" s="7">
        <f t="shared" si="400"/>
        <v>1</v>
      </c>
      <c r="ER173" s="7">
        <f t="shared" si="528"/>
        <v>1</v>
      </c>
      <c r="ES173" s="7">
        <f t="shared" si="401"/>
        <v>1</v>
      </c>
      <c r="ET173" s="7">
        <f t="shared" si="402"/>
        <v>1</v>
      </c>
      <c r="EU173" s="7">
        <f t="shared" si="529"/>
        <v>1</v>
      </c>
      <c r="EV173" s="7">
        <f t="shared" si="403"/>
        <v>1</v>
      </c>
      <c r="EW173" s="7">
        <f t="shared" si="404"/>
        <v>1</v>
      </c>
      <c r="EX173" s="7">
        <f t="shared" si="499"/>
        <v>1</v>
      </c>
      <c r="EY173" s="7">
        <f t="shared" si="500"/>
        <v>1</v>
      </c>
      <c r="EZ173" s="7">
        <f t="shared" si="405"/>
        <v>1</v>
      </c>
      <c r="FA173" s="7">
        <f t="shared" si="501"/>
        <v>1</v>
      </c>
      <c r="FB173" s="7">
        <f t="shared" si="530"/>
        <v>1</v>
      </c>
      <c r="FC173" s="7">
        <f t="shared" si="531"/>
        <v>0</v>
      </c>
      <c r="FD173" s="7">
        <f t="shared" si="406"/>
        <v>1</v>
      </c>
      <c r="FE173" s="7">
        <f t="shared" si="407"/>
        <v>1</v>
      </c>
      <c r="FF173" s="7">
        <f t="shared" si="408"/>
        <v>1</v>
      </c>
      <c r="FG173" s="7">
        <f t="shared" si="409"/>
        <v>1</v>
      </c>
      <c r="FH173" s="7">
        <f t="shared" si="410"/>
        <v>0</v>
      </c>
      <c r="FI173" s="7">
        <f t="shared" si="411"/>
        <v>1</v>
      </c>
      <c r="FJ173" s="7">
        <f t="shared" si="532"/>
        <v>0</v>
      </c>
      <c r="FK173" s="7">
        <f t="shared" si="412"/>
        <v>1</v>
      </c>
      <c r="FL173" s="7">
        <f>+Data[[#This Row],[¿El agente gestiona la oferta según la campaña vigente?48]]</f>
        <v>1</v>
      </c>
      <c r="FM173" s="7">
        <f t="shared" si="413"/>
        <v>1</v>
      </c>
      <c r="FN173" s="7">
        <f t="shared" si="414"/>
        <v>1</v>
      </c>
      <c r="FO173" s="7">
        <f t="shared" si="415"/>
        <v>1</v>
      </c>
      <c r="FP173" s="7">
        <f t="shared" si="533"/>
        <v>1</v>
      </c>
      <c r="FQ173" s="7">
        <f t="shared" si="416"/>
        <v>1</v>
      </c>
      <c r="FR173" s="7">
        <f>+Data[[#This Row],[¿El agente registra correctamente todas las interacciones?52]]</f>
        <v>1</v>
      </c>
      <c r="FS173" s="7">
        <f t="shared" si="534"/>
        <v>0</v>
      </c>
      <c r="FT173" s="240">
        <f t="shared" si="417"/>
        <v>1</v>
      </c>
      <c r="FU173" s="7">
        <f>+Data[[#This Row],[¿El agente confirma la titularidad del cliente adecuadamente?53]]</f>
        <v>1</v>
      </c>
      <c r="FV173" s="240">
        <f t="shared" si="418"/>
        <v>1</v>
      </c>
      <c r="FW173" s="240">
        <f t="shared" si="419"/>
        <v>1</v>
      </c>
      <c r="FX173" s="7">
        <f t="shared" si="535"/>
        <v>1</v>
      </c>
      <c r="FY173" s="240">
        <f t="shared" si="420"/>
        <v>1</v>
      </c>
      <c r="FZ173" s="7">
        <f>+Data[[#This Row],[¿El agente evita compartir información sensible?56]]</f>
        <v>1</v>
      </c>
      <c r="GA173" s="7">
        <f t="shared" si="536"/>
        <v>1</v>
      </c>
      <c r="GB173" s="189">
        <f t="shared" si="537"/>
        <v>0.1</v>
      </c>
      <c r="GC173" s="189">
        <f t="shared" si="538"/>
        <v>0</v>
      </c>
      <c r="GD173" s="190">
        <f t="shared" si="539"/>
        <v>0</v>
      </c>
      <c r="GE173" s="190">
        <f t="shared" si="540"/>
        <v>0.3</v>
      </c>
      <c r="GF173" s="7">
        <f t="shared" si="541"/>
        <v>0.4</v>
      </c>
      <c r="GG173" s="187">
        <f>1</f>
        <v>1</v>
      </c>
      <c r="GH173" s="187">
        <f t="shared" si="421"/>
        <v>1</v>
      </c>
      <c r="GI173" t="str">
        <f t="shared" si="422"/>
        <v/>
      </c>
      <c r="GJ173" t="str">
        <f t="shared" si="423"/>
        <v/>
      </c>
      <c r="GK173" t="str">
        <f t="shared" si="424"/>
        <v/>
      </c>
      <c r="GN173" t="str">
        <f t="shared" si="425"/>
        <v/>
      </c>
      <c r="GO173" t="str">
        <f t="shared" si="426"/>
        <v/>
      </c>
      <c r="GP173" t="str">
        <f t="shared" si="427"/>
        <v/>
      </c>
      <c r="GQ173" t="str">
        <f t="shared" si="428"/>
        <v/>
      </c>
      <c r="GR173" t="str">
        <f t="shared" si="429"/>
        <v/>
      </c>
      <c r="GS173" t="str">
        <f t="shared" si="430"/>
        <v/>
      </c>
      <c r="GT173" t="str">
        <f t="shared" si="431"/>
        <v/>
      </c>
      <c r="GU173" t="e">
        <f>IF(#REF!="No",#REF!,"")</f>
        <v>#REF!</v>
      </c>
      <c r="GV173" t="str">
        <f t="shared" si="432"/>
        <v/>
      </c>
      <c r="GW173" t="str">
        <f t="shared" si="433"/>
        <v/>
      </c>
      <c r="GX173" t="str">
        <f t="shared" si="434"/>
        <v/>
      </c>
      <c r="GY173" t="str">
        <f t="shared" si="435"/>
        <v xml:space="preserve">¿El agente explica el ciclo de facturación adecuadamente? </v>
      </c>
      <c r="GZ173" t="str">
        <f t="shared" si="436"/>
        <v/>
      </c>
      <c r="HA173" t="str">
        <f t="shared" si="437"/>
        <v/>
      </c>
      <c r="HB173" t="str">
        <f t="shared" si="438"/>
        <v/>
      </c>
      <c r="HC173" t="str">
        <f t="shared" si="439"/>
        <v/>
      </c>
      <c r="HD173" t="str">
        <f t="shared" si="440"/>
        <v/>
      </c>
      <c r="HE173" t="str">
        <f t="shared" si="441"/>
        <v/>
      </c>
      <c r="HF173" t="str">
        <f t="shared" si="442"/>
        <v/>
      </c>
      <c r="HG173" t="str">
        <f t="shared" si="443"/>
        <v/>
      </c>
      <c r="HH173" t="str">
        <f t="shared" si="444"/>
        <v/>
      </c>
      <c r="HI173" t="str">
        <f t="shared" si="445"/>
        <v/>
      </c>
      <c r="HJ173" t="str">
        <f t="shared" si="446"/>
        <v/>
      </c>
      <c r="HK173" t="str">
        <f t="shared" si="447"/>
        <v/>
      </c>
      <c r="HL173" t="str">
        <f t="shared" si="448"/>
        <v/>
      </c>
      <c r="HM173" t="str">
        <f t="shared" si="449"/>
        <v/>
      </c>
      <c r="HN173" t="str">
        <f t="shared" si="450"/>
        <v/>
      </c>
      <c r="HO173" t="str">
        <f t="shared" si="451"/>
        <v/>
      </c>
      <c r="HP173" t="str">
        <f t="shared" si="452"/>
        <v/>
      </c>
      <c r="HQ173" t="e">
        <f>IF(#REF!="No",#REF!,"")</f>
        <v>#REF!</v>
      </c>
      <c r="HR173" t="e">
        <f>IF(#REF!="No",#REF!,"")</f>
        <v>#REF!</v>
      </c>
      <c r="HS173" t="str">
        <f t="shared" si="453"/>
        <v/>
      </c>
      <c r="HT173" t="str">
        <f t="shared" si="454"/>
        <v/>
      </c>
      <c r="HU173" t="str">
        <f t="shared" si="455"/>
        <v/>
      </c>
      <c r="HV173" t="str">
        <f t="shared" si="456"/>
        <v/>
      </c>
      <c r="HW173" t="str">
        <f t="shared" si="457"/>
        <v xml:space="preserve">¿El agente realiza seguimiento adecuado al caso o solicitud? </v>
      </c>
      <c r="HX173" t="str">
        <f t="shared" si="458"/>
        <v/>
      </c>
      <c r="HY173" t="str">
        <f t="shared" si="459"/>
        <v/>
      </c>
      <c r="HZ173" t="str">
        <f t="shared" si="460"/>
        <v/>
      </c>
      <c r="IA173" t="str">
        <f t="shared" si="461"/>
        <v/>
      </c>
      <c r="IB173" t="str">
        <f t="shared" si="462"/>
        <v/>
      </c>
      <c r="IC173" t="str">
        <f t="shared" si="463"/>
        <v/>
      </c>
      <c r="ID173" s="187" t="str">
        <f t="shared" si="464"/>
        <v/>
      </c>
      <c r="IE173" s="187" t="str">
        <f t="shared" si="465"/>
        <v/>
      </c>
      <c r="IF173" s="187" t="str">
        <f t="shared" si="466"/>
        <v/>
      </c>
      <c r="IG173" s="187" t="str">
        <f t="shared" si="467"/>
        <v/>
      </c>
      <c r="IH173" s="78" t="str">
        <f>A173&amp;" "&amp;F173&amp;" "&amp;Data[[#This Row],[mes]]</f>
        <v>Alejandra Jusseth Nuñez Outbound jun-26</v>
      </c>
      <c r="II173" s="78">
        <f>COUNTIF($IH172:$IH588,IH173)</f>
        <v>3</v>
      </c>
      <c r="IJ173" s="78">
        <f t="shared" si="542"/>
        <v>0</v>
      </c>
      <c r="IK173" s="78">
        <f>IF(Data[[#This Row],[Muestra Critica]]&gt;0,Data[[#This Row],[Muestra Critica]],"")</f>
        <v>1</v>
      </c>
      <c r="IL173">
        <f>IF(IK173="","",COUNTIF($IK$3:$IK588,IK173))</f>
        <v>397</v>
      </c>
      <c r="IM173">
        <f t="shared" si="543"/>
        <v>0</v>
      </c>
      <c r="IN173" s="188" t="str">
        <f t="shared" si="468"/>
        <v>jun-26</v>
      </c>
      <c r="IO173" s="78"/>
      <c r="IP173" s="78"/>
      <c r="IQ173" s="78"/>
      <c r="IR173" s="78"/>
      <c r="IS173" s="78" t="str">
        <f ca="1">IFERROR(_xlfn.XLOOKUP(A:A,HC!B:B,HC!E:E,,0),0)</f>
        <v>&gt; 60 dias</v>
      </c>
    </row>
    <row r="174" spans="1:253" ht="15.5">
      <c r="A174" s="205" t="s">
        <v>294</v>
      </c>
      <c r="B174" s="205">
        <v>66013768</v>
      </c>
      <c r="C174" s="210">
        <v>46174</v>
      </c>
      <c r="D174" s="205" t="s">
        <v>441</v>
      </c>
      <c r="E174" s="205" t="s">
        <v>433</v>
      </c>
      <c r="F174" s="205" t="s">
        <v>32</v>
      </c>
      <c r="G174" s="205" t="s">
        <v>436</v>
      </c>
      <c r="H174" s="205" t="s">
        <v>455</v>
      </c>
      <c r="I174" s="206" t="s">
        <v>447</v>
      </c>
      <c r="J174" s="168" t="s">
        <v>33</v>
      </c>
      <c r="K174" s="168" t="s">
        <v>33</v>
      </c>
      <c r="L174" s="168" t="s">
        <v>33</v>
      </c>
      <c r="M174" s="168" t="s">
        <v>33</v>
      </c>
      <c r="N174" s="168" t="s">
        <v>33</v>
      </c>
      <c r="O174" s="168" t="s">
        <v>33</v>
      </c>
      <c r="P174" s="168" t="s">
        <v>33</v>
      </c>
      <c r="Q174" s="168" t="s">
        <v>33</v>
      </c>
      <c r="R174" s="168" t="s">
        <v>33</v>
      </c>
      <c r="S174" s="168" t="s">
        <v>33</v>
      </c>
      <c r="T174" s="168" t="s">
        <v>33</v>
      </c>
      <c r="U174" s="168" t="s">
        <v>33</v>
      </c>
      <c r="V174" s="169" t="s">
        <v>33</v>
      </c>
      <c r="W174" s="169" t="s">
        <v>33</v>
      </c>
      <c r="X174" s="169" t="s">
        <v>33</v>
      </c>
      <c r="Y174" s="169" t="s">
        <v>33</v>
      </c>
      <c r="Z174" s="169" t="s">
        <v>33</v>
      </c>
      <c r="AA174" s="169" t="s">
        <v>33</v>
      </c>
      <c r="AB174" s="169" t="s">
        <v>33</v>
      </c>
      <c r="AC174" s="169" t="s">
        <v>33</v>
      </c>
      <c r="AD174" s="169" t="s">
        <v>33</v>
      </c>
      <c r="AE174" s="169" t="s">
        <v>33</v>
      </c>
      <c r="AF174" s="169" t="s">
        <v>33</v>
      </c>
      <c r="AG174" s="169" t="s">
        <v>33</v>
      </c>
      <c r="AH174" s="169" t="s">
        <v>33</v>
      </c>
      <c r="AI174" s="169" t="s">
        <v>33</v>
      </c>
      <c r="AJ174" s="169" t="s">
        <v>33</v>
      </c>
      <c r="AK174" s="169" t="s">
        <v>33</v>
      </c>
      <c r="AL174" s="169" t="s">
        <v>33</v>
      </c>
      <c r="AM174" s="169" t="s">
        <v>33</v>
      </c>
      <c r="AN174" s="169" t="s">
        <v>33</v>
      </c>
      <c r="AO174" s="169" t="s">
        <v>33</v>
      </c>
      <c r="AP174" s="169" t="s">
        <v>33</v>
      </c>
      <c r="AQ174" s="169" t="s">
        <v>464</v>
      </c>
      <c r="AR174" s="169" t="s">
        <v>33</v>
      </c>
      <c r="AS174" s="169" t="s">
        <v>33</v>
      </c>
      <c r="AT174" s="169" t="s">
        <v>33</v>
      </c>
      <c r="AU174" s="169" t="s">
        <v>33</v>
      </c>
      <c r="AV174" s="169" t="s">
        <v>33</v>
      </c>
      <c r="AW174" s="169" t="s">
        <v>34</v>
      </c>
      <c r="AX174" s="169" t="s">
        <v>33</v>
      </c>
      <c r="AY174" s="169" t="s">
        <v>33</v>
      </c>
      <c r="AZ174" s="169" t="s">
        <v>33</v>
      </c>
      <c r="BA174" s="169" t="s">
        <v>33</v>
      </c>
      <c r="BB174" s="169" t="s">
        <v>33</v>
      </c>
      <c r="BC174" s="207" t="s">
        <v>33</v>
      </c>
      <c r="BD174" s="207" t="s">
        <v>33</v>
      </c>
      <c r="BE174" s="207" t="s">
        <v>33</v>
      </c>
      <c r="BF174" s="208" t="s">
        <v>33</v>
      </c>
      <c r="BG174" s="196"/>
      <c r="BH174" s="211" t="str">
        <f>Data[[#This Row],[Tipo de Muestra]]</f>
        <v>Critica</v>
      </c>
      <c r="BI174" s="196"/>
      <c r="BJ174" s="196"/>
      <c r="BK174">
        <f t="shared" si="376"/>
        <v>1</v>
      </c>
      <c r="BL174">
        <f t="shared" si="377"/>
        <v>1</v>
      </c>
      <c r="BM174">
        <f t="shared" si="503"/>
        <v>1</v>
      </c>
      <c r="BN174">
        <f t="shared" si="504"/>
        <v>1</v>
      </c>
      <c r="BO174">
        <f t="shared" si="505"/>
        <v>1</v>
      </c>
      <c r="BP174">
        <f t="shared" si="506"/>
        <v>1</v>
      </c>
      <c r="BQ174">
        <f t="shared" si="507"/>
        <v>1</v>
      </c>
      <c r="BR174">
        <f t="shared" si="508"/>
        <v>1</v>
      </c>
      <c r="BS174">
        <f t="shared" si="509"/>
        <v>1</v>
      </c>
      <c r="BT174">
        <f t="shared" si="510"/>
        <v>1</v>
      </c>
      <c r="BU174">
        <f t="shared" si="511"/>
        <v>1</v>
      </c>
      <c r="BV174">
        <f t="shared" si="512"/>
        <v>1</v>
      </c>
      <c r="BW174">
        <f t="shared" si="513"/>
        <v>1</v>
      </c>
      <c r="BX174">
        <f t="shared" si="514"/>
        <v>1</v>
      </c>
      <c r="BY174">
        <f t="shared" si="515"/>
        <v>1</v>
      </c>
      <c r="BZ174">
        <f t="shared" si="516"/>
        <v>1</v>
      </c>
      <c r="CA174">
        <f t="shared" si="517"/>
        <v>1</v>
      </c>
      <c r="CB174">
        <f t="shared" si="518"/>
        <v>1</v>
      </c>
      <c r="CC174">
        <f t="shared" si="519"/>
        <v>1</v>
      </c>
      <c r="CD174">
        <f t="shared" si="520"/>
        <v>1</v>
      </c>
      <c r="CE174">
        <f t="shared" si="521"/>
        <v>1</v>
      </c>
      <c r="CF174">
        <f t="shared" si="469"/>
        <v>1</v>
      </c>
      <c r="CG174">
        <f t="shared" si="470"/>
        <v>1</v>
      </c>
      <c r="CH174">
        <f t="shared" si="471"/>
        <v>1</v>
      </c>
      <c r="CI174">
        <f t="shared" si="472"/>
        <v>1</v>
      </c>
      <c r="CJ174">
        <f t="shared" si="473"/>
        <v>1</v>
      </c>
      <c r="CK174">
        <f t="shared" si="474"/>
        <v>1</v>
      </c>
      <c r="CL174">
        <f t="shared" si="475"/>
        <v>1</v>
      </c>
      <c r="CM174">
        <f t="shared" si="476"/>
        <v>1</v>
      </c>
      <c r="CN174">
        <f t="shared" si="477"/>
        <v>1</v>
      </c>
      <c r="CO174">
        <f t="shared" si="478"/>
        <v>1</v>
      </c>
      <c r="CP174">
        <f t="shared" si="479"/>
        <v>1</v>
      </c>
      <c r="CQ174">
        <f t="shared" si="480"/>
        <v>1</v>
      </c>
      <c r="CR174">
        <f t="shared" si="481"/>
        <v>1</v>
      </c>
      <c r="CS174">
        <f t="shared" si="482"/>
        <v>1</v>
      </c>
      <c r="CT174">
        <f t="shared" si="483"/>
        <v>1</v>
      </c>
      <c r="CU174">
        <f t="shared" si="484"/>
        <v>1</v>
      </c>
      <c r="CV174">
        <f t="shared" si="485"/>
        <v>1</v>
      </c>
      <c r="CW174">
        <f t="shared" si="486"/>
        <v>0</v>
      </c>
      <c r="CX174">
        <f t="shared" si="487"/>
        <v>1</v>
      </c>
      <c r="CY174">
        <f t="shared" si="488"/>
        <v>1</v>
      </c>
      <c r="CZ174">
        <f t="shared" si="489"/>
        <v>1</v>
      </c>
      <c r="DA174">
        <f t="shared" si="490"/>
        <v>1</v>
      </c>
      <c r="DB174">
        <f t="shared" si="491"/>
        <v>1</v>
      </c>
      <c r="DC174" s="187">
        <f t="shared" si="492"/>
        <v>1</v>
      </c>
      <c r="DD174" s="187">
        <f t="shared" si="493"/>
        <v>1</v>
      </c>
      <c r="DE174" s="187">
        <f t="shared" si="494"/>
        <v>1</v>
      </c>
      <c r="DF174" s="187">
        <f t="shared" si="378"/>
        <v>1</v>
      </c>
      <c r="DG174">
        <f t="shared" si="522"/>
        <v>1</v>
      </c>
      <c r="DH174" s="7">
        <f t="shared" si="379"/>
        <v>0.15</v>
      </c>
      <c r="DI174" s="7">
        <f t="shared" si="380"/>
        <v>0.15</v>
      </c>
      <c r="DJ174" s="7">
        <f t="shared" si="381"/>
        <v>0.15</v>
      </c>
      <c r="DK174" s="7">
        <f t="shared" si="523"/>
        <v>0.15</v>
      </c>
      <c r="DL174" s="7">
        <f t="shared" si="382"/>
        <v>0.3</v>
      </c>
      <c r="DM174" s="7">
        <f t="shared" si="383"/>
        <v>0.3</v>
      </c>
      <c r="DN174" s="7">
        <f t="shared" si="384"/>
        <v>0.3</v>
      </c>
      <c r="DO174" s="7">
        <f t="shared" si="385"/>
        <v>0.3</v>
      </c>
      <c r="DP174" s="7">
        <f>IF(MIN(Data[[#This Row],[¿El agente demuestra escucha activa durante la gestión?6]:[¿El agente parafrasea para confirmar entendimiento?9]])=0,0,30%)</f>
        <v>0.3</v>
      </c>
      <c r="DQ174" s="7">
        <f t="shared" si="386"/>
        <v>0.3</v>
      </c>
      <c r="DR174" s="7">
        <f t="shared" si="387"/>
        <v>0.3</v>
      </c>
      <c r="DS174" s="7">
        <f t="shared" si="388"/>
        <v>0.3</v>
      </c>
      <c r="DT174" s="7">
        <f t="shared" si="389"/>
        <v>0.3</v>
      </c>
      <c r="DU174" s="7">
        <f>IF(MIN(Data[[#This Row],[¿El agente adapta su comunicación al cliente?11]:[¿El agente utiliza el plural corporativo correctamente?14]])=0,0,30%)</f>
        <v>0.3</v>
      </c>
      <c r="DV174" s="7">
        <f t="shared" si="390"/>
        <v>0.25</v>
      </c>
      <c r="DW174" s="7">
        <f t="shared" si="524"/>
        <v>0.25</v>
      </c>
      <c r="DX174" s="7">
        <f t="shared" si="525"/>
        <v>1</v>
      </c>
      <c r="DY174" s="7">
        <f t="shared" si="495"/>
        <v>1</v>
      </c>
      <c r="DZ174" s="7">
        <f t="shared" si="496"/>
        <v>1</v>
      </c>
      <c r="EA174" s="7">
        <f t="shared" si="497"/>
        <v>1</v>
      </c>
      <c r="EB174" s="7">
        <f t="shared" si="498"/>
        <v>1</v>
      </c>
      <c r="EC174" s="7">
        <f t="shared" si="526"/>
        <v>1</v>
      </c>
      <c r="ED174" s="7">
        <f t="shared" si="391"/>
        <v>1</v>
      </c>
      <c r="EE174" s="7">
        <f t="shared" si="392"/>
        <v>1</v>
      </c>
      <c r="EF174" s="7">
        <f>IF(SUM(Data[[#This Row],[¿El agente presenta correctamente los beneficios del producto?23]:[¿El agente comunica beneficios emocionales al cliente?24]])=200%,100%,0%)</f>
        <v>1</v>
      </c>
      <c r="EG174" s="7">
        <f t="shared" si="393"/>
        <v>1</v>
      </c>
      <c r="EH174" s="7">
        <f t="shared" si="394"/>
        <v>1</v>
      </c>
      <c r="EI174" s="7">
        <f t="shared" si="395"/>
        <v>1</v>
      </c>
      <c r="EJ174" s="7">
        <f t="shared" si="527"/>
        <v>1</v>
      </c>
      <c r="EK174" s="7">
        <f t="shared" si="396"/>
        <v>1</v>
      </c>
      <c r="EL174" s="7">
        <f>+Data[[#This Row],[¿El agente explica los términos y condiciones del servicio?28]]</f>
        <v>1</v>
      </c>
      <c r="EM174" s="7">
        <f t="shared" si="397"/>
        <v>1</v>
      </c>
      <c r="EN174" s="7">
        <f>+Data[[#This Row],[¿El agente identifica correctamente la solicitud del cliente? 2]]</f>
        <v>1</v>
      </c>
      <c r="EO174" s="7">
        <f t="shared" si="398"/>
        <v>1</v>
      </c>
      <c r="EP174" s="7">
        <f t="shared" si="399"/>
        <v>1</v>
      </c>
      <c r="EQ174" s="7">
        <f t="shared" si="400"/>
        <v>1</v>
      </c>
      <c r="ER174" s="7">
        <f t="shared" si="528"/>
        <v>1</v>
      </c>
      <c r="ES174" s="7">
        <f t="shared" si="401"/>
        <v>1</v>
      </c>
      <c r="ET174" s="7">
        <f t="shared" si="402"/>
        <v>1</v>
      </c>
      <c r="EU174" s="7">
        <f t="shared" si="529"/>
        <v>1</v>
      </c>
      <c r="EV174" s="7">
        <f t="shared" si="403"/>
        <v>1</v>
      </c>
      <c r="EW174" s="7">
        <f t="shared" si="404"/>
        <v>1</v>
      </c>
      <c r="EX174" s="7">
        <f t="shared" si="499"/>
        <v>1</v>
      </c>
      <c r="EY174" s="7">
        <f t="shared" si="500"/>
        <v>1</v>
      </c>
      <c r="EZ174" s="7">
        <f t="shared" si="405"/>
        <v>1</v>
      </c>
      <c r="FA174" s="7">
        <f t="shared" si="501"/>
        <v>1</v>
      </c>
      <c r="FB174" s="7">
        <f t="shared" si="530"/>
        <v>1</v>
      </c>
      <c r="FC174" s="7">
        <f t="shared" si="531"/>
        <v>1</v>
      </c>
      <c r="FD174" s="7">
        <f t="shared" si="406"/>
        <v>1</v>
      </c>
      <c r="FE174" s="7">
        <f t="shared" si="407"/>
        <v>1</v>
      </c>
      <c r="FF174" s="7">
        <f t="shared" si="408"/>
        <v>1</v>
      </c>
      <c r="FG174" s="7">
        <f t="shared" si="409"/>
        <v>1</v>
      </c>
      <c r="FH174" s="7">
        <f t="shared" si="410"/>
        <v>1</v>
      </c>
      <c r="FI174" s="7">
        <f t="shared" si="411"/>
        <v>0</v>
      </c>
      <c r="FJ174" s="7">
        <f t="shared" si="532"/>
        <v>0</v>
      </c>
      <c r="FK174" s="7">
        <f t="shared" si="412"/>
        <v>1</v>
      </c>
      <c r="FL174" s="7">
        <f>+Data[[#This Row],[¿El agente gestiona la oferta según la campaña vigente?48]]</f>
        <v>1</v>
      </c>
      <c r="FM174" s="7">
        <f t="shared" si="413"/>
        <v>1</v>
      </c>
      <c r="FN174" s="7">
        <f t="shared" si="414"/>
        <v>1</v>
      </c>
      <c r="FO174" s="7">
        <f t="shared" si="415"/>
        <v>1</v>
      </c>
      <c r="FP174" s="7">
        <f t="shared" si="533"/>
        <v>1</v>
      </c>
      <c r="FQ174" s="7">
        <f t="shared" si="416"/>
        <v>1</v>
      </c>
      <c r="FR174" s="7">
        <f>+Data[[#This Row],[¿El agente registra correctamente todas las interacciones?52]]</f>
        <v>1</v>
      </c>
      <c r="FS174" s="7">
        <f t="shared" si="534"/>
        <v>0</v>
      </c>
      <c r="FT174" s="240">
        <f t="shared" si="417"/>
        <v>1</v>
      </c>
      <c r="FU174" s="7">
        <f>+Data[[#This Row],[¿El agente confirma la titularidad del cliente adecuadamente?53]]</f>
        <v>1</v>
      </c>
      <c r="FV174" s="240">
        <f t="shared" si="418"/>
        <v>1</v>
      </c>
      <c r="FW174" s="240">
        <f t="shared" si="419"/>
        <v>1</v>
      </c>
      <c r="FX174" s="7">
        <f t="shared" si="535"/>
        <v>1</v>
      </c>
      <c r="FY174" s="240">
        <f t="shared" si="420"/>
        <v>1</v>
      </c>
      <c r="FZ174" s="7">
        <f>+Data[[#This Row],[¿El agente evita compartir información sensible?56]]</f>
        <v>1</v>
      </c>
      <c r="GA174" s="7">
        <f t="shared" si="536"/>
        <v>1</v>
      </c>
      <c r="GB174" s="189">
        <f t="shared" si="537"/>
        <v>0.1</v>
      </c>
      <c r="GC174" s="189">
        <f t="shared" si="538"/>
        <v>0.3</v>
      </c>
      <c r="GD174" s="190">
        <f t="shared" si="539"/>
        <v>0</v>
      </c>
      <c r="GE174" s="190">
        <f t="shared" si="540"/>
        <v>0.3</v>
      </c>
      <c r="GF174" s="7">
        <f t="shared" si="541"/>
        <v>0.7</v>
      </c>
      <c r="GG174" s="187">
        <f>1</f>
        <v>1</v>
      </c>
      <c r="GH174" s="187">
        <f t="shared" si="421"/>
        <v>1</v>
      </c>
      <c r="GI174" t="str">
        <f t="shared" si="422"/>
        <v/>
      </c>
      <c r="GJ174" t="str">
        <f t="shared" si="423"/>
        <v/>
      </c>
      <c r="GK174" t="str">
        <f t="shared" si="424"/>
        <v/>
      </c>
      <c r="GN174" t="str">
        <f t="shared" si="425"/>
        <v/>
      </c>
      <c r="GO174" t="str">
        <f t="shared" si="426"/>
        <v/>
      </c>
      <c r="GP174" t="str">
        <f t="shared" si="427"/>
        <v/>
      </c>
      <c r="GQ174" t="str">
        <f t="shared" si="428"/>
        <v/>
      </c>
      <c r="GR174" t="str">
        <f t="shared" si="429"/>
        <v/>
      </c>
      <c r="GS174" t="str">
        <f t="shared" si="430"/>
        <v/>
      </c>
      <c r="GT174" t="str">
        <f t="shared" si="431"/>
        <v/>
      </c>
      <c r="GU174" t="e">
        <f>IF(#REF!="No",#REF!,"")</f>
        <v>#REF!</v>
      </c>
      <c r="GV174" t="str">
        <f t="shared" si="432"/>
        <v/>
      </c>
      <c r="GW174" t="str">
        <f t="shared" si="433"/>
        <v/>
      </c>
      <c r="GX174" t="str">
        <f t="shared" si="434"/>
        <v/>
      </c>
      <c r="GY174" t="str">
        <f t="shared" si="435"/>
        <v/>
      </c>
      <c r="GZ174" t="str">
        <f t="shared" si="436"/>
        <v/>
      </c>
      <c r="HA174" t="str">
        <f t="shared" si="437"/>
        <v/>
      </c>
      <c r="HB174" t="str">
        <f t="shared" si="438"/>
        <v/>
      </c>
      <c r="HC174" t="str">
        <f t="shared" si="439"/>
        <v/>
      </c>
      <c r="HD174" t="str">
        <f t="shared" si="440"/>
        <v/>
      </c>
      <c r="HE174" t="str">
        <f t="shared" si="441"/>
        <v/>
      </c>
      <c r="HF174" t="str">
        <f t="shared" si="442"/>
        <v/>
      </c>
      <c r="HG174" t="str">
        <f t="shared" si="443"/>
        <v/>
      </c>
      <c r="HH174" t="str">
        <f t="shared" si="444"/>
        <v/>
      </c>
      <c r="HI174" t="str">
        <f t="shared" si="445"/>
        <v/>
      </c>
      <c r="HJ174" t="str">
        <f t="shared" si="446"/>
        <v/>
      </c>
      <c r="HK174" t="str">
        <f t="shared" si="447"/>
        <v/>
      </c>
      <c r="HL174" t="str">
        <f t="shared" si="448"/>
        <v/>
      </c>
      <c r="HM174" t="str">
        <f t="shared" si="449"/>
        <v/>
      </c>
      <c r="HN174" t="str">
        <f t="shared" si="450"/>
        <v/>
      </c>
      <c r="HO174" t="str">
        <f t="shared" si="451"/>
        <v/>
      </c>
      <c r="HP174" t="str">
        <f t="shared" si="452"/>
        <v/>
      </c>
      <c r="HQ174" t="e">
        <f>IF(#REF!="No",#REF!,"")</f>
        <v>#REF!</v>
      </c>
      <c r="HR174" t="e">
        <f>IF(#REF!="No",#REF!,"")</f>
        <v>#REF!</v>
      </c>
      <c r="HS174" t="str">
        <f t="shared" si="453"/>
        <v/>
      </c>
      <c r="HT174" t="str">
        <f t="shared" si="454"/>
        <v/>
      </c>
      <c r="HU174" t="str">
        <f t="shared" si="455"/>
        <v/>
      </c>
      <c r="HV174" t="str">
        <f t="shared" si="456"/>
        <v/>
      </c>
      <c r="HW174" t="str">
        <f t="shared" si="457"/>
        <v/>
      </c>
      <c r="HX174" t="str">
        <f t="shared" si="458"/>
        <v xml:space="preserve">¿El agente maneja correctamente las objeciones del cliente? </v>
      </c>
      <c r="HY174" t="str">
        <f t="shared" si="459"/>
        <v/>
      </c>
      <c r="HZ174" t="str">
        <f t="shared" si="460"/>
        <v/>
      </c>
      <c r="IA174" t="str">
        <f t="shared" si="461"/>
        <v/>
      </c>
      <c r="IB174" t="str">
        <f t="shared" si="462"/>
        <v/>
      </c>
      <c r="IC174" t="str">
        <f t="shared" si="463"/>
        <v/>
      </c>
      <c r="ID174" s="187" t="str">
        <f t="shared" si="464"/>
        <v/>
      </c>
      <c r="IE174" s="187" t="str">
        <f t="shared" si="465"/>
        <v/>
      </c>
      <c r="IF174" s="187" t="str">
        <f t="shared" si="466"/>
        <v/>
      </c>
      <c r="IG174" s="187" t="str">
        <f t="shared" si="467"/>
        <v/>
      </c>
      <c r="IH174" s="78" t="str">
        <f>A174&amp;" "&amp;F174&amp;" "&amp;Data[[#This Row],[mes]]</f>
        <v>Ruby Yirelis Arauz Rodriguez Outbound jun-26</v>
      </c>
      <c r="II174" s="78">
        <f>COUNTIF($IH174:$IH590,IH174)</f>
        <v>3</v>
      </c>
      <c r="IJ174" s="78">
        <f t="shared" si="542"/>
        <v>0</v>
      </c>
      <c r="IK174" s="78">
        <f>IF(Data[[#This Row],[Muestra Critica]]&gt;0,Data[[#This Row],[Muestra Critica]],"")</f>
        <v>1</v>
      </c>
      <c r="IL174">
        <f>IF(IK174="","",COUNTIF($IK$3:$IK590,IK174))</f>
        <v>397</v>
      </c>
      <c r="IM174">
        <f t="shared" si="543"/>
        <v>0</v>
      </c>
      <c r="IN174" s="188" t="str">
        <f t="shared" si="468"/>
        <v>jun-26</v>
      </c>
      <c r="IO174" s="78"/>
      <c r="IP174" s="78"/>
      <c r="IQ174" s="78"/>
      <c r="IR174" s="78"/>
      <c r="IS174" s="78" t="str">
        <f ca="1">IFERROR(_xlfn.XLOOKUP(A:A,HC!B:B,HC!E:E,,0),0)</f>
        <v>&gt; 60 dias</v>
      </c>
    </row>
    <row r="175" spans="1:253" ht="15.5">
      <c r="A175" s="224" t="s">
        <v>295</v>
      </c>
      <c r="B175" s="205">
        <v>61563772</v>
      </c>
      <c r="C175" s="210">
        <v>46174</v>
      </c>
      <c r="D175" s="205" t="s">
        <v>441</v>
      </c>
      <c r="E175" s="205" t="s">
        <v>433</v>
      </c>
      <c r="F175" s="205" t="s">
        <v>32</v>
      </c>
      <c r="G175" s="205" t="s">
        <v>436</v>
      </c>
      <c r="H175" s="205" t="s">
        <v>455</v>
      </c>
      <c r="I175" s="206" t="s">
        <v>447</v>
      </c>
      <c r="J175" s="168" t="s">
        <v>33</v>
      </c>
      <c r="K175" s="168" t="s">
        <v>33</v>
      </c>
      <c r="L175" s="168" t="s">
        <v>34</v>
      </c>
      <c r="M175" s="168" t="s">
        <v>33</v>
      </c>
      <c r="N175" s="168" t="s">
        <v>33</v>
      </c>
      <c r="O175" s="168" t="s">
        <v>33</v>
      </c>
      <c r="P175" s="168" t="s">
        <v>33</v>
      </c>
      <c r="Q175" s="168" t="s">
        <v>33</v>
      </c>
      <c r="R175" s="168" t="s">
        <v>33</v>
      </c>
      <c r="S175" s="168" t="s">
        <v>33</v>
      </c>
      <c r="T175" s="168" t="s">
        <v>33</v>
      </c>
      <c r="U175" s="168" t="s">
        <v>33</v>
      </c>
      <c r="V175" s="169" t="s">
        <v>33</v>
      </c>
      <c r="W175" s="169" t="s">
        <v>33</v>
      </c>
      <c r="X175" s="169" t="s">
        <v>33</v>
      </c>
      <c r="Y175" s="169" t="s">
        <v>33</v>
      </c>
      <c r="Z175" s="169" t="s">
        <v>33</v>
      </c>
      <c r="AA175" s="169" t="s">
        <v>33</v>
      </c>
      <c r="AB175" s="169" t="s">
        <v>33</v>
      </c>
      <c r="AC175" s="169" t="s">
        <v>33</v>
      </c>
      <c r="AD175" s="169" t="s">
        <v>33</v>
      </c>
      <c r="AE175" s="169" t="s">
        <v>33</v>
      </c>
      <c r="AF175" s="169" t="s">
        <v>33</v>
      </c>
      <c r="AG175" s="169" t="s">
        <v>33</v>
      </c>
      <c r="AH175" s="169" t="s">
        <v>33</v>
      </c>
      <c r="AI175" s="169" t="s">
        <v>33</v>
      </c>
      <c r="AJ175" s="169" t="s">
        <v>33</v>
      </c>
      <c r="AK175" s="169" t="s">
        <v>33</v>
      </c>
      <c r="AL175" s="169" t="s">
        <v>33</v>
      </c>
      <c r="AM175" s="169" t="s">
        <v>33</v>
      </c>
      <c r="AN175" s="169" t="s">
        <v>33</v>
      </c>
      <c r="AO175" s="169" t="s">
        <v>33</v>
      </c>
      <c r="AP175" s="169" t="s">
        <v>33</v>
      </c>
      <c r="AQ175" s="169" t="s">
        <v>464</v>
      </c>
      <c r="AR175" s="169" t="s">
        <v>33</v>
      </c>
      <c r="AS175" s="169" t="s">
        <v>34</v>
      </c>
      <c r="AT175" s="169" t="s">
        <v>33</v>
      </c>
      <c r="AU175" s="169" t="s">
        <v>33</v>
      </c>
      <c r="AV175" s="169" t="s">
        <v>33</v>
      </c>
      <c r="AW175" s="169" t="s">
        <v>34</v>
      </c>
      <c r="AX175" s="169" t="s">
        <v>33</v>
      </c>
      <c r="AY175" s="169" t="s">
        <v>33</v>
      </c>
      <c r="AZ175" s="169" t="s">
        <v>33</v>
      </c>
      <c r="BA175" s="169" t="s">
        <v>33</v>
      </c>
      <c r="BB175" s="169" t="s">
        <v>33</v>
      </c>
      <c r="BC175" s="207" t="s">
        <v>33</v>
      </c>
      <c r="BD175" s="207" t="s">
        <v>33</v>
      </c>
      <c r="BE175" s="207" t="s">
        <v>33</v>
      </c>
      <c r="BF175" s="208" t="s">
        <v>33</v>
      </c>
      <c r="BG175" s="196"/>
      <c r="BH175" s="211" t="str">
        <f>Data[[#This Row],[Tipo de Muestra]]</f>
        <v>Critica</v>
      </c>
      <c r="BI175" s="196"/>
      <c r="BJ175" s="196"/>
      <c r="BK175">
        <f t="shared" si="376"/>
        <v>1</v>
      </c>
      <c r="BL175">
        <f t="shared" si="377"/>
        <v>1</v>
      </c>
      <c r="BM175">
        <f t="shared" si="503"/>
        <v>0</v>
      </c>
      <c r="BN175">
        <f t="shared" si="504"/>
        <v>1</v>
      </c>
      <c r="BO175">
        <f t="shared" si="505"/>
        <v>1</v>
      </c>
      <c r="BP175">
        <f t="shared" si="506"/>
        <v>1</v>
      </c>
      <c r="BQ175">
        <f t="shared" si="507"/>
        <v>1</v>
      </c>
      <c r="BR175">
        <f t="shared" si="508"/>
        <v>1</v>
      </c>
      <c r="BS175">
        <f t="shared" si="509"/>
        <v>1</v>
      </c>
      <c r="BT175">
        <f t="shared" si="510"/>
        <v>1</v>
      </c>
      <c r="BU175">
        <f t="shared" si="511"/>
        <v>1</v>
      </c>
      <c r="BV175">
        <f t="shared" si="512"/>
        <v>1</v>
      </c>
      <c r="BW175">
        <f t="shared" si="513"/>
        <v>1</v>
      </c>
      <c r="BX175">
        <f t="shared" si="514"/>
        <v>1</v>
      </c>
      <c r="BY175">
        <f t="shared" si="515"/>
        <v>1</v>
      </c>
      <c r="BZ175">
        <f t="shared" si="516"/>
        <v>1</v>
      </c>
      <c r="CA175">
        <f t="shared" si="517"/>
        <v>1</v>
      </c>
      <c r="CB175">
        <f t="shared" si="518"/>
        <v>1</v>
      </c>
      <c r="CC175">
        <f t="shared" si="519"/>
        <v>1</v>
      </c>
      <c r="CD175">
        <f t="shared" si="520"/>
        <v>1</v>
      </c>
      <c r="CE175">
        <f t="shared" si="521"/>
        <v>1</v>
      </c>
      <c r="CF175">
        <f t="shared" si="469"/>
        <v>1</v>
      </c>
      <c r="CG175">
        <f t="shared" si="470"/>
        <v>1</v>
      </c>
      <c r="CH175">
        <f t="shared" si="471"/>
        <v>1</v>
      </c>
      <c r="CI175">
        <f t="shared" si="472"/>
        <v>1</v>
      </c>
      <c r="CJ175">
        <f t="shared" si="473"/>
        <v>1</v>
      </c>
      <c r="CK175">
        <f t="shared" si="474"/>
        <v>1</v>
      </c>
      <c r="CL175">
        <f t="shared" si="475"/>
        <v>1</v>
      </c>
      <c r="CM175">
        <f t="shared" si="476"/>
        <v>1</v>
      </c>
      <c r="CN175">
        <f t="shared" si="477"/>
        <v>1</v>
      </c>
      <c r="CO175">
        <f t="shared" si="478"/>
        <v>1</v>
      </c>
      <c r="CP175">
        <f t="shared" si="479"/>
        <v>1</v>
      </c>
      <c r="CQ175">
        <f t="shared" si="480"/>
        <v>1</v>
      </c>
      <c r="CR175">
        <f t="shared" si="481"/>
        <v>1</v>
      </c>
      <c r="CS175">
        <f t="shared" si="482"/>
        <v>0</v>
      </c>
      <c r="CT175">
        <f t="shared" si="483"/>
        <v>1</v>
      </c>
      <c r="CU175">
        <f t="shared" si="484"/>
        <v>1</v>
      </c>
      <c r="CV175">
        <f t="shared" si="485"/>
        <v>1</v>
      </c>
      <c r="CW175">
        <f t="shared" si="486"/>
        <v>0</v>
      </c>
      <c r="CX175">
        <f t="shared" si="487"/>
        <v>1</v>
      </c>
      <c r="CY175">
        <f t="shared" si="488"/>
        <v>1</v>
      </c>
      <c r="CZ175">
        <f t="shared" si="489"/>
        <v>1</v>
      </c>
      <c r="DA175">
        <f t="shared" si="490"/>
        <v>1</v>
      </c>
      <c r="DB175">
        <f t="shared" si="491"/>
        <v>1</v>
      </c>
      <c r="DC175" s="187">
        <f t="shared" si="492"/>
        <v>1</v>
      </c>
      <c r="DD175" s="187">
        <f t="shared" si="493"/>
        <v>1</v>
      </c>
      <c r="DE175" s="187">
        <f t="shared" si="494"/>
        <v>1</v>
      </c>
      <c r="DF175" s="187">
        <f t="shared" si="378"/>
        <v>1</v>
      </c>
      <c r="DG175">
        <f t="shared" si="522"/>
        <v>1</v>
      </c>
      <c r="DH175" s="7">
        <f t="shared" si="379"/>
        <v>0.15</v>
      </c>
      <c r="DI175" s="7">
        <f t="shared" si="380"/>
        <v>0.15</v>
      </c>
      <c r="DJ175" s="7">
        <f t="shared" si="381"/>
        <v>0</v>
      </c>
      <c r="DK175" s="7">
        <f t="shared" si="523"/>
        <v>0</v>
      </c>
      <c r="DL175" s="7">
        <f t="shared" si="382"/>
        <v>0.3</v>
      </c>
      <c r="DM175" s="7">
        <f t="shared" si="383"/>
        <v>0.3</v>
      </c>
      <c r="DN175" s="7">
        <f t="shared" si="384"/>
        <v>0.3</v>
      </c>
      <c r="DO175" s="7">
        <f t="shared" si="385"/>
        <v>0.3</v>
      </c>
      <c r="DP175" s="7">
        <f>IF(MIN(Data[[#This Row],[¿El agente demuestra escucha activa durante la gestión?6]:[¿El agente parafrasea para confirmar entendimiento?9]])=0,0,30%)</f>
        <v>0.3</v>
      </c>
      <c r="DQ175" s="7">
        <f t="shared" si="386"/>
        <v>0.3</v>
      </c>
      <c r="DR175" s="7">
        <f t="shared" si="387"/>
        <v>0.3</v>
      </c>
      <c r="DS175" s="7">
        <f t="shared" si="388"/>
        <v>0.3</v>
      </c>
      <c r="DT175" s="7">
        <f t="shared" si="389"/>
        <v>0.3</v>
      </c>
      <c r="DU175" s="7">
        <f>IF(MIN(Data[[#This Row],[¿El agente adapta su comunicación al cliente?11]:[¿El agente utiliza el plural corporativo correctamente?14]])=0,0,30%)</f>
        <v>0.3</v>
      </c>
      <c r="DV175" s="7">
        <f t="shared" si="390"/>
        <v>0.25</v>
      </c>
      <c r="DW175" s="7">
        <f t="shared" si="524"/>
        <v>0.25</v>
      </c>
      <c r="DX175" s="7">
        <f t="shared" si="525"/>
        <v>0.85</v>
      </c>
      <c r="DY175" s="7">
        <f t="shared" si="495"/>
        <v>1</v>
      </c>
      <c r="DZ175" s="7">
        <f t="shared" si="496"/>
        <v>1</v>
      </c>
      <c r="EA175" s="7">
        <f t="shared" si="497"/>
        <v>1</v>
      </c>
      <c r="EB175" s="7">
        <f t="shared" si="498"/>
        <v>1</v>
      </c>
      <c r="EC175" s="7">
        <f t="shared" si="526"/>
        <v>1</v>
      </c>
      <c r="ED175" s="7">
        <f t="shared" si="391"/>
        <v>1</v>
      </c>
      <c r="EE175" s="7">
        <f t="shared" si="392"/>
        <v>1</v>
      </c>
      <c r="EF175" s="7">
        <f>IF(SUM(Data[[#This Row],[¿El agente presenta correctamente los beneficios del producto?23]:[¿El agente comunica beneficios emocionales al cliente?24]])=200%,100%,0%)</f>
        <v>1</v>
      </c>
      <c r="EG175" s="7">
        <f t="shared" si="393"/>
        <v>1</v>
      </c>
      <c r="EH175" s="7">
        <f t="shared" si="394"/>
        <v>1</v>
      </c>
      <c r="EI175" s="7">
        <f t="shared" si="395"/>
        <v>1</v>
      </c>
      <c r="EJ175" s="7">
        <f t="shared" si="527"/>
        <v>1</v>
      </c>
      <c r="EK175" s="7">
        <f t="shared" si="396"/>
        <v>1</v>
      </c>
      <c r="EL175" s="7">
        <f>+Data[[#This Row],[¿El agente explica los términos y condiciones del servicio?28]]</f>
        <v>1</v>
      </c>
      <c r="EM175" s="7">
        <f t="shared" si="397"/>
        <v>1</v>
      </c>
      <c r="EN175" s="7">
        <f>+Data[[#This Row],[¿El agente identifica correctamente la solicitud del cliente? 2]]</f>
        <v>1</v>
      </c>
      <c r="EO175" s="7">
        <f t="shared" si="398"/>
        <v>1</v>
      </c>
      <c r="EP175" s="7">
        <f t="shared" si="399"/>
        <v>1</v>
      </c>
      <c r="EQ175" s="7">
        <f t="shared" si="400"/>
        <v>1</v>
      </c>
      <c r="ER175" s="7">
        <f t="shared" si="528"/>
        <v>1</v>
      </c>
      <c r="ES175" s="7">
        <f t="shared" si="401"/>
        <v>1</v>
      </c>
      <c r="ET175" s="7">
        <f t="shared" si="402"/>
        <v>1</v>
      </c>
      <c r="EU175" s="7">
        <f t="shared" si="529"/>
        <v>1</v>
      </c>
      <c r="EV175" s="7">
        <f t="shared" si="403"/>
        <v>1</v>
      </c>
      <c r="EW175" s="7">
        <f t="shared" si="404"/>
        <v>1</v>
      </c>
      <c r="EX175" s="7">
        <f t="shared" si="499"/>
        <v>1</v>
      </c>
      <c r="EY175" s="7">
        <f t="shared" si="500"/>
        <v>1</v>
      </c>
      <c r="EZ175" s="7">
        <f t="shared" si="405"/>
        <v>1</v>
      </c>
      <c r="FA175" s="7">
        <f t="shared" si="501"/>
        <v>1</v>
      </c>
      <c r="FB175" s="7">
        <f t="shared" si="530"/>
        <v>1</v>
      </c>
      <c r="FC175" s="7">
        <f t="shared" si="531"/>
        <v>1</v>
      </c>
      <c r="FD175" s="7">
        <f t="shared" si="406"/>
        <v>1</v>
      </c>
      <c r="FE175" s="7">
        <f t="shared" si="407"/>
        <v>0</v>
      </c>
      <c r="FF175" s="7">
        <f t="shared" si="408"/>
        <v>1</v>
      </c>
      <c r="FG175" s="7">
        <f t="shared" si="409"/>
        <v>1</v>
      </c>
      <c r="FH175" s="7">
        <f t="shared" si="410"/>
        <v>1</v>
      </c>
      <c r="FI175" s="7">
        <f t="shared" si="411"/>
        <v>0</v>
      </c>
      <c r="FJ175" s="7">
        <f t="shared" si="532"/>
        <v>0</v>
      </c>
      <c r="FK175" s="7">
        <f t="shared" si="412"/>
        <v>1</v>
      </c>
      <c r="FL175" s="7">
        <f>+Data[[#This Row],[¿El agente gestiona la oferta según la campaña vigente?48]]</f>
        <v>1</v>
      </c>
      <c r="FM175" s="7">
        <f t="shared" si="413"/>
        <v>1</v>
      </c>
      <c r="FN175" s="7">
        <f t="shared" si="414"/>
        <v>1</v>
      </c>
      <c r="FO175" s="7">
        <f t="shared" si="415"/>
        <v>1</v>
      </c>
      <c r="FP175" s="7">
        <f t="shared" si="533"/>
        <v>1</v>
      </c>
      <c r="FQ175" s="7">
        <f t="shared" si="416"/>
        <v>1</v>
      </c>
      <c r="FR175" s="7">
        <f>+Data[[#This Row],[¿El agente registra correctamente todas las interacciones?52]]</f>
        <v>1</v>
      </c>
      <c r="FS175" s="7">
        <f t="shared" si="534"/>
        <v>0</v>
      </c>
      <c r="FT175" s="240">
        <f t="shared" si="417"/>
        <v>1</v>
      </c>
      <c r="FU175" s="7">
        <f>+Data[[#This Row],[¿El agente confirma la titularidad del cliente adecuadamente?53]]</f>
        <v>1</v>
      </c>
      <c r="FV175" s="240">
        <f t="shared" si="418"/>
        <v>1</v>
      </c>
      <c r="FW175" s="240">
        <f t="shared" si="419"/>
        <v>1</v>
      </c>
      <c r="FX175" s="7">
        <f t="shared" si="535"/>
        <v>1</v>
      </c>
      <c r="FY175" s="240">
        <f t="shared" si="420"/>
        <v>1</v>
      </c>
      <c r="FZ175" s="7">
        <f>+Data[[#This Row],[¿El agente evita compartir información sensible?56]]</f>
        <v>1</v>
      </c>
      <c r="GA175" s="7">
        <f t="shared" si="536"/>
        <v>1</v>
      </c>
      <c r="GB175" s="189">
        <f t="shared" si="537"/>
        <v>8.5000000000000006E-2</v>
      </c>
      <c r="GC175" s="189">
        <f t="shared" si="538"/>
        <v>0.3</v>
      </c>
      <c r="GD175" s="190">
        <f t="shared" si="539"/>
        <v>0</v>
      </c>
      <c r="GE175" s="190">
        <f t="shared" si="540"/>
        <v>0.3</v>
      </c>
      <c r="GF175" s="7">
        <f t="shared" si="541"/>
        <v>0.68500000000000005</v>
      </c>
      <c r="GG175" s="187">
        <f>1</f>
        <v>1</v>
      </c>
      <c r="GH175" s="187">
        <f t="shared" si="421"/>
        <v>1</v>
      </c>
      <c r="GI175" t="str">
        <f t="shared" si="422"/>
        <v/>
      </c>
      <c r="GJ175" t="str">
        <f t="shared" si="423"/>
        <v/>
      </c>
      <c r="GK175" t="str">
        <f t="shared" si="424"/>
        <v xml:space="preserve">¿El agente cumple con la identificación formal y profesional? </v>
      </c>
      <c r="GN175" t="str">
        <f t="shared" si="425"/>
        <v/>
      </c>
      <c r="GO175" t="str">
        <f t="shared" si="426"/>
        <v/>
      </c>
      <c r="GP175" t="str">
        <f t="shared" si="427"/>
        <v/>
      </c>
      <c r="GQ175" t="str">
        <f t="shared" si="428"/>
        <v/>
      </c>
      <c r="GR175" t="str">
        <f t="shared" si="429"/>
        <v/>
      </c>
      <c r="GS175" t="str">
        <f t="shared" si="430"/>
        <v/>
      </c>
      <c r="GT175" t="str">
        <f t="shared" si="431"/>
        <v/>
      </c>
      <c r="GU175" t="e">
        <f>IF(#REF!="No",#REF!,"")</f>
        <v>#REF!</v>
      </c>
      <c r="GV175" t="str">
        <f t="shared" si="432"/>
        <v/>
      </c>
      <c r="GW175" t="str">
        <f t="shared" si="433"/>
        <v/>
      </c>
      <c r="GX175" t="str">
        <f t="shared" si="434"/>
        <v/>
      </c>
      <c r="GY175" t="str">
        <f t="shared" si="435"/>
        <v/>
      </c>
      <c r="GZ175" t="str">
        <f t="shared" si="436"/>
        <v/>
      </c>
      <c r="HA175" t="str">
        <f t="shared" si="437"/>
        <v/>
      </c>
      <c r="HB175" t="str">
        <f t="shared" si="438"/>
        <v/>
      </c>
      <c r="HC175" t="str">
        <f t="shared" si="439"/>
        <v/>
      </c>
      <c r="HD175" t="str">
        <f t="shared" si="440"/>
        <v/>
      </c>
      <c r="HE175" t="str">
        <f t="shared" si="441"/>
        <v/>
      </c>
      <c r="HF175" t="str">
        <f t="shared" si="442"/>
        <v/>
      </c>
      <c r="HG175" t="str">
        <f t="shared" si="443"/>
        <v/>
      </c>
      <c r="HH175" t="str">
        <f t="shared" si="444"/>
        <v/>
      </c>
      <c r="HI175" t="str">
        <f t="shared" si="445"/>
        <v/>
      </c>
      <c r="HJ175" t="str">
        <f t="shared" si="446"/>
        <v/>
      </c>
      <c r="HK175" t="str">
        <f t="shared" si="447"/>
        <v/>
      </c>
      <c r="HL175" t="str">
        <f t="shared" si="448"/>
        <v/>
      </c>
      <c r="HM175" t="str">
        <f t="shared" si="449"/>
        <v/>
      </c>
      <c r="HN175" t="str">
        <f t="shared" si="450"/>
        <v/>
      </c>
      <c r="HO175" t="str">
        <f t="shared" si="451"/>
        <v/>
      </c>
      <c r="HP175" t="str">
        <f t="shared" si="452"/>
        <v/>
      </c>
      <c r="HQ175" t="e">
        <f>IF(#REF!="No",#REF!,"")</f>
        <v>#REF!</v>
      </c>
      <c r="HR175" t="e">
        <f>IF(#REF!="No",#REF!,"")</f>
        <v>#REF!</v>
      </c>
      <c r="HS175" t="str">
        <f t="shared" si="453"/>
        <v/>
      </c>
      <c r="HT175" t="str">
        <f t="shared" si="454"/>
        <v xml:space="preserve">¿El agente realiza venta cruzada cuando corresponde? </v>
      </c>
      <c r="HU175" t="str">
        <f t="shared" si="455"/>
        <v/>
      </c>
      <c r="HV175" t="str">
        <f t="shared" si="456"/>
        <v/>
      </c>
      <c r="HW175" t="str">
        <f t="shared" si="457"/>
        <v/>
      </c>
      <c r="HX175" t="str">
        <f t="shared" si="458"/>
        <v xml:space="preserve">¿El agente maneja correctamente las objeciones del cliente? </v>
      </c>
      <c r="HY175" t="str">
        <f t="shared" si="459"/>
        <v/>
      </c>
      <c r="HZ175" t="str">
        <f t="shared" si="460"/>
        <v/>
      </c>
      <c r="IA175" t="str">
        <f t="shared" si="461"/>
        <v/>
      </c>
      <c r="IB175" t="str">
        <f t="shared" si="462"/>
        <v/>
      </c>
      <c r="IC175" t="str">
        <f t="shared" si="463"/>
        <v/>
      </c>
      <c r="ID175" s="187" t="str">
        <f t="shared" si="464"/>
        <v/>
      </c>
      <c r="IE175" s="187" t="str">
        <f t="shared" si="465"/>
        <v/>
      </c>
      <c r="IF175" s="187" t="str">
        <f t="shared" si="466"/>
        <v/>
      </c>
      <c r="IG175" s="187" t="str">
        <f t="shared" si="467"/>
        <v/>
      </c>
      <c r="IH175" s="78" t="str">
        <f>A175&amp;" "&amp;F175&amp;" "&amp;Data[[#This Row],[mes]]</f>
        <v>Emily Nicolle Trejos Alvarado Outbound jun-26</v>
      </c>
      <c r="II175" s="78">
        <f t="shared" ref="II175:II206" si="544">COUNTIF($IH174:$IH590,IH175)</f>
        <v>3</v>
      </c>
      <c r="IJ175" s="78">
        <f t="shared" si="542"/>
        <v>0</v>
      </c>
      <c r="IK175" s="78">
        <f>IF(Data[[#This Row],[Muestra Critica]]&gt;0,Data[[#This Row],[Muestra Critica]],"")</f>
        <v>1</v>
      </c>
      <c r="IL175">
        <f>IF(IK175="","",COUNTIF($IK$3:$IK590,IK175))</f>
        <v>397</v>
      </c>
      <c r="IM175">
        <f t="shared" si="543"/>
        <v>0</v>
      </c>
      <c r="IN175" s="188" t="str">
        <f t="shared" si="468"/>
        <v>jun-26</v>
      </c>
      <c r="IO175" s="78"/>
      <c r="IP175" s="78"/>
      <c r="IQ175" s="78"/>
      <c r="IR175" s="78"/>
      <c r="IS175" s="78" t="str">
        <f ca="1">IFERROR(_xlfn.XLOOKUP(A:A,HC!B:B,HC!E:E,,0),0)</f>
        <v>&gt; 60 dias</v>
      </c>
    </row>
    <row r="176" spans="1:253" ht="15.5">
      <c r="A176" s="205" t="s">
        <v>296</v>
      </c>
      <c r="B176" s="205">
        <v>65005446</v>
      </c>
      <c r="C176" s="210">
        <v>46174</v>
      </c>
      <c r="D176" s="205" t="s">
        <v>441</v>
      </c>
      <c r="E176" s="205" t="s">
        <v>433</v>
      </c>
      <c r="F176" s="205" t="s">
        <v>32</v>
      </c>
      <c r="G176" s="205" t="s">
        <v>436</v>
      </c>
      <c r="H176" s="205" t="s">
        <v>455</v>
      </c>
      <c r="I176" s="206" t="s">
        <v>447</v>
      </c>
      <c r="J176" s="168" t="s">
        <v>33</v>
      </c>
      <c r="K176" s="168" t="s">
        <v>33</v>
      </c>
      <c r="L176" s="168" t="s">
        <v>34</v>
      </c>
      <c r="M176" s="168" t="s">
        <v>33</v>
      </c>
      <c r="N176" s="168" t="s">
        <v>33</v>
      </c>
      <c r="O176" s="168" t="s">
        <v>33</v>
      </c>
      <c r="P176" s="168" t="s">
        <v>33</v>
      </c>
      <c r="Q176" s="168" t="s">
        <v>33</v>
      </c>
      <c r="R176" s="168" t="s">
        <v>33</v>
      </c>
      <c r="S176" s="168" t="s">
        <v>33</v>
      </c>
      <c r="T176" s="168" t="s">
        <v>33</v>
      </c>
      <c r="U176" s="168" t="s">
        <v>33</v>
      </c>
      <c r="V176" s="169" t="s">
        <v>33</v>
      </c>
      <c r="W176" s="169" t="s">
        <v>33</v>
      </c>
      <c r="X176" s="169" t="s">
        <v>33</v>
      </c>
      <c r="Y176" s="169" t="s">
        <v>33</v>
      </c>
      <c r="Z176" s="169" t="s">
        <v>33</v>
      </c>
      <c r="AA176" s="169" t="s">
        <v>34</v>
      </c>
      <c r="AB176" s="169" t="s">
        <v>33</v>
      </c>
      <c r="AC176" s="169" t="s">
        <v>33</v>
      </c>
      <c r="AD176" s="169" t="s">
        <v>33</v>
      </c>
      <c r="AE176" s="169" t="s">
        <v>33</v>
      </c>
      <c r="AF176" s="169" t="s">
        <v>33</v>
      </c>
      <c r="AG176" s="169" t="s">
        <v>33</v>
      </c>
      <c r="AH176" s="169" t="s">
        <v>33</v>
      </c>
      <c r="AI176" s="169" t="s">
        <v>33</v>
      </c>
      <c r="AJ176" s="169" t="s">
        <v>33</v>
      </c>
      <c r="AK176" s="169" t="s">
        <v>33</v>
      </c>
      <c r="AL176" s="169" t="s">
        <v>33</v>
      </c>
      <c r="AM176" s="169" t="s">
        <v>33</v>
      </c>
      <c r="AN176" s="169" t="s">
        <v>33</v>
      </c>
      <c r="AO176" s="169" t="s">
        <v>33</v>
      </c>
      <c r="AP176" s="169" t="s">
        <v>33</v>
      </c>
      <c r="AQ176" s="169" t="s">
        <v>464</v>
      </c>
      <c r="AR176" s="169" t="s">
        <v>33</v>
      </c>
      <c r="AS176" s="169" t="s">
        <v>33</v>
      </c>
      <c r="AT176" s="169" t="s">
        <v>34</v>
      </c>
      <c r="AU176" s="169" t="s">
        <v>33</v>
      </c>
      <c r="AV176" s="169" t="s">
        <v>33</v>
      </c>
      <c r="AW176" s="169" t="s">
        <v>34</v>
      </c>
      <c r="AX176" s="169" t="s">
        <v>33</v>
      </c>
      <c r="AY176" s="169" t="s">
        <v>33</v>
      </c>
      <c r="AZ176" s="169" t="s">
        <v>33</v>
      </c>
      <c r="BA176" s="169" t="s">
        <v>33</v>
      </c>
      <c r="BB176" s="169" t="s">
        <v>33</v>
      </c>
      <c r="BC176" s="207" t="s">
        <v>33</v>
      </c>
      <c r="BD176" s="207" t="s">
        <v>33</v>
      </c>
      <c r="BE176" s="207" t="s">
        <v>33</v>
      </c>
      <c r="BF176" s="208" t="s">
        <v>33</v>
      </c>
      <c r="BG176" s="196"/>
      <c r="BH176" s="211" t="str">
        <f>Data[[#This Row],[Tipo de Muestra]]</f>
        <v>Critica</v>
      </c>
      <c r="BI176" s="196"/>
      <c r="BJ176" s="196"/>
      <c r="BK176">
        <f t="shared" si="376"/>
        <v>1</v>
      </c>
      <c r="BL176">
        <f t="shared" si="377"/>
        <v>1</v>
      </c>
      <c r="BM176">
        <f t="shared" si="503"/>
        <v>0</v>
      </c>
      <c r="BN176">
        <f t="shared" si="504"/>
        <v>1</v>
      </c>
      <c r="BO176">
        <f t="shared" si="505"/>
        <v>1</v>
      </c>
      <c r="BP176">
        <f t="shared" si="506"/>
        <v>1</v>
      </c>
      <c r="BQ176">
        <f t="shared" si="507"/>
        <v>1</v>
      </c>
      <c r="BR176">
        <f t="shared" si="508"/>
        <v>1</v>
      </c>
      <c r="BS176">
        <f t="shared" si="509"/>
        <v>1</v>
      </c>
      <c r="BT176">
        <f t="shared" si="510"/>
        <v>1</v>
      </c>
      <c r="BU176">
        <f t="shared" si="511"/>
        <v>1</v>
      </c>
      <c r="BV176">
        <f t="shared" si="512"/>
        <v>1</v>
      </c>
      <c r="BW176">
        <f t="shared" si="513"/>
        <v>1</v>
      </c>
      <c r="BX176">
        <f t="shared" si="514"/>
        <v>1</v>
      </c>
      <c r="BY176">
        <f t="shared" si="515"/>
        <v>1</v>
      </c>
      <c r="BZ176">
        <f t="shared" si="516"/>
        <v>1</v>
      </c>
      <c r="CA176">
        <f t="shared" si="517"/>
        <v>1</v>
      </c>
      <c r="CB176">
        <f t="shared" si="518"/>
        <v>0</v>
      </c>
      <c r="CC176">
        <f t="shared" si="519"/>
        <v>1</v>
      </c>
      <c r="CD176">
        <f t="shared" si="520"/>
        <v>1</v>
      </c>
      <c r="CE176">
        <f t="shared" si="521"/>
        <v>1</v>
      </c>
      <c r="CF176">
        <f t="shared" si="469"/>
        <v>1</v>
      </c>
      <c r="CG176">
        <f t="shared" si="470"/>
        <v>1</v>
      </c>
      <c r="CH176">
        <f t="shared" si="471"/>
        <v>1</v>
      </c>
      <c r="CI176">
        <f t="shared" si="472"/>
        <v>1</v>
      </c>
      <c r="CJ176">
        <f t="shared" si="473"/>
        <v>1</v>
      </c>
      <c r="CK176">
        <f t="shared" si="474"/>
        <v>1</v>
      </c>
      <c r="CL176">
        <f t="shared" si="475"/>
        <v>1</v>
      </c>
      <c r="CM176">
        <f t="shared" si="476"/>
        <v>1</v>
      </c>
      <c r="CN176">
        <f t="shared" si="477"/>
        <v>1</v>
      </c>
      <c r="CO176">
        <f t="shared" si="478"/>
        <v>1</v>
      </c>
      <c r="CP176">
        <f t="shared" si="479"/>
        <v>1</v>
      </c>
      <c r="CQ176">
        <f t="shared" si="480"/>
        <v>1</v>
      </c>
      <c r="CR176">
        <f t="shared" si="481"/>
        <v>1</v>
      </c>
      <c r="CS176">
        <f t="shared" si="482"/>
        <v>1</v>
      </c>
      <c r="CT176">
        <f t="shared" si="483"/>
        <v>0</v>
      </c>
      <c r="CU176">
        <f t="shared" si="484"/>
        <v>1</v>
      </c>
      <c r="CV176">
        <f t="shared" si="485"/>
        <v>1</v>
      </c>
      <c r="CW176">
        <f t="shared" si="486"/>
        <v>0</v>
      </c>
      <c r="CX176">
        <f t="shared" si="487"/>
        <v>1</v>
      </c>
      <c r="CY176">
        <f t="shared" si="488"/>
        <v>1</v>
      </c>
      <c r="CZ176">
        <f t="shared" si="489"/>
        <v>1</v>
      </c>
      <c r="DA176">
        <f t="shared" si="490"/>
        <v>1</v>
      </c>
      <c r="DB176">
        <f t="shared" si="491"/>
        <v>1</v>
      </c>
      <c r="DC176" s="187">
        <f t="shared" si="492"/>
        <v>1</v>
      </c>
      <c r="DD176" s="187">
        <f t="shared" si="493"/>
        <v>1</v>
      </c>
      <c r="DE176" s="187">
        <f t="shared" si="494"/>
        <v>1</v>
      </c>
      <c r="DF176" s="187">
        <f t="shared" si="378"/>
        <v>1</v>
      </c>
      <c r="DG176">
        <f t="shared" si="522"/>
        <v>1</v>
      </c>
      <c r="DH176" s="7">
        <f t="shared" si="379"/>
        <v>0.15</v>
      </c>
      <c r="DI176" s="7">
        <f t="shared" si="380"/>
        <v>0.15</v>
      </c>
      <c r="DJ176" s="7">
        <f t="shared" si="381"/>
        <v>0</v>
      </c>
      <c r="DK176" s="7">
        <f t="shared" si="523"/>
        <v>0</v>
      </c>
      <c r="DL176" s="7">
        <f t="shared" si="382"/>
        <v>0.3</v>
      </c>
      <c r="DM176" s="7">
        <f t="shared" si="383"/>
        <v>0.3</v>
      </c>
      <c r="DN176" s="7">
        <f t="shared" si="384"/>
        <v>0.3</v>
      </c>
      <c r="DO176" s="7">
        <f t="shared" si="385"/>
        <v>0.3</v>
      </c>
      <c r="DP176" s="7">
        <f>IF(MIN(Data[[#This Row],[¿El agente demuestra escucha activa durante la gestión?6]:[¿El agente parafrasea para confirmar entendimiento?9]])=0,0,30%)</f>
        <v>0.3</v>
      </c>
      <c r="DQ176" s="7">
        <f t="shared" si="386"/>
        <v>0.3</v>
      </c>
      <c r="DR176" s="7">
        <f t="shared" si="387"/>
        <v>0.3</v>
      </c>
      <c r="DS176" s="7">
        <f t="shared" si="388"/>
        <v>0.3</v>
      </c>
      <c r="DT176" s="7">
        <f t="shared" si="389"/>
        <v>0.3</v>
      </c>
      <c r="DU176" s="7">
        <f>IF(MIN(Data[[#This Row],[¿El agente adapta su comunicación al cliente?11]:[¿El agente utiliza el plural corporativo correctamente?14]])=0,0,30%)</f>
        <v>0.3</v>
      </c>
      <c r="DV176" s="7">
        <f t="shared" si="390"/>
        <v>0.25</v>
      </c>
      <c r="DW176" s="7">
        <f t="shared" si="524"/>
        <v>0.25</v>
      </c>
      <c r="DX176" s="7">
        <f t="shared" si="525"/>
        <v>0.85</v>
      </c>
      <c r="DY176" s="7">
        <f t="shared" si="495"/>
        <v>1</v>
      </c>
      <c r="DZ176" s="7">
        <f t="shared" si="496"/>
        <v>1</v>
      </c>
      <c r="EA176" s="7">
        <f t="shared" si="497"/>
        <v>1</v>
      </c>
      <c r="EB176" s="7">
        <f t="shared" si="498"/>
        <v>1</v>
      </c>
      <c r="EC176" s="7">
        <f t="shared" si="526"/>
        <v>1</v>
      </c>
      <c r="ED176" s="7">
        <f t="shared" si="391"/>
        <v>1</v>
      </c>
      <c r="EE176" s="7">
        <f t="shared" si="392"/>
        <v>0</v>
      </c>
      <c r="EF176" s="7">
        <f>IF(SUM(Data[[#This Row],[¿El agente presenta correctamente los beneficios del producto?23]:[¿El agente comunica beneficios emocionales al cliente?24]])=200%,100%,0%)</f>
        <v>0</v>
      </c>
      <c r="EG176" s="7">
        <f t="shared" si="393"/>
        <v>1</v>
      </c>
      <c r="EH176" s="7">
        <f t="shared" si="394"/>
        <v>1</v>
      </c>
      <c r="EI176" s="7">
        <f t="shared" si="395"/>
        <v>1</v>
      </c>
      <c r="EJ176" s="7">
        <f t="shared" si="527"/>
        <v>1</v>
      </c>
      <c r="EK176" s="7">
        <f t="shared" si="396"/>
        <v>1</v>
      </c>
      <c r="EL176" s="7">
        <f>+Data[[#This Row],[¿El agente explica los términos y condiciones del servicio?28]]</f>
        <v>1</v>
      </c>
      <c r="EM176" s="7">
        <f t="shared" si="397"/>
        <v>1</v>
      </c>
      <c r="EN176" s="7">
        <f>+Data[[#This Row],[¿El agente identifica correctamente la solicitud del cliente? 2]]</f>
        <v>1</v>
      </c>
      <c r="EO176" s="7">
        <f t="shared" si="398"/>
        <v>1</v>
      </c>
      <c r="EP176" s="7">
        <f t="shared" si="399"/>
        <v>1</v>
      </c>
      <c r="EQ176" s="7">
        <f t="shared" si="400"/>
        <v>1</v>
      </c>
      <c r="ER176" s="7">
        <f t="shared" si="528"/>
        <v>1</v>
      </c>
      <c r="ES176" s="7">
        <f t="shared" si="401"/>
        <v>1</v>
      </c>
      <c r="ET176" s="7">
        <f t="shared" si="402"/>
        <v>1</v>
      </c>
      <c r="EU176" s="7">
        <f t="shared" si="529"/>
        <v>1</v>
      </c>
      <c r="EV176" s="7">
        <f t="shared" si="403"/>
        <v>1</v>
      </c>
      <c r="EW176" s="7">
        <f t="shared" si="404"/>
        <v>1</v>
      </c>
      <c r="EX176" s="7">
        <f t="shared" si="499"/>
        <v>1</v>
      </c>
      <c r="EY176" s="7">
        <f t="shared" si="500"/>
        <v>1</v>
      </c>
      <c r="EZ176" s="7">
        <f t="shared" si="405"/>
        <v>1</v>
      </c>
      <c r="FA176" s="7">
        <f t="shared" si="501"/>
        <v>1</v>
      </c>
      <c r="FB176" s="7">
        <f t="shared" si="530"/>
        <v>1</v>
      </c>
      <c r="FC176" s="7">
        <f t="shared" si="531"/>
        <v>0</v>
      </c>
      <c r="FD176" s="7">
        <f t="shared" si="406"/>
        <v>1</v>
      </c>
      <c r="FE176" s="7">
        <f t="shared" si="407"/>
        <v>1</v>
      </c>
      <c r="FF176" s="7">
        <f t="shared" si="408"/>
        <v>0</v>
      </c>
      <c r="FG176" s="7">
        <f t="shared" si="409"/>
        <v>1</v>
      </c>
      <c r="FH176" s="7">
        <f t="shared" si="410"/>
        <v>1</v>
      </c>
      <c r="FI176" s="7">
        <f t="shared" si="411"/>
        <v>0</v>
      </c>
      <c r="FJ176" s="7">
        <f t="shared" si="532"/>
        <v>0</v>
      </c>
      <c r="FK176" s="7">
        <f t="shared" si="412"/>
        <v>1</v>
      </c>
      <c r="FL176" s="7">
        <f>+Data[[#This Row],[¿El agente gestiona la oferta según la campaña vigente?48]]</f>
        <v>1</v>
      </c>
      <c r="FM176" s="7">
        <f t="shared" si="413"/>
        <v>1</v>
      </c>
      <c r="FN176" s="7">
        <f t="shared" si="414"/>
        <v>1</v>
      </c>
      <c r="FO176" s="7">
        <f t="shared" si="415"/>
        <v>1</v>
      </c>
      <c r="FP176" s="7">
        <f t="shared" si="533"/>
        <v>1</v>
      </c>
      <c r="FQ176" s="7">
        <f t="shared" si="416"/>
        <v>1</v>
      </c>
      <c r="FR176" s="7">
        <f>+Data[[#This Row],[¿El agente registra correctamente todas las interacciones?52]]</f>
        <v>1</v>
      </c>
      <c r="FS176" s="7">
        <f t="shared" si="534"/>
        <v>0</v>
      </c>
      <c r="FT176" s="240">
        <f t="shared" si="417"/>
        <v>1</v>
      </c>
      <c r="FU176" s="7">
        <f>+Data[[#This Row],[¿El agente confirma la titularidad del cliente adecuadamente?53]]</f>
        <v>1</v>
      </c>
      <c r="FV176" s="240">
        <f t="shared" si="418"/>
        <v>1</v>
      </c>
      <c r="FW176" s="240">
        <f t="shared" si="419"/>
        <v>1</v>
      </c>
      <c r="FX176" s="7">
        <f t="shared" si="535"/>
        <v>1</v>
      </c>
      <c r="FY176" s="240">
        <f t="shared" si="420"/>
        <v>1</v>
      </c>
      <c r="FZ176" s="7">
        <f>+Data[[#This Row],[¿El agente evita compartir información sensible?56]]</f>
        <v>1</v>
      </c>
      <c r="GA176" s="7">
        <f t="shared" si="536"/>
        <v>1</v>
      </c>
      <c r="GB176" s="189">
        <f t="shared" si="537"/>
        <v>8.5000000000000006E-2</v>
      </c>
      <c r="GC176" s="189">
        <f t="shared" si="538"/>
        <v>0</v>
      </c>
      <c r="GD176" s="190">
        <f t="shared" si="539"/>
        <v>0</v>
      </c>
      <c r="GE176" s="190">
        <f t="shared" si="540"/>
        <v>0.3</v>
      </c>
      <c r="GF176" s="7">
        <f t="shared" si="541"/>
        <v>0.38500000000000001</v>
      </c>
      <c r="GG176" s="187">
        <f>1</f>
        <v>1</v>
      </c>
      <c r="GH176" s="187">
        <f t="shared" si="421"/>
        <v>1</v>
      </c>
      <c r="GI176" t="str">
        <f t="shared" si="422"/>
        <v/>
      </c>
      <c r="GJ176" t="str">
        <f t="shared" si="423"/>
        <v/>
      </c>
      <c r="GK176" t="str">
        <f t="shared" si="424"/>
        <v xml:space="preserve">¿El agente cumple con la identificación formal y profesional? </v>
      </c>
      <c r="GN176" t="str">
        <f t="shared" si="425"/>
        <v/>
      </c>
      <c r="GO176" t="str">
        <f t="shared" si="426"/>
        <v/>
      </c>
      <c r="GP176" t="str">
        <f t="shared" si="427"/>
        <v/>
      </c>
      <c r="GQ176" t="str">
        <f t="shared" si="428"/>
        <v/>
      </c>
      <c r="GR176" t="str">
        <f t="shared" si="429"/>
        <v/>
      </c>
      <c r="GS176" t="str">
        <f t="shared" si="430"/>
        <v/>
      </c>
      <c r="GT176" t="str">
        <f t="shared" si="431"/>
        <v/>
      </c>
      <c r="GU176" t="e">
        <f>IF(#REF!="No",#REF!,"")</f>
        <v>#REF!</v>
      </c>
      <c r="GV176" t="str">
        <f t="shared" si="432"/>
        <v/>
      </c>
      <c r="GW176" t="str">
        <f t="shared" si="433"/>
        <v/>
      </c>
      <c r="GX176" t="str">
        <f t="shared" si="434"/>
        <v/>
      </c>
      <c r="GY176" t="str">
        <f t="shared" si="435"/>
        <v/>
      </c>
      <c r="GZ176" t="str">
        <f t="shared" si="436"/>
        <v/>
      </c>
      <c r="HA176" t="str">
        <f t="shared" si="437"/>
        <v xml:space="preserve">¿El agente comunica beneficios emocionales al cliente? </v>
      </c>
      <c r="HB176" t="str">
        <f t="shared" si="438"/>
        <v/>
      </c>
      <c r="HC176" t="str">
        <f t="shared" si="439"/>
        <v/>
      </c>
      <c r="HD176" t="str">
        <f t="shared" si="440"/>
        <v/>
      </c>
      <c r="HE176" t="str">
        <f t="shared" si="441"/>
        <v/>
      </c>
      <c r="HF176" t="str">
        <f t="shared" si="442"/>
        <v/>
      </c>
      <c r="HG176" t="str">
        <f t="shared" si="443"/>
        <v/>
      </c>
      <c r="HH176" t="str">
        <f t="shared" si="444"/>
        <v/>
      </c>
      <c r="HI176" t="str">
        <f t="shared" si="445"/>
        <v/>
      </c>
      <c r="HJ176" t="str">
        <f t="shared" si="446"/>
        <v/>
      </c>
      <c r="HK176" t="str">
        <f t="shared" si="447"/>
        <v/>
      </c>
      <c r="HL176" t="str">
        <f t="shared" si="448"/>
        <v/>
      </c>
      <c r="HM176" t="str">
        <f t="shared" si="449"/>
        <v/>
      </c>
      <c r="HN176" t="str">
        <f t="shared" si="450"/>
        <v/>
      </c>
      <c r="HO176" t="str">
        <f t="shared" si="451"/>
        <v/>
      </c>
      <c r="HP176" t="str">
        <f t="shared" si="452"/>
        <v/>
      </c>
      <c r="HQ176" t="e">
        <f>IF(#REF!="No",#REF!,"")</f>
        <v>#REF!</v>
      </c>
      <c r="HR176" t="e">
        <f>IF(#REF!="No",#REF!,"")</f>
        <v>#REF!</v>
      </c>
      <c r="HS176" t="str">
        <f t="shared" si="453"/>
        <v/>
      </c>
      <c r="HT176" t="str">
        <f t="shared" si="454"/>
        <v/>
      </c>
      <c r="HU176" t="str">
        <f t="shared" si="455"/>
        <v xml:space="preserve">¿El agente indaga o sondea adecuadamente las necesidades del cliente? </v>
      </c>
      <c r="HV176" t="str">
        <f t="shared" si="456"/>
        <v/>
      </c>
      <c r="HW176" t="str">
        <f t="shared" si="457"/>
        <v/>
      </c>
      <c r="HX176" t="str">
        <f t="shared" si="458"/>
        <v xml:space="preserve">¿El agente maneja correctamente las objeciones del cliente? </v>
      </c>
      <c r="HY176" t="str">
        <f t="shared" si="459"/>
        <v/>
      </c>
      <c r="HZ176" t="str">
        <f t="shared" si="460"/>
        <v/>
      </c>
      <c r="IA176" t="str">
        <f t="shared" si="461"/>
        <v/>
      </c>
      <c r="IB176" t="str">
        <f t="shared" si="462"/>
        <v/>
      </c>
      <c r="IC176" t="str">
        <f t="shared" si="463"/>
        <v/>
      </c>
      <c r="ID176" s="187" t="str">
        <f t="shared" si="464"/>
        <v/>
      </c>
      <c r="IE176" s="187" t="str">
        <f t="shared" si="465"/>
        <v/>
      </c>
      <c r="IF176" s="187" t="str">
        <f t="shared" si="466"/>
        <v/>
      </c>
      <c r="IG176" s="187" t="str">
        <f t="shared" si="467"/>
        <v/>
      </c>
      <c r="IH176" s="78" t="str">
        <f>A176&amp;" "&amp;F176&amp;" "&amp;Data[[#This Row],[mes]]</f>
        <v>Marielvis del Carmen Sibaja Murillo Outbound jun-26</v>
      </c>
      <c r="II176" s="78">
        <f t="shared" si="544"/>
        <v>3</v>
      </c>
      <c r="IJ176" s="78">
        <f t="shared" si="542"/>
        <v>0</v>
      </c>
      <c r="IK176" s="78">
        <f>IF(Data[[#This Row],[Muestra Critica]]&gt;0,Data[[#This Row],[Muestra Critica]],"")</f>
        <v>1</v>
      </c>
      <c r="IL176">
        <f>IF(IK176="","",COUNTIF($IK$3:$IK591,IK176))</f>
        <v>397</v>
      </c>
      <c r="IM176">
        <f t="shared" si="543"/>
        <v>0</v>
      </c>
      <c r="IN176" s="188" t="str">
        <f t="shared" si="468"/>
        <v>jun-26</v>
      </c>
      <c r="IO176" s="78"/>
      <c r="IP176" s="78"/>
      <c r="IQ176" s="78"/>
      <c r="IR176" s="78"/>
      <c r="IS176" s="78" t="str">
        <f ca="1">IFERROR(_xlfn.XLOOKUP(A:A,HC!B:B,HC!E:E,,0),0)</f>
        <v>&gt; 60 dias</v>
      </c>
    </row>
    <row r="177" spans="1:253" ht="15.5">
      <c r="A177" s="205" t="s">
        <v>299</v>
      </c>
      <c r="B177" s="205">
        <v>63740418</v>
      </c>
      <c r="C177" s="210">
        <v>46174</v>
      </c>
      <c r="D177" s="205" t="s">
        <v>441</v>
      </c>
      <c r="E177" s="205" t="s">
        <v>433</v>
      </c>
      <c r="F177" s="205" t="s">
        <v>32</v>
      </c>
      <c r="G177" s="205" t="s">
        <v>436</v>
      </c>
      <c r="H177" s="205" t="s">
        <v>455</v>
      </c>
      <c r="I177" s="206" t="s">
        <v>447</v>
      </c>
      <c r="J177" s="168" t="s">
        <v>33</v>
      </c>
      <c r="K177" s="168" t="s">
        <v>33</v>
      </c>
      <c r="L177" s="168" t="s">
        <v>33</v>
      </c>
      <c r="M177" s="168" t="s">
        <v>33</v>
      </c>
      <c r="N177" s="168" t="s">
        <v>33</v>
      </c>
      <c r="O177" s="168" t="s">
        <v>33</v>
      </c>
      <c r="P177" s="168" t="s">
        <v>33</v>
      </c>
      <c r="Q177" s="168" t="s">
        <v>33</v>
      </c>
      <c r="R177" s="168" t="s">
        <v>33</v>
      </c>
      <c r="S177" s="168" t="s">
        <v>33</v>
      </c>
      <c r="T177" s="168" t="s">
        <v>33</v>
      </c>
      <c r="U177" s="168" t="s">
        <v>33</v>
      </c>
      <c r="V177" s="169" t="s">
        <v>33</v>
      </c>
      <c r="W177" s="169" t="s">
        <v>33</v>
      </c>
      <c r="X177" s="169" t="s">
        <v>33</v>
      </c>
      <c r="Y177" s="169" t="s">
        <v>33</v>
      </c>
      <c r="Z177" s="169" t="s">
        <v>33</v>
      </c>
      <c r="AA177" s="169" t="s">
        <v>33</v>
      </c>
      <c r="AB177" s="169" t="s">
        <v>33</v>
      </c>
      <c r="AC177" s="169" t="s">
        <v>33</v>
      </c>
      <c r="AD177" s="169" t="s">
        <v>33</v>
      </c>
      <c r="AE177" s="169" t="s">
        <v>33</v>
      </c>
      <c r="AF177" s="169" t="s">
        <v>33</v>
      </c>
      <c r="AG177" s="169" t="s">
        <v>33</v>
      </c>
      <c r="AH177" s="169" t="s">
        <v>33</v>
      </c>
      <c r="AI177" s="169" t="s">
        <v>33</v>
      </c>
      <c r="AJ177" s="169" t="s">
        <v>33</v>
      </c>
      <c r="AK177" s="169" t="s">
        <v>33</v>
      </c>
      <c r="AL177" s="169" t="s">
        <v>33</v>
      </c>
      <c r="AM177" s="169" t="s">
        <v>33</v>
      </c>
      <c r="AN177" s="169" t="s">
        <v>33</v>
      </c>
      <c r="AO177" s="169" t="s">
        <v>33</v>
      </c>
      <c r="AP177" s="169" t="s">
        <v>33</v>
      </c>
      <c r="AQ177" s="169" t="s">
        <v>464</v>
      </c>
      <c r="AR177" s="169" t="s">
        <v>33</v>
      </c>
      <c r="AS177" s="169" t="s">
        <v>33</v>
      </c>
      <c r="AT177" s="169" t="s">
        <v>33</v>
      </c>
      <c r="AU177" s="169" t="s">
        <v>33</v>
      </c>
      <c r="AV177" s="169" t="s">
        <v>34</v>
      </c>
      <c r="AW177" s="169" t="s">
        <v>33</v>
      </c>
      <c r="AX177" s="169" t="s">
        <v>33</v>
      </c>
      <c r="AY177" s="169" t="s">
        <v>33</v>
      </c>
      <c r="AZ177" s="169" t="s">
        <v>33</v>
      </c>
      <c r="BA177" s="169" t="s">
        <v>33</v>
      </c>
      <c r="BB177" s="169" t="s">
        <v>33</v>
      </c>
      <c r="BC177" s="207" t="s">
        <v>33</v>
      </c>
      <c r="BD177" s="207" t="s">
        <v>33</v>
      </c>
      <c r="BE177" s="207" t="s">
        <v>33</v>
      </c>
      <c r="BF177" s="208" t="s">
        <v>33</v>
      </c>
      <c r="BG177" s="196"/>
      <c r="BH177" s="211" t="str">
        <f>Data[[#This Row],[Tipo de Muestra]]</f>
        <v>Critica</v>
      </c>
      <c r="BI177" s="196"/>
      <c r="BJ177" s="196"/>
      <c r="BK177">
        <f t="shared" si="376"/>
        <v>1</v>
      </c>
      <c r="BL177">
        <f t="shared" si="377"/>
        <v>1</v>
      </c>
      <c r="BM177">
        <f t="shared" si="503"/>
        <v>1</v>
      </c>
      <c r="BN177">
        <f t="shared" si="504"/>
        <v>1</v>
      </c>
      <c r="BO177">
        <f t="shared" si="505"/>
        <v>1</v>
      </c>
      <c r="BP177">
        <f t="shared" si="506"/>
        <v>1</v>
      </c>
      <c r="BQ177">
        <f t="shared" si="507"/>
        <v>1</v>
      </c>
      <c r="BR177">
        <f t="shared" si="508"/>
        <v>1</v>
      </c>
      <c r="BS177">
        <f t="shared" si="509"/>
        <v>1</v>
      </c>
      <c r="BT177">
        <f t="shared" si="510"/>
        <v>1</v>
      </c>
      <c r="BU177">
        <f t="shared" si="511"/>
        <v>1</v>
      </c>
      <c r="BV177">
        <f t="shared" si="512"/>
        <v>1</v>
      </c>
      <c r="BW177">
        <f t="shared" si="513"/>
        <v>1</v>
      </c>
      <c r="BX177">
        <f t="shared" si="514"/>
        <v>1</v>
      </c>
      <c r="BY177">
        <f t="shared" si="515"/>
        <v>1</v>
      </c>
      <c r="BZ177">
        <f t="shared" si="516"/>
        <v>1</v>
      </c>
      <c r="CA177">
        <f t="shared" si="517"/>
        <v>1</v>
      </c>
      <c r="CB177">
        <f t="shared" si="518"/>
        <v>1</v>
      </c>
      <c r="CC177">
        <f t="shared" si="519"/>
        <v>1</v>
      </c>
      <c r="CD177">
        <f t="shared" si="520"/>
        <v>1</v>
      </c>
      <c r="CE177">
        <f t="shared" si="521"/>
        <v>1</v>
      </c>
      <c r="CF177">
        <f t="shared" si="469"/>
        <v>1</v>
      </c>
      <c r="CG177">
        <f t="shared" si="470"/>
        <v>1</v>
      </c>
      <c r="CH177">
        <f t="shared" si="471"/>
        <v>1</v>
      </c>
      <c r="CI177">
        <f t="shared" si="472"/>
        <v>1</v>
      </c>
      <c r="CJ177">
        <f t="shared" si="473"/>
        <v>1</v>
      </c>
      <c r="CK177">
        <f t="shared" si="474"/>
        <v>1</v>
      </c>
      <c r="CL177">
        <f t="shared" si="475"/>
        <v>1</v>
      </c>
      <c r="CM177">
        <f t="shared" si="476"/>
        <v>1</v>
      </c>
      <c r="CN177">
        <f t="shared" si="477"/>
        <v>1</v>
      </c>
      <c r="CO177">
        <f t="shared" si="478"/>
        <v>1</v>
      </c>
      <c r="CP177">
        <f t="shared" si="479"/>
        <v>1</v>
      </c>
      <c r="CQ177">
        <f t="shared" si="480"/>
        <v>1</v>
      </c>
      <c r="CR177">
        <f t="shared" si="481"/>
        <v>1</v>
      </c>
      <c r="CS177">
        <f t="shared" si="482"/>
        <v>1</v>
      </c>
      <c r="CT177">
        <f t="shared" si="483"/>
        <v>1</v>
      </c>
      <c r="CU177">
        <f t="shared" si="484"/>
        <v>1</v>
      </c>
      <c r="CV177">
        <f t="shared" si="485"/>
        <v>0</v>
      </c>
      <c r="CW177">
        <f t="shared" si="486"/>
        <v>1</v>
      </c>
      <c r="CX177">
        <f t="shared" si="487"/>
        <v>1</v>
      </c>
      <c r="CY177">
        <f t="shared" si="488"/>
        <v>1</v>
      </c>
      <c r="CZ177">
        <f t="shared" si="489"/>
        <v>1</v>
      </c>
      <c r="DA177">
        <f t="shared" si="490"/>
        <v>1</v>
      </c>
      <c r="DB177">
        <f t="shared" si="491"/>
        <v>1</v>
      </c>
      <c r="DC177" s="187">
        <f t="shared" si="492"/>
        <v>1</v>
      </c>
      <c r="DD177" s="187">
        <f t="shared" si="493"/>
        <v>1</v>
      </c>
      <c r="DE177" s="187">
        <f t="shared" si="494"/>
        <v>1</v>
      </c>
      <c r="DF177" s="187">
        <f t="shared" si="378"/>
        <v>1</v>
      </c>
      <c r="DG177">
        <f t="shared" si="522"/>
        <v>1</v>
      </c>
      <c r="DH177" s="7">
        <f t="shared" si="379"/>
        <v>0.15</v>
      </c>
      <c r="DI177" s="7">
        <f t="shared" si="380"/>
        <v>0.15</v>
      </c>
      <c r="DJ177" s="7">
        <f t="shared" si="381"/>
        <v>0.15</v>
      </c>
      <c r="DK177" s="7">
        <f t="shared" si="523"/>
        <v>0.15</v>
      </c>
      <c r="DL177" s="7">
        <f t="shared" si="382"/>
        <v>0.3</v>
      </c>
      <c r="DM177" s="7">
        <f t="shared" si="383"/>
        <v>0.3</v>
      </c>
      <c r="DN177" s="7">
        <f t="shared" si="384"/>
        <v>0.3</v>
      </c>
      <c r="DO177" s="7">
        <f t="shared" si="385"/>
        <v>0.3</v>
      </c>
      <c r="DP177" s="7">
        <f>IF(MIN(Data[[#This Row],[¿El agente demuestra escucha activa durante la gestión?6]:[¿El agente parafrasea para confirmar entendimiento?9]])=0,0,30%)</f>
        <v>0.3</v>
      </c>
      <c r="DQ177" s="7">
        <f t="shared" si="386"/>
        <v>0.3</v>
      </c>
      <c r="DR177" s="7">
        <f t="shared" si="387"/>
        <v>0.3</v>
      </c>
      <c r="DS177" s="7">
        <f t="shared" si="388"/>
        <v>0.3</v>
      </c>
      <c r="DT177" s="7">
        <f t="shared" si="389"/>
        <v>0.3</v>
      </c>
      <c r="DU177" s="7">
        <f>IF(MIN(Data[[#This Row],[¿El agente adapta su comunicación al cliente?11]:[¿El agente utiliza el plural corporativo correctamente?14]])=0,0,30%)</f>
        <v>0.3</v>
      </c>
      <c r="DV177" s="7">
        <f t="shared" si="390"/>
        <v>0.25</v>
      </c>
      <c r="DW177" s="7">
        <f t="shared" si="524"/>
        <v>0.25</v>
      </c>
      <c r="DX177" s="7">
        <f t="shared" si="525"/>
        <v>1</v>
      </c>
      <c r="DY177" s="7">
        <f t="shared" si="495"/>
        <v>1</v>
      </c>
      <c r="DZ177" s="7">
        <f t="shared" si="496"/>
        <v>1</v>
      </c>
      <c r="EA177" s="7">
        <f t="shared" si="497"/>
        <v>1</v>
      </c>
      <c r="EB177" s="7">
        <f t="shared" si="498"/>
        <v>1</v>
      </c>
      <c r="EC177" s="7">
        <f t="shared" si="526"/>
        <v>1</v>
      </c>
      <c r="ED177" s="7">
        <f t="shared" si="391"/>
        <v>1</v>
      </c>
      <c r="EE177" s="7">
        <f t="shared" si="392"/>
        <v>1</v>
      </c>
      <c r="EF177" s="7">
        <f>IF(SUM(Data[[#This Row],[¿El agente presenta correctamente los beneficios del producto?23]:[¿El agente comunica beneficios emocionales al cliente?24]])=200%,100%,0%)</f>
        <v>1</v>
      </c>
      <c r="EG177" s="7">
        <f t="shared" si="393"/>
        <v>1</v>
      </c>
      <c r="EH177" s="7">
        <f t="shared" si="394"/>
        <v>1</v>
      </c>
      <c r="EI177" s="7">
        <f t="shared" si="395"/>
        <v>1</v>
      </c>
      <c r="EJ177" s="7">
        <f t="shared" si="527"/>
        <v>1</v>
      </c>
      <c r="EK177" s="7">
        <f t="shared" si="396"/>
        <v>1</v>
      </c>
      <c r="EL177" s="7">
        <f>+Data[[#This Row],[¿El agente explica los términos y condiciones del servicio?28]]</f>
        <v>1</v>
      </c>
      <c r="EM177" s="7">
        <f t="shared" si="397"/>
        <v>1</v>
      </c>
      <c r="EN177" s="7">
        <f>+Data[[#This Row],[¿El agente identifica correctamente la solicitud del cliente? 2]]</f>
        <v>1</v>
      </c>
      <c r="EO177" s="7">
        <f t="shared" si="398"/>
        <v>1</v>
      </c>
      <c r="EP177" s="7">
        <f t="shared" si="399"/>
        <v>1</v>
      </c>
      <c r="EQ177" s="7">
        <f t="shared" si="400"/>
        <v>1</v>
      </c>
      <c r="ER177" s="7">
        <f t="shared" si="528"/>
        <v>1</v>
      </c>
      <c r="ES177" s="7">
        <f t="shared" si="401"/>
        <v>1</v>
      </c>
      <c r="ET177" s="7">
        <f t="shared" si="402"/>
        <v>1</v>
      </c>
      <c r="EU177" s="7">
        <f t="shared" si="529"/>
        <v>1</v>
      </c>
      <c r="EV177" s="7">
        <f t="shared" si="403"/>
        <v>1</v>
      </c>
      <c r="EW177" s="7">
        <f t="shared" si="404"/>
        <v>1</v>
      </c>
      <c r="EX177" s="7">
        <f t="shared" si="499"/>
        <v>1</v>
      </c>
      <c r="EY177" s="7">
        <f t="shared" si="500"/>
        <v>1</v>
      </c>
      <c r="EZ177" s="7">
        <f t="shared" si="405"/>
        <v>1</v>
      </c>
      <c r="FA177" s="7">
        <f t="shared" si="501"/>
        <v>1</v>
      </c>
      <c r="FB177" s="7">
        <f t="shared" si="530"/>
        <v>1</v>
      </c>
      <c r="FC177" s="7">
        <f t="shared" si="531"/>
        <v>1</v>
      </c>
      <c r="FD177" s="7">
        <f t="shared" si="406"/>
        <v>1</v>
      </c>
      <c r="FE177" s="7">
        <f t="shared" si="407"/>
        <v>1</v>
      </c>
      <c r="FF177" s="7">
        <f t="shared" si="408"/>
        <v>1</v>
      </c>
      <c r="FG177" s="7">
        <f t="shared" si="409"/>
        <v>1</v>
      </c>
      <c r="FH177" s="7">
        <f t="shared" si="410"/>
        <v>0</v>
      </c>
      <c r="FI177" s="7">
        <f t="shared" si="411"/>
        <v>1</v>
      </c>
      <c r="FJ177" s="7">
        <f t="shared" si="532"/>
        <v>0</v>
      </c>
      <c r="FK177" s="7">
        <f t="shared" si="412"/>
        <v>1</v>
      </c>
      <c r="FL177" s="7">
        <f>+Data[[#This Row],[¿El agente gestiona la oferta según la campaña vigente?48]]</f>
        <v>1</v>
      </c>
      <c r="FM177" s="7">
        <f t="shared" si="413"/>
        <v>1</v>
      </c>
      <c r="FN177" s="7">
        <f t="shared" si="414"/>
        <v>1</v>
      </c>
      <c r="FO177" s="7">
        <f t="shared" si="415"/>
        <v>1</v>
      </c>
      <c r="FP177" s="7">
        <f t="shared" si="533"/>
        <v>1</v>
      </c>
      <c r="FQ177" s="7">
        <f t="shared" si="416"/>
        <v>1</v>
      </c>
      <c r="FR177" s="7">
        <f>+Data[[#This Row],[¿El agente registra correctamente todas las interacciones?52]]</f>
        <v>1</v>
      </c>
      <c r="FS177" s="7">
        <f t="shared" si="534"/>
        <v>0</v>
      </c>
      <c r="FT177" s="240">
        <f t="shared" si="417"/>
        <v>1</v>
      </c>
      <c r="FU177" s="7">
        <f>+Data[[#This Row],[¿El agente confirma la titularidad del cliente adecuadamente?53]]</f>
        <v>1</v>
      </c>
      <c r="FV177" s="240">
        <f t="shared" si="418"/>
        <v>1</v>
      </c>
      <c r="FW177" s="240">
        <f t="shared" si="419"/>
        <v>1</v>
      </c>
      <c r="FX177" s="7">
        <f t="shared" si="535"/>
        <v>1</v>
      </c>
      <c r="FY177" s="240">
        <f t="shared" si="420"/>
        <v>1</v>
      </c>
      <c r="FZ177" s="7">
        <f>+Data[[#This Row],[¿El agente evita compartir información sensible?56]]</f>
        <v>1</v>
      </c>
      <c r="GA177" s="7">
        <f t="shared" si="536"/>
        <v>1</v>
      </c>
      <c r="GB177" s="189">
        <f t="shared" si="537"/>
        <v>0.1</v>
      </c>
      <c r="GC177" s="189">
        <f t="shared" si="538"/>
        <v>0.3</v>
      </c>
      <c r="GD177" s="190">
        <f t="shared" si="539"/>
        <v>0</v>
      </c>
      <c r="GE177" s="190">
        <f t="shared" si="540"/>
        <v>0.3</v>
      </c>
      <c r="GF177" s="7">
        <f t="shared" si="541"/>
        <v>0.7</v>
      </c>
      <c r="GG177" s="187">
        <f>1</f>
        <v>1</v>
      </c>
      <c r="GH177" s="187">
        <f t="shared" si="421"/>
        <v>1</v>
      </c>
      <c r="GI177" t="str">
        <f t="shared" si="422"/>
        <v/>
      </c>
      <c r="GJ177" t="str">
        <f t="shared" si="423"/>
        <v/>
      </c>
      <c r="GK177" t="str">
        <f t="shared" si="424"/>
        <v/>
      </c>
      <c r="GN177" t="str">
        <f t="shared" si="425"/>
        <v/>
      </c>
      <c r="GO177" t="str">
        <f t="shared" si="426"/>
        <v/>
      </c>
      <c r="GP177" t="str">
        <f t="shared" si="427"/>
        <v/>
      </c>
      <c r="GQ177" t="str">
        <f t="shared" si="428"/>
        <v/>
      </c>
      <c r="GR177" t="str">
        <f t="shared" si="429"/>
        <v/>
      </c>
      <c r="GS177" t="str">
        <f t="shared" si="430"/>
        <v/>
      </c>
      <c r="GT177" t="str">
        <f t="shared" si="431"/>
        <v/>
      </c>
      <c r="GU177" t="e">
        <f>IF(#REF!="No",#REF!,"")</f>
        <v>#REF!</v>
      </c>
      <c r="GV177" t="str">
        <f t="shared" si="432"/>
        <v/>
      </c>
      <c r="GW177" t="str">
        <f t="shared" si="433"/>
        <v/>
      </c>
      <c r="GX177" t="str">
        <f t="shared" si="434"/>
        <v/>
      </c>
      <c r="GY177" t="str">
        <f t="shared" si="435"/>
        <v/>
      </c>
      <c r="GZ177" t="str">
        <f t="shared" si="436"/>
        <v/>
      </c>
      <c r="HA177" t="str">
        <f t="shared" si="437"/>
        <v/>
      </c>
      <c r="HB177" t="str">
        <f t="shared" si="438"/>
        <v/>
      </c>
      <c r="HC177" t="str">
        <f t="shared" si="439"/>
        <v/>
      </c>
      <c r="HD177" t="str">
        <f t="shared" si="440"/>
        <v/>
      </c>
      <c r="HE177" t="str">
        <f t="shared" si="441"/>
        <v/>
      </c>
      <c r="HF177" t="str">
        <f t="shared" si="442"/>
        <v/>
      </c>
      <c r="HG177" t="str">
        <f t="shared" si="443"/>
        <v/>
      </c>
      <c r="HH177" t="str">
        <f t="shared" si="444"/>
        <v/>
      </c>
      <c r="HI177" t="str">
        <f t="shared" si="445"/>
        <v/>
      </c>
      <c r="HJ177" t="str">
        <f t="shared" si="446"/>
        <v/>
      </c>
      <c r="HK177" t="str">
        <f t="shared" si="447"/>
        <v/>
      </c>
      <c r="HL177" t="str">
        <f t="shared" si="448"/>
        <v/>
      </c>
      <c r="HM177" t="str">
        <f t="shared" si="449"/>
        <v/>
      </c>
      <c r="HN177" t="str">
        <f t="shared" si="450"/>
        <v/>
      </c>
      <c r="HO177" t="str">
        <f t="shared" si="451"/>
        <v/>
      </c>
      <c r="HP177" t="str">
        <f t="shared" si="452"/>
        <v/>
      </c>
      <c r="HQ177" t="e">
        <f>IF(#REF!="No",#REF!,"")</f>
        <v>#REF!</v>
      </c>
      <c r="HR177" t="e">
        <f>IF(#REF!="No",#REF!,"")</f>
        <v>#REF!</v>
      </c>
      <c r="HS177" t="str">
        <f t="shared" si="453"/>
        <v/>
      </c>
      <c r="HT177" t="str">
        <f t="shared" si="454"/>
        <v/>
      </c>
      <c r="HU177" t="str">
        <f t="shared" si="455"/>
        <v/>
      </c>
      <c r="HV177" t="str">
        <f t="shared" si="456"/>
        <v/>
      </c>
      <c r="HW177" t="str">
        <f t="shared" si="457"/>
        <v xml:space="preserve">¿El agente realiza seguimiento adecuado al caso o solicitud? </v>
      </c>
      <c r="HX177" t="str">
        <f t="shared" si="458"/>
        <v/>
      </c>
      <c r="HY177" t="str">
        <f t="shared" si="459"/>
        <v/>
      </c>
      <c r="HZ177" t="str">
        <f t="shared" si="460"/>
        <v/>
      </c>
      <c r="IA177" t="str">
        <f t="shared" si="461"/>
        <v/>
      </c>
      <c r="IB177" t="str">
        <f t="shared" si="462"/>
        <v/>
      </c>
      <c r="IC177" t="str">
        <f t="shared" si="463"/>
        <v/>
      </c>
      <c r="ID177" s="187" t="str">
        <f t="shared" si="464"/>
        <v/>
      </c>
      <c r="IE177" s="187" t="str">
        <f t="shared" si="465"/>
        <v/>
      </c>
      <c r="IF177" s="187" t="str">
        <f t="shared" si="466"/>
        <v/>
      </c>
      <c r="IG177" s="187" t="str">
        <f t="shared" si="467"/>
        <v/>
      </c>
      <c r="IH177" s="78" t="str">
        <f>A177&amp;" "&amp;F177&amp;" "&amp;Data[[#This Row],[mes]]</f>
        <v>Eloisa Itzel Ojo Moreno Outbound jun-26</v>
      </c>
      <c r="II177" s="78">
        <f t="shared" si="544"/>
        <v>3</v>
      </c>
      <c r="IJ177" s="78">
        <f t="shared" si="542"/>
        <v>0</v>
      </c>
      <c r="IK177" s="78">
        <f>IF(Data[[#This Row],[Muestra Critica]]&gt;0,Data[[#This Row],[Muestra Critica]],"")</f>
        <v>1</v>
      </c>
      <c r="IL177">
        <f>IF(IK177="","",COUNTIF($IK$3:$IK592,IK177))</f>
        <v>397</v>
      </c>
      <c r="IM177">
        <f t="shared" si="543"/>
        <v>0</v>
      </c>
      <c r="IN177" s="188" t="str">
        <f t="shared" si="468"/>
        <v>jun-26</v>
      </c>
      <c r="IO177" s="78"/>
      <c r="IP177" s="78"/>
      <c r="IQ177" s="78"/>
      <c r="IR177" s="78"/>
      <c r="IS177" s="78" t="str">
        <f ca="1">IFERROR(_xlfn.XLOOKUP(A:A,HC!B:B,HC!E:E,,0),0)</f>
        <v>&gt; 60 dias</v>
      </c>
    </row>
    <row r="178" spans="1:253" ht="15.5">
      <c r="A178" s="205" t="s">
        <v>306</v>
      </c>
      <c r="B178" s="205">
        <v>65258398</v>
      </c>
      <c r="C178" s="210">
        <v>46174</v>
      </c>
      <c r="D178" s="205" t="s">
        <v>441</v>
      </c>
      <c r="E178" s="205" t="s">
        <v>433</v>
      </c>
      <c r="F178" s="205" t="s">
        <v>32</v>
      </c>
      <c r="G178" s="205" t="s">
        <v>436</v>
      </c>
      <c r="H178" s="205" t="s">
        <v>455</v>
      </c>
      <c r="I178" s="206" t="s">
        <v>447</v>
      </c>
      <c r="J178" s="168" t="s">
        <v>33</v>
      </c>
      <c r="K178" s="168" t="s">
        <v>33</v>
      </c>
      <c r="L178" s="168" t="s">
        <v>33</v>
      </c>
      <c r="M178" s="168" t="s">
        <v>33</v>
      </c>
      <c r="N178" s="168" t="s">
        <v>33</v>
      </c>
      <c r="O178" s="168" t="s">
        <v>33</v>
      </c>
      <c r="P178" s="168" t="s">
        <v>33</v>
      </c>
      <c r="Q178" s="168" t="s">
        <v>33</v>
      </c>
      <c r="R178" s="168" t="s">
        <v>33</v>
      </c>
      <c r="S178" s="168" t="s">
        <v>33</v>
      </c>
      <c r="T178" s="168" t="s">
        <v>33</v>
      </c>
      <c r="U178" s="168" t="s">
        <v>33</v>
      </c>
      <c r="V178" s="169" t="s">
        <v>33</v>
      </c>
      <c r="W178" s="169" t="s">
        <v>33</v>
      </c>
      <c r="X178" s="169" t="s">
        <v>33</v>
      </c>
      <c r="Y178" s="169" t="s">
        <v>34</v>
      </c>
      <c r="Z178" s="169" t="s">
        <v>34</v>
      </c>
      <c r="AA178" s="169" t="s">
        <v>33</v>
      </c>
      <c r="AB178" s="169" t="s">
        <v>33</v>
      </c>
      <c r="AC178" s="169" t="s">
        <v>33</v>
      </c>
      <c r="AD178" s="169" t="s">
        <v>33</v>
      </c>
      <c r="AE178" s="169" t="s">
        <v>33</v>
      </c>
      <c r="AF178" s="169" t="s">
        <v>33</v>
      </c>
      <c r="AG178" s="169" t="s">
        <v>33</v>
      </c>
      <c r="AH178" s="169" t="s">
        <v>33</v>
      </c>
      <c r="AI178" s="169" t="s">
        <v>33</v>
      </c>
      <c r="AJ178" s="169" t="s">
        <v>33</v>
      </c>
      <c r="AK178" s="169" t="s">
        <v>33</v>
      </c>
      <c r="AL178" s="169" t="s">
        <v>33</v>
      </c>
      <c r="AM178" s="169" t="s">
        <v>33</v>
      </c>
      <c r="AN178" s="169" t="s">
        <v>33</v>
      </c>
      <c r="AO178" s="169" t="s">
        <v>33</v>
      </c>
      <c r="AP178" s="169" t="s">
        <v>33</v>
      </c>
      <c r="AQ178" s="169" t="s">
        <v>464</v>
      </c>
      <c r="AR178" s="169" t="s">
        <v>33</v>
      </c>
      <c r="AS178" s="169" t="s">
        <v>33</v>
      </c>
      <c r="AT178" s="169" t="s">
        <v>33</v>
      </c>
      <c r="AU178" s="169" t="s">
        <v>33</v>
      </c>
      <c r="AV178" s="169" t="s">
        <v>33</v>
      </c>
      <c r="AW178" s="169" t="s">
        <v>33</v>
      </c>
      <c r="AX178" s="169" t="s">
        <v>33</v>
      </c>
      <c r="AY178" s="169" t="s">
        <v>33</v>
      </c>
      <c r="AZ178" s="169" t="s">
        <v>33</v>
      </c>
      <c r="BA178" s="169" t="s">
        <v>33</v>
      </c>
      <c r="BB178" s="169" t="s">
        <v>33</v>
      </c>
      <c r="BC178" s="207" t="s">
        <v>33</v>
      </c>
      <c r="BD178" s="207" t="s">
        <v>33</v>
      </c>
      <c r="BE178" s="207" t="s">
        <v>33</v>
      </c>
      <c r="BF178" s="208" t="s">
        <v>33</v>
      </c>
      <c r="BG178" s="196"/>
      <c r="BH178" s="211" t="str">
        <f>Data[[#This Row],[Tipo de Muestra]]</f>
        <v>Critica</v>
      </c>
      <c r="BI178" s="196"/>
      <c r="BJ178" s="196"/>
      <c r="BK178">
        <f t="shared" si="376"/>
        <v>1</v>
      </c>
      <c r="BL178">
        <f t="shared" si="377"/>
        <v>1</v>
      </c>
      <c r="BM178">
        <f t="shared" si="503"/>
        <v>1</v>
      </c>
      <c r="BN178">
        <f t="shared" si="504"/>
        <v>1</v>
      </c>
      <c r="BO178">
        <f t="shared" si="505"/>
        <v>1</v>
      </c>
      <c r="BP178">
        <f t="shared" si="506"/>
        <v>1</v>
      </c>
      <c r="BQ178">
        <f t="shared" si="507"/>
        <v>1</v>
      </c>
      <c r="BR178">
        <f t="shared" si="508"/>
        <v>1</v>
      </c>
      <c r="BS178">
        <f t="shared" si="509"/>
        <v>1</v>
      </c>
      <c r="BT178">
        <f t="shared" si="510"/>
        <v>1</v>
      </c>
      <c r="BU178">
        <f t="shared" si="511"/>
        <v>1</v>
      </c>
      <c r="BV178">
        <f t="shared" si="512"/>
        <v>1</v>
      </c>
      <c r="BW178">
        <f t="shared" si="513"/>
        <v>1</v>
      </c>
      <c r="BX178">
        <f t="shared" si="514"/>
        <v>1</v>
      </c>
      <c r="BY178">
        <f t="shared" si="515"/>
        <v>1</v>
      </c>
      <c r="BZ178">
        <f t="shared" si="516"/>
        <v>0</v>
      </c>
      <c r="CA178">
        <f t="shared" si="517"/>
        <v>0</v>
      </c>
      <c r="CB178">
        <f t="shared" si="518"/>
        <v>1</v>
      </c>
      <c r="CC178">
        <f t="shared" si="519"/>
        <v>1</v>
      </c>
      <c r="CD178">
        <f t="shared" si="520"/>
        <v>1</v>
      </c>
      <c r="CE178">
        <f t="shared" si="521"/>
        <v>1</v>
      </c>
      <c r="CF178">
        <f t="shared" si="469"/>
        <v>1</v>
      </c>
      <c r="CG178">
        <f t="shared" si="470"/>
        <v>1</v>
      </c>
      <c r="CH178">
        <f t="shared" si="471"/>
        <v>1</v>
      </c>
      <c r="CI178">
        <f t="shared" si="472"/>
        <v>1</v>
      </c>
      <c r="CJ178">
        <f t="shared" si="473"/>
        <v>1</v>
      </c>
      <c r="CK178">
        <f t="shared" si="474"/>
        <v>1</v>
      </c>
      <c r="CL178">
        <f t="shared" si="475"/>
        <v>1</v>
      </c>
      <c r="CM178">
        <f t="shared" si="476"/>
        <v>1</v>
      </c>
      <c r="CN178">
        <f t="shared" si="477"/>
        <v>1</v>
      </c>
      <c r="CO178">
        <f t="shared" si="478"/>
        <v>1</v>
      </c>
      <c r="CP178">
        <f t="shared" si="479"/>
        <v>1</v>
      </c>
      <c r="CQ178">
        <f t="shared" si="480"/>
        <v>1</v>
      </c>
      <c r="CR178">
        <f t="shared" si="481"/>
        <v>1</v>
      </c>
      <c r="CS178">
        <f t="shared" si="482"/>
        <v>1</v>
      </c>
      <c r="CT178">
        <f t="shared" si="483"/>
        <v>1</v>
      </c>
      <c r="CU178">
        <f t="shared" si="484"/>
        <v>1</v>
      </c>
      <c r="CV178">
        <f t="shared" si="485"/>
        <v>1</v>
      </c>
      <c r="CW178">
        <f t="shared" si="486"/>
        <v>1</v>
      </c>
      <c r="CX178">
        <f t="shared" si="487"/>
        <v>1</v>
      </c>
      <c r="CY178">
        <f t="shared" si="488"/>
        <v>1</v>
      </c>
      <c r="CZ178">
        <f t="shared" si="489"/>
        <v>1</v>
      </c>
      <c r="DA178">
        <f t="shared" si="490"/>
        <v>1</v>
      </c>
      <c r="DB178">
        <f t="shared" si="491"/>
        <v>1</v>
      </c>
      <c r="DC178" s="187">
        <f t="shared" si="492"/>
        <v>1</v>
      </c>
      <c r="DD178" s="187">
        <f t="shared" si="493"/>
        <v>1</v>
      </c>
      <c r="DE178" s="187">
        <f t="shared" si="494"/>
        <v>1</v>
      </c>
      <c r="DF178" s="187">
        <f t="shared" si="378"/>
        <v>1</v>
      </c>
      <c r="DG178">
        <f t="shared" si="522"/>
        <v>1</v>
      </c>
      <c r="DH178" s="7">
        <f t="shared" si="379"/>
        <v>0.15</v>
      </c>
      <c r="DI178" s="7">
        <f t="shared" si="380"/>
        <v>0.15</v>
      </c>
      <c r="DJ178" s="7">
        <f t="shared" si="381"/>
        <v>0.15</v>
      </c>
      <c r="DK178" s="7">
        <f t="shared" si="523"/>
        <v>0.15</v>
      </c>
      <c r="DL178" s="7">
        <f t="shared" si="382"/>
        <v>0.3</v>
      </c>
      <c r="DM178" s="7">
        <f t="shared" si="383"/>
        <v>0.3</v>
      </c>
      <c r="DN178" s="7">
        <f t="shared" si="384"/>
        <v>0.3</v>
      </c>
      <c r="DO178" s="7">
        <f t="shared" si="385"/>
        <v>0.3</v>
      </c>
      <c r="DP178" s="7">
        <f>IF(MIN(Data[[#This Row],[¿El agente demuestra escucha activa durante la gestión?6]:[¿El agente parafrasea para confirmar entendimiento?9]])=0,0,30%)</f>
        <v>0.3</v>
      </c>
      <c r="DQ178" s="7">
        <f t="shared" si="386"/>
        <v>0.3</v>
      </c>
      <c r="DR178" s="7">
        <f t="shared" si="387"/>
        <v>0.3</v>
      </c>
      <c r="DS178" s="7">
        <f t="shared" si="388"/>
        <v>0.3</v>
      </c>
      <c r="DT178" s="7">
        <f t="shared" si="389"/>
        <v>0.3</v>
      </c>
      <c r="DU178" s="7">
        <f>IF(MIN(Data[[#This Row],[¿El agente adapta su comunicación al cliente?11]:[¿El agente utiliza el plural corporativo correctamente?14]])=0,0,30%)</f>
        <v>0.3</v>
      </c>
      <c r="DV178" s="7">
        <f t="shared" si="390"/>
        <v>0.25</v>
      </c>
      <c r="DW178" s="7">
        <f t="shared" si="524"/>
        <v>0.25</v>
      </c>
      <c r="DX178" s="7">
        <f t="shared" si="525"/>
        <v>1</v>
      </c>
      <c r="DY178" s="7">
        <f t="shared" si="495"/>
        <v>1</v>
      </c>
      <c r="DZ178" s="7">
        <f t="shared" si="496"/>
        <v>1</v>
      </c>
      <c r="EA178" s="7">
        <f t="shared" si="497"/>
        <v>0</v>
      </c>
      <c r="EB178" s="7">
        <f t="shared" si="498"/>
        <v>0</v>
      </c>
      <c r="EC178" s="7">
        <f t="shared" si="526"/>
        <v>0</v>
      </c>
      <c r="ED178" s="7">
        <f t="shared" si="391"/>
        <v>0</v>
      </c>
      <c r="EE178" s="7">
        <f t="shared" si="392"/>
        <v>1</v>
      </c>
      <c r="EF178" s="7">
        <f>IF(SUM(Data[[#This Row],[¿El agente presenta correctamente los beneficios del producto?23]:[¿El agente comunica beneficios emocionales al cliente?24]])=200%,100%,0%)</f>
        <v>0</v>
      </c>
      <c r="EG178" s="7">
        <f t="shared" si="393"/>
        <v>1</v>
      </c>
      <c r="EH178" s="7">
        <f t="shared" si="394"/>
        <v>1</v>
      </c>
      <c r="EI178" s="7">
        <f t="shared" si="395"/>
        <v>1</v>
      </c>
      <c r="EJ178" s="7">
        <f t="shared" si="527"/>
        <v>1</v>
      </c>
      <c r="EK178" s="7">
        <f t="shared" si="396"/>
        <v>1</v>
      </c>
      <c r="EL178" s="7">
        <f>+Data[[#This Row],[¿El agente explica los términos y condiciones del servicio?28]]</f>
        <v>1</v>
      </c>
      <c r="EM178" s="7">
        <f t="shared" si="397"/>
        <v>1</v>
      </c>
      <c r="EN178" s="7">
        <f>+Data[[#This Row],[¿El agente identifica correctamente la solicitud del cliente? 2]]</f>
        <v>1</v>
      </c>
      <c r="EO178" s="7">
        <f t="shared" si="398"/>
        <v>1</v>
      </c>
      <c r="EP178" s="7">
        <f t="shared" si="399"/>
        <v>1</v>
      </c>
      <c r="EQ178" s="7">
        <f t="shared" si="400"/>
        <v>1</v>
      </c>
      <c r="ER178" s="7">
        <f t="shared" si="528"/>
        <v>1</v>
      </c>
      <c r="ES178" s="7">
        <f t="shared" si="401"/>
        <v>1</v>
      </c>
      <c r="ET178" s="7">
        <f t="shared" si="402"/>
        <v>1</v>
      </c>
      <c r="EU178" s="7">
        <f t="shared" si="529"/>
        <v>1</v>
      </c>
      <c r="EV178" s="7">
        <f t="shared" si="403"/>
        <v>1</v>
      </c>
      <c r="EW178" s="7">
        <f t="shared" si="404"/>
        <v>1</v>
      </c>
      <c r="EX178" s="7">
        <f t="shared" si="499"/>
        <v>1</v>
      </c>
      <c r="EY178" s="7">
        <f t="shared" si="500"/>
        <v>1</v>
      </c>
      <c r="EZ178" s="7">
        <f t="shared" si="405"/>
        <v>1</v>
      </c>
      <c r="FA178" s="7">
        <f t="shared" si="501"/>
        <v>1</v>
      </c>
      <c r="FB178" s="7">
        <f t="shared" si="530"/>
        <v>1</v>
      </c>
      <c r="FC178" s="7">
        <f t="shared" si="531"/>
        <v>0</v>
      </c>
      <c r="FD178" s="7">
        <f t="shared" si="406"/>
        <v>1</v>
      </c>
      <c r="FE178" s="7">
        <f t="shared" si="407"/>
        <v>1</v>
      </c>
      <c r="FF178" s="7">
        <f t="shared" si="408"/>
        <v>1</v>
      </c>
      <c r="FG178" s="7">
        <f t="shared" si="409"/>
        <v>1</v>
      </c>
      <c r="FH178" s="7">
        <f t="shared" si="410"/>
        <v>1</v>
      </c>
      <c r="FI178" s="7">
        <f t="shared" si="411"/>
        <v>1</v>
      </c>
      <c r="FJ178" s="7">
        <f t="shared" si="532"/>
        <v>1</v>
      </c>
      <c r="FK178" s="7">
        <f t="shared" si="412"/>
        <v>1</v>
      </c>
      <c r="FL178" s="7">
        <f>+Data[[#This Row],[¿El agente gestiona la oferta según la campaña vigente?48]]</f>
        <v>1</v>
      </c>
      <c r="FM178" s="7">
        <f t="shared" si="413"/>
        <v>1</v>
      </c>
      <c r="FN178" s="7">
        <f t="shared" si="414"/>
        <v>1</v>
      </c>
      <c r="FO178" s="7">
        <f t="shared" si="415"/>
        <v>1</v>
      </c>
      <c r="FP178" s="7">
        <f t="shared" si="533"/>
        <v>1</v>
      </c>
      <c r="FQ178" s="7">
        <f t="shared" si="416"/>
        <v>1</v>
      </c>
      <c r="FR178" s="7">
        <f>+Data[[#This Row],[¿El agente registra correctamente todas las interacciones?52]]</f>
        <v>1</v>
      </c>
      <c r="FS178" s="7">
        <f t="shared" si="534"/>
        <v>1</v>
      </c>
      <c r="FT178" s="240">
        <f t="shared" si="417"/>
        <v>1</v>
      </c>
      <c r="FU178" s="7">
        <f>+Data[[#This Row],[¿El agente confirma la titularidad del cliente adecuadamente?53]]</f>
        <v>1</v>
      </c>
      <c r="FV178" s="240">
        <f t="shared" si="418"/>
        <v>1</v>
      </c>
      <c r="FW178" s="240">
        <f t="shared" si="419"/>
        <v>1</v>
      </c>
      <c r="FX178" s="7">
        <f t="shared" si="535"/>
        <v>1</v>
      </c>
      <c r="FY178" s="240">
        <f t="shared" si="420"/>
        <v>1</v>
      </c>
      <c r="FZ178" s="7">
        <f>+Data[[#This Row],[¿El agente evita compartir información sensible?56]]</f>
        <v>1</v>
      </c>
      <c r="GA178" s="7">
        <f t="shared" si="536"/>
        <v>1</v>
      </c>
      <c r="GB178" s="189">
        <f t="shared" si="537"/>
        <v>0.1</v>
      </c>
      <c r="GC178" s="189">
        <f t="shared" si="538"/>
        <v>0</v>
      </c>
      <c r="GD178" s="190">
        <f t="shared" si="539"/>
        <v>0.3</v>
      </c>
      <c r="GE178" s="190">
        <f t="shared" si="540"/>
        <v>0.3</v>
      </c>
      <c r="GF178" s="7">
        <f t="shared" si="541"/>
        <v>0.7</v>
      </c>
      <c r="GG178" s="187">
        <f>1</f>
        <v>1</v>
      </c>
      <c r="GH178" s="187">
        <f t="shared" si="421"/>
        <v>1</v>
      </c>
      <c r="GI178" t="str">
        <f t="shared" si="422"/>
        <v/>
      </c>
      <c r="GJ178" t="str">
        <f t="shared" si="423"/>
        <v/>
      </c>
      <c r="GK178" t="str">
        <f t="shared" si="424"/>
        <v/>
      </c>
      <c r="GN178" t="str">
        <f t="shared" si="425"/>
        <v/>
      </c>
      <c r="GO178" t="str">
        <f t="shared" si="426"/>
        <v/>
      </c>
      <c r="GP178" t="str">
        <f t="shared" si="427"/>
        <v/>
      </c>
      <c r="GQ178" t="str">
        <f t="shared" si="428"/>
        <v/>
      </c>
      <c r="GR178" t="str">
        <f t="shared" si="429"/>
        <v/>
      </c>
      <c r="GS178" t="str">
        <f t="shared" si="430"/>
        <v/>
      </c>
      <c r="GT178" t="str">
        <f t="shared" si="431"/>
        <v/>
      </c>
      <c r="GU178" t="e">
        <f>IF(#REF!="No",#REF!,"")</f>
        <v>#REF!</v>
      </c>
      <c r="GV178" t="str">
        <f t="shared" si="432"/>
        <v/>
      </c>
      <c r="GW178" t="str">
        <f t="shared" si="433"/>
        <v/>
      </c>
      <c r="GX178" t="str">
        <f t="shared" si="434"/>
        <v/>
      </c>
      <c r="GY178" t="str">
        <f t="shared" si="435"/>
        <v xml:space="preserve">¿El agente explica el ciclo de facturación adecuadamente? </v>
      </c>
      <c r="GZ178" t="str">
        <f t="shared" si="436"/>
        <v xml:space="preserve">¿El agente presenta correctamente los beneficios del producto? </v>
      </c>
      <c r="HA178" t="str">
        <f t="shared" si="437"/>
        <v/>
      </c>
      <c r="HB178" t="str">
        <f t="shared" si="438"/>
        <v/>
      </c>
      <c r="HC178" t="str">
        <f t="shared" si="439"/>
        <v/>
      </c>
      <c r="HD178" t="str">
        <f t="shared" si="440"/>
        <v/>
      </c>
      <c r="HE178" t="str">
        <f t="shared" si="441"/>
        <v/>
      </c>
      <c r="HF178" t="str">
        <f t="shared" si="442"/>
        <v/>
      </c>
      <c r="HG178" t="str">
        <f t="shared" si="443"/>
        <v/>
      </c>
      <c r="HH178" t="str">
        <f t="shared" si="444"/>
        <v/>
      </c>
      <c r="HI178" t="str">
        <f t="shared" si="445"/>
        <v/>
      </c>
      <c r="HJ178" t="str">
        <f t="shared" si="446"/>
        <v/>
      </c>
      <c r="HK178" t="str">
        <f t="shared" si="447"/>
        <v/>
      </c>
      <c r="HL178" t="str">
        <f t="shared" si="448"/>
        <v/>
      </c>
      <c r="HM178" t="str">
        <f t="shared" si="449"/>
        <v/>
      </c>
      <c r="HN178" t="str">
        <f t="shared" si="450"/>
        <v/>
      </c>
      <c r="HO178" t="str">
        <f t="shared" si="451"/>
        <v/>
      </c>
      <c r="HP178" t="str">
        <f t="shared" si="452"/>
        <v/>
      </c>
      <c r="HQ178" t="e">
        <f>IF(#REF!="No",#REF!,"")</f>
        <v>#REF!</v>
      </c>
      <c r="HR178" t="e">
        <f>IF(#REF!="No",#REF!,"")</f>
        <v>#REF!</v>
      </c>
      <c r="HS178" t="str">
        <f t="shared" si="453"/>
        <v/>
      </c>
      <c r="HT178" t="str">
        <f t="shared" si="454"/>
        <v/>
      </c>
      <c r="HU178" t="str">
        <f t="shared" si="455"/>
        <v/>
      </c>
      <c r="HV178" t="str">
        <f t="shared" si="456"/>
        <v/>
      </c>
      <c r="HW178" t="str">
        <f t="shared" si="457"/>
        <v/>
      </c>
      <c r="HX178" t="str">
        <f t="shared" si="458"/>
        <v/>
      </c>
      <c r="HY178" t="str">
        <f t="shared" si="459"/>
        <v/>
      </c>
      <c r="HZ178" t="str">
        <f t="shared" si="460"/>
        <v/>
      </c>
      <c r="IA178" t="str">
        <f t="shared" si="461"/>
        <v/>
      </c>
      <c r="IB178" t="str">
        <f t="shared" si="462"/>
        <v/>
      </c>
      <c r="IC178" t="str">
        <f t="shared" si="463"/>
        <v/>
      </c>
      <c r="ID178" s="187" t="str">
        <f t="shared" si="464"/>
        <v/>
      </c>
      <c r="IE178" s="187" t="str">
        <f t="shared" si="465"/>
        <v/>
      </c>
      <c r="IF178" s="187" t="str">
        <f t="shared" si="466"/>
        <v/>
      </c>
      <c r="IG178" s="187" t="str">
        <f t="shared" si="467"/>
        <v/>
      </c>
      <c r="IH178" s="78" t="str">
        <f>A178&amp;" "&amp;F178&amp;" "&amp;Data[[#This Row],[mes]]</f>
        <v>Lee Omar Dean Valenzuela Outbound jun-26</v>
      </c>
      <c r="II178" s="78">
        <f t="shared" si="544"/>
        <v>3</v>
      </c>
      <c r="IJ178" s="78">
        <f t="shared" si="542"/>
        <v>0</v>
      </c>
      <c r="IK178" s="78">
        <f>IF(Data[[#This Row],[Muestra Critica]]&gt;0,Data[[#This Row],[Muestra Critica]],"")</f>
        <v>1</v>
      </c>
      <c r="IL178">
        <f>IF(IK178="","",COUNTIF($IK$3:$IK593,IK178))</f>
        <v>397</v>
      </c>
      <c r="IM178">
        <f t="shared" si="543"/>
        <v>0</v>
      </c>
      <c r="IN178" s="188" t="str">
        <f t="shared" si="468"/>
        <v>jun-26</v>
      </c>
      <c r="IO178" s="78"/>
      <c r="IP178" s="78"/>
      <c r="IQ178" s="78"/>
      <c r="IR178" s="78"/>
      <c r="IS178" s="78" t="str">
        <f ca="1">IFERROR(_xlfn.XLOOKUP(A:A,HC!B:B,HC!E:E,,0),0)</f>
        <v>&gt; 60 dias</v>
      </c>
    </row>
    <row r="179" spans="1:253" ht="15.5">
      <c r="A179" s="205" t="s">
        <v>300</v>
      </c>
      <c r="B179" s="205">
        <v>66512750</v>
      </c>
      <c r="C179" s="210">
        <v>46174</v>
      </c>
      <c r="D179" s="205" t="s">
        <v>441</v>
      </c>
      <c r="E179" s="205" t="s">
        <v>433</v>
      </c>
      <c r="F179" s="205" t="s">
        <v>32</v>
      </c>
      <c r="G179" s="205" t="s">
        <v>436</v>
      </c>
      <c r="H179" s="205" t="s">
        <v>455</v>
      </c>
      <c r="I179" s="206" t="s">
        <v>446</v>
      </c>
      <c r="J179" s="168" t="s">
        <v>33</v>
      </c>
      <c r="K179" s="168" t="s">
        <v>33</v>
      </c>
      <c r="L179" s="168" t="s">
        <v>34</v>
      </c>
      <c r="M179" s="168" t="s">
        <v>33</v>
      </c>
      <c r="N179" s="168" t="s">
        <v>33</v>
      </c>
      <c r="O179" s="168" t="s">
        <v>33</v>
      </c>
      <c r="P179" s="168" t="s">
        <v>33</v>
      </c>
      <c r="Q179" s="168" t="s">
        <v>33</v>
      </c>
      <c r="R179" s="168" t="s">
        <v>33</v>
      </c>
      <c r="S179" s="168" t="s">
        <v>33</v>
      </c>
      <c r="T179" s="168" t="s">
        <v>33</v>
      </c>
      <c r="U179" s="168" t="s">
        <v>33</v>
      </c>
      <c r="V179" s="169" t="s">
        <v>33</v>
      </c>
      <c r="W179" s="169" t="s">
        <v>33</v>
      </c>
      <c r="X179" s="169" t="s">
        <v>33</v>
      </c>
      <c r="Y179" s="169" t="s">
        <v>33</v>
      </c>
      <c r="Z179" s="169" t="s">
        <v>33</v>
      </c>
      <c r="AA179" s="169" t="s">
        <v>33</v>
      </c>
      <c r="AB179" s="169" t="s">
        <v>33</v>
      </c>
      <c r="AC179" s="169" t="s">
        <v>33</v>
      </c>
      <c r="AD179" s="169" t="s">
        <v>33</v>
      </c>
      <c r="AE179" s="169" t="s">
        <v>33</v>
      </c>
      <c r="AF179" s="169" t="s">
        <v>33</v>
      </c>
      <c r="AG179" s="169" t="s">
        <v>33</v>
      </c>
      <c r="AH179" s="169" t="s">
        <v>33</v>
      </c>
      <c r="AI179" s="169" t="s">
        <v>33</v>
      </c>
      <c r="AJ179" s="169" t="s">
        <v>33</v>
      </c>
      <c r="AK179" s="169" t="s">
        <v>33</v>
      </c>
      <c r="AL179" s="169" t="s">
        <v>33</v>
      </c>
      <c r="AM179" s="169" t="s">
        <v>33</v>
      </c>
      <c r="AN179" s="169" t="s">
        <v>33</v>
      </c>
      <c r="AO179" s="169" t="s">
        <v>33</v>
      </c>
      <c r="AP179" s="169" t="s">
        <v>33</v>
      </c>
      <c r="AQ179" s="169" t="s">
        <v>464</v>
      </c>
      <c r="AR179" s="169" t="s">
        <v>33</v>
      </c>
      <c r="AS179" s="169" t="s">
        <v>33</v>
      </c>
      <c r="AT179" s="169" t="s">
        <v>33</v>
      </c>
      <c r="AU179" s="169" t="s">
        <v>33</v>
      </c>
      <c r="AV179" s="169" t="s">
        <v>33</v>
      </c>
      <c r="AW179" s="169" t="s">
        <v>33</v>
      </c>
      <c r="AX179" s="169" t="s">
        <v>33</v>
      </c>
      <c r="AY179" s="169" t="s">
        <v>33</v>
      </c>
      <c r="AZ179" s="169" t="s">
        <v>33</v>
      </c>
      <c r="BA179" s="169" t="s">
        <v>33</v>
      </c>
      <c r="BB179" s="169" t="s">
        <v>33</v>
      </c>
      <c r="BC179" s="207" t="s">
        <v>33</v>
      </c>
      <c r="BD179" s="207" t="s">
        <v>33</v>
      </c>
      <c r="BE179" s="207" t="s">
        <v>33</v>
      </c>
      <c r="BF179" s="208" t="s">
        <v>33</v>
      </c>
      <c r="BG179" s="196"/>
      <c r="BH179" s="211" t="str">
        <f>Data[[#This Row],[Tipo de Muestra]]</f>
        <v>No Critica</v>
      </c>
      <c r="BI179" s="196"/>
      <c r="BJ179" s="196"/>
      <c r="BK179">
        <f t="shared" si="376"/>
        <v>1</v>
      </c>
      <c r="BL179">
        <f t="shared" si="377"/>
        <v>1</v>
      </c>
      <c r="BM179">
        <f t="shared" si="503"/>
        <v>0</v>
      </c>
      <c r="BN179">
        <f t="shared" si="504"/>
        <v>1</v>
      </c>
      <c r="BO179">
        <f t="shared" si="505"/>
        <v>1</v>
      </c>
      <c r="BP179">
        <f t="shared" si="506"/>
        <v>1</v>
      </c>
      <c r="BQ179">
        <f t="shared" si="507"/>
        <v>1</v>
      </c>
      <c r="BR179">
        <f t="shared" si="508"/>
        <v>1</v>
      </c>
      <c r="BS179">
        <f t="shared" si="509"/>
        <v>1</v>
      </c>
      <c r="BT179">
        <f t="shared" si="510"/>
        <v>1</v>
      </c>
      <c r="BU179">
        <f t="shared" si="511"/>
        <v>1</v>
      </c>
      <c r="BV179">
        <f t="shared" si="512"/>
        <v>1</v>
      </c>
      <c r="BW179">
        <f t="shared" si="513"/>
        <v>1</v>
      </c>
      <c r="BX179">
        <f t="shared" si="514"/>
        <v>1</v>
      </c>
      <c r="BY179">
        <f t="shared" si="515"/>
        <v>1</v>
      </c>
      <c r="BZ179">
        <f t="shared" si="516"/>
        <v>1</v>
      </c>
      <c r="CA179">
        <f t="shared" si="517"/>
        <v>1</v>
      </c>
      <c r="CB179">
        <f t="shared" si="518"/>
        <v>1</v>
      </c>
      <c r="CC179">
        <f t="shared" si="519"/>
        <v>1</v>
      </c>
      <c r="CD179">
        <f t="shared" si="520"/>
        <v>1</v>
      </c>
      <c r="CE179">
        <f t="shared" si="521"/>
        <v>1</v>
      </c>
      <c r="CF179">
        <f t="shared" si="469"/>
        <v>1</v>
      </c>
      <c r="CG179">
        <f t="shared" si="470"/>
        <v>1</v>
      </c>
      <c r="CH179">
        <f t="shared" si="471"/>
        <v>1</v>
      </c>
      <c r="CI179">
        <f t="shared" si="472"/>
        <v>1</v>
      </c>
      <c r="CJ179">
        <f t="shared" si="473"/>
        <v>1</v>
      </c>
      <c r="CK179">
        <f t="shared" si="474"/>
        <v>1</v>
      </c>
      <c r="CL179">
        <f t="shared" si="475"/>
        <v>1</v>
      </c>
      <c r="CM179">
        <f t="shared" si="476"/>
        <v>1</v>
      </c>
      <c r="CN179">
        <f t="shared" si="477"/>
        <v>1</v>
      </c>
      <c r="CO179">
        <f t="shared" si="478"/>
        <v>1</v>
      </c>
      <c r="CP179">
        <f t="shared" si="479"/>
        <v>1</v>
      </c>
      <c r="CQ179">
        <f t="shared" si="480"/>
        <v>1</v>
      </c>
      <c r="CR179">
        <f t="shared" si="481"/>
        <v>1</v>
      </c>
      <c r="CS179">
        <f t="shared" si="482"/>
        <v>1</v>
      </c>
      <c r="CT179">
        <f t="shared" si="483"/>
        <v>1</v>
      </c>
      <c r="CU179">
        <f t="shared" si="484"/>
        <v>1</v>
      </c>
      <c r="CV179">
        <f t="shared" si="485"/>
        <v>1</v>
      </c>
      <c r="CW179">
        <f t="shared" si="486"/>
        <v>1</v>
      </c>
      <c r="CX179">
        <f t="shared" si="487"/>
        <v>1</v>
      </c>
      <c r="CY179">
        <f t="shared" si="488"/>
        <v>1</v>
      </c>
      <c r="CZ179">
        <f t="shared" si="489"/>
        <v>1</v>
      </c>
      <c r="DA179">
        <f t="shared" si="490"/>
        <v>1</v>
      </c>
      <c r="DB179">
        <f t="shared" si="491"/>
        <v>1</v>
      </c>
      <c r="DC179" s="187">
        <f t="shared" si="492"/>
        <v>1</v>
      </c>
      <c r="DD179" s="187">
        <f t="shared" si="493"/>
        <v>1</v>
      </c>
      <c r="DE179" s="187">
        <f t="shared" si="494"/>
        <v>1</v>
      </c>
      <c r="DF179" s="187">
        <f t="shared" si="378"/>
        <v>1</v>
      </c>
      <c r="DG179">
        <f t="shared" si="522"/>
        <v>1</v>
      </c>
      <c r="DH179" s="7">
        <f t="shared" si="379"/>
        <v>0.15</v>
      </c>
      <c r="DI179" s="7">
        <f t="shared" si="380"/>
        <v>0.15</v>
      </c>
      <c r="DJ179" s="7">
        <f t="shared" si="381"/>
        <v>0</v>
      </c>
      <c r="DK179" s="7">
        <f t="shared" si="523"/>
        <v>0</v>
      </c>
      <c r="DL179" s="7">
        <f t="shared" si="382"/>
        <v>0.3</v>
      </c>
      <c r="DM179" s="7">
        <f t="shared" si="383"/>
        <v>0.3</v>
      </c>
      <c r="DN179" s="7">
        <f t="shared" si="384"/>
        <v>0.3</v>
      </c>
      <c r="DO179" s="7">
        <f t="shared" si="385"/>
        <v>0.3</v>
      </c>
      <c r="DP179" s="7">
        <f>IF(MIN(Data[[#This Row],[¿El agente demuestra escucha activa durante la gestión?6]:[¿El agente parafrasea para confirmar entendimiento?9]])=0,0,30%)</f>
        <v>0.3</v>
      </c>
      <c r="DQ179" s="7">
        <f t="shared" si="386"/>
        <v>0.3</v>
      </c>
      <c r="DR179" s="7">
        <f t="shared" si="387"/>
        <v>0.3</v>
      </c>
      <c r="DS179" s="7">
        <f t="shared" si="388"/>
        <v>0.3</v>
      </c>
      <c r="DT179" s="7">
        <f t="shared" si="389"/>
        <v>0.3</v>
      </c>
      <c r="DU179" s="7">
        <f>IF(MIN(Data[[#This Row],[¿El agente adapta su comunicación al cliente?11]:[¿El agente utiliza el plural corporativo correctamente?14]])=0,0,30%)</f>
        <v>0.3</v>
      </c>
      <c r="DV179" s="7">
        <f t="shared" si="390"/>
        <v>0.25</v>
      </c>
      <c r="DW179" s="7">
        <f t="shared" si="524"/>
        <v>0.25</v>
      </c>
      <c r="DX179" s="7">
        <f t="shared" si="525"/>
        <v>0.85</v>
      </c>
      <c r="DY179" s="7">
        <f t="shared" si="495"/>
        <v>1</v>
      </c>
      <c r="DZ179" s="7">
        <f t="shared" si="496"/>
        <v>1</v>
      </c>
      <c r="EA179" s="7">
        <f t="shared" si="497"/>
        <v>1</v>
      </c>
      <c r="EB179" s="7">
        <f t="shared" si="498"/>
        <v>1</v>
      </c>
      <c r="EC179" s="7">
        <f t="shared" si="526"/>
        <v>1</v>
      </c>
      <c r="ED179" s="7">
        <f t="shared" si="391"/>
        <v>1</v>
      </c>
      <c r="EE179" s="7">
        <f t="shared" si="392"/>
        <v>1</v>
      </c>
      <c r="EF179" s="7">
        <f>IF(SUM(Data[[#This Row],[¿El agente presenta correctamente los beneficios del producto?23]:[¿El agente comunica beneficios emocionales al cliente?24]])=200%,100%,0%)</f>
        <v>1</v>
      </c>
      <c r="EG179" s="7">
        <f t="shared" si="393"/>
        <v>1</v>
      </c>
      <c r="EH179" s="7">
        <f t="shared" si="394"/>
        <v>1</v>
      </c>
      <c r="EI179" s="7">
        <f t="shared" si="395"/>
        <v>1</v>
      </c>
      <c r="EJ179" s="7">
        <f t="shared" si="527"/>
        <v>1</v>
      </c>
      <c r="EK179" s="7">
        <f t="shared" si="396"/>
        <v>1</v>
      </c>
      <c r="EL179" s="7">
        <f>+Data[[#This Row],[¿El agente explica los términos y condiciones del servicio?28]]</f>
        <v>1</v>
      </c>
      <c r="EM179" s="7">
        <f t="shared" si="397"/>
        <v>1</v>
      </c>
      <c r="EN179" s="7">
        <f>+Data[[#This Row],[¿El agente identifica correctamente la solicitud del cliente? 2]]</f>
        <v>1</v>
      </c>
      <c r="EO179" s="7">
        <f t="shared" si="398"/>
        <v>1</v>
      </c>
      <c r="EP179" s="7">
        <f t="shared" si="399"/>
        <v>1</v>
      </c>
      <c r="EQ179" s="7">
        <f t="shared" si="400"/>
        <v>1</v>
      </c>
      <c r="ER179" s="7">
        <f t="shared" si="528"/>
        <v>1</v>
      </c>
      <c r="ES179" s="7">
        <f t="shared" si="401"/>
        <v>1</v>
      </c>
      <c r="ET179" s="7">
        <f t="shared" si="402"/>
        <v>1</v>
      </c>
      <c r="EU179" s="7">
        <f t="shared" si="529"/>
        <v>1</v>
      </c>
      <c r="EV179" s="7">
        <f t="shared" si="403"/>
        <v>1</v>
      </c>
      <c r="EW179" s="7">
        <f t="shared" si="404"/>
        <v>1</v>
      </c>
      <c r="EX179" s="7">
        <f t="shared" si="499"/>
        <v>1</v>
      </c>
      <c r="EY179" s="7">
        <f t="shared" si="500"/>
        <v>1</v>
      </c>
      <c r="EZ179" s="7">
        <f t="shared" si="405"/>
        <v>1</v>
      </c>
      <c r="FA179" s="7">
        <f t="shared" si="501"/>
        <v>1</v>
      </c>
      <c r="FB179" s="7">
        <f t="shared" si="530"/>
        <v>1</v>
      </c>
      <c r="FC179" s="7">
        <f t="shared" si="531"/>
        <v>1</v>
      </c>
      <c r="FD179" s="7">
        <f t="shared" si="406"/>
        <v>1</v>
      </c>
      <c r="FE179" s="7">
        <f t="shared" si="407"/>
        <v>1</v>
      </c>
      <c r="FF179" s="7">
        <f t="shared" si="408"/>
        <v>1</v>
      </c>
      <c r="FG179" s="7">
        <f t="shared" si="409"/>
        <v>1</v>
      </c>
      <c r="FH179" s="7">
        <f t="shared" si="410"/>
        <v>1</v>
      </c>
      <c r="FI179" s="7">
        <f t="shared" si="411"/>
        <v>1</v>
      </c>
      <c r="FJ179" s="7">
        <f t="shared" si="532"/>
        <v>1</v>
      </c>
      <c r="FK179" s="7">
        <f t="shared" si="412"/>
        <v>1</v>
      </c>
      <c r="FL179" s="7">
        <f>+Data[[#This Row],[¿El agente gestiona la oferta según la campaña vigente?48]]</f>
        <v>1</v>
      </c>
      <c r="FM179" s="7">
        <f t="shared" si="413"/>
        <v>1</v>
      </c>
      <c r="FN179" s="7">
        <f t="shared" si="414"/>
        <v>1</v>
      </c>
      <c r="FO179" s="7">
        <f t="shared" si="415"/>
        <v>1</v>
      </c>
      <c r="FP179" s="7">
        <f t="shared" si="533"/>
        <v>1</v>
      </c>
      <c r="FQ179" s="7">
        <f t="shared" si="416"/>
        <v>1</v>
      </c>
      <c r="FR179" s="7">
        <f>+Data[[#This Row],[¿El agente registra correctamente todas las interacciones?52]]</f>
        <v>1</v>
      </c>
      <c r="FS179" s="7">
        <f t="shared" si="534"/>
        <v>1</v>
      </c>
      <c r="FT179" s="240">
        <f t="shared" si="417"/>
        <v>1</v>
      </c>
      <c r="FU179" s="7">
        <f>+Data[[#This Row],[¿El agente confirma la titularidad del cliente adecuadamente?53]]</f>
        <v>1</v>
      </c>
      <c r="FV179" s="240">
        <f t="shared" si="418"/>
        <v>1</v>
      </c>
      <c r="FW179" s="240">
        <f t="shared" si="419"/>
        <v>1</v>
      </c>
      <c r="FX179" s="7">
        <f t="shared" si="535"/>
        <v>1</v>
      </c>
      <c r="FY179" s="240">
        <f t="shared" si="420"/>
        <v>1</v>
      </c>
      <c r="FZ179" s="7">
        <f>+Data[[#This Row],[¿El agente evita compartir información sensible?56]]</f>
        <v>1</v>
      </c>
      <c r="GA179" s="7">
        <f t="shared" si="536"/>
        <v>1</v>
      </c>
      <c r="GB179" s="189">
        <f t="shared" si="537"/>
        <v>8.5000000000000006E-2</v>
      </c>
      <c r="GC179" s="189">
        <f t="shared" si="538"/>
        <v>0.3</v>
      </c>
      <c r="GD179" s="190">
        <f t="shared" si="539"/>
        <v>0.3</v>
      </c>
      <c r="GE179" s="190">
        <f t="shared" si="540"/>
        <v>0.3</v>
      </c>
      <c r="GF179" s="7">
        <f t="shared" si="541"/>
        <v>0.9850000000000001</v>
      </c>
      <c r="GG179" s="187">
        <f>1</f>
        <v>1</v>
      </c>
      <c r="GH179" s="187">
        <f t="shared" si="421"/>
        <v>0</v>
      </c>
      <c r="GI179" t="str">
        <f t="shared" si="422"/>
        <v/>
      </c>
      <c r="GJ179" t="str">
        <f t="shared" si="423"/>
        <v/>
      </c>
      <c r="GK179" t="str">
        <f t="shared" si="424"/>
        <v xml:space="preserve">¿El agente cumple con la identificación formal y profesional? </v>
      </c>
      <c r="GN179" t="str">
        <f t="shared" si="425"/>
        <v/>
      </c>
      <c r="GO179" t="str">
        <f t="shared" si="426"/>
        <v/>
      </c>
      <c r="GP179" t="str">
        <f t="shared" si="427"/>
        <v/>
      </c>
      <c r="GQ179" t="str">
        <f t="shared" si="428"/>
        <v/>
      </c>
      <c r="GR179" t="str">
        <f t="shared" si="429"/>
        <v/>
      </c>
      <c r="GS179" t="str">
        <f t="shared" si="430"/>
        <v/>
      </c>
      <c r="GT179" t="str">
        <f t="shared" si="431"/>
        <v/>
      </c>
      <c r="GU179" t="e">
        <f>IF(#REF!="No",#REF!,"")</f>
        <v>#REF!</v>
      </c>
      <c r="GV179" t="str">
        <f t="shared" si="432"/>
        <v/>
      </c>
      <c r="GW179" t="str">
        <f t="shared" si="433"/>
        <v/>
      </c>
      <c r="GX179" t="str">
        <f t="shared" si="434"/>
        <v/>
      </c>
      <c r="GY179" t="str">
        <f t="shared" si="435"/>
        <v/>
      </c>
      <c r="GZ179" t="str">
        <f t="shared" si="436"/>
        <v/>
      </c>
      <c r="HA179" t="str">
        <f t="shared" si="437"/>
        <v/>
      </c>
      <c r="HB179" t="str">
        <f t="shared" si="438"/>
        <v/>
      </c>
      <c r="HC179" t="str">
        <f t="shared" si="439"/>
        <v/>
      </c>
      <c r="HD179" t="str">
        <f t="shared" si="440"/>
        <v/>
      </c>
      <c r="HE179" t="str">
        <f t="shared" si="441"/>
        <v/>
      </c>
      <c r="HF179" t="str">
        <f t="shared" si="442"/>
        <v/>
      </c>
      <c r="HG179" t="str">
        <f t="shared" si="443"/>
        <v/>
      </c>
      <c r="HH179" t="str">
        <f t="shared" si="444"/>
        <v/>
      </c>
      <c r="HI179" t="str">
        <f t="shared" si="445"/>
        <v/>
      </c>
      <c r="HJ179" t="str">
        <f t="shared" si="446"/>
        <v/>
      </c>
      <c r="HK179" t="str">
        <f t="shared" si="447"/>
        <v/>
      </c>
      <c r="HL179" t="str">
        <f t="shared" si="448"/>
        <v/>
      </c>
      <c r="HM179" t="str">
        <f t="shared" si="449"/>
        <v/>
      </c>
      <c r="HN179" t="str">
        <f t="shared" si="450"/>
        <v/>
      </c>
      <c r="HO179" t="str">
        <f t="shared" si="451"/>
        <v/>
      </c>
      <c r="HP179" t="str">
        <f t="shared" si="452"/>
        <v/>
      </c>
      <c r="HQ179" t="e">
        <f>IF(#REF!="No",#REF!,"")</f>
        <v>#REF!</v>
      </c>
      <c r="HR179" t="e">
        <f>IF(#REF!="No",#REF!,"")</f>
        <v>#REF!</v>
      </c>
      <c r="HS179" t="str">
        <f t="shared" si="453"/>
        <v/>
      </c>
      <c r="HT179" t="str">
        <f t="shared" si="454"/>
        <v/>
      </c>
      <c r="HU179" t="str">
        <f t="shared" si="455"/>
        <v/>
      </c>
      <c r="HV179" t="str">
        <f t="shared" si="456"/>
        <v/>
      </c>
      <c r="HW179" t="str">
        <f t="shared" si="457"/>
        <v/>
      </c>
      <c r="HX179" t="str">
        <f t="shared" si="458"/>
        <v/>
      </c>
      <c r="HY179" t="str">
        <f t="shared" si="459"/>
        <v/>
      </c>
      <c r="HZ179" t="str">
        <f t="shared" si="460"/>
        <v/>
      </c>
      <c r="IA179" t="str">
        <f t="shared" si="461"/>
        <v/>
      </c>
      <c r="IB179" t="str">
        <f t="shared" si="462"/>
        <v/>
      </c>
      <c r="IC179" t="str">
        <f t="shared" si="463"/>
        <v/>
      </c>
      <c r="ID179" s="187" t="str">
        <f t="shared" si="464"/>
        <v/>
      </c>
      <c r="IE179" s="187" t="str">
        <f t="shared" si="465"/>
        <v/>
      </c>
      <c r="IF179" s="187" t="str">
        <f t="shared" si="466"/>
        <v/>
      </c>
      <c r="IG179" s="187" t="str">
        <f t="shared" si="467"/>
        <v/>
      </c>
      <c r="IH179" s="78" t="str">
        <f>A179&amp;" "&amp;F179&amp;" "&amp;Data[[#This Row],[mes]]</f>
        <v>Greybis Milagro Meza Navarro Outbound jun-26</v>
      </c>
      <c r="II179" s="78">
        <f t="shared" si="544"/>
        <v>1</v>
      </c>
      <c r="IJ179" s="78">
        <f t="shared" si="542"/>
        <v>1</v>
      </c>
      <c r="IK179" s="78" t="str">
        <f>IF(Data[[#This Row],[Muestra Critica]]&gt;0,Data[[#This Row],[Muestra Critica]],"")</f>
        <v/>
      </c>
      <c r="IL179" t="str">
        <f>IF(IK179="","",COUNTIF($IK$3:$IK594,IK179))</f>
        <v/>
      </c>
      <c r="IM179">
        <f t="shared" si="543"/>
        <v>0</v>
      </c>
      <c r="IN179" s="188" t="str">
        <f t="shared" si="468"/>
        <v>jun-26</v>
      </c>
      <c r="IO179" s="78"/>
      <c r="IP179" s="78"/>
      <c r="IQ179" s="78"/>
      <c r="IR179" s="78"/>
      <c r="IS179" s="78" t="str">
        <f ca="1">IFERROR(_xlfn.XLOOKUP(A:A,HC!B:B,HC!E:E,,0),0)</f>
        <v>&gt; 60 dias</v>
      </c>
    </row>
    <row r="180" spans="1:253" ht="15.5">
      <c r="A180" s="205" t="s">
        <v>301</v>
      </c>
      <c r="B180" s="205">
        <v>63313293</v>
      </c>
      <c r="C180" s="210">
        <v>46174</v>
      </c>
      <c r="D180" s="205" t="s">
        <v>441</v>
      </c>
      <c r="E180" s="205" t="s">
        <v>433</v>
      </c>
      <c r="F180" s="205" t="s">
        <v>32</v>
      </c>
      <c r="G180" s="205" t="s">
        <v>436</v>
      </c>
      <c r="H180" s="205" t="s">
        <v>455</v>
      </c>
      <c r="I180" s="206" t="s">
        <v>447</v>
      </c>
      <c r="J180" s="168" t="s">
        <v>33</v>
      </c>
      <c r="K180" s="168" t="s">
        <v>33</v>
      </c>
      <c r="L180" s="168" t="s">
        <v>33</v>
      </c>
      <c r="M180" s="168" t="s">
        <v>33</v>
      </c>
      <c r="N180" s="168" t="s">
        <v>33</v>
      </c>
      <c r="O180" s="168" t="s">
        <v>33</v>
      </c>
      <c r="P180" s="168" t="s">
        <v>33</v>
      </c>
      <c r="Q180" s="168" t="s">
        <v>33</v>
      </c>
      <c r="R180" s="168" t="s">
        <v>33</v>
      </c>
      <c r="S180" s="168" t="s">
        <v>33</v>
      </c>
      <c r="T180" s="168" t="s">
        <v>33</v>
      </c>
      <c r="U180" s="168" t="s">
        <v>33</v>
      </c>
      <c r="V180" s="169" t="s">
        <v>33</v>
      </c>
      <c r="W180" s="169" t="s">
        <v>33</v>
      </c>
      <c r="X180" s="169" t="s">
        <v>33</v>
      </c>
      <c r="Y180" s="169" t="s">
        <v>33</v>
      </c>
      <c r="Z180" s="169" t="s">
        <v>33</v>
      </c>
      <c r="AA180" s="169" t="s">
        <v>34</v>
      </c>
      <c r="AB180" s="169" t="s">
        <v>33</v>
      </c>
      <c r="AC180" s="169" t="s">
        <v>33</v>
      </c>
      <c r="AD180" s="169" t="s">
        <v>33</v>
      </c>
      <c r="AE180" s="169" t="s">
        <v>33</v>
      </c>
      <c r="AF180" s="169" t="s">
        <v>33</v>
      </c>
      <c r="AG180" s="169" t="s">
        <v>33</v>
      </c>
      <c r="AH180" s="169" t="s">
        <v>33</v>
      </c>
      <c r="AI180" s="169" t="s">
        <v>33</v>
      </c>
      <c r="AJ180" s="169" t="s">
        <v>33</v>
      </c>
      <c r="AK180" s="169" t="s">
        <v>33</v>
      </c>
      <c r="AL180" s="169" t="s">
        <v>33</v>
      </c>
      <c r="AM180" s="169" t="s">
        <v>33</v>
      </c>
      <c r="AN180" s="169" t="s">
        <v>33</v>
      </c>
      <c r="AO180" s="169" t="s">
        <v>33</v>
      </c>
      <c r="AP180" s="169" t="s">
        <v>33</v>
      </c>
      <c r="AQ180" s="169" t="s">
        <v>464</v>
      </c>
      <c r="AR180" s="169" t="s">
        <v>33</v>
      </c>
      <c r="AS180" s="169" t="s">
        <v>33</v>
      </c>
      <c r="AT180" s="169" t="s">
        <v>33</v>
      </c>
      <c r="AU180" s="169" t="s">
        <v>33</v>
      </c>
      <c r="AV180" s="169" t="s">
        <v>33</v>
      </c>
      <c r="AW180" s="169" t="s">
        <v>33</v>
      </c>
      <c r="AX180" s="169" t="s">
        <v>33</v>
      </c>
      <c r="AY180" s="169" t="s">
        <v>33</v>
      </c>
      <c r="AZ180" s="169" t="s">
        <v>33</v>
      </c>
      <c r="BA180" s="169" t="s">
        <v>33</v>
      </c>
      <c r="BB180" s="169" t="s">
        <v>33</v>
      </c>
      <c r="BC180" s="207" t="s">
        <v>33</v>
      </c>
      <c r="BD180" s="207" t="s">
        <v>33</v>
      </c>
      <c r="BE180" s="207" t="s">
        <v>33</v>
      </c>
      <c r="BF180" s="208" t="s">
        <v>33</v>
      </c>
      <c r="BG180" s="196"/>
      <c r="BH180" s="211" t="str">
        <f>Data[[#This Row],[Tipo de Muestra]]</f>
        <v>Critica</v>
      </c>
      <c r="BI180" s="196"/>
      <c r="BJ180" s="196"/>
      <c r="BK180">
        <f t="shared" si="376"/>
        <v>1</v>
      </c>
      <c r="BL180">
        <f t="shared" si="377"/>
        <v>1</v>
      </c>
      <c r="BM180">
        <f t="shared" si="503"/>
        <v>1</v>
      </c>
      <c r="BN180">
        <f t="shared" si="504"/>
        <v>1</v>
      </c>
      <c r="BO180">
        <f t="shared" si="505"/>
        <v>1</v>
      </c>
      <c r="BP180">
        <f t="shared" si="506"/>
        <v>1</v>
      </c>
      <c r="BQ180">
        <f t="shared" si="507"/>
        <v>1</v>
      </c>
      <c r="BR180">
        <f t="shared" si="508"/>
        <v>1</v>
      </c>
      <c r="BS180">
        <f t="shared" si="509"/>
        <v>1</v>
      </c>
      <c r="BT180">
        <f t="shared" si="510"/>
        <v>1</v>
      </c>
      <c r="BU180">
        <f t="shared" si="511"/>
        <v>1</v>
      </c>
      <c r="BV180">
        <f t="shared" si="512"/>
        <v>1</v>
      </c>
      <c r="BW180">
        <f t="shared" si="513"/>
        <v>1</v>
      </c>
      <c r="BX180">
        <f t="shared" si="514"/>
        <v>1</v>
      </c>
      <c r="BY180">
        <f t="shared" si="515"/>
        <v>1</v>
      </c>
      <c r="BZ180">
        <f t="shared" si="516"/>
        <v>1</v>
      </c>
      <c r="CA180">
        <f t="shared" si="517"/>
        <v>1</v>
      </c>
      <c r="CB180">
        <f t="shared" si="518"/>
        <v>0</v>
      </c>
      <c r="CC180">
        <f t="shared" si="519"/>
        <v>1</v>
      </c>
      <c r="CD180">
        <f t="shared" si="520"/>
        <v>1</v>
      </c>
      <c r="CE180">
        <f t="shared" si="521"/>
        <v>1</v>
      </c>
      <c r="CF180">
        <f t="shared" si="469"/>
        <v>1</v>
      </c>
      <c r="CG180">
        <f t="shared" si="470"/>
        <v>1</v>
      </c>
      <c r="CH180">
        <f t="shared" si="471"/>
        <v>1</v>
      </c>
      <c r="CI180">
        <f t="shared" si="472"/>
        <v>1</v>
      </c>
      <c r="CJ180">
        <f t="shared" si="473"/>
        <v>1</v>
      </c>
      <c r="CK180">
        <f t="shared" si="474"/>
        <v>1</v>
      </c>
      <c r="CL180">
        <f t="shared" si="475"/>
        <v>1</v>
      </c>
      <c r="CM180">
        <f t="shared" si="476"/>
        <v>1</v>
      </c>
      <c r="CN180">
        <f t="shared" si="477"/>
        <v>1</v>
      </c>
      <c r="CO180">
        <f t="shared" si="478"/>
        <v>1</v>
      </c>
      <c r="CP180">
        <f t="shared" si="479"/>
        <v>1</v>
      </c>
      <c r="CQ180">
        <f t="shared" si="480"/>
        <v>1</v>
      </c>
      <c r="CR180">
        <f t="shared" si="481"/>
        <v>1</v>
      </c>
      <c r="CS180">
        <f t="shared" si="482"/>
        <v>1</v>
      </c>
      <c r="CT180">
        <f t="shared" si="483"/>
        <v>1</v>
      </c>
      <c r="CU180">
        <f t="shared" si="484"/>
        <v>1</v>
      </c>
      <c r="CV180">
        <f t="shared" si="485"/>
        <v>1</v>
      </c>
      <c r="CW180">
        <f t="shared" si="486"/>
        <v>1</v>
      </c>
      <c r="CX180">
        <f t="shared" si="487"/>
        <v>1</v>
      </c>
      <c r="CY180">
        <f t="shared" si="488"/>
        <v>1</v>
      </c>
      <c r="CZ180">
        <f t="shared" si="489"/>
        <v>1</v>
      </c>
      <c r="DA180">
        <f t="shared" si="490"/>
        <v>1</v>
      </c>
      <c r="DB180">
        <f t="shared" si="491"/>
        <v>1</v>
      </c>
      <c r="DC180" s="187">
        <f t="shared" si="492"/>
        <v>1</v>
      </c>
      <c r="DD180" s="187">
        <f t="shared" si="493"/>
        <v>1</v>
      </c>
      <c r="DE180" s="187">
        <f t="shared" si="494"/>
        <v>1</v>
      </c>
      <c r="DF180" s="187">
        <f t="shared" si="378"/>
        <v>1</v>
      </c>
      <c r="DG180">
        <f t="shared" si="522"/>
        <v>1</v>
      </c>
      <c r="DH180" s="7">
        <f t="shared" si="379"/>
        <v>0.15</v>
      </c>
      <c r="DI180" s="7">
        <f t="shared" si="380"/>
        <v>0.15</v>
      </c>
      <c r="DJ180" s="7">
        <f t="shared" si="381"/>
        <v>0.15</v>
      </c>
      <c r="DK180" s="7">
        <f t="shared" si="523"/>
        <v>0.15</v>
      </c>
      <c r="DL180" s="7">
        <f t="shared" si="382"/>
        <v>0.3</v>
      </c>
      <c r="DM180" s="7">
        <f t="shared" si="383"/>
        <v>0.3</v>
      </c>
      <c r="DN180" s="7">
        <f t="shared" si="384"/>
        <v>0.3</v>
      </c>
      <c r="DO180" s="7">
        <f t="shared" si="385"/>
        <v>0.3</v>
      </c>
      <c r="DP180" s="7">
        <f>IF(MIN(Data[[#This Row],[¿El agente demuestra escucha activa durante la gestión?6]:[¿El agente parafrasea para confirmar entendimiento?9]])=0,0,30%)</f>
        <v>0.3</v>
      </c>
      <c r="DQ180" s="7">
        <f t="shared" si="386"/>
        <v>0.3</v>
      </c>
      <c r="DR180" s="7">
        <f t="shared" si="387"/>
        <v>0.3</v>
      </c>
      <c r="DS180" s="7">
        <f t="shared" si="388"/>
        <v>0.3</v>
      </c>
      <c r="DT180" s="7">
        <f t="shared" si="389"/>
        <v>0.3</v>
      </c>
      <c r="DU180" s="7">
        <f>IF(MIN(Data[[#This Row],[¿El agente adapta su comunicación al cliente?11]:[¿El agente utiliza el plural corporativo correctamente?14]])=0,0,30%)</f>
        <v>0.3</v>
      </c>
      <c r="DV180" s="7">
        <f t="shared" si="390"/>
        <v>0.25</v>
      </c>
      <c r="DW180" s="7">
        <f t="shared" si="524"/>
        <v>0.25</v>
      </c>
      <c r="DX180" s="7">
        <f t="shared" si="525"/>
        <v>1</v>
      </c>
      <c r="DY180" s="7">
        <f t="shared" si="495"/>
        <v>1</v>
      </c>
      <c r="DZ180" s="7">
        <f t="shared" si="496"/>
        <v>1</v>
      </c>
      <c r="EA180" s="7">
        <f t="shared" si="497"/>
        <v>1</v>
      </c>
      <c r="EB180" s="7">
        <f t="shared" si="498"/>
        <v>1</v>
      </c>
      <c r="EC180" s="7">
        <f t="shared" si="526"/>
        <v>1</v>
      </c>
      <c r="ED180" s="7">
        <f t="shared" si="391"/>
        <v>1</v>
      </c>
      <c r="EE180" s="7">
        <f t="shared" si="392"/>
        <v>0</v>
      </c>
      <c r="EF180" s="7">
        <f>IF(SUM(Data[[#This Row],[¿El agente presenta correctamente los beneficios del producto?23]:[¿El agente comunica beneficios emocionales al cliente?24]])=200%,100%,0%)</f>
        <v>0</v>
      </c>
      <c r="EG180" s="7">
        <f t="shared" si="393"/>
        <v>1</v>
      </c>
      <c r="EH180" s="7">
        <f t="shared" si="394"/>
        <v>1</v>
      </c>
      <c r="EI180" s="7">
        <f t="shared" si="395"/>
        <v>1</v>
      </c>
      <c r="EJ180" s="7">
        <f t="shared" si="527"/>
        <v>1</v>
      </c>
      <c r="EK180" s="7">
        <f t="shared" si="396"/>
        <v>1</v>
      </c>
      <c r="EL180" s="7">
        <f>+Data[[#This Row],[¿El agente explica los términos y condiciones del servicio?28]]</f>
        <v>1</v>
      </c>
      <c r="EM180" s="7">
        <f t="shared" si="397"/>
        <v>1</v>
      </c>
      <c r="EN180" s="7">
        <f>+Data[[#This Row],[¿El agente identifica correctamente la solicitud del cliente? 2]]</f>
        <v>1</v>
      </c>
      <c r="EO180" s="7">
        <f t="shared" si="398"/>
        <v>1</v>
      </c>
      <c r="EP180" s="7">
        <f t="shared" si="399"/>
        <v>1</v>
      </c>
      <c r="EQ180" s="7">
        <f t="shared" si="400"/>
        <v>1</v>
      </c>
      <c r="ER180" s="7">
        <f t="shared" si="528"/>
        <v>1</v>
      </c>
      <c r="ES180" s="7">
        <f t="shared" si="401"/>
        <v>1</v>
      </c>
      <c r="ET180" s="7">
        <f t="shared" si="402"/>
        <v>1</v>
      </c>
      <c r="EU180" s="7">
        <f t="shared" si="529"/>
        <v>1</v>
      </c>
      <c r="EV180" s="7">
        <f t="shared" si="403"/>
        <v>1</v>
      </c>
      <c r="EW180" s="7">
        <f t="shared" si="404"/>
        <v>1</v>
      </c>
      <c r="EX180" s="7">
        <f t="shared" si="499"/>
        <v>1</v>
      </c>
      <c r="EY180" s="7">
        <f t="shared" si="500"/>
        <v>1</v>
      </c>
      <c r="EZ180" s="7">
        <f t="shared" si="405"/>
        <v>1</v>
      </c>
      <c r="FA180" s="7">
        <f t="shared" si="501"/>
        <v>1</v>
      </c>
      <c r="FB180" s="7">
        <f t="shared" si="530"/>
        <v>1</v>
      </c>
      <c r="FC180" s="7">
        <f t="shared" si="531"/>
        <v>0</v>
      </c>
      <c r="FD180" s="7">
        <f t="shared" si="406"/>
        <v>1</v>
      </c>
      <c r="FE180" s="7">
        <f t="shared" si="407"/>
        <v>1</v>
      </c>
      <c r="FF180" s="7">
        <f t="shared" si="408"/>
        <v>1</v>
      </c>
      <c r="FG180" s="7">
        <f t="shared" si="409"/>
        <v>1</v>
      </c>
      <c r="FH180" s="7">
        <f t="shared" si="410"/>
        <v>1</v>
      </c>
      <c r="FI180" s="7">
        <f t="shared" si="411"/>
        <v>1</v>
      </c>
      <c r="FJ180" s="7">
        <f t="shared" si="532"/>
        <v>1</v>
      </c>
      <c r="FK180" s="7">
        <f t="shared" si="412"/>
        <v>1</v>
      </c>
      <c r="FL180" s="7">
        <f>+Data[[#This Row],[¿El agente gestiona la oferta según la campaña vigente?48]]</f>
        <v>1</v>
      </c>
      <c r="FM180" s="7">
        <f t="shared" si="413"/>
        <v>1</v>
      </c>
      <c r="FN180" s="7">
        <f t="shared" si="414"/>
        <v>1</v>
      </c>
      <c r="FO180" s="7">
        <f t="shared" si="415"/>
        <v>1</v>
      </c>
      <c r="FP180" s="7">
        <f t="shared" si="533"/>
        <v>1</v>
      </c>
      <c r="FQ180" s="7">
        <f t="shared" si="416"/>
        <v>1</v>
      </c>
      <c r="FR180" s="7">
        <f>+Data[[#This Row],[¿El agente registra correctamente todas las interacciones?52]]</f>
        <v>1</v>
      </c>
      <c r="FS180" s="7">
        <f t="shared" si="534"/>
        <v>1</v>
      </c>
      <c r="FT180" s="240">
        <f t="shared" si="417"/>
        <v>1</v>
      </c>
      <c r="FU180" s="7">
        <f>+Data[[#This Row],[¿El agente confirma la titularidad del cliente adecuadamente?53]]</f>
        <v>1</v>
      </c>
      <c r="FV180" s="240">
        <f t="shared" si="418"/>
        <v>1</v>
      </c>
      <c r="FW180" s="240">
        <f t="shared" si="419"/>
        <v>1</v>
      </c>
      <c r="FX180" s="7">
        <f t="shared" si="535"/>
        <v>1</v>
      </c>
      <c r="FY180" s="240">
        <f t="shared" si="420"/>
        <v>1</v>
      </c>
      <c r="FZ180" s="7">
        <f>+Data[[#This Row],[¿El agente evita compartir información sensible?56]]</f>
        <v>1</v>
      </c>
      <c r="GA180" s="7">
        <f t="shared" si="536"/>
        <v>1</v>
      </c>
      <c r="GB180" s="189">
        <f t="shared" si="537"/>
        <v>0.1</v>
      </c>
      <c r="GC180" s="189">
        <f t="shared" si="538"/>
        <v>0</v>
      </c>
      <c r="GD180" s="190">
        <f t="shared" si="539"/>
        <v>0.3</v>
      </c>
      <c r="GE180" s="190">
        <f t="shared" si="540"/>
        <v>0.3</v>
      </c>
      <c r="GF180" s="7">
        <f t="shared" si="541"/>
        <v>0.7</v>
      </c>
      <c r="GG180" s="187">
        <f>1</f>
        <v>1</v>
      </c>
      <c r="GH180" s="187">
        <f t="shared" si="421"/>
        <v>1</v>
      </c>
      <c r="GI180" t="str">
        <f t="shared" si="422"/>
        <v/>
      </c>
      <c r="GJ180" t="str">
        <f t="shared" si="423"/>
        <v/>
      </c>
      <c r="GK180" t="str">
        <f t="shared" si="424"/>
        <v/>
      </c>
      <c r="GN180" t="str">
        <f t="shared" si="425"/>
        <v/>
      </c>
      <c r="GO180" t="str">
        <f t="shared" si="426"/>
        <v/>
      </c>
      <c r="GP180" t="str">
        <f t="shared" si="427"/>
        <v/>
      </c>
      <c r="GQ180" t="str">
        <f t="shared" si="428"/>
        <v/>
      </c>
      <c r="GR180" t="str">
        <f t="shared" si="429"/>
        <v/>
      </c>
      <c r="GS180" t="str">
        <f t="shared" si="430"/>
        <v/>
      </c>
      <c r="GT180" t="str">
        <f t="shared" si="431"/>
        <v/>
      </c>
      <c r="GU180" t="e">
        <f>IF(#REF!="No",#REF!,"")</f>
        <v>#REF!</v>
      </c>
      <c r="GV180" t="str">
        <f t="shared" si="432"/>
        <v/>
      </c>
      <c r="GW180" t="str">
        <f t="shared" si="433"/>
        <v/>
      </c>
      <c r="GX180" t="str">
        <f t="shared" si="434"/>
        <v/>
      </c>
      <c r="GY180" t="str">
        <f t="shared" si="435"/>
        <v/>
      </c>
      <c r="GZ180" t="str">
        <f t="shared" si="436"/>
        <v/>
      </c>
      <c r="HA180" t="str">
        <f t="shared" si="437"/>
        <v xml:space="preserve">¿El agente comunica beneficios emocionales al cliente? </v>
      </c>
      <c r="HB180" t="str">
        <f t="shared" si="438"/>
        <v/>
      </c>
      <c r="HC180" t="str">
        <f t="shared" si="439"/>
        <v/>
      </c>
      <c r="HD180" t="str">
        <f t="shared" si="440"/>
        <v/>
      </c>
      <c r="HE180" t="str">
        <f t="shared" si="441"/>
        <v/>
      </c>
      <c r="HF180" t="str">
        <f t="shared" si="442"/>
        <v/>
      </c>
      <c r="HG180" t="str">
        <f t="shared" si="443"/>
        <v/>
      </c>
      <c r="HH180" t="str">
        <f t="shared" si="444"/>
        <v/>
      </c>
      <c r="HI180" t="str">
        <f t="shared" si="445"/>
        <v/>
      </c>
      <c r="HJ180" t="str">
        <f t="shared" si="446"/>
        <v/>
      </c>
      <c r="HK180" t="str">
        <f t="shared" si="447"/>
        <v/>
      </c>
      <c r="HL180" t="str">
        <f t="shared" si="448"/>
        <v/>
      </c>
      <c r="HM180" t="str">
        <f t="shared" si="449"/>
        <v/>
      </c>
      <c r="HN180" t="str">
        <f t="shared" si="450"/>
        <v/>
      </c>
      <c r="HO180" t="str">
        <f t="shared" si="451"/>
        <v/>
      </c>
      <c r="HP180" t="str">
        <f t="shared" si="452"/>
        <v/>
      </c>
      <c r="HQ180" t="e">
        <f>IF(#REF!="No",#REF!,"")</f>
        <v>#REF!</v>
      </c>
      <c r="HR180" t="e">
        <f>IF(#REF!="No",#REF!,"")</f>
        <v>#REF!</v>
      </c>
      <c r="HS180" t="str">
        <f t="shared" si="453"/>
        <v/>
      </c>
      <c r="HT180" t="str">
        <f t="shared" si="454"/>
        <v/>
      </c>
      <c r="HU180" t="str">
        <f t="shared" si="455"/>
        <v/>
      </c>
      <c r="HV180" t="str">
        <f t="shared" si="456"/>
        <v/>
      </c>
      <c r="HW180" t="str">
        <f t="shared" si="457"/>
        <v/>
      </c>
      <c r="HX180" t="str">
        <f t="shared" si="458"/>
        <v/>
      </c>
      <c r="HY180" t="str">
        <f t="shared" si="459"/>
        <v/>
      </c>
      <c r="HZ180" t="str">
        <f t="shared" si="460"/>
        <v/>
      </c>
      <c r="IA180" t="str">
        <f t="shared" si="461"/>
        <v/>
      </c>
      <c r="IB180" t="str">
        <f t="shared" si="462"/>
        <v/>
      </c>
      <c r="IC180" t="str">
        <f t="shared" si="463"/>
        <v/>
      </c>
      <c r="ID180" s="187" t="str">
        <f t="shared" si="464"/>
        <v/>
      </c>
      <c r="IE180" s="187" t="str">
        <f t="shared" si="465"/>
        <v/>
      </c>
      <c r="IF180" s="187" t="str">
        <f t="shared" si="466"/>
        <v/>
      </c>
      <c r="IG180" s="187" t="str">
        <f t="shared" si="467"/>
        <v/>
      </c>
      <c r="IH180" s="78" t="str">
        <f>A180&amp;" "&amp;F180&amp;" "&amp;Data[[#This Row],[mes]]</f>
        <v>Madelay Del Carmen Castillo Wilson Outbound jun-26</v>
      </c>
      <c r="II180" s="78">
        <f t="shared" si="544"/>
        <v>3</v>
      </c>
      <c r="IJ180" s="78">
        <f t="shared" si="542"/>
        <v>0</v>
      </c>
      <c r="IK180" s="78">
        <f>IF(Data[[#This Row],[Muestra Critica]]&gt;0,Data[[#This Row],[Muestra Critica]],"")</f>
        <v>1</v>
      </c>
      <c r="IL180">
        <f>IF(IK180="","",COUNTIF($IK$3:$IK595,IK180))</f>
        <v>397</v>
      </c>
      <c r="IM180">
        <f t="shared" si="543"/>
        <v>0</v>
      </c>
      <c r="IN180" s="188" t="str">
        <f t="shared" si="468"/>
        <v>jun-26</v>
      </c>
      <c r="IO180" s="78"/>
      <c r="IP180" s="78"/>
      <c r="IQ180" s="78"/>
      <c r="IR180" s="78"/>
      <c r="IS180" s="78" t="str">
        <f ca="1">IFERROR(_xlfn.XLOOKUP(A:A,HC!B:B,HC!E:E,,0),0)</f>
        <v>&gt; 60 dias</v>
      </c>
    </row>
    <row r="181" spans="1:253" ht="15.5">
      <c r="A181" s="205" t="s">
        <v>302</v>
      </c>
      <c r="B181" s="205">
        <v>63810424</v>
      </c>
      <c r="C181" s="210">
        <v>46174</v>
      </c>
      <c r="D181" s="205" t="s">
        <v>441</v>
      </c>
      <c r="E181" s="205" t="s">
        <v>433</v>
      </c>
      <c r="F181" s="205" t="s">
        <v>32</v>
      </c>
      <c r="G181" s="205" t="s">
        <v>436</v>
      </c>
      <c r="H181" s="205" t="s">
        <v>455</v>
      </c>
      <c r="I181" s="206" t="s">
        <v>446</v>
      </c>
      <c r="J181" s="168" t="s">
        <v>33</v>
      </c>
      <c r="K181" s="168" t="s">
        <v>33</v>
      </c>
      <c r="L181" s="168" t="s">
        <v>34</v>
      </c>
      <c r="M181" s="168" t="s">
        <v>33</v>
      </c>
      <c r="N181" s="168" t="s">
        <v>33</v>
      </c>
      <c r="O181" s="168" t="s">
        <v>33</v>
      </c>
      <c r="P181" s="168" t="s">
        <v>33</v>
      </c>
      <c r="Q181" s="168" t="s">
        <v>33</v>
      </c>
      <c r="R181" s="168" t="s">
        <v>33</v>
      </c>
      <c r="S181" s="168" t="s">
        <v>33</v>
      </c>
      <c r="T181" s="168" t="s">
        <v>33</v>
      </c>
      <c r="U181" s="168" t="s">
        <v>33</v>
      </c>
      <c r="V181" s="169" t="s">
        <v>33</v>
      </c>
      <c r="W181" s="169" t="s">
        <v>33</v>
      </c>
      <c r="X181" s="169" t="s">
        <v>33</v>
      </c>
      <c r="Y181" s="169" t="s">
        <v>33</v>
      </c>
      <c r="Z181" s="169" t="s">
        <v>33</v>
      </c>
      <c r="AA181" s="169" t="s">
        <v>33</v>
      </c>
      <c r="AB181" s="169" t="s">
        <v>33</v>
      </c>
      <c r="AC181" s="169" t="s">
        <v>33</v>
      </c>
      <c r="AD181" s="169" t="s">
        <v>33</v>
      </c>
      <c r="AE181" s="169" t="s">
        <v>33</v>
      </c>
      <c r="AF181" s="169" t="s">
        <v>33</v>
      </c>
      <c r="AG181" s="169" t="s">
        <v>33</v>
      </c>
      <c r="AH181" s="169" t="s">
        <v>33</v>
      </c>
      <c r="AI181" s="169" t="s">
        <v>33</v>
      </c>
      <c r="AJ181" s="169" t="s">
        <v>33</v>
      </c>
      <c r="AK181" s="169" t="s">
        <v>33</v>
      </c>
      <c r="AL181" s="169" t="s">
        <v>33</v>
      </c>
      <c r="AM181" s="169" t="s">
        <v>33</v>
      </c>
      <c r="AN181" s="169" t="s">
        <v>33</v>
      </c>
      <c r="AO181" s="169" t="s">
        <v>33</v>
      </c>
      <c r="AP181" s="169" t="s">
        <v>33</v>
      </c>
      <c r="AQ181" s="169" t="s">
        <v>464</v>
      </c>
      <c r="AR181" s="169" t="s">
        <v>33</v>
      </c>
      <c r="AS181" s="169" t="s">
        <v>33</v>
      </c>
      <c r="AT181" s="169" t="s">
        <v>33</v>
      </c>
      <c r="AU181" s="169" t="s">
        <v>33</v>
      </c>
      <c r="AV181" s="169" t="s">
        <v>33</v>
      </c>
      <c r="AW181" s="169" t="s">
        <v>33</v>
      </c>
      <c r="AX181" s="169" t="s">
        <v>33</v>
      </c>
      <c r="AY181" s="169" t="s">
        <v>33</v>
      </c>
      <c r="AZ181" s="169" t="s">
        <v>33</v>
      </c>
      <c r="BA181" s="169" t="s">
        <v>33</v>
      </c>
      <c r="BB181" s="169" t="s">
        <v>33</v>
      </c>
      <c r="BC181" s="207" t="s">
        <v>33</v>
      </c>
      <c r="BD181" s="207" t="s">
        <v>33</v>
      </c>
      <c r="BE181" s="207" t="s">
        <v>33</v>
      </c>
      <c r="BF181" s="208" t="s">
        <v>33</v>
      </c>
      <c r="BG181" s="196"/>
      <c r="BH181" s="211" t="str">
        <f>Data[[#This Row],[Tipo de Muestra]]</f>
        <v>No Critica</v>
      </c>
      <c r="BI181" s="196"/>
      <c r="BJ181" s="196"/>
      <c r="BK181">
        <f t="shared" si="376"/>
        <v>1</v>
      </c>
      <c r="BL181">
        <f t="shared" si="377"/>
        <v>1</v>
      </c>
      <c r="BM181">
        <f t="shared" si="503"/>
        <v>0</v>
      </c>
      <c r="BN181">
        <f t="shared" si="504"/>
        <v>1</v>
      </c>
      <c r="BO181">
        <f t="shared" si="505"/>
        <v>1</v>
      </c>
      <c r="BP181">
        <f t="shared" si="506"/>
        <v>1</v>
      </c>
      <c r="BQ181">
        <f t="shared" si="507"/>
        <v>1</v>
      </c>
      <c r="BR181">
        <f t="shared" si="508"/>
        <v>1</v>
      </c>
      <c r="BS181">
        <f t="shared" si="509"/>
        <v>1</v>
      </c>
      <c r="BT181">
        <f t="shared" si="510"/>
        <v>1</v>
      </c>
      <c r="BU181">
        <f t="shared" si="511"/>
        <v>1</v>
      </c>
      <c r="BV181">
        <f t="shared" si="512"/>
        <v>1</v>
      </c>
      <c r="BW181">
        <f t="shared" si="513"/>
        <v>1</v>
      </c>
      <c r="BX181">
        <f t="shared" si="514"/>
        <v>1</v>
      </c>
      <c r="BY181">
        <f t="shared" si="515"/>
        <v>1</v>
      </c>
      <c r="BZ181">
        <f t="shared" si="516"/>
        <v>1</v>
      </c>
      <c r="CA181">
        <f t="shared" si="517"/>
        <v>1</v>
      </c>
      <c r="CB181">
        <f t="shared" si="518"/>
        <v>1</v>
      </c>
      <c r="CC181">
        <f t="shared" si="519"/>
        <v>1</v>
      </c>
      <c r="CD181">
        <f t="shared" si="520"/>
        <v>1</v>
      </c>
      <c r="CE181">
        <f t="shared" si="521"/>
        <v>1</v>
      </c>
      <c r="CF181">
        <f t="shared" si="469"/>
        <v>1</v>
      </c>
      <c r="CG181">
        <f t="shared" si="470"/>
        <v>1</v>
      </c>
      <c r="CH181">
        <f t="shared" si="471"/>
        <v>1</v>
      </c>
      <c r="CI181">
        <f t="shared" si="472"/>
        <v>1</v>
      </c>
      <c r="CJ181">
        <f t="shared" si="473"/>
        <v>1</v>
      </c>
      <c r="CK181">
        <f t="shared" si="474"/>
        <v>1</v>
      </c>
      <c r="CL181">
        <f t="shared" si="475"/>
        <v>1</v>
      </c>
      <c r="CM181">
        <f t="shared" si="476"/>
        <v>1</v>
      </c>
      <c r="CN181">
        <f t="shared" si="477"/>
        <v>1</v>
      </c>
      <c r="CO181">
        <f t="shared" si="478"/>
        <v>1</v>
      </c>
      <c r="CP181">
        <f t="shared" si="479"/>
        <v>1</v>
      </c>
      <c r="CQ181">
        <f t="shared" si="480"/>
        <v>1</v>
      </c>
      <c r="CR181">
        <f t="shared" si="481"/>
        <v>1</v>
      </c>
      <c r="CS181">
        <f t="shared" si="482"/>
        <v>1</v>
      </c>
      <c r="CT181">
        <f t="shared" si="483"/>
        <v>1</v>
      </c>
      <c r="CU181">
        <f t="shared" si="484"/>
        <v>1</v>
      </c>
      <c r="CV181">
        <f t="shared" si="485"/>
        <v>1</v>
      </c>
      <c r="CW181">
        <f t="shared" si="486"/>
        <v>1</v>
      </c>
      <c r="CX181">
        <f t="shared" si="487"/>
        <v>1</v>
      </c>
      <c r="CY181">
        <f t="shared" si="488"/>
        <v>1</v>
      </c>
      <c r="CZ181">
        <f t="shared" si="489"/>
        <v>1</v>
      </c>
      <c r="DA181">
        <f t="shared" si="490"/>
        <v>1</v>
      </c>
      <c r="DB181">
        <f t="shared" si="491"/>
        <v>1</v>
      </c>
      <c r="DC181" s="187">
        <f t="shared" si="492"/>
        <v>1</v>
      </c>
      <c r="DD181" s="187">
        <f t="shared" si="493"/>
        <v>1</v>
      </c>
      <c r="DE181" s="187">
        <f t="shared" si="494"/>
        <v>1</v>
      </c>
      <c r="DF181" s="187">
        <f t="shared" si="378"/>
        <v>1</v>
      </c>
      <c r="DG181">
        <f t="shared" si="522"/>
        <v>1</v>
      </c>
      <c r="DH181" s="7">
        <f t="shared" si="379"/>
        <v>0.15</v>
      </c>
      <c r="DI181" s="7">
        <f t="shared" si="380"/>
        <v>0.15</v>
      </c>
      <c r="DJ181" s="7">
        <f t="shared" si="381"/>
        <v>0</v>
      </c>
      <c r="DK181" s="7">
        <f t="shared" si="523"/>
        <v>0</v>
      </c>
      <c r="DL181" s="7">
        <f t="shared" si="382"/>
        <v>0.3</v>
      </c>
      <c r="DM181" s="7">
        <f t="shared" si="383"/>
        <v>0.3</v>
      </c>
      <c r="DN181" s="7">
        <f t="shared" si="384"/>
        <v>0.3</v>
      </c>
      <c r="DO181" s="7">
        <f t="shared" si="385"/>
        <v>0.3</v>
      </c>
      <c r="DP181" s="7">
        <f>IF(MIN(Data[[#This Row],[¿El agente demuestra escucha activa durante la gestión?6]:[¿El agente parafrasea para confirmar entendimiento?9]])=0,0,30%)</f>
        <v>0.3</v>
      </c>
      <c r="DQ181" s="7">
        <f t="shared" si="386"/>
        <v>0.3</v>
      </c>
      <c r="DR181" s="7">
        <f t="shared" si="387"/>
        <v>0.3</v>
      </c>
      <c r="DS181" s="7">
        <f t="shared" si="388"/>
        <v>0.3</v>
      </c>
      <c r="DT181" s="7">
        <f t="shared" si="389"/>
        <v>0.3</v>
      </c>
      <c r="DU181" s="7">
        <f>IF(MIN(Data[[#This Row],[¿El agente adapta su comunicación al cliente?11]:[¿El agente utiliza el plural corporativo correctamente?14]])=0,0,30%)</f>
        <v>0.3</v>
      </c>
      <c r="DV181" s="7">
        <f t="shared" si="390"/>
        <v>0.25</v>
      </c>
      <c r="DW181" s="7">
        <f t="shared" si="524"/>
        <v>0.25</v>
      </c>
      <c r="DX181" s="7">
        <f t="shared" si="525"/>
        <v>0.85</v>
      </c>
      <c r="DY181" s="7">
        <f t="shared" si="495"/>
        <v>1</v>
      </c>
      <c r="DZ181" s="7">
        <f t="shared" si="496"/>
        <v>1</v>
      </c>
      <c r="EA181" s="7">
        <f t="shared" si="497"/>
        <v>1</v>
      </c>
      <c r="EB181" s="7">
        <f t="shared" si="498"/>
        <v>1</v>
      </c>
      <c r="EC181" s="7">
        <f t="shared" si="526"/>
        <v>1</v>
      </c>
      <c r="ED181" s="7">
        <f t="shared" si="391"/>
        <v>1</v>
      </c>
      <c r="EE181" s="7">
        <f t="shared" si="392"/>
        <v>1</v>
      </c>
      <c r="EF181" s="7">
        <f>IF(SUM(Data[[#This Row],[¿El agente presenta correctamente los beneficios del producto?23]:[¿El agente comunica beneficios emocionales al cliente?24]])=200%,100%,0%)</f>
        <v>1</v>
      </c>
      <c r="EG181" s="7">
        <f t="shared" si="393"/>
        <v>1</v>
      </c>
      <c r="EH181" s="7">
        <f t="shared" si="394"/>
        <v>1</v>
      </c>
      <c r="EI181" s="7">
        <f t="shared" si="395"/>
        <v>1</v>
      </c>
      <c r="EJ181" s="7">
        <f t="shared" si="527"/>
        <v>1</v>
      </c>
      <c r="EK181" s="7">
        <f t="shared" si="396"/>
        <v>1</v>
      </c>
      <c r="EL181" s="7">
        <f>+Data[[#This Row],[¿El agente explica los términos y condiciones del servicio?28]]</f>
        <v>1</v>
      </c>
      <c r="EM181" s="7">
        <f t="shared" si="397"/>
        <v>1</v>
      </c>
      <c r="EN181" s="7">
        <f>+Data[[#This Row],[¿El agente identifica correctamente la solicitud del cliente? 2]]</f>
        <v>1</v>
      </c>
      <c r="EO181" s="7">
        <f t="shared" si="398"/>
        <v>1</v>
      </c>
      <c r="EP181" s="7">
        <f t="shared" si="399"/>
        <v>1</v>
      </c>
      <c r="EQ181" s="7">
        <f t="shared" si="400"/>
        <v>1</v>
      </c>
      <c r="ER181" s="7">
        <f t="shared" si="528"/>
        <v>1</v>
      </c>
      <c r="ES181" s="7">
        <f t="shared" si="401"/>
        <v>1</v>
      </c>
      <c r="ET181" s="7">
        <f t="shared" si="402"/>
        <v>1</v>
      </c>
      <c r="EU181" s="7">
        <f t="shared" si="529"/>
        <v>1</v>
      </c>
      <c r="EV181" s="7">
        <f t="shared" si="403"/>
        <v>1</v>
      </c>
      <c r="EW181" s="7">
        <f t="shared" si="404"/>
        <v>1</v>
      </c>
      <c r="EX181" s="7">
        <f t="shared" si="499"/>
        <v>1</v>
      </c>
      <c r="EY181" s="7">
        <f t="shared" si="500"/>
        <v>1</v>
      </c>
      <c r="EZ181" s="7">
        <f t="shared" si="405"/>
        <v>1</v>
      </c>
      <c r="FA181" s="7">
        <f t="shared" si="501"/>
        <v>1</v>
      </c>
      <c r="FB181" s="7">
        <f t="shared" si="530"/>
        <v>1</v>
      </c>
      <c r="FC181" s="7">
        <f t="shared" si="531"/>
        <v>1</v>
      </c>
      <c r="FD181" s="7">
        <f t="shared" si="406"/>
        <v>1</v>
      </c>
      <c r="FE181" s="7">
        <f t="shared" si="407"/>
        <v>1</v>
      </c>
      <c r="FF181" s="7">
        <f t="shared" si="408"/>
        <v>1</v>
      </c>
      <c r="FG181" s="7">
        <f t="shared" si="409"/>
        <v>1</v>
      </c>
      <c r="FH181" s="7">
        <f t="shared" si="410"/>
        <v>1</v>
      </c>
      <c r="FI181" s="7">
        <f t="shared" si="411"/>
        <v>1</v>
      </c>
      <c r="FJ181" s="7">
        <f t="shared" si="532"/>
        <v>1</v>
      </c>
      <c r="FK181" s="7">
        <f t="shared" si="412"/>
        <v>1</v>
      </c>
      <c r="FL181" s="7">
        <f>+Data[[#This Row],[¿El agente gestiona la oferta según la campaña vigente?48]]</f>
        <v>1</v>
      </c>
      <c r="FM181" s="7">
        <f t="shared" si="413"/>
        <v>1</v>
      </c>
      <c r="FN181" s="7">
        <f t="shared" si="414"/>
        <v>1</v>
      </c>
      <c r="FO181" s="7">
        <f t="shared" si="415"/>
        <v>1</v>
      </c>
      <c r="FP181" s="7">
        <f t="shared" si="533"/>
        <v>1</v>
      </c>
      <c r="FQ181" s="7">
        <f t="shared" si="416"/>
        <v>1</v>
      </c>
      <c r="FR181" s="7">
        <f>+Data[[#This Row],[¿El agente registra correctamente todas las interacciones?52]]</f>
        <v>1</v>
      </c>
      <c r="FS181" s="7">
        <f t="shared" si="534"/>
        <v>1</v>
      </c>
      <c r="FT181" s="240">
        <f t="shared" si="417"/>
        <v>1</v>
      </c>
      <c r="FU181" s="7">
        <f>+Data[[#This Row],[¿El agente confirma la titularidad del cliente adecuadamente?53]]</f>
        <v>1</v>
      </c>
      <c r="FV181" s="240">
        <f t="shared" si="418"/>
        <v>1</v>
      </c>
      <c r="FW181" s="240">
        <f t="shared" si="419"/>
        <v>1</v>
      </c>
      <c r="FX181" s="7">
        <f t="shared" si="535"/>
        <v>1</v>
      </c>
      <c r="FY181" s="240">
        <f t="shared" si="420"/>
        <v>1</v>
      </c>
      <c r="FZ181" s="7">
        <f>+Data[[#This Row],[¿El agente evita compartir información sensible?56]]</f>
        <v>1</v>
      </c>
      <c r="GA181" s="7">
        <f t="shared" si="536"/>
        <v>1</v>
      </c>
      <c r="GB181" s="189">
        <f t="shared" si="537"/>
        <v>8.5000000000000006E-2</v>
      </c>
      <c r="GC181" s="189">
        <f t="shared" si="538"/>
        <v>0.3</v>
      </c>
      <c r="GD181" s="190">
        <f t="shared" si="539"/>
        <v>0.3</v>
      </c>
      <c r="GE181" s="190">
        <f t="shared" si="540"/>
        <v>0.3</v>
      </c>
      <c r="GF181" s="7">
        <f t="shared" si="541"/>
        <v>0.9850000000000001</v>
      </c>
      <c r="GG181" s="187">
        <f>1</f>
        <v>1</v>
      </c>
      <c r="GH181" s="187">
        <f t="shared" si="421"/>
        <v>0</v>
      </c>
      <c r="GI181" t="str">
        <f t="shared" si="422"/>
        <v/>
      </c>
      <c r="GJ181" t="str">
        <f t="shared" si="423"/>
        <v/>
      </c>
      <c r="GK181" t="str">
        <f t="shared" si="424"/>
        <v xml:space="preserve">¿El agente cumple con la identificación formal y profesional? </v>
      </c>
      <c r="GN181" t="str">
        <f t="shared" si="425"/>
        <v/>
      </c>
      <c r="GO181" t="str">
        <f t="shared" si="426"/>
        <v/>
      </c>
      <c r="GP181" t="str">
        <f t="shared" si="427"/>
        <v/>
      </c>
      <c r="GQ181" t="str">
        <f t="shared" si="428"/>
        <v/>
      </c>
      <c r="GR181" t="str">
        <f t="shared" si="429"/>
        <v/>
      </c>
      <c r="GS181" t="str">
        <f t="shared" si="430"/>
        <v/>
      </c>
      <c r="GT181" t="str">
        <f t="shared" si="431"/>
        <v/>
      </c>
      <c r="GU181" t="e">
        <f>IF(#REF!="No",#REF!,"")</f>
        <v>#REF!</v>
      </c>
      <c r="GV181" t="str">
        <f t="shared" si="432"/>
        <v/>
      </c>
      <c r="GW181" t="str">
        <f t="shared" si="433"/>
        <v/>
      </c>
      <c r="GX181" t="str">
        <f t="shared" si="434"/>
        <v/>
      </c>
      <c r="GY181" t="str">
        <f t="shared" si="435"/>
        <v/>
      </c>
      <c r="GZ181" t="str">
        <f t="shared" si="436"/>
        <v/>
      </c>
      <c r="HA181" t="str">
        <f t="shared" si="437"/>
        <v/>
      </c>
      <c r="HB181" t="str">
        <f t="shared" si="438"/>
        <v/>
      </c>
      <c r="HC181" t="str">
        <f t="shared" si="439"/>
        <v/>
      </c>
      <c r="HD181" t="str">
        <f t="shared" si="440"/>
        <v/>
      </c>
      <c r="HE181" t="str">
        <f t="shared" si="441"/>
        <v/>
      </c>
      <c r="HF181" t="str">
        <f t="shared" si="442"/>
        <v/>
      </c>
      <c r="HG181" t="str">
        <f t="shared" si="443"/>
        <v/>
      </c>
      <c r="HH181" t="str">
        <f t="shared" si="444"/>
        <v/>
      </c>
      <c r="HI181" t="str">
        <f t="shared" si="445"/>
        <v/>
      </c>
      <c r="HJ181" t="str">
        <f t="shared" si="446"/>
        <v/>
      </c>
      <c r="HK181" t="str">
        <f t="shared" si="447"/>
        <v/>
      </c>
      <c r="HL181" t="str">
        <f t="shared" si="448"/>
        <v/>
      </c>
      <c r="HM181" t="str">
        <f t="shared" si="449"/>
        <v/>
      </c>
      <c r="HN181" t="str">
        <f t="shared" si="450"/>
        <v/>
      </c>
      <c r="HO181" t="str">
        <f t="shared" si="451"/>
        <v/>
      </c>
      <c r="HP181" t="str">
        <f t="shared" si="452"/>
        <v/>
      </c>
      <c r="HQ181" t="e">
        <f>IF(#REF!="No",#REF!,"")</f>
        <v>#REF!</v>
      </c>
      <c r="HR181" t="e">
        <f>IF(#REF!="No",#REF!,"")</f>
        <v>#REF!</v>
      </c>
      <c r="HS181" t="str">
        <f t="shared" si="453"/>
        <v/>
      </c>
      <c r="HT181" t="str">
        <f t="shared" si="454"/>
        <v/>
      </c>
      <c r="HU181" t="str">
        <f t="shared" si="455"/>
        <v/>
      </c>
      <c r="HV181" t="str">
        <f t="shared" si="456"/>
        <v/>
      </c>
      <c r="HW181" t="str">
        <f t="shared" si="457"/>
        <v/>
      </c>
      <c r="HX181" t="str">
        <f t="shared" si="458"/>
        <v/>
      </c>
      <c r="HY181" t="str">
        <f t="shared" si="459"/>
        <v/>
      </c>
      <c r="HZ181" t="str">
        <f t="shared" si="460"/>
        <v/>
      </c>
      <c r="IA181" t="str">
        <f t="shared" si="461"/>
        <v/>
      </c>
      <c r="IB181" t="str">
        <f t="shared" si="462"/>
        <v/>
      </c>
      <c r="IC181" t="str">
        <f t="shared" si="463"/>
        <v/>
      </c>
      <c r="ID181" s="187" t="str">
        <f t="shared" si="464"/>
        <v/>
      </c>
      <c r="IE181" s="187" t="str">
        <f t="shared" si="465"/>
        <v/>
      </c>
      <c r="IF181" s="187" t="str">
        <f t="shared" si="466"/>
        <v/>
      </c>
      <c r="IG181" s="187" t="str">
        <f t="shared" si="467"/>
        <v/>
      </c>
      <c r="IH181" s="78" t="str">
        <f>A181&amp;" "&amp;F181&amp;" "&amp;Data[[#This Row],[mes]]</f>
        <v>Nairobi Paulete Samaniel De Planes Outbound jun-26</v>
      </c>
      <c r="II181" s="78">
        <f t="shared" si="544"/>
        <v>3</v>
      </c>
      <c r="IJ181" s="78">
        <f t="shared" si="542"/>
        <v>0</v>
      </c>
      <c r="IK181" s="78" t="str">
        <f>IF(Data[[#This Row],[Muestra Critica]]&gt;0,Data[[#This Row],[Muestra Critica]],"")</f>
        <v/>
      </c>
      <c r="IL181" t="str">
        <f>IF(IK181="","",COUNTIF($IK$3:$IK596,IK181))</f>
        <v/>
      </c>
      <c r="IM181">
        <f t="shared" si="543"/>
        <v>0</v>
      </c>
      <c r="IN181" s="188" t="str">
        <f t="shared" si="468"/>
        <v>jun-26</v>
      </c>
      <c r="IO181" s="78"/>
      <c r="IP181" s="78"/>
      <c r="IQ181" s="78"/>
      <c r="IR181" s="78"/>
      <c r="IS181" s="78" t="str">
        <f ca="1">IFERROR(_xlfn.XLOOKUP(A:A,HC!B:B,HC!E:E,,0),0)</f>
        <v>&gt; 60 dias</v>
      </c>
    </row>
    <row r="182" spans="1:253" ht="15.5">
      <c r="A182" s="205" t="s">
        <v>303</v>
      </c>
      <c r="B182" s="205">
        <v>63894146</v>
      </c>
      <c r="C182" s="210">
        <v>46174</v>
      </c>
      <c r="D182" s="205" t="s">
        <v>441</v>
      </c>
      <c r="E182" s="205" t="s">
        <v>433</v>
      </c>
      <c r="F182" s="205" t="s">
        <v>32</v>
      </c>
      <c r="G182" s="205" t="s">
        <v>436</v>
      </c>
      <c r="H182" s="205" t="s">
        <v>455</v>
      </c>
      <c r="I182" s="206" t="s">
        <v>447</v>
      </c>
      <c r="J182" s="168" t="s">
        <v>33</v>
      </c>
      <c r="K182" s="168" t="s">
        <v>33</v>
      </c>
      <c r="L182" s="168" t="s">
        <v>33</v>
      </c>
      <c r="M182" s="168" t="s">
        <v>33</v>
      </c>
      <c r="N182" s="168" t="s">
        <v>33</v>
      </c>
      <c r="O182" s="168" t="s">
        <v>33</v>
      </c>
      <c r="P182" s="168" t="s">
        <v>33</v>
      </c>
      <c r="Q182" s="168" t="s">
        <v>33</v>
      </c>
      <c r="R182" s="168" t="s">
        <v>33</v>
      </c>
      <c r="S182" s="168" t="s">
        <v>33</v>
      </c>
      <c r="T182" s="168" t="s">
        <v>33</v>
      </c>
      <c r="U182" s="168" t="s">
        <v>33</v>
      </c>
      <c r="V182" s="169" t="s">
        <v>33</v>
      </c>
      <c r="W182" s="169" t="s">
        <v>33</v>
      </c>
      <c r="X182" s="169" t="s">
        <v>33</v>
      </c>
      <c r="Y182" s="169" t="s">
        <v>33</v>
      </c>
      <c r="Z182" s="169" t="s">
        <v>33</v>
      </c>
      <c r="AA182" s="169" t="s">
        <v>33</v>
      </c>
      <c r="AB182" s="169" t="s">
        <v>33</v>
      </c>
      <c r="AC182" s="169" t="s">
        <v>33</v>
      </c>
      <c r="AD182" s="169" t="s">
        <v>33</v>
      </c>
      <c r="AE182" s="169" t="s">
        <v>33</v>
      </c>
      <c r="AF182" s="169" t="s">
        <v>33</v>
      </c>
      <c r="AG182" s="169" t="s">
        <v>33</v>
      </c>
      <c r="AH182" s="169" t="s">
        <v>33</v>
      </c>
      <c r="AI182" s="169" t="s">
        <v>33</v>
      </c>
      <c r="AJ182" s="169" t="s">
        <v>33</v>
      </c>
      <c r="AK182" s="169" t="s">
        <v>33</v>
      </c>
      <c r="AL182" s="169" t="s">
        <v>33</v>
      </c>
      <c r="AM182" s="169" t="s">
        <v>33</v>
      </c>
      <c r="AN182" s="169" t="s">
        <v>33</v>
      </c>
      <c r="AO182" s="169" t="s">
        <v>33</v>
      </c>
      <c r="AP182" s="169" t="s">
        <v>33</v>
      </c>
      <c r="AQ182" s="169" t="s">
        <v>464</v>
      </c>
      <c r="AR182" s="169" t="s">
        <v>33</v>
      </c>
      <c r="AS182" s="169" t="s">
        <v>34</v>
      </c>
      <c r="AT182" s="169" t="s">
        <v>33</v>
      </c>
      <c r="AU182" s="169" t="s">
        <v>33</v>
      </c>
      <c r="AV182" s="169" t="s">
        <v>34</v>
      </c>
      <c r="AW182" s="169" t="s">
        <v>34</v>
      </c>
      <c r="AX182" s="169" t="s">
        <v>33</v>
      </c>
      <c r="AY182" s="169" t="s">
        <v>33</v>
      </c>
      <c r="AZ182" s="169" t="s">
        <v>33</v>
      </c>
      <c r="BA182" s="169" t="s">
        <v>33</v>
      </c>
      <c r="BB182" s="169" t="s">
        <v>33</v>
      </c>
      <c r="BC182" s="207" t="s">
        <v>33</v>
      </c>
      <c r="BD182" s="207" t="s">
        <v>33</v>
      </c>
      <c r="BE182" s="207" t="s">
        <v>33</v>
      </c>
      <c r="BF182" s="208" t="s">
        <v>33</v>
      </c>
      <c r="BG182" s="196"/>
      <c r="BH182" s="211" t="str">
        <f>Data[[#This Row],[Tipo de Muestra]]</f>
        <v>Critica</v>
      </c>
      <c r="BI182" s="196"/>
      <c r="BJ182" s="196"/>
      <c r="BK182">
        <f t="shared" si="376"/>
        <v>1</v>
      </c>
      <c r="BL182">
        <f t="shared" si="377"/>
        <v>1</v>
      </c>
      <c r="BM182">
        <f t="shared" si="503"/>
        <v>1</v>
      </c>
      <c r="BN182">
        <f t="shared" si="504"/>
        <v>1</v>
      </c>
      <c r="BO182">
        <f t="shared" si="505"/>
        <v>1</v>
      </c>
      <c r="BP182">
        <f t="shared" si="506"/>
        <v>1</v>
      </c>
      <c r="BQ182">
        <f t="shared" si="507"/>
        <v>1</v>
      </c>
      <c r="BR182">
        <f t="shared" si="508"/>
        <v>1</v>
      </c>
      <c r="BS182">
        <f t="shared" si="509"/>
        <v>1</v>
      </c>
      <c r="BT182">
        <f t="shared" si="510"/>
        <v>1</v>
      </c>
      <c r="BU182">
        <f t="shared" si="511"/>
        <v>1</v>
      </c>
      <c r="BV182">
        <f t="shared" si="512"/>
        <v>1</v>
      </c>
      <c r="BW182">
        <f t="shared" si="513"/>
        <v>1</v>
      </c>
      <c r="BX182">
        <f t="shared" si="514"/>
        <v>1</v>
      </c>
      <c r="BY182">
        <f t="shared" si="515"/>
        <v>1</v>
      </c>
      <c r="BZ182">
        <f t="shared" si="516"/>
        <v>1</v>
      </c>
      <c r="CA182">
        <f t="shared" si="517"/>
        <v>1</v>
      </c>
      <c r="CB182">
        <f t="shared" si="518"/>
        <v>1</v>
      </c>
      <c r="CC182">
        <f t="shared" si="519"/>
        <v>1</v>
      </c>
      <c r="CD182">
        <f t="shared" si="520"/>
        <v>1</v>
      </c>
      <c r="CE182">
        <f t="shared" si="521"/>
        <v>1</v>
      </c>
      <c r="CF182">
        <f t="shared" si="469"/>
        <v>1</v>
      </c>
      <c r="CG182">
        <f t="shared" si="470"/>
        <v>1</v>
      </c>
      <c r="CH182">
        <f t="shared" si="471"/>
        <v>1</v>
      </c>
      <c r="CI182">
        <f t="shared" si="472"/>
        <v>1</v>
      </c>
      <c r="CJ182">
        <f t="shared" si="473"/>
        <v>1</v>
      </c>
      <c r="CK182">
        <f t="shared" si="474"/>
        <v>1</v>
      </c>
      <c r="CL182">
        <f t="shared" si="475"/>
        <v>1</v>
      </c>
      <c r="CM182">
        <f t="shared" si="476"/>
        <v>1</v>
      </c>
      <c r="CN182">
        <f t="shared" si="477"/>
        <v>1</v>
      </c>
      <c r="CO182">
        <f t="shared" si="478"/>
        <v>1</v>
      </c>
      <c r="CP182">
        <f t="shared" si="479"/>
        <v>1</v>
      </c>
      <c r="CQ182">
        <f t="shared" si="480"/>
        <v>1</v>
      </c>
      <c r="CR182">
        <f t="shared" si="481"/>
        <v>1</v>
      </c>
      <c r="CS182">
        <f t="shared" si="482"/>
        <v>0</v>
      </c>
      <c r="CT182">
        <f t="shared" si="483"/>
        <v>1</v>
      </c>
      <c r="CU182">
        <f t="shared" si="484"/>
        <v>1</v>
      </c>
      <c r="CV182">
        <f t="shared" si="485"/>
        <v>0</v>
      </c>
      <c r="CW182">
        <f t="shared" si="486"/>
        <v>0</v>
      </c>
      <c r="CX182">
        <f t="shared" si="487"/>
        <v>1</v>
      </c>
      <c r="CY182">
        <f t="shared" si="488"/>
        <v>1</v>
      </c>
      <c r="CZ182">
        <f t="shared" si="489"/>
        <v>1</v>
      </c>
      <c r="DA182">
        <f t="shared" si="490"/>
        <v>1</v>
      </c>
      <c r="DB182">
        <f t="shared" si="491"/>
        <v>1</v>
      </c>
      <c r="DC182" s="187">
        <f t="shared" si="492"/>
        <v>1</v>
      </c>
      <c r="DD182" s="187">
        <f t="shared" si="493"/>
        <v>1</v>
      </c>
      <c r="DE182" s="187">
        <f t="shared" si="494"/>
        <v>1</v>
      </c>
      <c r="DF182" s="187">
        <f t="shared" si="378"/>
        <v>1</v>
      </c>
      <c r="DG182">
        <f t="shared" si="522"/>
        <v>1</v>
      </c>
      <c r="DH182" s="7">
        <f t="shared" si="379"/>
        <v>0.15</v>
      </c>
      <c r="DI182" s="7">
        <f t="shared" si="380"/>
        <v>0.15</v>
      </c>
      <c r="DJ182" s="7">
        <f t="shared" si="381"/>
        <v>0.15</v>
      </c>
      <c r="DK182" s="7">
        <f t="shared" si="523"/>
        <v>0.15</v>
      </c>
      <c r="DL182" s="7">
        <f t="shared" si="382"/>
        <v>0.3</v>
      </c>
      <c r="DM182" s="7">
        <f t="shared" si="383"/>
        <v>0.3</v>
      </c>
      <c r="DN182" s="7">
        <f t="shared" si="384"/>
        <v>0.3</v>
      </c>
      <c r="DO182" s="7">
        <f t="shared" si="385"/>
        <v>0.3</v>
      </c>
      <c r="DP182" s="7">
        <f>IF(MIN(Data[[#This Row],[¿El agente demuestra escucha activa durante la gestión?6]:[¿El agente parafrasea para confirmar entendimiento?9]])=0,0,30%)</f>
        <v>0.3</v>
      </c>
      <c r="DQ182" s="7">
        <f t="shared" si="386"/>
        <v>0.3</v>
      </c>
      <c r="DR182" s="7">
        <f t="shared" si="387"/>
        <v>0.3</v>
      </c>
      <c r="DS182" s="7">
        <f t="shared" si="388"/>
        <v>0.3</v>
      </c>
      <c r="DT182" s="7">
        <f t="shared" si="389"/>
        <v>0.3</v>
      </c>
      <c r="DU182" s="7">
        <f>IF(MIN(Data[[#This Row],[¿El agente adapta su comunicación al cliente?11]:[¿El agente utiliza el plural corporativo correctamente?14]])=0,0,30%)</f>
        <v>0.3</v>
      </c>
      <c r="DV182" s="7">
        <f t="shared" si="390"/>
        <v>0.25</v>
      </c>
      <c r="DW182" s="7">
        <f t="shared" si="524"/>
        <v>0.25</v>
      </c>
      <c r="DX182" s="7">
        <f t="shared" si="525"/>
        <v>1</v>
      </c>
      <c r="DY182" s="7">
        <f t="shared" si="495"/>
        <v>1</v>
      </c>
      <c r="DZ182" s="7">
        <f t="shared" si="496"/>
        <v>1</v>
      </c>
      <c r="EA182" s="7">
        <f t="shared" si="497"/>
        <v>1</v>
      </c>
      <c r="EB182" s="7">
        <f t="shared" si="498"/>
        <v>1</v>
      </c>
      <c r="EC182" s="7">
        <f t="shared" si="526"/>
        <v>1</v>
      </c>
      <c r="ED182" s="7">
        <f t="shared" si="391"/>
        <v>1</v>
      </c>
      <c r="EE182" s="7">
        <f t="shared" si="392"/>
        <v>1</v>
      </c>
      <c r="EF182" s="7">
        <f>IF(SUM(Data[[#This Row],[¿El agente presenta correctamente los beneficios del producto?23]:[¿El agente comunica beneficios emocionales al cliente?24]])=200%,100%,0%)</f>
        <v>1</v>
      </c>
      <c r="EG182" s="7">
        <f t="shared" si="393"/>
        <v>1</v>
      </c>
      <c r="EH182" s="7">
        <f t="shared" si="394"/>
        <v>1</v>
      </c>
      <c r="EI182" s="7">
        <f t="shared" si="395"/>
        <v>1</v>
      </c>
      <c r="EJ182" s="7">
        <f t="shared" si="527"/>
        <v>1</v>
      </c>
      <c r="EK182" s="7">
        <f t="shared" si="396"/>
        <v>1</v>
      </c>
      <c r="EL182" s="7">
        <f>+Data[[#This Row],[¿El agente explica los términos y condiciones del servicio?28]]</f>
        <v>1</v>
      </c>
      <c r="EM182" s="7">
        <f t="shared" si="397"/>
        <v>1</v>
      </c>
      <c r="EN182" s="7">
        <f>+Data[[#This Row],[¿El agente identifica correctamente la solicitud del cliente? 2]]</f>
        <v>1</v>
      </c>
      <c r="EO182" s="7">
        <f t="shared" si="398"/>
        <v>1</v>
      </c>
      <c r="EP182" s="7">
        <f t="shared" si="399"/>
        <v>1</v>
      </c>
      <c r="EQ182" s="7">
        <f t="shared" si="400"/>
        <v>1</v>
      </c>
      <c r="ER182" s="7">
        <f t="shared" si="528"/>
        <v>1</v>
      </c>
      <c r="ES182" s="7">
        <f t="shared" si="401"/>
        <v>1</v>
      </c>
      <c r="ET182" s="7">
        <f t="shared" si="402"/>
        <v>1</v>
      </c>
      <c r="EU182" s="7">
        <f t="shared" si="529"/>
        <v>1</v>
      </c>
      <c r="EV182" s="7">
        <f t="shared" si="403"/>
        <v>1</v>
      </c>
      <c r="EW182" s="7">
        <f t="shared" si="404"/>
        <v>1</v>
      </c>
      <c r="EX182" s="7">
        <f t="shared" si="499"/>
        <v>1</v>
      </c>
      <c r="EY182" s="7">
        <f t="shared" si="500"/>
        <v>1</v>
      </c>
      <c r="EZ182" s="7">
        <f t="shared" si="405"/>
        <v>1</v>
      </c>
      <c r="FA182" s="7">
        <f t="shared" si="501"/>
        <v>1</v>
      </c>
      <c r="FB182" s="7">
        <f t="shared" si="530"/>
        <v>1</v>
      </c>
      <c r="FC182" s="7">
        <f t="shared" si="531"/>
        <v>1</v>
      </c>
      <c r="FD182" s="7">
        <f t="shared" si="406"/>
        <v>1</v>
      </c>
      <c r="FE182" s="7">
        <f t="shared" si="407"/>
        <v>0</v>
      </c>
      <c r="FF182" s="7">
        <f t="shared" si="408"/>
        <v>1</v>
      </c>
      <c r="FG182" s="7">
        <f t="shared" si="409"/>
        <v>1</v>
      </c>
      <c r="FH182" s="7">
        <f t="shared" si="410"/>
        <v>0</v>
      </c>
      <c r="FI182" s="7">
        <f t="shared" si="411"/>
        <v>0</v>
      </c>
      <c r="FJ182" s="7">
        <f t="shared" si="532"/>
        <v>0</v>
      </c>
      <c r="FK182" s="7">
        <f t="shared" si="412"/>
        <v>1</v>
      </c>
      <c r="FL182" s="7">
        <f>+Data[[#This Row],[¿El agente gestiona la oferta según la campaña vigente?48]]</f>
        <v>1</v>
      </c>
      <c r="FM182" s="7">
        <f t="shared" si="413"/>
        <v>1</v>
      </c>
      <c r="FN182" s="7">
        <f t="shared" si="414"/>
        <v>1</v>
      </c>
      <c r="FO182" s="7">
        <f t="shared" si="415"/>
        <v>1</v>
      </c>
      <c r="FP182" s="7">
        <f t="shared" si="533"/>
        <v>1</v>
      </c>
      <c r="FQ182" s="7">
        <f t="shared" si="416"/>
        <v>1</v>
      </c>
      <c r="FR182" s="7">
        <f>+Data[[#This Row],[¿El agente registra correctamente todas las interacciones?52]]</f>
        <v>1</v>
      </c>
      <c r="FS182" s="7">
        <f t="shared" si="534"/>
        <v>0</v>
      </c>
      <c r="FT182" s="240">
        <f t="shared" si="417"/>
        <v>1</v>
      </c>
      <c r="FU182" s="7">
        <f>+Data[[#This Row],[¿El agente confirma la titularidad del cliente adecuadamente?53]]</f>
        <v>1</v>
      </c>
      <c r="FV182" s="240">
        <f t="shared" si="418"/>
        <v>1</v>
      </c>
      <c r="FW182" s="240">
        <f t="shared" si="419"/>
        <v>1</v>
      </c>
      <c r="FX182" s="7">
        <f t="shared" si="535"/>
        <v>1</v>
      </c>
      <c r="FY182" s="240">
        <f t="shared" si="420"/>
        <v>1</v>
      </c>
      <c r="FZ182" s="7">
        <f>+Data[[#This Row],[¿El agente evita compartir información sensible?56]]</f>
        <v>1</v>
      </c>
      <c r="GA182" s="7">
        <f t="shared" si="536"/>
        <v>1</v>
      </c>
      <c r="GB182" s="189">
        <f t="shared" si="537"/>
        <v>0.1</v>
      </c>
      <c r="GC182" s="189">
        <f t="shared" si="538"/>
        <v>0.3</v>
      </c>
      <c r="GD182" s="190">
        <f t="shared" si="539"/>
        <v>0</v>
      </c>
      <c r="GE182" s="190">
        <f t="shared" si="540"/>
        <v>0.3</v>
      </c>
      <c r="GF182" s="7">
        <f t="shared" si="541"/>
        <v>0.7</v>
      </c>
      <c r="GG182" s="187">
        <f>1</f>
        <v>1</v>
      </c>
      <c r="GH182" s="187">
        <f t="shared" si="421"/>
        <v>1</v>
      </c>
      <c r="GI182" t="str">
        <f t="shared" si="422"/>
        <v/>
      </c>
      <c r="GJ182" t="str">
        <f t="shared" si="423"/>
        <v/>
      </c>
      <c r="GK182" t="str">
        <f t="shared" si="424"/>
        <v/>
      </c>
      <c r="GN182" t="str">
        <f t="shared" si="425"/>
        <v/>
      </c>
      <c r="GO182" t="str">
        <f t="shared" si="426"/>
        <v/>
      </c>
      <c r="GP182" t="str">
        <f t="shared" si="427"/>
        <v/>
      </c>
      <c r="GQ182" t="str">
        <f t="shared" si="428"/>
        <v/>
      </c>
      <c r="GR182" t="str">
        <f t="shared" si="429"/>
        <v/>
      </c>
      <c r="GS182" t="str">
        <f t="shared" si="430"/>
        <v/>
      </c>
      <c r="GT182" t="str">
        <f t="shared" si="431"/>
        <v/>
      </c>
      <c r="GU182" t="e">
        <f>IF(#REF!="No",#REF!,"")</f>
        <v>#REF!</v>
      </c>
      <c r="GV182" t="str">
        <f t="shared" si="432"/>
        <v/>
      </c>
      <c r="GW182" t="str">
        <f t="shared" si="433"/>
        <v/>
      </c>
      <c r="GX182" t="str">
        <f t="shared" si="434"/>
        <v/>
      </c>
      <c r="GY182" t="str">
        <f t="shared" si="435"/>
        <v/>
      </c>
      <c r="GZ182" t="str">
        <f t="shared" si="436"/>
        <v/>
      </c>
      <c r="HA182" t="str">
        <f t="shared" si="437"/>
        <v/>
      </c>
      <c r="HB182" t="str">
        <f t="shared" si="438"/>
        <v/>
      </c>
      <c r="HC182" t="str">
        <f t="shared" si="439"/>
        <v/>
      </c>
      <c r="HD182" t="str">
        <f t="shared" si="440"/>
        <v/>
      </c>
      <c r="HE182" t="str">
        <f t="shared" si="441"/>
        <v/>
      </c>
      <c r="HF182" t="str">
        <f t="shared" si="442"/>
        <v/>
      </c>
      <c r="HG182" t="str">
        <f t="shared" si="443"/>
        <v/>
      </c>
      <c r="HH182" t="str">
        <f t="shared" si="444"/>
        <v/>
      </c>
      <c r="HI182" t="str">
        <f t="shared" si="445"/>
        <v/>
      </c>
      <c r="HJ182" t="str">
        <f t="shared" si="446"/>
        <v/>
      </c>
      <c r="HK182" t="str">
        <f t="shared" si="447"/>
        <v/>
      </c>
      <c r="HL182" t="str">
        <f t="shared" si="448"/>
        <v/>
      </c>
      <c r="HM182" t="str">
        <f t="shared" si="449"/>
        <v/>
      </c>
      <c r="HN182" t="str">
        <f t="shared" si="450"/>
        <v/>
      </c>
      <c r="HO182" t="str">
        <f t="shared" si="451"/>
        <v/>
      </c>
      <c r="HP182" t="str">
        <f t="shared" si="452"/>
        <v/>
      </c>
      <c r="HQ182" t="e">
        <f>IF(#REF!="No",#REF!,"")</f>
        <v>#REF!</v>
      </c>
      <c r="HR182" t="e">
        <f>IF(#REF!="No",#REF!,"")</f>
        <v>#REF!</v>
      </c>
      <c r="HS182" t="str">
        <f t="shared" si="453"/>
        <v/>
      </c>
      <c r="HT182" t="str">
        <f t="shared" si="454"/>
        <v xml:space="preserve">¿El agente realiza venta cruzada cuando corresponde? </v>
      </c>
      <c r="HU182" t="str">
        <f t="shared" si="455"/>
        <v/>
      </c>
      <c r="HV182" t="str">
        <f t="shared" si="456"/>
        <v/>
      </c>
      <c r="HW182" t="str">
        <f t="shared" si="457"/>
        <v xml:space="preserve">¿El agente realiza seguimiento adecuado al caso o solicitud? </v>
      </c>
      <c r="HX182" t="str">
        <f t="shared" si="458"/>
        <v xml:space="preserve">¿El agente maneja correctamente las objeciones del cliente? </v>
      </c>
      <c r="HY182" t="str">
        <f t="shared" si="459"/>
        <v/>
      </c>
      <c r="HZ182" t="str">
        <f t="shared" si="460"/>
        <v/>
      </c>
      <c r="IA182" t="str">
        <f t="shared" si="461"/>
        <v/>
      </c>
      <c r="IB182" t="str">
        <f t="shared" si="462"/>
        <v/>
      </c>
      <c r="IC182" t="str">
        <f t="shared" si="463"/>
        <v/>
      </c>
      <c r="ID182" s="187" t="str">
        <f t="shared" si="464"/>
        <v/>
      </c>
      <c r="IE182" s="187" t="str">
        <f t="shared" si="465"/>
        <v/>
      </c>
      <c r="IF182" s="187" t="str">
        <f t="shared" si="466"/>
        <v/>
      </c>
      <c r="IG182" s="187" t="str">
        <f t="shared" si="467"/>
        <v/>
      </c>
      <c r="IH182" s="78" t="str">
        <f>A182&amp;" "&amp;F182&amp;" "&amp;Data[[#This Row],[mes]]</f>
        <v>Hazel Daniela Bermudez Outbound jun-26</v>
      </c>
      <c r="II182" s="78">
        <f t="shared" si="544"/>
        <v>3</v>
      </c>
      <c r="IJ182" s="78">
        <f t="shared" si="542"/>
        <v>0</v>
      </c>
      <c r="IK182" s="78">
        <f>IF(Data[[#This Row],[Muestra Critica]]&gt;0,Data[[#This Row],[Muestra Critica]],"")</f>
        <v>1</v>
      </c>
      <c r="IL182">
        <f>IF(IK182="","",COUNTIF($IK$3:$IK597,IK182))</f>
        <v>397</v>
      </c>
      <c r="IM182">
        <f t="shared" si="543"/>
        <v>0</v>
      </c>
      <c r="IN182" s="188" t="str">
        <f t="shared" si="468"/>
        <v>jun-26</v>
      </c>
      <c r="IO182" s="78"/>
      <c r="IP182" s="78"/>
      <c r="IQ182" s="78"/>
      <c r="IR182" s="78"/>
      <c r="IS182" s="78" t="str">
        <f ca="1">IFERROR(_xlfn.XLOOKUP(A:A,HC!B:B,HC!E:E,,0),0)</f>
        <v>&gt; 60 dias</v>
      </c>
    </row>
    <row r="183" spans="1:253" ht="15.5">
      <c r="A183" s="205" t="s">
        <v>305</v>
      </c>
      <c r="B183" s="205">
        <v>63154073</v>
      </c>
      <c r="C183" s="210">
        <v>46174</v>
      </c>
      <c r="D183" s="205" t="s">
        <v>441</v>
      </c>
      <c r="E183" s="205" t="s">
        <v>433</v>
      </c>
      <c r="F183" s="205" t="s">
        <v>32</v>
      </c>
      <c r="G183" s="205" t="s">
        <v>436</v>
      </c>
      <c r="H183" s="205" t="s">
        <v>455</v>
      </c>
      <c r="I183" s="206" t="s">
        <v>447</v>
      </c>
      <c r="J183" s="168" t="s">
        <v>33</v>
      </c>
      <c r="K183" s="168" t="s">
        <v>33</v>
      </c>
      <c r="L183" s="168" t="s">
        <v>33</v>
      </c>
      <c r="M183" s="168" t="s">
        <v>33</v>
      </c>
      <c r="N183" s="168" t="s">
        <v>33</v>
      </c>
      <c r="O183" s="168" t="s">
        <v>33</v>
      </c>
      <c r="P183" s="168" t="s">
        <v>33</v>
      </c>
      <c r="Q183" s="168" t="s">
        <v>33</v>
      </c>
      <c r="R183" s="168" t="s">
        <v>33</v>
      </c>
      <c r="S183" s="168" t="s">
        <v>33</v>
      </c>
      <c r="T183" s="168" t="s">
        <v>33</v>
      </c>
      <c r="U183" s="168" t="s">
        <v>33</v>
      </c>
      <c r="V183" s="169" t="s">
        <v>33</v>
      </c>
      <c r="W183" s="169" t="s">
        <v>33</v>
      </c>
      <c r="X183" s="169" t="s">
        <v>33</v>
      </c>
      <c r="Y183" s="169" t="s">
        <v>33</v>
      </c>
      <c r="Z183" s="169" t="s">
        <v>33</v>
      </c>
      <c r="AA183" s="169" t="s">
        <v>33</v>
      </c>
      <c r="AB183" s="169" t="s">
        <v>33</v>
      </c>
      <c r="AC183" s="169" t="s">
        <v>33</v>
      </c>
      <c r="AD183" s="169" t="s">
        <v>33</v>
      </c>
      <c r="AE183" s="169" t="s">
        <v>33</v>
      </c>
      <c r="AF183" s="169" t="s">
        <v>33</v>
      </c>
      <c r="AG183" s="169" t="s">
        <v>33</v>
      </c>
      <c r="AH183" s="169" t="s">
        <v>33</v>
      </c>
      <c r="AI183" s="169" t="s">
        <v>33</v>
      </c>
      <c r="AJ183" s="169" t="s">
        <v>33</v>
      </c>
      <c r="AK183" s="169" t="s">
        <v>33</v>
      </c>
      <c r="AL183" s="169" t="s">
        <v>33</v>
      </c>
      <c r="AM183" s="169" t="s">
        <v>33</v>
      </c>
      <c r="AN183" s="169" t="s">
        <v>33</v>
      </c>
      <c r="AO183" s="169" t="s">
        <v>33</v>
      </c>
      <c r="AP183" s="169" t="s">
        <v>33</v>
      </c>
      <c r="AQ183" s="169" t="s">
        <v>464</v>
      </c>
      <c r="AR183" s="169" t="s">
        <v>33</v>
      </c>
      <c r="AS183" s="169" t="s">
        <v>33</v>
      </c>
      <c r="AT183" s="169" t="s">
        <v>33</v>
      </c>
      <c r="AU183" s="169" t="s">
        <v>33</v>
      </c>
      <c r="AV183" s="169" t="s">
        <v>34</v>
      </c>
      <c r="AW183" s="169" t="s">
        <v>33</v>
      </c>
      <c r="AX183" s="169" t="s">
        <v>33</v>
      </c>
      <c r="AY183" s="169" t="s">
        <v>33</v>
      </c>
      <c r="AZ183" s="169" t="s">
        <v>33</v>
      </c>
      <c r="BA183" s="169" t="s">
        <v>33</v>
      </c>
      <c r="BB183" s="169" t="s">
        <v>33</v>
      </c>
      <c r="BC183" s="207" t="s">
        <v>33</v>
      </c>
      <c r="BD183" s="207" t="s">
        <v>33</v>
      </c>
      <c r="BE183" s="207" t="s">
        <v>33</v>
      </c>
      <c r="BF183" s="208" t="s">
        <v>33</v>
      </c>
      <c r="BG183" s="196"/>
      <c r="BH183" s="211" t="str">
        <f>Data[[#This Row],[Tipo de Muestra]]</f>
        <v>Critica</v>
      </c>
      <c r="BI183" s="196"/>
      <c r="BJ183" s="196"/>
      <c r="BK183">
        <f t="shared" si="376"/>
        <v>1</v>
      </c>
      <c r="BL183">
        <f t="shared" si="377"/>
        <v>1</v>
      </c>
      <c r="BM183">
        <f t="shared" si="503"/>
        <v>1</v>
      </c>
      <c r="BN183">
        <f t="shared" si="504"/>
        <v>1</v>
      </c>
      <c r="BO183">
        <f t="shared" si="505"/>
        <v>1</v>
      </c>
      <c r="BP183">
        <f t="shared" si="506"/>
        <v>1</v>
      </c>
      <c r="BQ183">
        <f t="shared" si="507"/>
        <v>1</v>
      </c>
      <c r="BR183">
        <f t="shared" si="508"/>
        <v>1</v>
      </c>
      <c r="BS183">
        <f t="shared" si="509"/>
        <v>1</v>
      </c>
      <c r="BT183">
        <f t="shared" si="510"/>
        <v>1</v>
      </c>
      <c r="BU183">
        <f t="shared" si="511"/>
        <v>1</v>
      </c>
      <c r="BV183">
        <f t="shared" si="512"/>
        <v>1</v>
      </c>
      <c r="BW183">
        <f t="shared" si="513"/>
        <v>1</v>
      </c>
      <c r="BX183">
        <f t="shared" si="514"/>
        <v>1</v>
      </c>
      <c r="BY183">
        <f t="shared" si="515"/>
        <v>1</v>
      </c>
      <c r="BZ183">
        <f t="shared" si="516"/>
        <v>1</v>
      </c>
      <c r="CA183">
        <f t="shared" si="517"/>
        <v>1</v>
      </c>
      <c r="CB183">
        <f t="shared" si="518"/>
        <v>1</v>
      </c>
      <c r="CC183">
        <f t="shared" si="519"/>
        <v>1</v>
      </c>
      <c r="CD183">
        <f t="shared" si="520"/>
        <v>1</v>
      </c>
      <c r="CE183">
        <f t="shared" si="521"/>
        <v>1</v>
      </c>
      <c r="CF183">
        <f t="shared" si="469"/>
        <v>1</v>
      </c>
      <c r="CG183">
        <f t="shared" si="470"/>
        <v>1</v>
      </c>
      <c r="CH183">
        <f t="shared" si="471"/>
        <v>1</v>
      </c>
      <c r="CI183">
        <f t="shared" si="472"/>
        <v>1</v>
      </c>
      <c r="CJ183">
        <f t="shared" si="473"/>
        <v>1</v>
      </c>
      <c r="CK183">
        <f t="shared" si="474"/>
        <v>1</v>
      </c>
      <c r="CL183">
        <f t="shared" si="475"/>
        <v>1</v>
      </c>
      <c r="CM183">
        <f t="shared" si="476"/>
        <v>1</v>
      </c>
      <c r="CN183">
        <f t="shared" si="477"/>
        <v>1</v>
      </c>
      <c r="CO183">
        <f t="shared" si="478"/>
        <v>1</v>
      </c>
      <c r="CP183">
        <f t="shared" si="479"/>
        <v>1</v>
      </c>
      <c r="CQ183">
        <f t="shared" si="480"/>
        <v>1</v>
      </c>
      <c r="CR183">
        <f t="shared" si="481"/>
        <v>1</v>
      </c>
      <c r="CS183">
        <f t="shared" si="482"/>
        <v>1</v>
      </c>
      <c r="CT183">
        <f t="shared" si="483"/>
        <v>1</v>
      </c>
      <c r="CU183">
        <f t="shared" si="484"/>
        <v>1</v>
      </c>
      <c r="CV183">
        <f t="shared" si="485"/>
        <v>0</v>
      </c>
      <c r="CW183">
        <f t="shared" si="486"/>
        <v>1</v>
      </c>
      <c r="CX183">
        <f t="shared" si="487"/>
        <v>1</v>
      </c>
      <c r="CY183">
        <f t="shared" si="488"/>
        <v>1</v>
      </c>
      <c r="CZ183">
        <f t="shared" si="489"/>
        <v>1</v>
      </c>
      <c r="DA183">
        <f t="shared" si="490"/>
        <v>1</v>
      </c>
      <c r="DB183">
        <f t="shared" si="491"/>
        <v>1</v>
      </c>
      <c r="DC183" s="187">
        <f t="shared" si="492"/>
        <v>1</v>
      </c>
      <c r="DD183" s="187">
        <f t="shared" si="493"/>
        <v>1</v>
      </c>
      <c r="DE183" s="187">
        <f t="shared" si="494"/>
        <v>1</v>
      </c>
      <c r="DF183" s="187">
        <f t="shared" si="378"/>
        <v>1</v>
      </c>
      <c r="DG183">
        <f t="shared" si="522"/>
        <v>1</v>
      </c>
      <c r="DH183" s="7">
        <f t="shared" si="379"/>
        <v>0.15</v>
      </c>
      <c r="DI183" s="7">
        <f t="shared" si="380"/>
        <v>0.15</v>
      </c>
      <c r="DJ183" s="7">
        <f t="shared" si="381"/>
        <v>0.15</v>
      </c>
      <c r="DK183" s="7">
        <f t="shared" si="523"/>
        <v>0.15</v>
      </c>
      <c r="DL183" s="7">
        <f t="shared" si="382"/>
        <v>0.3</v>
      </c>
      <c r="DM183" s="7">
        <f t="shared" si="383"/>
        <v>0.3</v>
      </c>
      <c r="DN183" s="7">
        <f t="shared" si="384"/>
        <v>0.3</v>
      </c>
      <c r="DO183" s="7">
        <f t="shared" si="385"/>
        <v>0.3</v>
      </c>
      <c r="DP183" s="7">
        <f>IF(MIN(Data[[#This Row],[¿El agente demuestra escucha activa durante la gestión?6]:[¿El agente parafrasea para confirmar entendimiento?9]])=0,0,30%)</f>
        <v>0.3</v>
      </c>
      <c r="DQ183" s="7">
        <f t="shared" si="386"/>
        <v>0.3</v>
      </c>
      <c r="DR183" s="7">
        <f t="shared" si="387"/>
        <v>0.3</v>
      </c>
      <c r="DS183" s="7">
        <f t="shared" si="388"/>
        <v>0.3</v>
      </c>
      <c r="DT183" s="7">
        <f t="shared" si="389"/>
        <v>0.3</v>
      </c>
      <c r="DU183" s="7">
        <f>IF(MIN(Data[[#This Row],[¿El agente adapta su comunicación al cliente?11]:[¿El agente utiliza el plural corporativo correctamente?14]])=0,0,30%)</f>
        <v>0.3</v>
      </c>
      <c r="DV183" s="7">
        <f t="shared" si="390"/>
        <v>0.25</v>
      </c>
      <c r="DW183" s="7">
        <f t="shared" si="524"/>
        <v>0.25</v>
      </c>
      <c r="DX183" s="7">
        <f t="shared" si="525"/>
        <v>1</v>
      </c>
      <c r="DY183" s="7">
        <f t="shared" si="495"/>
        <v>1</v>
      </c>
      <c r="DZ183" s="7">
        <f t="shared" si="496"/>
        <v>1</v>
      </c>
      <c r="EA183" s="7">
        <f t="shared" si="497"/>
        <v>1</v>
      </c>
      <c r="EB183" s="7">
        <f t="shared" si="498"/>
        <v>1</v>
      </c>
      <c r="EC183" s="7">
        <f t="shared" si="526"/>
        <v>1</v>
      </c>
      <c r="ED183" s="7">
        <f t="shared" si="391"/>
        <v>1</v>
      </c>
      <c r="EE183" s="7">
        <f t="shared" si="392"/>
        <v>1</v>
      </c>
      <c r="EF183" s="7">
        <f>IF(SUM(Data[[#This Row],[¿El agente presenta correctamente los beneficios del producto?23]:[¿El agente comunica beneficios emocionales al cliente?24]])=200%,100%,0%)</f>
        <v>1</v>
      </c>
      <c r="EG183" s="7">
        <f t="shared" si="393"/>
        <v>1</v>
      </c>
      <c r="EH183" s="7">
        <f t="shared" si="394"/>
        <v>1</v>
      </c>
      <c r="EI183" s="7">
        <f t="shared" si="395"/>
        <v>1</v>
      </c>
      <c r="EJ183" s="7">
        <f t="shared" si="527"/>
        <v>1</v>
      </c>
      <c r="EK183" s="7">
        <f t="shared" si="396"/>
        <v>1</v>
      </c>
      <c r="EL183" s="7">
        <f>+Data[[#This Row],[¿El agente explica los términos y condiciones del servicio?28]]</f>
        <v>1</v>
      </c>
      <c r="EM183" s="7">
        <f t="shared" si="397"/>
        <v>1</v>
      </c>
      <c r="EN183" s="7">
        <f>+Data[[#This Row],[¿El agente identifica correctamente la solicitud del cliente? 2]]</f>
        <v>1</v>
      </c>
      <c r="EO183" s="7">
        <f t="shared" si="398"/>
        <v>1</v>
      </c>
      <c r="EP183" s="7">
        <f t="shared" si="399"/>
        <v>1</v>
      </c>
      <c r="EQ183" s="7">
        <f t="shared" si="400"/>
        <v>1</v>
      </c>
      <c r="ER183" s="7">
        <f t="shared" si="528"/>
        <v>1</v>
      </c>
      <c r="ES183" s="7">
        <f t="shared" si="401"/>
        <v>1</v>
      </c>
      <c r="ET183" s="7">
        <f t="shared" si="402"/>
        <v>1</v>
      </c>
      <c r="EU183" s="7">
        <f t="shared" si="529"/>
        <v>1</v>
      </c>
      <c r="EV183" s="7">
        <f t="shared" si="403"/>
        <v>1</v>
      </c>
      <c r="EW183" s="7">
        <f t="shared" si="404"/>
        <v>1</v>
      </c>
      <c r="EX183" s="7">
        <f t="shared" si="499"/>
        <v>1</v>
      </c>
      <c r="EY183" s="7">
        <f t="shared" si="500"/>
        <v>1</v>
      </c>
      <c r="EZ183" s="7">
        <f t="shared" si="405"/>
        <v>1</v>
      </c>
      <c r="FA183" s="7">
        <f t="shared" si="501"/>
        <v>1</v>
      </c>
      <c r="FB183" s="7">
        <f t="shared" si="530"/>
        <v>1</v>
      </c>
      <c r="FC183" s="7">
        <f t="shared" si="531"/>
        <v>1</v>
      </c>
      <c r="FD183" s="7">
        <f t="shared" si="406"/>
        <v>1</v>
      </c>
      <c r="FE183" s="7">
        <f t="shared" si="407"/>
        <v>1</v>
      </c>
      <c r="FF183" s="7">
        <f t="shared" si="408"/>
        <v>1</v>
      </c>
      <c r="FG183" s="7">
        <f t="shared" si="409"/>
        <v>1</v>
      </c>
      <c r="FH183" s="7">
        <f t="shared" si="410"/>
        <v>0</v>
      </c>
      <c r="FI183" s="7">
        <f t="shared" si="411"/>
        <v>1</v>
      </c>
      <c r="FJ183" s="7">
        <f t="shared" si="532"/>
        <v>0</v>
      </c>
      <c r="FK183" s="7">
        <f t="shared" si="412"/>
        <v>1</v>
      </c>
      <c r="FL183" s="7">
        <f>+Data[[#This Row],[¿El agente gestiona la oferta según la campaña vigente?48]]</f>
        <v>1</v>
      </c>
      <c r="FM183" s="7">
        <f t="shared" si="413"/>
        <v>1</v>
      </c>
      <c r="FN183" s="7">
        <f t="shared" si="414"/>
        <v>1</v>
      </c>
      <c r="FO183" s="7">
        <f t="shared" si="415"/>
        <v>1</v>
      </c>
      <c r="FP183" s="7">
        <f t="shared" si="533"/>
        <v>1</v>
      </c>
      <c r="FQ183" s="7">
        <f t="shared" si="416"/>
        <v>1</v>
      </c>
      <c r="FR183" s="7">
        <f>+Data[[#This Row],[¿El agente registra correctamente todas las interacciones?52]]</f>
        <v>1</v>
      </c>
      <c r="FS183" s="7">
        <f t="shared" si="534"/>
        <v>0</v>
      </c>
      <c r="FT183" s="240">
        <f t="shared" si="417"/>
        <v>1</v>
      </c>
      <c r="FU183" s="7">
        <f>+Data[[#This Row],[¿El agente confirma la titularidad del cliente adecuadamente?53]]</f>
        <v>1</v>
      </c>
      <c r="FV183" s="240">
        <f t="shared" si="418"/>
        <v>1</v>
      </c>
      <c r="FW183" s="240">
        <f t="shared" si="419"/>
        <v>1</v>
      </c>
      <c r="FX183" s="7">
        <f t="shared" si="535"/>
        <v>1</v>
      </c>
      <c r="FY183" s="240">
        <f t="shared" si="420"/>
        <v>1</v>
      </c>
      <c r="FZ183" s="7">
        <f>+Data[[#This Row],[¿El agente evita compartir información sensible?56]]</f>
        <v>1</v>
      </c>
      <c r="GA183" s="7">
        <f t="shared" si="536"/>
        <v>1</v>
      </c>
      <c r="GB183" s="189">
        <f t="shared" si="537"/>
        <v>0.1</v>
      </c>
      <c r="GC183" s="189">
        <f t="shared" si="538"/>
        <v>0.3</v>
      </c>
      <c r="GD183" s="190">
        <f t="shared" si="539"/>
        <v>0</v>
      </c>
      <c r="GE183" s="190">
        <f t="shared" si="540"/>
        <v>0.3</v>
      </c>
      <c r="GF183" s="7">
        <f t="shared" si="541"/>
        <v>0.7</v>
      </c>
      <c r="GG183" s="187">
        <f>1</f>
        <v>1</v>
      </c>
      <c r="GH183" s="187">
        <f t="shared" si="421"/>
        <v>1</v>
      </c>
      <c r="GI183" t="str">
        <f t="shared" si="422"/>
        <v/>
      </c>
      <c r="GJ183" t="str">
        <f t="shared" si="423"/>
        <v/>
      </c>
      <c r="GK183" t="str">
        <f t="shared" si="424"/>
        <v/>
      </c>
      <c r="GN183" t="str">
        <f t="shared" si="425"/>
        <v/>
      </c>
      <c r="GO183" t="str">
        <f t="shared" si="426"/>
        <v/>
      </c>
      <c r="GP183" t="str">
        <f t="shared" si="427"/>
        <v/>
      </c>
      <c r="GQ183" t="str">
        <f t="shared" si="428"/>
        <v/>
      </c>
      <c r="GR183" t="str">
        <f t="shared" si="429"/>
        <v/>
      </c>
      <c r="GS183" t="str">
        <f t="shared" si="430"/>
        <v/>
      </c>
      <c r="GT183" t="str">
        <f t="shared" si="431"/>
        <v/>
      </c>
      <c r="GU183" t="e">
        <f>IF(#REF!="No",#REF!,"")</f>
        <v>#REF!</v>
      </c>
      <c r="GV183" t="str">
        <f t="shared" si="432"/>
        <v/>
      </c>
      <c r="GW183" t="str">
        <f t="shared" si="433"/>
        <v/>
      </c>
      <c r="GX183" t="str">
        <f t="shared" si="434"/>
        <v/>
      </c>
      <c r="GY183" t="str">
        <f t="shared" si="435"/>
        <v/>
      </c>
      <c r="GZ183" t="str">
        <f t="shared" si="436"/>
        <v/>
      </c>
      <c r="HA183" t="str">
        <f t="shared" si="437"/>
        <v/>
      </c>
      <c r="HB183" t="str">
        <f t="shared" si="438"/>
        <v/>
      </c>
      <c r="HC183" t="str">
        <f t="shared" si="439"/>
        <v/>
      </c>
      <c r="HD183" t="str">
        <f t="shared" si="440"/>
        <v/>
      </c>
      <c r="HE183" t="str">
        <f t="shared" si="441"/>
        <v/>
      </c>
      <c r="HF183" t="str">
        <f t="shared" si="442"/>
        <v/>
      </c>
      <c r="HG183" t="str">
        <f t="shared" si="443"/>
        <v/>
      </c>
      <c r="HH183" t="str">
        <f t="shared" si="444"/>
        <v/>
      </c>
      <c r="HI183" t="str">
        <f t="shared" si="445"/>
        <v/>
      </c>
      <c r="HJ183" t="str">
        <f t="shared" si="446"/>
        <v/>
      </c>
      <c r="HK183" t="str">
        <f t="shared" si="447"/>
        <v/>
      </c>
      <c r="HL183" t="str">
        <f t="shared" si="448"/>
        <v/>
      </c>
      <c r="HM183" t="str">
        <f t="shared" si="449"/>
        <v/>
      </c>
      <c r="HN183" t="str">
        <f t="shared" si="450"/>
        <v/>
      </c>
      <c r="HO183" t="str">
        <f t="shared" si="451"/>
        <v/>
      </c>
      <c r="HP183" t="str">
        <f t="shared" si="452"/>
        <v/>
      </c>
      <c r="HQ183" t="e">
        <f>IF(#REF!="No",#REF!,"")</f>
        <v>#REF!</v>
      </c>
      <c r="HR183" t="e">
        <f>IF(#REF!="No",#REF!,"")</f>
        <v>#REF!</v>
      </c>
      <c r="HS183" t="str">
        <f t="shared" si="453"/>
        <v/>
      </c>
      <c r="HT183" t="str">
        <f t="shared" si="454"/>
        <v/>
      </c>
      <c r="HU183" t="str">
        <f t="shared" si="455"/>
        <v/>
      </c>
      <c r="HV183" t="str">
        <f t="shared" si="456"/>
        <v/>
      </c>
      <c r="HW183" t="str">
        <f t="shared" si="457"/>
        <v xml:space="preserve">¿El agente realiza seguimiento adecuado al caso o solicitud? </v>
      </c>
      <c r="HX183" t="str">
        <f t="shared" si="458"/>
        <v/>
      </c>
      <c r="HY183" t="str">
        <f t="shared" si="459"/>
        <v/>
      </c>
      <c r="HZ183" t="str">
        <f t="shared" si="460"/>
        <v/>
      </c>
      <c r="IA183" t="str">
        <f t="shared" si="461"/>
        <v/>
      </c>
      <c r="IB183" t="str">
        <f t="shared" si="462"/>
        <v/>
      </c>
      <c r="IC183" t="str">
        <f t="shared" si="463"/>
        <v/>
      </c>
      <c r="ID183" s="187" t="str">
        <f t="shared" si="464"/>
        <v/>
      </c>
      <c r="IE183" s="187" t="str">
        <f t="shared" si="465"/>
        <v/>
      </c>
      <c r="IF183" s="187" t="str">
        <f t="shared" si="466"/>
        <v/>
      </c>
      <c r="IG183" s="187" t="str">
        <f t="shared" si="467"/>
        <v/>
      </c>
      <c r="IH183" s="78" t="str">
        <f>A183&amp;" "&amp;F183&amp;" "&amp;Data[[#This Row],[mes]]</f>
        <v>Luis Rafael González Reyna Outbound jun-26</v>
      </c>
      <c r="II183" s="78">
        <f t="shared" si="544"/>
        <v>2</v>
      </c>
      <c r="IJ183" s="78">
        <f t="shared" si="542"/>
        <v>0</v>
      </c>
      <c r="IK183" s="78">
        <f>IF(Data[[#This Row],[Muestra Critica]]&gt;0,Data[[#This Row],[Muestra Critica]],"")</f>
        <v>1</v>
      </c>
      <c r="IL183">
        <f>IF(IK183="","",COUNTIF($IK$3:$IK598,IK183))</f>
        <v>397</v>
      </c>
      <c r="IM183">
        <f t="shared" si="543"/>
        <v>0</v>
      </c>
      <c r="IN183" s="188" t="str">
        <f t="shared" si="468"/>
        <v>jun-26</v>
      </c>
      <c r="IO183" s="78"/>
      <c r="IP183" s="78"/>
      <c r="IQ183" s="78"/>
      <c r="IR183" s="78"/>
      <c r="IS183" s="78" t="str">
        <f ca="1">IFERROR(_xlfn.XLOOKUP(A:A,HC!B:B,HC!E:E,,0),0)</f>
        <v>&gt; 60 dias</v>
      </c>
    </row>
    <row r="184" spans="1:253" ht="15.5">
      <c r="A184" s="205" t="s">
        <v>304</v>
      </c>
      <c r="B184" s="205">
        <v>66833027</v>
      </c>
      <c r="C184" s="210">
        <v>46174</v>
      </c>
      <c r="D184" s="205" t="s">
        <v>441</v>
      </c>
      <c r="E184" s="205" t="s">
        <v>433</v>
      </c>
      <c r="F184" s="205" t="s">
        <v>32</v>
      </c>
      <c r="G184" s="205" t="s">
        <v>436</v>
      </c>
      <c r="H184" s="205" t="s">
        <v>455</v>
      </c>
      <c r="I184" s="206" t="s">
        <v>447</v>
      </c>
      <c r="J184" s="168" t="s">
        <v>33</v>
      </c>
      <c r="K184" s="168" t="s">
        <v>33</v>
      </c>
      <c r="L184" s="168" t="s">
        <v>33</v>
      </c>
      <c r="M184" s="168" t="s">
        <v>33</v>
      </c>
      <c r="N184" s="168" t="s">
        <v>33</v>
      </c>
      <c r="O184" s="168" t="s">
        <v>33</v>
      </c>
      <c r="P184" s="168" t="s">
        <v>33</v>
      </c>
      <c r="Q184" s="168" t="s">
        <v>33</v>
      </c>
      <c r="R184" s="168" t="s">
        <v>33</v>
      </c>
      <c r="S184" s="168" t="s">
        <v>33</v>
      </c>
      <c r="T184" s="168" t="s">
        <v>33</v>
      </c>
      <c r="U184" s="168" t="s">
        <v>33</v>
      </c>
      <c r="V184" s="169" t="s">
        <v>33</v>
      </c>
      <c r="W184" s="169" t="s">
        <v>33</v>
      </c>
      <c r="X184" s="169" t="s">
        <v>33</v>
      </c>
      <c r="Y184" s="169" t="s">
        <v>33</v>
      </c>
      <c r="Z184" s="169" t="s">
        <v>33</v>
      </c>
      <c r="AA184" s="169" t="s">
        <v>33</v>
      </c>
      <c r="AB184" s="169" t="s">
        <v>33</v>
      </c>
      <c r="AC184" s="169" t="s">
        <v>33</v>
      </c>
      <c r="AD184" s="169" t="s">
        <v>33</v>
      </c>
      <c r="AE184" s="169" t="s">
        <v>33</v>
      </c>
      <c r="AF184" s="169" t="s">
        <v>33</v>
      </c>
      <c r="AG184" s="169" t="s">
        <v>33</v>
      </c>
      <c r="AH184" s="169" t="s">
        <v>33</v>
      </c>
      <c r="AI184" s="169" t="s">
        <v>33</v>
      </c>
      <c r="AJ184" s="169" t="s">
        <v>33</v>
      </c>
      <c r="AK184" s="169" t="s">
        <v>33</v>
      </c>
      <c r="AL184" s="169" t="s">
        <v>33</v>
      </c>
      <c r="AM184" s="169" t="s">
        <v>33</v>
      </c>
      <c r="AN184" s="169" t="s">
        <v>33</v>
      </c>
      <c r="AO184" s="169" t="s">
        <v>33</v>
      </c>
      <c r="AP184" s="169" t="s">
        <v>33</v>
      </c>
      <c r="AQ184" s="169" t="s">
        <v>464</v>
      </c>
      <c r="AR184" s="169" t="s">
        <v>33</v>
      </c>
      <c r="AS184" s="169" t="s">
        <v>34</v>
      </c>
      <c r="AT184" s="169" t="s">
        <v>33</v>
      </c>
      <c r="AU184" s="169" t="s">
        <v>33</v>
      </c>
      <c r="AV184" s="169" t="s">
        <v>33</v>
      </c>
      <c r="AW184" s="169" t="s">
        <v>34</v>
      </c>
      <c r="AX184" s="169" t="s">
        <v>33</v>
      </c>
      <c r="AY184" s="169" t="s">
        <v>33</v>
      </c>
      <c r="AZ184" s="169" t="s">
        <v>33</v>
      </c>
      <c r="BA184" s="169" t="s">
        <v>33</v>
      </c>
      <c r="BB184" s="169" t="s">
        <v>33</v>
      </c>
      <c r="BC184" s="207" t="s">
        <v>33</v>
      </c>
      <c r="BD184" s="207" t="s">
        <v>33</v>
      </c>
      <c r="BE184" s="207" t="s">
        <v>33</v>
      </c>
      <c r="BF184" s="208" t="s">
        <v>33</v>
      </c>
      <c r="BG184" s="196"/>
      <c r="BH184" s="211" t="str">
        <f>Data[[#This Row],[Tipo de Muestra]]</f>
        <v>Critica</v>
      </c>
      <c r="BI184" s="196"/>
      <c r="BJ184" s="196"/>
      <c r="BK184">
        <f t="shared" si="376"/>
        <v>1</v>
      </c>
      <c r="BL184">
        <f t="shared" si="377"/>
        <v>1</v>
      </c>
      <c r="BM184">
        <f t="shared" si="503"/>
        <v>1</v>
      </c>
      <c r="BN184">
        <f t="shared" si="504"/>
        <v>1</v>
      </c>
      <c r="BO184">
        <f t="shared" si="505"/>
        <v>1</v>
      </c>
      <c r="BP184">
        <f t="shared" si="506"/>
        <v>1</v>
      </c>
      <c r="BQ184">
        <f t="shared" si="507"/>
        <v>1</v>
      </c>
      <c r="BR184">
        <f t="shared" si="508"/>
        <v>1</v>
      </c>
      <c r="BS184">
        <f t="shared" si="509"/>
        <v>1</v>
      </c>
      <c r="BT184">
        <f t="shared" si="510"/>
        <v>1</v>
      </c>
      <c r="BU184">
        <f t="shared" si="511"/>
        <v>1</v>
      </c>
      <c r="BV184">
        <f t="shared" si="512"/>
        <v>1</v>
      </c>
      <c r="BW184">
        <f t="shared" si="513"/>
        <v>1</v>
      </c>
      <c r="BX184">
        <f t="shared" si="514"/>
        <v>1</v>
      </c>
      <c r="BY184">
        <f t="shared" si="515"/>
        <v>1</v>
      </c>
      <c r="BZ184">
        <f t="shared" si="516"/>
        <v>1</v>
      </c>
      <c r="CA184">
        <f t="shared" si="517"/>
        <v>1</v>
      </c>
      <c r="CB184">
        <f t="shared" si="518"/>
        <v>1</v>
      </c>
      <c r="CC184">
        <f t="shared" si="519"/>
        <v>1</v>
      </c>
      <c r="CD184">
        <f t="shared" si="520"/>
        <v>1</v>
      </c>
      <c r="CE184">
        <f t="shared" si="521"/>
        <v>1</v>
      </c>
      <c r="CF184">
        <f t="shared" si="469"/>
        <v>1</v>
      </c>
      <c r="CG184">
        <f t="shared" si="470"/>
        <v>1</v>
      </c>
      <c r="CH184">
        <f t="shared" si="471"/>
        <v>1</v>
      </c>
      <c r="CI184">
        <f t="shared" si="472"/>
        <v>1</v>
      </c>
      <c r="CJ184">
        <f t="shared" si="473"/>
        <v>1</v>
      </c>
      <c r="CK184">
        <f t="shared" si="474"/>
        <v>1</v>
      </c>
      <c r="CL184">
        <f t="shared" si="475"/>
        <v>1</v>
      </c>
      <c r="CM184">
        <f t="shared" si="476"/>
        <v>1</v>
      </c>
      <c r="CN184">
        <f t="shared" si="477"/>
        <v>1</v>
      </c>
      <c r="CO184">
        <f t="shared" si="478"/>
        <v>1</v>
      </c>
      <c r="CP184">
        <f t="shared" si="479"/>
        <v>1</v>
      </c>
      <c r="CQ184">
        <f t="shared" si="480"/>
        <v>1</v>
      </c>
      <c r="CR184">
        <f t="shared" si="481"/>
        <v>1</v>
      </c>
      <c r="CS184">
        <f t="shared" si="482"/>
        <v>0</v>
      </c>
      <c r="CT184">
        <f t="shared" si="483"/>
        <v>1</v>
      </c>
      <c r="CU184">
        <f t="shared" si="484"/>
        <v>1</v>
      </c>
      <c r="CV184">
        <f t="shared" si="485"/>
        <v>1</v>
      </c>
      <c r="CW184">
        <f t="shared" si="486"/>
        <v>0</v>
      </c>
      <c r="CX184">
        <f t="shared" si="487"/>
        <v>1</v>
      </c>
      <c r="CY184">
        <f t="shared" si="488"/>
        <v>1</v>
      </c>
      <c r="CZ184">
        <f t="shared" si="489"/>
        <v>1</v>
      </c>
      <c r="DA184">
        <f t="shared" si="490"/>
        <v>1</v>
      </c>
      <c r="DB184">
        <f t="shared" si="491"/>
        <v>1</v>
      </c>
      <c r="DC184" s="187">
        <f t="shared" si="492"/>
        <v>1</v>
      </c>
      <c r="DD184" s="187">
        <f t="shared" si="493"/>
        <v>1</v>
      </c>
      <c r="DE184" s="187">
        <f t="shared" si="494"/>
        <v>1</v>
      </c>
      <c r="DF184" s="187">
        <f t="shared" si="378"/>
        <v>1</v>
      </c>
      <c r="DG184">
        <f t="shared" si="522"/>
        <v>1</v>
      </c>
      <c r="DH184" s="7">
        <f t="shared" si="379"/>
        <v>0.15</v>
      </c>
      <c r="DI184" s="7">
        <f t="shared" si="380"/>
        <v>0.15</v>
      </c>
      <c r="DJ184" s="7">
        <f t="shared" si="381"/>
        <v>0.15</v>
      </c>
      <c r="DK184" s="7">
        <f t="shared" si="523"/>
        <v>0.15</v>
      </c>
      <c r="DL184" s="7">
        <f t="shared" si="382"/>
        <v>0.3</v>
      </c>
      <c r="DM184" s="7">
        <f t="shared" si="383"/>
        <v>0.3</v>
      </c>
      <c r="DN184" s="7">
        <f t="shared" si="384"/>
        <v>0.3</v>
      </c>
      <c r="DO184" s="7">
        <f t="shared" si="385"/>
        <v>0.3</v>
      </c>
      <c r="DP184" s="7">
        <f>IF(MIN(Data[[#This Row],[¿El agente demuestra escucha activa durante la gestión?6]:[¿El agente parafrasea para confirmar entendimiento?9]])=0,0,30%)</f>
        <v>0.3</v>
      </c>
      <c r="DQ184" s="7">
        <f t="shared" si="386"/>
        <v>0.3</v>
      </c>
      <c r="DR184" s="7">
        <f t="shared" si="387"/>
        <v>0.3</v>
      </c>
      <c r="DS184" s="7">
        <f t="shared" si="388"/>
        <v>0.3</v>
      </c>
      <c r="DT184" s="7">
        <f t="shared" si="389"/>
        <v>0.3</v>
      </c>
      <c r="DU184" s="7">
        <f>IF(MIN(Data[[#This Row],[¿El agente adapta su comunicación al cliente?11]:[¿El agente utiliza el plural corporativo correctamente?14]])=0,0,30%)</f>
        <v>0.3</v>
      </c>
      <c r="DV184" s="7">
        <f t="shared" si="390"/>
        <v>0.25</v>
      </c>
      <c r="DW184" s="7">
        <f t="shared" si="524"/>
        <v>0.25</v>
      </c>
      <c r="DX184" s="7">
        <f t="shared" si="525"/>
        <v>1</v>
      </c>
      <c r="DY184" s="7">
        <f t="shared" si="495"/>
        <v>1</v>
      </c>
      <c r="DZ184" s="7">
        <f t="shared" si="496"/>
        <v>1</v>
      </c>
      <c r="EA184" s="7">
        <f t="shared" si="497"/>
        <v>1</v>
      </c>
      <c r="EB184" s="7">
        <f t="shared" si="498"/>
        <v>1</v>
      </c>
      <c r="EC184" s="7">
        <f t="shared" si="526"/>
        <v>1</v>
      </c>
      <c r="ED184" s="7">
        <f t="shared" si="391"/>
        <v>1</v>
      </c>
      <c r="EE184" s="7">
        <f t="shared" si="392"/>
        <v>1</v>
      </c>
      <c r="EF184" s="7">
        <f>IF(SUM(Data[[#This Row],[¿El agente presenta correctamente los beneficios del producto?23]:[¿El agente comunica beneficios emocionales al cliente?24]])=200%,100%,0%)</f>
        <v>1</v>
      </c>
      <c r="EG184" s="7">
        <f t="shared" si="393"/>
        <v>1</v>
      </c>
      <c r="EH184" s="7">
        <f t="shared" si="394"/>
        <v>1</v>
      </c>
      <c r="EI184" s="7">
        <f t="shared" si="395"/>
        <v>1</v>
      </c>
      <c r="EJ184" s="7">
        <f t="shared" si="527"/>
        <v>1</v>
      </c>
      <c r="EK184" s="7">
        <f t="shared" si="396"/>
        <v>1</v>
      </c>
      <c r="EL184" s="7">
        <f>+Data[[#This Row],[¿El agente explica los términos y condiciones del servicio?28]]</f>
        <v>1</v>
      </c>
      <c r="EM184" s="7">
        <f t="shared" si="397"/>
        <v>1</v>
      </c>
      <c r="EN184" s="7">
        <f>+Data[[#This Row],[¿El agente identifica correctamente la solicitud del cliente? 2]]</f>
        <v>1</v>
      </c>
      <c r="EO184" s="7">
        <f t="shared" si="398"/>
        <v>1</v>
      </c>
      <c r="EP184" s="7">
        <f t="shared" si="399"/>
        <v>1</v>
      </c>
      <c r="EQ184" s="7">
        <f t="shared" si="400"/>
        <v>1</v>
      </c>
      <c r="ER184" s="7">
        <f t="shared" si="528"/>
        <v>1</v>
      </c>
      <c r="ES184" s="7">
        <f t="shared" si="401"/>
        <v>1</v>
      </c>
      <c r="ET184" s="7">
        <f t="shared" si="402"/>
        <v>1</v>
      </c>
      <c r="EU184" s="7">
        <f t="shared" si="529"/>
        <v>1</v>
      </c>
      <c r="EV184" s="7">
        <f t="shared" si="403"/>
        <v>1</v>
      </c>
      <c r="EW184" s="7">
        <f t="shared" si="404"/>
        <v>1</v>
      </c>
      <c r="EX184" s="7">
        <f t="shared" si="499"/>
        <v>1</v>
      </c>
      <c r="EY184" s="7">
        <f t="shared" si="500"/>
        <v>1</v>
      </c>
      <c r="EZ184" s="7">
        <f t="shared" si="405"/>
        <v>1</v>
      </c>
      <c r="FA184" s="7">
        <f t="shared" si="501"/>
        <v>1</v>
      </c>
      <c r="FB184" s="7">
        <f t="shared" si="530"/>
        <v>1</v>
      </c>
      <c r="FC184" s="7">
        <f t="shared" si="531"/>
        <v>1</v>
      </c>
      <c r="FD184" s="7">
        <f t="shared" si="406"/>
        <v>1</v>
      </c>
      <c r="FE184" s="7">
        <f t="shared" si="407"/>
        <v>0</v>
      </c>
      <c r="FF184" s="7">
        <f t="shared" si="408"/>
        <v>1</v>
      </c>
      <c r="FG184" s="7">
        <f t="shared" si="409"/>
        <v>1</v>
      </c>
      <c r="FH184" s="7">
        <f t="shared" si="410"/>
        <v>1</v>
      </c>
      <c r="FI184" s="7">
        <f t="shared" si="411"/>
        <v>0</v>
      </c>
      <c r="FJ184" s="7">
        <f t="shared" si="532"/>
        <v>0</v>
      </c>
      <c r="FK184" s="7">
        <f t="shared" si="412"/>
        <v>1</v>
      </c>
      <c r="FL184" s="7">
        <f>+Data[[#This Row],[¿El agente gestiona la oferta según la campaña vigente?48]]</f>
        <v>1</v>
      </c>
      <c r="FM184" s="7">
        <f t="shared" si="413"/>
        <v>1</v>
      </c>
      <c r="FN184" s="7">
        <f t="shared" si="414"/>
        <v>1</v>
      </c>
      <c r="FO184" s="7">
        <f t="shared" si="415"/>
        <v>1</v>
      </c>
      <c r="FP184" s="7">
        <f t="shared" si="533"/>
        <v>1</v>
      </c>
      <c r="FQ184" s="7">
        <f t="shared" si="416"/>
        <v>1</v>
      </c>
      <c r="FR184" s="7">
        <f>+Data[[#This Row],[¿El agente registra correctamente todas las interacciones?52]]</f>
        <v>1</v>
      </c>
      <c r="FS184" s="7">
        <f t="shared" si="534"/>
        <v>0</v>
      </c>
      <c r="FT184" s="240">
        <f t="shared" si="417"/>
        <v>1</v>
      </c>
      <c r="FU184" s="7">
        <f>+Data[[#This Row],[¿El agente confirma la titularidad del cliente adecuadamente?53]]</f>
        <v>1</v>
      </c>
      <c r="FV184" s="240">
        <f t="shared" si="418"/>
        <v>1</v>
      </c>
      <c r="FW184" s="240">
        <f t="shared" si="419"/>
        <v>1</v>
      </c>
      <c r="FX184" s="7">
        <f t="shared" si="535"/>
        <v>1</v>
      </c>
      <c r="FY184" s="240">
        <f t="shared" si="420"/>
        <v>1</v>
      </c>
      <c r="FZ184" s="7">
        <f>+Data[[#This Row],[¿El agente evita compartir información sensible?56]]</f>
        <v>1</v>
      </c>
      <c r="GA184" s="7">
        <f t="shared" si="536"/>
        <v>1</v>
      </c>
      <c r="GB184" s="189">
        <f t="shared" si="537"/>
        <v>0.1</v>
      </c>
      <c r="GC184" s="189">
        <f t="shared" si="538"/>
        <v>0.3</v>
      </c>
      <c r="GD184" s="190">
        <f t="shared" si="539"/>
        <v>0</v>
      </c>
      <c r="GE184" s="190">
        <f t="shared" si="540"/>
        <v>0.3</v>
      </c>
      <c r="GF184" s="7">
        <f t="shared" si="541"/>
        <v>0.7</v>
      </c>
      <c r="GG184" s="187">
        <f>1</f>
        <v>1</v>
      </c>
      <c r="GH184" s="187">
        <f t="shared" si="421"/>
        <v>1</v>
      </c>
      <c r="GI184" t="str">
        <f t="shared" si="422"/>
        <v/>
      </c>
      <c r="GJ184" t="str">
        <f t="shared" si="423"/>
        <v/>
      </c>
      <c r="GK184" t="str">
        <f t="shared" si="424"/>
        <v/>
      </c>
      <c r="GN184" t="str">
        <f t="shared" si="425"/>
        <v/>
      </c>
      <c r="GO184" t="str">
        <f t="shared" si="426"/>
        <v/>
      </c>
      <c r="GP184" t="str">
        <f t="shared" si="427"/>
        <v/>
      </c>
      <c r="GQ184" t="str">
        <f t="shared" si="428"/>
        <v/>
      </c>
      <c r="GR184" t="str">
        <f t="shared" si="429"/>
        <v/>
      </c>
      <c r="GS184" t="str">
        <f t="shared" si="430"/>
        <v/>
      </c>
      <c r="GT184" t="str">
        <f t="shared" si="431"/>
        <v/>
      </c>
      <c r="GU184" t="e">
        <f>IF(#REF!="No",#REF!,"")</f>
        <v>#REF!</v>
      </c>
      <c r="GV184" t="str">
        <f t="shared" si="432"/>
        <v/>
      </c>
      <c r="GW184" t="str">
        <f t="shared" si="433"/>
        <v/>
      </c>
      <c r="GX184" t="str">
        <f t="shared" si="434"/>
        <v/>
      </c>
      <c r="GY184" t="str">
        <f t="shared" si="435"/>
        <v/>
      </c>
      <c r="GZ184" t="str">
        <f t="shared" si="436"/>
        <v/>
      </c>
      <c r="HA184" t="str">
        <f t="shared" si="437"/>
        <v/>
      </c>
      <c r="HB184" t="str">
        <f t="shared" si="438"/>
        <v/>
      </c>
      <c r="HC184" t="str">
        <f t="shared" si="439"/>
        <v/>
      </c>
      <c r="HD184" t="str">
        <f t="shared" si="440"/>
        <v/>
      </c>
      <c r="HE184" t="str">
        <f t="shared" si="441"/>
        <v/>
      </c>
      <c r="HF184" t="str">
        <f t="shared" si="442"/>
        <v/>
      </c>
      <c r="HG184" t="str">
        <f t="shared" si="443"/>
        <v/>
      </c>
      <c r="HH184" t="str">
        <f t="shared" si="444"/>
        <v/>
      </c>
      <c r="HI184" t="str">
        <f t="shared" si="445"/>
        <v/>
      </c>
      <c r="HJ184" t="str">
        <f t="shared" si="446"/>
        <v/>
      </c>
      <c r="HK184" t="str">
        <f t="shared" si="447"/>
        <v/>
      </c>
      <c r="HL184" t="str">
        <f t="shared" si="448"/>
        <v/>
      </c>
      <c r="HM184" t="str">
        <f t="shared" si="449"/>
        <v/>
      </c>
      <c r="HN184" t="str">
        <f t="shared" si="450"/>
        <v/>
      </c>
      <c r="HO184" t="str">
        <f t="shared" si="451"/>
        <v/>
      </c>
      <c r="HP184" t="str">
        <f t="shared" si="452"/>
        <v/>
      </c>
      <c r="HQ184" t="e">
        <f>IF(#REF!="No",#REF!,"")</f>
        <v>#REF!</v>
      </c>
      <c r="HR184" t="e">
        <f>IF(#REF!="No",#REF!,"")</f>
        <v>#REF!</v>
      </c>
      <c r="HS184" t="str">
        <f t="shared" si="453"/>
        <v/>
      </c>
      <c r="HT184" t="str">
        <f t="shared" si="454"/>
        <v xml:space="preserve">¿El agente realiza venta cruzada cuando corresponde? </v>
      </c>
      <c r="HU184" t="str">
        <f t="shared" si="455"/>
        <v/>
      </c>
      <c r="HV184" t="str">
        <f t="shared" si="456"/>
        <v/>
      </c>
      <c r="HW184" t="str">
        <f t="shared" si="457"/>
        <v/>
      </c>
      <c r="HX184" t="str">
        <f t="shared" si="458"/>
        <v xml:space="preserve">¿El agente maneja correctamente las objeciones del cliente? </v>
      </c>
      <c r="HY184" t="str">
        <f t="shared" si="459"/>
        <v/>
      </c>
      <c r="HZ184" t="str">
        <f t="shared" si="460"/>
        <v/>
      </c>
      <c r="IA184" t="str">
        <f t="shared" si="461"/>
        <v/>
      </c>
      <c r="IB184" t="str">
        <f t="shared" si="462"/>
        <v/>
      </c>
      <c r="IC184" t="str">
        <f t="shared" si="463"/>
        <v/>
      </c>
      <c r="ID184" s="187" t="str">
        <f t="shared" si="464"/>
        <v/>
      </c>
      <c r="IE184" s="187" t="str">
        <f t="shared" si="465"/>
        <v/>
      </c>
      <c r="IF184" s="187" t="str">
        <f t="shared" si="466"/>
        <v/>
      </c>
      <c r="IG184" s="187" t="str">
        <f t="shared" si="467"/>
        <v/>
      </c>
      <c r="IH184" s="78" t="str">
        <f>A184&amp;" "&amp;F184&amp;" "&amp;Data[[#This Row],[mes]]</f>
        <v>Rolando Kevin Bryan Ruiz Outbound jun-26</v>
      </c>
      <c r="II184" s="78">
        <f t="shared" si="544"/>
        <v>3</v>
      </c>
      <c r="IJ184" s="78">
        <f t="shared" si="542"/>
        <v>0</v>
      </c>
      <c r="IK184" s="78">
        <f>IF(Data[[#This Row],[Muestra Critica]]&gt;0,Data[[#This Row],[Muestra Critica]],"")</f>
        <v>1</v>
      </c>
      <c r="IL184">
        <f>IF(IK184="","",COUNTIF($IK$3:$IK599,IK184))</f>
        <v>397</v>
      </c>
      <c r="IM184">
        <f t="shared" si="543"/>
        <v>0</v>
      </c>
      <c r="IN184" s="188" t="str">
        <f t="shared" si="468"/>
        <v>jun-26</v>
      </c>
      <c r="IO184" s="78"/>
      <c r="IP184" s="78"/>
      <c r="IQ184" s="78"/>
      <c r="IR184" s="78"/>
      <c r="IS184" s="78" t="str">
        <f ca="1">IFERROR(_xlfn.XLOOKUP(A:A,HC!B:B,HC!E:E,,0),0)</f>
        <v>&gt; 60 dias</v>
      </c>
    </row>
    <row r="185" spans="1:253" ht="15.5">
      <c r="A185" s="205" t="s">
        <v>307</v>
      </c>
      <c r="B185" s="205">
        <v>65092033</v>
      </c>
      <c r="C185" s="210">
        <v>46174</v>
      </c>
      <c r="D185" s="205" t="s">
        <v>441</v>
      </c>
      <c r="E185" s="205" t="s">
        <v>433</v>
      </c>
      <c r="F185" s="205" t="s">
        <v>32</v>
      </c>
      <c r="G185" s="205" t="s">
        <v>436</v>
      </c>
      <c r="H185" s="205" t="s">
        <v>455</v>
      </c>
      <c r="I185" s="206" t="s">
        <v>447</v>
      </c>
      <c r="J185" s="168" t="s">
        <v>33</v>
      </c>
      <c r="K185" s="168" t="s">
        <v>33</v>
      </c>
      <c r="L185" s="168" t="s">
        <v>33</v>
      </c>
      <c r="M185" s="168" t="s">
        <v>33</v>
      </c>
      <c r="N185" s="168" t="s">
        <v>33</v>
      </c>
      <c r="O185" s="168" t="s">
        <v>33</v>
      </c>
      <c r="P185" s="168" t="s">
        <v>33</v>
      </c>
      <c r="Q185" s="168" t="s">
        <v>33</v>
      </c>
      <c r="R185" s="168" t="s">
        <v>33</v>
      </c>
      <c r="S185" s="168" t="s">
        <v>33</v>
      </c>
      <c r="T185" s="168" t="s">
        <v>33</v>
      </c>
      <c r="U185" s="168" t="s">
        <v>33</v>
      </c>
      <c r="V185" s="169" t="s">
        <v>33</v>
      </c>
      <c r="W185" s="169" t="s">
        <v>33</v>
      </c>
      <c r="X185" s="169" t="s">
        <v>33</v>
      </c>
      <c r="Y185" s="169" t="s">
        <v>33</v>
      </c>
      <c r="Z185" s="169" t="s">
        <v>33</v>
      </c>
      <c r="AA185" s="169" t="s">
        <v>33</v>
      </c>
      <c r="AB185" s="169" t="s">
        <v>33</v>
      </c>
      <c r="AC185" s="169" t="s">
        <v>33</v>
      </c>
      <c r="AD185" s="169" t="s">
        <v>33</v>
      </c>
      <c r="AE185" s="169" t="s">
        <v>33</v>
      </c>
      <c r="AF185" s="169" t="s">
        <v>33</v>
      </c>
      <c r="AG185" s="169" t="s">
        <v>33</v>
      </c>
      <c r="AH185" s="169" t="s">
        <v>33</v>
      </c>
      <c r="AI185" s="169" t="s">
        <v>33</v>
      </c>
      <c r="AJ185" s="169" t="s">
        <v>33</v>
      </c>
      <c r="AK185" s="169" t="s">
        <v>33</v>
      </c>
      <c r="AL185" s="169" t="s">
        <v>33</v>
      </c>
      <c r="AM185" s="169" t="s">
        <v>33</v>
      </c>
      <c r="AN185" s="169" t="s">
        <v>33</v>
      </c>
      <c r="AO185" s="169" t="s">
        <v>33</v>
      </c>
      <c r="AP185" s="169" t="s">
        <v>33</v>
      </c>
      <c r="AQ185" s="169" t="s">
        <v>464</v>
      </c>
      <c r="AR185" s="169" t="s">
        <v>33</v>
      </c>
      <c r="AS185" s="169" t="s">
        <v>34</v>
      </c>
      <c r="AT185" s="169" t="s">
        <v>33</v>
      </c>
      <c r="AU185" s="169" t="s">
        <v>33</v>
      </c>
      <c r="AV185" s="169" t="s">
        <v>33</v>
      </c>
      <c r="AW185" s="169" t="s">
        <v>33</v>
      </c>
      <c r="AX185" s="169" t="s">
        <v>33</v>
      </c>
      <c r="AY185" s="169" t="s">
        <v>33</v>
      </c>
      <c r="AZ185" s="169" t="s">
        <v>33</v>
      </c>
      <c r="BA185" s="169" t="s">
        <v>33</v>
      </c>
      <c r="BB185" s="169" t="s">
        <v>33</v>
      </c>
      <c r="BC185" s="207" t="s">
        <v>33</v>
      </c>
      <c r="BD185" s="207" t="s">
        <v>33</v>
      </c>
      <c r="BE185" s="207" t="s">
        <v>34</v>
      </c>
      <c r="BF185" s="208" t="s">
        <v>33</v>
      </c>
      <c r="BG185" s="196"/>
      <c r="BH185" s="211" t="str">
        <f>Data[[#This Row],[Tipo de Muestra]]</f>
        <v>Critica</v>
      </c>
      <c r="BI185" s="196"/>
      <c r="BJ185" s="196"/>
      <c r="BK185">
        <f t="shared" si="376"/>
        <v>1</v>
      </c>
      <c r="BL185">
        <f t="shared" si="377"/>
        <v>1</v>
      </c>
      <c r="BM185">
        <f t="shared" si="503"/>
        <v>1</v>
      </c>
      <c r="BN185">
        <f t="shared" si="504"/>
        <v>1</v>
      </c>
      <c r="BO185">
        <f t="shared" si="505"/>
        <v>1</v>
      </c>
      <c r="BP185">
        <f t="shared" si="506"/>
        <v>1</v>
      </c>
      <c r="BQ185">
        <f t="shared" si="507"/>
        <v>1</v>
      </c>
      <c r="BR185">
        <f t="shared" si="508"/>
        <v>1</v>
      </c>
      <c r="BS185">
        <f t="shared" si="509"/>
        <v>1</v>
      </c>
      <c r="BT185">
        <f t="shared" si="510"/>
        <v>1</v>
      </c>
      <c r="BU185">
        <f t="shared" si="511"/>
        <v>1</v>
      </c>
      <c r="BV185">
        <f t="shared" si="512"/>
        <v>1</v>
      </c>
      <c r="BW185">
        <f t="shared" si="513"/>
        <v>1</v>
      </c>
      <c r="BX185">
        <f t="shared" si="514"/>
        <v>1</v>
      </c>
      <c r="BY185">
        <f t="shared" si="515"/>
        <v>1</v>
      </c>
      <c r="BZ185">
        <f t="shared" si="516"/>
        <v>1</v>
      </c>
      <c r="CA185">
        <f t="shared" si="517"/>
        <v>1</v>
      </c>
      <c r="CB185">
        <f t="shared" si="518"/>
        <v>1</v>
      </c>
      <c r="CC185">
        <f t="shared" si="519"/>
        <v>1</v>
      </c>
      <c r="CD185">
        <f t="shared" si="520"/>
        <v>1</v>
      </c>
      <c r="CE185">
        <f t="shared" si="521"/>
        <v>1</v>
      </c>
      <c r="CF185">
        <f t="shared" si="469"/>
        <v>1</v>
      </c>
      <c r="CG185">
        <f t="shared" si="470"/>
        <v>1</v>
      </c>
      <c r="CH185">
        <f t="shared" si="471"/>
        <v>1</v>
      </c>
      <c r="CI185">
        <f t="shared" si="472"/>
        <v>1</v>
      </c>
      <c r="CJ185">
        <f t="shared" si="473"/>
        <v>1</v>
      </c>
      <c r="CK185">
        <f t="shared" si="474"/>
        <v>1</v>
      </c>
      <c r="CL185">
        <f t="shared" si="475"/>
        <v>1</v>
      </c>
      <c r="CM185">
        <f t="shared" si="476"/>
        <v>1</v>
      </c>
      <c r="CN185">
        <f t="shared" si="477"/>
        <v>1</v>
      </c>
      <c r="CO185">
        <f t="shared" si="478"/>
        <v>1</v>
      </c>
      <c r="CP185">
        <f t="shared" si="479"/>
        <v>1</v>
      </c>
      <c r="CQ185">
        <f t="shared" si="480"/>
        <v>1</v>
      </c>
      <c r="CR185">
        <f t="shared" si="481"/>
        <v>1</v>
      </c>
      <c r="CS185">
        <f t="shared" si="482"/>
        <v>0</v>
      </c>
      <c r="CT185">
        <f t="shared" si="483"/>
        <v>1</v>
      </c>
      <c r="CU185">
        <f t="shared" si="484"/>
        <v>1</v>
      </c>
      <c r="CV185">
        <f t="shared" si="485"/>
        <v>1</v>
      </c>
      <c r="CW185">
        <f t="shared" si="486"/>
        <v>1</v>
      </c>
      <c r="CX185">
        <f t="shared" si="487"/>
        <v>1</v>
      </c>
      <c r="CY185">
        <f t="shared" si="488"/>
        <v>1</v>
      </c>
      <c r="CZ185">
        <f t="shared" si="489"/>
        <v>1</v>
      </c>
      <c r="DA185">
        <f t="shared" si="490"/>
        <v>1</v>
      </c>
      <c r="DB185">
        <f t="shared" si="491"/>
        <v>1</v>
      </c>
      <c r="DC185" s="187">
        <f t="shared" si="492"/>
        <v>1</v>
      </c>
      <c r="DD185" s="187">
        <f t="shared" si="493"/>
        <v>1</v>
      </c>
      <c r="DE185" s="187">
        <f t="shared" si="494"/>
        <v>0</v>
      </c>
      <c r="DF185" s="187">
        <f t="shared" si="378"/>
        <v>0</v>
      </c>
      <c r="DG185">
        <f t="shared" si="522"/>
        <v>1</v>
      </c>
      <c r="DH185" s="7">
        <f t="shared" si="379"/>
        <v>0.15</v>
      </c>
      <c r="DI185" s="7">
        <f t="shared" si="380"/>
        <v>0.15</v>
      </c>
      <c r="DJ185" s="7">
        <f t="shared" si="381"/>
        <v>0.15</v>
      </c>
      <c r="DK185" s="7">
        <f t="shared" si="523"/>
        <v>0.15</v>
      </c>
      <c r="DL185" s="7">
        <f t="shared" si="382"/>
        <v>0.3</v>
      </c>
      <c r="DM185" s="7">
        <f t="shared" si="383"/>
        <v>0.3</v>
      </c>
      <c r="DN185" s="7">
        <f t="shared" si="384"/>
        <v>0.3</v>
      </c>
      <c r="DO185" s="7">
        <f t="shared" si="385"/>
        <v>0.3</v>
      </c>
      <c r="DP185" s="7">
        <f>IF(MIN(Data[[#This Row],[¿El agente demuestra escucha activa durante la gestión?6]:[¿El agente parafrasea para confirmar entendimiento?9]])=0,0,30%)</f>
        <v>0.3</v>
      </c>
      <c r="DQ185" s="7">
        <f t="shared" si="386"/>
        <v>0.3</v>
      </c>
      <c r="DR185" s="7">
        <f t="shared" si="387"/>
        <v>0.3</v>
      </c>
      <c r="DS185" s="7">
        <f t="shared" si="388"/>
        <v>0.3</v>
      </c>
      <c r="DT185" s="7">
        <f t="shared" si="389"/>
        <v>0.3</v>
      </c>
      <c r="DU185" s="7">
        <f>IF(MIN(Data[[#This Row],[¿El agente adapta su comunicación al cliente?11]:[¿El agente utiliza el plural corporativo correctamente?14]])=0,0,30%)</f>
        <v>0.3</v>
      </c>
      <c r="DV185" s="7">
        <f t="shared" si="390"/>
        <v>0.25</v>
      </c>
      <c r="DW185" s="7">
        <f t="shared" si="524"/>
        <v>0.25</v>
      </c>
      <c r="DX185" s="7">
        <f t="shared" si="525"/>
        <v>1</v>
      </c>
      <c r="DY185" s="7">
        <f t="shared" si="495"/>
        <v>1</v>
      </c>
      <c r="DZ185" s="7">
        <f t="shared" si="496"/>
        <v>1</v>
      </c>
      <c r="EA185" s="7">
        <f t="shared" si="497"/>
        <v>1</v>
      </c>
      <c r="EB185" s="7">
        <f t="shared" si="498"/>
        <v>1</v>
      </c>
      <c r="EC185" s="7">
        <f t="shared" si="526"/>
        <v>1</v>
      </c>
      <c r="ED185" s="7">
        <f t="shared" si="391"/>
        <v>1</v>
      </c>
      <c r="EE185" s="7">
        <f t="shared" si="392"/>
        <v>1</v>
      </c>
      <c r="EF185" s="7">
        <f>IF(SUM(Data[[#This Row],[¿El agente presenta correctamente los beneficios del producto?23]:[¿El agente comunica beneficios emocionales al cliente?24]])=200%,100%,0%)</f>
        <v>1</v>
      </c>
      <c r="EG185" s="7">
        <f t="shared" si="393"/>
        <v>1</v>
      </c>
      <c r="EH185" s="7">
        <f t="shared" si="394"/>
        <v>1</v>
      </c>
      <c r="EI185" s="7">
        <f t="shared" si="395"/>
        <v>1</v>
      </c>
      <c r="EJ185" s="7">
        <f t="shared" si="527"/>
        <v>1</v>
      </c>
      <c r="EK185" s="7">
        <f t="shared" si="396"/>
        <v>1</v>
      </c>
      <c r="EL185" s="7">
        <f>+Data[[#This Row],[¿El agente explica los términos y condiciones del servicio?28]]</f>
        <v>1</v>
      </c>
      <c r="EM185" s="7">
        <f t="shared" si="397"/>
        <v>1</v>
      </c>
      <c r="EN185" s="7">
        <f>+Data[[#This Row],[¿El agente identifica correctamente la solicitud del cliente? 2]]</f>
        <v>1</v>
      </c>
      <c r="EO185" s="7">
        <f t="shared" si="398"/>
        <v>1</v>
      </c>
      <c r="EP185" s="7">
        <f t="shared" si="399"/>
        <v>1</v>
      </c>
      <c r="EQ185" s="7">
        <f t="shared" si="400"/>
        <v>1</v>
      </c>
      <c r="ER185" s="7">
        <f t="shared" si="528"/>
        <v>1</v>
      </c>
      <c r="ES185" s="7">
        <f t="shared" si="401"/>
        <v>1</v>
      </c>
      <c r="ET185" s="7">
        <f t="shared" si="402"/>
        <v>1</v>
      </c>
      <c r="EU185" s="7">
        <f t="shared" si="529"/>
        <v>1</v>
      </c>
      <c r="EV185" s="7">
        <f t="shared" si="403"/>
        <v>1</v>
      </c>
      <c r="EW185" s="7">
        <f t="shared" si="404"/>
        <v>1</v>
      </c>
      <c r="EX185" s="7">
        <f t="shared" si="499"/>
        <v>1</v>
      </c>
      <c r="EY185" s="7">
        <f t="shared" si="500"/>
        <v>1</v>
      </c>
      <c r="EZ185" s="7">
        <f t="shared" si="405"/>
        <v>1</v>
      </c>
      <c r="FA185" s="7">
        <f t="shared" si="501"/>
        <v>1</v>
      </c>
      <c r="FB185" s="7">
        <f t="shared" si="530"/>
        <v>1</v>
      </c>
      <c r="FC185" s="7">
        <f t="shared" si="531"/>
        <v>1</v>
      </c>
      <c r="FD185" s="7">
        <f t="shared" si="406"/>
        <v>1</v>
      </c>
      <c r="FE185" s="7">
        <f t="shared" si="407"/>
        <v>0</v>
      </c>
      <c r="FF185" s="7">
        <f t="shared" si="408"/>
        <v>1</v>
      </c>
      <c r="FG185" s="7">
        <f t="shared" si="409"/>
        <v>1</v>
      </c>
      <c r="FH185" s="7">
        <f t="shared" si="410"/>
        <v>1</v>
      </c>
      <c r="FI185" s="7">
        <f t="shared" si="411"/>
        <v>1</v>
      </c>
      <c r="FJ185" s="7">
        <f t="shared" si="532"/>
        <v>0</v>
      </c>
      <c r="FK185" s="7">
        <f t="shared" si="412"/>
        <v>1</v>
      </c>
      <c r="FL185" s="7">
        <f>+Data[[#This Row],[¿El agente gestiona la oferta según la campaña vigente?48]]</f>
        <v>1</v>
      </c>
      <c r="FM185" s="7">
        <f t="shared" si="413"/>
        <v>1</v>
      </c>
      <c r="FN185" s="7">
        <f t="shared" si="414"/>
        <v>1</v>
      </c>
      <c r="FO185" s="7">
        <f t="shared" si="415"/>
        <v>1</v>
      </c>
      <c r="FP185" s="7">
        <f t="shared" si="533"/>
        <v>1</v>
      </c>
      <c r="FQ185" s="7">
        <f t="shared" si="416"/>
        <v>1</v>
      </c>
      <c r="FR185" s="7">
        <f>+Data[[#This Row],[¿El agente registra correctamente todas las interacciones?52]]</f>
        <v>1</v>
      </c>
      <c r="FS185" s="7">
        <f t="shared" si="534"/>
        <v>0</v>
      </c>
      <c r="FT185" s="240">
        <f t="shared" si="417"/>
        <v>1</v>
      </c>
      <c r="FU185" s="7">
        <f>+Data[[#This Row],[¿El agente confirma la titularidad del cliente adecuadamente?53]]</f>
        <v>1</v>
      </c>
      <c r="FV185" s="240">
        <f t="shared" si="418"/>
        <v>1</v>
      </c>
      <c r="FW185" s="240">
        <f t="shared" si="419"/>
        <v>0</v>
      </c>
      <c r="FX185" s="7">
        <f t="shared" si="535"/>
        <v>0</v>
      </c>
      <c r="FY185" s="240">
        <f t="shared" si="420"/>
        <v>1</v>
      </c>
      <c r="FZ185" s="7">
        <f>+Data[[#This Row],[¿El agente evita compartir información sensible?56]]</f>
        <v>1</v>
      </c>
      <c r="GA185" s="7">
        <f t="shared" si="536"/>
        <v>0</v>
      </c>
      <c r="GB185" s="189">
        <f t="shared" si="537"/>
        <v>0.1</v>
      </c>
      <c r="GC185" s="189">
        <f t="shared" si="538"/>
        <v>0.3</v>
      </c>
      <c r="GD185" s="190">
        <f t="shared" si="539"/>
        <v>0</v>
      </c>
      <c r="GE185" s="190">
        <f t="shared" si="540"/>
        <v>0</v>
      </c>
      <c r="GF185" s="7">
        <f t="shared" si="541"/>
        <v>0.4</v>
      </c>
      <c r="GG185" s="187">
        <f>1</f>
        <v>1</v>
      </c>
      <c r="GH185" s="187">
        <f t="shared" si="421"/>
        <v>1</v>
      </c>
      <c r="GI185" t="str">
        <f t="shared" si="422"/>
        <v/>
      </c>
      <c r="GJ185" t="str">
        <f t="shared" si="423"/>
        <v/>
      </c>
      <c r="GK185" t="str">
        <f t="shared" si="424"/>
        <v/>
      </c>
      <c r="GN185" t="str">
        <f t="shared" si="425"/>
        <v/>
      </c>
      <c r="GO185" t="str">
        <f t="shared" si="426"/>
        <v/>
      </c>
      <c r="GP185" t="str">
        <f t="shared" si="427"/>
        <v/>
      </c>
      <c r="GQ185" t="str">
        <f t="shared" si="428"/>
        <v/>
      </c>
      <c r="GR185" t="str">
        <f t="shared" si="429"/>
        <v/>
      </c>
      <c r="GS185" t="str">
        <f t="shared" si="430"/>
        <v/>
      </c>
      <c r="GT185" t="str">
        <f t="shared" si="431"/>
        <v/>
      </c>
      <c r="GU185" t="e">
        <f>IF(#REF!="No",#REF!,"")</f>
        <v>#REF!</v>
      </c>
      <c r="GV185" t="str">
        <f t="shared" si="432"/>
        <v/>
      </c>
      <c r="GW185" t="str">
        <f t="shared" si="433"/>
        <v/>
      </c>
      <c r="GX185" t="str">
        <f t="shared" si="434"/>
        <v/>
      </c>
      <c r="GY185" t="str">
        <f t="shared" si="435"/>
        <v/>
      </c>
      <c r="GZ185" t="str">
        <f t="shared" si="436"/>
        <v/>
      </c>
      <c r="HA185" t="str">
        <f t="shared" si="437"/>
        <v/>
      </c>
      <c r="HB185" t="str">
        <f t="shared" si="438"/>
        <v/>
      </c>
      <c r="HC185" t="str">
        <f t="shared" si="439"/>
        <v/>
      </c>
      <c r="HD185" t="str">
        <f t="shared" si="440"/>
        <v/>
      </c>
      <c r="HE185" t="str">
        <f t="shared" si="441"/>
        <v/>
      </c>
      <c r="HF185" t="str">
        <f t="shared" si="442"/>
        <v/>
      </c>
      <c r="HG185" t="str">
        <f t="shared" si="443"/>
        <v/>
      </c>
      <c r="HH185" t="str">
        <f t="shared" si="444"/>
        <v/>
      </c>
      <c r="HI185" t="str">
        <f t="shared" si="445"/>
        <v/>
      </c>
      <c r="HJ185" t="str">
        <f t="shared" si="446"/>
        <v/>
      </c>
      <c r="HK185" t="str">
        <f t="shared" si="447"/>
        <v/>
      </c>
      <c r="HL185" t="str">
        <f t="shared" si="448"/>
        <v/>
      </c>
      <c r="HM185" t="str">
        <f t="shared" si="449"/>
        <v/>
      </c>
      <c r="HN185" t="str">
        <f t="shared" si="450"/>
        <v/>
      </c>
      <c r="HO185" t="str">
        <f t="shared" si="451"/>
        <v/>
      </c>
      <c r="HP185" t="str">
        <f t="shared" si="452"/>
        <v/>
      </c>
      <c r="HQ185" t="e">
        <f>IF(#REF!="No",#REF!,"")</f>
        <v>#REF!</v>
      </c>
      <c r="HR185" t="e">
        <f>IF(#REF!="No",#REF!,"")</f>
        <v>#REF!</v>
      </c>
      <c r="HS185" t="str">
        <f t="shared" si="453"/>
        <v/>
      </c>
      <c r="HT185" t="str">
        <f t="shared" si="454"/>
        <v xml:space="preserve">¿El agente realiza venta cruzada cuando corresponde? </v>
      </c>
      <c r="HU185" t="str">
        <f t="shared" si="455"/>
        <v/>
      </c>
      <c r="HV185" t="str">
        <f t="shared" si="456"/>
        <v/>
      </c>
      <c r="HW185" t="str">
        <f t="shared" si="457"/>
        <v/>
      </c>
      <c r="HX185" t="str">
        <f t="shared" si="458"/>
        <v/>
      </c>
      <c r="HY185" t="str">
        <f t="shared" si="459"/>
        <v/>
      </c>
      <c r="HZ185" t="str">
        <f t="shared" si="460"/>
        <v/>
      </c>
      <c r="IA185" t="str">
        <f t="shared" si="461"/>
        <v/>
      </c>
      <c r="IB185" t="str">
        <f t="shared" si="462"/>
        <v/>
      </c>
      <c r="IC185" t="str">
        <f t="shared" si="463"/>
        <v/>
      </c>
      <c r="ID185" s="187" t="str">
        <f t="shared" si="464"/>
        <v/>
      </c>
      <c r="IE185" s="187" t="str">
        <f t="shared" si="465"/>
        <v/>
      </c>
      <c r="IF185" s="187" t="str">
        <f t="shared" si="466"/>
        <v xml:space="preserve">¿El agente mantiene conducta ética durante la interacción? </v>
      </c>
      <c r="IG185" s="187" t="str">
        <f t="shared" si="467"/>
        <v/>
      </c>
      <c r="IH185" s="78" t="str">
        <f>A185&amp;" "&amp;F185&amp;" "&amp;Data[[#This Row],[mes]]</f>
        <v>Jesus Henriquez Grant Parks Outbound jun-26</v>
      </c>
      <c r="II185" s="78">
        <f t="shared" si="544"/>
        <v>3</v>
      </c>
      <c r="IJ185" s="78">
        <f t="shared" si="542"/>
        <v>0</v>
      </c>
      <c r="IK185" s="78">
        <f>IF(Data[[#This Row],[Muestra Critica]]&gt;0,Data[[#This Row],[Muestra Critica]],"")</f>
        <v>1</v>
      </c>
      <c r="IL185">
        <f>IF(IK185="","",COUNTIF($IK$3:$IK600,IK185))</f>
        <v>397</v>
      </c>
      <c r="IM185">
        <f t="shared" si="543"/>
        <v>0</v>
      </c>
      <c r="IN185" s="188" t="str">
        <f t="shared" si="468"/>
        <v>jun-26</v>
      </c>
      <c r="IO185" s="78"/>
      <c r="IP185" s="78"/>
      <c r="IQ185" s="78"/>
      <c r="IR185" s="78"/>
      <c r="IS185" s="78" t="str">
        <f ca="1">IFERROR(_xlfn.XLOOKUP(A:A,HC!B:B,HC!E:E,,0),0)</f>
        <v>&gt; 60 dias</v>
      </c>
    </row>
    <row r="186" spans="1:253" ht="15.5">
      <c r="A186" s="205" t="s">
        <v>311</v>
      </c>
      <c r="B186" s="205">
        <v>67421662</v>
      </c>
      <c r="C186" s="210">
        <v>46174</v>
      </c>
      <c r="D186" s="205" t="s">
        <v>441</v>
      </c>
      <c r="E186" s="205" t="s">
        <v>432</v>
      </c>
      <c r="F186" s="205" t="s">
        <v>32</v>
      </c>
      <c r="G186" s="205" t="s">
        <v>436</v>
      </c>
      <c r="H186" s="205" t="s">
        <v>455</v>
      </c>
      <c r="I186" s="206" t="s">
        <v>447</v>
      </c>
      <c r="J186" s="168" t="s">
        <v>33</v>
      </c>
      <c r="K186" s="168" t="s">
        <v>33</v>
      </c>
      <c r="L186" s="168" t="s">
        <v>33</v>
      </c>
      <c r="M186" s="168" t="s">
        <v>33</v>
      </c>
      <c r="N186" s="168" t="s">
        <v>33</v>
      </c>
      <c r="O186" s="168" t="s">
        <v>33</v>
      </c>
      <c r="P186" s="168" t="s">
        <v>33</v>
      </c>
      <c r="Q186" s="168" t="s">
        <v>33</v>
      </c>
      <c r="R186" s="168" t="s">
        <v>33</v>
      </c>
      <c r="S186" s="168" t="s">
        <v>33</v>
      </c>
      <c r="T186" s="168" t="s">
        <v>33</v>
      </c>
      <c r="U186" s="168" t="s">
        <v>33</v>
      </c>
      <c r="V186" s="169" t="s">
        <v>33</v>
      </c>
      <c r="W186" s="169" t="s">
        <v>33</v>
      </c>
      <c r="X186" s="169" t="s">
        <v>33</v>
      </c>
      <c r="Y186" s="169" t="s">
        <v>33</v>
      </c>
      <c r="Z186" s="169" t="s">
        <v>33</v>
      </c>
      <c r="AA186" s="169" t="s">
        <v>33</v>
      </c>
      <c r="AB186" s="169" t="s">
        <v>33</v>
      </c>
      <c r="AC186" s="169" t="s">
        <v>33</v>
      </c>
      <c r="AD186" s="169" t="s">
        <v>33</v>
      </c>
      <c r="AE186" s="169" t="s">
        <v>33</v>
      </c>
      <c r="AF186" s="169" t="s">
        <v>33</v>
      </c>
      <c r="AG186" s="169" t="s">
        <v>33</v>
      </c>
      <c r="AH186" s="169" t="s">
        <v>33</v>
      </c>
      <c r="AI186" s="169" t="s">
        <v>33</v>
      </c>
      <c r="AJ186" s="169" t="s">
        <v>33</v>
      </c>
      <c r="AK186" s="169" t="s">
        <v>33</v>
      </c>
      <c r="AL186" s="169" t="s">
        <v>33</v>
      </c>
      <c r="AM186" s="169" t="s">
        <v>33</v>
      </c>
      <c r="AN186" s="169" t="s">
        <v>33</v>
      </c>
      <c r="AO186" s="169" t="s">
        <v>33</v>
      </c>
      <c r="AP186" s="169" t="s">
        <v>33</v>
      </c>
      <c r="AQ186" s="169" t="s">
        <v>464</v>
      </c>
      <c r="AR186" s="169" t="s">
        <v>33</v>
      </c>
      <c r="AS186" s="169" t="s">
        <v>33</v>
      </c>
      <c r="AT186" s="169" t="s">
        <v>33</v>
      </c>
      <c r="AU186" s="169" t="s">
        <v>33</v>
      </c>
      <c r="AV186" s="169" t="s">
        <v>33</v>
      </c>
      <c r="AW186" s="169" t="s">
        <v>34</v>
      </c>
      <c r="AX186" s="169" t="s">
        <v>33</v>
      </c>
      <c r="AY186" s="169" t="s">
        <v>33</v>
      </c>
      <c r="AZ186" s="169" t="s">
        <v>33</v>
      </c>
      <c r="BA186" s="169" t="s">
        <v>33</v>
      </c>
      <c r="BB186" s="169" t="s">
        <v>33</v>
      </c>
      <c r="BC186" s="207" t="s">
        <v>33</v>
      </c>
      <c r="BD186" s="207" t="s">
        <v>33</v>
      </c>
      <c r="BE186" s="207" t="s">
        <v>33</v>
      </c>
      <c r="BF186" s="208" t="s">
        <v>33</v>
      </c>
      <c r="BG186" s="196"/>
      <c r="BH186" s="211" t="str">
        <f>Data[[#This Row],[Tipo de Muestra]]</f>
        <v>Critica</v>
      </c>
      <c r="BI186" s="196"/>
      <c r="BJ186" s="196"/>
      <c r="BK186">
        <f t="shared" si="376"/>
        <v>1</v>
      </c>
      <c r="BL186">
        <f t="shared" si="377"/>
        <v>1</v>
      </c>
      <c r="BM186">
        <f t="shared" si="503"/>
        <v>1</v>
      </c>
      <c r="BN186">
        <f t="shared" si="504"/>
        <v>1</v>
      </c>
      <c r="BO186">
        <f t="shared" si="505"/>
        <v>1</v>
      </c>
      <c r="BP186">
        <f t="shared" si="506"/>
        <v>1</v>
      </c>
      <c r="BQ186">
        <f t="shared" si="507"/>
        <v>1</v>
      </c>
      <c r="BR186">
        <f t="shared" si="508"/>
        <v>1</v>
      </c>
      <c r="BS186">
        <f t="shared" si="509"/>
        <v>1</v>
      </c>
      <c r="BT186">
        <f t="shared" si="510"/>
        <v>1</v>
      </c>
      <c r="BU186">
        <f t="shared" si="511"/>
        <v>1</v>
      </c>
      <c r="BV186">
        <f t="shared" si="512"/>
        <v>1</v>
      </c>
      <c r="BW186">
        <f t="shared" si="513"/>
        <v>1</v>
      </c>
      <c r="BX186">
        <f t="shared" si="514"/>
        <v>1</v>
      </c>
      <c r="BY186">
        <f t="shared" si="515"/>
        <v>1</v>
      </c>
      <c r="BZ186">
        <f t="shared" si="516"/>
        <v>1</v>
      </c>
      <c r="CA186">
        <f t="shared" si="517"/>
        <v>1</v>
      </c>
      <c r="CB186">
        <f t="shared" si="518"/>
        <v>1</v>
      </c>
      <c r="CC186">
        <f t="shared" si="519"/>
        <v>1</v>
      </c>
      <c r="CD186">
        <f t="shared" si="520"/>
        <v>1</v>
      </c>
      <c r="CE186">
        <f t="shared" si="521"/>
        <v>1</v>
      </c>
      <c r="CF186">
        <f t="shared" si="469"/>
        <v>1</v>
      </c>
      <c r="CG186">
        <f t="shared" si="470"/>
        <v>1</v>
      </c>
      <c r="CH186">
        <f t="shared" si="471"/>
        <v>1</v>
      </c>
      <c r="CI186">
        <f t="shared" si="472"/>
        <v>1</v>
      </c>
      <c r="CJ186">
        <f t="shared" si="473"/>
        <v>1</v>
      </c>
      <c r="CK186">
        <f t="shared" si="474"/>
        <v>1</v>
      </c>
      <c r="CL186">
        <f t="shared" si="475"/>
        <v>1</v>
      </c>
      <c r="CM186">
        <f t="shared" si="476"/>
        <v>1</v>
      </c>
      <c r="CN186">
        <f t="shared" si="477"/>
        <v>1</v>
      </c>
      <c r="CO186">
        <f t="shared" si="478"/>
        <v>1</v>
      </c>
      <c r="CP186">
        <f t="shared" si="479"/>
        <v>1</v>
      </c>
      <c r="CQ186">
        <f t="shared" si="480"/>
        <v>1</v>
      </c>
      <c r="CR186">
        <f t="shared" si="481"/>
        <v>1</v>
      </c>
      <c r="CS186">
        <f t="shared" si="482"/>
        <v>1</v>
      </c>
      <c r="CT186">
        <f t="shared" si="483"/>
        <v>1</v>
      </c>
      <c r="CU186">
        <f t="shared" si="484"/>
        <v>1</v>
      </c>
      <c r="CV186">
        <f t="shared" si="485"/>
        <v>1</v>
      </c>
      <c r="CW186">
        <f t="shared" si="486"/>
        <v>0</v>
      </c>
      <c r="CX186">
        <f t="shared" si="487"/>
        <v>1</v>
      </c>
      <c r="CY186">
        <f t="shared" si="488"/>
        <v>1</v>
      </c>
      <c r="CZ186">
        <f t="shared" si="489"/>
        <v>1</v>
      </c>
      <c r="DA186">
        <f t="shared" si="490"/>
        <v>1</v>
      </c>
      <c r="DB186">
        <f t="shared" si="491"/>
        <v>1</v>
      </c>
      <c r="DC186" s="187">
        <f t="shared" si="492"/>
        <v>1</v>
      </c>
      <c r="DD186" s="187">
        <f t="shared" si="493"/>
        <v>1</v>
      </c>
      <c r="DE186" s="187">
        <f t="shared" si="494"/>
        <v>1</v>
      </c>
      <c r="DF186" s="187">
        <f t="shared" si="378"/>
        <v>1</v>
      </c>
      <c r="DG186">
        <f t="shared" si="522"/>
        <v>1</v>
      </c>
      <c r="DH186" s="7">
        <f t="shared" si="379"/>
        <v>0.15</v>
      </c>
      <c r="DI186" s="7">
        <f t="shared" si="380"/>
        <v>0.15</v>
      </c>
      <c r="DJ186" s="7">
        <f t="shared" si="381"/>
        <v>0.15</v>
      </c>
      <c r="DK186" s="7">
        <f t="shared" si="523"/>
        <v>0.15</v>
      </c>
      <c r="DL186" s="7">
        <f t="shared" si="382"/>
        <v>0.3</v>
      </c>
      <c r="DM186" s="7">
        <f t="shared" si="383"/>
        <v>0.3</v>
      </c>
      <c r="DN186" s="7">
        <f t="shared" si="384"/>
        <v>0.3</v>
      </c>
      <c r="DO186" s="7">
        <f t="shared" si="385"/>
        <v>0.3</v>
      </c>
      <c r="DP186" s="7">
        <f>IF(MIN(Data[[#This Row],[¿El agente demuestra escucha activa durante la gestión?6]:[¿El agente parafrasea para confirmar entendimiento?9]])=0,0,30%)</f>
        <v>0.3</v>
      </c>
      <c r="DQ186" s="7">
        <f t="shared" si="386"/>
        <v>0.3</v>
      </c>
      <c r="DR186" s="7">
        <f t="shared" si="387"/>
        <v>0.3</v>
      </c>
      <c r="DS186" s="7">
        <f t="shared" si="388"/>
        <v>0.3</v>
      </c>
      <c r="DT186" s="7">
        <f t="shared" si="389"/>
        <v>0.3</v>
      </c>
      <c r="DU186" s="7">
        <f>IF(MIN(Data[[#This Row],[¿El agente adapta su comunicación al cliente?11]:[¿El agente utiliza el plural corporativo correctamente?14]])=0,0,30%)</f>
        <v>0.3</v>
      </c>
      <c r="DV186" s="7">
        <f t="shared" si="390"/>
        <v>0.25</v>
      </c>
      <c r="DW186" s="7">
        <f t="shared" si="524"/>
        <v>0.25</v>
      </c>
      <c r="DX186" s="7">
        <f t="shared" si="525"/>
        <v>1</v>
      </c>
      <c r="DY186" s="7">
        <f t="shared" si="495"/>
        <v>1</v>
      </c>
      <c r="DZ186" s="7">
        <f t="shared" si="496"/>
        <v>1</v>
      </c>
      <c r="EA186" s="7">
        <f t="shared" si="497"/>
        <v>1</v>
      </c>
      <c r="EB186" s="7">
        <f t="shared" si="498"/>
        <v>1</v>
      </c>
      <c r="EC186" s="7">
        <f t="shared" si="526"/>
        <v>1</v>
      </c>
      <c r="ED186" s="7">
        <f t="shared" si="391"/>
        <v>1</v>
      </c>
      <c r="EE186" s="7">
        <f t="shared" si="392"/>
        <v>1</v>
      </c>
      <c r="EF186" s="7">
        <f>IF(SUM(Data[[#This Row],[¿El agente presenta correctamente los beneficios del producto?23]:[¿El agente comunica beneficios emocionales al cliente?24]])=200%,100%,0%)</f>
        <v>1</v>
      </c>
      <c r="EG186" s="7">
        <f t="shared" si="393"/>
        <v>1</v>
      </c>
      <c r="EH186" s="7">
        <f t="shared" si="394"/>
        <v>1</v>
      </c>
      <c r="EI186" s="7">
        <f t="shared" si="395"/>
        <v>1</v>
      </c>
      <c r="EJ186" s="7">
        <f t="shared" si="527"/>
        <v>1</v>
      </c>
      <c r="EK186" s="7">
        <f t="shared" si="396"/>
        <v>1</v>
      </c>
      <c r="EL186" s="7">
        <f>+Data[[#This Row],[¿El agente explica los términos y condiciones del servicio?28]]</f>
        <v>1</v>
      </c>
      <c r="EM186" s="7">
        <f t="shared" si="397"/>
        <v>1</v>
      </c>
      <c r="EN186" s="7">
        <f>+Data[[#This Row],[¿El agente identifica correctamente la solicitud del cliente? 2]]</f>
        <v>1</v>
      </c>
      <c r="EO186" s="7">
        <f t="shared" si="398"/>
        <v>1</v>
      </c>
      <c r="EP186" s="7">
        <f t="shared" si="399"/>
        <v>1</v>
      </c>
      <c r="EQ186" s="7">
        <f t="shared" si="400"/>
        <v>1</v>
      </c>
      <c r="ER186" s="7">
        <f t="shared" si="528"/>
        <v>1</v>
      </c>
      <c r="ES186" s="7">
        <f t="shared" si="401"/>
        <v>1</v>
      </c>
      <c r="ET186" s="7">
        <f t="shared" si="402"/>
        <v>1</v>
      </c>
      <c r="EU186" s="7">
        <f t="shared" si="529"/>
        <v>1</v>
      </c>
      <c r="EV186" s="7">
        <f t="shared" si="403"/>
        <v>1</v>
      </c>
      <c r="EW186" s="7">
        <f t="shared" si="404"/>
        <v>1</v>
      </c>
      <c r="EX186" s="7">
        <f t="shared" si="499"/>
        <v>1</v>
      </c>
      <c r="EY186" s="7">
        <f t="shared" si="500"/>
        <v>1</v>
      </c>
      <c r="EZ186" s="7">
        <f t="shared" si="405"/>
        <v>1</v>
      </c>
      <c r="FA186" s="7">
        <f t="shared" si="501"/>
        <v>1</v>
      </c>
      <c r="FB186" s="7">
        <f t="shared" si="530"/>
        <v>1</v>
      </c>
      <c r="FC186" s="7">
        <f t="shared" si="531"/>
        <v>1</v>
      </c>
      <c r="FD186" s="7">
        <f t="shared" si="406"/>
        <v>1</v>
      </c>
      <c r="FE186" s="7">
        <f t="shared" si="407"/>
        <v>1</v>
      </c>
      <c r="FF186" s="7">
        <f t="shared" si="408"/>
        <v>1</v>
      </c>
      <c r="FG186" s="7">
        <f t="shared" si="409"/>
        <v>1</v>
      </c>
      <c r="FH186" s="7">
        <f t="shared" si="410"/>
        <v>1</v>
      </c>
      <c r="FI186" s="7">
        <f t="shared" si="411"/>
        <v>0</v>
      </c>
      <c r="FJ186" s="7">
        <f t="shared" si="532"/>
        <v>0</v>
      </c>
      <c r="FK186" s="7">
        <f t="shared" si="412"/>
        <v>1</v>
      </c>
      <c r="FL186" s="7">
        <f>+Data[[#This Row],[¿El agente gestiona la oferta según la campaña vigente?48]]</f>
        <v>1</v>
      </c>
      <c r="FM186" s="7">
        <f t="shared" si="413"/>
        <v>1</v>
      </c>
      <c r="FN186" s="7">
        <f t="shared" si="414"/>
        <v>1</v>
      </c>
      <c r="FO186" s="7">
        <f t="shared" si="415"/>
        <v>1</v>
      </c>
      <c r="FP186" s="7">
        <f t="shared" si="533"/>
        <v>1</v>
      </c>
      <c r="FQ186" s="7">
        <f t="shared" si="416"/>
        <v>1</v>
      </c>
      <c r="FR186" s="7">
        <f>+Data[[#This Row],[¿El agente registra correctamente todas las interacciones?52]]</f>
        <v>1</v>
      </c>
      <c r="FS186" s="7">
        <f t="shared" si="534"/>
        <v>0</v>
      </c>
      <c r="FT186" s="240">
        <f t="shared" si="417"/>
        <v>1</v>
      </c>
      <c r="FU186" s="7">
        <f>+Data[[#This Row],[¿El agente confirma la titularidad del cliente adecuadamente?53]]</f>
        <v>1</v>
      </c>
      <c r="FV186" s="240">
        <f t="shared" si="418"/>
        <v>1</v>
      </c>
      <c r="FW186" s="240">
        <f t="shared" si="419"/>
        <v>1</v>
      </c>
      <c r="FX186" s="7">
        <f t="shared" si="535"/>
        <v>1</v>
      </c>
      <c r="FY186" s="240">
        <f t="shared" si="420"/>
        <v>1</v>
      </c>
      <c r="FZ186" s="7">
        <f>+Data[[#This Row],[¿El agente evita compartir información sensible?56]]</f>
        <v>1</v>
      </c>
      <c r="GA186" s="7">
        <f t="shared" si="536"/>
        <v>1</v>
      </c>
      <c r="GB186" s="189">
        <f t="shared" si="537"/>
        <v>0.1</v>
      </c>
      <c r="GC186" s="189">
        <f t="shared" si="538"/>
        <v>0.3</v>
      </c>
      <c r="GD186" s="190">
        <f t="shared" si="539"/>
        <v>0</v>
      </c>
      <c r="GE186" s="190">
        <f t="shared" si="540"/>
        <v>0.3</v>
      </c>
      <c r="GF186" s="7">
        <f t="shared" si="541"/>
        <v>0.7</v>
      </c>
      <c r="GG186" s="187">
        <f>1</f>
        <v>1</v>
      </c>
      <c r="GH186" s="187">
        <f t="shared" si="421"/>
        <v>1</v>
      </c>
      <c r="GI186" t="str">
        <f t="shared" si="422"/>
        <v/>
      </c>
      <c r="GJ186" t="str">
        <f t="shared" si="423"/>
        <v/>
      </c>
      <c r="GK186" t="str">
        <f t="shared" si="424"/>
        <v/>
      </c>
      <c r="GN186" t="str">
        <f t="shared" si="425"/>
        <v/>
      </c>
      <c r="GO186" t="str">
        <f t="shared" si="426"/>
        <v/>
      </c>
      <c r="GP186" t="str">
        <f t="shared" si="427"/>
        <v/>
      </c>
      <c r="GQ186" t="str">
        <f t="shared" si="428"/>
        <v/>
      </c>
      <c r="GR186" t="str">
        <f t="shared" si="429"/>
        <v/>
      </c>
      <c r="GS186" t="str">
        <f t="shared" si="430"/>
        <v/>
      </c>
      <c r="GT186" t="str">
        <f t="shared" si="431"/>
        <v/>
      </c>
      <c r="GU186" t="e">
        <f>IF(#REF!="No",#REF!,"")</f>
        <v>#REF!</v>
      </c>
      <c r="GV186" t="str">
        <f t="shared" si="432"/>
        <v/>
      </c>
      <c r="GW186" t="str">
        <f t="shared" si="433"/>
        <v/>
      </c>
      <c r="GX186" t="str">
        <f t="shared" si="434"/>
        <v/>
      </c>
      <c r="GY186" t="str">
        <f t="shared" si="435"/>
        <v/>
      </c>
      <c r="GZ186" t="str">
        <f t="shared" si="436"/>
        <v/>
      </c>
      <c r="HA186" t="str">
        <f t="shared" si="437"/>
        <v/>
      </c>
      <c r="HB186" t="str">
        <f t="shared" si="438"/>
        <v/>
      </c>
      <c r="HC186" t="str">
        <f t="shared" si="439"/>
        <v/>
      </c>
      <c r="HD186" t="str">
        <f t="shared" si="440"/>
        <v/>
      </c>
      <c r="HE186" t="str">
        <f t="shared" si="441"/>
        <v/>
      </c>
      <c r="HF186" t="str">
        <f t="shared" si="442"/>
        <v/>
      </c>
      <c r="HG186" t="str">
        <f t="shared" si="443"/>
        <v/>
      </c>
      <c r="HH186" t="str">
        <f t="shared" si="444"/>
        <v/>
      </c>
      <c r="HI186" t="str">
        <f t="shared" si="445"/>
        <v/>
      </c>
      <c r="HJ186" t="str">
        <f t="shared" si="446"/>
        <v/>
      </c>
      <c r="HK186" t="str">
        <f t="shared" si="447"/>
        <v/>
      </c>
      <c r="HL186" t="str">
        <f t="shared" si="448"/>
        <v/>
      </c>
      <c r="HM186" t="str">
        <f t="shared" si="449"/>
        <v/>
      </c>
      <c r="HN186" t="str">
        <f t="shared" si="450"/>
        <v/>
      </c>
      <c r="HO186" t="str">
        <f t="shared" si="451"/>
        <v/>
      </c>
      <c r="HP186" t="str">
        <f t="shared" si="452"/>
        <v/>
      </c>
      <c r="HQ186" t="e">
        <f>IF(#REF!="No",#REF!,"")</f>
        <v>#REF!</v>
      </c>
      <c r="HR186" t="e">
        <f>IF(#REF!="No",#REF!,"")</f>
        <v>#REF!</v>
      </c>
      <c r="HS186" t="str">
        <f t="shared" si="453"/>
        <v/>
      </c>
      <c r="HT186" t="str">
        <f t="shared" si="454"/>
        <v/>
      </c>
      <c r="HU186" t="str">
        <f t="shared" si="455"/>
        <v/>
      </c>
      <c r="HV186" t="str">
        <f t="shared" si="456"/>
        <v/>
      </c>
      <c r="HW186" t="str">
        <f t="shared" si="457"/>
        <v/>
      </c>
      <c r="HX186" t="str">
        <f t="shared" si="458"/>
        <v xml:space="preserve">¿El agente maneja correctamente las objeciones del cliente? </v>
      </c>
      <c r="HY186" t="str">
        <f t="shared" si="459"/>
        <v/>
      </c>
      <c r="HZ186" t="str">
        <f t="shared" si="460"/>
        <v/>
      </c>
      <c r="IA186" t="str">
        <f t="shared" si="461"/>
        <v/>
      </c>
      <c r="IB186" t="str">
        <f t="shared" si="462"/>
        <v/>
      </c>
      <c r="IC186" t="str">
        <f t="shared" si="463"/>
        <v/>
      </c>
      <c r="ID186" s="187" t="str">
        <f t="shared" si="464"/>
        <v/>
      </c>
      <c r="IE186" s="187" t="str">
        <f t="shared" si="465"/>
        <v/>
      </c>
      <c r="IF186" s="187" t="str">
        <f t="shared" si="466"/>
        <v/>
      </c>
      <c r="IG186" s="187" t="str">
        <f t="shared" si="467"/>
        <v/>
      </c>
      <c r="IH186" s="78" t="str">
        <f>A186&amp;" "&amp;F186&amp;" "&amp;Data[[#This Row],[mes]]</f>
        <v>Erika Yaritza White Smith Outbound jun-26</v>
      </c>
      <c r="II186" s="78">
        <f t="shared" si="544"/>
        <v>1</v>
      </c>
      <c r="IJ186" s="78">
        <f t="shared" si="542"/>
        <v>1</v>
      </c>
      <c r="IK186" s="78">
        <f>IF(Data[[#This Row],[Muestra Critica]]&gt;0,Data[[#This Row],[Muestra Critica]],"")</f>
        <v>1</v>
      </c>
      <c r="IL186">
        <f>IF(IK186="","",COUNTIF($IK$3:$IK601,IK186))</f>
        <v>397</v>
      </c>
      <c r="IM186">
        <f t="shared" si="543"/>
        <v>0</v>
      </c>
      <c r="IN186" s="188" t="str">
        <f t="shared" si="468"/>
        <v>jun-26</v>
      </c>
      <c r="IO186" s="78"/>
      <c r="IP186" s="78"/>
      <c r="IQ186" s="78"/>
      <c r="IR186" s="78"/>
      <c r="IS186" s="78" t="str">
        <f ca="1">IFERROR(_xlfn.XLOOKUP(A:A,HC!B:B,HC!E:E,,0),0)</f>
        <v>&gt; 60 dias</v>
      </c>
    </row>
    <row r="187" spans="1:253" ht="15.5">
      <c r="A187" s="205" t="s">
        <v>312</v>
      </c>
      <c r="B187" s="205">
        <v>63771159</v>
      </c>
      <c r="C187" s="210">
        <v>46174</v>
      </c>
      <c r="D187" s="205" t="s">
        <v>441</v>
      </c>
      <c r="E187" s="205" t="s">
        <v>432</v>
      </c>
      <c r="F187" s="205" t="s">
        <v>32</v>
      </c>
      <c r="G187" s="205" t="s">
        <v>436</v>
      </c>
      <c r="H187" s="205" t="s">
        <v>455</v>
      </c>
      <c r="I187" s="206" t="s">
        <v>447</v>
      </c>
      <c r="J187" s="168" t="s">
        <v>33</v>
      </c>
      <c r="K187" s="168" t="s">
        <v>33</v>
      </c>
      <c r="L187" s="168" t="s">
        <v>33</v>
      </c>
      <c r="M187" s="168" t="s">
        <v>33</v>
      </c>
      <c r="N187" s="168" t="s">
        <v>33</v>
      </c>
      <c r="O187" s="168" t="s">
        <v>33</v>
      </c>
      <c r="P187" s="168" t="s">
        <v>33</v>
      </c>
      <c r="Q187" s="168" t="s">
        <v>33</v>
      </c>
      <c r="R187" s="168" t="s">
        <v>33</v>
      </c>
      <c r="S187" s="168" t="s">
        <v>33</v>
      </c>
      <c r="T187" s="168" t="s">
        <v>33</v>
      </c>
      <c r="U187" s="168" t="s">
        <v>33</v>
      </c>
      <c r="V187" s="169" t="s">
        <v>33</v>
      </c>
      <c r="W187" s="169" t="s">
        <v>33</v>
      </c>
      <c r="X187" s="169" t="s">
        <v>33</v>
      </c>
      <c r="Y187" s="169" t="s">
        <v>33</v>
      </c>
      <c r="Z187" s="169" t="s">
        <v>33</v>
      </c>
      <c r="AA187" s="169" t="s">
        <v>33</v>
      </c>
      <c r="AB187" s="169" t="s">
        <v>33</v>
      </c>
      <c r="AC187" s="169" t="s">
        <v>33</v>
      </c>
      <c r="AD187" s="169" t="s">
        <v>33</v>
      </c>
      <c r="AE187" s="169" t="s">
        <v>33</v>
      </c>
      <c r="AF187" s="169" t="s">
        <v>33</v>
      </c>
      <c r="AG187" s="169" t="s">
        <v>33</v>
      </c>
      <c r="AH187" s="169" t="s">
        <v>33</v>
      </c>
      <c r="AI187" s="169" t="s">
        <v>33</v>
      </c>
      <c r="AJ187" s="169" t="s">
        <v>33</v>
      </c>
      <c r="AK187" s="169" t="s">
        <v>33</v>
      </c>
      <c r="AL187" s="169" t="s">
        <v>33</v>
      </c>
      <c r="AM187" s="169" t="s">
        <v>33</v>
      </c>
      <c r="AN187" s="169" t="s">
        <v>33</v>
      </c>
      <c r="AO187" s="169" t="s">
        <v>33</v>
      </c>
      <c r="AP187" s="169" t="s">
        <v>33</v>
      </c>
      <c r="AQ187" s="169" t="s">
        <v>464</v>
      </c>
      <c r="AR187" s="169" t="s">
        <v>33</v>
      </c>
      <c r="AS187" s="169" t="s">
        <v>34</v>
      </c>
      <c r="AT187" s="169" t="s">
        <v>33</v>
      </c>
      <c r="AU187" s="169" t="s">
        <v>33</v>
      </c>
      <c r="AV187" s="169" t="s">
        <v>33</v>
      </c>
      <c r="AW187" s="169" t="s">
        <v>33</v>
      </c>
      <c r="AX187" s="169" t="s">
        <v>33</v>
      </c>
      <c r="AY187" s="169" t="s">
        <v>33</v>
      </c>
      <c r="AZ187" s="169" t="s">
        <v>33</v>
      </c>
      <c r="BA187" s="169" t="s">
        <v>33</v>
      </c>
      <c r="BB187" s="169" t="s">
        <v>33</v>
      </c>
      <c r="BC187" s="207" t="s">
        <v>33</v>
      </c>
      <c r="BD187" s="207" t="s">
        <v>33</v>
      </c>
      <c r="BE187" s="207" t="s">
        <v>33</v>
      </c>
      <c r="BF187" s="208" t="s">
        <v>33</v>
      </c>
      <c r="BG187" s="196"/>
      <c r="BH187" s="211" t="str">
        <f>Data[[#This Row],[Tipo de Muestra]]</f>
        <v>Critica</v>
      </c>
      <c r="BI187" s="196"/>
      <c r="BJ187" s="196"/>
      <c r="BK187">
        <f t="shared" si="376"/>
        <v>1</v>
      </c>
      <c r="BL187">
        <f t="shared" si="377"/>
        <v>1</v>
      </c>
      <c r="BM187">
        <f t="shared" si="503"/>
        <v>1</v>
      </c>
      <c r="BN187">
        <f t="shared" si="504"/>
        <v>1</v>
      </c>
      <c r="BO187">
        <f t="shared" si="505"/>
        <v>1</v>
      </c>
      <c r="BP187">
        <f t="shared" si="506"/>
        <v>1</v>
      </c>
      <c r="BQ187">
        <f t="shared" si="507"/>
        <v>1</v>
      </c>
      <c r="BR187">
        <f t="shared" si="508"/>
        <v>1</v>
      </c>
      <c r="BS187">
        <f t="shared" si="509"/>
        <v>1</v>
      </c>
      <c r="BT187">
        <f t="shared" si="510"/>
        <v>1</v>
      </c>
      <c r="BU187">
        <f t="shared" si="511"/>
        <v>1</v>
      </c>
      <c r="BV187">
        <f t="shared" si="512"/>
        <v>1</v>
      </c>
      <c r="BW187">
        <f t="shared" si="513"/>
        <v>1</v>
      </c>
      <c r="BX187">
        <f t="shared" si="514"/>
        <v>1</v>
      </c>
      <c r="BY187">
        <f t="shared" si="515"/>
        <v>1</v>
      </c>
      <c r="BZ187">
        <f t="shared" si="516"/>
        <v>1</v>
      </c>
      <c r="CA187">
        <f t="shared" si="517"/>
        <v>1</v>
      </c>
      <c r="CB187">
        <f t="shared" si="518"/>
        <v>1</v>
      </c>
      <c r="CC187">
        <f t="shared" si="519"/>
        <v>1</v>
      </c>
      <c r="CD187">
        <f t="shared" si="520"/>
        <v>1</v>
      </c>
      <c r="CE187">
        <f t="shared" si="521"/>
        <v>1</v>
      </c>
      <c r="CF187">
        <f t="shared" si="469"/>
        <v>1</v>
      </c>
      <c r="CG187">
        <f t="shared" si="470"/>
        <v>1</v>
      </c>
      <c r="CH187">
        <f t="shared" si="471"/>
        <v>1</v>
      </c>
      <c r="CI187">
        <f t="shared" si="472"/>
        <v>1</v>
      </c>
      <c r="CJ187">
        <f t="shared" si="473"/>
        <v>1</v>
      </c>
      <c r="CK187">
        <f t="shared" si="474"/>
        <v>1</v>
      </c>
      <c r="CL187">
        <f t="shared" si="475"/>
        <v>1</v>
      </c>
      <c r="CM187">
        <f t="shared" si="476"/>
        <v>1</v>
      </c>
      <c r="CN187">
        <f t="shared" si="477"/>
        <v>1</v>
      </c>
      <c r="CO187">
        <f t="shared" si="478"/>
        <v>1</v>
      </c>
      <c r="CP187">
        <f t="shared" si="479"/>
        <v>1</v>
      </c>
      <c r="CQ187">
        <f t="shared" si="480"/>
        <v>1</v>
      </c>
      <c r="CR187">
        <f t="shared" si="481"/>
        <v>1</v>
      </c>
      <c r="CS187">
        <f t="shared" si="482"/>
        <v>0</v>
      </c>
      <c r="CT187">
        <f t="shared" si="483"/>
        <v>1</v>
      </c>
      <c r="CU187">
        <f t="shared" si="484"/>
        <v>1</v>
      </c>
      <c r="CV187">
        <f t="shared" si="485"/>
        <v>1</v>
      </c>
      <c r="CW187">
        <f t="shared" si="486"/>
        <v>1</v>
      </c>
      <c r="CX187">
        <f t="shared" si="487"/>
        <v>1</v>
      </c>
      <c r="CY187">
        <f t="shared" si="488"/>
        <v>1</v>
      </c>
      <c r="CZ187">
        <f t="shared" si="489"/>
        <v>1</v>
      </c>
      <c r="DA187">
        <f t="shared" si="490"/>
        <v>1</v>
      </c>
      <c r="DB187">
        <f t="shared" si="491"/>
        <v>1</v>
      </c>
      <c r="DC187" s="187">
        <f t="shared" si="492"/>
        <v>1</v>
      </c>
      <c r="DD187" s="187">
        <f t="shared" si="493"/>
        <v>1</v>
      </c>
      <c r="DE187" s="187">
        <f t="shared" si="494"/>
        <v>1</v>
      </c>
      <c r="DF187" s="187">
        <f t="shared" si="378"/>
        <v>1</v>
      </c>
      <c r="DG187">
        <f t="shared" si="522"/>
        <v>1</v>
      </c>
      <c r="DH187" s="7">
        <f t="shared" si="379"/>
        <v>0.15</v>
      </c>
      <c r="DI187" s="7">
        <f t="shared" si="380"/>
        <v>0.15</v>
      </c>
      <c r="DJ187" s="7">
        <f t="shared" si="381"/>
        <v>0.15</v>
      </c>
      <c r="DK187" s="7">
        <f t="shared" si="523"/>
        <v>0.15</v>
      </c>
      <c r="DL187" s="7">
        <f t="shared" si="382"/>
        <v>0.3</v>
      </c>
      <c r="DM187" s="7">
        <f t="shared" si="383"/>
        <v>0.3</v>
      </c>
      <c r="DN187" s="7">
        <f t="shared" si="384"/>
        <v>0.3</v>
      </c>
      <c r="DO187" s="7">
        <f t="shared" si="385"/>
        <v>0.3</v>
      </c>
      <c r="DP187" s="7">
        <f>IF(MIN(Data[[#This Row],[¿El agente demuestra escucha activa durante la gestión?6]:[¿El agente parafrasea para confirmar entendimiento?9]])=0,0,30%)</f>
        <v>0.3</v>
      </c>
      <c r="DQ187" s="7">
        <f t="shared" si="386"/>
        <v>0.3</v>
      </c>
      <c r="DR187" s="7">
        <f t="shared" si="387"/>
        <v>0.3</v>
      </c>
      <c r="DS187" s="7">
        <f t="shared" si="388"/>
        <v>0.3</v>
      </c>
      <c r="DT187" s="7">
        <f t="shared" si="389"/>
        <v>0.3</v>
      </c>
      <c r="DU187" s="7">
        <f>IF(MIN(Data[[#This Row],[¿El agente adapta su comunicación al cliente?11]:[¿El agente utiliza el plural corporativo correctamente?14]])=0,0,30%)</f>
        <v>0.3</v>
      </c>
      <c r="DV187" s="7">
        <f t="shared" si="390"/>
        <v>0.25</v>
      </c>
      <c r="DW187" s="7">
        <f t="shared" si="524"/>
        <v>0.25</v>
      </c>
      <c r="DX187" s="7">
        <f t="shared" si="525"/>
        <v>1</v>
      </c>
      <c r="DY187" s="7">
        <f t="shared" si="495"/>
        <v>1</v>
      </c>
      <c r="DZ187" s="7">
        <f t="shared" si="496"/>
        <v>1</v>
      </c>
      <c r="EA187" s="7">
        <f t="shared" si="497"/>
        <v>1</v>
      </c>
      <c r="EB187" s="7">
        <f t="shared" si="498"/>
        <v>1</v>
      </c>
      <c r="EC187" s="7">
        <f t="shared" si="526"/>
        <v>1</v>
      </c>
      <c r="ED187" s="7">
        <f t="shared" si="391"/>
        <v>1</v>
      </c>
      <c r="EE187" s="7">
        <f t="shared" si="392"/>
        <v>1</v>
      </c>
      <c r="EF187" s="7">
        <f>IF(SUM(Data[[#This Row],[¿El agente presenta correctamente los beneficios del producto?23]:[¿El agente comunica beneficios emocionales al cliente?24]])=200%,100%,0%)</f>
        <v>1</v>
      </c>
      <c r="EG187" s="7">
        <f t="shared" si="393"/>
        <v>1</v>
      </c>
      <c r="EH187" s="7">
        <f t="shared" si="394"/>
        <v>1</v>
      </c>
      <c r="EI187" s="7">
        <f t="shared" si="395"/>
        <v>1</v>
      </c>
      <c r="EJ187" s="7">
        <f t="shared" si="527"/>
        <v>1</v>
      </c>
      <c r="EK187" s="7">
        <f t="shared" si="396"/>
        <v>1</v>
      </c>
      <c r="EL187" s="7">
        <f>+Data[[#This Row],[¿El agente explica los términos y condiciones del servicio?28]]</f>
        <v>1</v>
      </c>
      <c r="EM187" s="7">
        <f t="shared" si="397"/>
        <v>1</v>
      </c>
      <c r="EN187" s="7">
        <f>+Data[[#This Row],[¿El agente identifica correctamente la solicitud del cliente? 2]]</f>
        <v>1</v>
      </c>
      <c r="EO187" s="7">
        <f t="shared" si="398"/>
        <v>1</v>
      </c>
      <c r="EP187" s="7">
        <f t="shared" si="399"/>
        <v>1</v>
      </c>
      <c r="EQ187" s="7">
        <f t="shared" si="400"/>
        <v>1</v>
      </c>
      <c r="ER187" s="7">
        <f t="shared" si="528"/>
        <v>1</v>
      </c>
      <c r="ES187" s="7">
        <f t="shared" si="401"/>
        <v>1</v>
      </c>
      <c r="ET187" s="7">
        <f t="shared" si="402"/>
        <v>1</v>
      </c>
      <c r="EU187" s="7">
        <f t="shared" si="529"/>
        <v>1</v>
      </c>
      <c r="EV187" s="7">
        <f t="shared" si="403"/>
        <v>1</v>
      </c>
      <c r="EW187" s="7">
        <f t="shared" si="404"/>
        <v>1</v>
      </c>
      <c r="EX187" s="7">
        <f t="shared" si="499"/>
        <v>1</v>
      </c>
      <c r="EY187" s="7">
        <f t="shared" si="500"/>
        <v>1</v>
      </c>
      <c r="EZ187" s="7">
        <f t="shared" si="405"/>
        <v>1</v>
      </c>
      <c r="FA187" s="7">
        <f t="shared" si="501"/>
        <v>1</v>
      </c>
      <c r="FB187" s="7">
        <f t="shared" si="530"/>
        <v>1</v>
      </c>
      <c r="FC187" s="7">
        <f t="shared" si="531"/>
        <v>1</v>
      </c>
      <c r="FD187" s="7">
        <f t="shared" si="406"/>
        <v>1</v>
      </c>
      <c r="FE187" s="7">
        <f t="shared" si="407"/>
        <v>0</v>
      </c>
      <c r="FF187" s="7">
        <f t="shared" si="408"/>
        <v>1</v>
      </c>
      <c r="FG187" s="7">
        <f t="shared" si="409"/>
        <v>1</v>
      </c>
      <c r="FH187" s="7">
        <f t="shared" si="410"/>
        <v>1</v>
      </c>
      <c r="FI187" s="7">
        <f t="shared" si="411"/>
        <v>1</v>
      </c>
      <c r="FJ187" s="7">
        <f t="shared" si="532"/>
        <v>0</v>
      </c>
      <c r="FK187" s="7">
        <f t="shared" si="412"/>
        <v>1</v>
      </c>
      <c r="FL187" s="7">
        <f>+Data[[#This Row],[¿El agente gestiona la oferta según la campaña vigente?48]]</f>
        <v>1</v>
      </c>
      <c r="FM187" s="7">
        <f t="shared" si="413"/>
        <v>1</v>
      </c>
      <c r="FN187" s="7">
        <f t="shared" si="414"/>
        <v>1</v>
      </c>
      <c r="FO187" s="7">
        <f t="shared" si="415"/>
        <v>1</v>
      </c>
      <c r="FP187" s="7">
        <f t="shared" si="533"/>
        <v>1</v>
      </c>
      <c r="FQ187" s="7">
        <f t="shared" si="416"/>
        <v>1</v>
      </c>
      <c r="FR187" s="7">
        <f>+Data[[#This Row],[¿El agente registra correctamente todas las interacciones?52]]</f>
        <v>1</v>
      </c>
      <c r="FS187" s="7">
        <f t="shared" si="534"/>
        <v>0</v>
      </c>
      <c r="FT187" s="240">
        <f t="shared" si="417"/>
        <v>1</v>
      </c>
      <c r="FU187" s="7">
        <f>+Data[[#This Row],[¿El agente confirma la titularidad del cliente adecuadamente?53]]</f>
        <v>1</v>
      </c>
      <c r="FV187" s="240">
        <f t="shared" si="418"/>
        <v>1</v>
      </c>
      <c r="FW187" s="240">
        <f t="shared" si="419"/>
        <v>1</v>
      </c>
      <c r="FX187" s="7">
        <f t="shared" si="535"/>
        <v>1</v>
      </c>
      <c r="FY187" s="240">
        <f t="shared" si="420"/>
        <v>1</v>
      </c>
      <c r="FZ187" s="7">
        <f>+Data[[#This Row],[¿El agente evita compartir información sensible?56]]</f>
        <v>1</v>
      </c>
      <c r="GA187" s="7">
        <f t="shared" si="536"/>
        <v>1</v>
      </c>
      <c r="GB187" s="189">
        <f t="shared" si="537"/>
        <v>0.1</v>
      </c>
      <c r="GC187" s="189">
        <f t="shared" si="538"/>
        <v>0.3</v>
      </c>
      <c r="GD187" s="190">
        <f t="shared" si="539"/>
        <v>0</v>
      </c>
      <c r="GE187" s="190">
        <f t="shared" si="540"/>
        <v>0.3</v>
      </c>
      <c r="GF187" s="7">
        <f t="shared" si="541"/>
        <v>0.7</v>
      </c>
      <c r="GG187" s="187">
        <f>1</f>
        <v>1</v>
      </c>
      <c r="GH187" s="187">
        <f t="shared" si="421"/>
        <v>1</v>
      </c>
      <c r="GI187" t="str">
        <f t="shared" si="422"/>
        <v/>
      </c>
      <c r="GJ187" t="str">
        <f t="shared" si="423"/>
        <v/>
      </c>
      <c r="GK187" t="str">
        <f t="shared" si="424"/>
        <v/>
      </c>
      <c r="GN187" t="str">
        <f t="shared" si="425"/>
        <v/>
      </c>
      <c r="GO187" t="str">
        <f t="shared" si="426"/>
        <v/>
      </c>
      <c r="GP187" t="str">
        <f t="shared" si="427"/>
        <v/>
      </c>
      <c r="GQ187" t="str">
        <f t="shared" si="428"/>
        <v/>
      </c>
      <c r="GR187" t="str">
        <f t="shared" si="429"/>
        <v/>
      </c>
      <c r="GS187" t="str">
        <f t="shared" si="430"/>
        <v/>
      </c>
      <c r="GT187" t="str">
        <f t="shared" si="431"/>
        <v/>
      </c>
      <c r="GU187" t="e">
        <f>IF(#REF!="No",#REF!,"")</f>
        <v>#REF!</v>
      </c>
      <c r="GV187" t="str">
        <f t="shared" si="432"/>
        <v/>
      </c>
      <c r="GW187" t="str">
        <f t="shared" si="433"/>
        <v/>
      </c>
      <c r="GX187" t="str">
        <f t="shared" si="434"/>
        <v/>
      </c>
      <c r="GY187" t="str">
        <f t="shared" si="435"/>
        <v/>
      </c>
      <c r="GZ187" t="str">
        <f t="shared" si="436"/>
        <v/>
      </c>
      <c r="HA187" t="str">
        <f t="shared" si="437"/>
        <v/>
      </c>
      <c r="HB187" t="str">
        <f t="shared" si="438"/>
        <v/>
      </c>
      <c r="HC187" t="str">
        <f t="shared" si="439"/>
        <v/>
      </c>
      <c r="HD187" t="str">
        <f t="shared" si="440"/>
        <v/>
      </c>
      <c r="HE187" t="str">
        <f t="shared" si="441"/>
        <v/>
      </c>
      <c r="HF187" t="str">
        <f t="shared" si="442"/>
        <v/>
      </c>
      <c r="HG187" t="str">
        <f t="shared" si="443"/>
        <v/>
      </c>
      <c r="HH187" t="str">
        <f t="shared" si="444"/>
        <v/>
      </c>
      <c r="HI187" t="str">
        <f t="shared" si="445"/>
        <v/>
      </c>
      <c r="HJ187" t="str">
        <f t="shared" si="446"/>
        <v/>
      </c>
      <c r="HK187" t="str">
        <f t="shared" si="447"/>
        <v/>
      </c>
      <c r="HL187" t="str">
        <f t="shared" si="448"/>
        <v/>
      </c>
      <c r="HM187" t="str">
        <f t="shared" si="449"/>
        <v/>
      </c>
      <c r="HN187" t="str">
        <f t="shared" si="450"/>
        <v/>
      </c>
      <c r="HO187" t="str">
        <f t="shared" si="451"/>
        <v/>
      </c>
      <c r="HP187" t="str">
        <f t="shared" si="452"/>
        <v/>
      </c>
      <c r="HQ187" t="e">
        <f>IF(#REF!="No",#REF!,"")</f>
        <v>#REF!</v>
      </c>
      <c r="HR187" t="e">
        <f>IF(#REF!="No",#REF!,"")</f>
        <v>#REF!</v>
      </c>
      <c r="HS187" t="str">
        <f t="shared" si="453"/>
        <v/>
      </c>
      <c r="HT187" t="str">
        <f t="shared" si="454"/>
        <v xml:space="preserve">¿El agente realiza venta cruzada cuando corresponde? </v>
      </c>
      <c r="HU187" t="str">
        <f t="shared" si="455"/>
        <v/>
      </c>
      <c r="HV187" t="str">
        <f t="shared" si="456"/>
        <v/>
      </c>
      <c r="HW187" t="str">
        <f t="shared" si="457"/>
        <v/>
      </c>
      <c r="HX187" t="str">
        <f t="shared" si="458"/>
        <v/>
      </c>
      <c r="HY187" t="str">
        <f t="shared" si="459"/>
        <v/>
      </c>
      <c r="HZ187" t="str">
        <f t="shared" si="460"/>
        <v/>
      </c>
      <c r="IA187" t="str">
        <f t="shared" si="461"/>
        <v/>
      </c>
      <c r="IB187" t="str">
        <f t="shared" si="462"/>
        <v/>
      </c>
      <c r="IC187" t="str">
        <f t="shared" si="463"/>
        <v/>
      </c>
      <c r="ID187" s="187" t="str">
        <f t="shared" si="464"/>
        <v/>
      </c>
      <c r="IE187" s="187" t="str">
        <f t="shared" si="465"/>
        <v/>
      </c>
      <c r="IF187" s="187" t="str">
        <f t="shared" si="466"/>
        <v/>
      </c>
      <c r="IG187" s="187" t="str">
        <f t="shared" si="467"/>
        <v/>
      </c>
      <c r="IH187" s="78" t="str">
        <f>A187&amp;" "&amp;F187&amp;" "&amp;Data[[#This Row],[mes]]</f>
        <v>Rafael Alejandro Jordan Garrido Outbound jun-26</v>
      </c>
      <c r="II187" s="78">
        <f t="shared" si="544"/>
        <v>3</v>
      </c>
      <c r="IJ187" s="78">
        <f t="shared" si="542"/>
        <v>0</v>
      </c>
      <c r="IK187" s="78">
        <f>IF(Data[[#This Row],[Muestra Critica]]&gt;0,Data[[#This Row],[Muestra Critica]],"")</f>
        <v>1</v>
      </c>
      <c r="IL187">
        <f>IF(IK187="","",COUNTIF($IK$3:$IK602,IK187))</f>
        <v>397</v>
      </c>
      <c r="IM187">
        <f t="shared" si="543"/>
        <v>0</v>
      </c>
      <c r="IN187" s="188" t="str">
        <f t="shared" si="468"/>
        <v>jun-26</v>
      </c>
      <c r="IO187" s="78"/>
      <c r="IP187" s="78"/>
      <c r="IQ187" s="78"/>
      <c r="IR187" s="78"/>
      <c r="IS187" s="78" t="str">
        <f ca="1">IFERROR(_xlfn.XLOOKUP(A:A,HC!B:B,HC!E:E,,0),0)</f>
        <v>&gt; 60 dias</v>
      </c>
    </row>
    <row r="188" spans="1:253" ht="15.5">
      <c r="A188" s="205" t="s">
        <v>314</v>
      </c>
      <c r="B188" s="205">
        <v>67597589</v>
      </c>
      <c r="C188" s="210">
        <v>46174</v>
      </c>
      <c r="D188" s="205" t="s">
        <v>441</v>
      </c>
      <c r="E188" s="205" t="s">
        <v>432</v>
      </c>
      <c r="F188" s="205" t="s">
        <v>32</v>
      </c>
      <c r="G188" s="205" t="s">
        <v>436</v>
      </c>
      <c r="H188" s="205" t="s">
        <v>455</v>
      </c>
      <c r="I188" s="206" t="s">
        <v>447</v>
      </c>
      <c r="J188" s="168" t="s">
        <v>33</v>
      </c>
      <c r="K188" s="168" t="s">
        <v>33</v>
      </c>
      <c r="L188" s="168" t="s">
        <v>33</v>
      </c>
      <c r="M188" s="168" t="s">
        <v>33</v>
      </c>
      <c r="N188" s="168" t="s">
        <v>33</v>
      </c>
      <c r="O188" s="168" t="s">
        <v>33</v>
      </c>
      <c r="P188" s="168" t="s">
        <v>33</v>
      </c>
      <c r="Q188" s="168" t="s">
        <v>33</v>
      </c>
      <c r="R188" s="168" t="s">
        <v>33</v>
      </c>
      <c r="S188" s="168" t="s">
        <v>33</v>
      </c>
      <c r="T188" s="168" t="s">
        <v>33</v>
      </c>
      <c r="U188" s="168" t="s">
        <v>33</v>
      </c>
      <c r="V188" s="169" t="s">
        <v>33</v>
      </c>
      <c r="W188" s="169" t="s">
        <v>33</v>
      </c>
      <c r="X188" s="169" t="s">
        <v>33</v>
      </c>
      <c r="Y188" s="169" t="s">
        <v>33</v>
      </c>
      <c r="Z188" s="169" t="s">
        <v>33</v>
      </c>
      <c r="AA188" s="169" t="s">
        <v>34</v>
      </c>
      <c r="AB188" s="169" t="s">
        <v>33</v>
      </c>
      <c r="AC188" s="169" t="s">
        <v>33</v>
      </c>
      <c r="AD188" s="169" t="s">
        <v>33</v>
      </c>
      <c r="AE188" s="169" t="s">
        <v>33</v>
      </c>
      <c r="AF188" s="169" t="s">
        <v>33</v>
      </c>
      <c r="AG188" s="169" t="s">
        <v>33</v>
      </c>
      <c r="AH188" s="169" t="s">
        <v>33</v>
      </c>
      <c r="AI188" s="169" t="s">
        <v>33</v>
      </c>
      <c r="AJ188" s="169" t="s">
        <v>33</v>
      </c>
      <c r="AK188" s="169" t="s">
        <v>33</v>
      </c>
      <c r="AL188" s="169" t="s">
        <v>33</v>
      </c>
      <c r="AM188" s="169" t="s">
        <v>33</v>
      </c>
      <c r="AN188" s="169" t="s">
        <v>33</v>
      </c>
      <c r="AO188" s="169" t="s">
        <v>33</v>
      </c>
      <c r="AP188" s="169" t="s">
        <v>33</v>
      </c>
      <c r="AQ188" s="169" t="s">
        <v>464</v>
      </c>
      <c r="AR188" s="169" t="s">
        <v>33</v>
      </c>
      <c r="AS188" s="169" t="s">
        <v>33</v>
      </c>
      <c r="AT188" s="169" t="s">
        <v>33</v>
      </c>
      <c r="AU188" s="169" t="s">
        <v>33</v>
      </c>
      <c r="AV188" s="169" t="s">
        <v>34</v>
      </c>
      <c r="AW188" s="169" t="s">
        <v>33</v>
      </c>
      <c r="AX188" s="169" t="s">
        <v>33</v>
      </c>
      <c r="AY188" s="169" t="s">
        <v>33</v>
      </c>
      <c r="AZ188" s="169" t="s">
        <v>33</v>
      </c>
      <c r="BA188" s="169" t="s">
        <v>33</v>
      </c>
      <c r="BB188" s="169" t="s">
        <v>33</v>
      </c>
      <c r="BC188" s="207" t="s">
        <v>33</v>
      </c>
      <c r="BD188" s="207" t="s">
        <v>33</v>
      </c>
      <c r="BE188" s="207" t="s">
        <v>33</v>
      </c>
      <c r="BF188" s="208" t="s">
        <v>33</v>
      </c>
      <c r="BG188" s="196"/>
      <c r="BH188" s="211" t="str">
        <f>Data[[#This Row],[Tipo de Muestra]]</f>
        <v>Critica</v>
      </c>
      <c r="BI188" s="196"/>
      <c r="BJ188" s="196"/>
      <c r="BK188">
        <f t="shared" si="376"/>
        <v>1</v>
      </c>
      <c r="BL188">
        <f t="shared" si="377"/>
        <v>1</v>
      </c>
      <c r="BM188">
        <f t="shared" si="503"/>
        <v>1</v>
      </c>
      <c r="BN188">
        <f t="shared" si="504"/>
        <v>1</v>
      </c>
      <c r="BO188">
        <f t="shared" si="505"/>
        <v>1</v>
      </c>
      <c r="BP188">
        <f t="shared" si="506"/>
        <v>1</v>
      </c>
      <c r="BQ188">
        <f t="shared" si="507"/>
        <v>1</v>
      </c>
      <c r="BR188">
        <f t="shared" si="508"/>
        <v>1</v>
      </c>
      <c r="BS188">
        <f t="shared" si="509"/>
        <v>1</v>
      </c>
      <c r="BT188">
        <f t="shared" si="510"/>
        <v>1</v>
      </c>
      <c r="BU188">
        <f t="shared" si="511"/>
        <v>1</v>
      </c>
      <c r="BV188">
        <f t="shared" si="512"/>
        <v>1</v>
      </c>
      <c r="BW188">
        <f t="shared" si="513"/>
        <v>1</v>
      </c>
      <c r="BX188">
        <f t="shared" si="514"/>
        <v>1</v>
      </c>
      <c r="BY188">
        <f t="shared" si="515"/>
        <v>1</v>
      </c>
      <c r="BZ188">
        <f t="shared" si="516"/>
        <v>1</v>
      </c>
      <c r="CA188">
        <f t="shared" si="517"/>
        <v>1</v>
      </c>
      <c r="CB188">
        <f t="shared" si="518"/>
        <v>0</v>
      </c>
      <c r="CC188">
        <f t="shared" si="519"/>
        <v>1</v>
      </c>
      <c r="CD188">
        <f t="shared" si="520"/>
        <v>1</v>
      </c>
      <c r="CE188">
        <f t="shared" si="521"/>
        <v>1</v>
      </c>
      <c r="CF188">
        <f t="shared" si="469"/>
        <v>1</v>
      </c>
      <c r="CG188">
        <f t="shared" si="470"/>
        <v>1</v>
      </c>
      <c r="CH188">
        <f t="shared" si="471"/>
        <v>1</v>
      </c>
      <c r="CI188">
        <f t="shared" si="472"/>
        <v>1</v>
      </c>
      <c r="CJ188">
        <f t="shared" si="473"/>
        <v>1</v>
      </c>
      <c r="CK188">
        <f t="shared" si="474"/>
        <v>1</v>
      </c>
      <c r="CL188">
        <f t="shared" si="475"/>
        <v>1</v>
      </c>
      <c r="CM188">
        <f t="shared" si="476"/>
        <v>1</v>
      </c>
      <c r="CN188">
        <f t="shared" si="477"/>
        <v>1</v>
      </c>
      <c r="CO188">
        <f t="shared" si="478"/>
        <v>1</v>
      </c>
      <c r="CP188">
        <f t="shared" si="479"/>
        <v>1</v>
      </c>
      <c r="CQ188">
        <f t="shared" si="480"/>
        <v>1</v>
      </c>
      <c r="CR188">
        <f t="shared" si="481"/>
        <v>1</v>
      </c>
      <c r="CS188">
        <f t="shared" si="482"/>
        <v>1</v>
      </c>
      <c r="CT188">
        <f t="shared" si="483"/>
        <v>1</v>
      </c>
      <c r="CU188">
        <f t="shared" si="484"/>
        <v>1</v>
      </c>
      <c r="CV188">
        <f t="shared" si="485"/>
        <v>0</v>
      </c>
      <c r="CW188">
        <f t="shared" si="486"/>
        <v>1</v>
      </c>
      <c r="CX188">
        <f t="shared" si="487"/>
        <v>1</v>
      </c>
      <c r="CY188">
        <f t="shared" si="488"/>
        <v>1</v>
      </c>
      <c r="CZ188">
        <f t="shared" si="489"/>
        <v>1</v>
      </c>
      <c r="DA188">
        <f t="shared" si="490"/>
        <v>1</v>
      </c>
      <c r="DB188">
        <f t="shared" si="491"/>
        <v>1</v>
      </c>
      <c r="DC188" s="187">
        <f t="shared" si="492"/>
        <v>1</v>
      </c>
      <c r="DD188" s="187">
        <f t="shared" si="493"/>
        <v>1</v>
      </c>
      <c r="DE188" s="187">
        <f t="shared" si="494"/>
        <v>1</v>
      </c>
      <c r="DF188" s="187">
        <f t="shared" si="378"/>
        <v>1</v>
      </c>
      <c r="DG188">
        <f t="shared" si="522"/>
        <v>1</v>
      </c>
      <c r="DH188" s="7">
        <f t="shared" si="379"/>
        <v>0.15</v>
      </c>
      <c r="DI188" s="7">
        <f t="shared" si="380"/>
        <v>0.15</v>
      </c>
      <c r="DJ188" s="7">
        <f t="shared" si="381"/>
        <v>0.15</v>
      </c>
      <c r="DK188" s="7">
        <f t="shared" si="523"/>
        <v>0.15</v>
      </c>
      <c r="DL188" s="7">
        <f t="shared" si="382"/>
        <v>0.3</v>
      </c>
      <c r="DM188" s="7">
        <f t="shared" si="383"/>
        <v>0.3</v>
      </c>
      <c r="DN188" s="7">
        <f t="shared" si="384"/>
        <v>0.3</v>
      </c>
      <c r="DO188" s="7">
        <f t="shared" si="385"/>
        <v>0.3</v>
      </c>
      <c r="DP188" s="7">
        <f>IF(MIN(Data[[#This Row],[¿El agente demuestra escucha activa durante la gestión?6]:[¿El agente parafrasea para confirmar entendimiento?9]])=0,0,30%)</f>
        <v>0.3</v>
      </c>
      <c r="DQ188" s="7">
        <f t="shared" si="386"/>
        <v>0.3</v>
      </c>
      <c r="DR188" s="7">
        <f t="shared" si="387"/>
        <v>0.3</v>
      </c>
      <c r="DS188" s="7">
        <f t="shared" si="388"/>
        <v>0.3</v>
      </c>
      <c r="DT188" s="7">
        <f t="shared" si="389"/>
        <v>0.3</v>
      </c>
      <c r="DU188" s="7">
        <f>IF(MIN(Data[[#This Row],[¿El agente adapta su comunicación al cliente?11]:[¿El agente utiliza el plural corporativo correctamente?14]])=0,0,30%)</f>
        <v>0.3</v>
      </c>
      <c r="DV188" s="7">
        <f t="shared" si="390"/>
        <v>0.25</v>
      </c>
      <c r="DW188" s="7">
        <f t="shared" si="524"/>
        <v>0.25</v>
      </c>
      <c r="DX188" s="7">
        <f t="shared" si="525"/>
        <v>1</v>
      </c>
      <c r="DY188" s="7">
        <f t="shared" si="495"/>
        <v>1</v>
      </c>
      <c r="DZ188" s="7">
        <f t="shared" si="496"/>
        <v>1</v>
      </c>
      <c r="EA188" s="7">
        <f t="shared" si="497"/>
        <v>1</v>
      </c>
      <c r="EB188" s="7">
        <f t="shared" si="498"/>
        <v>1</v>
      </c>
      <c r="EC188" s="7">
        <f t="shared" si="526"/>
        <v>1</v>
      </c>
      <c r="ED188" s="7">
        <f t="shared" si="391"/>
        <v>1</v>
      </c>
      <c r="EE188" s="7">
        <f t="shared" si="392"/>
        <v>0</v>
      </c>
      <c r="EF188" s="7">
        <f>IF(SUM(Data[[#This Row],[¿El agente presenta correctamente los beneficios del producto?23]:[¿El agente comunica beneficios emocionales al cliente?24]])=200%,100%,0%)</f>
        <v>0</v>
      </c>
      <c r="EG188" s="7">
        <f t="shared" si="393"/>
        <v>1</v>
      </c>
      <c r="EH188" s="7">
        <f t="shared" si="394"/>
        <v>1</v>
      </c>
      <c r="EI188" s="7">
        <f t="shared" si="395"/>
        <v>1</v>
      </c>
      <c r="EJ188" s="7">
        <f t="shared" si="527"/>
        <v>1</v>
      </c>
      <c r="EK188" s="7">
        <f t="shared" si="396"/>
        <v>1</v>
      </c>
      <c r="EL188" s="7">
        <f>+Data[[#This Row],[¿El agente explica los términos y condiciones del servicio?28]]</f>
        <v>1</v>
      </c>
      <c r="EM188" s="7">
        <f t="shared" si="397"/>
        <v>1</v>
      </c>
      <c r="EN188" s="7">
        <f>+Data[[#This Row],[¿El agente identifica correctamente la solicitud del cliente? 2]]</f>
        <v>1</v>
      </c>
      <c r="EO188" s="7">
        <f t="shared" si="398"/>
        <v>1</v>
      </c>
      <c r="EP188" s="7">
        <f t="shared" si="399"/>
        <v>1</v>
      </c>
      <c r="EQ188" s="7">
        <f t="shared" si="400"/>
        <v>1</v>
      </c>
      <c r="ER188" s="7">
        <f t="shared" si="528"/>
        <v>1</v>
      </c>
      <c r="ES188" s="7">
        <f t="shared" si="401"/>
        <v>1</v>
      </c>
      <c r="ET188" s="7">
        <f t="shared" si="402"/>
        <v>1</v>
      </c>
      <c r="EU188" s="7">
        <f t="shared" si="529"/>
        <v>1</v>
      </c>
      <c r="EV188" s="7">
        <f t="shared" si="403"/>
        <v>1</v>
      </c>
      <c r="EW188" s="7">
        <f t="shared" si="404"/>
        <v>1</v>
      </c>
      <c r="EX188" s="7">
        <f t="shared" si="499"/>
        <v>1</v>
      </c>
      <c r="EY188" s="7">
        <f t="shared" si="500"/>
        <v>1</v>
      </c>
      <c r="EZ188" s="7">
        <f t="shared" si="405"/>
        <v>1</v>
      </c>
      <c r="FA188" s="7">
        <f t="shared" si="501"/>
        <v>1</v>
      </c>
      <c r="FB188" s="7">
        <f t="shared" si="530"/>
        <v>1</v>
      </c>
      <c r="FC188" s="7">
        <f t="shared" si="531"/>
        <v>0</v>
      </c>
      <c r="FD188" s="7">
        <f t="shared" si="406"/>
        <v>1</v>
      </c>
      <c r="FE188" s="7">
        <f t="shared" si="407"/>
        <v>1</v>
      </c>
      <c r="FF188" s="7">
        <f t="shared" si="408"/>
        <v>1</v>
      </c>
      <c r="FG188" s="7">
        <f t="shared" si="409"/>
        <v>1</v>
      </c>
      <c r="FH188" s="7">
        <f t="shared" si="410"/>
        <v>0</v>
      </c>
      <c r="FI188" s="7">
        <f t="shared" si="411"/>
        <v>1</v>
      </c>
      <c r="FJ188" s="7">
        <f t="shared" si="532"/>
        <v>0</v>
      </c>
      <c r="FK188" s="7">
        <f t="shared" si="412"/>
        <v>1</v>
      </c>
      <c r="FL188" s="7">
        <f>+Data[[#This Row],[¿El agente gestiona la oferta según la campaña vigente?48]]</f>
        <v>1</v>
      </c>
      <c r="FM188" s="7">
        <f t="shared" si="413"/>
        <v>1</v>
      </c>
      <c r="FN188" s="7">
        <f t="shared" si="414"/>
        <v>1</v>
      </c>
      <c r="FO188" s="7">
        <f t="shared" si="415"/>
        <v>1</v>
      </c>
      <c r="FP188" s="7">
        <f t="shared" si="533"/>
        <v>1</v>
      </c>
      <c r="FQ188" s="7">
        <f t="shared" si="416"/>
        <v>1</v>
      </c>
      <c r="FR188" s="7">
        <f>+Data[[#This Row],[¿El agente registra correctamente todas las interacciones?52]]</f>
        <v>1</v>
      </c>
      <c r="FS188" s="7">
        <f t="shared" si="534"/>
        <v>0</v>
      </c>
      <c r="FT188" s="240">
        <f t="shared" si="417"/>
        <v>1</v>
      </c>
      <c r="FU188" s="7">
        <f>+Data[[#This Row],[¿El agente confirma la titularidad del cliente adecuadamente?53]]</f>
        <v>1</v>
      </c>
      <c r="FV188" s="240">
        <f t="shared" si="418"/>
        <v>1</v>
      </c>
      <c r="FW188" s="240">
        <f t="shared" si="419"/>
        <v>1</v>
      </c>
      <c r="FX188" s="7">
        <f t="shared" si="535"/>
        <v>1</v>
      </c>
      <c r="FY188" s="240">
        <f t="shared" si="420"/>
        <v>1</v>
      </c>
      <c r="FZ188" s="7">
        <f>+Data[[#This Row],[¿El agente evita compartir información sensible?56]]</f>
        <v>1</v>
      </c>
      <c r="GA188" s="7">
        <f t="shared" si="536"/>
        <v>1</v>
      </c>
      <c r="GB188" s="189">
        <f t="shared" si="537"/>
        <v>0.1</v>
      </c>
      <c r="GC188" s="189">
        <f t="shared" si="538"/>
        <v>0</v>
      </c>
      <c r="GD188" s="190">
        <f t="shared" si="539"/>
        <v>0</v>
      </c>
      <c r="GE188" s="190">
        <f t="shared" si="540"/>
        <v>0.3</v>
      </c>
      <c r="GF188" s="7">
        <f t="shared" si="541"/>
        <v>0.4</v>
      </c>
      <c r="GG188" s="187">
        <f>1</f>
        <v>1</v>
      </c>
      <c r="GH188" s="187">
        <f t="shared" si="421"/>
        <v>1</v>
      </c>
      <c r="GI188" t="str">
        <f t="shared" si="422"/>
        <v/>
      </c>
      <c r="GJ188" t="str">
        <f t="shared" si="423"/>
        <v/>
      </c>
      <c r="GK188" t="str">
        <f t="shared" si="424"/>
        <v/>
      </c>
      <c r="GN188" t="str">
        <f t="shared" si="425"/>
        <v/>
      </c>
      <c r="GO188" t="str">
        <f t="shared" si="426"/>
        <v/>
      </c>
      <c r="GP188" t="str">
        <f t="shared" si="427"/>
        <v/>
      </c>
      <c r="GQ188" t="str">
        <f t="shared" si="428"/>
        <v/>
      </c>
      <c r="GR188" t="str">
        <f t="shared" si="429"/>
        <v/>
      </c>
      <c r="GS188" t="str">
        <f t="shared" si="430"/>
        <v/>
      </c>
      <c r="GT188" t="str">
        <f t="shared" si="431"/>
        <v/>
      </c>
      <c r="GU188" t="e">
        <f>IF(#REF!="No",#REF!,"")</f>
        <v>#REF!</v>
      </c>
      <c r="GV188" t="str">
        <f t="shared" si="432"/>
        <v/>
      </c>
      <c r="GW188" t="str">
        <f t="shared" si="433"/>
        <v/>
      </c>
      <c r="GX188" t="str">
        <f t="shared" si="434"/>
        <v/>
      </c>
      <c r="GY188" t="str">
        <f t="shared" si="435"/>
        <v/>
      </c>
      <c r="GZ188" t="str">
        <f t="shared" si="436"/>
        <v/>
      </c>
      <c r="HA188" t="str">
        <f t="shared" si="437"/>
        <v xml:space="preserve">¿El agente comunica beneficios emocionales al cliente? </v>
      </c>
      <c r="HB188" t="str">
        <f t="shared" si="438"/>
        <v/>
      </c>
      <c r="HC188" t="str">
        <f t="shared" si="439"/>
        <v/>
      </c>
      <c r="HD188" t="str">
        <f t="shared" si="440"/>
        <v/>
      </c>
      <c r="HE188" t="str">
        <f t="shared" si="441"/>
        <v/>
      </c>
      <c r="HF188" t="str">
        <f t="shared" si="442"/>
        <v/>
      </c>
      <c r="HG188" t="str">
        <f t="shared" si="443"/>
        <v/>
      </c>
      <c r="HH188" t="str">
        <f t="shared" si="444"/>
        <v/>
      </c>
      <c r="HI188" t="str">
        <f t="shared" si="445"/>
        <v/>
      </c>
      <c r="HJ188" t="str">
        <f t="shared" si="446"/>
        <v/>
      </c>
      <c r="HK188" t="str">
        <f t="shared" si="447"/>
        <v/>
      </c>
      <c r="HL188" t="str">
        <f t="shared" si="448"/>
        <v/>
      </c>
      <c r="HM188" t="str">
        <f t="shared" si="449"/>
        <v/>
      </c>
      <c r="HN188" t="str">
        <f t="shared" si="450"/>
        <v/>
      </c>
      <c r="HO188" t="str">
        <f t="shared" si="451"/>
        <v/>
      </c>
      <c r="HP188" t="str">
        <f t="shared" si="452"/>
        <v/>
      </c>
      <c r="HQ188" t="e">
        <f>IF(#REF!="No",#REF!,"")</f>
        <v>#REF!</v>
      </c>
      <c r="HR188" t="e">
        <f>IF(#REF!="No",#REF!,"")</f>
        <v>#REF!</v>
      </c>
      <c r="HS188" t="str">
        <f t="shared" si="453"/>
        <v/>
      </c>
      <c r="HT188" t="str">
        <f t="shared" si="454"/>
        <v/>
      </c>
      <c r="HU188" t="str">
        <f t="shared" si="455"/>
        <v/>
      </c>
      <c r="HV188" t="str">
        <f t="shared" si="456"/>
        <v/>
      </c>
      <c r="HW188" t="str">
        <f t="shared" si="457"/>
        <v xml:space="preserve">¿El agente realiza seguimiento adecuado al caso o solicitud? </v>
      </c>
      <c r="HX188" t="str">
        <f t="shared" si="458"/>
        <v/>
      </c>
      <c r="HY188" t="str">
        <f t="shared" si="459"/>
        <v/>
      </c>
      <c r="HZ188" t="str">
        <f t="shared" si="460"/>
        <v/>
      </c>
      <c r="IA188" t="str">
        <f t="shared" si="461"/>
        <v/>
      </c>
      <c r="IB188" t="str">
        <f t="shared" si="462"/>
        <v/>
      </c>
      <c r="IC188" t="str">
        <f t="shared" si="463"/>
        <v/>
      </c>
      <c r="ID188" s="187" t="str">
        <f t="shared" si="464"/>
        <v/>
      </c>
      <c r="IE188" s="187" t="str">
        <f t="shared" si="465"/>
        <v/>
      </c>
      <c r="IF188" s="187" t="str">
        <f t="shared" si="466"/>
        <v/>
      </c>
      <c r="IG188" s="187" t="str">
        <f t="shared" si="467"/>
        <v/>
      </c>
      <c r="IH188" s="78" t="str">
        <f>A188&amp;" "&amp;F188&amp;" "&amp;Data[[#This Row],[mes]]</f>
        <v>Rose Mary Cedeño Stikel Outbound jun-26</v>
      </c>
      <c r="II188" s="78">
        <f t="shared" si="544"/>
        <v>3</v>
      </c>
      <c r="IJ188" s="78">
        <f t="shared" si="542"/>
        <v>0</v>
      </c>
      <c r="IK188" s="78">
        <f>IF(Data[[#This Row],[Muestra Critica]]&gt;0,Data[[#This Row],[Muestra Critica]],"")</f>
        <v>1</v>
      </c>
      <c r="IL188">
        <f>IF(IK188="","",COUNTIF($IK$3:$IK603,IK188))</f>
        <v>397</v>
      </c>
      <c r="IM188">
        <f t="shared" si="543"/>
        <v>0</v>
      </c>
      <c r="IN188" s="188" t="str">
        <f t="shared" si="468"/>
        <v>jun-26</v>
      </c>
      <c r="IO188" s="78"/>
      <c r="IP188" s="78"/>
      <c r="IQ188" s="78"/>
      <c r="IR188" s="78"/>
      <c r="IS188" s="78" t="str">
        <f ca="1">IFERROR(_xlfn.XLOOKUP(A:A,HC!B:B,HC!E:E,,0),0)</f>
        <v>&gt; 60 dias</v>
      </c>
    </row>
    <row r="189" spans="1:253" ht="15.5">
      <c r="A189" s="205" t="s">
        <v>315</v>
      </c>
      <c r="B189" s="205">
        <v>67389066</v>
      </c>
      <c r="C189" s="210">
        <v>46174</v>
      </c>
      <c r="D189" s="205" t="s">
        <v>441</v>
      </c>
      <c r="E189" s="205" t="s">
        <v>432</v>
      </c>
      <c r="F189" s="205" t="s">
        <v>32</v>
      </c>
      <c r="G189" s="205" t="s">
        <v>436</v>
      </c>
      <c r="H189" s="205" t="s">
        <v>455</v>
      </c>
      <c r="I189" s="206" t="s">
        <v>446</v>
      </c>
      <c r="J189" s="168" t="s">
        <v>33</v>
      </c>
      <c r="K189" s="168" t="s">
        <v>33</v>
      </c>
      <c r="L189" s="168" t="s">
        <v>33</v>
      </c>
      <c r="M189" s="168" t="s">
        <v>33</v>
      </c>
      <c r="N189" s="168" t="s">
        <v>33</v>
      </c>
      <c r="O189" s="168" t="s">
        <v>33</v>
      </c>
      <c r="P189" s="168" t="s">
        <v>33</v>
      </c>
      <c r="Q189" s="168" t="s">
        <v>33</v>
      </c>
      <c r="R189" s="168" t="s">
        <v>33</v>
      </c>
      <c r="S189" s="168" t="s">
        <v>33</v>
      </c>
      <c r="T189" s="168" t="s">
        <v>33</v>
      </c>
      <c r="U189" s="168" t="s">
        <v>33</v>
      </c>
      <c r="V189" s="169" t="s">
        <v>33</v>
      </c>
      <c r="W189" s="169" t="s">
        <v>33</v>
      </c>
      <c r="X189" s="169" t="s">
        <v>33</v>
      </c>
      <c r="Y189" s="169" t="s">
        <v>33</v>
      </c>
      <c r="Z189" s="169" t="s">
        <v>33</v>
      </c>
      <c r="AA189" s="169" t="s">
        <v>33</v>
      </c>
      <c r="AB189" s="169" t="s">
        <v>33</v>
      </c>
      <c r="AC189" s="169" t="s">
        <v>33</v>
      </c>
      <c r="AD189" s="169" t="s">
        <v>33</v>
      </c>
      <c r="AE189" s="169" t="s">
        <v>33</v>
      </c>
      <c r="AF189" s="169" t="s">
        <v>33</v>
      </c>
      <c r="AG189" s="169" t="s">
        <v>33</v>
      </c>
      <c r="AH189" s="169" t="s">
        <v>33</v>
      </c>
      <c r="AI189" s="169" t="s">
        <v>33</v>
      </c>
      <c r="AJ189" s="169" t="s">
        <v>33</v>
      </c>
      <c r="AK189" s="169" t="s">
        <v>33</v>
      </c>
      <c r="AL189" s="169" t="s">
        <v>33</v>
      </c>
      <c r="AM189" s="169" t="s">
        <v>33</v>
      </c>
      <c r="AN189" s="169" t="s">
        <v>33</v>
      </c>
      <c r="AO189" s="169" t="s">
        <v>33</v>
      </c>
      <c r="AP189" s="169" t="s">
        <v>33</v>
      </c>
      <c r="AQ189" s="169" t="s">
        <v>464</v>
      </c>
      <c r="AR189" s="169" t="s">
        <v>33</v>
      </c>
      <c r="AS189" s="169" t="s">
        <v>33</v>
      </c>
      <c r="AT189" s="169" t="s">
        <v>33</v>
      </c>
      <c r="AU189" s="169" t="s">
        <v>33</v>
      </c>
      <c r="AV189" s="169" t="s">
        <v>33</v>
      </c>
      <c r="AW189" s="169" t="s">
        <v>33</v>
      </c>
      <c r="AX189" s="169" t="s">
        <v>33</v>
      </c>
      <c r="AY189" s="169" t="s">
        <v>33</v>
      </c>
      <c r="AZ189" s="169" t="s">
        <v>33</v>
      </c>
      <c r="BA189" s="169" t="s">
        <v>33</v>
      </c>
      <c r="BB189" s="169" t="s">
        <v>33</v>
      </c>
      <c r="BC189" s="207" t="s">
        <v>33</v>
      </c>
      <c r="BD189" s="207" t="s">
        <v>33</v>
      </c>
      <c r="BE189" s="207" t="s">
        <v>33</v>
      </c>
      <c r="BF189" s="208" t="s">
        <v>33</v>
      </c>
      <c r="BG189" s="196"/>
      <c r="BH189" s="211" t="str">
        <f>Data[[#This Row],[Tipo de Muestra]]</f>
        <v>No Critica</v>
      </c>
      <c r="BI189" s="196"/>
      <c r="BJ189" s="196"/>
      <c r="BK189">
        <f t="shared" si="376"/>
        <v>1</v>
      </c>
      <c r="BL189">
        <f t="shared" si="377"/>
        <v>1</v>
      </c>
      <c r="BM189">
        <f t="shared" si="503"/>
        <v>1</v>
      </c>
      <c r="BN189">
        <f t="shared" si="504"/>
        <v>1</v>
      </c>
      <c r="BO189">
        <f t="shared" si="505"/>
        <v>1</v>
      </c>
      <c r="BP189">
        <f t="shared" si="506"/>
        <v>1</v>
      </c>
      <c r="BQ189">
        <f t="shared" si="507"/>
        <v>1</v>
      </c>
      <c r="BR189">
        <f t="shared" si="508"/>
        <v>1</v>
      </c>
      <c r="BS189">
        <f t="shared" si="509"/>
        <v>1</v>
      </c>
      <c r="BT189">
        <f t="shared" si="510"/>
        <v>1</v>
      </c>
      <c r="BU189">
        <f t="shared" si="511"/>
        <v>1</v>
      </c>
      <c r="BV189">
        <f t="shared" si="512"/>
        <v>1</v>
      </c>
      <c r="BW189">
        <f t="shared" si="513"/>
        <v>1</v>
      </c>
      <c r="BX189">
        <f t="shared" si="514"/>
        <v>1</v>
      </c>
      <c r="BY189">
        <f t="shared" si="515"/>
        <v>1</v>
      </c>
      <c r="BZ189">
        <f t="shared" si="516"/>
        <v>1</v>
      </c>
      <c r="CA189">
        <f t="shared" si="517"/>
        <v>1</v>
      </c>
      <c r="CB189">
        <f t="shared" si="518"/>
        <v>1</v>
      </c>
      <c r="CC189">
        <f t="shared" si="519"/>
        <v>1</v>
      </c>
      <c r="CD189">
        <f t="shared" si="520"/>
        <v>1</v>
      </c>
      <c r="CE189">
        <f t="shared" si="521"/>
        <v>1</v>
      </c>
      <c r="CF189">
        <f t="shared" si="469"/>
        <v>1</v>
      </c>
      <c r="CG189">
        <f t="shared" si="470"/>
        <v>1</v>
      </c>
      <c r="CH189">
        <f t="shared" si="471"/>
        <v>1</v>
      </c>
      <c r="CI189">
        <f t="shared" si="472"/>
        <v>1</v>
      </c>
      <c r="CJ189">
        <f t="shared" si="473"/>
        <v>1</v>
      </c>
      <c r="CK189">
        <f t="shared" si="474"/>
        <v>1</v>
      </c>
      <c r="CL189">
        <f t="shared" si="475"/>
        <v>1</v>
      </c>
      <c r="CM189">
        <f t="shared" si="476"/>
        <v>1</v>
      </c>
      <c r="CN189">
        <f t="shared" si="477"/>
        <v>1</v>
      </c>
      <c r="CO189">
        <f t="shared" si="478"/>
        <v>1</v>
      </c>
      <c r="CP189">
        <f t="shared" si="479"/>
        <v>1</v>
      </c>
      <c r="CQ189">
        <f t="shared" si="480"/>
        <v>1</v>
      </c>
      <c r="CR189">
        <f t="shared" si="481"/>
        <v>1</v>
      </c>
      <c r="CS189">
        <f t="shared" si="482"/>
        <v>1</v>
      </c>
      <c r="CT189">
        <f t="shared" si="483"/>
        <v>1</v>
      </c>
      <c r="CU189">
        <f t="shared" si="484"/>
        <v>1</v>
      </c>
      <c r="CV189">
        <f t="shared" si="485"/>
        <v>1</v>
      </c>
      <c r="CW189">
        <f t="shared" si="486"/>
        <v>1</v>
      </c>
      <c r="CX189">
        <f t="shared" si="487"/>
        <v>1</v>
      </c>
      <c r="CY189">
        <f t="shared" si="488"/>
        <v>1</v>
      </c>
      <c r="CZ189">
        <f t="shared" si="489"/>
        <v>1</v>
      </c>
      <c r="DA189">
        <f t="shared" si="490"/>
        <v>1</v>
      </c>
      <c r="DB189">
        <f t="shared" si="491"/>
        <v>1</v>
      </c>
      <c r="DC189" s="187">
        <f t="shared" si="492"/>
        <v>1</v>
      </c>
      <c r="DD189" s="187">
        <f t="shared" si="493"/>
        <v>1</v>
      </c>
      <c r="DE189" s="187">
        <f t="shared" si="494"/>
        <v>1</v>
      </c>
      <c r="DF189" s="187">
        <f t="shared" si="378"/>
        <v>1</v>
      </c>
      <c r="DG189">
        <f t="shared" si="522"/>
        <v>1</v>
      </c>
      <c r="DH189" s="7">
        <f t="shared" si="379"/>
        <v>0.15</v>
      </c>
      <c r="DI189" s="7">
        <f t="shared" si="380"/>
        <v>0.15</v>
      </c>
      <c r="DJ189" s="7">
        <f t="shared" si="381"/>
        <v>0.15</v>
      </c>
      <c r="DK189" s="7">
        <f t="shared" si="523"/>
        <v>0.15</v>
      </c>
      <c r="DL189" s="7">
        <f t="shared" si="382"/>
        <v>0.3</v>
      </c>
      <c r="DM189" s="7">
        <f t="shared" si="383"/>
        <v>0.3</v>
      </c>
      <c r="DN189" s="7">
        <f t="shared" si="384"/>
        <v>0.3</v>
      </c>
      <c r="DO189" s="7">
        <f t="shared" si="385"/>
        <v>0.3</v>
      </c>
      <c r="DP189" s="7">
        <f>IF(MIN(Data[[#This Row],[¿El agente demuestra escucha activa durante la gestión?6]:[¿El agente parafrasea para confirmar entendimiento?9]])=0,0,30%)</f>
        <v>0.3</v>
      </c>
      <c r="DQ189" s="7">
        <f t="shared" si="386"/>
        <v>0.3</v>
      </c>
      <c r="DR189" s="7">
        <f t="shared" si="387"/>
        <v>0.3</v>
      </c>
      <c r="DS189" s="7">
        <f t="shared" si="388"/>
        <v>0.3</v>
      </c>
      <c r="DT189" s="7">
        <f t="shared" si="389"/>
        <v>0.3</v>
      </c>
      <c r="DU189" s="7">
        <f>IF(MIN(Data[[#This Row],[¿El agente adapta su comunicación al cliente?11]:[¿El agente utiliza el plural corporativo correctamente?14]])=0,0,30%)</f>
        <v>0.3</v>
      </c>
      <c r="DV189" s="7">
        <f t="shared" si="390"/>
        <v>0.25</v>
      </c>
      <c r="DW189" s="7">
        <f t="shared" si="524"/>
        <v>0.25</v>
      </c>
      <c r="DX189" s="7">
        <f t="shared" si="525"/>
        <v>1</v>
      </c>
      <c r="DY189" s="7">
        <f t="shared" si="495"/>
        <v>1</v>
      </c>
      <c r="DZ189" s="7">
        <f t="shared" si="496"/>
        <v>1</v>
      </c>
      <c r="EA189" s="7">
        <f t="shared" si="497"/>
        <v>1</v>
      </c>
      <c r="EB189" s="7">
        <f t="shared" si="498"/>
        <v>1</v>
      </c>
      <c r="EC189" s="7">
        <f t="shared" si="526"/>
        <v>1</v>
      </c>
      <c r="ED189" s="7">
        <f t="shared" si="391"/>
        <v>1</v>
      </c>
      <c r="EE189" s="7">
        <f t="shared" si="392"/>
        <v>1</v>
      </c>
      <c r="EF189" s="7">
        <f>IF(SUM(Data[[#This Row],[¿El agente presenta correctamente los beneficios del producto?23]:[¿El agente comunica beneficios emocionales al cliente?24]])=200%,100%,0%)</f>
        <v>1</v>
      </c>
      <c r="EG189" s="7">
        <f t="shared" si="393"/>
        <v>1</v>
      </c>
      <c r="EH189" s="7">
        <f t="shared" si="394"/>
        <v>1</v>
      </c>
      <c r="EI189" s="7">
        <f t="shared" si="395"/>
        <v>1</v>
      </c>
      <c r="EJ189" s="7">
        <f t="shared" si="527"/>
        <v>1</v>
      </c>
      <c r="EK189" s="7">
        <f t="shared" si="396"/>
        <v>1</v>
      </c>
      <c r="EL189" s="7">
        <f>+Data[[#This Row],[¿El agente explica los términos y condiciones del servicio?28]]</f>
        <v>1</v>
      </c>
      <c r="EM189" s="7">
        <f t="shared" si="397"/>
        <v>1</v>
      </c>
      <c r="EN189" s="7">
        <f>+Data[[#This Row],[¿El agente identifica correctamente la solicitud del cliente? 2]]</f>
        <v>1</v>
      </c>
      <c r="EO189" s="7">
        <f t="shared" si="398"/>
        <v>1</v>
      </c>
      <c r="EP189" s="7">
        <f t="shared" si="399"/>
        <v>1</v>
      </c>
      <c r="EQ189" s="7">
        <f t="shared" si="400"/>
        <v>1</v>
      </c>
      <c r="ER189" s="7">
        <f t="shared" si="528"/>
        <v>1</v>
      </c>
      <c r="ES189" s="7">
        <f t="shared" si="401"/>
        <v>1</v>
      </c>
      <c r="ET189" s="7">
        <f t="shared" si="402"/>
        <v>1</v>
      </c>
      <c r="EU189" s="7">
        <f t="shared" si="529"/>
        <v>1</v>
      </c>
      <c r="EV189" s="7">
        <f t="shared" si="403"/>
        <v>1</v>
      </c>
      <c r="EW189" s="7">
        <f t="shared" si="404"/>
        <v>1</v>
      </c>
      <c r="EX189" s="7">
        <f t="shared" si="499"/>
        <v>1</v>
      </c>
      <c r="EY189" s="7">
        <f t="shared" si="500"/>
        <v>1</v>
      </c>
      <c r="EZ189" s="7">
        <f t="shared" si="405"/>
        <v>1</v>
      </c>
      <c r="FA189" s="7">
        <f t="shared" si="501"/>
        <v>1</v>
      </c>
      <c r="FB189" s="7">
        <f t="shared" si="530"/>
        <v>1</v>
      </c>
      <c r="FC189" s="7">
        <f t="shared" si="531"/>
        <v>1</v>
      </c>
      <c r="FD189" s="7">
        <f t="shared" si="406"/>
        <v>1</v>
      </c>
      <c r="FE189" s="7">
        <f t="shared" si="407"/>
        <v>1</v>
      </c>
      <c r="FF189" s="7">
        <f t="shared" si="408"/>
        <v>1</v>
      </c>
      <c r="FG189" s="7">
        <f t="shared" si="409"/>
        <v>1</v>
      </c>
      <c r="FH189" s="7">
        <f t="shared" si="410"/>
        <v>1</v>
      </c>
      <c r="FI189" s="7">
        <f t="shared" si="411"/>
        <v>1</v>
      </c>
      <c r="FJ189" s="7">
        <f t="shared" si="532"/>
        <v>1</v>
      </c>
      <c r="FK189" s="7">
        <f t="shared" si="412"/>
        <v>1</v>
      </c>
      <c r="FL189" s="7">
        <f>+Data[[#This Row],[¿El agente gestiona la oferta según la campaña vigente?48]]</f>
        <v>1</v>
      </c>
      <c r="FM189" s="7">
        <f t="shared" si="413"/>
        <v>1</v>
      </c>
      <c r="FN189" s="7">
        <f t="shared" si="414"/>
        <v>1</v>
      </c>
      <c r="FO189" s="7">
        <f t="shared" si="415"/>
        <v>1</v>
      </c>
      <c r="FP189" s="7">
        <f t="shared" si="533"/>
        <v>1</v>
      </c>
      <c r="FQ189" s="7">
        <f t="shared" si="416"/>
        <v>1</v>
      </c>
      <c r="FR189" s="7">
        <f>+Data[[#This Row],[¿El agente registra correctamente todas las interacciones?52]]</f>
        <v>1</v>
      </c>
      <c r="FS189" s="7">
        <f t="shared" si="534"/>
        <v>1</v>
      </c>
      <c r="FT189" s="240">
        <f t="shared" si="417"/>
        <v>1</v>
      </c>
      <c r="FU189" s="7">
        <f>+Data[[#This Row],[¿El agente confirma la titularidad del cliente adecuadamente?53]]</f>
        <v>1</v>
      </c>
      <c r="FV189" s="240">
        <f t="shared" si="418"/>
        <v>1</v>
      </c>
      <c r="FW189" s="240">
        <f t="shared" si="419"/>
        <v>1</v>
      </c>
      <c r="FX189" s="7">
        <f t="shared" si="535"/>
        <v>1</v>
      </c>
      <c r="FY189" s="240">
        <f t="shared" si="420"/>
        <v>1</v>
      </c>
      <c r="FZ189" s="7">
        <f>+Data[[#This Row],[¿El agente evita compartir información sensible?56]]</f>
        <v>1</v>
      </c>
      <c r="GA189" s="7">
        <f t="shared" si="536"/>
        <v>1</v>
      </c>
      <c r="GB189" s="189">
        <f t="shared" si="537"/>
        <v>0.1</v>
      </c>
      <c r="GC189" s="189">
        <f t="shared" si="538"/>
        <v>0.3</v>
      </c>
      <c r="GD189" s="190">
        <f t="shared" si="539"/>
        <v>0.3</v>
      </c>
      <c r="GE189" s="190">
        <f t="shared" si="540"/>
        <v>0.3</v>
      </c>
      <c r="GF189" s="7">
        <f t="shared" si="541"/>
        <v>1</v>
      </c>
      <c r="GG189" s="187">
        <f>1</f>
        <v>1</v>
      </c>
      <c r="GH189" s="187">
        <f t="shared" si="421"/>
        <v>0</v>
      </c>
      <c r="GI189" t="str">
        <f t="shared" si="422"/>
        <v/>
      </c>
      <c r="GJ189" t="str">
        <f t="shared" si="423"/>
        <v/>
      </c>
      <c r="GK189" t="str">
        <f t="shared" si="424"/>
        <v/>
      </c>
      <c r="GN189" t="str">
        <f t="shared" si="425"/>
        <v/>
      </c>
      <c r="GO189" t="str">
        <f t="shared" si="426"/>
        <v/>
      </c>
      <c r="GP189" t="str">
        <f t="shared" si="427"/>
        <v/>
      </c>
      <c r="GQ189" t="str">
        <f t="shared" si="428"/>
        <v/>
      </c>
      <c r="GR189" t="str">
        <f t="shared" si="429"/>
        <v/>
      </c>
      <c r="GS189" t="str">
        <f t="shared" si="430"/>
        <v/>
      </c>
      <c r="GT189" t="str">
        <f t="shared" si="431"/>
        <v/>
      </c>
      <c r="GU189" t="e">
        <f>IF(#REF!="No",#REF!,"")</f>
        <v>#REF!</v>
      </c>
      <c r="GV189" t="str">
        <f t="shared" si="432"/>
        <v/>
      </c>
      <c r="GW189" t="str">
        <f t="shared" si="433"/>
        <v/>
      </c>
      <c r="GX189" t="str">
        <f t="shared" si="434"/>
        <v/>
      </c>
      <c r="GY189" t="str">
        <f t="shared" si="435"/>
        <v/>
      </c>
      <c r="GZ189" t="str">
        <f t="shared" si="436"/>
        <v/>
      </c>
      <c r="HA189" t="str">
        <f t="shared" si="437"/>
        <v/>
      </c>
      <c r="HB189" t="str">
        <f t="shared" si="438"/>
        <v/>
      </c>
      <c r="HC189" t="str">
        <f t="shared" si="439"/>
        <v/>
      </c>
      <c r="HD189" t="str">
        <f t="shared" si="440"/>
        <v/>
      </c>
      <c r="HE189" t="str">
        <f t="shared" si="441"/>
        <v/>
      </c>
      <c r="HF189" t="str">
        <f t="shared" si="442"/>
        <v/>
      </c>
      <c r="HG189" t="str">
        <f t="shared" si="443"/>
        <v/>
      </c>
      <c r="HH189" t="str">
        <f t="shared" si="444"/>
        <v/>
      </c>
      <c r="HI189" t="str">
        <f t="shared" si="445"/>
        <v/>
      </c>
      <c r="HJ189" t="str">
        <f t="shared" si="446"/>
        <v/>
      </c>
      <c r="HK189" t="str">
        <f t="shared" si="447"/>
        <v/>
      </c>
      <c r="HL189" t="str">
        <f t="shared" si="448"/>
        <v/>
      </c>
      <c r="HM189" t="str">
        <f t="shared" si="449"/>
        <v/>
      </c>
      <c r="HN189" t="str">
        <f t="shared" si="450"/>
        <v/>
      </c>
      <c r="HO189" t="str">
        <f t="shared" si="451"/>
        <v/>
      </c>
      <c r="HP189" t="str">
        <f t="shared" si="452"/>
        <v/>
      </c>
      <c r="HQ189" t="e">
        <f>IF(#REF!="No",#REF!,"")</f>
        <v>#REF!</v>
      </c>
      <c r="HR189" t="e">
        <f>IF(#REF!="No",#REF!,"")</f>
        <v>#REF!</v>
      </c>
      <c r="HS189" t="str">
        <f t="shared" si="453"/>
        <v/>
      </c>
      <c r="HT189" t="str">
        <f t="shared" si="454"/>
        <v/>
      </c>
      <c r="HU189" t="str">
        <f t="shared" si="455"/>
        <v/>
      </c>
      <c r="HV189" t="str">
        <f t="shared" si="456"/>
        <v/>
      </c>
      <c r="HW189" t="str">
        <f t="shared" si="457"/>
        <v/>
      </c>
      <c r="HX189" t="str">
        <f t="shared" si="458"/>
        <v/>
      </c>
      <c r="HY189" t="str">
        <f t="shared" si="459"/>
        <v/>
      </c>
      <c r="HZ189" t="str">
        <f t="shared" si="460"/>
        <v/>
      </c>
      <c r="IA189" t="str">
        <f t="shared" si="461"/>
        <v/>
      </c>
      <c r="IB189" t="str">
        <f t="shared" si="462"/>
        <v/>
      </c>
      <c r="IC189" t="str">
        <f t="shared" si="463"/>
        <v/>
      </c>
      <c r="ID189" s="187" t="str">
        <f t="shared" si="464"/>
        <v/>
      </c>
      <c r="IE189" s="187" t="str">
        <f t="shared" si="465"/>
        <v/>
      </c>
      <c r="IF189" s="187" t="str">
        <f t="shared" si="466"/>
        <v/>
      </c>
      <c r="IG189" s="187" t="str">
        <f t="shared" si="467"/>
        <v/>
      </c>
      <c r="IH189" s="78" t="str">
        <f>A189&amp;" "&amp;F189&amp;" "&amp;Data[[#This Row],[mes]]</f>
        <v>Viviana Sarria Jimenez Outbound jun-26</v>
      </c>
      <c r="II189" s="78">
        <f t="shared" si="544"/>
        <v>3</v>
      </c>
      <c r="IJ189" s="78">
        <f t="shared" si="542"/>
        <v>0</v>
      </c>
      <c r="IK189" s="78" t="str">
        <f>IF(Data[[#This Row],[Muestra Critica]]&gt;0,Data[[#This Row],[Muestra Critica]],"")</f>
        <v/>
      </c>
      <c r="IL189" t="str">
        <f>IF(IK189="","",COUNTIF($IK$3:$IK604,IK189))</f>
        <v/>
      </c>
      <c r="IM189">
        <f t="shared" si="543"/>
        <v>0</v>
      </c>
      <c r="IN189" s="188" t="str">
        <f t="shared" si="468"/>
        <v>jun-26</v>
      </c>
      <c r="IO189" s="78"/>
      <c r="IP189" s="78"/>
      <c r="IQ189" s="78"/>
      <c r="IR189" s="78"/>
      <c r="IS189" s="78" t="str">
        <f ca="1">IFERROR(_xlfn.XLOOKUP(A:A,HC!B:B,HC!E:E,,0),0)</f>
        <v>&gt; 60 dias</v>
      </c>
    </row>
    <row r="190" spans="1:253" ht="15.5">
      <c r="A190" s="205" t="s">
        <v>317</v>
      </c>
      <c r="B190" s="205">
        <v>67504668</v>
      </c>
      <c r="C190" s="210">
        <v>46174</v>
      </c>
      <c r="D190" s="205" t="s">
        <v>441</v>
      </c>
      <c r="E190" s="205" t="s">
        <v>432</v>
      </c>
      <c r="F190" s="205" t="s">
        <v>32</v>
      </c>
      <c r="G190" s="205" t="s">
        <v>436</v>
      </c>
      <c r="H190" s="205" t="s">
        <v>455</v>
      </c>
      <c r="I190" s="206" t="s">
        <v>447</v>
      </c>
      <c r="J190" s="168" t="s">
        <v>33</v>
      </c>
      <c r="K190" s="168" t="s">
        <v>33</v>
      </c>
      <c r="L190" s="168" t="s">
        <v>33</v>
      </c>
      <c r="M190" s="168" t="s">
        <v>33</v>
      </c>
      <c r="N190" s="168" t="s">
        <v>33</v>
      </c>
      <c r="O190" s="168" t="s">
        <v>33</v>
      </c>
      <c r="P190" s="168" t="s">
        <v>33</v>
      </c>
      <c r="Q190" s="168" t="s">
        <v>33</v>
      </c>
      <c r="R190" s="168" t="s">
        <v>33</v>
      </c>
      <c r="S190" s="168" t="s">
        <v>33</v>
      </c>
      <c r="T190" s="168" t="s">
        <v>33</v>
      </c>
      <c r="U190" s="168" t="s">
        <v>33</v>
      </c>
      <c r="V190" s="169" t="s">
        <v>33</v>
      </c>
      <c r="W190" s="169" t="s">
        <v>33</v>
      </c>
      <c r="X190" s="169" t="s">
        <v>33</v>
      </c>
      <c r="Y190" s="169" t="s">
        <v>33</v>
      </c>
      <c r="Z190" s="169" t="s">
        <v>33</v>
      </c>
      <c r="AA190" s="169" t="s">
        <v>33</v>
      </c>
      <c r="AB190" s="169" t="s">
        <v>33</v>
      </c>
      <c r="AC190" s="169" t="s">
        <v>33</v>
      </c>
      <c r="AD190" s="169" t="s">
        <v>33</v>
      </c>
      <c r="AE190" s="169" t="s">
        <v>33</v>
      </c>
      <c r="AF190" s="169" t="s">
        <v>33</v>
      </c>
      <c r="AG190" s="169" t="s">
        <v>33</v>
      </c>
      <c r="AH190" s="169" t="s">
        <v>33</v>
      </c>
      <c r="AI190" s="169" t="s">
        <v>33</v>
      </c>
      <c r="AJ190" s="169" t="s">
        <v>33</v>
      </c>
      <c r="AK190" s="169" t="s">
        <v>33</v>
      </c>
      <c r="AL190" s="169" t="s">
        <v>33</v>
      </c>
      <c r="AM190" s="169" t="s">
        <v>33</v>
      </c>
      <c r="AN190" s="169" t="s">
        <v>33</v>
      </c>
      <c r="AO190" s="169" t="s">
        <v>33</v>
      </c>
      <c r="AP190" s="169" t="s">
        <v>33</v>
      </c>
      <c r="AQ190" s="169" t="s">
        <v>464</v>
      </c>
      <c r="AR190" s="169" t="s">
        <v>33</v>
      </c>
      <c r="AS190" s="169" t="s">
        <v>33</v>
      </c>
      <c r="AT190" s="169" t="s">
        <v>33</v>
      </c>
      <c r="AU190" s="169" t="s">
        <v>33</v>
      </c>
      <c r="AV190" s="169" t="s">
        <v>33</v>
      </c>
      <c r="AW190" s="169" t="s">
        <v>34</v>
      </c>
      <c r="AX190" s="169" t="s">
        <v>33</v>
      </c>
      <c r="AY190" s="169" t="s">
        <v>33</v>
      </c>
      <c r="AZ190" s="169" t="s">
        <v>33</v>
      </c>
      <c r="BA190" s="169" t="s">
        <v>33</v>
      </c>
      <c r="BB190" s="169" t="s">
        <v>33</v>
      </c>
      <c r="BC190" s="207" t="s">
        <v>33</v>
      </c>
      <c r="BD190" s="207" t="s">
        <v>33</v>
      </c>
      <c r="BE190" s="207" t="s">
        <v>33</v>
      </c>
      <c r="BF190" s="208" t="s">
        <v>33</v>
      </c>
      <c r="BG190" s="196"/>
      <c r="BH190" s="211" t="str">
        <f>Data[[#This Row],[Tipo de Muestra]]</f>
        <v>Critica</v>
      </c>
      <c r="BI190" s="196"/>
      <c r="BJ190" s="196"/>
      <c r="BK190">
        <f t="shared" si="376"/>
        <v>1</v>
      </c>
      <c r="BL190">
        <f t="shared" si="377"/>
        <v>1</v>
      </c>
      <c r="BM190">
        <f t="shared" si="503"/>
        <v>1</v>
      </c>
      <c r="BN190">
        <f t="shared" si="504"/>
        <v>1</v>
      </c>
      <c r="BO190">
        <f t="shared" si="505"/>
        <v>1</v>
      </c>
      <c r="BP190">
        <f t="shared" si="506"/>
        <v>1</v>
      </c>
      <c r="BQ190">
        <f t="shared" si="507"/>
        <v>1</v>
      </c>
      <c r="BR190">
        <f t="shared" si="508"/>
        <v>1</v>
      </c>
      <c r="BS190">
        <f t="shared" si="509"/>
        <v>1</v>
      </c>
      <c r="BT190">
        <f t="shared" si="510"/>
        <v>1</v>
      </c>
      <c r="BU190">
        <f t="shared" si="511"/>
        <v>1</v>
      </c>
      <c r="BV190">
        <f t="shared" si="512"/>
        <v>1</v>
      </c>
      <c r="BW190">
        <f t="shared" si="513"/>
        <v>1</v>
      </c>
      <c r="BX190">
        <f t="shared" si="514"/>
        <v>1</v>
      </c>
      <c r="BY190">
        <f t="shared" si="515"/>
        <v>1</v>
      </c>
      <c r="BZ190">
        <f t="shared" si="516"/>
        <v>1</v>
      </c>
      <c r="CA190">
        <f t="shared" si="517"/>
        <v>1</v>
      </c>
      <c r="CB190">
        <f t="shared" si="518"/>
        <v>1</v>
      </c>
      <c r="CC190">
        <f t="shared" si="519"/>
        <v>1</v>
      </c>
      <c r="CD190">
        <f t="shared" si="520"/>
        <v>1</v>
      </c>
      <c r="CE190">
        <f t="shared" si="521"/>
        <v>1</v>
      </c>
      <c r="CF190">
        <f t="shared" si="469"/>
        <v>1</v>
      </c>
      <c r="CG190">
        <f t="shared" si="470"/>
        <v>1</v>
      </c>
      <c r="CH190">
        <f t="shared" si="471"/>
        <v>1</v>
      </c>
      <c r="CI190">
        <f t="shared" si="472"/>
        <v>1</v>
      </c>
      <c r="CJ190">
        <f t="shared" si="473"/>
        <v>1</v>
      </c>
      <c r="CK190">
        <f t="shared" si="474"/>
        <v>1</v>
      </c>
      <c r="CL190">
        <f t="shared" si="475"/>
        <v>1</v>
      </c>
      <c r="CM190">
        <f t="shared" si="476"/>
        <v>1</v>
      </c>
      <c r="CN190">
        <f t="shared" si="477"/>
        <v>1</v>
      </c>
      <c r="CO190">
        <f t="shared" si="478"/>
        <v>1</v>
      </c>
      <c r="CP190">
        <f t="shared" si="479"/>
        <v>1</v>
      </c>
      <c r="CQ190">
        <f t="shared" si="480"/>
        <v>1</v>
      </c>
      <c r="CR190">
        <f t="shared" si="481"/>
        <v>1</v>
      </c>
      <c r="CS190">
        <f t="shared" si="482"/>
        <v>1</v>
      </c>
      <c r="CT190">
        <f t="shared" si="483"/>
        <v>1</v>
      </c>
      <c r="CU190">
        <f t="shared" si="484"/>
        <v>1</v>
      </c>
      <c r="CV190">
        <f t="shared" si="485"/>
        <v>1</v>
      </c>
      <c r="CW190">
        <f t="shared" si="486"/>
        <v>0</v>
      </c>
      <c r="CX190">
        <f t="shared" si="487"/>
        <v>1</v>
      </c>
      <c r="CY190">
        <f t="shared" si="488"/>
        <v>1</v>
      </c>
      <c r="CZ190">
        <f t="shared" si="489"/>
        <v>1</v>
      </c>
      <c r="DA190">
        <f t="shared" si="490"/>
        <v>1</v>
      </c>
      <c r="DB190">
        <f t="shared" si="491"/>
        <v>1</v>
      </c>
      <c r="DC190" s="187">
        <f t="shared" si="492"/>
        <v>1</v>
      </c>
      <c r="DD190" s="187">
        <f t="shared" si="493"/>
        <v>1</v>
      </c>
      <c r="DE190" s="187">
        <f t="shared" si="494"/>
        <v>1</v>
      </c>
      <c r="DF190" s="187">
        <f t="shared" si="378"/>
        <v>1</v>
      </c>
      <c r="DG190">
        <f t="shared" si="522"/>
        <v>1</v>
      </c>
      <c r="DH190" s="7">
        <f t="shared" si="379"/>
        <v>0.15</v>
      </c>
      <c r="DI190" s="7">
        <f t="shared" si="380"/>
        <v>0.15</v>
      </c>
      <c r="DJ190" s="7">
        <f t="shared" si="381"/>
        <v>0.15</v>
      </c>
      <c r="DK190" s="7">
        <f t="shared" si="523"/>
        <v>0.15</v>
      </c>
      <c r="DL190" s="7">
        <f t="shared" si="382"/>
        <v>0.3</v>
      </c>
      <c r="DM190" s="7">
        <f t="shared" si="383"/>
        <v>0.3</v>
      </c>
      <c r="DN190" s="7">
        <f t="shared" si="384"/>
        <v>0.3</v>
      </c>
      <c r="DO190" s="7">
        <f t="shared" si="385"/>
        <v>0.3</v>
      </c>
      <c r="DP190" s="7">
        <f>IF(MIN(Data[[#This Row],[¿El agente demuestra escucha activa durante la gestión?6]:[¿El agente parafrasea para confirmar entendimiento?9]])=0,0,30%)</f>
        <v>0.3</v>
      </c>
      <c r="DQ190" s="7">
        <f t="shared" si="386"/>
        <v>0.3</v>
      </c>
      <c r="DR190" s="7">
        <f t="shared" si="387"/>
        <v>0.3</v>
      </c>
      <c r="DS190" s="7">
        <f t="shared" si="388"/>
        <v>0.3</v>
      </c>
      <c r="DT190" s="7">
        <f t="shared" si="389"/>
        <v>0.3</v>
      </c>
      <c r="DU190" s="7">
        <f>IF(MIN(Data[[#This Row],[¿El agente adapta su comunicación al cliente?11]:[¿El agente utiliza el plural corporativo correctamente?14]])=0,0,30%)</f>
        <v>0.3</v>
      </c>
      <c r="DV190" s="7">
        <f t="shared" si="390"/>
        <v>0.25</v>
      </c>
      <c r="DW190" s="7">
        <f t="shared" si="524"/>
        <v>0.25</v>
      </c>
      <c r="DX190" s="7">
        <f t="shared" si="525"/>
        <v>1</v>
      </c>
      <c r="DY190" s="7">
        <f t="shared" si="495"/>
        <v>1</v>
      </c>
      <c r="DZ190" s="7">
        <f t="shared" si="496"/>
        <v>1</v>
      </c>
      <c r="EA190" s="7">
        <f t="shared" si="497"/>
        <v>1</v>
      </c>
      <c r="EB190" s="7">
        <f t="shared" si="498"/>
        <v>1</v>
      </c>
      <c r="EC190" s="7">
        <f t="shared" si="526"/>
        <v>1</v>
      </c>
      <c r="ED190" s="7">
        <f t="shared" si="391"/>
        <v>1</v>
      </c>
      <c r="EE190" s="7">
        <f t="shared" si="392"/>
        <v>1</v>
      </c>
      <c r="EF190" s="7">
        <f>IF(SUM(Data[[#This Row],[¿El agente presenta correctamente los beneficios del producto?23]:[¿El agente comunica beneficios emocionales al cliente?24]])=200%,100%,0%)</f>
        <v>1</v>
      </c>
      <c r="EG190" s="7">
        <f t="shared" si="393"/>
        <v>1</v>
      </c>
      <c r="EH190" s="7">
        <f t="shared" si="394"/>
        <v>1</v>
      </c>
      <c r="EI190" s="7">
        <f t="shared" si="395"/>
        <v>1</v>
      </c>
      <c r="EJ190" s="7">
        <f t="shared" si="527"/>
        <v>1</v>
      </c>
      <c r="EK190" s="7">
        <f t="shared" si="396"/>
        <v>1</v>
      </c>
      <c r="EL190" s="7">
        <f>+Data[[#This Row],[¿El agente explica los términos y condiciones del servicio?28]]</f>
        <v>1</v>
      </c>
      <c r="EM190" s="7">
        <f t="shared" si="397"/>
        <v>1</v>
      </c>
      <c r="EN190" s="7">
        <f>+Data[[#This Row],[¿El agente identifica correctamente la solicitud del cliente? 2]]</f>
        <v>1</v>
      </c>
      <c r="EO190" s="7">
        <f t="shared" si="398"/>
        <v>1</v>
      </c>
      <c r="EP190" s="7">
        <f t="shared" si="399"/>
        <v>1</v>
      </c>
      <c r="EQ190" s="7">
        <f t="shared" si="400"/>
        <v>1</v>
      </c>
      <c r="ER190" s="7">
        <f t="shared" si="528"/>
        <v>1</v>
      </c>
      <c r="ES190" s="7">
        <f t="shared" si="401"/>
        <v>1</v>
      </c>
      <c r="ET190" s="7">
        <f t="shared" si="402"/>
        <v>1</v>
      </c>
      <c r="EU190" s="7">
        <f t="shared" si="529"/>
        <v>1</v>
      </c>
      <c r="EV190" s="7">
        <f t="shared" si="403"/>
        <v>1</v>
      </c>
      <c r="EW190" s="7">
        <f t="shared" si="404"/>
        <v>1</v>
      </c>
      <c r="EX190" s="7">
        <f t="shared" si="499"/>
        <v>1</v>
      </c>
      <c r="EY190" s="7">
        <f t="shared" si="500"/>
        <v>1</v>
      </c>
      <c r="EZ190" s="7">
        <f t="shared" si="405"/>
        <v>1</v>
      </c>
      <c r="FA190" s="7">
        <f t="shared" si="501"/>
        <v>1</v>
      </c>
      <c r="FB190" s="7">
        <f t="shared" si="530"/>
        <v>1</v>
      </c>
      <c r="FC190" s="7">
        <f t="shared" si="531"/>
        <v>1</v>
      </c>
      <c r="FD190" s="7">
        <f t="shared" si="406"/>
        <v>1</v>
      </c>
      <c r="FE190" s="7">
        <f t="shared" si="407"/>
        <v>1</v>
      </c>
      <c r="FF190" s="7">
        <f t="shared" si="408"/>
        <v>1</v>
      </c>
      <c r="FG190" s="7">
        <f t="shared" si="409"/>
        <v>1</v>
      </c>
      <c r="FH190" s="7">
        <f t="shared" si="410"/>
        <v>1</v>
      </c>
      <c r="FI190" s="7">
        <f t="shared" si="411"/>
        <v>0</v>
      </c>
      <c r="FJ190" s="7">
        <f t="shared" si="532"/>
        <v>0</v>
      </c>
      <c r="FK190" s="7">
        <f t="shared" si="412"/>
        <v>1</v>
      </c>
      <c r="FL190" s="7">
        <f>+Data[[#This Row],[¿El agente gestiona la oferta según la campaña vigente?48]]</f>
        <v>1</v>
      </c>
      <c r="FM190" s="7">
        <f t="shared" si="413"/>
        <v>1</v>
      </c>
      <c r="FN190" s="7">
        <f t="shared" si="414"/>
        <v>1</v>
      </c>
      <c r="FO190" s="7">
        <f t="shared" si="415"/>
        <v>1</v>
      </c>
      <c r="FP190" s="7">
        <f t="shared" si="533"/>
        <v>1</v>
      </c>
      <c r="FQ190" s="7">
        <f t="shared" si="416"/>
        <v>1</v>
      </c>
      <c r="FR190" s="7">
        <f>+Data[[#This Row],[¿El agente registra correctamente todas las interacciones?52]]</f>
        <v>1</v>
      </c>
      <c r="FS190" s="7">
        <f t="shared" si="534"/>
        <v>0</v>
      </c>
      <c r="FT190" s="240">
        <f t="shared" si="417"/>
        <v>1</v>
      </c>
      <c r="FU190" s="7">
        <f>+Data[[#This Row],[¿El agente confirma la titularidad del cliente adecuadamente?53]]</f>
        <v>1</v>
      </c>
      <c r="FV190" s="240">
        <f t="shared" si="418"/>
        <v>1</v>
      </c>
      <c r="FW190" s="240">
        <f t="shared" si="419"/>
        <v>1</v>
      </c>
      <c r="FX190" s="7">
        <f t="shared" si="535"/>
        <v>1</v>
      </c>
      <c r="FY190" s="240">
        <f t="shared" si="420"/>
        <v>1</v>
      </c>
      <c r="FZ190" s="7">
        <f>+Data[[#This Row],[¿El agente evita compartir información sensible?56]]</f>
        <v>1</v>
      </c>
      <c r="GA190" s="7">
        <f t="shared" si="536"/>
        <v>1</v>
      </c>
      <c r="GB190" s="189">
        <f t="shared" si="537"/>
        <v>0.1</v>
      </c>
      <c r="GC190" s="189">
        <f t="shared" si="538"/>
        <v>0.3</v>
      </c>
      <c r="GD190" s="190">
        <f t="shared" si="539"/>
        <v>0</v>
      </c>
      <c r="GE190" s="190">
        <f t="shared" si="540"/>
        <v>0.3</v>
      </c>
      <c r="GF190" s="7">
        <f t="shared" si="541"/>
        <v>0.7</v>
      </c>
      <c r="GG190" s="187">
        <f>1</f>
        <v>1</v>
      </c>
      <c r="GH190" s="187">
        <f t="shared" si="421"/>
        <v>1</v>
      </c>
      <c r="GI190" t="str">
        <f t="shared" si="422"/>
        <v/>
      </c>
      <c r="GJ190" t="str">
        <f t="shared" si="423"/>
        <v/>
      </c>
      <c r="GK190" t="str">
        <f t="shared" si="424"/>
        <v/>
      </c>
      <c r="GN190" t="str">
        <f t="shared" si="425"/>
        <v/>
      </c>
      <c r="GO190" t="str">
        <f t="shared" si="426"/>
        <v/>
      </c>
      <c r="GP190" t="str">
        <f t="shared" si="427"/>
        <v/>
      </c>
      <c r="GQ190" t="str">
        <f t="shared" si="428"/>
        <v/>
      </c>
      <c r="GR190" t="str">
        <f t="shared" si="429"/>
        <v/>
      </c>
      <c r="GS190" t="str">
        <f t="shared" si="430"/>
        <v/>
      </c>
      <c r="GT190" t="str">
        <f t="shared" si="431"/>
        <v/>
      </c>
      <c r="GU190" t="e">
        <f>IF(#REF!="No",#REF!,"")</f>
        <v>#REF!</v>
      </c>
      <c r="GV190" t="str">
        <f t="shared" si="432"/>
        <v/>
      </c>
      <c r="GW190" t="str">
        <f t="shared" si="433"/>
        <v/>
      </c>
      <c r="GX190" t="str">
        <f t="shared" si="434"/>
        <v/>
      </c>
      <c r="GY190" t="str">
        <f t="shared" si="435"/>
        <v/>
      </c>
      <c r="GZ190" t="str">
        <f t="shared" si="436"/>
        <v/>
      </c>
      <c r="HA190" t="str">
        <f t="shared" si="437"/>
        <v/>
      </c>
      <c r="HB190" t="str">
        <f t="shared" si="438"/>
        <v/>
      </c>
      <c r="HC190" t="str">
        <f t="shared" si="439"/>
        <v/>
      </c>
      <c r="HD190" t="str">
        <f t="shared" si="440"/>
        <v/>
      </c>
      <c r="HE190" t="str">
        <f t="shared" si="441"/>
        <v/>
      </c>
      <c r="HF190" t="str">
        <f t="shared" si="442"/>
        <v/>
      </c>
      <c r="HG190" t="str">
        <f t="shared" si="443"/>
        <v/>
      </c>
      <c r="HH190" t="str">
        <f t="shared" si="444"/>
        <v/>
      </c>
      <c r="HI190" t="str">
        <f t="shared" si="445"/>
        <v/>
      </c>
      <c r="HJ190" t="str">
        <f t="shared" si="446"/>
        <v/>
      </c>
      <c r="HK190" t="str">
        <f t="shared" si="447"/>
        <v/>
      </c>
      <c r="HL190" t="str">
        <f t="shared" si="448"/>
        <v/>
      </c>
      <c r="HM190" t="str">
        <f t="shared" si="449"/>
        <v/>
      </c>
      <c r="HN190" t="str">
        <f t="shared" si="450"/>
        <v/>
      </c>
      <c r="HO190" t="str">
        <f t="shared" si="451"/>
        <v/>
      </c>
      <c r="HP190" t="str">
        <f t="shared" si="452"/>
        <v/>
      </c>
      <c r="HQ190" t="e">
        <f>IF(#REF!="No",#REF!,"")</f>
        <v>#REF!</v>
      </c>
      <c r="HR190" t="e">
        <f>IF(#REF!="No",#REF!,"")</f>
        <v>#REF!</v>
      </c>
      <c r="HS190" t="str">
        <f t="shared" si="453"/>
        <v/>
      </c>
      <c r="HT190" t="str">
        <f t="shared" si="454"/>
        <v/>
      </c>
      <c r="HU190" t="str">
        <f t="shared" si="455"/>
        <v/>
      </c>
      <c r="HV190" t="str">
        <f t="shared" si="456"/>
        <v/>
      </c>
      <c r="HW190" t="str">
        <f t="shared" si="457"/>
        <v/>
      </c>
      <c r="HX190" t="str">
        <f t="shared" si="458"/>
        <v xml:space="preserve">¿El agente maneja correctamente las objeciones del cliente? </v>
      </c>
      <c r="HY190" t="str">
        <f t="shared" si="459"/>
        <v/>
      </c>
      <c r="HZ190" t="str">
        <f t="shared" si="460"/>
        <v/>
      </c>
      <c r="IA190" t="str">
        <f t="shared" si="461"/>
        <v/>
      </c>
      <c r="IB190" t="str">
        <f t="shared" si="462"/>
        <v/>
      </c>
      <c r="IC190" t="str">
        <f t="shared" si="463"/>
        <v/>
      </c>
      <c r="ID190" s="187" t="str">
        <f t="shared" si="464"/>
        <v/>
      </c>
      <c r="IE190" s="187" t="str">
        <f t="shared" si="465"/>
        <v/>
      </c>
      <c r="IF190" s="187" t="str">
        <f t="shared" si="466"/>
        <v/>
      </c>
      <c r="IG190" s="187" t="str">
        <f t="shared" si="467"/>
        <v/>
      </c>
      <c r="IH190" s="78" t="str">
        <f>A190&amp;" "&amp;F190&amp;" "&amp;Data[[#This Row],[mes]]</f>
        <v>Eleuterio Guevara Garcia Outbound jun-26</v>
      </c>
      <c r="II190" s="78">
        <f t="shared" si="544"/>
        <v>3</v>
      </c>
      <c r="IJ190" s="78">
        <f t="shared" si="542"/>
        <v>0</v>
      </c>
      <c r="IK190" s="78">
        <f>IF(Data[[#This Row],[Muestra Critica]]&gt;0,Data[[#This Row],[Muestra Critica]],"")</f>
        <v>1</v>
      </c>
      <c r="IL190">
        <f>IF(IK190="","",COUNTIF($IK$3:$IK605,IK190))</f>
        <v>397</v>
      </c>
      <c r="IM190">
        <f t="shared" si="543"/>
        <v>0</v>
      </c>
      <c r="IN190" s="188" t="str">
        <f t="shared" si="468"/>
        <v>jun-26</v>
      </c>
      <c r="IO190" s="78"/>
      <c r="IP190" s="78"/>
      <c r="IQ190" s="78"/>
      <c r="IR190" s="78"/>
      <c r="IS190" s="78" t="str">
        <f ca="1">IFERROR(_xlfn.XLOOKUP(A:A,HC!B:B,HC!E:E,,0),0)</f>
        <v>&gt; 60 dias</v>
      </c>
    </row>
    <row r="191" spans="1:253" ht="15.5">
      <c r="A191" s="205" t="s">
        <v>318</v>
      </c>
      <c r="B191" s="205">
        <v>65197273</v>
      </c>
      <c r="C191" s="210">
        <v>46174</v>
      </c>
      <c r="D191" s="205" t="s">
        <v>441</v>
      </c>
      <c r="E191" s="205" t="s">
        <v>432</v>
      </c>
      <c r="F191" s="205" t="s">
        <v>32</v>
      </c>
      <c r="G191" s="205" t="s">
        <v>436</v>
      </c>
      <c r="H191" s="205" t="s">
        <v>455</v>
      </c>
      <c r="I191" s="206" t="s">
        <v>447</v>
      </c>
      <c r="J191" s="168" t="s">
        <v>33</v>
      </c>
      <c r="K191" s="168" t="s">
        <v>33</v>
      </c>
      <c r="L191" s="168" t="s">
        <v>33</v>
      </c>
      <c r="M191" s="168" t="s">
        <v>33</v>
      </c>
      <c r="N191" s="168" t="s">
        <v>33</v>
      </c>
      <c r="O191" s="168" t="s">
        <v>33</v>
      </c>
      <c r="P191" s="168" t="s">
        <v>33</v>
      </c>
      <c r="Q191" s="168" t="s">
        <v>33</v>
      </c>
      <c r="R191" s="168" t="s">
        <v>33</v>
      </c>
      <c r="S191" s="168" t="s">
        <v>33</v>
      </c>
      <c r="T191" s="168" t="s">
        <v>33</v>
      </c>
      <c r="U191" s="168" t="s">
        <v>33</v>
      </c>
      <c r="V191" s="169" t="s">
        <v>33</v>
      </c>
      <c r="W191" s="169" t="s">
        <v>33</v>
      </c>
      <c r="X191" s="169" t="s">
        <v>33</v>
      </c>
      <c r="Y191" s="169" t="s">
        <v>33</v>
      </c>
      <c r="Z191" s="169" t="s">
        <v>33</v>
      </c>
      <c r="AA191" s="169" t="s">
        <v>33</v>
      </c>
      <c r="AB191" s="169" t="s">
        <v>33</v>
      </c>
      <c r="AC191" s="169" t="s">
        <v>33</v>
      </c>
      <c r="AD191" s="169" t="s">
        <v>33</v>
      </c>
      <c r="AE191" s="169" t="s">
        <v>33</v>
      </c>
      <c r="AF191" s="169" t="s">
        <v>33</v>
      </c>
      <c r="AG191" s="169" t="s">
        <v>33</v>
      </c>
      <c r="AH191" s="169" t="s">
        <v>33</v>
      </c>
      <c r="AI191" s="169" t="s">
        <v>33</v>
      </c>
      <c r="AJ191" s="169" t="s">
        <v>33</v>
      </c>
      <c r="AK191" s="169" t="s">
        <v>33</v>
      </c>
      <c r="AL191" s="169" t="s">
        <v>33</v>
      </c>
      <c r="AM191" s="169" t="s">
        <v>33</v>
      </c>
      <c r="AN191" s="169" t="s">
        <v>33</v>
      </c>
      <c r="AO191" s="169" t="s">
        <v>33</v>
      </c>
      <c r="AP191" s="169" t="s">
        <v>33</v>
      </c>
      <c r="AQ191" s="169" t="s">
        <v>464</v>
      </c>
      <c r="AR191" s="169" t="s">
        <v>33</v>
      </c>
      <c r="AS191" s="169" t="s">
        <v>33</v>
      </c>
      <c r="AT191" s="169" t="s">
        <v>33</v>
      </c>
      <c r="AU191" s="169" t="s">
        <v>33</v>
      </c>
      <c r="AV191" s="169" t="s">
        <v>34</v>
      </c>
      <c r="AW191" s="169" t="s">
        <v>34</v>
      </c>
      <c r="AX191" s="169" t="s">
        <v>33</v>
      </c>
      <c r="AY191" s="169" t="s">
        <v>33</v>
      </c>
      <c r="AZ191" s="169" t="s">
        <v>33</v>
      </c>
      <c r="BA191" s="169" t="s">
        <v>33</v>
      </c>
      <c r="BB191" s="169" t="s">
        <v>33</v>
      </c>
      <c r="BC191" s="207" t="s">
        <v>33</v>
      </c>
      <c r="BD191" s="207" t="s">
        <v>33</v>
      </c>
      <c r="BE191" s="207" t="s">
        <v>33</v>
      </c>
      <c r="BF191" s="208" t="s">
        <v>33</v>
      </c>
      <c r="BG191" s="196"/>
      <c r="BH191" s="211" t="str">
        <f>Data[[#This Row],[Tipo de Muestra]]</f>
        <v>Critica</v>
      </c>
      <c r="BI191" s="196"/>
      <c r="BJ191" s="196"/>
      <c r="BK191">
        <f t="shared" si="376"/>
        <v>1</v>
      </c>
      <c r="BL191">
        <f t="shared" si="377"/>
        <v>1</v>
      </c>
      <c r="BM191">
        <f t="shared" si="503"/>
        <v>1</v>
      </c>
      <c r="BN191">
        <f t="shared" si="504"/>
        <v>1</v>
      </c>
      <c r="BO191">
        <f t="shared" si="505"/>
        <v>1</v>
      </c>
      <c r="BP191">
        <f t="shared" si="506"/>
        <v>1</v>
      </c>
      <c r="BQ191">
        <f t="shared" si="507"/>
        <v>1</v>
      </c>
      <c r="BR191">
        <f t="shared" si="508"/>
        <v>1</v>
      </c>
      <c r="BS191">
        <f t="shared" si="509"/>
        <v>1</v>
      </c>
      <c r="BT191">
        <f t="shared" si="510"/>
        <v>1</v>
      </c>
      <c r="BU191">
        <f t="shared" si="511"/>
        <v>1</v>
      </c>
      <c r="BV191">
        <f t="shared" si="512"/>
        <v>1</v>
      </c>
      <c r="BW191">
        <f t="shared" si="513"/>
        <v>1</v>
      </c>
      <c r="BX191">
        <f t="shared" si="514"/>
        <v>1</v>
      </c>
      <c r="BY191">
        <f t="shared" si="515"/>
        <v>1</v>
      </c>
      <c r="BZ191">
        <f t="shared" si="516"/>
        <v>1</v>
      </c>
      <c r="CA191">
        <f t="shared" si="517"/>
        <v>1</v>
      </c>
      <c r="CB191">
        <f t="shared" si="518"/>
        <v>1</v>
      </c>
      <c r="CC191">
        <f t="shared" si="519"/>
        <v>1</v>
      </c>
      <c r="CD191">
        <f t="shared" si="520"/>
        <v>1</v>
      </c>
      <c r="CE191">
        <f t="shared" si="521"/>
        <v>1</v>
      </c>
      <c r="CF191">
        <f t="shared" si="469"/>
        <v>1</v>
      </c>
      <c r="CG191">
        <f t="shared" si="470"/>
        <v>1</v>
      </c>
      <c r="CH191">
        <f t="shared" si="471"/>
        <v>1</v>
      </c>
      <c r="CI191">
        <f t="shared" si="472"/>
        <v>1</v>
      </c>
      <c r="CJ191">
        <f t="shared" si="473"/>
        <v>1</v>
      </c>
      <c r="CK191">
        <f t="shared" si="474"/>
        <v>1</v>
      </c>
      <c r="CL191">
        <f t="shared" si="475"/>
        <v>1</v>
      </c>
      <c r="CM191">
        <f t="shared" si="476"/>
        <v>1</v>
      </c>
      <c r="CN191">
        <f t="shared" si="477"/>
        <v>1</v>
      </c>
      <c r="CO191">
        <f t="shared" si="478"/>
        <v>1</v>
      </c>
      <c r="CP191">
        <f t="shared" si="479"/>
        <v>1</v>
      </c>
      <c r="CQ191">
        <f t="shared" si="480"/>
        <v>1</v>
      </c>
      <c r="CR191">
        <f t="shared" si="481"/>
        <v>1</v>
      </c>
      <c r="CS191">
        <f t="shared" si="482"/>
        <v>1</v>
      </c>
      <c r="CT191">
        <f t="shared" si="483"/>
        <v>1</v>
      </c>
      <c r="CU191">
        <f t="shared" si="484"/>
        <v>1</v>
      </c>
      <c r="CV191">
        <f t="shared" si="485"/>
        <v>0</v>
      </c>
      <c r="CW191">
        <f t="shared" si="486"/>
        <v>0</v>
      </c>
      <c r="CX191">
        <f t="shared" si="487"/>
        <v>1</v>
      </c>
      <c r="CY191">
        <f t="shared" si="488"/>
        <v>1</v>
      </c>
      <c r="CZ191">
        <f t="shared" si="489"/>
        <v>1</v>
      </c>
      <c r="DA191">
        <f t="shared" si="490"/>
        <v>1</v>
      </c>
      <c r="DB191">
        <f t="shared" si="491"/>
        <v>1</v>
      </c>
      <c r="DC191" s="187">
        <f t="shared" si="492"/>
        <v>1</v>
      </c>
      <c r="DD191" s="187">
        <f t="shared" si="493"/>
        <v>1</v>
      </c>
      <c r="DE191" s="187">
        <f t="shared" si="494"/>
        <v>1</v>
      </c>
      <c r="DF191" s="187">
        <f t="shared" si="378"/>
        <v>1</v>
      </c>
      <c r="DG191">
        <f t="shared" si="522"/>
        <v>1</v>
      </c>
      <c r="DH191" s="7">
        <f t="shared" si="379"/>
        <v>0.15</v>
      </c>
      <c r="DI191" s="7">
        <f t="shared" si="380"/>
        <v>0.15</v>
      </c>
      <c r="DJ191" s="7">
        <f t="shared" si="381"/>
        <v>0.15</v>
      </c>
      <c r="DK191" s="7">
        <f t="shared" si="523"/>
        <v>0.15</v>
      </c>
      <c r="DL191" s="7">
        <f t="shared" si="382"/>
        <v>0.3</v>
      </c>
      <c r="DM191" s="7">
        <f t="shared" si="383"/>
        <v>0.3</v>
      </c>
      <c r="DN191" s="7">
        <f t="shared" si="384"/>
        <v>0.3</v>
      </c>
      <c r="DO191" s="7">
        <f t="shared" si="385"/>
        <v>0.3</v>
      </c>
      <c r="DP191" s="7">
        <f>IF(MIN(Data[[#This Row],[¿El agente demuestra escucha activa durante la gestión?6]:[¿El agente parafrasea para confirmar entendimiento?9]])=0,0,30%)</f>
        <v>0.3</v>
      </c>
      <c r="DQ191" s="7">
        <f t="shared" si="386"/>
        <v>0.3</v>
      </c>
      <c r="DR191" s="7">
        <f t="shared" si="387"/>
        <v>0.3</v>
      </c>
      <c r="DS191" s="7">
        <f t="shared" si="388"/>
        <v>0.3</v>
      </c>
      <c r="DT191" s="7">
        <f t="shared" si="389"/>
        <v>0.3</v>
      </c>
      <c r="DU191" s="7">
        <f>IF(MIN(Data[[#This Row],[¿El agente adapta su comunicación al cliente?11]:[¿El agente utiliza el plural corporativo correctamente?14]])=0,0,30%)</f>
        <v>0.3</v>
      </c>
      <c r="DV191" s="7">
        <f t="shared" si="390"/>
        <v>0.25</v>
      </c>
      <c r="DW191" s="7">
        <f t="shared" si="524"/>
        <v>0.25</v>
      </c>
      <c r="DX191" s="7">
        <f t="shared" si="525"/>
        <v>1</v>
      </c>
      <c r="DY191" s="7">
        <f t="shared" si="495"/>
        <v>1</v>
      </c>
      <c r="DZ191" s="7">
        <f t="shared" si="496"/>
        <v>1</v>
      </c>
      <c r="EA191" s="7">
        <f t="shared" si="497"/>
        <v>1</v>
      </c>
      <c r="EB191" s="7">
        <f t="shared" si="498"/>
        <v>1</v>
      </c>
      <c r="EC191" s="7">
        <f t="shared" si="526"/>
        <v>1</v>
      </c>
      <c r="ED191" s="7">
        <f t="shared" si="391"/>
        <v>1</v>
      </c>
      <c r="EE191" s="7">
        <f t="shared" si="392"/>
        <v>1</v>
      </c>
      <c r="EF191" s="7">
        <f>IF(SUM(Data[[#This Row],[¿El agente presenta correctamente los beneficios del producto?23]:[¿El agente comunica beneficios emocionales al cliente?24]])=200%,100%,0%)</f>
        <v>1</v>
      </c>
      <c r="EG191" s="7">
        <f t="shared" si="393"/>
        <v>1</v>
      </c>
      <c r="EH191" s="7">
        <f t="shared" si="394"/>
        <v>1</v>
      </c>
      <c r="EI191" s="7">
        <f t="shared" si="395"/>
        <v>1</v>
      </c>
      <c r="EJ191" s="7">
        <f t="shared" si="527"/>
        <v>1</v>
      </c>
      <c r="EK191" s="7">
        <f t="shared" si="396"/>
        <v>1</v>
      </c>
      <c r="EL191" s="7">
        <f>+Data[[#This Row],[¿El agente explica los términos y condiciones del servicio?28]]</f>
        <v>1</v>
      </c>
      <c r="EM191" s="7">
        <f t="shared" si="397"/>
        <v>1</v>
      </c>
      <c r="EN191" s="7">
        <f>+Data[[#This Row],[¿El agente identifica correctamente la solicitud del cliente? 2]]</f>
        <v>1</v>
      </c>
      <c r="EO191" s="7">
        <f t="shared" si="398"/>
        <v>1</v>
      </c>
      <c r="EP191" s="7">
        <f t="shared" si="399"/>
        <v>1</v>
      </c>
      <c r="EQ191" s="7">
        <f t="shared" si="400"/>
        <v>1</v>
      </c>
      <c r="ER191" s="7">
        <f t="shared" si="528"/>
        <v>1</v>
      </c>
      <c r="ES191" s="7">
        <f t="shared" si="401"/>
        <v>1</v>
      </c>
      <c r="ET191" s="7">
        <f t="shared" si="402"/>
        <v>1</v>
      </c>
      <c r="EU191" s="7">
        <f t="shared" si="529"/>
        <v>1</v>
      </c>
      <c r="EV191" s="7">
        <f t="shared" si="403"/>
        <v>1</v>
      </c>
      <c r="EW191" s="7">
        <f t="shared" si="404"/>
        <v>1</v>
      </c>
      <c r="EX191" s="7">
        <f t="shared" si="499"/>
        <v>1</v>
      </c>
      <c r="EY191" s="7">
        <f t="shared" si="500"/>
        <v>1</v>
      </c>
      <c r="EZ191" s="7">
        <f t="shared" si="405"/>
        <v>1</v>
      </c>
      <c r="FA191" s="7">
        <f t="shared" si="501"/>
        <v>1</v>
      </c>
      <c r="FB191" s="7">
        <f t="shared" si="530"/>
        <v>1</v>
      </c>
      <c r="FC191" s="7">
        <f t="shared" si="531"/>
        <v>1</v>
      </c>
      <c r="FD191" s="7">
        <f t="shared" si="406"/>
        <v>1</v>
      </c>
      <c r="FE191" s="7">
        <f t="shared" si="407"/>
        <v>1</v>
      </c>
      <c r="FF191" s="7">
        <f t="shared" si="408"/>
        <v>1</v>
      </c>
      <c r="FG191" s="7">
        <f t="shared" si="409"/>
        <v>1</v>
      </c>
      <c r="FH191" s="7">
        <f t="shared" si="410"/>
        <v>0</v>
      </c>
      <c r="FI191" s="7">
        <f t="shared" si="411"/>
        <v>0</v>
      </c>
      <c r="FJ191" s="7">
        <f t="shared" si="532"/>
        <v>0</v>
      </c>
      <c r="FK191" s="7">
        <f t="shared" si="412"/>
        <v>1</v>
      </c>
      <c r="FL191" s="7">
        <f>+Data[[#This Row],[¿El agente gestiona la oferta según la campaña vigente?48]]</f>
        <v>1</v>
      </c>
      <c r="FM191" s="7">
        <f t="shared" si="413"/>
        <v>1</v>
      </c>
      <c r="FN191" s="7">
        <f t="shared" si="414"/>
        <v>1</v>
      </c>
      <c r="FO191" s="7">
        <f t="shared" si="415"/>
        <v>1</v>
      </c>
      <c r="FP191" s="7">
        <f t="shared" si="533"/>
        <v>1</v>
      </c>
      <c r="FQ191" s="7">
        <f t="shared" si="416"/>
        <v>1</v>
      </c>
      <c r="FR191" s="7">
        <f>+Data[[#This Row],[¿El agente registra correctamente todas las interacciones?52]]</f>
        <v>1</v>
      </c>
      <c r="FS191" s="7">
        <f t="shared" si="534"/>
        <v>0</v>
      </c>
      <c r="FT191" s="240">
        <f t="shared" si="417"/>
        <v>1</v>
      </c>
      <c r="FU191" s="7">
        <f>+Data[[#This Row],[¿El agente confirma la titularidad del cliente adecuadamente?53]]</f>
        <v>1</v>
      </c>
      <c r="FV191" s="240">
        <f t="shared" si="418"/>
        <v>1</v>
      </c>
      <c r="FW191" s="240">
        <f t="shared" si="419"/>
        <v>1</v>
      </c>
      <c r="FX191" s="7">
        <f t="shared" si="535"/>
        <v>1</v>
      </c>
      <c r="FY191" s="240">
        <f t="shared" si="420"/>
        <v>1</v>
      </c>
      <c r="FZ191" s="7">
        <f>+Data[[#This Row],[¿El agente evita compartir información sensible?56]]</f>
        <v>1</v>
      </c>
      <c r="GA191" s="7">
        <f t="shared" si="536"/>
        <v>1</v>
      </c>
      <c r="GB191" s="189">
        <f t="shared" si="537"/>
        <v>0.1</v>
      </c>
      <c r="GC191" s="189">
        <f t="shared" si="538"/>
        <v>0.3</v>
      </c>
      <c r="GD191" s="190">
        <f t="shared" si="539"/>
        <v>0</v>
      </c>
      <c r="GE191" s="190">
        <f t="shared" si="540"/>
        <v>0.3</v>
      </c>
      <c r="GF191" s="7">
        <f t="shared" si="541"/>
        <v>0.7</v>
      </c>
      <c r="GG191" s="187">
        <f>1</f>
        <v>1</v>
      </c>
      <c r="GH191" s="187">
        <f t="shared" si="421"/>
        <v>1</v>
      </c>
      <c r="GI191" t="str">
        <f t="shared" si="422"/>
        <v/>
      </c>
      <c r="GJ191" t="str">
        <f t="shared" si="423"/>
        <v/>
      </c>
      <c r="GK191" t="str">
        <f t="shared" si="424"/>
        <v/>
      </c>
      <c r="GN191" t="str">
        <f t="shared" si="425"/>
        <v/>
      </c>
      <c r="GO191" t="str">
        <f t="shared" si="426"/>
        <v/>
      </c>
      <c r="GP191" t="str">
        <f t="shared" si="427"/>
        <v/>
      </c>
      <c r="GQ191" t="str">
        <f t="shared" si="428"/>
        <v/>
      </c>
      <c r="GR191" t="str">
        <f t="shared" si="429"/>
        <v/>
      </c>
      <c r="GS191" t="str">
        <f t="shared" si="430"/>
        <v/>
      </c>
      <c r="GT191" t="str">
        <f t="shared" si="431"/>
        <v/>
      </c>
      <c r="GU191" t="e">
        <f>IF(#REF!="No",#REF!,"")</f>
        <v>#REF!</v>
      </c>
      <c r="GV191" t="str">
        <f t="shared" si="432"/>
        <v/>
      </c>
      <c r="GW191" t="str">
        <f t="shared" si="433"/>
        <v/>
      </c>
      <c r="GX191" t="str">
        <f t="shared" si="434"/>
        <v/>
      </c>
      <c r="GY191" t="str">
        <f t="shared" si="435"/>
        <v/>
      </c>
      <c r="GZ191" t="str">
        <f t="shared" si="436"/>
        <v/>
      </c>
      <c r="HA191" t="str">
        <f t="shared" si="437"/>
        <v/>
      </c>
      <c r="HB191" t="str">
        <f t="shared" si="438"/>
        <v/>
      </c>
      <c r="HC191" t="str">
        <f t="shared" si="439"/>
        <v/>
      </c>
      <c r="HD191" t="str">
        <f t="shared" si="440"/>
        <v/>
      </c>
      <c r="HE191" t="str">
        <f t="shared" si="441"/>
        <v/>
      </c>
      <c r="HF191" t="str">
        <f t="shared" si="442"/>
        <v/>
      </c>
      <c r="HG191" t="str">
        <f t="shared" si="443"/>
        <v/>
      </c>
      <c r="HH191" t="str">
        <f t="shared" si="444"/>
        <v/>
      </c>
      <c r="HI191" t="str">
        <f t="shared" si="445"/>
        <v/>
      </c>
      <c r="HJ191" t="str">
        <f t="shared" si="446"/>
        <v/>
      </c>
      <c r="HK191" t="str">
        <f t="shared" si="447"/>
        <v/>
      </c>
      <c r="HL191" t="str">
        <f t="shared" si="448"/>
        <v/>
      </c>
      <c r="HM191" t="str">
        <f t="shared" si="449"/>
        <v/>
      </c>
      <c r="HN191" t="str">
        <f t="shared" si="450"/>
        <v/>
      </c>
      <c r="HO191" t="str">
        <f t="shared" si="451"/>
        <v/>
      </c>
      <c r="HP191" t="str">
        <f t="shared" si="452"/>
        <v/>
      </c>
      <c r="HQ191" t="e">
        <f>IF(#REF!="No",#REF!,"")</f>
        <v>#REF!</v>
      </c>
      <c r="HR191" t="e">
        <f>IF(#REF!="No",#REF!,"")</f>
        <v>#REF!</v>
      </c>
      <c r="HS191" t="str">
        <f t="shared" si="453"/>
        <v/>
      </c>
      <c r="HT191" t="str">
        <f t="shared" si="454"/>
        <v/>
      </c>
      <c r="HU191" t="str">
        <f t="shared" si="455"/>
        <v/>
      </c>
      <c r="HV191" t="str">
        <f t="shared" si="456"/>
        <v/>
      </c>
      <c r="HW191" t="str">
        <f t="shared" si="457"/>
        <v xml:space="preserve">¿El agente realiza seguimiento adecuado al caso o solicitud? </v>
      </c>
      <c r="HX191" t="str">
        <f t="shared" si="458"/>
        <v xml:space="preserve">¿El agente maneja correctamente las objeciones del cliente? </v>
      </c>
      <c r="HY191" t="str">
        <f t="shared" si="459"/>
        <v/>
      </c>
      <c r="HZ191" t="str">
        <f t="shared" si="460"/>
        <v/>
      </c>
      <c r="IA191" t="str">
        <f t="shared" si="461"/>
        <v/>
      </c>
      <c r="IB191" t="str">
        <f t="shared" si="462"/>
        <v/>
      </c>
      <c r="IC191" t="str">
        <f t="shared" si="463"/>
        <v/>
      </c>
      <c r="ID191" s="187" t="str">
        <f t="shared" si="464"/>
        <v/>
      </c>
      <c r="IE191" s="187" t="str">
        <f t="shared" si="465"/>
        <v/>
      </c>
      <c r="IF191" s="187" t="str">
        <f t="shared" si="466"/>
        <v/>
      </c>
      <c r="IG191" s="187" t="str">
        <f t="shared" si="467"/>
        <v/>
      </c>
      <c r="IH191" s="78" t="str">
        <f>A191&amp;" "&amp;F191&amp;" "&amp;Data[[#This Row],[mes]]</f>
        <v>Joswer Lisandro Acosta Arias Outbound jun-26</v>
      </c>
      <c r="II191" s="78">
        <f t="shared" si="544"/>
        <v>3</v>
      </c>
      <c r="IJ191" s="78">
        <f t="shared" si="542"/>
        <v>0</v>
      </c>
      <c r="IK191" s="78">
        <f>IF(Data[[#This Row],[Muestra Critica]]&gt;0,Data[[#This Row],[Muestra Critica]],"")</f>
        <v>1</v>
      </c>
      <c r="IL191">
        <f>IF(IK191="","",COUNTIF($IK$3:$IK606,IK191))</f>
        <v>397</v>
      </c>
      <c r="IM191">
        <f t="shared" si="543"/>
        <v>0</v>
      </c>
      <c r="IN191" s="188" t="str">
        <f t="shared" si="468"/>
        <v>jun-26</v>
      </c>
      <c r="IO191" s="78"/>
      <c r="IP191" s="78"/>
      <c r="IQ191" s="78"/>
      <c r="IR191" s="78"/>
      <c r="IS191" s="78" t="str">
        <f ca="1">IFERROR(_xlfn.XLOOKUP(A:A,HC!B:B,HC!E:E,,0),0)</f>
        <v>&gt; 60 dias</v>
      </c>
    </row>
    <row r="192" spans="1:253" ht="15.5">
      <c r="A192" s="205" t="s">
        <v>319</v>
      </c>
      <c r="B192" s="205">
        <v>63460451</v>
      </c>
      <c r="C192" s="210">
        <v>46174</v>
      </c>
      <c r="D192" s="205" t="s">
        <v>441</v>
      </c>
      <c r="E192" s="205" t="s">
        <v>432</v>
      </c>
      <c r="F192" s="205" t="s">
        <v>32</v>
      </c>
      <c r="G192" s="205" t="s">
        <v>436</v>
      </c>
      <c r="H192" s="205" t="s">
        <v>455</v>
      </c>
      <c r="I192" s="206" t="s">
        <v>447</v>
      </c>
      <c r="J192" s="168" t="s">
        <v>33</v>
      </c>
      <c r="K192" s="168" t="s">
        <v>33</v>
      </c>
      <c r="L192" s="168" t="s">
        <v>33</v>
      </c>
      <c r="M192" s="168" t="s">
        <v>33</v>
      </c>
      <c r="N192" s="168" t="s">
        <v>33</v>
      </c>
      <c r="O192" s="168" t="s">
        <v>33</v>
      </c>
      <c r="P192" s="168" t="s">
        <v>33</v>
      </c>
      <c r="Q192" s="168" t="s">
        <v>33</v>
      </c>
      <c r="R192" s="168" t="s">
        <v>33</v>
      </c>
      <c r="S192" s="168" t="s">
        <v>33</v>
      </c>
      <c r="T192" s="168" t="s">
        <v>33</v>
      </c>
      <c r="U192" s="168" t="s">
        <v>33</v>
      </c>
      <c r="V192" s="169" t="s">
        <v>33</v>
      </c>
      <c r="W192" s="169" t="s">
        <v>33</v>
      </c>
      <c r="X192" s="169" t="s">
        <v>33</v>
      </c>
      <c r="Y192" s="169" t="s">
        <v>33</v>
      </c>
      <c r="Z192" s="169" t="s">
        <v>33</v>
      </c>
      <c r="AA192" s="169" t="s">
        <v>33</v>
      </c>
      <c r="AB192" s="169" t="s">
        <v>33</v>
      </c>
      <c r="AC192" s="169" t="s">
        <v>33</v>
      </c>
      <c r="AD192" s="169" t="s">
        <v>33</v>
      </c>
      <c r="AE192" s="169" t="s">
        <v>33</v>
      </c>
      <c r="AF192" s="169" t="s">
        <v>33</v>
      </c>
      <c r="AG192" s="169" t="s">
        <v>33</v>
      </c>
      <c r="AH192" s="169" t="s">
        <v>33</v>
      </c>
      <c r="AI192" s="169" t="s">
        <v>33</v>
      </c>
      <c r="AJ192" s="169" t="s">
        <v>33</v>
      </c>
      <c r="AK192" s="169" t="s">
        <v>33</v>
      </c>
      <c r="AL192" s="169" t="s">
        <v>33</v>
      </c>
      <c r="AM192" s="169" t="s">
        <v>33</v>
      </c>
      <c r="AN192" s="169" t="s">
        <v>33</v>
      </c>
      <c r="AO192" s="169" t="s">
        <v>33</v>
      </c>
      <c r="AP192" s="169" t="s">
        <v>33</v>
      </c>
      <c r="AQ192" s="169" t="s">
        <v>464</v>
      </c>
      <c r="AR192" s="169" t="s">
        <v>33</v>
      </c>
      <c r="AS192" s="169" t="s">
        <v>33</v>
      </c>
      <c r="AT192" s="169" t="s">
        <v>33</v>
      </c>
      <c r="AU192" s="169" t="s">
        <v>33</v>
      </c>
      <c r="AV192" s="169" t="s">
        <v>33</v>
      </c>
      <c r="AW192" s="169" t="s">
        <v>33</v>
      </c>
      <c r="AX192" s="169" t="s">
        <v>33</v>
      </c>
      <c r="AY192" s="169" t="s">
        <v>33</v>
      </c>
      <c r="AZ192" s="169" t="s">
        <v>33</v>
      </c>
      <c r="BA192" s="169" t="s">
        <v>33</v>
      </c>
      <c r="BB192" s="169" t="s">
        <v>33</v>
      </c>
      <c r="BC192" s="207" t="s">
        <v>33</v>
      </c>
      <c r="BD192" s="207" t="s">
        <v>33</v>
      </c>
      <c r="BE192" s="207" t="s">
        <v>34</v>
      </c>
      <c r="BF192" s="208" t="s">
        <v>33</v>
      </c>
      <c r="BG192" s="196"/>
      <c r="BH192" s="211" t="str">
        <f>Data[[#This Row],[Tipo de Muestra]]</f>
        <v>Critica</v>
      </c>
      <c r="BI192" s="196"/>
      <c r="BJ192" s="196"/>
      <c r="BK192">
        <f t="shared" si="376"/>
        <v>1</v>
      </c>
      <c r="BL192">
        <f t="shared" si="377"/>
        <v>1</v>
      </c>
      <c r="BM192">
        <f t="shared" si="503"/>
        <v>1</v>
      </c>
      <c r="BN192">
        <f t="shared" si="504"/>
        <v>1</v>
      </c>
      <c r="BO192">
        <f t="shared" si="505"/>
        <v>1</v>
      </c>
      <c r="BP192">
        <f t="shared" si="506"/>
        <v>1</v>
      </c>
      <c r="BQ192">
        <f t="shared" si="507"/>
        <v>1</v>
      </c>
      <c r="BR192">
        <f t="shared" si="508"/>
        <v>1</v>
      </c>
      <c r="BS192">
        <f t="shared" si="509"/>
        <v>1</v>
      </c>
      <c r="BT192">
        <f t="shared" si="510"/>
        <v>1</v>
      </c>
      <c r="BU192">
        <f t="shared" si="511"/>
        <v>1</v>
      </c>
      <c r="BV192">
        <f t="shared" si="512"/>
        <v>1</v>
      </c>
      <c r="BW192">
        <f t="shared" si="513"/>
        <v>1</v>
      </c>
      <c r="BX192">
        <f t="shared" si="514"/>
        <v>1</v>
      </c>
      <c r="BY192">
        <f t="shared" si="515"/>
        <v>1</v>
      </c>
      <c r="BZ192">
        <f t="shared" si="516"/>
        <v>1</v>
      </c>
      <c r="CA192">
        <f t="shared" si="517"/>
        <v>1</v>
      </c>
      <c r="CB192">
        <f t="shared" si="518"/>
        <v>1</v>
      </c>
      <c r="CC192">
        <f t="shared" si="519"/>
        <v>1</v>
      </c>
      <c r="CD192">
        <f t="shared" si="520"/>
        <v>1</v>
      </c>
      <c r="CE192">
        <f t="shared" si="521"/>
        <v>1</v>
      </c>
      <c r="CF192">
        <f t="shared" si="469"/>
        <v>1</v>
      </c>
      <c r="CG192">
        <f t="shared" si="470"/>
        <v>1</v>
      </c>
      <c r="CH192">
        <f t="shared" si="471"/>
        <v>1</v>
      </c>
      <c r="CI192">
        <f t="shared" si="472"/>
        <v>1</v>
      </c>
      <c r="CJ192">
        <f t="shared" si="473"/>
        <v>1</v>
      </c>
      <c r="CK192">
        <f t="shared" si="474"/>
        <v>1</v>
      </c>
      <c r="CL192">
        <f t="shared" si="475"/>
        <v>1</v>
      </c>
      <c r="CM192">
        <f t="shared" si="476"/>
        <v>1</v>
      </c>
      <c r="CN192">
        <f t="shared" si="477"/>
        <v>1</v>
      </c>
      <c r="CO192">
        <f t="shared" si="478"/>
        <v>1</v>
      </c>
      <c r="CP192">
        <f t="shared" si="479"/>
        <v>1</v>
      </c>
      <c r="CQ192">
        <f t="shared" si="480"/>
        <v>1</v>
      </c>
      <c r="CR192">
        <f t="shared" si="481"/>
        <v>1</v>
      </c>
      <c r="CS192">
        <f t="shared" si="482"/>
        <v>1</v>
      </c>
      <c r="CT192">
        <f t="shared" si="483"/>
        <v>1</v>
      </c>
      <c r="CU192">
        <f t="shared" si="484"/>
        <v>1</v>
      </c>
      <c r="CV192">
        <f t="shared" si="485"/>
        <v>1</v>
      </c>
      <c r="CW192">
        <f t="shared" si="486"/>
        <v>1</v>
      </c>
      <c r="CX192">
        <f t="shared" si="487"/>
        <v>1</v>
      </c>
      <c r="CY192">
        <f t="shared" si="488"/>
        <v>1</v>
      </c>
      <c r="CZ192">
        <f t="shared" si="489"/>
        <v>1</v>
      </c>
      <c r="DA192">
        <f t="shared" si="490"/>
        <v>1</v>
      </c>
      <c r="DB192">
        <f t="shared" si="491"/>
        <v>1</v>
      </c>
      <c r="DC192" s="187">
        <f t="shared" si="492"/>
        <v>1</v>
      </c>
      <c r="DD192" s="187">
        <f t="shared" si="493"/>
        <v>1</v>
      </c>
      <c r="DE192" s="187">
        <f t="shared" si="494"/>
        <v>0</v>
      </c>
      <c r="DF192" s="187">
        <f t="shared" si="378"/>
        <v>0</v>
      </c>
      <c r="DG192">
        <f t="shared" si="522"/>
        <v>1</v>
      </c>
      <c r="DH192" s="7">
        <f t="shared" si="379"/>
        <v>0.15</v>
      </c>
      <c r="DI192" s="7">
        <f t="shared" si="380"/>
        <v>0.15</v>
      </c>
      <c r="DJ192" s="7">
        <f t="shared" si="381"/>
        <v>0.15</v>
      </c>
      <c r="DK192" s="7">
        <f t="shared" si="523"/>
        <v>0.15</v>
      </c>
      <c r="DL192" s="7">
        <f t="shared" si="382"/>
        <v>0.3</v>
      </c>
      <c r="DM192" s="7">
        <f t="shared" si="383"/>
        <v>0.3</v>
      </c>
      <c r="DN192" s="7">
        <f t="shared" si="384"/>
        <v>0.3</v>
      </c>
      <c r="DO192" s="7">
        <f t="shared" si="385"/>
        <v>0.3</v>
      </c>
      <c r="DP192" s="7">
        <f>IF(MIN(Data[[#This Row],[¿El agente demuestra escucha activa durante la gestión?6]:[¿El agente parafrasea para confirmar entendimiento?9]])=0,0,30%)</f>
        <v>0.3</v>
      </c>
      <c r="DQ192" s="7">
        <f t="shared" si="386"/>
        <v>0.3</v>
      </c>
      <c r="DR192" s="7">
        <f t="shared" si="387"/>
        <v>0.3</v>
      </c>
      <c r="DS192" s="7">
        <f t="shared" si="388"/>
        <v>0.3</v>
      </c>
      <c r="DT192" s="7">
        <f t="shared" si="389"/>
        <v>0.3</v>
      </c>
      <c r="DU192" s="7">
        <f>IF(MIN(Data[[#This Row],[¿El agente adapta su comunicación al cliente?11]:[¿El agente utiliza el plural corporativo correctamente?14]])=0,0,30%)</f>
        <v>0.3</v>
      </c>
      <c r="DV192" s="7">
        <f t="shared" si="390"/>
        <v>0.25</v>
      </c>
      <c r="DW192" s="7">
        <f t="shared" si="524"/>
        <v>0.25</v>
      </c>
      <c r="DX192" s="7">
        <f t="shared" si="525"/>
        <v>1</v>
      </c>
      <c r="DY192" s="7">
        <f t="shared" si="495"/>
        <v>1</v>
      </c>
      <c r="DZ192" s="7">
        <f t="shared" si="496"/>
        <v>1</v>
      </c>
      <c r="EA192" s="7">
        <f t="shared" si="497"/>
        <v>1</v>
      </c>
      <c r="EB192" s="7">
        <f t="shared" si="498"/>
        <v>1</v>
      </c>
      <c r="EC192" s="7">
        <f t="shared" si="526"/>
        <v>1</v>
      </c>
      <c r="ED192" s="7">
        <f t="shared" si="391"/>
        <v>1</v>
      </c>
      <c r="EE192" s="7">
        <f t="shared" si="392"/>
        <v>1</v>
      </c>
      <c r="EF192" s="7">
        <f>IF(SUM(Data[[#This Row],[¿El agente presenta correctamente los beneficios del producto?23]:[¿El agente comunica beneficios emocionales al cliente?24]])=200%,100%,0%)</f>
        <v>1</v>
      </c>
      <c r="EG192" s="7">
        <f t="shared" si="393"/>
        <v>1</v>
      </c>
      <c r="EH192" s="7">
        <f t="shared" si="394"/>
        <v>1</v>
      </c>
      <c r="EI192" s="7">
        <f t="shared" si="395"/>
        <v>1</v>
      </c>
      <c r="EJ192" s="7">
        <f t="shared" si="527"/>
        <v>1</v>
      </c>
      <c r="EK192" s="7">
        <f t="shared" si="396"/>
        <v>1</v>
      </c>
      <c r="EL192" s="7">
        <f>+Data[[#This Row],[¿El agente explica los términos y condiciones del servicio?28]]</f>
        <v>1</v>
      </c>
      <c r="EM192" s="7">
        <f t="shared" si="397"/>
        <v>1</v>
      </c>
      <c r="EN192" s="7">
        <f>+Data[[#This Row],[¿El agente identifica correctamente la solicitud del cliente? 2]]</f>
        <v>1</v>
      </c>
      <c r="EO192" s="7">
        <f t="shared" si="398"/>
        <v>1</v>
      </c>
      <c r="EP192" s="7">
        <f t="shared" si="399"/>
        <v>1</v>
      </c>
      <c r="EQ192" s="7">
        <f t="shared" si="400"/>
        <v>1</v>
      </c>
      <c r="ER192" s="7">
        <f t="shared" si="528"/>
        <v>1</v>
      </c>
      <c r="ES192" s="7">
        <f t="shared" si="401"/>
        <v>1</v>
      </c>
      <c r="ET192" s="7">
        <f t="shared" si="402"/>
        <v>1</v>
      </c>
      <c r="EU192" s="7">
        <f t="shared" si="529"/>
        <v>1</v>
      </c>
      <c r="EV192" s="7">
        <f t="shared" si="403"/>
        <v>1</v>
      </c>
      <c r="EW192" s="7">
        <f t="shared" si="404"/>
        <v>1</v>
      </c>
      <c r="EX192" s="7">
        <f t="shared" si="499"/>
        <v>1</v>
      </c>
      <c r="EY192" s="7">
        <f t="shared" si="500"/>
        <v>1</v>
      </c>
      <c r="EZ192" s="7">
        <f t="shared" si="405"/>
        <v>1</v>
      </c>
      <c r="FA192" s="7">
        <f t="shared" si="501"/>
        <v>1</v>
      </c>
      <c r="FB192" s="7">
        <f t="shared" si="530"/>
        <v>1</v>
      </c>
      <c r="FC192" s="7">
        <f t="shared" si="531"/>
        <v>1</v>
      </c>
      <c r="FD192" s="7">
        <f t="shared" si="406"/>
        <v>1</v>
      </c>
      <c r="FE192" s="7">
        <f t="shared" si="407"/>
        <v>1</v>
      </c>
      <c r="FF192" s="7">
        <f t="shared" si="408"/>
        <v>1</v>
      </c>
      <c r="FG192" s="7">
        <f t="shared" si="409"/>
        <v>1</v>
      </c>
      <c r="FH192" s="7">
        <f t="shared" si="410"/>
        <v>1</v>
      </c>
      <c r="FI192" s="7">
        <f t="shared" si="411"/>
        <v>1</v>
      </c>
      <c r="FJ192" s="7">
        <f t="shared" si="532"/>
        <v>1</v>
      </c>
      <c r="FK192" s="7">
        <f t="shared" si="412"/>
        <v>1</v>
      </c>
      <c r="FL192" s="7">
        <f>+Data[[#This Row],[¿El agente gestiona la oferta según la campaña vigente?48]]</f>
        <v>1</v>
      </c>
      <c r="FM192" s="7">
        <f t="shared" si="413"/>
        <v>1</v>
      </c>
      <c r="FN192" s="7">
        <f t="shared" si="414"/>
        <v>1</v>
      </c>
      <c r="FO192" s="7">
        <f t="shared" si="415"/>
        <v>1</v>
      </c>
      <c r="FP192" s="7">
        <f t="shared" si="533"/>
        <v>1</v>
      </c>
      <c r="FQ192" s="7">
        <f t="shared" si="416"/>
        <v>1</v>
      </c>
      <c r="FR192" s="7">
        <f>+Data[[#This Row],[¿El agente registra correctamente todas las interacciones?52]]</f>
        <v>1</v>
      </c>
      <c r="FS192" s="7">
        <f t="shared" si="534"/>
        <v>1</v>
      </c>
      <c r="FT192" s="240">
        <f t="shared" si="417"/>
        <v>1</v>
      </c>
      <c r="FU192" s="7">
        <f>+Data[[#This Row],[¿El agente confirma la titularidad del cliente adecuadamente?53]]</f>
        <v>1</v>
      </c>
      <c r="FV192" s="240">
        <f t="shared" si="418"/>
        <v>1</v>
      </c>
      <c r="FW192" s="240">
        <f t="shared" si="419"/>
        <v>0</v>
      </c>
      <c r="FX192" s="7">
        <f t="shared" si="535"/>
        <v>0</v>
      </c>
      <c r="FY192" s="240">
        <f t="shared" si="420"/>
        <v>1</v>
      </c>
      <c r="FZ192" s="7">
        <f>+Data[[#This Row],[¿El agente evita compartir información sensible?56]]</f>
        <v>1</v>
      </c>
      <c r="GA192" s="7">
        <f t="shared" si="536"/>
        <v>0</v>
      </c>
      <c r="GB192" s="189">
        <f t="shared" si="537"/>
        <v>0.1</v>
      </c>
      <c r="GC192" s="189">
        <f t="shared" si="538"/>
        <v>0.3</v>
      </c>
      <c r="GD192" s="190">
        <f t="shared" si="539"/>
        <v>0.3</v>
      </c>
      <c r="GE192" s="190">
        <f t="shared" si="540"/>
        <v>0</v>
      </c>
      <c r="GF192" s="7">
        <f t="shared" si="541"/>
        <v>0.7</v>
      </c>
      <c r="GG192" s="187">
        <f>1</f>
        <v>1</v>
      </c>
      <c r="GH192" s="187">
        <f t="shared" si="421"/>
        <v>1</v>
      </c>
      <c r="GI192" t="str">
        <f t="shared" si="422"/>
        <v/>
      </c>
      <c r="GJ192" t="str">
        <f t="shared" si="423"/>
        <v/>
      </c>
      <c r="GK192" t="str">
        <f t="shared" si="424"/>
        <v/>
      </c>
      <c r="GN192" t="str">
        <f t="shared" si="425"/>
        <v/>
      </c>
      <c r="GO192" t="str">
        <f t="shared" si="426"/>
        <v/>
      </c>
      <c r="GP192" t="str">
        <f t="shared" si="427"/>
        <v/>
      </c>
      <c r="GQ192" t="str">
        <f t="shared" si="428"/>
        <v/>
      </c>
      <c r="GR192" t="str">
        <f t="shared" si="429"/>
        <v/>
      </c>
      <c r="GS192" t="str">
        <f t="shared" si="430"/>
        <v/>
      </c>
      <c r="GT192" t="str">
        <f t="shared" si="431"/>
        <v/>
      </c>
      <c r="GU192" t="e">
        <f>IF(#REF!="No",#REF!,"")</f>
        <v>#REF!</v>
      </c>
      <c r="GV192" t="str">
        <f t="shared" si="432"/>
        <v/>
      </c>
      <c r="GW192" t="str">
        <f t="shared" si="433"/>
        <v/>
      </c>
      <c r="GX192" t="str">
        <f t="shared" si="434"/>
        <v/>
      </c>
      <c r="GY192" t="str">
        <f t="shared" si="435"/>
        <v/>
      </c>
      <c r="GZ192" t="str">
        <f t="shared" si="436"/>
        <v/>
      </c>
      <c r="HA192" t="str">
        <f t="shared" si="437"/>
        <v/>
      </c>
      <c r="HB192" t="str">
        <f t="shared" si="438"/>
        <v/>
      </c>
      <c r="HC192" t="str">
        <f t="shared" si="439"/>
        <v/>
      </c>
      <c r="HD192" t="str">
        <f t="shared" si="440"/>
        <v/>
      </c>
      <c r="HE192" t="str">
        <f t="shared" si="441"/>
        <v/>
      </c>
      <c r="HF192" t="str">
        <f t="shared" si="442"/>
        <v/>
      </c>
      <c r="HG192" t="str">
        <f t="shared" si="443"/>
        <v/>
      </c>
      <c r="HH192" t="str">
        <f t="shared" si="444"/>
        <v/>
      </c>
      <c r="HI192" t="str">
        <f t="shared" si="445"/>
        <v/>
      </c>
      <c r="HJ192" t="str">
        <f t="shared" si="446"/>
        <v/>
      </c>
      <c r="HK192" t="str">
        <f t="shared" si="447"/>
        <v/>
      </c>
      <c r="HL192" t="str">
        <f t="shared" si="448"/>
        <v/>
      </c>
      <c r="HM192" t="str">
        <f t="shared" si="449"/>
        <v/>
      </c>
      <c r="HN192" t="str">
        <f t="shared" si="450"/>
        <v/>
      </c>
      <c r="HO192" t="str">
        <f t="shared" si="451"/>
        <v/>
      </c>
      <c r="HP192" t="str">
        <f t="shared" si="452"/>
        <v/>
      </c>
      <c r="HQ192" t="e">
        <f>IF(#REF!="No",#REF!,"")</f>
        <v>#REF!</v>
      </c>
      <c r="HR192" t="e">
        <f>IF(#REF!="No",#REF!,"")</f>
        <v>#REF!</v>
      </c>
      <c r="HS192" t="str">
        <f t="shared" si="453"/>
        <v/>
      </c>
      <c r="HT192" t="str">
        <f t="shared" si="454"/>
        <v/>
      </c>
      <c r="HU192" t="str">
        <f t="shared" si="455"/>
        <v/>
      </c>
      <c r="HV192" t="str">
        <f t="shared" si="456"/>
        <v/>
      </c>
      <c r="HW192" t="str">
        <f t="shared" si="457"/>
        <v/>
      </c>
      <c r="HX192" t="str">
        <f t="shared" si="458"/>
        <v/>
      </c>
      <c r="HY192" t="str">
        <f t="shared" si="459"/>
        <v/>
      </c>
      <c r="HZ192" t="str">
        <f t="shared" si="460"/>
        <v/>
      </c>
      <c r="IA192" t="str">
        <f t="shared" si="461"/>
        <v/>
      </c>
      <c r="IB192" t="str">
        <f t="shared" si="462"/>
        <v/>
      </c>
      <c r="IC192" t="str">
        <f t="shared" si="463"/>
        <v/>
      </c>
      <c r="ID192" s="187" t="str">
        <f t="shared" si="464"/>
        <v/>
      </c>
      <c r="IE192" s="187" t="str">
        <f t="shared" si="465"/>
        <v/>
      </c>
      <c r="IF192" s="187" t="str">
        <f t="shared" si="466"/>
        <v xml:space="preserve">¿El agente mantiene conducta ética durante la interacción? </v>
      </c>
      <c r="IG192" s="187" t="str">
        <f t="shared" si="467"/>
        <v/>
      </c>
      <c r="IH192" s="78" t="str">
        <f>A192&amp;" "&amp;F192&amp;" "&amp;Data[[#This Row],[mes]]</f>
        <v>Taisha Mayte Catillo Arias Outbound jun-26</v>
      </c>
      <c r="II192" s="78">
        <f t="shared" si="544"/>
        <v>1</v>
      </c>
      <c r="IJ192" s="78">
        <f t="shared" si="542"/>
        <v>1</v>
      </c>
      <c r="IK192" s="78">
        <f>IF(Data[[#This Row],[Muestra Critica]]&gt;0,Data[[#This Row],[Muestra Critica]],"")</f>
        <v>1</v>
      </c>
      <c r="IL192">
        <f>IF(IK192="","",COUNTIF($IK$3:$IK607,IK192))</f>
        <v>397</v>
      </c>
      <c r="IM192">
        <f t="shared" si="543"/>
        <v>0</v>
      </c>
      <c r="IN192" s="188" t="str">
        <f t="shared" si="468"/>
        <v>jun-26</v>
      </c>
      <c r="IO192" s="78"/>
      <c r="IP192" s="78"/>
      <c r="IQ192" s="78"/>
      <c r="IR192" s="78"/>
      <c r="IS192" s="78">
        <f>IFERROR(_xlfn.XLOOKUP(A:A,HC!B:B,HC!E:E,,0),0)</f>
        <v>0</v>
      </c>
    </row>
    <row r="193" spans="1:253" ht="15.5">
      <c r="A193" s="205" t="s">
        <v>313</v>
      </c>
      <c r="B193" s="205">
        <v>65121786</v>
      </c>
      <c r="C193" s="210">
        <v>46174</v>
      </c>
      <c r="D193" s="205" t="s">
        <v>441</v>
      </c>
      <c r="E193" s="205" t="s">
        <v>432</v>
      </c>
      <c r="F193" s="205" t="s">
        <v>32</v>
      </c>
      <c r="G193" s="205" t="s">
        <v>436</v>
      </c>
      <c r="H193" s="205" t="s">
        <v>455</v>
      </c>
      <c r="I193" s="206" t="s">
        <v>447</v>
      </c>
      <c r="J193" s="168" t="s">
        <v>33</v>
      </c>
      <c r="K193" s="168" t="s">
        <v>33</v>
      </c>
      <c r="L193" s="168" t="s">
        <v>34</v>
      </c>
      <c r="M193" s="168" t="s">
        <v>33</v>
      </c>
      <c r="N193" s="168" t="s">
        <v>33</v>
      </c>
      <c r="O193" s="168" t="s">
        <v>33</v>
      </c>
      <c r="P193" s="168" t="s">
        <v>33</v>
      </c>
      <c r="Q193" s="168" t="s">
        <v>33</v>
      </c>
      <c r="R193" s="168" t="s">
        <v>33</v>
      </c>
      <c r="S193" s="168" t="s">
        <v>33</v>
      </c>
      <c r="T193" s="168" t="s">
        <v>33</v>
      </c>
      <c r="U193" s="168" t="s">
        <v>33</v>
      </c>
      <c r="V193" s="169" t="s">
        <v>33</v>
      </c>
      <c r="W193" s="169" t="s">
        <v>33</v>
      </c>
      <c r="X193" s="169" t="s">
        <v>33</v>
      </c>
      <c r="Y193" s="169" t="s">
        <v>33</v>
      </c>
      <c r="Z193" s="169" t="s">
        <v>33</v>
      </c>
      <c r="AA193" s="169" t="s">
        <v>33</v>
      </c>
      <c r="AB193" s="169" t="s">
        <v>33</v>
      </c>
      <c r="AC193" s="169" t="s">
        <v>33</v>
      </c>
      <c r="AD193" s="169" t="s">
        <v>33</v>
      </c>
      <c r="AE193" s="169" t="s">
        <v>33</v>
      </c>
      <c r="AF193" s="169" t="s">
        <v>33</v>
      </c>
      <c r="AG193" s="169" t="s">
        <v>33</v>
      </c>
      <c r="AH193" s="169" t="s">
        <v>33</v>
      </c>
      <c r="AI193" s="169" t="s">
        <v>33</v>
      </c>
      <c r="AJ193" s="169" t="s">
        <v>33</v>
      </c>
      <c r="AK193" s="169" t="s">
        <v>33</v>
      </c>
      <c r="AL193" s="169" t="s">
        <v>33</v>
      </c>
      <c r="AM193" s="169" t="s">
        <v>33</v>
      </c>
      <c r="AN193" s="169" t="s">
        <v>33</v>
      </c>
      <c r="AO193" s="169" t="s">
        <v>33</v>
      </c>
      <c r="AP193" s="169" t="s">
        <v>33</v>
      </c>
      <c r="AQ193" s="169" t="s">
        <v>464</v>
      </c>
      <c r="AR193" s="169" t="s">
        <v>33</v>
      </c>
      <c r="AS193" s="169" t="s">
        <v>34</v>
      </c>
      <c r="AT193" s="169" t="s">
        <v>33</v>
      </c>
      <c r="AU193" s="169" t="s">
        <v>33</v>
      </c>
      <c r="AV193" s="169" t="s">
        <v>33</v>
      </c>
      <c r="AW193" s="169" t="s">
        <v>33</v>
      </c>
      <c r="AX193" s="169" t="s">
        <v>33</v>
      </c>
      <c r="AY193" s="169" t="s">
        <v>33</v>
      </c>
      <c r="AZ193" s="169" t="s">
        <v>33</v>
      </c>
      <c r="BA193" s="169" t="s">
        <v>33</v>
      </c>
      <c r="BB193" s="169" t="s">
        <v>33</v>
      </c>
      <c r="BC193" s="207" t="s">
        <v>33</v>
      </c>
      <c r="BD193" s="207" t="s">
        <v>33</v>
      </c>
      <c r="BE193" s="207" t="s">
        <v>33</v>
      </c>
      <c r="BF193" s="208" t="s">
        <v>33</v>
      </c>
      <c r="BG193" s="196"/>
      <c r="BH193" s="211" t="str">
        <f>Data[[#This Row],[Tipo de Muestra]]</f>
        <v>Critica</v>
      </c>
      <c r="BI193" s="196"/>
      <c r="BJ193" s="196"/>
      <c r="BK193">
        <f t="shared" si="376"/>
        <v>1</v>
      </c>
      <c r="BL193">
        <f t="shared" si="377"/>
        <v>1</v>
      </c>
      <c r="BM193">
        <f t="shared" si="503"/>
        <v>0</v>
      </c>
      <c r="BN193">
        <f t="shared" si="504"/>
        <v>1</v>
      </c>
      <c r="BO193">
        <f t="shared" si="505"/>
        <v>1</v>
      </c>
      <c r="BP193">
        <f t="shared" si="506"/>
        <v>1</v>
      </c>
      <c r="BQ193">
        <f t="shared" si="507"/>
        <v>1</v>
      </c>
      <c r="BR193">
        <f t="shared" si="508"/>
        <v>1</v>
      </c>
      <c r="BS193">
        <f t="shared" si="509"/>
        <v>1</v>
      </c>
      <c r="BT193">
        <f t="shared" si="510"/>
        <v>1</v>
      </c>
      <c r="BU193">
        <f t="shared" si="511"/>
        <v>1</v>
      </c>
      <c r="BV193">
        <f t="shared" si="512"/>
        <v>1</v>
      </c>
      <c r="BW193">
        <f t="shared" si="513"/>
        <v>1</v>
      </c>
      <c r="BX193">
        <f t="shared" si="514"/>
        <v>1</v>
      </c>
      <c r="BY193">
        <f t="shared" si="515"/>
        <v>1</v>
      </c>
      <c r="BZ193">
        <f t="shared" si="516"/>
        <v>1</v>
      </c>
      <c r="CA193">
        <f t="shared" si="517"/>
        <v>1</v>
      </c>
      <c r="CB193">
        <f t="shared" si="518"/>
        <v>1</v>
      </c>
      <c r="CC193">
        <f t="shared" si="519"/>
        <v>1</v>
      </c>
      <c r="CD193">
        <f t="shared" si="520"/>
        <v>1</v>
      </c>
      <c r="CE193">
        <f t="shared" si="521"/>
        <v>1</v>
      </c>
      <c r="CF193">
        <f t="shared" si="469"/>
        <v>1</v>
      </c>
      <c r="CG193">
        <f t="shared" si="470"/>
        <v>1</v>
      </c>
      <c r="CH193">
        <f t="shared" si="471"/>
        <v>1</v>
      </c>
      <c r="CI193">
        <f t="shared" si="472"/>
        <v>1</v>
      </c>
      <c r="CJ193">
        <f t="shared" si="473"/>
        <v>1</v>
      </c>
      <c r="CK193">
        <f t="shared" si="474"/>
        <v>1</v>
      </c>
      <c r="CL193">
        <f t="shared" si="475"/>
        <v>1</v>
      </c>
      <c r="CM193">
        <f t="shared" si="476"/>
        <v>1</v>
      </c>
      <c r="CN193">
        <f t="shared" si="477"/>
        <v>1</v>
      </c>
      <c r="CO193">
        <f t="shared" si="478"/>
        <v>1</v>
      </c>
      <c r="CP193">
        <f t="shared" si="479"/>
        <v>1</v>
      </c>
      <c r="CQ193">
        <f t="shared" si="480"/>
        <v>1</v>
      </c>
      <c r="CR193">
        <f t="shared" si="481"/>
        <v>1</v>
      </c>
      <c r="CS193">
        <f t="shared" si="482"/>
        <v>0</v>
      </c>
      <c r="CT193">
        <f t="shared" si="483"/>
        <v>1</v>
      </c>
      <c r="CU193">
        <f t="shared" si="484"/>
        <v>1</v>
      </c>
      <c r="CV193">
        <f t="shared" si="485"/>
        <v>1</v>
      </c>
      <c r="CW193">
        <f t="shared" si="486"/>
        <v>1</v>
      </c>
      <c r="CX193">
        <f t="shared" si="487"/>
        <v>1</v>
      </c>
      <c r="CY193">
        <f t="shared" si="488"/>
        <v>1</v>
      </c>
      <c r="CZ193">
        <f t="shared" si="489"/>
        <v>1</v>
      </c>
      <c r="DA193">
        <f t="shared" si="490"/>
        <v>1</v>
      </c>
      <c r="DB193">
        <f t="shared" si="491"/>
        <v>1</v>
      </c>
      <c r="DC193" s="187">
        <f t="shared" si="492"/>
        <v>1</v>
      </c>
      <c r="DD193" s="187">
        <f t="shared" si="493"/>
        <v>1</v>
      </c>
      <c r="DE193" s="187">
        <f t="shared" si="494"/>
        <v>1</v>
      </c>
      <c r="DF193" s="187">
        <f t="shared" si="378"/>
        <v>1</v>
      </c>
      <c r="DG193">
        <f t="shared" si="522"/>
        <v>1</v>
      </c>
      <c r="DH193" s="7">
        <f t="shared" si="379"/>
        <v>0.15</v>
      </c>
      <c r="DI193" s="7">
        <f t="shared" si="380"/>
        <v>0.15</v>
      </c>
      <c r="DJ193" s="7">
        <f t="shared" si="381"/>
        <v>0</v>
      </c>
      <c r="DK193" s="7">
        <f t="shared" si="523"/>
        <v>0</v>
      </c>
      <c r="DL193" s="7">
        <f t="shared" si="382"/>
        <v>0.3</v>
      </c>
      <c r="DM193" s="7">
        <f t="shared" si="383"/>
        <v>0.3</v>
      </c>
      <c r="DN193" s="7">
        <f t="shared" si="384"/>
        <v>0.3</v>
      </c>
      <c r="DO193" s="7">
        <f t="shared" si="385"/>
        <v>0.3</v>
      </c>
      <c r="DP193" s="7">
        <f>IF(MIN(Data[[#This Row],[¿El agente demuestra escucha activa durante la gestión?6]:[¿El agente parafrasea para confirmar entendimiento?9]])=0,0,30%)</f>
        <v>0.3</v>
      </c>
      <c r="DQ193" s="7">
        <f t="shared" si="386"/>
        <v>0.3</v>
      </c>
      <c r="DR193" s="7">
        <f t="shared" si="387"/>
        <v>0.3</v>
      </c>
      <c r="DS193" s="7">
        <f t="shared" si="388"/>
        <v>0.3</v>
      </c>
      <c r="DT193" s="7">
        <f t="shared" si="389"/>
        <v>0.3</v>
      </c>
      <c r="DU193" s="7">
        <f>IF(MIN(Data[[#This Row],[¿El agente adapta su comunicación al cliente?11]:[¿El agente utiliza el plural corporativo correctamente?14]])=0,0,30%)</f>
        <v>0.3</v>
      </c>
      <c r="DV193" s="7">
        <f t="shared" si="390"/>
        <v>0.25</v>
      </c>
      <c r="DW193" s="7">
        <f t="shared" si="524"/>
        <v>0.25</v>
      </c>
      <c r="DX193" s="7">
        <f t="shared" si="525"/>
        <v>0.85</v>
      </c>
      <c r="DY193" s="7">
        <f t="shared" si="495"/>
        <v>1</v>
      </c>
      <c r="DZ193" s="7">
        <f t="shared" si="496"/>
        <v>1</v>
      </c>
      <c r="EA193" s="7">
        <f t="shared" si="497"/>
        <v>1</v>
      </c>
      <c r="EB193" s="7">
        <f t="shared" si="498"/>
        <v>1</v>
      </c>
      <c r="EC193" s="7">
        <f t="shared" si="526"/>
        <v>1</v>
      </c>
      <c r="ED193" s="7">
        <f t="shared" si="391"/>
        <v>1</v>
      </c>
      <c r="EE193" s="7">
        <f t="shared" si="392"/>
        <v>1</v>
      </c>
      <c r="EF193" s="7">
        <f>IF(SUM(Data[[#This Row],[¿El agente presenta correctamente los beneficios del producto?23]:[¿El agente comunica beneficios emocionales al cliente?24]])=200%,100%,0%)</f>
        <v>1</v>
      </c>
      <c r="EG193" s="7">
        <f t="shared" si="393"/>
        <v>1</v>
      </c>
      <c r="EH193" s="7">
        <f t="shared" si="394"/>
        <v>1</v>
      </c>
      <c r="EI193" s="7">
        <f t="shared" si="395"/>
        <v>1</v>
      </c>
      <c r="EJ193" s="7">
        <f t="shared" si="527"/>
        <v>1</v>
      </c>
      <c r="EK193" s="7">
        <f t="shared" si="396"/>
        <v>1</v>
      </c>
      <c r="EL193" s="7">
        <f>+Data[[#This Row],[¿El agente explica los términos y condiciones del servicio?28]]</f>
        <v>1</v>
      </c>
      <c r="EM193" s="7">
        <f t="shared" si="397"/>
        <v>1</v>
      </c>
      <c r="EN193" s="7">
        <f>+Data[[#This Row],[¿El agente identifica correctamente la solicitud del cliente? 2]]</f>
        <v>1</v>
      </c>
      <c r="EO193" s="7">
        <f t="shared" si="398"/>
        <v>1</v>
      </c>
      <c r="EP193" s="7">
        <f t="shared" si="399"/>
        <v>1</v>
      </c>
      <c r="EQ193" s="7">
        <f t="shared" si="400"/>
        <v>1</v>
      </c>
      <c r="ER193" s="7">
        <f t="shared" si="528"/>
        <v>1</v>
      </c>
      <c r="ES193" s="7">
        <f t="shared" si="401"/>
        <v>1</v>
      </c>
      <c r="ET193" s="7">
        <f t="shared" si="402"/>
        <v>1</v>
      </c>
      <c r="EU193" s="7">
        <f t="shared" si="529"/>
        <v>1</v>
      </c>
      <c r="EV193" s="7">
        <f t="shared" si="403"/>
        <v>1</v>
      </c>
      <c r="EW193" s="7">
        <f t="shared" si="404"/>
        <v>1</v>
      </c>
      <c r="EX193" s="7">
        <f t="shared" si="499"/>
        <v>1</v>
      </c>
      <c r="EY193" s="7">
        <f t="shared" si="500"/>
        <v>1</v>
      </c>
      <c r="EZ193" s="7">
        <f t="shared" si="405"/>
        <v>1</v>
      </c>
      <c r="FA193" s="7">
        <f t="shared" si="501"/>
        <v>1</v>
      </c>
      <c r="FB193" s="7">
        <f t="shared" si="530"/>
        <v>1</v>
      </c>
      <c r="FC193" s="7">
        <f t="shared" si="531"/>
        <v>1</v>
      </c>
      <c r="FD193" s="7">
        <f t="shared" si="406"/>
        <v>1</v>
      </c>
      <c r="FE193" s="7">
        <f t="shared" si="407"/>
        <v>0</v>
      </c>
      <c r="FF193" s="7">
        <f t="shared" si="408"/>
        <v>1</v>
      </c>
      <c r="FG193" s="7">
        <f t="shared" si="409"/>
        <v>1</v>
      </c>
      <c r="FH193" s="7">
        <f t="shared" si="410"/>
        <v>1</v>
      </c>
      <c r="FI193" s="7">
        <f t="shared" si="411"/>
        <v>1</v>
      </c>
      <c r="FJ193" s="7">
        <f t="shared" si="532"/>
        <v>0</v>
      </c>
      <c r="FK193" s="7">
        <f t="shared" si="412"/>
        <v>1</v>
      </c>
      <c r="FL193" s="7">
        <f>+Data[[#This Row],[¿El agente gestiona la oferta según la campaña vigente?48]]</f>
        <v>1</v>
      </c>
      <c r="FM193" s="7">
        <f t="shared" si="413"/>
        <v>1</v>
      </c>
      <c r="FN193" s="7">
        <f t="shared" si="414"/>
        <v>1</v>
      </c>
      <c r="FO193" s="7">
        <f t="shared" si="415"/>
        <v>1</v>
      </c>
      <c r="FP193" s="7">
        <f t="shared" si="533"/>
        <v>1</v>
      </c>
      <c r="FQ193" s="7">
        <f t="shared" si="416"/>
        <v>1</v>
      </c>
      <c r="FR193" s="7">
        <f>+Data[[#This Row],[¿El agente registra correctamente todas las interacciones?52]]</f>
        <v>1</v>
      </c>
      <c r="FS193" s="7">
        <f t="shared" si="534"/>
        <v>0</v>
      </c>
      <c r="FT193" s="240">
        <f t="shared" si="417"/>
        <v>1</v>
      </c>
      <c r="FU193" s="7">
        <f>+Data[[#This Row],[¿El agente confirma la titularidad del cliente adecuadamente?53]]</f>
        <v>1</v>
      </c>
      <c r="FV193" s="240">
        <f t="shared" si="418"/>
        <v>1</v>
      </c>
      <c r="FW193" s="240">
        <f t="shared" si="419"/>
        <v>1</v>
      </c>
      <c r="FX193" s="7">
        <f t="shared" si="535"/>
        <v>1</v>
      </c>
      <c r="FY193" s="240">
        <f t="shared" si="420"/>
        <v>1</v>
      </c>
      <c r="FZ193" s="7">
        <f>+Data[[#This Row],[¿El agente evita compartir información sensible?56]]</f>
        <v>1</v>
      </c>
      <c r="GA193" s="7">
        <f t="shared" si="536"/>
        <v>1</v>
      </c>
      <c r="GB193" s="189">
        <f t="shared" si="537"/>
        <v>8.5000000000000006E-2</v>
      </c>
      <c r="GC193" s="189">
        <f t="shared" si="538"/>
        <v>0.3</v>
      </c>
      <c r="GD193" s="190">
        <f t="shared" si="539"/>
        <v>0</v>
      </c>
      <c r="GE193" s="190">
        <f t="shared" si="540"/>
        <v>0.3</v>
      </c>
      <c r="GF193" s="7">
        <f t="shared" si="541"/>
        <v>0.68500000000000005</v>
      </c>
      <c r="GG193" s="187">
        <f>1</f>
        <v>1</v>
      </c>
      <c r="GH193" s="187">
        <f t="shared" si="421"/>
        <v>1</v>
      </c>
      <c r="GI193" t="str">
        <f t="shared" si="422"/>
        <v/>
      </c>
      <c r="GJ193" t="str">
        <f t="shared" si="423"/>
        <v/>
      </c>
      <c r="GK193" t="str">
        <f t="shared" si="424"/>
        <v xml:space="preserve">¿El agente cumple con la identificación formal y profesional? </v>
      </c>
      <c r="GN193" t="str">
        <f t="shared" si="425"/>
        <v/>
      </c>
      <c r="GO193" t="str">
        <f t="shared" si="426"/>
        <v/>
      </c>
      <c r="GP193" t="str">
        <f t="shared" si="427"/>
        <v/>
      </c>
      <c r="GQ193" t="str">
        <f t="shared" si="428"/>
        <v/>
      </c>
      <c r="GR193" t="str">
        <f t="shared" si="429"/>
        <v/>
      </c>
      <c r="GS193" t="str">
        <f t="shared" si="430"/>
        <v/>
      </c>
      <c r="GT193" t="str">
        <f t="shared" si="431"/>
        <v/>
      </c>
      <c r="GU193" t="e">
        <f>IF(#REF!="No",#REF!,"")</f>
        <v>#REF!</v>
      </c>
      <c r="GV193" t="str">
        <f t="shared" si="432"/>
        <v/>
      </c>
      <c r="GW193" t="str">
        <f t="shared" si="433"/>
        <v/>
      </c>
      <c r="GX193" t="str">
        <f t="shared" si="434"/>
        <v/>
      </c>
      <c r="GY193" t="str">
        <f t="shared" si="435"/>
        <v/>
      </c>
      <c r="GZ193" t="str">
        <f t="shared" si="436"/>
        <v/>
      </c>
      <c r="HA193" t="str">
        <f t="shared" si="437"/>
        <v/>
      </c>
      <c r="HB193" t="str">
        <f t="shared" si="438"/>
        <v/>
      </c>
      <c r="HC193" t="str">
        <f t="shared" si="439"/>
        <v/>
      </c>
      <c r="HD193" t="str">
        <f t="shared" si="440"/>
        <v/>
      </c>
      <c r="HE193" t="str">
        <f t="shared" si="441"/>
        <v/>
      </c>
      <c r="HF193" t="str">
        <f t="shared" si="442"/>
        <v/>
      </c>
      <c r="HG193" t="str">
        <f t="shared" si="443"/>
        <v/>
      </c>
      <c r="HH193" t="str">
        <f t="shared" si="444"/>
        <v/>
      </c>
      <c r="HI193" t="str">
        <f t="shared" si="445"/>
        <v/>
      </c>
      <c r="HJ193" t="str">
        <f t="shared" si="446"/>
        <v/>
      </c>
      <c r="HK193" t="str">
        <f t="shared" si="447"/>
        <v/>
      </c>
      <c r="HL193" t="str">
        <f t="shared" si="448"/>
        <v/>
      </c>
      <c r="HM193" t="str">
        <f t="shared" si="449"/>
        <v/>
      </c>
      <c r="HN193" t="str">
        <f t="shared" si="450"/>
        <v/>
      </c>
      <c r="HO193" t="str">
        <f t="shared" si="451"/>
        <v/>
      </c>
      <c r="HP193" t="str">
        <f t="shared" si="452"/>
        <v/>
      </c>
      <c r="HQ193" t="e">
        <f>IF(#REF!="No",#REF!,"")</f>
        <v>#REF!</v>
      </c>
      <c r="HR193" t="e">
        <f>IF(#REF!="No",#REF!,"")</f>
        <v>#REF!</v>
      </c>
      <c r="HS193" t="str">
        <f t="shared" si="453"/>
        <v/>
      </c>
      <c r="HT193" t="str">
        <f t="shared" si="454"/>
        <v xml:space="preserve">¿El agente realiza venta cruzada cuando corresponde? </v>
      </c>
      <c r="HU193" t="str">
        <f t="shared" si="455"/>
        <v/>
      </c>
      <c r="HV193" t="str">
        <f t="shared" si="456"/>
        <v/>
      </c>
      <c r="HW193" t="str">
        <f t="shared" si="457"/>
        <v/>
      </c>
      <c r="HX193" t="str">
        <f t="shared" si="458"/>
        <v/>
      </c>
      <c r="HY193" t="str">
        <f t="shared" si="459"/>
        <v/>
      </c>
      <c r="HZ193" t="str">
        <f t="shared" si="460"/>
        <v/>
      </c>
      <c r="IA193" t="str">
        <f t="shared" si="461"/>
        <v/>
      </c>
      <c r="IB193" t="str">
        <f t="shared" si="462"/>
        <v/>
      </c>
      <c r="IC193" t="str">
        <f t="shared" si="463"/>
        <v/>
      </c>
      <c r="ID193" s="187" t="str">
        <f t="shared" si="464"/>
        <v/>
      </c>
      <c r="IE193" s="187" t="str">
        <f t="shared" si="465"/>
        <v/>
      </c>
      <c r="IF193" s="187" t="str">
        <f t="shared" si="466"/>
        <v/>
      </c>
      <c r="IG193" s="187" t="str">
        <f t="shared" si="467"/>
        <v/>
      </c>
      <c r="IH193" s="78" t="str">
        <f>A193&amp;" "&amp;F193&amp;" "&amp;Data[[#This Row],[mes]]</f>
        <v>Luis Abdiel Aguilar Pinillo Outbound jun-26</v>
      </c>
      <c r="II193" s="78">
        <f t="shared" si="544"/>
        <v>3</v>
      </c>
      <c r="IJ193" s="78">
        <f t="shared" si="542"/>
        <v>0</v>
      </c>
      <c r="IK193" s="78">
        <f>IF(Data[[#This Row],[Muestra Critica]]&gt;0,Data[[#This Row],[Muestra Critica]],"")</f>
        <v>1</v>
      </c>
      <c r="IL193">
        <f>IF(IK193="","",COUNTIF($IK$3:$IK608,IK193))</f>
        <v>397</v>
      </c>
      <c r="IM193">
        <f t="shared" si="543"/>
        <v>0</v>
      </c>
      <c r="IN193" s="188" t="str">
        <f t="shared" si="468"/>
        <v>jun-26</v>
      </c>
      <c r="IO193" s="78"/>
      <c r="IP193" s="78"/>
      <c r="IQ193" s="78"/>
      <c r="IR193" s="78"/>
      <c r="IS193" s="78" t="str">
        <f ca="1">IFERROR(_xlfn.XLOOKUP(A:A,HC!B:B,HC!E:E,,0),0)</f>
        <v>&gt; 60 dias</v>
      </c>
    </row>
    <row r="194" spans="1:253" ht="15.5">
      <c r="A194" s="205" t="s">
        <v>320</v>
      </c>
      <c r="B194" s="205">
        <v>60075316</v>
      </c>
      <c r="C194" s="210">
        <v>46174</v>
      </c>
      <c r="D194" s="205" t="s">
        <v>441</v>
      </c>
      <c r="E194" s="205" t="s">
        <v>432</v>
      </c>
      <c r="F194" s="205" t="s">
        <v>32</v>
      </c>
      <c r="G194" s="205" t="s">
        <v>436</v>
      </c>
      <c r="H194" s="205" t="s">
        <v>455</v>
      </c>
      <c r="I194" s="206" t="s">
        <v>447</v>
      </c>
      <c r="J194" s="168" t="s">
        <v>33</v>
      </c>
      <c r="K194" s="168" t="s">
        <v>33</v>
      </c>
      <c r="L194" s="168" t="s">
        <v>33</v>
      </c>
      <c r="M194" s="168" t="s">
        <v>33</v>
      </c>
      <c r="N194" s="168" t="s">
        <v>33</v>
      </c>
      <c r="O194" s="168" t="s">
        <v>33</v>
      </c>
      <c r="P194" s="168" t="s">
        <v>33</v>
      </c>
      <c r="Q194" s="168" t="s">
        <v>33</v>
      </c>
      <c r="R194" s="168" t="s">
        <v>33</v>
      </c>
      <c r="S194" s="168" t="s">
        <v>33</v>
      </c>
      <c r="T194" s="168" t="s">
        <v>33</v>
      </c>
      <c r="U194" s="168" t="s">
        <v>33</v>
      </c>
      <c r="V194" s="169" t="s">
        <v>33</v>
      </c>
      <c r="W194" s="169" t="s">
        <v>33</v>
      </c>
      <c r="X194" s="169" t="s">
        <v>33</v>
      </c>
      <c r="Y194" s="169" t="s">
        <v>33</v>
      </c>
      <c r="Z194" s="169" t="s">
        <v>33</v>
      </c>
      <c r="AA194" s="169" t="s">
        <v>33</v>
      </c>
      <c r="AB194" s="169" t="s">
        <v>33</v>
      </c>
      <c r="AC194" s="169" t="s">
        <v>33</v>
      </c>
      <c r="AD194" s="169" t="s">
        <v>33</v>
      </c>
      <c r="AE194" s="169" t="s">
        <v>33</v>
      </c>
      <c r="AF194" s="169" t="s">
        <v>33</v>
      </c>
      <c r="AG194" s="169" t="s">
        <v>33</v>
      </c>
      <c r="AH194" s="169" t="s">
        <v>33</v>
      </c>
      <c r="AI194" s="169" t="s">
        <v>33</v>
      </c>
      <c r="AJ194" s="169" t="s">
        <v>33</v>
      </c>
      <c r="AK194" s="169" t="s">
        <v>33</v>
      </c>
      <c r="AL194" s="169" t="s">
        <v>33</v>
      </c>
      <c r="AM194" s="169" t="s">
        <v>33</v>
      </c>
      <c r="AN194" s="169" t="s">
        <v>33</v>
      </c>
      <c r="AO194" s="169" t="s">
        <v>33</v>
      </c>
      <c r="AP194" s="169" t="s">
        <v>33</v>
      </c>
      <c r="AQ194" s="169" t="s">
        <v>464</v>
      </c>
      <c r="AR194" s="169" t="s">
        <v>33</v>
      </c>
      <c r="AS194" s="169" t="s">
        <v>33</v>
      </c>
      <c r="AT194" s="169" t="s">
        <v>33</v>
      </c>
      <c r="AU194" s="169" t="s">
        <v>33</v>
      </c>
      <c r="AV194" s="169" t="s">
        <v>34</v>
      </c>
      <c r="AW194" s="169" t="s">
        <v>34</v>
      </c>
      <c r="AX194" s="169" t="s">
        <v>33</v>
      </c>
      <c r="AY194" s="169" t="s">
        <v>33</v>
      </c>
      <c r="AZ194" s="169" t="s">
        <v>33</v>
      </c>
      <c r="BA194" s="169" t="s">
        <v>33</v>
      </c>
      <c r="BB194" s="169" t="s">
        <v>33</v>
      </c>
      <c r="BC194" s="207" t="s">
        <v>33</v>
      </c>
      <c r="BD194" s="207" t="s">
        <v>33</v>
      </c>
      <c r="BE194" s="207" t="s">
        <v>33</v>
      </c>
      <c r="BF194" s="208" t="s">
        <v>33</v>
      </c>
      <c r="BG194" s="196"/>
      <c r="BH194" s="211" t="str">
        <f>Data[[#This Row],[Tipo de Muestra]]</f>
        <v>Critica</v>
      </c>
      <c r="BI194" s="196"/>
      <c r="BJ194" s="196"/>
      <c r="BK194">
        <f t="shared" si="376"/>
        <v>1</v>
      </c>
      <c r="BL194">
        <f t="shared" si="377"/>
        <v>1</v>
      </c>
      <c r="BM194">
        <f t="shared" si="503"/>
        <v>1</v>
      </c>
      <c r="BN194">
        <f t="shared" si="504"/>
        <v>1</v>
      </c>
      <c r="BO194">
        <f t="shared" si="505"/>
        <v>1</v>
      </c>
      <c r="BP194">
        <f t="shared" si="506"/>
        <v>1</v>
      </c>
      <c r="BQ194">
        <f t="shared" si="507"/>
        <v>1</v>
      </c>
      <c r="BR194">
        <f t="shared" si="508"/>
        <v>1</v>
      </c>
      <c r="BS194">
        <f t="shared" si="509"/>
        <v>1</v>
      </c>
      <c r="BT194">
        <f t="shared" si="510"/>
        <v>1</v>
      </c>
      <c r="BU194">
        <f t="shared" si="511"/>
        <v>1</v>
      </c>
      <c r="BV194">
        <f t="shared" si="512"/>
        <v>1</v>
      </c>
      <c r="BW194">
        <f t="shared" si="513"/>
        <v>1</v>
      </c>
      <c r="BX194">
        <f t="shared" si="514"/>
        <v>1</v>
      </c>
      <c r="BY194">
        <f t="shared" si="515"/>
        <v>1</v>
      </c>
      <c r="BZ194">
        <f t="shared" si="516"/>
        <v>1</v>
      </c>
      <c r="CA194">
        <f t="shared" si="517"/>
        <v>1</v>
      </c>
      <c r="CB194">
        <f t="shared" si="518"/>
        <v>1</v>
      </c>
      <c r="CC194">
        <f t="shared" si="519"/>
        <v>1</v>
      </c>
      <c r="CD194">
        <f t="shared" si="520"/>
        <v>1</v>
      </c>
      <c r="CE194">
        <f t="shared" si="521"/>
        <v>1</v>
      </c>
      <c r="CF194">
        <f t="shared" si="469"/>
        <v>1</v>
      </c>
      <c r="CG194">
        <f t="shared" si="470"/>
        <v>1</v>
      </c>
      <c r="CH194">
        <f t="shared" si="471"/>
        <v>1</v>
      </c>
      <c r="CI194">
        <f t="shared" si="472"/>
        <v>1</v>
      </c>
      <c r="CJ194">
        <f t="shared" si="473"/>
        <v>1</v>
      </c>
      <c r="CK194">
        <f t="shared" si="474"/>
        <v>1</v>
      </c>
      <c r="CL194">
        <f t="shared" si="475"/>
        <v>1</v>
      </c>
      <c r="CM194">
        <f t="shared" si="476"/>
        <v>1</v>
      </c>
      <c r="CN194">
        <f t="shared" si="477"/>
        <v>1</v>
      </c>
      <c r="CO194">
        <f t="shared" si="478"/>
        <v>1</v>
      </c>
      <c r="CP194">
        <f t="shared" si="479"/>
        <v>1</v>
      </c>
      <c r="CQ194">
        <f t="shared" si="480"/>
        <v>1</v>
      </c>
      <c r="CR194">
        <f t="shared" si="481"/>
        <v>1</v>
      </c>
      <c r="CS194">
        <f t="shared" si="482"/>
        <v>1</v>
      </c>
      <c r="CT194">
        <f t="shared" si="483"/>
        <v>1</v>
      </c>
      <c r="CU194">
        <f t="shared" si="484"/>
        <v>1</v>
      </c>
      <c r="CV194">
        <f t="shared" si="485"/>
        <v>0</v>
      </c>
      <c r="CW194">
        <f t="shared" si="486"/>
        <v>0</v>
      </c>
      <c r="CX194">
        <f t="shared" si="487"/>
        <v>1</v>
      </c>
      <c r="CY194">
        <f t="shared" si="488"/>
        <v>1</v>
      </c>
      <c r="CZ194">
        <f t="shared" si="489"/>
        <v>1</v>
      </c>
      <c r="DA194">
        <f t="shared" si="490"/>
        <v>1</v>
      </c>
      <c r="DB194">
        <f t="shared" si="491"/>
        <v>1</v>
      </c>
      <c r="DC194" s="187">
        <f t="shared" si="492"/>
        <v>1</v>
      </c>
      <c r="DD194" s="187">
        <f t="shared" si="493"/>
        <v>1</v>
      </c>
      <c r="DE194" s="187">
        <f t="shared" si="494"/>
        <v>1</v>
      </c>
      <c r="DF194" s="187">
        <f t="shared" si="378"/>
        <v>1</v>
      </c>
      <c r="DG194">
        <f t="shared" si="522"/>
        <v>1</v>
      </c>
      <c r="DH194" s="7">
        <f t="shared" si="379"/>
        <v>0.15</v>
      </c>
      <c r="DI194" s="7">
        <f t="shared" si="380"/>
        <v>0.15</v>
      </c>
      <c r="DJ194" s="7">
        <f t="shared" si="381"/>
        <v>0.15</v>
      </c>
      <c r="DK194" s="7">
        <f t="shared" si="523"/>
        <v>0.15</v>
      </c>
      <c r="DL194" s="7">
        <f t="shared" si="382"/>
        <v>0.3</v>
      </c>
      <c r="DM194" s="7">
        <f t="shared" si="383"/>
        <v>0.3</v>
      </c>
      <c r="DN194" s="7">
        <f t="shared" si="384"/>
        <v>0.3</v>
      </c>
      <c r="DO194" s="7">
        <f t="shared" si="385"/>
        <v>0.3</v>
      </c>
      <c r="DP194" s="7">
        <f>IF(MIN(Data[[#This Row],[¿El agente demuestra escucha activa durante la gestión?6]:[¿El agente parafrasea para confirmar entendimiento?9]])=0,0,30%)</f>
        <v>0.3</v>
      </c>
      <c r="DQ194" s="7">
        <f t="shared" si="386"/>
        <v>0.3</v>
      </c>
      <c r="DR194" s="7">
        <f t="shared" si="387"/>
        <v>0.3</v>
      </c>
      <c r="DS194" s="7">
        <f t="shared" si="388"/>
        <v>0.3</v>
      </c>
      <c r="DT194" s="7">
        <f t="shared" si="389"/>
        <v>0.3</v>
      </c>
      <c r="DU194" s="7">
        <f>IF(MIN(Data[[#This Row],[¿El agente adapta su comunicación al cliente?11]:[¿El agente utiliza el plural corporativo correctamente?14]])=0,0,30%)</f>
        <v>0.3</v>
      </c>
      <c r="DV194" s="7">
        <f t="shared" si="390"/>
        <v>0.25</v>
      </c>
      <c r="DW194" s="7">
        <f t="shared" si="524"/>
        <v>0.25</v>
      </c>
      <c r="DX194" s="7">
        <f t="shared" si="525"/>
        <v>1</v>
      </c>
      <c r="DY194" s="7">
        <f t="shared" si="495"/>
        <v>1</v>
      </c>
      <c r="DZ194" s="7">
        <f t="shared" si="496"/>
        <v>1</v>
      </c>
      <c r="EA194" s="7">
        <f t="shared" si="497"/>
        <v>1</v>
      </c>
      <c r="EB194" s="7">
        <f t="shared" si="498"/>
        <v>1</v>
      </c>
      <c r="EC194" s="7">
        <f t="shared" si="526"/>
        <v>1</v>
      </c>
      <c r="ED194" s="7">
        <f t="shared" si="391"/>
        <v>1</v>
      </c>
      <c r="EE194" s="7">
        <f t="shared" si="392"/>
        <v>1</v>
      </c>
      <c r="EF194" s="7">
        <f>IF(SUM(Data[[#This Row],[¿El agente presenta correctamente los beneficios del producto?23]:[¿El agente comunica beneficios emocionales al cliente?24]])=200%,100%,0%)</f>
        <v>1</v>
      </c>
      <c r="EG194" s="7">
        <f t="shared" si="393"/>
        <v>1</v>
      </c>
      <c r="EH194" s="7">
        <f t="shared" si="394"/>
        <v>1</v>
      </c>
      <c r="EI194" s="7">
        <f t="shared" si="395"/>
        <v>1</v>
      </c>
      <c r="EJ194" s="7">
        <f t="shared" si="527"/>
        <v>1</v>
      </c>
      <c r="EK194" s="7">
        <f t="shared" si="396"/>
        <v>1</v>
      </c>
      <c r="EL194" s="7">
        <f>+Data[[#This Row],[¿El agente explica los términos y condiciones del servicio?28]]</f>
        <v>1</v>
      </c>
      <c r="EM194" s="7">
        <f t="shared" si="397"/>
        <v>1</v>
      </c>
      <c r="EN194" s="7">
        <f>+Data[[#This Row],[¿El agente identifica correctamente la solicitud del cliente? 2]]</f>
        <v>1</v>
      </c>
      <c r="EO194" s="7">
        <f t="shared" si="398"/>
        <v>1</v>
      </c>
      <c r="EP194" s="7">
        <f t="shared" si="399"/>
        <v>1</v>
      </c>
      <c r="EQ194" s="7">
        <f t="shared" si="400"/>
        <v>1</v>
      </c>
      <c r="ER194" s="7">
        <f t="shared" si="528"/>
        <v>1</v>
      </c>
      <c r="ES194" s="7">
        <f t="shared" si="401"/>
        <v>1</v>
      </c>
      <c r="ET194" s="7">
        <f t="shared" si="402"/>
        <v>1</v>
      </c>
      <c r="EU194" s="7">
        <f t="shared" si="529"/>
        <v>1</v>
      </c>
      <c r="EV194" s="7">
        <f t="shared" si="403"/>
        <v>1</v>
      </c>
      <c r="EW194" s="7">
        <f t="shared" si="404"/>
        <v>1</v>
      </c>
      <c r="EX194" s="7">
        <f t="shared" si="499"/>
        <v>1</v>
      </c>
      <c r="EY194" s="7">
        <f t="shared" si="500"/>
        <v>1</v>
      </c>
      <c r="EZ194" s="7">
        <f t="shared" si="405"/>
        <v>1</v>
      </c>
      <c r="FA194" s="7">
        <f t="shared" si="501"/>
        <v>1</v>
      </c>
      <c r="FB194" s="7">
        <f t="shared" si="530"/>
        <v>1</v>
      </c>
      <c r="FC194" s="7">
        <f t="shared" si="531"/>
        <v>1</v>
      </c>
      <c r="FD194" s="7">
        <f t="shared" si="406"/>
        <v>1</v>
      </c>
      <c r="FE194" s="7">
        <f t="shared" si="407"/>
        <v>1</v>
      </c>
      <c r="FF194" s="7">
        <f t="shared" si="408"/>
        <v>1</v>
      </c>
      <c r="FG194" s="7">
        <f t="shared" si="409"/>
        <v>1</v>
      </c>
      <c r="FH194" s="7">
        <f t="shared" si="410"/>
        <v>0</v>
      </c>
      <c r="FI194" s="7">
        <f t="shared" si="411"/>
        <v>0</v>
      </c>
      <c r="FJ194" s="7">
        <f t="shared" si="532"/>
        <v>0</v>
      </c>
      <c r="FK194" s="7">
        <f t="shared" si="412"/>
        <v>1</v>
      </c>
      <c r="FL194" s="7">
        <f>+Data[[#This Row],[¿El agente gestiona la oferta según la campaña vigente?48]]</f>
        <v>1</v>
      </c>
      <c r="FM194" s="7">
        <f t="shared" si="413"/>
        <v>1</v>
      </c>
      <c r="FN194" s="7">
        <f t="shared" si="414"/>
        <v>1</v>
      </c>
      <c r="FO194" s="7">
        <f t="shared" si="415"/>
        <v>1</v>
      </c>
      <c r="FP194" s="7">
        <f t="shared" si="533"/>
        <v>1</v>
      </c>
      <c r="FQ194" s="7">
        <f t="shared" si="416"/>
        <v>1</v>
      </c>
      <c r="FR194" s="7">
        <f>+Data[[#This Row],[¿El agente registra correctamente todas las interacciones?52]]</f>
        <v>1</v>
      </c>
      <c r="FS194" s="7">
        <f t="shared" si="534"/>
        <v>0</v>
      </c>
      <c r="FT194" s="240">
        <f t="shared" si="417"/>
        <v>1</v>
      </c>
      <c r="FU194" s="7">
        <f>+Data[[#This Row],[¿El agente confirma la titularidad del cliente adecuadamente?53]]</f>
        <v>1</v>
      </c>
      <c r="FV194" s="240">
        <f t="shared" si="418"/>
        <v>1</v>
      </c>
      <c r="FW194" s="240">
        <f t="shared" si="419"/>
        <v>1</v>
      </c>
      <c r="FX194" s="7">
        <f t="shared" si="535"/>
        <v>1</v>
      </c>
      <c r="FY194" s="240">
        <f t="shared" si="420"/>
        <v>1</v>
      </c>
      <c r="FZ194" s="7">
        <f>+Data[[#This Row],[¿El agente evita compartir información sensible?56]]</f>
        <v>1</v>
      </c>
      <c r="GA194" s="7">
        <f t="shared" si="536"/>
        <v>1</v>
      </c>
      <c r="GB194" s="189">
        <f t="shared" si="537"/>
        <v>0.1</v>
      </c>
      <c r="GC194" s="189">
        <f t="shared" si="538"/>
        <v>0.3</v>
      </c>
      <c r="GD194" s="190">
        <f t="shared" si="539"/>
        <v>0</v>
      </c>
      <c r="GE194" s="190">
        <f t="shared" si="540"/>
        <v>0.3</v>
      </c>
      <c r="GF194" s="7">
        <f t="shared" si="541"/>
        <v>0.7</v>
      </c>
      <c r="GG194" s="187">
        <f>1</f>
        <v>1</v>
      </c>
      <c r="GH194" s="187">
        <f t="shared" si="421"/>
        <v>1</v>
      </c>
      <c r="GI194" t="str">
        <f t="shared" si="422"/>
        <v/>
      </c>
      <c r="GJ194" t="str">
        <f t="shared" si="423"/>
        <v/>
      </c>
      <c r="GK194" t="str">
        <f t="shared" si="424"/>
        <v/>
      </c>
      <c r="GN194" t="str">
        <f t="shared" si="425"/>
        <v/>
      </c>
      <c r="GO194" t="str">
        <f t="shared" si="426"/>
        <v/>
      </c>
      <c r="GP194" t="str">
        <f t="shared" si="427"/>
        <v/>
      </c>
      <c r="GQ194" t="str">
        <f t="shared" si="428"/>
        <v/>
      </c>
      <c r="GR194" t="str">
        <f t="shared" si="429"/>
        <v/>
      </c>
      <c r="GS194" t="str">
        <f t="shared" si="430"/>
        <v/>
      </c>
      <c r="GT194" t="str">
        <f t="shared" si="431"/>
        <v/>
      </c>
      <c r="GU194" t="e">
        <f>IF(#REF!="No",#REF!,"")</f>
        <v>#REF!</v>
      </c>
      <c r="GV194" t="str">
        <f t="shared" si="432"/>
        <v/>
      </c>
      <c r="GW194" t="str">
        <f t="shared" si="433"/>
        <v/>
      </c>
      <c r="GX194" t="str">
        <f t="shared" si="434"/>
        <v/>
      </c>
      <c r="GY194" t="str">
        <f t="shared" si="435"/>
        <v/>
      </c>
      <c r="GZ194" t="str">
        <f t="shared" si="436"/>
        <v/>
      </c>
      <c r="HA194" t="str">
        <f t="shared" si="437"/>
        <v/>
      </c>
      <c r="HB194" t="str">
        <f t="shared" si="438"/>
        <v/>
      </c>
      <c r="HC194" t="str">
        <f t="shared" si="439"/>
        <v/>
      </c>
      <c r="HD194" t="str">
        <f t="shared" si="440"/>
        <v/>
      </c>
      <c r="HE194" t="str">
        <f t="shared" si="441"/>
        <v/>
      </c>
      <c r="HF194" t="str">
        <f t="shared" si="442"/>
        <v/>
      </c>
      <c r="HG194" t="str">
        <f t="shared" si="443"/>
        <v/>
      </c>
      <c r="HH194" t="str">
        <f t="shared" si="444"/>
        <v/>
      </c>
      <c r="HI194" t="str">
        <f t="shared" si="445"/>
        <v/>
      </c>
      <c r="HJ194" t="str">
        <f t="shared" si="446"/>
        <v/>
      </c>
      <c r="HK194" t="str">
        <f t="shared" si="447"/>
        <v/>
      </c>
      <c r="HL194" t="str">
        <f t="shared" si="448"/>
        <v/>
      </c>
      <c r="HM194" t="str">
        <f t="shared" si="449"/>
        <v/>
      </c>
      <c r="HN194" t="str">
        <f t="shared" si="450"/>
        <v/>
      </c>
      <c r="HO194" t="str">
        <f t="shared" si="451"/>
        <v/>
      </c>
      <c r="HP194" t="str">
        <f t="shared" si="452"/>
        <v/>
      </c>
      <c r="HQ194" t="e">
        <f>IF(#REF!="No",#REF!,"")</f>
        <v>#REF!</v>
      </c>
      <c r="HR194" t="e">
        <f>IF(#REF!="No",#REF!,"")</f>
        <v>#REF!</v>
      </c>
      <c r="HS194" t="str">
        <f t="shared" si="453"/>
        <v/>
      </c>
      <c r="HT194" t="str">
        <f t="shared" si="454"/>
        <v/>
      </c>
      <c r="HU194" t="str">
        <f t="shared" si="455"/>
        <v/>
      </c>
      <c r="HV194" t="str">
        <f t="shared" si="456"/>
        <v/>
      </c>
      <c r="HW194" t="str">
        <f t="shared" si="457"/>
        <v xml:space="preserve">¿El agente realiza seguimiento adecuado al caso o solicitud? </v>
      </c>
      <c r="HX194" t="str">
        <f t="shared" si="458"/>
        <v xml:space="preserve">¿El agente maneja correctamente las objeciones del cliente? </v>
      </c>
      <c r="HY194" t="str">
        <f t="shared" si="459"/>
        <v/>
      </c>
      <c r="HZ194" t="str">
        <f t="shared" si="460"/>
        <v/>
      </c>
      <c r="IA194" t="str">
        <f t="shared" si="461"/>
        <v/>
      </c>
      <c r="IB194" t="str">
        <f t="shared" si="462"/>
        <v/>
      </c>
      <c r="IC194" t="str">
        <f t="shared" si="463"/>
        <v/>
      </c>
      <c r="ID194" s="187" t="str">
        <f t="shared" si="464"/>
        <v/>
      </c>
      <c r="IE194" s="187" t="str">
        <f t="shared" si="465"/>
        <v/>
      </c>
      <c r="IF194" s="187" t="str">
        <f t="shared" si="466"/>
        <v/>
      </c>
      <c r="IG194" s="187" t="str">
        <f t="shared" si="467"/>
        <v/>
      </c>
      <c r="IH194" s="78" t="str">
        <f>A194&amp;" "&amp;F194&amp;" "&amp;Data[[#This Row],[mes]]</f>
        <v>Roberto Antonio Valdiviezo Batista Outbound jun-26</v>
      </c>
      <c r="II194" s="78">
        <f t="shared" si="544"/>
        <v>3</v>
      </c>
      <c r="IJ194" s="78">
        <f t="shared" si="542"/>
        <v>0</v>
      </c>
      <c r="IK194" s="78">
        <f>IF(Data[[#This Row],[Muestra Critica]]&gt;0,Data[[#This Row],[Muestra Critica]],"")</f>
        <v>1</v>
      </c>
      <c r="IL194">
        <f>IF(IK194="","",COUNTIF($IK$3:$IK609,IK194))</f>
        <v>397</v>
      </c>
      <c r="IM194">
        <f t="shared" si="543"/>
        <v>0</v>
      </c>
      <c r="IN194" s="188" t="str">
        <f t="shared" si="468"/>
        <v>jun-26</v>
      </c>
      <c r="IO194" s="78"/>
      <c r="IP194" s="78"/>
      <c r="IQ194" s="78"/>
      <c r="IR194" s="78"/>
      <c r="IS194" s="78" t="str">
        <f ca="1">IFERROR(_xlfn.XLOOKUP(A:A,HC!B:B,HC!E:E,,0),0)</f>
        <v>&gt; 60 dias</v>
      </c>
    </row>
    <row r="195" spans="1:253" ht="15.5">
      <c r="A195" s="205" t="s">
        <v>322</v>
      </c>
      <c r="B195" s="205">
        <v>65335752</v>
      </c>
      <c r="C195" s="210">
        <v>46174</v>
      </c>
      <c r="D195" s="205" t="s">
        <v>441</v>
      </c>
      <c r="E195" s="205" t="s">
        <v>432</v>
      </c>
      <c r="F195" s="205" t="s">
        <v>32</v>
      </c>
      <c r="G195" s="205" t="s">
        <v>436</v>
      </c>
      <c r="H195" s="205" t="s">
        <v>455</v>
      </c>
      <c r="I195" s="206" t="s">
        <v>447</v>
      </c>
      <c r="J195" s="168" t="s">
        <v>33</v>
      </c>
      <c r="K195" s="168" t="s">
        <v>33</v>
      </c>
      <c r="L195" s="168" t="s">
        <v>33</v>
      </c>
      <c r="M195" s="168" t="s">
        <v>33</v>
      </c>
      <c r="N195" s="168" t="s">
        <v>33</v>
      </c>
      <c r="O195" s="168" t="s">
        <v>33</v>
      </c>
      <c r="P195" s="168" t="s">
        <v>33</v>
      </c>
      <c r="Q195" s="168" t="s">
        <v>33</v>
      </c>
      <c r="R195" s="168" t="s">
        <v>33</v>
      </c>
      <c r="S195" s="168" t="s">
        <v>33</v>
      </c>
      <c r="T195" s="168" t="s">
        <v>33</v>
      </c>
      <c r="U195" s="168" t="s">
        <v>33</v>
      </c>
      <c r="V195" s="169" t="s">
        <v>33</v>
      </c>
      <c r="W195" s="169" t="s">
        <v>33</v>
      </c>
      <c r="X195" s="169" t="s">
        <v>33</v>
      </c>
      <c r="Y195" s="169" t="s">
        <v>33</v>
      </c>
      <c r="Z195" s="169" t="s">
        <v>33</v>
      </c>
      <c r="AA195" s="169" t="s">
        <v>33</v>
      </c>
      <c r="AB195" s="169" t="s">
        <v>33</v>
      </c>
      <c r="AC195" s="169" t="s">
        <v>33</v>
      </c>
      <c r="AD195" s="169" t="s">
        <v>33</v>
      </c>
      <c r="AE195" s="169" t="s">
        <v>33</v>
      </c>
      <c r="AF195" s="169" t="s">
        <v>33</v>
      </c>
      <c r="AG195" s="169" t="s">
        <v>33</v>
      </c>
      <c r="AH195" s="169" t="s">
        <v>33</v>
      </c>
      <c r="AI195" s="169" t="s">
        <v>33</v>
      </c>
      <c r="AJ195" s="169" t="s">
        <v>33</v>
      </c>
      <c r="AK195" s="169" t="s">
        <v>34</v>
      </c>
      <c r="AL195" s="169" t="s">
        <v>33</v>
      </c>
      <c r="AM195" s="169" t="s">
        <v>33</v>
      </c>
      <c r="AN195" s="169" t="s">
        <v>33</v>
      </c>
      <c r="AO195" s="169" t="s">
        <v>33</v>
      </c>
      <c r="AP195" s="169" t="s">
        <v>33</v>
      </c>
      <c r="AQ195" s="169" t="s">
        <v>464</v>
      </c>
      <c r="AR195" s="169" t="s">
        <v>33</v>
      </c>
      <c r="AS195" s="169" t="s">
        <v>33</v>
      </c>
      <c r="AT195" s="169" t="s">
        <v>33</v>
      </c>
      <c r="AU195" s="169" t="s">
        <v>33</v>
      </c>
      <c r="AV195" s="169" t="s">
        <v>33</v>
      </c>
      <c r="AW195" s="169" t="s">
        <v>34</v>
      </c>
      <c r="AX195" s="169" t="s">
        <v>33</v>
      </c>
      <c r="AY195" s="169" t="s">
        <v>33</v>
      </c>
      <c r="AZ195" s="169" t="s">
        <v>33</v>
      </c>
      <c r="BA195" s="169" t="s">
        <v>33</v>
      </c>
      <c r="BB195" s="169" t="s">
        <v>33</v>
      </c>
      <c r="BC195" s="207" t="s">
        <v>33</v>
      </c>
      <c r="BD195" s="207" t="s">
        <v>33</v>
      </c>
      <c r="BE195" s="207" t="s">
        <v>33</v>
      </c>
      <c r="BF195" s="208" t="s">
        <v>33</v>
      </c>
      <c r="BG195" s="196"/>
      <c r="BH195" s="211" t="str">
        <f>Data[[#This Row],[Tipo de Muestra]]</f>
        <v>Critica</v>
      </c>
      <c r="BI195" s="196"/>
      <c r="BJ195" s="196"/>
      <c r="BK195">
        <f t="shared" si="376"/>
        <v>1</v>
      </c>
      <c r="BL195">
        <f t="shared" si="377"/>
        <v>1</v>
      </c>
      <c r="BM195">
        <f t="shared" si="503"/>
        <v>1</v>
      </c>
      <c r="BN195">
        <f t="shared" si="504"/>
        <v>1</v>
      </c>
      <c r="BO195">
        <f t="shared" si="505"/>
        <v>1</v>
      </c>
      <c r="BP195">
        <f t="shared" si="506"/>
        <v>1</v>
      </c>
      <c r="BQ195">
        <f t="shared" si="507"/>
        <v>1</v>
      </c>
      <c r="BR195">
        <f t="shared" si="508"/>
        <v>1</v>
      </c>
      <c r="BS195">
        <f t="shared" si="509"/>
        <v>1</v>
      </c>
      <c r="BT195">
        <f t="shared" si="510"/>
        <v>1</v>
      </c>
      <c r="BU195">
        <f t="shared" si="511"/>
        <v>1</v>
      </c>
      <c r="BV195">
        <f t="shared" si="512"/>
        <v>1</v>
      </c>
      <c r="BW195">
        <f t="shared" si="513"/>
        <v>1</v>
      </c>
      <c r="BX195">
        <f t="shared" si="514"/>
        <v>1</v>
      </c>
      <c r="BY195">
        <f t="shared" si="515"/>
        <v>1</v>
      </c>
      <c r="BZ195">
        <f t="shared" si="516"/>
        <v>1</v>
      </c>
      <c r="CA195">
        <f t="shared" si="517"/>
        <v>1</v>
      </c>
      <c r="CB195">
        <f t="shared" si="518"/>
        <v>1</v>
      </c>
      <c r="CC195">
        <f t="shared" si="519"/>
        <v>1</v>
      </c>
      <c r="CD195">
        <f t="shared" si="520"/>
        <v>1</v>
      </c>
      <c r="CE195">
        <f t="shared" si="521"/>
        <v>1</v>
      </c>
      <c r="CF195">
        <f t="shared" si="469"/>
        <v>1</v>
      </c>
      <c r="CG195">
        <f t="shared" si="470"/>
        <v>1</v>
      </c>
      <c r="CH195">
        <f t="shared" si="471"/>
        <v>1</v>
      </c>
      <c r="CI195">
        <f t="shared" si="472"/>
        <v>1</v>
      </c>
      <c r="CJ195">
        <f t="shared" si="473"/>
        <v>1</v>
      </c>
      <c r="CK195">
        <f t="shared" si="474"/>
        <v>0</v>
      </c>
      <c r="CL195">
        <f t="shared" si="475"/>
        <v>1</v>
      </c>
      <c r="CM195">
        <f t="shared" si="476"/>
        <v>1</v>
      </c>
      <c r="CN195">
        <f t="shared" si="477"/>
        <v>1</v>
      </c>
      <c r="CO195">
        <f t="shared" si="478"/>
        <v>1</v>
      </c>
      <c r="CP195">
        <f t="shared" si="479"/>
        <v>1</v>
      </c>
      <c r="CQ195">
        <f t="shared" si="480"/>
        <v>1</v>
      </c>
      <c r="CR195">
        <f t="shared" si="481"/>
        <v>1</v>
      </c>
      <c r="CS195">
        <f t="shared" si="482"/>
        <v>1</v>
      </c>
      <c r="CT195">
        <f t="shared" si="483"/>
        <v>1</v>
      </c>
      <c r="CU195">
        <f t="shared" si="484"/>
        <v>1</v>
      </c>
      <c r="CV195">
        <f t="shared" si="485"/>
        <v>1</v>
      </c>
      <c r="CW195">
        <f t="shared" si="486"/>
        <v>0</v>
      </c>
      <c r="CX195">
        <f t="shared" si="487"/>
        <v>1</v>
      </c>
      <c r="CY195">
        <f t="shared" si="488"/>
        <v>1</v>
      </c>
      <c r="CZ195">
        <f t="shared" si="489"/>
        <v>1</v>
      </c>
      <c r="DA195">
        <f t="shared" si="490"/>
        <v>1</v>
      </c>
      <c r="DB195">
        <f t="shared" si="491"/>
        <v>1</v>
      </c>
      <c r="DC195" s="187">
        <f t="shared" si="492"/>
        <v>1</v>
      </c>
      <c r="DD195" s="187">
        <f t="shared" si="493"/>
        <v>1</v>
      </c>
      <c r="DE195" s="187">
        <f t="shared" si="494"/>
        <v>1</v>
      </c>
      <c r="DF195" s="187">
        <f t="shared" si="378"/>
        <v>1</v>
      </c>
      <c r="DG195">
        <f t="shared" si="522"/>
        <v>1</v>
      </c>
      <c r="DH195" s="7">
        <f t="shared" si="379"/>
        <v>0.15</v>
      </c>
      <c r="DI195" s="7">
        <f t="shared" si="380"/>
        <v>0.15</v>
      </c>
      <c r="DJ195" s="7">
        <f t="shared" si="381"/>
        <v>0.15</v>
      </c>
      <c r="DK195" s="7">
        <f t="shared" si="523"/>
        <v>0.15</v>
      </c>
      <c r="DL195" s="7">
        <f t="shared" si="382"/>
        <v>0.3</v>
      </c>
      <c r="DM195" s="7">
        <f t="shared" si="383"/>
        <v>0.3</v>
      </c>
      <c r="DN195" s="7">
        <f t="shared" si="384"/>
        <v>0.3</v>
      </c>
      <c r="DO195" s="7">
        <f t="shared" si="385"/>
        <v>0.3</v>
      </c>
      <c r="DP195" s="7">
        <f>IF(MIN(Data[[#This Row],[¿El agente demuestra escucha activa durante la gestión?6]:[¿El agente parafrasea para confirmar entendimiento?9]])=0,0,30%)</f>
        <v>0.3</v>
      </c>
      <c r="DQ195" s="7">
        <f t="shared" si="386"/>
        <v>0.3</v>
      </c>
      <c r="DR195" s="7">
        <f t="shared" si="387"/>
        <v>0.3</v>
      </c>
      <c r="DS195" s="7">
        <f t="shared" si="388"/>
        <v>0.3</v>
      </c>
      <c r="DT195" s="7">
        <f t="shared" si="389"/>
        <v>0.3</v>
      </c>
      <c r="DU195" s="7">
        <f>IF(MIN(Data[[#This Row],[¿El agente adapta su comunicación al cliente?11]:[¿El agente utiliza el plural corporativo correctamente?14]])=0,0,30%)</f>
        <v>0.3</v>
      </c>
      <c r="DV195" s="7">
        <f t="shared" si="390"/>
        <v>0.25</v>
      </c>
      <c r="DW195" s="7">
        <f t="shared" si="524"/>
        <v>0.25</v>
      </c>
      <c r="DX195" s="7">
        <f t="shared" si="525"/>
        <v>1</v>
      </c>
      <c r="DY195" s="7">
        <f t="shared" si="495"/>
        <v>1</v>
      </c>
      <c r="DZ195" s="7">
        <f t="shared" si="496"/>
        <v>1</v>
      </c>
      <c r="EA195" s="7">
        <f t="shared" si="497"/>
        <v>1</v>
      </c>
      <c r="EB195" s="7">
        <f t="shared" si="498"/>
        <v>1</v>
      </c>
      <c r="EC195" s="7">
        <f t="shared" si="526"/>
        <v>1</v>
      </c>
      <c r="ED195" s="7">
        <f t="shared" si="391"/>
        <v>1</v>
      </c>
      <c r="EE195" s="7">
        <f t="shared" si="392"/>
        <v>1</v>
      </c>
      <c r="EF195" s="7">
        <f>IF(SUM(Data[[#This Row],[¿El agente presenta correctamente los beneficios del producto?23]:[¿El agente comunica beneficios emocionales al cliente?24]])=200%,100%,0%)</f>
        <v>1</v>
      </c>
      <c r="EG195" s="7">
        <f t="shared" si="393"/>
        <v>1</v>
      </c>
      <c r="EH195" s="7">
        <f t="shared" si="394"/>
        <v>1</v>
      </c>
      <c r="EI195" s="7">
        <f t="shared" si="395"/>
        <v>1</v>
      </c>
      <c r="EJ195" s="7">
        <f t="shared" si="527"/>
        <v>1</v>
      </c>
      <c r="EK195" s="7">
        <f t="shared" si="396"/>
        <v>1</v>
      </c>
      <c r="EL195" s="7">
        <f>+Data[[#This Row],[¿El agente explica los términos y condiciones del servicio?28]]</f>
        <v>1</v>
      </c>
      <c r="EM195" s="7">
        <f t="shared" si="397"/>
        <v>1</v>
      </c>
      <c r="EN195" s="7">
        <f>+Data[[#This Row],[¿El agente identifica correctamente la solicitud del cliente? 2]]</f>
        <v>1</v>
      </c>
      <c r="EO195" s="7">
        <f t="shared" si="398"/>
        <v>1</v>
      </c>
      <c r="EP195" s="7">
        <f t="shared" si="399"/>
        <v>1</v>
      </c>
      <c r="EQ195" s="7">
        <f t="shared" si="400"/>
        <v>1</v>
      </c>
      <c r="ER195" s="7">
        <f t="shared" si="528"/>
        <v>1</v>
      </c>
      <c r="ES195" s="7">
        <f t="shared" si="401"/>
        <v>1</v>
      </c>
      <c r="ET195" s="7">
        <f t="shared" si="402"/>
        <v>0</v>
      </c>
      <c r="EU195" s="7">
        <f t="shared" si="529"/>
        <v>0</v>
      </c>
      <c r="EV195" s="7">
        <f t="shared" si="403"/>
        <v>1</v>
      </c>
      <c r="EW195" s="7">
        <f t="shared" si="404"/>
        <v>1</v>
      </c>
      <c r="EX195" s="7">
        <f t="shared" si="499"/>
        <v>1</v>
      </c>
      <c r="EY195" s="7">
        <f t="shared" si="500"/>
        <v>1</v>
      </c>
      <c r="EZ195" s="7">
        <f t="shared" si="405"/>
        <v>1</v>
      </c>
      <c r="FA195" s="7">
        <f t="shared" si="501"/>
        <v>1</v>
      </c>
      <c r="FB195" s="7">
        <f t="shared" si="530"/>
        <v>1</v>
      </c>
      <c r="FC195" s="7">
        <f t="shared" si="531"/>
        <v>0</v>
      </c>
      <c r="FD195" s="7">
        <f t="shared" si="406"/>
        <v>1</v>
      </c>
      <c r="FE195" s="7">
        <f t="shared" si="407"/>
        <v>1</v>
      </c>
      <c r="FF195" s="7">
        <f t="shared" si="408"/>
        <v>1</v>
      </c>
      <c r="FG195" s="7">
        <f t="shared" si="409"/>
        <v>1</v>
      </c>
      <c r="FH195" s="7">
        <f t="shared" si="410"/>
        <v>1</v>
      </c>
      <c r="FI195" s="7">
        <f t="shared" si="411"/>
        <v>0</v>
      </c>
      <c r="FJ195" s="7">
        <f t="shared" si="532"/>
        <v>0</v>
      </c>
      <c r="FK195" s="7">
        <f t="shared" si="412"/>
        <v>1</v>
      </c>
      <c r="FL195" s="7">
        <f>+Data[[#This Row],[¿El agente gestiona la oferta según la campaña vigente?48]]</f>
        <v>1</v>
      </c>
      <c r="FM195" s="7">
        <f t="shared" si="413"/>
        <v>1</v>
      </c>
      <c r="FN195" s="7">
        <f t="shared" si="414"/>
        <v>1</v>
      </c>
      <c r="FO195" s="7">
        <f t="shared" si="415"/>
        <v>1</v>
      </c>
      <c r="FP195" s="7">
        <f t="shared" si="533"/>
        <v>1</v>
      </c>
      <c r="FQ195" s="7">
        <f t="shared" si="416"/>
        <v>1</v>
      </c>
      <c r="FR195" s="7">
        <f>+Data[[#This Row],[¿El agente registra correctamente todas las interacciones?52]]</f>
        <v>1</v>
      </c>
      <c r="FS195" s="7">
        <f t="shared" si="534"/>
        <v>0</v>
      </c>
      <c r="FT195" s="240">
        <f t="shared" si="417"/>
        <v>1</v>
      </c>
      <c r="FU195" s="7">
        <f>+Data[[#This Row],[¿El agente confirma la titularidad del cliente adecuadamente?53]]</f>
        <v>1</v>
      </c>
      <c r="FV195" s="240">
        <f t="shared" si="418"/>
        <v>1</v>
      </c>
      <c r="FW195" s="240">
        <f t="shared" si="419"/>
        <v>1</v>
      </c>
      <c r="FX195" s="7">
        <f t="shared" si="535"/>
        <v>1</v>
      </c>
      <c r="FY195" s="240">
        <f t="shared" si="420"/>
        <v>1</v>
      </c>
      <c r="FZ195" s="7">
        <f>+Data[[#This Row],[¿El agente evita compartir información sensible?56]]</f>
        <v>1</v>
      </c>
      <c r="GA195" s="7">
        <f t="shared" si="536"/>
        <v>1</v>
      </c>
      <c r="GB195" s="189">
        <f t="shared" si="537"/>
        <v>0.1</v>
      </c>
      <c r="GC195" s="189">
        <f t="shared" si="538"/>
        <v>0</v>
      </c>
      <c r="GD195" s="190">
        <f t="shared" si="539"/>
        <v>0</v>
      </c>
      <c r="GE195" s="190">
        <f t="shared" si="540"/>
        <v>0.3</v>
      </c>
      <c r="GF195" s="7">
        <f t="shared" si="541"/>
        <v>0.4</v>
      </c>
      <c r="GG195" s="187">
        <f>1</f>
        <v>1</v>
      </c>
      <c r="GH195" s="187">
        <f t="shared" si="421"/>
        <v>1</v>
      </c>
      <c r="GI195" t="str">
        <f t="shared" si="422"/>
        <v/>
      </c>
      <c r="GJ195" t="str">
        <f t="shared" si="423"/>
        <v/>
      </c>
      <c r="GK195" t="str">
        <f t="shared" si="424"/>
        <v/>
      </c>
      <c r="GN195" t="str">
        <f t="shared" si="425"/>
        <v/>
      </c>
      <c r="GO195" t="str">
        <f t="shared" si="426"/>
        <v/>
      </c>
      <c r="GP195" t="str">
        <f t="shared" si="427"/>
        <v/>
      </c>
      <c r="GQ195" t="str">
        <f t="shared" si="428"/>
        <v/>
      </c>
      <c r="GR195" t="str">
        <f t="shared" si="429"/>
        <v/>
      </c>
      <c r="GS195" t="str">
        <f t="shared" si="430"/>
        <v/>
      </c>
      <c r="GT195" t="str">
        <f t="shared" si="431"/>
        <v/>
      </c>
      <c r="GU195" t="e">
        <f>IF(#REF!="No",#REF!,"")</f>
        <v>#REF!</v>
      </c>
      <c r="GV195" t="str">
        <f t="shared" si="432"/>
        <v/>
      </c>
      <c r="GW195" t="str">
        <f t="shared" si="433"/>
        <v/>
      </c>
      <c r="GX195" t="str">
        <f t="shared" si="434"/>
        <v/>
      </c>
      <c r="GY195" t="str">
        <f t="shared" si="435"/>
        <v/>
      </c>
      <c r="GZ195" t="str">
        <f t="shared" si="436"/>
        <v/>
      </c>
      <c r="HA195" t="str">
        <f t="shared" si="437"/>
        <v/>
      </c>
      <c r="HB195" t="str">
        <f t="shared" si="438"/>
        <v/>
      </c>
      <c r="HC195" t="str">
        <f t="shared" si="439"/>
        <v/>
      </c>
      <c r="HD195" t="str">
        <f t="shared" si="440"/>
        <v/>
      </c>
      <c r="HE195" t="str">
        <f t="shared" si="441"/>
        <v/>
      </c>
      <c r="HF195" t="str">
        <f t="shared" si="442"/>
        <v/>
      </c>
      <c r="HG195" t="str">
        <f t="shared" si="443"/>
        <v/>
      </c>
      <c r="HH195" t="str">
        <f t="shared" si="444"/>
        <v/>
      </c>
      <c r="HI195" t="str">
        <f t="shared" si="445"/>
        <v/>
      </c>
      <c r="HJ195" t="str">
        <f t="shared" si="446"/>
        <v/>
      </c>
      <c r="HK195" t="str">
        <f t="shared" si="447"/>
        <v xml:space="preserve">¿El agente utiliza un lenguaje adecuado y profesional? </v>
      </c>
      <c r="HL195" t="str">
        <f t="shared" si="448"/>
        <v/>
      </c>
      <c r="HM195" t="str">
        <f t="shared" si="449"/>
        <v/>
      </c>
      <c r="HN195" t="str">
        <f t="shared" si="450"/>
        <v/>
      </c>
      <c r="HO195" t="str">
        <f t="shared" si="451"/>
        <v/>
      </c>
      <c r="HP195" t="str">
        <f t="shared" si="452"/>
        <v/>
      </c>
      <c r="HQ195" t="e">
        <f>IF(#REF!="No",#REF!,"")</f>
        <v>#REF!</v>
      </c>
      <c r="HR195" t="e">
        <f>IF(#REF!="No",#REF!,"")</f>
        <v>#REF!</v>
      </c>
      <c r="HS195" t="str">
        <f t="shared" si="453"/>
        <v/>
      </c>
      <c r="HT195" t="str">
        <f t="shared" si="454"/>
        <v/>
      </c>
      <c r="HU195" t="str">
        <f t="shared" si="455"/>
        <v/>
      </c>
      <c r="HV195" t="str">
        <f t="shared" si="456"/>
        <v/>
      </c>
      <c r="HW195" t="str">
        <f t="shared" si="457"/>
        <v/>
      </c>
      <c r="HX195" t="str">
        <f t="shared" si="458"/>
        <v xml:space="preserve">¿El agente maneja correctamente las objeciones del cliente? </v>
      </c>
      <c r="HY195" t="str">
        <f t="shared" si="459"/>
        <v/>
      </c>
      <c r="HZ195" t="str">
        <f t="shared" si="460"/>
        <v/>
      </c>
      <c r="IA195" t="str">
        <f t="shared" si="461"/>
        <v/>
      </c>
      <c r="IB195" t="str">
        <f t="shared" si="462"/>
        <v/>
      </c>
      <c r="IC195" t="str">
        <f t="shared" si="463"/>
        <v/>
      </c>
      <c r="ID195" s="187" t="str">
        <f t="shared" si="464"/>
        <v/>
      </c>
      <c r="IE195" s="187" t="str">
        <f t="shared" si="465"/>
        <v/>
      </c>
      <c r="IF195" s="187" t="str">
        <f t="shared" si="466"/>
        <v/>
      </c>
      <c r="IG195" s="187" t="str">
        <f t="shared" si="467"/>
        <v/>
      </c>
      <c r="IH195" s="78" t="str">
        <f>A195&amp;" "&amp;F195&amp;" "&amp;Data[[#This Row],[mes]]</f>
        <v>Gustavo De Jesús Carrión Peréz Outbound jun-26</v>
      </c>
      <c r="II195" s="78">
        <f t="shared" si="544"/>
        <v>3</v>
      </c>
      <c r="IJ195" s="78">
        <f t="shared" si="542"/>
        <v>0</v>
      </c>
      <c r="IK195" s="78">
        <f>IF(Data[[#This Row],[Muestra Critica]]&gt;0,Data[[#This Row],[Muestra Critica]],"")</f>
        <v>1</v>
      </c>
      <c r="IL195">
        <f>IF(IK195="","",COUNTIF($IK$3:$IK610,IK195))</f>
        <v>397</v>
      </c>
      <c r="IM195">
        <f t="shared" si="543"/>
        <v>0</v>
      </c>
      <c r="IN195" s="188" t="str">
        <f t="shared" si="468"/>
        <v>jun-26</v>
      </c>
      <c r="IO195" s="78"/>
      <c r="IP195" s="78"/>
      <c r="IQ195" s="78"/>
      <c r="IR195" s="78"/>
      <c r="IS195" s="78" t="str">
        <f ca="1">IFERROR(_xlfn.XLOOKUP(A:A,HC!B:B,HC!E:E,,0),0)</f>
        <v>&gt; 60 dias</v>
      </c>
    </row>
    <row r="196" spans="1:253" ht="15.5">
      <c r="A196" s="205" t="s">
        <v>321</v>
      </c>
      <c r="B196" s="205">
        <v>66467747</v>
      </c>
      <c r="C196" s="210">
        <v>46174</v>
      </c>
      <c r="D196" s="205" t="s">
        <v>441</v>
      </c>
      <c r="E196" s="205" t="s">
        <v>432</v>
      </c>
      <c r="F196" s="205" t="s">
        <v>32</v>
      </c>
      <c r="G196" s="205" t="s">
        <v>436</v>
      </c>
      <c r="H196" s="205" t="s">
        <v>455</v>
      </c>
      <c r="I196" s="206" t="s">
        <v>447</v>
      </c>
      <c r="J196" s="168" t="s">
        <v>33</v>
      </c>
      <c r="K196" s="168" t="s">
        <v>33</v>
      </c>
      <c r="L196" s="168" t="s">
        <v>33</v>
      </c>
      <c r="M196" s="168" t="s">
        <v>33</v>
      </c>
      <c r="N196" s="168" t="s">
        <v>33</v>
      </c>
      <c r="O196" s="168" t="s">
        <v>33</v>
      </c>
      <c r="P196" s="168" t="s">
        <v>33</v>
      </c>
      <c r="Q196" s="168" t="s">
        <v>33</v>
      </c>
      <c r="R196" s="168" t="s">
        <v>33</v>
      </c>
      <c r="S196" s="168" t="s">
        <v>33</v>
      </c>
      <c r="T196" s="168" t="s">
        <v>33</v>
      </c>
      <c r="U196" s="168" t="s">
        <v>33</v>
      </c>
      <c r="V196" s="169" t="s">
        <v>33</v>
      </c>
      <c r="W196" s="169" t="s">
        <v>33</v>
      </c>
      <c r="X196" s="169" t="s">
        <v>33</v>
      </c>
      <c r="Y196" s="169" t="s">
        <v>33</v>
      </c>
      <c r="Z196" s="169" t="s">
        <v>33</v>
      </c>
      <c r="AA196" s="169" t="s">
        <v>33</v>
      </c>
      <c r="AB196" s="169" t="s">
        <v>33</v>
      </c>
      <c r="AC196" s="169" t="s">
        <v>33</v>
      </c>
      <c r="AD196" s="169" t="s">
        <v>33</v>
      </c>
      <c r="AE196" s="169" t="s">
        <v>33</v>
      </c>
      <c r="AF196" s="169" t="s">
        <v>33</v>
      </c>
      <c r="AG196" s="169" t="s">
        <v>33</v>
      </c>
      <c r="AH196" s="169" t="s">
        <v>33</v>
      </c>
      <c r="AI196" s="169" t="s">
        <v>33</v>
      </c>
      <c r="AJ196" s="169" t="s">
        <v>33</v>
      </c>
      <c r="AK196" s="169" t="s">
        <v>33</v>
      </c>
      <c r="AL196" s="169" t="s">
        <v>33</v>
      </c>
      <c r="AM196" s="169" t="s">
        <v>33</v>
      </c>
      <c r="AN196" s="169" t="s">
        <v>34</v>
      </c>
      <c r="AO196" s="169" t="s">
        <v>33</v>
      </c>
      <c r="AP196" s="169" t="s">
        <v>33</v>
      </c>
      <c r="AQ196" s="169" t="s">
        <v>464</v>
      </c>
      <c r="AR196" s="169" t="s">
        <v>33</v>
      </c>
      <c r="AS196" s="169" t="s">
        <v>33</v>
      </c>
      <c r="AT196" s="169" t="s">
        <v>33</v>
      </c>
      <c r="AU196" s="169" t="s">
        <v>33</v>
      </c>
      <c r="AV196" s="169" t="s">
        <v>33</v>
      </c>
      <c r="AW196" s="169" t="s">
        <v>33</v>
      </c>
      <c r="AX196" s="169" t="s">
        <v>33</v>
      </c>
      <c r="AY196" s="169" t="s">
        <v>33</v>
      </c>
      <c r="AZ196" s="169" t="s">
        <v>33</v>
      </c>
      <c r="BA196" s="169" t="s">
        <v>33</v>
      </c>
      <c r="BB196" s="169" t="s">
        <v>33</v>
      </c>
      <c r="BC196" s="207" t="s">
        <v>33</v>
      </c>
      <c r="BD196" s="207" t="s">
        <v>33</v>
      </c>
      <c r="BE196" s="207" t="s">
        <v>33</v>
      </c>
      <c r="BF196" s="208" t="s">
        <v>33</v>
      </c>
      <c r="BG196" s="196"/>
      <c r="BH196" s="211" t="str">
        <f>Data[[#This Row],[Tipo de Muestra]]</f>
        <v>Critica</v>
      </c>
      <c r="BI196" s="196"/>
      <c r="BJ196" s="196"/>
      <c r="BK196">
        <f t="shared" ref="BK196:BK258" si="545">IF(OR(J196="Si",J196="N/A"),1,0)</f>
        <v>1</v>
      </c>
      <c r="BL196">
        <f t="shared" ref="BL196:BL258" si="546">IF(OR(K196="Si",K196="N/A"),1,0)</f>
        <v>1</v>
      </c>
      <c r="BM196">
        <f t="shared" si="503"/>
        <v>1</v>
      </c>
      <c r="BN196">
        <f t="shared" si="504"/>
        <v>1</v>
      </c>
      <c r="BO196">
        <f t="shared" si="505"/>
        <v>1</v>
      </c>
      <c r="BP196">
        <f t="shared" si="506"/>
        <v>1</v>
      </c>
      <c r="BQ196">
        <f t="shared" si="507"/>
        <v>1</v>
      </c>
      <c r="BR196">
        <f t="shared" si="508"/>
        <v>1</v>
      </c>
      <c r="BS196">
        <f t="shared" si="509"/>
        <v>1</v>
      </c>
      <c r="BT196">
        <f t="shared" si="510"/>
        <v>1</v>
      </c>
      <c r="BU196">
        <f t="shared" si="511"/>
        <v>1</v>
      </c>
      <c r="BV196">
        <f t="shared" si="512"/>
        <v>1</v>
      </c>
      <c r="BW196">
        <f t="shared" si="513"/>
        <v>1</v>
      </c>
      <c r="BX196">
        <f t="shared" si="514"/>
        <v>1</v>
      </c>
      <c r="BY196">
        <f t="shared" si="515"/>
        <v>1</v>
      </c>
      <c r="BZ196">
        <f t="shared" si="516"/>
        <v>1</v>
      </c>
      <c r="CA196">
        <f t="shared" si="517"/>
        <v>1</v>
      </c>
      <c r="CB196">
        <f t="shared" si="518"/>
        <v>1</v>
      </c>
      <c r="CC196">
        <f t="shared" si="519"/>
        <v>1</v>
      </c>
      <c r="CD196">
        <f t="shared" si="520"/>
        <v>1</v>
      </c>
      <c r="CE196">
        <f t="shared" si="521"/>
        <v>1</v>
      </c>
      <c r="CF196">
        <f t="shared" si="469"/>
        <v>1</v>
      </c>
      <c r="CG196">
        <f t="shared" si="470"/>
        <v>1</v>
      </c>
      <c r="CH196">
        <f t="shared" si="471"/>
        <v>1</v>
      </c>
      <c r="CI196">
        <f t="shared" si="472"/>
        <v>1</v>
      </c>
      <c r="CJ196">
        <f t="shared" si="473"/>
        <v>1</v>
      </c>
      <c r="CK196">
        <f t="shared" si="474"/>
        <v>1</v>
      </c>
      <c r="CL196">
        <f t="shared" si="475"/>
        <v>1</v>
      </c>
      <c r="CM196">
        <f t="shared" si="476"/>
        <v>1</v>
      </c>
      <c r="CN196">
        <f t="shared" si="477"/>
        <v>0</v>
      </c>
      <c r="CO196">
        <f t="shared" si="478"/>
        <v>1</v>
      </c>
      <c r="CP196">
        <f t="shared" si="479"/>
        <v>1</v>
      </c>
      <c r="CQ196">
        <f t="shared" si="480"/>
        <v>1</v>
      </c>
      <c r="CR196">
        <f t="shared" si="481"/>
        <v>1</v>
      </c>
      <c r="CS196">
        <f t="shared" si="482"/>
        <v>1</v>
      </c>
      <c r="CT196">
        <f t="shared" si="483"/>
        <v>1</v>
      </c>
      <c r="CU196">
        <f t="shared" si="484"/>
        <v>1</v>
      </c>
      <c r="CV196">
        <f t="shared" si="485"/>
        <v>1</v>
      </c>
      <c r="CW196">
        <f t="shared" si="486"/>
        <v>1</v>
      </c>
      <c r="CX196">
        <f t="shared" si="487"/>
        <v>1</v>
      </c>
      <c r="CY196">
        <f t="shared" si="488"/>
        <v>1</v>
      </c>
      <c r="CZ196">
        <f t="shared" si="489"/>
        <v>1</v>
      </c>
      <c r="DA196">
        <f t="shared" si="490"/>
        <v>1</v>
      </c>
      <c r="DB196">
        <f t="shared" si="491"/>
        <v>1</v>
      </c>
      <c r="DC196" s="187">
        <f t="shared" si="492"/>
        <v>1</v>
      </c>
      <c r="DD196" s="187">
        <f t="shared" si="493"/>
        <v>1</v>
      </c>
      <c r="DE196" s="187">
        <f t="shared" si="494"/>
        <v>1</v>
      </c>
      <c r="DF196" s="187">
        <f t="shared" ref="DF196:DF258" si="547">IF(OR(BE196="Si",BE196="N/A"),1,0)</f>
        <v>1</v>
      </c>
      <c r="DG196">
        <f t="shared" si="522"/>
        <v>1</v>
      </c>
      <c r="DH196" s="7">
        <f t="shared" ref="DH196:DH258" si="548">IF((J196="No"),0,$DH$2)</f>
        <v>0.15</v>
      </c>
      <c r="DI196" s="7">
        <f t="shared" ref="DI196:DI258" si="549">IF((K196="No"),0,$DH$2)</f>
        <v>0.15</v>
      </c>
      <c r="DJ196" s="7">
        <f t="shared" ref="DJ196:DJ258" si="550">IF((L196="No"),0,$DH$2)</f>
        <v>0.15</v>
      </c>
      <c r="DK196" s="7">
        <f t="shared" si="523"/>
        <v>0.15</v>
      </c>
      <c r="DL196" s="7">
        <f t="shared" ref="DL196:DL258" si="551">IF((M196="No"),0,$DL$2)</f>
        <v>0.3</v>
      </c>
      <c r="DM196" s="7">
        <f t="shared" ref="DM196:DM258" si="552">IF((N196="No"),0,$DL$2)</f>
        <v>0.3</v>
      </c>
      <c r="DN196" s="7">
        <f t="shared" ref="DN196:DN258" si="553">IF((O196="No"),0,$DL$2)</f>
        <v>0.3</v>
      </c>
      <c r="DO196" s="7">
        <f t="shared" ref="DO196:DO258" si="554">IF((P196="No"),0,$DL$2)</f>
        <v>0.3</v>
      </c>
      <c r="DP196" s="7">
        <f>IF(MIN(Data[[#This Row],[¿El agente demuestra escucha activa durante la gestión?6]:[¿El agente parafrasea para confirmar entendimiento?9]])=0,0,30%)</f>
        <v>0.3</v>
      </c>
      <c r="DQ196" s="7">
        <f t="shared" ref="DQ196:DQ258" si="555">IF((Q196="No"),0,$DQ$2)</f>
        <v>0.3</v>
      </c>
      <c r="DR196" s="7">
        <f t="shared" ref="DR196:DR258" si="556">IF((R196="No"),0,$DQ$2)</f>
        <v>0.3</v>
      </c>
      <c r="DS196" s="7">
        <f t="shared" ref="DS196:DS258" si="557">IF((S196="No"),0,$DQ$2)</f>
        <v>0.3</v>
      </c>
      <c r="DT196" s="7">
        <f t="shared" ref="DT196:DT258" si="558">IF((T196="No"),0,$DQ$2)</f>
        <v>0.3</v>
      </c>
      <c r="DU196" s="7">
        <f>IF(MIN(Data[[#This Row],[¿El agente adapta su comunicación al cliente?11]:[¿El agente utiliza el plural corporativo correctamente?14]])=0,0,30%)</f>
        <v>0.3</v>
      </c>
      <c r="DV196" s="7">
        <f t="shared" ref="DV196:DV258" si="559">IF((U196="No"),0,$DV$2)</f>
        <v>0.25</v>
      </c>
      <c r="DW196" s="7">
        <f t="shared" si="524"/>
        <v>0.25</v>
      </c>
      <c r="DX196" s="7">
        <f t="shared" si="525"/>
        <v>1</v>
      </c>
      <c r="DY196" s="7">
        <f t="shared" si="495"/>
        <v>1</v>
      </c>
      <c r="DZ196" s="7">
        <f t="shared" si="496"/>
        <v>1</v>
      </c>
      <c r="EA196" s="7">
        <f t="shared" si="497"/>
        <v>1</v>
      </c>
      <c r="EB196" s="7">
        <f t="shared" si="498"/>
        <v>1</v>
      </c>
      <c r="EC196" s="7">
        <f t="shared" si="526"/>
        <v>1</v>
      </c>
      <c r="ED196" s="7">
        <f t="shared" ref="ED196:ED258" si="560">IF((Z196="No"),0,$DY$2)</f>
        <v>1</v>
      </c>
      <c r="EE196" s="7">
        <f t="shared" ref="EE196:EE258" si="561">IF((AA196="No"),0,$DY$2)</f>
        <v>1</v>
      </c>
      <c r="EF196" s="7">
        <f>IF(SUM(Data[[#This Row],[¿El agente presenta correctamente los beneficios del producto?23]:[¿El agente comunica beneficios emocionales al cliente?24]])=200%,100%,0%)</f>
        <v>1</v>
      </c>
      <c r="EG196" s="7">
        <f t="shared" ref="EG196:EG258" si="562">IF((AB196="No"),0,$DY$2)</f>
        <v>1</v>
      </c>
      <c r="EH196" s="7">
        <f t="shared" ref="EH196:EH258" si="563">IF((AC196="No"),0,$DY$2)</f>
        <v>1</v>
      </c>
      <c r="EI196" s="7">
        <f t="shared" ref="EI196:EI258" si="564">IF((AD196="No"),0,$DY$2)</f>
        <v>1</v>
      </c>
      <c r="EJ196" s="7">
        <f t="shared" si="527"/>
        <v>1</v>
      </c>
      <c r="EK196" s="7">
        <f t="shared" ref="EK196:EK258" si="565">IF((AE196="No"),0,$DY$2)</f>
        <v>1</v>
      </c>
      <c r="EL196" s="7">
        <f>+Data[[#This Row],[¿El agente explica los términos y condiciones del servicio?28]]</f>
        <v>1</v>
      </c>
      <c r="EM196" s="7">
        <f t="shared" ref="EM196:EM258" si="566">IF((AF196="No"),0,$DY$2)</f>
        <v>1</v>
      </c>
      <c r="EN196" s="7">
        <f>+Data[[#This Row],[¿El agente identifica correctamente la solicitud del cliente? 2]]</f>
        <v>1</v>
      </c>
      <c r="EO196" s="7">
        <f t="shared" ref="EO196:EO258" si="567">IF((AG196="No"),0,$DY$2)</f>
        <v>1</v>
      </c>
      <c r="EP196" s="7">
        <f t="shared" ref="EP196:EP258" si="568">IF((AH196="No"),0,$DY$2)</f>
        <v>1</v>
      </c>
      <c r="EQ196" s="7">
        <f t="shared" ref="EQ196:EQ258" si="569">IF((AI196="No"),0,$DY$2)</f>
        <v>1</v>
      </c>
      <c r="ER196" s="7">
        <f t="shared" si="528"/>
        <v>1</v>
      </c>
      <c r="ES196" s="7">
        <f t="shared" ref="ES196:ES258" si="570">IF((AJ196="No"),0,$DY$2)</f>
        <v>1</v>
      </c>
      <c r="ET196" s="7">
        <f t="shared" ref="ET196:ET258" si="571">IF((AK196="No"),0,$DY$2)</f>
        <v>1</v>
      </c>
      <c r="EU196" s="7">
        <f t="shared" si="529"/>
        <v>1</v>
      </c>
      <c r="EV196" s="7">
        <f t="shared" ref="EV196:EV258" si="572">IF((AL196="No"),0,$DY$2)</f>
        <v>1</v>
      </c>
      <c r="EW196" s="7">
        <f t="shared" ref="EW196:EW258" si="573">IF((AM196="No"),0,$DY$2)</f>
        <v>1</v>
      </c>
      <c r="EX196" s="7">
        <f t="shared" si="499"/>
        <v>1</v>
      </c>
      <c r="EY196" s="7">
        <f t="shared" si="500"/>
        <v>1</v>
      </c>
      <c r="EZ196" s="7">
        <f t="shared" ref="EZ196:EZ258" si="574">IF((AP196="No"),0,$DY$2)</f>
        <v>1</v>
      </c>
      <c r="FA196" s="7">
        <f t="shared" si="501"/>
        <v>1</v>
      </c>
      <c r="FB196" s="7">
        <f t="shared" si="530"/>
        <v>1</v>
      </c>
      <c r="FC196" s="7">
        <f t="shared" si="531"/>
        <v>1</v>
      </c>
      <c r="FD196" s="7">
        <f t="shared" ref="FD196:FD258" si="575">IF((AR196="No"),0,$DY$2)</f>
        <v>1</v>
      </c>
      <c r="FE196" s="7">
        <f t="shared" ref="FE196:FE258" si="576">IF((AS196="No"),0,$DY$2)</f>
        <v>1</v>
      </c>
      <c r="FF196" s="7">
        <f t="shared" ref="FF196:FF258" si="577">IF((AT196="No"),0,$DY$2)</f>
        <v>1</v>
      </c>
      <c r="FG196" s="7">
        <f t="shared" ref="FG196:FG258" si="578">IF((AU196="No"),0,$DY$2)</f>
        <v>1</v>
      </c>
      <c r="FH196" s="7">
        <f t="shared" ref="FH196:FH258" si="579">IF((AV196="No"),0,$DY$2)</f>
        <v>1</v>
      </c>
      <c r="FI196" s="7">
        <f t="shared" ref="FI196:FI258" si="580">IF((AW196="No"),0,$DY$2)</f>
        <v>1</v>
      </c>
      <c r="FJ196" s="7">
        <f t="shared" si="532"/>
        <v>1</v>
      </c>
      <c r="FK196" s="7">
        <f t="shared" ref="FK196:FK258" si="581">IF((AX196="No"),0,$DY$2)</f>
        <v>1</v>
      </c>
      <c r="FL196" s="7">
        <f>+Data[[#This Row],[¿El agente gestiona la oferta según la campaña vigente?48]]</f>
        <v>1</v>
      </c>
      <c r="FM196" s="7">
        <f t="shared" ref="FM196:FM258" si="582">IF((AY196="No"),0,$DY$2)</f>
        <v>1</v>
      </c>
      <c r="FN196" s="7">
        <f t="shared" ref="FN196:FN258" si="583">IF((AZ196="No"),0,$DY$2)</f>
        <v>1</v>
      </c>
      <c r="FO196" s="7">
        <f t="shared" ref="FO196:FO258" si="584">IF((BA196="No"),0,$DY$2)</f>
        <v>1</v>
      </c>
      <c r="FP196" s="7">
        <f t="shared" si="533"/>
        <v>1</v>
      </c>
      <c r="FQ196" s="7">
        <f t="shared" ref="FQ196:FQ258" si="585">IF((BB196="No"),0,$DY$2)</f>
        <v>1</v>
      </c>
      <c r="FR196" s="7">
        <f>+Data[[#This Row],[¿El agente registra correctamente todas las interacciones?52]]</f>
        <v>1</v>
      </c>
      <c r="FS196" s="7">
        <f t="shared" si="534"/>
        <v>1</v>
      </c>
      <c r="FT196" s="240">
        <f t="shared" ref="FT196:FT258" si="586">IF((BC196="No"),0,$DY$2)</f>
        <v>1</v>
      </c>
      <c r="FU196" s="7">
        <f>+Data[[#This Row],[¿El agente confirma la titularidad del cliente adecuadamente?53]]</f>
        <v>1</v>
      </c>
      <c r="FV196" s="240">
        <f t="shared" ref="FV196:FV258" si="587">IF((BD196="No"),0,$DY$2)</f>
        <v>1</v>
      </c>
      <c r="FW196" s="240">
        <f t="shared" ref="FW196:FW258" si="588">IF((BE196="No"),0,$DY$2)</f>
        <v>1</v>
      </c>
      <c r="FX196" s="7">
        <f t="shared" si="535"/>
        <v>1</v>
      </c>
      <c r="FY196" s="240">
        <f t="shared" ref="FY196:FY258" si="589">IF((BF196="No"),0,$DY$2)</f>
        <v>1</v>
      </c>
      <c r="FZ196" s="7">
        <f>+Data[[#This Row],[¿El agente evita compartir información sensible?56]]</f>
        <v>1</v>
      </c>
      <c r="GA196" s="7">
        <f t="shared" si="536"/>
        <v>1</v>
      </c>
      <c r="GB196" s="189">
        <f t="shared" si="537"/>
        <v>0.1</v>
      </c>
      <c r="GC196" s="189">
        <f t="shared" si="538"/>
        <v>0.3</v>
      </c>
      <c r="GD196" s="190">
        <f t="shared" si="539"/>
        <v>0.3</v>
      </c>
      <c r="GE196" s="190">
        <f t="shared" si="540"/>
        <v>0.3</v>
      </c>
      <c r="GF196" s="7">
        <f t="shared" si="541"/>
        <v>1</v>
      </c>
      <c r="GG196" s="187">
        <f>1</f>
        <v>1</v>
      </c>
      <c r="GH196" s="187">
        <f t="shared" ref="GH196:GH258" si="590">IF((BH196="Critica"),1,0)</f>
        <v>1</v>
      </c>
      <c r="GI196" t="str">
        <f t="shared" ref="GI196:GI258" si="591">IF(J196="No",J$3,"")</f>
        <v/>
      </c>
      <c r="GJ196" t="str">
        <f t="shared" ref="GJ196:GJ258" si="592">IF(K196="No",K$3,"")</f>
        <v/>
      </c>
      <c r="GK196" t="str">
        <f t="shared" ref="GK196:GK258" si="593">IF(L196="No",L$3,"")</f>
        <v/>
      </c>
      <c r="GN196" t="str">
        <f t="shared" ref="GN196:GN258" si="594">IF(O196="No",O$3,"")</f>
        <v/>
      </c>
      <c r="GO196" t="str">
        <f t="shared" ref="GO196:GO258" si="595">IF(P196="No",P$3,"")</f>
        <v/>
      </c>
      <c r="GP196" t="str">
        <f t="shared" ref="GP196:GP258" si="596">IF(Q196="No",Q$3,"")</f>
        <v/>
      </c>
      <c r="GQ196" t="str">
        <f t="shared" ref="GQ196:GQ258" si="597">IF(R196="No",R$3,"")</f>
        <v/>
      </c>
      <c r="GR196" t="str">
        <f t="shared" ref="GR196:GR258" si="598">IF(S196="No",S$3,"")</f>
        <v/>
      </c>
      <c r="GS196" t="str">
        <f t="shared" ref="GS196:GS258" si="599">IF(T196="No",T$3,"")</f>
        <v/>
      </c>
      <c r="GT196" t="str">
        <f t="shared" ref="GT196:GT258" si="600">IF(U196="No",U$3,"")</f>
        <v/>
      </c>
      <c r="GU196" t="e">
        <f>IF(#REF!="No",#REF!,"")</f>
        <v>#REF!</v>
      </c>
      <c r="GV196" t="str">
        <f t="shared" ref="GV196:GV258" si="601">IF(V196="No",V$3,"")</f>
        <v/>
      </c>
      <c r="GW196" t="str">
        <f t="shared" ref="GW196:GW258" si="602">IF(W196="No",W$3,"")</f>
        <v/>
      </c>
      <c r="GX196" t="str">
        <f t="shared" ref="GX196:GX258" si="603">IF(X196="No",X$3,"")</f>
        <v/>
      </c>
      <c r="GY196" t="str">
        <f t="shared" ref="GY196:GY258" si="604">IF(Y196="No",Y$3,"")</f>
        <v/>
      </c>
      <c r="GZ196" t="str">
        <f t="shared" ref="GZ196:GZ258" si="605">IF(Z196="No",Z$3,"")</f>
        <v/>
      </c>
      <c r="HA196" t="str">
        <f t="shared" ref="HA196:HA258" si="606">IF(AA196="No",AA$3,"")</f>
        <v/>
      </c>
      <c r="HB196" t="str">
        <f t="shared" ref="HB196:HB258" si="607">IF(AB196="No",AB$3,"")</f>
        <v/>
      </c>
      <c r="HC196" t="str">
        <f t="shared" ref="HC196:HC258" si="608">IF(AC196="No",AC$3,"")</f>
        <v/>
      </c>
      <c r="HD196" t="str">
        <f t="shared" ref="HD196:HD258" si="609">IF(AD196="No",AD$3,"")</f>
        <v/>
      </c>
      <c r="HE196" t="str">
        <f t="shared" ref="HE196:HE258" si="610">IF(AE196="No",AE$3,"")</f>
        <v/>
      </c>
      <c r="HF196" t="str">
        <f t="shared" ref="HF196:HF258" si="611">IF(AF196="No",AF$3,"")</f>
        <v/>
      </c>
      <c r="HG196" t="str">
        <f t="shared" ref="HG196:HG258" si="612">IF(AG196="No",AG$3,"")</f>
        <v/>
      </c>
      <c r="HH196" t="str">
        <f t="shared" ref="HH196:HH258" si="613">IF(AH196="No",AH$3,"")</f>
        <v/>
      </c>
      <c r="HI196" t="str">
        <f t="shared" ref="HI196:HI258" si="614">IF(AI196="No",AI$3,"")</f>
        <v/>
      </c>
      <c r="HJ196" t="str">
        <f t="shared" ref="HJ196:HJ258" si="615">IF(AJ196="No",AJ$3,"")</f>
        <v/>
      </c>
      <c r="HK196" t="str">
        <f t="shared" ref="HK196:HK258" si="616">IF(AK196="No",AK$3,"")</f>
        <v/>
      </c>
      <c r="HL196" t="str">
        <f t="shared" ref="HL196:HL258" si="617">IF(AL196="No",AL$3,"")</f>
        <v/>
      </c>
      <c r="HM196" t="str">
        <f t="shared" ref="HM196:HM258" si="618">IF(AM196="No",AM$3,"")</f>
        <v/>
      </c>
      <c r="HN196" t="str">
        <f t="shared" ref="HN196:HN258" si="619">IF(AN196="No",AN$3,"")</f>
        <v xml:space="preserve">¿El agente identifica cuentas malas cuando corresponde? </v>
      </c>
      <c r="HO196" t="str">
        <f t="shared" ref="HO196:HO258" si="620">IF(AO196="No",AO$3,"")</f>
        <v/>
      </c>
      <c r="HP196" t="str">
        <f t="shared" ref="HP196:HP258" si="621">IF(AP196="No",AP$3,"")</f>
        <v/>
      </c>
      <c r="HQ196" t="e">
        <f>IF(#REF!="No",#REF!,"")</f>
        <v>#REF!</v>
      </c>
      <c r="HR196" t="e">
        <f>IF(#REF!="No",#REF!,"")</f>
        <v>#REF!</v>
      </c>
      <c r="HS196" t="str">
        <f t="shared" ref="HS196:HS258" si="622">IF(AR196="No",AR$3,"")</f>
        <v/>
      </c>
      <c r="HT196" t="str">
        <f t="shared" ref="HT196:HT258" si="623">IF(AS196="No",AS$3,"")</f>
        <v/>
      </c>
      <c r="HU196" t="str">
        <f t="shared" ref="HU196:HU258" si="624">IF(AT196="No",AT$3,"")</f>
        <v/>
      </c>
      <c r="HV196" t="str">
        <f t="shared" ref="HV196:HV258" si="625">IF(AU196="No",AU$3,"")</f>
        <v/>
      </c>
      <c r="HW196" t="str">
        <f t="shared" ref="HW196:HW258" si="626">IF(AV196="No",AV$3,"")</f>
        <v/>
      </c>
      <c r="HX196" t="str">
        <f t="shared" ref="HX196:HX258" si="627">IF(AW196="No",AW$3,"")</f>
        <v/>
      </c>
      <c r="HY196" t="str">
        <f t="shared" ref="HY196:HY258" si="628">IF(AX196="No",AX$3,"")</f>
        <v/>
      </c>
      <c r="HZ196" t="str">
        <f t="shared" ref="HZ196:HZ258" si="629">IF(AY196="No",AY$3,"")</f>
        <v/>
      </c>
      <c r="IA196" t="str">
        <f t="shared" ref="IA196:IA258" si="630">IF(AZ196="No",AZ$3,"")</f>
        <v/>
      </c>
      <c r="IB196" t="str">
        <f t="shared" ref="IB196:IB258" si="631">IF(BA196="No",BA$3,"")</f>
        <v/>
      </c>
      <c r="IC196" t="str">
        <f t="shared" ref="IC196:IC258" si="632">IF(BB196="No",BB$3,"")</f>
        <v/>
      </c>
      <c r="ID196" s="187" t="str">
        <f t="shared" ref="ID196:ID258" si="633">IF(BC196="No",BC$3,"")</f>
        <v/>
      </c>
      <c r="IE196" s="187" t="str">
        <f t="shared" ref="IE196:IE258" si="634">IF(BD196="No",BD$3,"")</f>
        <v/>
      </c>
      <c r="IF196" s="187" t="str">
        <f t="shared" ref="IF196:IF258" si="635">IF(BE196="No",BE$3,"")</f>
        <v/>
      </c>
      <c r="IG196" s="187" t="str">
        <f t="shared" ref="IG196:IG258" si="636">IF(BF196="No",BF$3,"")</f>
        <v/>
      </c>
      <c r="IH196" s="78" t="str">
        <f>A196&amp;" "&amp;F196&amp;" "&amp;Data[[#This Row],[mes]]</f>
        <v>Abdiel Josafat Espinosa Outbound jun-26</v>
      </c>
      <c r="II196" s="78">
        <f t="shared" si="544"/>
        <v>3</v>
      </c>
      <c r="IJ196" s="78">
        <f t="shared" si="542"/>
        <v>0</v>
      </c>
      <c r="IK196" s="78">
        <f>IF(Data[[#This Row],[Muestra Critica]]&gt;0,Data[[#This Row],[Muestra Critica]],"")</f>
        <v>1</v>
      </c>
      <c r="IL196">
        <f>IF(IK196="","",COUNTIF($IK$3:$IK611,IK196))</f>
        <v>397</v>
      </c>
      <c r="IM196">
        <f t="shared" si="543"/>
        <v>0</v>
      </c>
      <c r="IN196" s="188" t="str">
        <f t="shared" ref="IN196:IN259" si="637">TEXT(C196,"mmm-yy")</f>
        <v>jun-26</v>
      </c>
      <c r="IO196" s="78"/>
      <c r="IP196" s="78"/>
      <c r="IQ196" s="78"/>
      <c r="IR196" s="78"/>
      <c r="IS196" s="78" t="str">
        <f ca="1">IFERROR(_xlfn.XLOOKUP(A:A,HC!B:B,HC!E:E,,0),0)</f>
        <v>&gt; 60 dias</v>
      </c>
    </row>
    <row r="197" spans="1:253" ht="15.5">
      <c r="A197" s="205" t="s">
        <v>323</v>
      </c>
      <c r="B197" s="205">
        <v>60506168</v>
      </c>
      <c r="C197" s="210">
        <v>46174</v>
      </c>
      <c r="D197" s="205" t="s">
        <v>449</v>
      </c>
      <c r="E197" s="205" t="s">
        <v>434</v>
      </c>
      <c r="F197" s="205" t="s">
        <v>32</v>
      </c>
      <c r="G197" s="205" t="s">
        <v>436</v>
      </c>
      <c r="H197" s="205" t="s">
        <v>455</v>
      </c>
      <c r="I197" s="206" t="s">
        <v>447</v>
      </c>
      <c r="J197" s="168" t="s">
        <v>33</v>
      </c>
      <c r="K197" s="168" t="s">
        <v>33</v>
      </c>
      <c r="L197" s="168" t="s">
        <v>33</v>
      </c>
      <c r="M197" s="168" t="s">
        <v>33</v>
      </c>
      <c r="N197" s="168" t="s">
        <v>33</v>
      </c>
      <c r="O197" s="168" t="s">
        <v>33</v>
      </c>
      <c r="P197" s="168" t="s">
        <v>33</v>
      </c>
      <c r="Q197" s="168" t="s">
        <v>33</v>
      </c>
      <c r="R197" s="168" t="s">
        <v>33</v>
      </c>
      <c r="S197" s="168" t="s">
        <v>33</v>
      </c>
      <c r="T197" s="168" t="s">
        <v>33</v>
      </c>
      <c r="U197" s="168" t="s">
        <v>33</v>
      </c>
      <c r="V197" s="169" t="s">
        <v>33</v>
      </c>
      <c r="W197" s="169" t="s">
        <v>33</v>
      </c>
      <c r="X197" s="169" t="s">
        <v>33</v>
      </c>
      <c r="Y197" s="169" t="s">
        <v>33</v>
      </c>
      <c r="Z197" s="169" t="s">
        <v>33</v>
      </c>
      <c r="AA197" s="169" t="s">
        <v>33</v>
      </c>
      <c r="AB197" s="169" t="s">
        <v>33</v>
      </c>
      <c r="AC197" s="169" t="s">
        <v>33</v>
      </c>
      <c r="AD197" s="169" t="s">
        <v>33</v>
      </c>
      <c r="AE197" s="169" t="s">
        <v>33</v>
      </c>
      <c r="AF197" s="169" t="s">
        <v>33</v>
      </c>
      <c r="AG197" s="169" t="s">
        <v>33</v>
      </c>
      <c r="AH197" s="169" t="s">
        <v>33</v>
      </c>
      <c r="AI197" s="169" t="s">
        <v>33</v>
      </c>
      <c r="AJ197" s="169" t="s">
        <v>33</v>
      </c>
      <c r="AK197" s="169" t="s">
        <v>33</v>
      </c>
      <c r="AL197" s="169" t="s">
        <v>33</v>
      </c>
      <c r="AM197" s="169" t="s">
        <v>33</v>
      </c>
      <c r="AN197" s="169" t="s">
        <v>33</v>
      </c>
      <c r="AO197" s="169" t="s">
        <v>33</v>
      </c>
      <c r="AP197" s="169" t="s">
        <v>33</v>
      </c>
      <c r="AQ197" s="169" t="s">
        <v>464</v>
      </c>
      <c r="AR197" s="169" t="s">
        <v>33</v>
      </c>
      <c r="AS197" s="169" t="s">
        <v>34</v>
      </c>
      <c r="AT197" s="169" t="s">
        <v>33</v>
      </c>
      <c r="AU197" s="169" t="s">
        <v>33</v>
      </c>
      <c r="AV197" s="169" t="s">
        <v>33</v>
      </c>
      <c r="AW197" s="169" t="s">
        <v>33</v>
      </c>
      <c r="AX197" s="169" t="s">
        <v>33</v>
      </c>
      <c r="AY197" s="169" t="s">
        <v>33</v>
      </c>
      <c r="AZ197" s="169" t="s">
        <v>33</v>
      </c>
      <c r="BA197" s="169" t="s">
        <v>33</v>
      </c>
      <c r="BB197" s="169" t="s">
        <v>33</v>
      </c>
      <c r="BC197" s="207" t="s">
        <v>33</v>
      </c>
      <c r="BD197" s="207" t="s">
        <v>33</v>
      </c>
      <c r="BE197" s="207" t="s">
        <v>33</v>
      </c>
      <c r="BF197" s="208" t="s">
        <v>33</v>
      </c>
      <c r="BG197" s="196"/>
      <c r="BH197" s="211" t="str">
        <f>Data[[#This Row],[Tipo de Muestra]]</f>
        <v>Critica</v>
      </c>
      <c r="BI197" s="196"/>
      <c r="BJ197" s="196"/>
      <c r="BK197">
        <f t="shared" si="545"/>
        <v>1</v>
      </c>
      <c r="BL197">
        <f t="shared" si="546"/>
        <v>1</v>
      </c>
      <c r="BM197">
        <f t="shared" si="503"/>
        <v>1</v>
      </c>
      <c r="BN197">
        <f t="shared" si="504"/>
        <v>1</v>
      </c>
      <c r="BO197">
        <f t="shared" si="505"/>
        <v>1</v>
      </c>
      <c r="BP197">
        <f t="shared" si="506"/>
        <v>1</v>
      </c>
      <c r="BQ197">
        <f t="shared" si="507"/>
        <v>1</v>
      </c>
      <c r="BR197">
        <f t="shared" si="508"/>
        <v>1</v>
      </c>
      <c r="BS197">
        <f t="shared" si="509"/>
        <v>1</v>
      </c>
      <c r="BT197">
        <f t="shared" si="510"/>
        <v>1</v>
      </c>
      <c r="BU197">
        <f t="shared" si="511"/>
        <v>1</v>
      </c>
      <c r="BV197">
        <f t="shared" si="512"/>
        <v>1</v>
      </c>
      <c r="BW197">
        <f t="shared" si="513"/>
        <v>1</v>
      </c>
      <c r="BX197">
        <f t="shared" si="514"/>
        <v>1</v>
      </c>
      <c r="BY197">
        <f t="shared" si="515"/>
        <v>1</v>
      </c>
      <c r="BZ197">
        <f t="shared" si="516"/>
        <v>1</v>
      </c>
      <c r="CA197">
        <f t="shared" si="517"/>
        <v>1</v>
      </c>
      <c r="CB197">
        <f t="shared" si="518"/>
        <v>1</v>
      </c>
      <c r="CC197">
        <f t="shared" si="519"/>
        <v>1</v>
      </c>
      <c r="CD197">
        <f t="shared" si="520"/>
        <v>1</v>
      </c>
      <c r="CE197">
        <f t="shared" si="521"/>
        <v>1</v>
      </c>
      <c r="CF197">
        <f t="shared" ref="CF197:CF259" si="638">IF(OR(AF197="Si",AF197="N/A"),1,0)</f>
        <v>1</v>
      </c>
      <c r="CG197">
        <f t="shared" ref="CG197:CG259" si="639">IF(OR(AG197="Si",AG197="N/A"),1,0)</f>
        <v>1</v>
      </c>
      <c r="CH197">
        <f t="shared" ref="CH197:CH259" si="640">IF(OR(AH197="Si",AH197="N/A"),1,0)</f>
        <v>1</v>
      </c>
      <c r="CI197">
        <f t="shared" ref="CI197:CI259" si="641">IF(OR(AI197="Si",AI197="N/A"),1,0)</f>
        <v>1</v>
      </c>
      <c r="CJ197">
        <f t="shared" ref="CJ197:CJ259" si="642">IF(OR(AJ197="Si",AJ197="N/A"),1,0)</f>
        <v>1</v>
      </c>
      <c r="CK197">
        <f t="shared" ref="CK197:CK259" si="643">IF(OR(AK197="Si",AK197="N/A"),1,0)</f>
        <v>1</v>
      </c>
      <c r="CL197">
        <f t="shared" ref="CL197:CL259" si="644">IF(OR(AL197="Si",AL197="N/A"),1,0)</f>
        <v>1</v>
      </c>
      <c r="CM197">
        <f t="shared" ref="CM197:CM259" si="645">IF(OR(AM197="Si",AM197="N/A"),1,0)</f>
        <v>1</v>
      </c>
      <c r="CN197">
        <f t="shared" ref="CN197:CN259" si="646">IF(OR(AN197="Si",AN197="N/A"),1,0)</f>
        <v>1</v>
      </c>
      <c r="CO197">
        <f t="shared" ref="CO197:CO259" si="647">IF(OR(AO197="Si",AO197="N/A"),1,0)</f>
        <v>1</v>
      </c>
      <c r="CP197">
        <f t="shared" ref="CP197:CP259" si="648">IF(OR(AP197="Si",AP197="N/A"),1,0)</f>
        <v>1</v>
      </c>
      <c r="CQ197">
        <f t="shared" ref="CQ197:CQ259" si="649">IF(OR(AP197="Si",AP197="N/A"),1,0)</f>
        <v>1</v>
      </c>
      <c r="CR197">
        <f t="shared" ref="CR197:CR259" si="650">IF(OR(AR197="Si",AR197="N/A"),1,0)</f>
        <v>1</v>
      </c>
      <c r="CS197">
        <f t="shared" ref="CS197:CS259" si="651">IF(OR(AS197="Si",AS197="N/A"),1,0)</f>
        <v>0</v>
      </c>
      <c r="CT197">
        <f t="shared" ref="CT197:CT259" si="652">IF(OR(AT197="Si",AT197="N/A"),1,0)</f>
        <v>1</v>
      </c>
      <c r="CU197">
        <f t="shared" ref="CU197:CU259" si="653">IF(OR(AU197="Si",AU197="N/A"),1,0)</f>
        <v>1</v>
      </c>
      <c r="CV197">
        <f t="shared" ref="CV197:CV259" si="654">IF(OR(AV197="Si",AV197="N/A"),1,0)</f>
        <v>1</v>
      </c>
      <c r="CW197">
        <f t="shared" ref="CW197:CW259" si="655">IF(OR(AW197="Si",AW197="N/A"),1,0)</f>
        <v>1</v>
      </c>
      <c r="CX197">
        <f t="shared" ref="CX197:CX259" si="656">IF(OR(AX197="Si",AX197="N/A"),1,0)</f>
        <v>1</v>
      </c>
      <c r="CY197">
        <f t="shared" ref="CY197:CY259" si="657">IF(OR(AY197="Si",AY197="N/A"),1,0)</f>
        <v>1</v>
      </c>
      <c r="CZ197">
        <f t="shared" ref="CZ197:CZ259" si="658">IF(OR(AZ197="Si",AZ197="N/A"),1,0)</f>
        <v>1</v>
      </c>
      <c r="DA197">
        <f t="shared" ref="DA197:DA259" si="659">IF(OR(BA197="Si",BA197="N/A"),1,0)</f>
        <v>1</v>
      </c>
      <c r="DB197">
        <f t="shared" ref="DB197:DB259" si="660">IF(OR(BB197="Si",BB197="N/A"),1,0)</f>
        <v>1</v>
      </c>
      <c r="DC197" s="187">
        <f t="shared" ref="DC197:DC259" si="661">IF(OR(BC197="Si",BC197="N/A"),1,0)</f>
        <v>1</v>
      </c>
      <c r="DD197" s="187">
        <f t="shared" ref="DD197:DD259" si="662">IF(OR(BD197="Si",BD197="N/A"),1,0)</f>
        <v>1</v>
      </c>
      <c r="DE197" s="187">
        <f t="shared" ref="DE197:DE259" si="663">IF(OR(BE197="Si",BE197="N/A"),1,0)</f>
        <v>1</v>
      </c>
      <c r="DF197" s="187">
        <f t="shared" si="547"/>
        <v>1</v>
      </c>
      <c r="DG197">
        <f t="shared" si="522"/>
        <v>1</v>
      </c>
      <c r="DH197" s="7">
        <f t="shared" si="548"/>
        <v>0.15</v>
      </c>
      <c r="DI197" s="7">
        <f t="shared" si="549"/>
        <v>0.15</v>
      </c>
      <c r="DJ197" s="7">
        <f t="shared" si="550"/>
        <v>0.15</v>
      </c>
      <c r="DK197" s="7">
        <f t="shared" si="523"/>
        <v>0.15</v>
      </c>
      <c r="DL197" s="7">
        <f t="shared" si="551"/>
        <v>0.3</v>
      </c>
      <c r="DM197" s="7">
        <f t="shared" si="552"/>
        <v>0.3</v>
      </c>
      <c r="DN197" s="7">
        <f t="shared" si="553"/>
        <v>0.3</v>
      </c>
      <c r="DO197" s="7">
        <f t="shared" si="554"/>
        <v>0.3</v>
      </c>
      <c r="DP197" s="7">
        <f>IF(MIN(Data[[#This Row],[¿El agente demuestra escucha activa durante la gestión?6]:[¿El agente parafrasea para confirmar entendimiento?9]])=0,0,30%)</f>
        <v>0.3</v>
      </c>
      <c r="DQ197" s="7">
        <f t="shared" si="555"/>
        <v>0.3</v>
      </c>
      <c r="DR197" s="7">
        <f t="shared" si="556"/>
        <v>0.3</v>
      </c>
      <c r="DS197" s="7">
        <f t="shared" si="557"/>
        <v>0.3</v>
      </c>
      <c r="DT197" s="7">
        <f t="shared" si="558"/>
        <v>0.3</v>
      </c>
      <c r="DU197" s="7">
        <f>IF(MIN(Data[[#This Row],[¿El agente adapta su comunicación al cliente?11]:[¿El agente utiliza el plural corporativo correctamente?14]])=0,0,30%)</f>
        <v>0.3</v>
      </c>
      <c r="DV197" s="7">
        <f t="shared" si="559"/>
        <v>0.25</v>
      </c>
      <c r="DW197" s="7">
        <f t="shared" si="524"/>
        <v>0.25</v>
      </c>
      <c r="DX197" s="7">
        <f t="shared" si="525"/>
        <v>1</v>
      </c>
      <c r="DY197" s="7">
        <f t="shared" ref="DY197:DY259" si="664">IF((V197="No"),0,$DY$2)</f>
        <v>1</v>
      </c>
      <c r="DZ197" s="7">
        <f t="shared" ref="DZ197:DZ259" si="665">IF((W197="No"),0,$DY$2)</f>
        <v>1</v>
      </c>
      <c r="EA197" s="7">
        <f t="shared" ref="EA197:EA259" si="666">IF((Y197="No"),0,$DY$2)</f>
        <v>1</v>
      </c>
      <c r="EB197" s="7">
        <f t="shared" ref="EB197:EB259" si="667">IF((Y197="No"),0,$DY$2)</f>
        <v>1</v>
      </c>
      <c r="EC197" s="7">
        <f t="shared" si="526"/>
        <v>1</v>
      </c>
      <c r="ED197" s="7">
        <f t="shared" si="560"/>
        <v>1</v>
      </c>
      <c r="EE197" s="7">
        <f t="shared" si="561"/>
        <v>1</v>
      </c>
      <c r="EF197" s="7">
        <f>IF(SUM(Data[[#This Row],[¿El agente presenta correctamente los beneficios del producto?23]:[¿El agente comunica beneficios emocionales al cliente?24]])=200%,100%,0%)</f>
        <v>1</v>
      </c>
      <c r="EG197" s="7">
        <f t="shared" si="562"/>
        <v>1</v>
      </c>
      <c r="EH197" s="7">
        <f t="shared" si="563"/>
        <v>1</v>
      </c>
      <c r="EI197" s="7">
        <f t="shared" si="564"/>
        <v>1</v>
      </c>
      <c r="EJ197" s="7">
        <f t="shared" si="527"/>
        <v>1</v>
      </c>
      <c r="EK197" s="7">
        <f t="shared" si="565"/>
        <v>1</v>
      </c>
      <c r="EL197" s="7">
        <f>+Data[[#This Row],[¿El agente explica los términos y condiciones del servicio?28]]</f>
        <v>1</v>
      </c>
      <c r="EM197" s="7">
        <f t="shared" si="566"/>
        <v>1</v>
      </c>
      <c r="EN197" s="7">
        <f>+Data[[#This Row],[¿El agente identifica correctamente la solicitud del cliente? 2]]</f>
        <v>1</v>
      </c>
      <c r="EO197" s="7">
        <f t="shared" si="567"/>
        <v>1</v>
      </c>
      <c r="EP197" s="7">
        <f t="shared" si="568"/>
        <v>1</v>
      </c>
      <c r="EQ197" s="7">
        <f t="shared" si="569"/>
        <v>1</v>
      </c>
      <c r="ER197" s="7">
        <f t="shared" si="528"/>
        <v>1</v>
      </c>
      <c r="ES197" s="7">
        <f t="shared" si="570"/>
        <v>1</v>
      </c>
      <c r="ET197" s="7">
        <f t="shared" si="571"/>
        <v>1</v>
      </c>
      <c r="EU197" s="7">
        <f t="shared" si="529"/>
        <v>1</v>
      </c>
      <c r="EV197" s="7">
        <f t="shared" si="572"/>
        <v>1</v>
      </c>
      <c r="EW197" s="7">
        <f t="shared" si="573"/>
        <v>1</v>
      </c>
      <c r="EX197" s="7">
        <f t="shared" ref="EX197:EX259" si="668">IF((AO197="No"),0,$DY$2)</f>
        <v>1</v>
      </c>
      <c r="EY197" s="7">
        <f t="shared" ref="EY197:EY259" si="669">IF((AP197="No"),0,$DY$2)</f>
        <v>1</v>
      </c>
      <c r="EZ197" s="7">
        <f t="shared" si="574"/>
        <v>1</v>
      </c>
      <c r="FA197" s="7">
        <f t="shared" ref="FA197:FA259" si="670">IF((AR197="No"),0,$DY$2)</f>
        <v>1</v>
      </c>
      <c r="FB197" s="7">
        <f t="shared" si="530"/>
        <v>1</v>
      </c>
      <c r="FC197" s="7">
        <f t="shared" si="531"/>
        <v>1</v>
      </c>
      <c r="FD197" s="7">
        <f t="shared" si="575"/>
        <v>1</v>
      </c>
      <c r="FE197" s="7">
        <f t="shared" si="576"/>
        <v>0</v>
      </c>
      <c r="FF197" s="7">
        <f t="shared" si="577"/>
        <v>1</v>
      </c>
      <c r="FG197" s="7">
        <f t="shared" si="578"/>
        <v>1</v>
      </c>
      <c r="FH197" s="7">
        <f t="shared" si="579"/>
        <v>1</v>
      </c>
      <c r="FI197" s="7">
        <f t="shared" si="580"/>
        <v>1</v>
      </c>
      <c r="FJ197" s="7">
        <f t="shared" si="532"/>
        <v>0</v>
      </c>
      <c r="FK197" s="7">
        <f t="shared" si="581"/>
        <v>1</v>
      </c>
      <c r="FL197" s="7">
        <f>+Data[[#This Row],[¿El agente gestiona la oferta según la campaña vigente?48]]</f>
        <v>1</v>
      </c>
      <c r="FM197" s="7">
        <f t="shared" si="582"/>
        <v>1</v>
      </c>
      <c r="FN197" s="7">
        <f t="shared" si="583"/>
        <v>1</v>
      </c>
      <c r="FO197" s="7">
        <f t="shared" si="584"/>
        <v>1</v>
      </c>
      <c r="FP197" s="7">
        <f t="shared" si="533"/>
        <v>1</v>
      </c>
      <c r="FQ197" s="7">
        <f t="shared" si="585"/>
        <v>1</v>
      </c>
      <c r="FR197" s="7">
        <f>+Data[[#This Row],[¿El agente registra correctamente todas las interacciones?52]]</f>
        <v>1</v>
      </c>
      <c r="FS197" s="7">
        <f t="shared" si="534"/>
        <v>0</v>
      </c>
      <c r="FT197" s="240">
        <f t="shared" si="586"/>
        <v>1</v>
      </c>
      <c r="FU197" s="7">
        <f>+Data[[#This Row],[¿El agente confirma la titularidad del cliente adecuadamente?53]]</f>
        <v>1</v>
      </c>
      <c r="FV197" s="240">
        <f t="shared" si="587"/>
        <v>1</v>
      </c>
      <c r="FW197" s="240">
        <f t="shared" si="588"/>
        <v>1</v>
      </c>
      <c r="FX197" s="7">
        <f t="shared" si="535"/>
        <v>1</v>
      </c>
      <c r="FY197" s="240">
        <f t="shared" si="589"/>
        <v>1</v>
      </c>
      <c r="FZ197" s="7">
        <f>+Data[[#This Row],[¿El agente evita compartir información sensible?56]]</f>
        <v>1</v>
      </c>
      <c r="GA197" s="7">
        <f t="shared" si="536"/>
        <v>1</v>
      </c>
      <c r="GB197" s="189">
        <f t="shared" si="537"/>
        <v>0.1</v>
      </c>
      <c r="GC197" s="189">
        <f t="shared" si="538"/>
        <v>0.3</v>
      </c>
      <c r="GD197" s="190">
        <f t="shared" si="539"/>
        <v>0</v>
      </c>
      <c r="GE197" s="190">
        <f t="shared" si="540"/>
        <v>0.3</v>
      </c>
      <c r="GF197" s="7">
        <f t="shared" si="541"/>
        <v>0.7</v>
      </c>
      <c r="GG197" s="187">
        <f>1</f>
        <v>1</v>
      </c>
      <c r="GH197" s="187">
        <f t="shared" si="590"/>
        <v>1</v>
      </c>
      <c r="GI197" t="str">
        <f t="shared" si="591"/>
        <v/>
      </c>
      <c r="GJ197" t="str">
        <f t="shared" si="592"/>
        <v/>
      </c>
      <c r="GK197" t="str">
        <f t="shared" si="593"/>
        <v/>
      </c>
      <c r="GN197" t="str">
        <f t="shared" si="594"/>
        <v/>
      </c>
      <c r="GO197" t="str">
        <f t="shared" si="595"/>
        <v/>
      </c>
      <c r="GP197" t="str">
        <f t="shared" si="596"/>
        <v/>
      </c>
      <c r="GQ197" t="str">
        <f t="shared" si="597"/>
        <v/>
      </c>
      <c r="GR197" t="str">
        <f t="shared" si="598"/>
        <v/>
      </c>
      <c r="GS197" t="str">
        <f t="shared" si="599"/>
        <v/>
      </c>
      <c r="GT197" t="str">
        <f t="shared" si="600"/>
        <v/>
      </c>
      <c r="GU197" t="e">
        <f>IF(#REF!="No",#REF!,"")</f>
        <v>#REF!</v>
      </c>
      <c r="GV197" t="str">
        <f t="shared" si="601"/>
        <v/>
      </c>
      <c r="GW197" t="str">
        <f t="shared" si="602"/>
        <v/>
      </c>
      <c r="GX197" t="str">
        <f t="shared" si="603"/>
        <v/>
      </c>
      <c r="GY197" t="str">
        <f t="shared" si="604"/>
        <v/>
      </c>
      <c r="GZ197" t="str">
        <f t="shared" si="605"/>
        <v/>
      </c>
      <c r="HA197" t="str">
        <f t="shared" si="606"/>
        <v/>
      </c>
      <c r="HB197" t="str">
        <f t="shared" si="607"/>
        <v/>
      </c>
      <c r="HC197" t="str">
        <f t="shared" si="608"/>
        <v/>
      </c>
      <c r="HD197" t="str">
        <f t="shared" si="609"/>
        <v/>
      </c>
      <c r="HE197" t="str">
        <f t="shared" si="610"/>
        <v/>
      </c>
      <c r="HF197" t="str">
        <f t="shared" si="611"/>
        <v/>
      </c>
      <c r="HG197" t="str">
        <f t="shared" si="612"/>
        <v/>
      </c>
      <c r="HH197" t="str">
        <f t="shared" si="613"/>
        <v/>
      </c>
      <c r="HI197" t="str">
        <f t="shared" si="614"/>
        <v/>
      </c>
      <c r="HJ197" t="str">
        <f t="shared" si="615"/>
        <v/>
      </c>
      <c r="HK197" t="str">
        <f t="shared" si="616"/>
        <v/>
      </c>
      <c r="HL197" t="str">
        <f t="shared" si="617"/>
        <v/>
      </c>
      <c r="HM197" t="str">
        <f t="shared" si="618"/>
        <v/>
      </c>
      <c r="HN197" t="str">
        <f t="shared" si="619"/>
        <v/>
      </c>
      <c r="HO197" t="str">
        <f t="shared" si="620"/>
        <v/>
      </c>
      <c r="HP197" t="str">
        <f t="shared" si="621"/>
        <v/>
      </c>
      <c r="HQ197" t="e">
        <f>IF(#REF!="No",#REF!,"")</f>
        <v>#REF!</v>
      </c>
      <c r="HR197" t="e">
        <f>IF(#REF!="No",#REF!,"")</f>
        <v>#REF!</v>
      </c>
      <c r="HS197" t="str">
        <f t="shared" si="622"/>
        <v/>
      </c>
      <c r="HT197" t="str">
        <f t="shared" si="623"/>
        <v xml:space="preserve">¿El agente realiza venta cruzada cuando corresponde? </v>
      </c>
      <c r="HU197" t="str">
        <f t="shared" si="624"/>
        <v/>
      </c>
      <c r="HV197" t="str">
        <f t="shared" si="625"/>
        <v/>
      </c>
      <c r="HW197" t="str">
        <f t="shared" si="626"/>
        <v/>
      </c>
      <c r="HX197" t="str">
        <f t="shared" si="627"/>
        <v/>
      </c>
      <c r="HY197" t="str">
        <f t="shared" si="628"/>
        <v/>
      </c>
      <c r="HZ197" t="str">
        <f t="shared" si="629"/>
        <v/>
      </c>
      <c r="IA197" t="str">
        <f t="shared" si="630"/>
        <v/>
      </c>
      <c r="IB197" t="str">
        <f t="shared" si="631"/>
        <v/>
      </c>
      <c r="IC197" t="str">
        <f t="shared" si="632"/>
        <v/>
      </c>
      <c r="ID197" s="187" t="str">
        <f t="shared" si="633"/>
        <v/>
      </c>
      <c r="IE197" s="187" t="str">
        <f t="shared" si="634"/>
        <v/>
      </c>
      <c r="IF197" s="187" t="str">
        <f t="shared" si="635"/>
        <v/>
      </c>
      <c r="IG197" s="187" t="str">
        <f t="shared" si="636"/>
        <v/>
      </c>
      <c r="IH197" s="78" t="str">
        <f>A197&amp;" "&amp;F197&amp;" "&amp;Data[[#This Row],[mes]]</f>
        <v>Josue Armando Vasquez Jimenez Outbound jun-26</v>
      </c>
      <c r="II197" s="78">
        <f t="shared" si="544"/>
        <v>3</v>
      </c>
      <c r="IJ197" s="78">
        <f t="shared" si="542"/>
        <v>0</v>
      </c>
      <c r="IK197" s="78">
        <f>IF(Data[[#This Row],[Muestra Critica]]&gt;0,Data[[#This Row],[Muestra Critica]],"")</f>
        <v>1</v>
      </c>
      <c r="IL197">
        <f>IF(IK197="","",COUNTIF($IK$3:$IK612,IK197))</f>
        <v>397</v>
      </c>
      <c r="IM197">
        <f t="shared" si="543"/>
        <v>0</v>
      </c>
      <c r="IN197" s="188" t="str">
        <f t="shared" si="637"/>
        <v>jun-26</v>
      </c>
      <c r="IO197" s="78"/>
      <c r="IP197" s="78"/>
      <c r="IQ197" s="78"/>
      <c r="IR197" s="78"/>
      <c r="IS197" s="78" t="str">
        <f ca="1">IFERROR(_xlfn.XLOOKUP(A:A,HC!B:B,HC!E:E,,0),0)</f>
        <v>&gt; 60 dias</v>
      </c>
    </row>
    <row r="198" spans="1:253" ht="15.5">
      <c r="A198" s="205" t="s">
        <v>324</v>
      </c>
      <c r="B198" s="205">
        <v>67474828</v>
      </c>
      <c r="C198" s="210">
        <v>46174</v>
      </c>
      <c r="D198" s="205" t="s">
        <v>449</v>
      </c>
      <c r="E198" s="205" t="s">
        <v>434</v>
      </c>
      <c r="F198" s="205" t="s">
        <v>32</v>
      </c>
      <c r="G198" s="205" t="s">
        <v>436</v>
      </c>
      <c r="H198" s="205" t="s">
        <v>455</v>
      </c>
      <c r="I198" s="206" t="s">
        <v>447</v>
      </c>
      <c r="J198" s="168" t="s">
        <v>33</v>
      </c>
      <c r="K198" s="168" t="s">
        <v>33</v>
      </c>
      <c r="L198" s="168" t="s">
        <v>33</v>
      </c>
      <c r="M198" s="168" t="s">
        <v>33</v>
      </c>
      <c r="N198" s="168" t="s">
        <v>33</v>
      </c>
      <c r="O198" s="168" t="s">
        <v>33</v>
      </c>
      <c r="P198" s="168" t="s">
        <v>33</v>
      </c>
      <c r="Q198" s="168" t="s">
        <v>33</v>
      </c>
      <c r="R198" s="168" t="s">
        <v>33</v>
      </c>
      <c r="S198" s="168" t="s">
        <v>33</v>
      </c>
      <c r="T198" s="168" t="s">
        <v>33</v>
      </c>
      <c r="U198" s="168" t="s">
        <v>33</v>
      </c>
      <c r="V198" s="169" t="s">
        <v>33</v>
      </c>
      <c r="W198" s="169" t="s">
        <v>33</v>
      </c>
      <c r="X198" s="169" t="s">
        <v>33</v>
      </c>
      <c r="Y198" s="169" t="s">
        <v>33</v>
      </c>
      <c r="Z198" s="169" t="s">
        <v>33</v>
      </c>
      <c r="AA198" s="169" t="s">
        <v>33</v>
      </c>
      <c r="AB198" s="169" t="s">
        <v>33</v>
      </c>
      <c r="AC198" s="169" t="s">
        <v>33</v>
      </c>
      <c r="AD198" s="169" t="s">
        <v>33</v>
      </c>
      <c r="AE198" s="169" t="s">
        <v>33</v>
      </c>
      <c r="AF198" s="169" t="s">
        <v>33</v>
      </c>
      <c r="AG198" s="169" t="s">
        <v>33</v>
      </c>
      <c r="AH198" s="169" t="s">
        <v>33</v>
      </c>
      <c r="AI198" s="169" t="s">
        <v>33</v>
      </c>
      <c r="AJ198" s="169" t="s">
        <v>33</v>
      </c>
      <c r="AK198" s="169" t="s">
        <v>33</v>
      </c>
      <c r="AL198" s="169" t="s">
        <v>33</v>
      </c>
      <c r="AM198" s="169" t="s">
        <v>33</v>
      </c>
      <c r="AN198" s="169" t="s">
        <v>33</v>
      </c>
      <c r="AO198" s="169" t="s">
        <v>33</v>
      </c>
      <c r="AP198" s="169" t="s">
        <v>33</v>
      </c>
      <c r="AQ198" s="169" t="s">
        <v>464</v>
      </c>
      <c r="AR198" s="169" t="s">
        <v>33</v>
      </c>
      <c r="AS198" s="169" t="s">
        <v>34</v>
      </c>
      <c r="AT198" s="169" t="s">
        <v>34</v>
      </c>
      <c r="AU198" s="169" t="s">
        <v>33</v>
      </c>
      <c r="AV198" s="169" t="s">
        <v>34</v>
      </c>
      <c r="AW198" s="169" t="s">
        <v>34</v>
      </c>
      <c r="AX198" s="169" t="s">
        <v>33</v>
      </c>
      <c r="AY198" s="169" t="s">
        <v>33</v>
      </c>
      <c r="AZ198" s="169" t="s">
        <v>33</v>
      </c>
      <c r="BA198" s="169" t="s">
        <v>33</v>
      </c>
      <c r="BB198" s="169" t="s">
        <v>33</v>
      </c>
      <c r="BC198" s="207" t="s">
        <v>33</v>
      </c>
      <c r="BD198" s="207" t="s">
        <v>33</v>
      </c>
      <c r="BE198" s="207" t="s">
        <v>33</v>
      </c>
      <c r="BF198" s="208" t="s">
        <v>33</v>
      </c>
      <c r="BG198" s="196"/>
      <c r="BH198" s="211" t="str">
        <f>Data[[#This Row],[Tipo de Muestra]]</f>
        <v>Critica</v>
      </c>
      <c r="BI198" s="196"/>
      <c r="BJ198" s="196"/>
      <c r="BK198">
        <f t="shared" si="545"/>
        <v>1</v>
      </c>
      <c r="BL198">
        <f t="shared" si="546"/>
        <v>1</v>
      </c>
      <c r="BM198">
        <f t="shared" si="503"/>
        <v>1</v>
      </c>
      <c r="BN198">
        <f t="shared" si="504"/>
        <v>1</v>
      </c>
      <c r="BO198">
        <f t="shared" si="505"/>
        <v>1</v>
      </c>
      <c r="BP198">
        <f t="shared" si="506"/>
        <v>1</v>
      </c>
      <c r="BQ198">
        <f t="shared" si="507"/>
        <v>1</v>
      </c>
      <c r="BR198">
        <f t="shared" si="508"/>
        <v>1</v>
      </c>
      <c r="BS198">
        <f t="shared" si="509"/>
        <v>1</v>
      </c>
      <c r="BT198">
        <f t="shared" si="510"/>
        <v>1</v>
      </c>
      <c r="BU198">
        <f t="shared" si="511"/>
        <v>1</v>
      </c>
      <c r="BV198">
        <f t="shared" si="512"/>
        <v>1</v>
      </c>
      <c r="BW198">
        <f t="shared" si="513"/>
        <v>1</v>
      </c>
      <c r="BX198">
        <f t="shared" si="514"/>
        <v>1</v>
      </c>
      <c r="BY198">
        <f t="shared" si="515"/>
        <v>1</v>
      </c>
      <c r="BZ198">
        <f t="shared" si="516"/>
        <v>1</v>
      </c>
      <c r="CA198">
        <f t="shared" si="517"/>
        <v>1</v>
      </c>
      <c r="CB198">
        <f t="shared" si="518"/>
        <v>1</v>
      </c>
      <c r="CC198">
        <f t="shared" si="519"/>
        <v>1</v>
      </c>
      <c r="CD198">
        <f t="shared" si="520"/>
        <v>1</v>
      </c>
      <c r="CE198">
        <f t="shared" si="521"/>
        <v>1</v>
      </c>
      <c r="CF198">
        <f t="shared" si="638"/>
        <v>1</v>
      </c>
      <c r="CG198">
        <f t="shared" si="639"/>
        <v>1</v>
      </c>
      <c r="CH198">
        <f t="shared" si="640"/>
        <v>1</v>
      </c>
      <c r="CI198">
        <f t="shared" si="641"/>
        <v>1</v>
      </c>
      <c r="CJ198">
        <f t="shared" si="642"/>
        <v>1</v>
      </c>
      <c r="CK198">
        <f t="shared" si="643"/>
        <v>1</v>
      </c>
      <c r="CL198">
        <f t="shared" si="644"/>
        <v>1</v>
      </c>
      <c r="CM198">
        <f t="shared" si="645"/>
        <v>1</v>
      </c>
      <c r="CN198">
        <f t="shared" si="646"/>
        <v>1</v>
      </c>
      <c r="CO198">
        <f t="shared" si="647"/>
        <v>1</v>
      </c>
      <c r="CP198">
        <f t="shared" si="648"/>
        <v>1</v>
      </c>
      <c r="CQ198">
        <f t="shared" si="649"/>
        <v>1</v>
      </c>
      <c r="CR198">
        <f t="shared" si="650"/>
        <v>1</v>
      </c>
      <c r="CS198">
        <f t="shared" si="651"/>
        <v>0</v>
      </c>
      <c r="CT198">
        <f t="shared" si="652"/>
        <v>0</v>
      </c>
      <c r="CU198">
        <f t="shared" si="653"/>
        <v>1</v>
      </c>
      <c r="CV198">
        <f t="shared" si="654"/>
        <v>0</v>
      </c>
      <c r="CW198">
        <f t="shared" si="655"/>
        <v>0</v>
      </c>
      <c r="CX198">
        <f t="shared" si="656"/>
        <v>1</v>
      </c>
      <c r="CY198">
        <f t="shared" si="657"/>
        <v>1</v>
      </c>
      <c r="CZ198">
        <f t="shared" si="658"/>
        <v>1</v>
      </c>
      <c r="DA198">
        <f t="shared" si="659"/>
        <v>1</v>
      </c>
      <c r="DB198">
        <f t="shared" si="660"/>
        <v>1</v>
      </c>
      <c r="DC198" s="187">
        <f t="shared" si="661"/>
        <v>1</v>
      </c>
      <c r="DD198" s="187">
        <f t="shared" si="662"/>
        <v>1</v>
      </c>
      <c r="DE198" s="187">
        <f t="shared" si="663"/>
        <v>1</v>
      </c>
      <c r="DF198" s="187">
        <f t="shared" si="547"/>
        <v>1</v>
      </c>
      <c r="DG198">
        <f t="shared" si="522"/>
        <v>1</v>
      </c>
      <c r="DH198" s="7">
        <f t="shared" si="548"/>
        <v>0.15</v>
      </c>
      <c r="DI198" s="7">
        <f t="shared" si="549"/>
        <v>0.15</v>
      </c>
      <c r="DJ198" s="7">
        <f t="shared" si="550"/>
        <v>0.15</v>
      </c>
      <c r="DK198" s="7">
        <f t="shared" si="523"/>
        <v>0.15</v>
      </c>
      <c r="DL198" s="7">
        <f t="shared" si="551"/>
        <v>0.3</v>
      </c>
      <c r="DM198" s="7">
        <f t="shared" si="552"/>
        <v>0.3</v>
      </c>
      <c r="DN198" s="7">
        <f t="shared" si="553"/>
        <v>0.3</v>
      </c>
      <c r="DO198" s="7">
        <f t="shared" si="554"/>
        <v>0.3</v>
      </c>
      <c r="DP198" s="7">
        <f>IF(MIN(Data[[#This Row],[¿El agente demuestra escucha activa durante la gestión?6]:[¿El agente parafrasea para confirmar entendimiento?9]])=0,0,30%)</f>
        <v>0.3</v>
      </c>
      <c r="DQ198" s="7">
        <f t="shared" si="555"/>
        <v>0.3</v>
      </c>
      <c r="DR198" s="7">
        <f t="shared" si="556"/>
        <v>0.3</v>
      </c>
      <c r="DS198" s="7">
        <f t="shared" si="557"/>
        <v>0.3</v>
      </c>
      <c r="DT198" s="7">
        <f t="shared" si="558"/>
        <v>0.3</v>
      </c>
      <c r="DU198" s="7">
        <f>IF(MIN(Data[[#This Row],[¿El agente adapta su comunicación al cliente?11]:[¿El agente utiliza el plural corporativo correctamente?14]])=0,0,30%)</f>
        <v>0.3</v>
      </c>
      <c r="DV198" s="7">
        <f t="shared" si="559"/>
        <v>0.25</v>
      </c>
      <c r="DW198" s="7">
        <f t="shared" si="524"/>
        <v>0.25</v>
      </c>
      <c r="DX198" s="7">
        <f t="shared" si="525"/>
        <v>1</v>
      </c>
      <c r="DY198" s="7">
        <f t="shared" si="664"/>
        <v>1</v>
      </c>
      <c r="DZ198" s="7">
        <f t="shared" si="665"/>
        <v>1</v>
      </c>
      <c r="EA198" s="7">
        <f t="shared" si="666"/>
        <v>1</v>
      </c>
      <c r="EB198" s="7">
        <f t="shared" si="667"/>
        <v>1</v>
      </c>
      <c r="EC198" s="7">
        <f t="shared" si="526"/>
        <v>1</v>
      </c>
      <c r="ED198" s="7">
        <f t="shared" si="560"/>
        <v>1</v>
      </c>
      <c r="EE198" s="7">
        <f t="shared" si="561"/>
        <v>1</v>
      </c>
      <c r="EF198" s="7">
        <f>IF(SUM(Data[[#This Row],[¿El agente presenta correctamente los beneficios del producto?23]:[¿El agente comunica beneficios emocionales al cliente?24]])=200%,100%,0%)</f>
        <v>1</v>
      </c>
      <c r="EG198" s="7">
        <f t="shared" si="562"/>
        <v>1</v>
      </c>
      <c r="EH198" s="7">
        <f t="shared" si="563"/>
        <v>1</v>
      </c>
      <c r="EI198" s="7">
        <f t="shared" si="564"/>
        <v>1</v>
      </c>
      <c r="EJ198" s="7">
        <f t="shared" si="527"/>
        <v>1</v>
      </c>
      <c r="EK198" s="7">
        <f t="shared" si="565"/>
        <v>1</v>
      </c>
      <c r="EL198" s="7">
        <f>+Data[[#This Row],[¿El agente explica los términos y condiciones del servicio?28]]</f>
        <v>1</v>
      </c>
      <c r="EM198" s="7">
        <f t="shared" si="566"/>
        <v>1</v>
      </c>
      <c r="EN198" s="7">
        <f>+Data[[#This Row],[¿El agente identifica correctamente la solicitud del cliente? 2]]</f>
        <v>1</v>
      </c>
      <c r="EO198" s="7">
        <f t="shared" si="567"/>
        <v>1</v>
      </c>
      <c r="EP198" s="7">
        <f t="shared" si="568"/>
        <v>1</v>
      </c>
      <c r="EQ198" s="7">
        <f t="shared" si="569"/>
        <v>1</v>
      </c>
      <c r="ER198" s="7">
        <f t="shared" si="528"/>
        <v>1</v>
      </c>
      <c r="ES198" s="7">
        <f t="shared" si="570"/>
        <v>1</v>
      </c>
      <c r="ET198" s="7">
        <f t="shared" si="571"/>
        <v>1</v>
      </c>
      <c r="EU198" s="7">
        <f t="shared" si="529"/>
        <v>1</v>
      </c>
      <c r="EV198" s="7">
        <f t="shared" si="572"/>
        <v>1</v>
      </c>
      <c r="EW198" s="7">
        <f t="shared" si="573"/>
        <v>1</v>
      </c>
      <c r="EX198" s="7">
        <f t="shared" si="668"/>
        <v>1</v>
      </c>
      <c r="EY198" s="7">
        <f t="shared" si="669"/>
        <v>1</v>
      </c>
      <c r="EZ198" s="7">
        <f t="shared" si="574"/>
        <v>1</v>
      </c>
      <c r="FA198" s="7">
        <f t="shared" si="670"/>
        <v>1</v>
      </c>
      <c r="FB198" s="7">
        <f t="shared" si="530"/>
        <v>1</v>
      </c>
      <c r="FC198" s="7">
        <f t="shared" si="531"/>
        <v>1</v>
      </c>
      <c r="FD198" s="7">
        <f t="shared" si="575"/>
        <v>1</v>
      </c>
      <c r="FE198" s="7">
        <f t="shared" si="576"/>
        <v>0</v>
      </c>
      <c r="FF198" s="7">
        <f t="shared" si="577"/>
        <v>0</v>
      </c>
      <c r="FG198" s="7">
        <f t="shared" si="578"/>
        <v>1</v>
      </c>
      <c r="FH198" s="7">
        <f t="shared" si="579"/>
        <v>0</v>
      </c>
      <c r="FI198" s="7">
        <f t="shared" si="580"/>
        <v>0</v>
      </c>
      <c r="FJ198" s="7">
        <f t="shared" si="532"/>
        <v>0</v>
      </c>
      <c r="FK198" s="7">
        <f t="shared" si="581"/>
        <v>1</v>
      </c>
      <c r="FL198" s="7">
        <f>+Data[[#This Row],[¿El agente gestiona la oferta según la campaña vigente?48]]</f>
        <v>1</v>
      </c>
      <c r="FM198" s="7">
        <f t="shared" si="582"/>
        <v>1</v>
      </c>
      <c r="FN198" s="7">
        <f t="shared" si="583"/>
        <v>1</v>
      </c>
      <c r="FO198" s="7">
        <f t="shared" si="584"/>
        <v>1</v>
      </c>
      <c r="FP198" s="7">
        <f t="shared" si="533"/>
        <v>1</v>
      </c>
      <c r="FQ198" s="7">
        <f t="shared" si="585"/>
        <v>1</v>
      </c>
      <c r="FR198" s="7">
        <f>+Data[[#This Row],[¿El agente registra correctamente todas las interacciones?52]]</f>
        <v>1</v>
      </c>
      <c r="FS198" s="7">
        <f t="shared" si="534"/>
        <v>0</v>
      </c>
      <c r="FT198" s="240">
        <f t="shared" si="586"/>
        <v>1</v>
      </c>
      <c r="FU198" s="7">
        <f>+Data[[#This Row],[¿El agente confirma la titularidad del cliente adecuadamente?53]]</f>
        <v>1</v>
      </c>
      <c r="FV198" s="240">
        <f t="shared" si="587"/>
        <v>1</v>
      </c>
      <c r="FW198" s="240">
        <f t="shared" si="588"/>
        <v>1</v>
      </c>
      <c r="FX198" s="7">
        <f t="shared" si="535"/>
        <v>1</v>
      </c>
      <c r="FY198" s="240">
        <f t="shared" si="589"/>
        <v>1</v>
      </c>
      <c r="FZ198" s="7">
        <f>+Data[[#This Row],[¿El agente evita compartir información sensible?56]]</f>
        <v>1</v>
      </c>
      <c r="GA198" s="7">
        <f t="shared" si="536"/>
        <v>1</v>
      </c>
      <c r="GB198" s="189">
        <f t="shared" si="537"/>
        <v>0.1</v>
      </c>
      <c r="GC198" s="189">
        <f t="shared" si="538"/>
        <v>0.3</v>
      </c>
      <c r="GD198" s="190">
        <f t="shared" si="539"/>
        <v>0</v>
      </c>
      <c r="GE198" s="190">
        <f t="shared" si="540"/>
        <v>0.3</v>
      </c>
      <c r="GF198" s="7">
        <f t="shared" si="541"/>
        <v>0.7</v>
      </c>
      <c r="GG198" s="187">
        <f>1</f>
        <v>1</v>
      </c>
      <c r="GH198" s="187">
        <f t="shared" si="590"/>
        <v>1</v>
      </c>
      <c r="GI198" t="str">
        <f t="shared" si="591"/>
        <v/>
      </c>
      <c r="GJ198" t="str">
        <f t="shared" si="592"/>
        <v/>
      </c>
      <c r="GK198" t="str">
        <f t="shared" si="593"/>
        <v/>
      </c>
      <c r="GN198" t="str">
        <f t="shared" si="594"/>
        <v/>
      </c>
      <c r="GO198" t="str">
        <f t="shared" si="595"/>
        <v/>
      </c>
      <c r="GP198" t="str">
        <f t="shared" si="596"/>
        <v/>
      </c>
      <c r="GQ198" t="str">
        <f t="shared" si="597"/>
        <v/>
      </c>
      <c r="GR198" t="str">
        <f t="shared" si="598"/>
        <v/>
      </c>
      <c r="GS198" t="str">
        <f t="shared" si="599"/>
        <v/>
      </c>
      <c r="GT198" t="str">
        <f t="shared" si="600"/>
        <v/>
      </c>
      <c r="GU198" t="e">
        <f>IF(#REF!="No",#REF!,"")</f>
        <v>#REF!</v>
      </c>
      <c r="GV198" t="str">
        <f t="shared" si="601"/>
        <v/>
      </c>
      <c r="GW198" t="str">
        <f t="shared" si="602"/>
        <v/>
      </c>
      <c r="GX198" t="str">
        <f t="shared" si="603"/>
        <v/>
      </c>
      <c r="GY198" t="str">
        <f t="shared" si="604"/>
        <v/>
      </c>
      <c r="GZ198" t="str">
        <f t="shared" si="605"/>
        <v/>
      </c>
      <c r="HA198" t="str">
        <f t="shared" si="606"/>
        <v/>
      </c>
      <c r="HB198" t="str">
        <f t="shared" si="607"/>
        <v/>
      </c>
      <c r="HC198" t="str">
        <f t="shared" si="608"/>
        <v/>
      </c>
      <c r="HD198" t="str">
        <f t="shared" si="609"/>
        <v/>
      </c>
      <c r="HE198" t="str">
        <f t="shared" si="610"/>
        <v/>
      </c>
      <c r="HF198" t="str">
        <f t="shared" si="611"/>
        <v/>
      </c>
      <c r="HG198" t="str">
        <f t="shared" si="612"/>
        <v/>
      </c>
      <c r="HH198" t="str">
        <f t="shared" si="613"/>
        <v/>
      </c>
      <c r="HI198" t="str">
        <f t="shared" si="614"/>
        <v/>
      </c>
      <c r="HJ198" t="str">
        <f t="shared" si="615"/>
        <v/>
      </c>
      <c r="HK198" t="str">
        <f t="shared" si="616"/>
        <v/>
      </c>
      <c r="HL198" t="str">
        <f t="shared" si="617"/>
        <v/>
      </c>
      <c r="HM198" t="str">
        <f t="shared" si="618"/>
        <v/>
      </c>
      <c r="HN198" t="str">
        <f t="shared" si="619"/>
        <v/>
      </c>
      <c r="HO198" t="str">
        <f t="shared" si="620"/>
        <v/>
      </c>
      <c r="HP198" t="str">
        <f t="shared" si="621"/>
        <v/>
      </c>
      <c r="HQ198" t="e">
        <f>IF(#REF!="No",#REF!,"")</f>
        <v>#REF!</v>
      </c>
      <c r="HR198" t="e">
        <f>IF(#REF!="No",#REF!,"")</f>
        <v>#REF!</v>
      </c>
      <c r="HS198" t="str">
        <f t="shared" si="622"/>
        <v/>
      </c>
      <c r="HT198" t="str">
        <f t="shared" si="623"/>
        <v xml:space="preserve">¿El agente realiza venta cruzada cuando corresponde? </v>
      </c>
      <c r="HU198" t="str">
        <f t="shared" si="624"/>
        <v xml:space="preserve">¿El agente indaga o sondea adecuadamente las necesidades del cliente? </v>
      </c>
      <c r="HV198" t="str">
        <f t="shared" si="625"/>
        <v/>
      </c>
      <c r="HW198" t="str">
        <f t="shared" si="626"/>
        <v xml:space="preserve">¿El agente realiza seguimiento adecuado al caso o solicitud? </v>
      </c>
      <c r="HX198" t="str">
        <f t="shared" si="627"/>
        <v xml:space="preserve">¿El agente maneja correctamente las objeciones del cliente? </v>
      </c>
      <c r="HY198" t="str">
        <f t="shared" si="628"/>
        <v/>
      </c>
      <c r="HZ198" t="str">
        <f t="shared" si="629"/>
        <v/>
      </c>
      <c r="IA198" t="str">
        <f t="shared" si="630"/>
        <v/>
      </c>
      <c r="IB198" t="str">
        <f t="shared" si="631"/>
        <v/>
      </c>
      <c r="IC198" t="str">
        <f t="shared" si="632"/>
        <v/>
      </c>
      <c r="ID198" s="187" t="str">
        <f t="shared" si="633"/>
        <v/>
      </c>
      <c r="IE198" s="187" t="str">
        <f t="shared" si="634"/>
        <v/>
      </c>
      <c r="IF198" s="187" t="str">
        <f t="shared" si="635"/>
        <v/>
      </c>
      <c r="IG198" s="187" t="str">
        <f t="shared" si="636"/>
        <v/>
      </c>
      <c r="IH198" s="78" t="str">
        <f>A198&amp;" "&amp;F198&amp;" "&amp;Data[[#This Row],[mes]]</f>
        <v>Cristhyan Josue Vega Rivera Outbound jun-26</v>
      </c>
      <c r="II198" s="78">
        <f t="shared" si="544"/>
        <v>3</v>
      </c>
      <c r="IJ198" s="78">
        <f t="shared" si="542"/>
        <v>0</v>
      </c>
      <c r="IK198" s="78">
        <f>IF(Data[[#This Row],[Muestra Critica]]&gt;0,Data[[#This Row],[Muestra Critica]],"")</f>
        <v>1</v>
      </c>
      <c r="IL198">
        <f>IF(IK198="","",COUNTIF($IK$3:$IK613,IK198))</f>
        <v>397</v>
      </c>
      <c r="IM198">
        <f t="shared" si="543"/>
        <v>0</v>
      </c>
      <c r="IN198" s="188" t="str">
        <f t="shared" si="637"/>
        <v>jun-26</v>
      </c>
      <c r="IO198" s="78"/>
      <c r="IP198" s="78"/>
      <c r="IQ198" s="78"/>
      <c r="IR198" s="78"/>
      <c r="IS198" s="78" t="str">
        <f ca="1">IFERROR(_xlfn.XLOOKUP(A:A,HC!B:B,HC!E:E,,0),0)</f>
        <v>&gt; 60 dias</v>
      </c>
    </row>
    <row r="199" spans="1:253" ht="15.5">
      <c r="A199" s="205" t="s">
        <v>326</v>
      </c>
      <c r="B199" s="205">
        <v>62371794</v>
      </c>
      <c r="C199" s="210">
        <v>46174</v>
      </c>
      <c r="D199" s="205" t="s">
        <v>449</v>
      </c>
      <c r="E199" s="205" t="s">
        <v>434</v>
      </c>
      <c r="F199" s="205" t="s">
        <v>32</v>
      </c>
      <c r="G199" s="205" t="s">
        <v>436</v>
      </c>
      <c r="H199" s="205" t="s">
        <v>455</v>
      </c>
      <c r="I199" s="206" t="s">
        <v>447</v>
      </c>
      <c r="J199" s="168" t="s">
        <v>33</v>
      </c>
      <c r="K199" s="168" t="s">
        <v>33</v>
      </c>
      <c r="L199" s="168" t="s">
        <v>33</v>
      </c>
      <c r="M199" s="168" t="s">
        <v>33</v>
      </c>
      <c r="N199" s="168" t="s">
        <v>33</v>
      </c>
      <c r="O199" s="168" t="s">
        <v>33</v>
      </c>
      <c r="P199" s="168" t="s">
        <v>33</v>
      </c>
      <c r="Q199" s="168" t="s">
        <v>33</v>
      </c>
      <c r="R199" s="168" t="s">
        <v>33</v>
      </c>
      <c r="S199" s="168" t="s">
        <v>33</v>
      </c>
      <c r="T199" s="168" t="s">
        <v>33</v>
      </c>
      <c r="U199" s="168" t="s">
        <v>33</v>
      </c>
      <c r="V199" s="169" t="s">
        <v>33</v>
      </c>
      <c r="W199" s="169" t="s">
        <v>33</v>
      </c>
      <c r="X199" s="169" t="s">
        <v>33</v>
      </c>
      <c r="Y199" s="169" t="s">
        <v>33</v>
      </c>
      <c r="Z199" s="169" t="s">
        <v>33</v>
      </c>
      <c r="AA199" s="169" t="s">
        <v>33</v>
      </c>
      <c r="AB199" s="169" t="s">
        <v>33</v>
      </c>
      <c r="AC199" s="169" t="s">
        <v>33</v>
      </c>
      <c r="AD199" s="169" t="s">
        <v>33</v>
      </c>
      <c r="AE199" s="169" t="s">
        <v>33</v>
      </c>
      <c r="AF199" s="169" t="s">
        <v>33</v>
      </c>
      <c r="AG199" s="169" t="s">
        <v>33</v>
      </c>
      <c r="AH199" s="169" t="s">
        <v>33</v>
      </c>
      <c r="AI199" s="169" t="s">
        <v>33</v>
      </c>
      <c r="AJ199" s="169" t="s">
        <v>33</v>
      </c>
      <c r="AK199" s="169" t="s">
        <v>33</v>
      </c>
      <c r="AL199" s="169" t="s">
        <v>33</v>
      </c>
      <c r="AM199" s="169" t="s">
        <v>33</v>
      </c>
      <c r="AN199" s="169" t="s">
        <v>33</v>
      </c>
      <c r="AO199" s="169" t="s">
        <v>33</v>
      </c>
      <c r="AP199" s="169" t="s">
        <v>33</v>
      </c>
      <c r="AQ199" s="169" t="s">
        <v>464</v>
      </c>
      <c r="AR199" s="169" t="s">
        <v>33</v>
      </c>
      <c r="AS199" s="169" t="s">
        <v>33</v>
      </c>
      <c r="AT199" s="169" t="s">
        <v>33</v>
      </c>
      <c r="AU199" s="169" t="s">
        <v>33</v>
      </c>
      <c r="AV199" s="169" t="s">
        <v>34</v>
      </c>
      <c r="AW199" s="169" t="s">
        <v>34</v>
      </c>
      <c r="AX199" s="169" t="s">
        <v>33</v>
      </c>
      <c r="AY199" s="169" t="s">
        <v>33</v>
      </c>
      <c r="AZ199" s="169" t="s">
        <v>33</v>
      </c>
      <c r="BA199" s="169" t="s">
        <v>33</v>
      </c>
      <c r="BB199" s="169" t="s">
        <v>33</v>
      </c>
      <c r="BC199" s="207" t="s">
        <v>33</v>
      </c>
      <c r="BD199" s="207" t="s">
        <v>33</v>
      </c>
      <c r="BE199" s="207" t="s">
        <v>33</v>
      </c>
      <c r="BF199" s="208" t="s">
        <v>33</v>
      </c>
      <c r="BG199" s="196"/>
      <c r="BH199" s="211" t="str">
        <f>Data[[#This Row],[Tipo de Muestra]]</f>
        <v>Critica</v>
      </c>
      <c r="BI199" s="196"/>
      <c r="BJ199" s="196"/>
      <c r="BK199">
        <f t="shared" si="545"/>
        <v>1</v>
      </c>
      <c r="BL199">
        <f t="shared" si="546"/>
        <v>1</v>
      </c>
      <c r="BM199">
        <f t="shared" si="503"/>
        <v>1</v>
      </c>
      <c r="BN199">
        <f t="shared" si="504"/>
        <v>1</v>
      </c>
      <c r="BO199">
        <f t="shared" si="505"/>
        <v>1</v>
      </c>
      <c r="BP199">
        <f t="shared" si="506"/>
        <v>1</v>
      </c>
      <c r="BQ199">
        <f t="shared" si="507"/>
        <v>1</v>
      </c>
      <c r="BR199">
        <f t="shared" si="508"/>
        <v>1</v>
      </c>
      <c r="BS199">
        <f t="shared" si="509"/>
        <v>1</v>
      </c>
      <c r="BT199">
        <f t="shared" si="510"/>
        <v>1</v>
      </c>
      <c r="BU199">
        <f t="shared" si="511"/>
        <v>1</v>
      </c>
      <c r="BV199">
        <f t="shared" si="512"/>
        <v>1</v>
      </c>
      <c r="BW199">
        <f t="shared" si="513"/>
        <v>1</v>
      </c>
      <c r="BX199">
        <f t="shared" si="514"/>
        <v>1</v>
      </c>
      <c r="BY199">
        <f t="shared" si="515"/>
        <v>1</v>
      </c>
      <c r="BZ199">
        <f t="shared" si="516"/>
        <v>1</v>
      </c>
      <c r="CA199">
        <f t="shared" si="517"/>
        <v>1</v>
      </c>
      <c r="CB199">
        <f t="shared" si="518"/>
        <v>1</v>
      </c>
      <c r="CC199">
        <f t="shared" si="519"/>
        <v>1</v>
      </c>
      <c r="CD199">
        <f t="shared" si="520"/>
        <v>1</v>
      </c>
      <c r="CE199">
        <f t="shared" si="521"/>
        <v>1</v>
      </c>
      <c r="CF199">
        <f t="shared" si="638"/>
        <v>1</v>
      </c>
      <c r="CG199">
        <f t="shared" si="639"/>
        <v>1</v>
      </c>
      <c r="CH199">
        <f t="shared" si="640"/>
        <v>1</v>
      </c>
      <c r="CI199">
        <f t="shared" si="641"/>
        <v>1</v>
      </c>
      <c r="CJ199">
        <f t="shared" si="642"/>
        <v>1</v>
      </c>
      <c r="CK199">
        <f t="shared" si="643"/>
        <v>1</v>
      </c>
      <c r="CL199">
        <f t="shared" si="644"/>
        <v>1</v>
      </c>
      <c r="CM199">
        <f t="shared" si="645"/>
        <v>1</v>
      </c>
      <c r="CN199">
        <f t="shared" si="646"/>
        <v>1</v>
      </c>
      <c r="CO199">
        <f t="shared" si="647"/>
        <v>1</v>
      </c>
      <c r="CP199">
        <f t="shared" si="648"/>
        <v>1</v>
      </c>
      <c r="CQ199">
        <f t="shared" si="649"/>
        <v>1</v>
      </c>
      <c r="CR199">
        <f t="shared" si="650"/>
        <v>1</v>
      </c>
      <c r="CS199">
        <f t="shared" si="651"/>
        <v>1</v>
      </c>
      <c r="CT199">
        <f t="shared" si="652"/>
        <v>1</v>
      </c>
      <c r="CU199">
        <f t="shared" si="653"/>
        <v>1</v>
      </c>
      <c r="CV199">
        <f t="shared" si="654"/>
        <v>0</v>
      </c>
      <c r="CW199">
        <f t="shared" si="655"/>
        <v>0</v>
      </c>
      <c r="CX199">
        <f t="shared" si="656"/>
        <v>1</v>
      </c>
      <c r="CY199">
        <f t="shared" si="657"/>
        <v>1</v>
      </c>
      <c r="CZ199">
        <f t="shared" si="658"/>
        <v>1</v>
      </c>
      <c r="DA199">
        <f t="shared" si="659"/>
        <v>1</v>
      </c>
      <c r="DB199">
        <f t="shared" si="660"/>
        <v>1</v>
      </c>
      <c r="DC199" s="187">
        <f t="shared" si="661"/>
        <v>1</v>
      </c>
      <c r="DD199" s="187">
        <f t="shared" si="662"/>
        <v>1</v>
      </c>
      <c r="DE199" s="187">
        <f t="shared" si="663"/>
        <v>1</v>
      </c>
      <c r="DF199" s="187">
        <f t="shared" si="547"/>
        <v>1</v>
      </c>
      <c r="DG199">
        <f t="shared" si="522"/>
        <v>1</v>
      </c>
      <c r="DH199" s="7">
        <f t="shared" si="548"/>
        <v>0.15</v>
      </c>
      <c r="DI199" s="7">
        <f t="shared" si="549"/>
        <v>0.15</v>
      </c>
      <c r="DJ199" s="7">
        <f t="shared" si="550"/>
        <v>0.15</v>
      </c>
      <c r="DK199" s="7">
        <f t="shared" si="523"/>
        <v>0.15</v>
      </c>
      <c r="DL199" s="7">
        <f t="shared" si="551"/>
        <v>0.3</v>
      </c>
      <c r="DM199" s="7">
        <f t="shared" si="552"/>
        <v>0.3</v>
      </c>
      <c r="DN199" s="7">
        <f t="shared" si="553"/>
        <v>0.3</v>
      </c>
      <c r="DO199" s="7">
        <f t="shared" si="554"/>
        <v>0.3</v>
      </c>
      <c r="DP199" s="7">
        <f>IF(MIN(Data[[#This Row],[¿El agente demuestra escucha activa durante la gestión?6]:[¿El agente parafrasea para confirmar entendimiento?9]])=0,0,30%)</f>
        <v>0.3</v>
      </c>
      <c r="DQ199" s="7">
        <f t="shared" si="555"/>
        <v>0.3</v>
      </c>
      <c r="DR199" s="7">
        <f t="shared" si="556"/>
        <v>0.3</v>
      </c>
      <c r="DS199" s="7">
        <f t="shared" si="557"/>
        <v>0.3</v>
      </c>
      <c r="DT199" s="7">
        <f t="shared" si="558"/>
        <v>0.3</v>
      </c>
      <c r="DU199" s="7">
        <f>IF(MIN(Data[[#This Row],[¿El agente adapta su comunicación al cliente?11]:[¿El agente utiliza el plural corporativo correctamente?14]])=0,0,30%)</f>
        <v>0.3</v>
      </c>
      <c r="DV199" s="7">
        <f t="shared" si="559"/>
        <v>0.25</v>
      </c>
      <c r="DW199" s="7">
        <f t="shared" si="524"/>
        <v>0.25</v>
      </c>
      <c r="DX199" s="7">
        <f t="shared" si="525"/>
        <v>1</v>
      </c>
      <c r="DY199" s="7">
        <f t="shared" si="664"/>
        <v>1</v>
      </c>
      <c r="DZ199" s="7">
        <f t="shared" si="665"/>
        <v>1</v>
      </c>
      <c r="EA199" s="7">
        <f t="shared" si="666"/>
        <v>1</v>
      </c>
      <c r="EB199" s="7">
        <f t="shared" si="667"/>
        <v>1</v>
      </c>
      <c r="EC199" s="7">
        <f t="shared" si="526"/>
        <v>1</v>
      </c>
      <c r="ED199" s="7">
        <f t="shared" si="560"/>
        <v>1</v>
      </c>
      <c r="EE199" s="7">
        <f t="shared" si="561"/>
        <v>1</v>
      </c>
      <c r="EF199" s="7">
        <f>IF(SUM(Data[[#This Row],[¿El agente presenta correctamente los beneficios del producto?23]:[¿El agente comunica beneficios emocionales al cliente?24]])=200%,100%,0%)</f>
        <v>1</v>
      </c>
      <c r="EG199" s="7">
        <f t="shared" si="562"/>
        <v>1</v>
      </c>
      <c r="EH199" s="7">
        <f t="shared" si="563"/>
        <v>1</v>
      </c>
      <c r="EI199" s="7">
        <f t="shared" si="564"/>
        <v>1</v>
      </c>
      <c r="EJ199" s="7">
        <f t="shared" si="527"/>
        <v>1</v>
      </c>
      <c r="EK199" s="7">
        <f t="shared" si="565"/>
        <v>1</v>
      </c>
      <c r="EL199" s="7">
        <f>+Data[[#This Row],[¿El agente explica los términos y condiciones del servicio?28]]</f>
        <v>1</v>
      </c>
      <c r="EM199" s="7">
        <f t="shared" si="566"/>
        <v>1</v>
      </c>
      <c r="EN199" s="7">
        <f>+Data[[#This Row],[¿El agente identifica correctamente la solicitud del cliente? 2]]</f>
        <v>1</v>
      </c>
      <c r="EO199" s="7">
        <f t="shared" si="567"/>
        <v>1</v>
      </c>
      <c r="EP199" s="7">
        <f t="shared" si="568"/>
        <v>1</v>
      </c>
      <c r="EQ199" s="7">
        <f t="shared" si="569"/>
        <v>1</v>
      </c>
      <c r="ER199" s="7">
        <f t="shared" si="528"/>
        <v>1</v>
      </c>
      <c r="ES199" s="7">
        <f t="shared" si="570"/>
        <v>1</v>
      </c>
      <c r="ET199" s="7">
        <f t="shared" si="571"/>
        <v>1</v>
      </c>
      <c r="EU199" s="7">
        <f t="shared" si="529"/>
        <v>1</v>
      </c>
      <c r="EV199" s="7">
        <f t="shared" si="572"/>
        <v>1</v>
      </c>
      <c r="EW199" s="7">
        <f t="shared" si="573"/>
        <v>1</v>
      </c>
      <c r="EX199" s="7">
        <f t="shared" si="668"/>
        <v>1</v>
      </c>
      <c r="EY199" s="7">
        <f t="shared" si="669"/>
        <v>1</v>
      </c>
      <c r="EZ199" s="7">
        <f t="shared" si="574"/>
        <v>1</v>
      </c>
      <c r="FA199" s="7">
        <f t="shared" si="670"/>
        <v>1</v>
      </c>
      <c r="FB199" s="7">
        <f t="shared" si="530"/>
        <v>1</v>
      </c>
      <c r="FC199" s="7">
        <f t="shared" si="531"/>
        <v>1</v>
      </c>
      <c r="FD199" s="7">
        <f t="shared" si="575"/>
        <v>1</v>
      </c>
      <c r="FE199" s="7">
        <f t="shared" si="576"/>
        <v>1</v>
      </c>
      <c r="FF199" s="7">
        <f t="shared" si="577"/>
        <v>1</v>
      </c>
      <c r="FG199" s="7">
        <f t="shared" si="578"/>
        <v>1</v>
      </c>
      <c r="FH199" s="7">
        <f t="shared" si="579"/>
        <v>0</v>
      </c>
      <c r="FI199" s="7">
        <f t="shared" si="580"/>
        <v>0</v>
      </c>
      <c r="FJ199" s="7">
        <f t="shared" si="532"/>
        <v>0</v>
      </c>
      <c r="FK199" s="7">
        <f t="shared" si="581"/>
        <v>1</v>
      </c>
      <c r="FL199" s="7">
        <f>+Data[[#This Row],[¿El agente gestiona la oferta según la campaña vigente?48]]</f>
        <v>1</v>
      </c>
      <c r="FM199" s="7">
        <f t="shared" si="582"/>
        <v>1</v>
      </c>
      <c r="FN199" s="7">
        <f t="shared" si="583"/>
        <v>1</v>
      </c>
      <c r="FO199" s="7">
        <f t="shared" si="584"/>
        <v>1</v>
      </c>
      <c r="FP199" s="7">
        <f t="shared" si="533"/>
        <v>1</v>
      </c>
      <c r="FQ199" s="7">
        <f t="shared" si="585"/>
        <v>1</v>
      </c>
      <c r="FR199" s="7">
        <f>+Data[[#This Row],[¿El agente registra correctamente todas las interacciones?52]]</f>
        <v>1</v>
      </c>
      <c r="FS199" s="7">
        <f t="shared" si="534"/>
        <v>0</v>
      </c>
      <c r="FT199" s="240">
        <f t="shared" si="586"/>
        <v>1</v>
      </c>
      <c r="FU199" s="7">
        <f>+Data[[#This Row],[¿El agente confirma la titularidad del cliente adecuadamente?53]]</f>
        <v>1</v>
      </c>
      <c r="FV199" s="240">
        <f t="shared" si="587"/>
        <v>1</v>
      </c>
      <c r="FW199" s="240">
        <f t="shared" si="588"/>
        <v>1</v>
      </c>
      <c r="FX199" s="7">
        <f t="shared" si="535"/>
        <v>1</v>
      </c>
      <c r="FY199" s="240">
        <f t="shared" si="589"/>
        <v>1</v>
      </c>
      <c r="FZ199" s="7">
        <f>+Data[[#This Row],[¿El agente evita compartir información sensible?56]]</f>
        <v>1</v>
      </c>
      <c r="GA199" s="7">
        <f t="shared" si="536"/>
        <v>1</v>
      </c>
      <c r="GB199" s="189">
        <f t="shared" si="537"/>
        <v>0.1</v>
      </c>
      <c r="GC199" s="189">
        <f t="shared" si="538"/>
        <v>0.3</v>
      </c>
      <c r="GD199" s="190">
        <f t="shared" si="539"/>
        <v>0</v>
      </c>
      <c r="GE199" s="190">
        <f t="shared" si="540"/>
        <v>0.3</v>
      </c>
      <c r="GF199" s="7">
        <f t="shared" si="541"/>
        <v>0.7</v>
      </c>
      <c r="GG199" s="187">
        <f>1</f>
        <v>1</v>
      </c>
      <c r="GH199" s="187">
        <f t="shared" si="590"/>
        <v>1</v>
      </c>
      <c r="GI199" t="str">
        <f t="shared" si="591"/>
        <v/>
      </c>
      <c r="GJ199" t="str">
        <f t="shared" si="592"/>
        <v/>
      </c>
      <c r="GK199" t="str">
        <f t="shared" si="593"/>
        <v/>
      </c>
      <c r="GN199" t="str">
        <f t="shared" si="594"/>
        <v/>
      </c>
      <c r="GO199" t="str">
        <f t="shared" si="595"/>
        <v/>
      </c>
      <c r="GP199" t="str">
        <f t="shared" si="596"/>
        <v/>
      </c>
      <c r="GQ199" t="str">
        <f t="shared" si="597"/>
        <v/>
      </c>
      <c r="GR199" t="str">
        <f t="shared" si="598"/>
        <v/>
      </c>
      <c r="GS199" t="str">
        <f t="shared" si="599"/>
        <v/>
      </c>
      <c r="GT199" t="str">
        <f t="shared" si="600"/>
        <v/>
      </c>
      <c r="GU199" t="e">
        <f>IF(#REF!="No",#REF!,"")</f>
        <v>#REF!</v>
      </c>
      <c r="GV199" t="str">
        <f t="shared" si="601"/>
        <v/>
      </c>
      <c r="GW199" t="str">
        <f t="shared" si="602"/>
        <v/>
      </c>
      <c r="GX199" t="str">
        <f t="shared" si="603"/>
        <v/>
      </c>
      <c r="GY199" t="str">
        <f t="shared" si="604"/>
        <v/>
      </c>
      <c r="GZ199" t="str">
        <f t="shared" si="605"/>
        <v/>
      </c>
      <c r="HA199" t="str">
        <f t="shared" si="606"/>
        <v/>
      </c>
      <c r="HB199" t="str">
        <f t="shared" si="607"/>
        <v/>
      </c>
      <c r="HC199" t="str">
        <f t="shared" si="608"/>
        <v/>
      </c>
      <c r="HD199" t="str">
        <f t="shared" si="609"/>
        <v/>
      </c>
      <c r="HE199" t="str">
        <f t="shared" si="610"/>
        <v/>
      </c>
      <c r="HF199" t="str">
        <f t="shared" si="611"/>
        <v/>
      </c>
      <c r="HG199" t="str">
        <f t="shared" si="612"/>
        <v/>
      </c>
      <c r="HH199" t="str">
        <f t="shared" si="613"/>
        <v/>
      </c>
      <c r="HI199" t="str">
        <f t="shared" si="614"/>
        <v/>
      </c>
      <c r="HJ199" t="str">
        <f t="shared" si="615"/>
        <v/>
      </c>
      <c r="HK199" t="str">
        <f t="shared" si="616"/>
        <v/>
      </c>
      <c r="HL199" t="str">
        <f t="shared" si="617"/>
        <v/>
      </c>
      <c r="HM199" t="str">
        <f t="shared" si="618"/>
        <v/>
      </c>
      <c r="HN199" t="str">
        <f t="shared" si="619"/>
        <v/>
      </c>
      <c r="HO199" t="str">
        <f t="shared" si="620"/>
        <v/>
      </c>
      <c r="HP199" t="str">
        <f t="shared" si="621"/>
        <v/>
      </c>
      <c r="HQ199" t="e">
        <f>IF(#REF!="No",#REF!,"")</f>
        <v>#REF!</v>
      </c>
      <c r="HR199" t="e">
        <f>IF(#REF!="No",#REF!,"")</f>
        <v>#REF!</v>
      </c>
      <c r="HS199" t="str">
        <f t="shared" si="622"/>
        <v/>
      </c>
      <c r="HT199" t="str">
        <f t="shared" si="623"/>
        <v/>
      </c>
      <c r="HU199" t="str">
        <f t="shared" si="624"/>
        <v/>
      </c>
      <c r="HV199" t="str">
        <f t="shared" si="625"/>
        <v/>
      </c>
      <c r="HW199" t="str">
        <f t="shared" si="626"/>
        <v xml:space="preserve">¿El agente realiza seguimiento adecuado al caso o solicitud? </v>
      </c>
      <c r="HX199" t="str">
        <f t="shared" si="627"/>
        <v xml:space="preserve">¿El agente maneja correctamente las objeciones del cliente? </v>
      </c>
      <c r="HY199" t="str">
        <f t="shared" si="628"/>
        <v/>
      </c>
      <c r="HZ199" t="str">
        <f t="shared" si="629"/>
        <v/>
      </c>
      <c r="IA199" t="str">
        <f t="shared" si="630"/>
        <v/>
      </c>
      <c r="IB199" t="str">
        <f t="shared" si="631"/>
        <v/>
      </c>
      <c r="IC199" t="str">
        <f t="shared" si="632"/>
        <v/>
      </c>
      <c r="ID199" s="187" t="str">
        <f t="shared" si="633"/>
        <v/>
      </c>
      <c r="IE199" s="187" t="str">
        <f t="shared" si="634"/>
        <v/>
      </c>
      <c r="IF199" s="187" t="str">
        <f t="shared" si="635"/>
        <v/>
      </c>
      <c r="IG199" s="187" t="str">
        <f t="shared" si="636"/>
        <v/>
      </c>
      <c r="IH199" s="78" t="str">
        <f>A199&amp;" "&amp;F199&amp;" "&amp;Data[[#This Row],[mes]]</f>
        <v>Valentina Ruiz Ochoa Outbound jun-26</v>
      </c>
      <c r="II199" s="78">
        <f t="shared" si="544"/>
        <v>3</v>
      </c>
      <c r="IJ199" s="78">
        <f t="shared" si="542"/>
        <v>0</v>
      </c>
      <c r="IK199" s="78">
        <f>IF(Data[[#This Row],[Muestra Critica]]&gt;0,Data[[#This Row],[Muestra Critica]],"")</f>
        <v>1</v>
      </c>
      <c r="IL199">
        <f>IF(IK199="","",COUNTIF($IK$3:$IK614,IK199))</f>
        <v>397</v>
      </c>
      <c r="IM199">
        <f t="shared" si="543"/>
        <v>0</v>
      </c>
      <c r="IN199" s="188" t="str">
        <f t="shared" si="637"/>
        <v>jun-26</v>
      </c>
      <c r="IO199" s="78"/>
      <c r="IP199" s="78"/>
      <c r="IQ199" s="78"/>
      <c r="IR199" s="78"/>
      <c r="IS199" s="78" t="str">
        <f ca="1">IFERROR(_xlfn.XLOOKUP(A:A,HC!B:B,HC!E:E,,0),0)</f>
        <v>&gt; 60 dias</v>
      </c>
    </row>
    <row r="200" spans="1:253" ht="15.5">
      <c r="A200" s="205" t="s">
        <v>327</v>
      </c>
      <c r="B200" s="205">
        <v>66763024</v>
      </c>
      <c r="C200" s="210">
        <v>46174</v>
      </c>
      <c r="D200" s="205" t="s">
        <v>449</v>
      </c>
      <c r="E200" s="205" t="s">
        <v>434</v>
      </c>
      <c r="F200" s="205" t="s">
        <v>32</v>
      </c>
      <c r="G200" s="205" t="s">
        <v>436</v>
      </c>
      <c r="H200" s="205" t="s">
        <v>455</v>
      </c>
      <c r="I200" s="206" t="s">
        <v>447</v>
      </c>
      <c r="J200" s="168" t="s">
        <v>33</v>
      </c>
      <c r="K200" s="168" t="s">
        <v>33</v>
      </c>
      <c r="L200" s="168" t="s">
        <v>33</v>
      </c>
      <c r="M200" s="168" t="s">
        <v>33</v>
      </c>
      <c r="N200" s="168" t="s">
        <v>33</v>
      </c>
      <c r="O200" s="168" t="s">
        <v>33</v>
      </c>
      <c r="P200" s="168" t="s">
        <v>33</v>
      </c>
      <c r="Q200" s="168" t="s">
        <v>33</v>
      </c>
      <c r="R200" s="168" t="s">
        <v>33</v>
      </c>
      <c r="S200" s="168" t="s">
        <v>33</v>
      </c>
      <c r="T200" s="168" t="s">
        <v>33</v>
      </c>
      <c r="U200" s="168" t="s">
        <v>33</v>
      </c>
      <c r="V200" s="169" t="s">
        <v>33</v>
      </c>
      <c r="W200" s="169" t="s">
        <v>33</v>
      </c>
      <c r="X200" s="169" t="s">
        <v>33</v>
      </c>
      <c r="Y200" s="169" t="s">
        <v>33</v>
      </c>
      <c r="Z200" s="169" t="s">
        <v>33</v>
      </c>
      <c r="AA200" s="169" t="s">
        <v>33</v>
      </c>
      <c r="AB200" s="169" t="s">
        <v>33</v>
      </c>
      <c r="AC200" s="169" t="s">
        <v>33</v>
      </c>
      <c r="AD200" s="169" t="s">
        <v>33</v>
      </c>
      <c r="AE200" s="169" t="s">
        <v>33</v>
      </c>
      <c r="AF200" s="169" t="s">
        <v>33</v>
      </c>
      <c r="AG200" s="169" t="s">
        <v>33</v>
      </c>
      <c r="AH200" s="169" t="s">
        <v>33</v>
      </c>
      <c r="AI200" s="169" t="s">
        <v>33</v>
      </c>
      <c r="AJ200" s="169" t="s">
        <v>33</v>
      </c>
      <c r="AK200" s="169" t="s">
        <v>33</v>
      </c>
      <c r="AL200" s="169" t="s">
        <v>33</v>
      </c>
      <c r="AM200" s="169" t="s">
        <v>33</v>
      </c>
      <c r="AN200" s="169" t="s">
        <v>33</v>
      </c>
      <c r="AO200" s="169" t="s">
        <v>33</v>
      </c>
      <c r="AP200" s="169" t="s">
        <v>33</v>
      </c>
      <c r="AQ200" s="169" t="s">
        <v>464</v>
      </c>
      <c r="AR200" s="169" t="s">
        <v>33</v>
      </c>
      <c r="AS200" s="169" t="s">
        <v>34</v>
      </c>
      <c r="AT200" s="169" t="s">
        <v>33</v>
      </c>
      <c r="AU200" s="169" t="s">
        <v>33</v>
      </c>
      <c r="AV200" s="169" t="s">
        <v>34</v>
      </c>
      <c r="AW200" s="169" t="s">
        <v>34</v>
      </c>
      <c r="AX200" s="169" t="s">
        <v>33</v>
      </c>
      <c r="AY200" s="169" t="s">
        <v>33</v>
      </c>
      <c r="AZ200" s="169" t="s">
        <v>33</v>
      </c>
      <c r="BA200" s="169" t="s">
        <v>33</v>
      </c>
      <c r="BB200" s="169" t="s">
        <v>33</v>
      </c>
      <c r="BC200" s="207" t="s">
        <v>33</v>
      </c>
      <c r="BD200" s="207" t="s">
        <v>33</v>
      </c>
      <c r="BE200" s="207" t="s">
        <v>33</v>
      </c>
      <c r="BF200" s="208" t="s">
        <v>33</v>
      </c>
      <c r="BG200" s="196"/>
      <c r="BH200" s="211" t="str">
        <f>Data[[#This Row],[Tipo de Muestra]]</f>
        <v>Critica</v>
      </c>
      <c r="BI200" s="196"/>
      <c r="BJ200" s="196"/>
      <c r="BK200">
        <f t="shared" si="545"/>
        <v>1</v>
      </c>
      <c r="BL200">
        <f t="shared" si="546"/>
        <v>1</v>
      </c>
      <c r="BM200">
        <f t="shared" si="503"/>
        <v>1</v>
      </c>
      <c r="BN200">
        <f t="shared" si="504"/>
        <v>1</v>
      </c>
      <c r="BO200">
        <f t="shared" si="505"/>
        <v>1</v>
      </c>
      <c r="BP200">
        <f t="shared" si="506"/>
        <v>1</v>
      </c>
      <c r="BQ200">
        <f t="shared" si="507"/>
        <v>1</v>
      </c>
      <c r="BR200">
        <f t="shared" si="508"/>
        <v>1</v>
      </c>
      <c r="BS200">
        <f t="shared" si="509"/>
        <v>1</v>
      </c>
      <c r="BT200">
        <f t="shared" si="510"/>
        <v>1</v>
      </c>
      <c r="BU200">
        <f t="shared" si="511"/>
        <v>1</v>
      </c>
      <c r="BV200">
        <f t="shared" si="512"/>
        <v>1</v>
      </c>
      <c r="BW200">
        <f t="shared" si="513"/>
        <v>1</v>
      </c>
      <c r="BX200">
        <f t="shared" si="514"/>
        <v>1</v>
      </c>
      <c r="BY200">
        <f t="shared" si="515"/>
        <v>1</v>
      </c>
      <c r="BZ200">
        <f t="shared" si="516"/>
        <v>1</v>
      </c>
      <c r="CA200">
        <f t="shared" si="517"/>
        <v>1</v>
      </c>
      <c r="CB200">
        <f t="shared" si="518"/>
        <v>1</v>
      </c>
      <c r="CC200">
        <f t="shared" si="519"/>
        <v>1</v>
      </c>
      <c r="CD200">
        <f t="shared" si="520"/>
        <v>1</v>
      </c>
      <c r="CE200">
        <f t="shared" si="521"/>
        <v>1</v>
      </c>
      <c r="CF200">
        <f t="shared" si="638"/>
        <v>1</v>
      </c>
      <c r="CG200">
        <f t="shared" si="639"/>
        <v>1</v>
      </c>
      <c r="CH200">
        <f t="shared" si="640"/>
        <v>1</v>
      </c>
      <c r="CI200">
        <f t="shared" si="641"/>
        <v>1</v>
      </c>
      <c r="CJ200">
        <f t="shared" si="642"/>
        <v>1</v>
      </c>
      <c r="CK200">
        <f t="shared" si="643"/>
        <v>1</v>
      </c>
      <c r="CL200">
        <f t="shared" si="644"/>
        <v>1</v>
      </c>
      <c r="CM200">
        <f t="shared" si="645"/>
        <v>1</v>
      </c>
      <c r="CN200">
        <f t="shared" si="646"/>
        <v>1</v>
      </c>
      <c r="CO200">
        <f t="shared" si="647"/>
        <v>1</v>
      </c>
      <c r="CP200">
        <f t="shared" si="648"/>
        <v>1</v>
      </c>
      <c r="CQ200">
        <f t="shared" si="649"/>
        <v>1</v>
      </c>
      <c r="CR200">
        <f t="shared" si="650"/>
        <v>1</v>
      </c>
      <c r="CS200">
        <f t="shared" si="651"/>
        <v>0</v>
      </c>
      <c r="CT200">
        <f t="shared" si="652"/>
        <v>1</v>
      </c>
      <c r="CU200">
        <f t="shared" si="653"/>
        <v>1</v>
      </c>
      <c r="CV200">
        <f t="shared" si="654"/>
        <v>0</v>
      </c>
      <c r="CW200">
        <f t="shared" si="655"/>
        <v>0</v>
      </c>
      <c r="CX200">
        <f t="shared" si="656"/>
        <v>1</v>
      </c>
      <c r="CY200">
        <f t="shared" si="657"/>
        <v>1</v>
      </c>
      <c r="CZ200">
        <f t="shared" si="658"/>
        <v>1</v>
      </c>
      <c r="DA200">
        <f t="shared" si="659"/>
        <v>1</v>
      </c>
      <c r="DB200">
        <f t="shared" si="660"/>
        <v>1</v>
      </c>
      <c r="DC200" s="187">
        <f t="shared" si="661"/>
        <v>1</v>
      </c>
      <c r="DD200" s="187">
        <f t="shared" si="662"/>
        <v>1</v>
      </c>
      <c r="DE200" s="187">
        <f t="shared" si="663"/>
        <v>1</v>
      </c>
      <c r="DF200" s="187">
        <f t="shared" si="547"/>
        <v>1</v>
      </c>
      <c r="DG200">
        <f t="shared" si="522"/>
        <v>1</v>
      </c>
      <c r="DH200" s="7">
        <f t="shared" si="548"/>
        <v>0.15</v>
      </c>
      <c r="DI200" s="7">
        <f t="shared" si="549"/>
        <v>0.15</v>
      </c>
      <c r="DJ200" s="7">
        <f t="shared" si="550"/>
        <v>0.15</v>
      </c>
      <c r="DK200" s="7">
        <f t="shared" si="523"/>
        <v>0.15</v>
      </c>
      <c r="DL200" s="7">
        <f t="shared" si="551"/>
        <v>0.3</v>
      </c>
      <c r="DM200" s="7">
        <f t="shared" si="552"/>
        <v>0.3</v>
      </c>
      <c r="DN200" s="7">
        <f t="shared" si="553"/>
        <v>0.3</v>
      </c>
      <c r="DO200" s="7">
        <f t="shared" si="554"/>
        <v>0.3</v>
      </c>
      <c r="DP200" s="7">
        <f>IF(MIN(Data[[#This Row],[¿El agente demuestra escucha activa durante la gestión?6]:[¿El agente parafrasea para confirmar entendimiento?9]])=0,0,30%)</f>
        <v>0.3</v>
      </c>
      <c r="DQ200" s="7">
        <f t="shared" si="555"/>
        <v>0.3</v>
      </c>
      <c r="DR200" s="7">
        <f t="shared" si="556"/>
        <v>0.3</v>
      </c>
      <c r="DS200" s="7">
        <f t="shared" si="557"/>
        <v>0.3</v>
      </c>
      <c r="DT200" s="7">
        <f t="shared" si="558"/>
        <v>0.3</v>
      </c>
      <c r="DU200" s="7">
        <f>IF(MIN(Data[[#This Row],[¿El agente adapta su comunicación al cliente?11]:[¿El agente utiliza el plural corporativo correctamente?14]])=0,0,30%)</f>
        <v>0.3</v>
      </c>
      <c r="DV200" s="7">
        <f t="shared" si="559"/>
        <v>0.25</v>
      </c>
      <c r="DW200" s="7">
        <f t="shared" si="524"/>
        <v>0.25</v>
      </c>
      <c r="DX200" s="7">
        <f t="shared" si="525"/>
        <v>1</v>
      </c>
      <c r="DY200" s="7">
        <f t="shared" si="664"/>
        <v>1</v>
      </c>
      <c r="DZ200" s="7">
        <f t="shared" si="665"/>
        <v>1</v>
      </c>
      <c r="EA200" s="7">
        <f t="shared" si="666"/>
        <v>1</v>
      </c>
      <c r="EB200" s="7">
        <f t="shared" si="667"/>
        <v>1</v>
      </c>
      <c r="EC200" s="7">
        <f t="shared" si="526"/>
        <v>1</v>
      </c>
      <c r="ED200" s="7">
        <f t="shared" si="560"/>
        <v>1</v>
      </c>
      <c r="EE200" s="7">
        <f t="shared" si="561"/>
        <v>1</v>
      </c>
      <c r="EF200" s="7">
        <f>IF(SUM(Data[[#This Row],[¿El agente presenta correctamente los beneficios del producto?23]:[¿El agente comunica beneficios emocionales al cliente?24]])=200%,100%,0%)</f>
        <v>1</v>
      </c>
      <c r="EG200" s="7">
        <f t="shared" si="562"/>
        <v>1</v>
      </c>
      <c r="EH200" s="7">
        <f t="shared" si="563"/>
        <v>1</v>
      </c>
      <c r="EI200" s="7">
        <f t="shared" si="564"/>
        <v>1</v>
      </c>
      <c r="EJ200" s="7">
        <f t="shared" si="527"/>
        <v>1</v>
      </c>
      <c r="EK200" s="7">
        <f t="shared" si="565"/>
        <v>1</v>
      </c>
      <c r="EL200" s="7">
        <f>+Data[[#This Row],[¿El agente explica los términos y condiciones del servicio?28]]</f>
        <v>1</v>
      </c>
      <c r="EM200" s="7">
        <f t="shared" si="566"/>
        <v>1</v>
      </c>
      <c r="EN200" s="7">
        <f>+Data[[#This Row],[¿El agente identifica correctamente la solicitud del cliente? 2]]</f>
        <v>1</v>
      </c>
      <c r="EO200" s="7">
        <f t="shared" si="567"/>
        <v>1</v>
      </c>
      <c r="EP200" s="7">
        <f t="shared" si="568"/>
        <v>1</v>
      </c>
      <c r="EQ200" s="7">
        <f t="shared" si="569"/>
        <v>1</v>
      </c>
      <c r="ER200" s="7">
        <f t="shared" si="528"/>
        <v>1</v>
      </c>
      <c r="ES200" s="7">
        <f t="shared" si="570"/>
        <v>1</v>
      </c>
      <c r="ET200" s="7">
        <f t="shared" si="571"/>
        <v>1</v>
      </c>
      <c r="EU200" s="7">
        <f t="shared" si="529"/>
        <v>1</v>
      </c>
      <c r="EV200" s="7">
        <f t="shared" si="572"/>
        <v>1</v>
      </c>
      <c r="EW200" s="7">
        <f t="shared" si="573"/>
        <v>1</v>
      </c>
      <c r="EX200" s="7">
        <f t="shared" si="668"/>
        <v>1</v>
      </c>
      <c r="EY200" s="7">
        <f t="shared" si="669"/>
        <v>1</v>
      </c>
      <c r="EZ200" s="7">
        <f t="shared" si="574"/>
        <v>1</v>
      </c>
      <c r="FA200" s="7">
        <f t="shared" si="670"/>
        <v>1</v>
      </c>
      <c r="FB200" s="7">
        <f t="shared" si="530"/>
        <v>1</v>
      </c>
      <c r="FC200" s="7">
        <f t="shared" si="531"/>
        <v>1</v>
      </c>
      <c r="FD200" s="7">
        <f t="shared" si="575"/>
        <v>1</v>
      </c>
      <c r="FE200" s="7">
        <f t="shared" si="576"/>
        <v>0</v>
      </c>
      <c r="FF200" s="7">
        <f t="shared" si="577"/>
        <v>1</v>
      </c>
      <c r="FG200" s="7">
        <f t="shared" si="578"/>
        <v>1</v>
      </c>
      <c r="FH200" s="7">
        <f t="shared" si="579"/>
        <v>0</v>
      </c>
      <c r="FI200" s="7">
        <f t="shared" si="580"/>
        <v>0</v>
      </c>
      <c r="FJ200" s="7">
        <f t="shared" si="532"/>
        <v>0</v>
      </c>
      <c r="FK200" s="7">
        <f t="shared" si="581"/>
        <v>1</v>
      </c>
      <c r="FL200" s="7">
        <f>+Data[[#This Row],[¿El agente gestiona la oferta según la campaña vigente?48]]</f>
        <v>1</v>
      </c>
      <c r="FM200" s="7">
        <f t="shared" si="582"/>
        <v>1</v>
      </c>
      <c r="FN200" s="7">
        <f t="shared" si="583"/>
        <v>1</v>
      </c>
      <c r="FO200" s="7">
        <f t="shared" si="584"/>
        <v>1</v>
      </c>
      <c r="FP200" s="7">
        <f t="shared" si="533"/>
        <v>1</v>
      </c>
      <c r="FQ200" s="7">
        <f t="shared" si="585"/>
        <v>1</v>
      </c>
      <c r="FR200" s="7">
        <f>+Data[[#This Row],[¿El agente registra correctamente todas las interacciones?52]]</f>
        <v>1</v>
      </c>
      <c r="FS200" s="7">
        <f t="shared" si="534"/>
        <v>0</v>
      </c>
      <c r="FT200" s="240">
        <f t="shared" si="586"/>
        <v>1</v>
      </c>
      <c r="FU200" s="7">
        <f>+Data[[#This Row],[¿El agente confirma la titularidad del cliente adecuadamente?53]]</f>
        <v>1</v>
      </c>
      <c r="FV200" s="240">
        <f t="shared" si="587"/>
        <v>1</v>
      </c>
      <c r="FW200" s="240">
        <f t="shared" si="588"/>
        <v>1</v>
      </c>
      <c r="FX200" s="7">
        <f t="shared" si="535"/>
        <v>1</v>
      </c>
      <c r="FY200" s="240">
        <f t="shared" si="589"/>
        <v>1</v>
      </c>
      <c r="FZ200" s="7">
        <f>+Data[[#This Row],[¿El agente evita compartir información sensible?56]]</f>
        <v>1</v>
      </c>
      <c r="GA200" s="7">
        <f t="shared" si="536"/>
        <v>1</v>
      </c>
      <c r="GB200" s="189">
        <f t="shared" si="537"/>
        <v>0.1</v>
      </c>
      <c r="GC200" s="189">
        <f t="shared" si="538"/>
        <v>0.3</v>
      </c>
      <c r="GD200" s="190">
        <f t="shared" si="539"/>
        <v>0</v>
      </c>
      <c r="GE200" s="190">
        <f t="shared" si="540"/>
        <v>0.3</v>
      </c>
      <c r="GF200" s="7">
        <f t="shared" si="541"/>
        <v>0.7</v>
      </c>
      <c r="GG200" s="187">
        <f>1</f>
        <v>1</v>
      </c>
      <c r="GH200" s="187">
        <f t="shared" si="590"/>
        <v>1</v>
      </c>
      <c r="GI200" t="str">
        <f t="shared" si="591"/>
        <v/>
      </c>
      <c r="GJ200" t="str">
        <f t="shared" si="592"/>
        <v/>
      </c>
      <c r="GK200" t="str">
        <f t="shared" si="593"/>
        <v/>
      </c>
      <c r="GN200" t="str">
        <f t="shared" si="594"/>
        <v/>
      </c>
      <c r="GO200" t="str">
        <f t="shared" si="595"/>
        <v/>
      </c>
      <c r="GP200" t="str">
        <f t="shared" si="596"/>
        <v/>
      </c>
      <c r="GQ200" t="str">
        <f t="shared" si="597"/>
        <v/>
      </c>
      <c r="GR200" t="str">
        <f t="shared" si="598"/>
        <v/>
      </c>
      <c r="GS200" t="str">
        <f t="shared" si="599"/>
        <v/>
      </c>
      <c r="GT200" t="str">
        <f t="shared" si="600"/>
        <v/>
      </c>
      <c r="GU200" t="e">
        <f>IF(#REF!="No",#REF!,"")</f>
        <v>#REF!</v>
      </c>
      <c r="GV200" t="str">
        <f t="shared" si="601"/>
        <v/>
      </c>
      <c r="GW200" t="str">
        <f t="shared" si="602"/>
        <v/>
      </c>
      <c r="GX200" t="str">
        <f t="shared" si="603"/>
        <v/>
      </c>
      <c r="GY200" t="str">
        <f t="shared" si="604"/>
        <v/>
      </c>
      <c r="GZ200" t="str">
        <f t="shared" si="605"/>
        <v/>
      </c>
      <c r="HA200" t="str">
        <f t="shared" si="606"/>
        <v/>
      </c>
      <c r="HB200" t="str">
        <f t="shared" si="607"/>
        <v/>
      </c>
      <c r="HC200" t="str">
        <f t="shared" si="608"/>
        <v/>
      </c>
      <c r="HD200" t="str">
        <f t="shared" si="609"/>
        <v/>
      </c>
      <c r="HE200" t="str">
        <f t="shared" si="610"/>
        <v/>
      </c>
      <c r="HF200" t="str">
        <f t="shared" si="611"/>
        <v/>
      </c>
      <c r="HG200" t="str">
        <f t="shared" si="612"/>
        <v/>
      </c>
      <c r="HH200" t="str">
        <f t="shared" si="613"/>
        <v/>
      </c>
      <c r="HI200" t="str">
        <f t="shared" si="614"/>
        <v/>
      </c>
      <c r="HJ200" t="str">
        <f t="shared" si="615"/>
        <v/>
      </c>
      <c r="HK200" t="str">
        <f t="shared" si="616"/>
        <v/>
      </c>
      <c r="HL200" t="str">
        <f t="shared" si="617"/>
        <v/>
      </c>
      <c r="HM200" t="str">
        <f t="shared" si="618"/>
        <v/>
      </c>
      <c r="HN200" t="str">
        <f t="shared" si="619"/>
        <v/>
      </c>
      <c r="HO200" t="str">
        <f t="shared" si="620"/>
        <v/>
      </c>
      <c r="HP200" t="str">
        <f t="shared" si="621"/>
        <v/>
      </c>
      <c r="HQ200" t="e">
        <f>IF(#REF!="No",#REF!,"")</f>
        <v>#REF!</v>
      </c>
      <c r="HR200" t="e">
        <f>IF(#REF!="No",#REF!,"")</f>
        <v>#REF!</v>
      </c>
      <c r="HS200" t="str">
        <f t="shared" si="622"/>
        <v/>
      </c>
      <c r="HT200" t="str">
        <f t="shared" si="623"/>
        <v xml:space="preserve">¿El agente realiza venta cruzada cuando corresponde? </v>
      </c>
      <c r="HU200" t="str">
        <f t="shared" si="624"/>
        <v/>
      </c>
      <c r="HV200" t="str">
        <f t="shared" si="625"/>
        <v/>
      </c>
      <c r="HW200" t="str">
        <f t="shared" si="626"/>
        <v xml:space="preserve">¿El agente realiza seguimiento adecuado al caso o solicitud? </v>
      </c>
      <c r="HX200" t="str">
        <f t="shared" si="627"/>
        <v xml:space="preserve">¿El agente maneja correctamente las objeciones del cliente? </v>
      </c>
      <c r="HY200" t="str">
        <f t="shared" si="628"/>
        <v/>
      </c>
      <c r="HZ200" t="str">
        <f t="shared" si="629"/>
        <v/>
      </c>
      <c r="IA200" t="str">
        <f t="shared" si="630"/>
        <v/>
      </c>
      <c r="IB200" t="str">
        <f t="shared" si="631"/>
        <v/>
      </c>
      <c r="IC200" t="str">
        <f t="shared" si="632"/>
        <v/>
      </c>
      <c r="ID200" s="187" t="str">
        <f t="shared" si="633"/>
        <v/>
      </c>
      <c r="IE200" s="187" t="str">
        <f t="shared" si="634"/>
        <v/>
      </c>
      <c r="IF200" s="187" t="str">
        <f t="shared" si="635"/>
        <v/>
      </c>
      <c r="IG200" s="187" t="str">
        <f t="shared" si="636"/>
        <v/>
      </c>
      <c r="IH200" s="78" t="str">
        <f>A200&amp;" "&amp;F200&amp;" "&amp;Data[[#This Row],[mes]]</f>
        <v>Yahaira Yorlenes Vega Castañedas Outbound jun-26</v>
      </c>
      <c r="II200" s="78">
        <f t="shared" si="544"/>
        <v>3</v>
      </c>
      <c r="IJ200" s="78">
        <f t="shared" si="542"/>
        <v>0</v>
      </c>
      <c r="IK200" s="78">
        <f>IF(Data[[#This Row],[Muestra Critica]]&gt;0,Data[[#This Row],[Muestra Critica]],"")</f>
        <v>1</v>
      </c>
      <c r="IL200">
        <f>IF(IK200="","",COUNTIF($IK$3:$IK615,IK200))</f>
        <v>397</v>
      </c>
      <c r="IM200">
        <f t="shared" si="543"/>
        <v>0</v>
      </c>
      <c r="IN200" s="188" t="str">
        <f t="shared" si="637"/>
        <v>jun-26</v>
      </c>
      <c r="IO200" s="78"/>
      <c r="IP200" s="78"/>
      <c r="IQ200" s="78"/>
      <c r="IR200" s="78"/>
      <c r="IS200" s="78" t="str">
        <f ca="1">IFERROR(_xlfn.XLOOKUP(A:A,HC!B:B,HC!E:E,,0),0)</f>
        <v>&gt; 60 dias</v>
      </c>
    </row>
    <row r="201" spans="1:253" ht="15.5">
      <c r="A201" s="205" t="s">
        <v>328</v>
      </c>
      <c r="B201" s="205">
        <v>63701988</v>
      </c>
      <c r="C201" s="210">
        <v>46174</v>
      </c>
      <c r="D201" s="205" t="s">
        <v>449</v>
      </c>
      <c r="E201" s="205" t="s">
        <v>434</v>
      </c>
      <c r="F201" s="205" t="s">
        <v>32</v>
      </c>
      <c r="G201" s="205" t="s">
        <v>436</v>
      </c>
      <c r="H201" s="205" t="s">
        <v>455</v>
      </c>
      <c r="I201" s="206" t="s">
        <v>447</v>
      </c>
      <c r="J201" s="168" t="s">
        <v>33</v>
      </c>
      <c r="K201" s="168" t="s">
        <v>33</v>
      </c>
      <c r="L201" s="168" t="s">
        <v>33</v>
      </c>
      <c r="M201" s="168" t="s">
        <v>33</v>
      </c>
      <c r="N201" s="168" t="s">
        <v>33</v>
      </c>
      <c r="O201" s="168" t="s">
        <v>33</v>
      </c>
      <c r="P201" s="168" t="s">
        <v>33</v>
      </c>
      <c r="Q201" s="168" t="s">
        <v>33</v>
      </c>
      <c r="R201" s="168" t="s">
        <v>33</v>
      </c>
      <c r="S201" s="168" t="s">
        <v>33</v>
      </c>
      <c r="T201" s="168" t="s">
        <v>33</v>
      </c>
      <c r="U201" s="168" t="s">
        <v>33</v>
      </c>
      <c r="V201" s="169" t="s">
        <v>33</v>
      </c>
      <c r="W201" s="169" t="s">
        <v>33</v>
      </c>
      <c r="X201" s="169" t="s">
        <v>33</v>
      </c>
      <c r="Y201" s="169" t="s">
        <v>33</v>
      </c>
      <c r="Z201" s="169" t="s">
        <v>33</v>
      </c>
      <c r="AA201" s="169" t="s">
        <v>33</v>
      </c>
      <c r="AB201" s="169" t="s">
        <v>33</v>
      </c>
      <c r="AC201" s="169" t="s">
        <v>33</v>
      </c>
      <c r="AD201" s="169" t="s">
        <v>33</v>
      </c>
      <c r="AE201" s="169" t="s">
        <v>33</v>
      </c>
      <c r="AF201" s="169" t="s">
        <v>33</v>
      </c>
      <c r="AG201" s="169" t="s">
        <v>33</v>
      </c>
      <c r="AH201" s="169" t="s">
        <v>33</v>
      </c>
      <c r="AI201" s="169" t="s">
        <v>33</v>
      </c>
      <c r="AJ201" s="169" t="s">
        <v>33</v>
      </c>
      <c r="AK201" s="169" t="s">
        <v>33</v>
      </c>
      <c r="AL201" s="169" t="s">
        <v>33</v>
      </c>
      <c r="AM201" s="169" t="s">
        <v>33</v>
      </c>
      <c r="AN201" s="169" t="s">
        <v>33</v>
      </c>
      <c r="AO201" s="169" t="s">
        <v>33</v>
      </c>
      <c r="AP201" s="169" t="s">
        <v>33</v>
      </c>
      <c r="AQ201" s="169" t="s">
        <v>464</v>
      </c>
      <c r="AR201" s="169" t="s">
        <v>34</v>
      </c>
      <c r="AS201" s="169" t="s">
        <v>33</v>
      </c>
      <c r="AT201" s="169" t="s">
        <v>33</v>
      </c>
      <c r="AU201" s="169" t="s">
        <v>33</v>
      </c>
      <c r="AV201" s="169" t="s">
        <v>34</v>
      </c>
      <c r="AW201" s="169" t="s">
        <v>33</v>
      </c>
      <c r="AX201" s="169" t="s">
        <v>33</v>
      </c>
      <c r="AY201" s="169" t="s">
        <v>33</v>
      </c>
      <c r="AZ201" s="169" t="s">
        <v>33</v>
      </c>
      <c r="BA201" s="169" t="s">
        <v>33</v>
      </c>
      <c r="BB201" s="169" t="s">
        <v>33</v>
      </c>
      <c r="BC201" s="207" t="s">
        <v>33</v>
      </c>
      <c r="BD201" s="207" t="s">
        <v>33</v>
      </c>
      <c r="BE201" s="207" t="s">
        <v>33</v>
      </c>
      <c r="BF201" s="208" t="s">
        <v>33</v>
      </c>
      <c r="BG201" s="196"/>
      <c r="BH201" s="211" t="str">
        <f>Data[[#This Row],[Tipo de Muestra]]</f>
        <v>Critica</v>
      </c>
      <c r="BI201" s="196"/>
      <c r="BJ201" s="196"/>
      <c r="BK201">
        <f t="shared" si="545"/>
        <v>1</v>
      </c>
      <c r="BL201">
        <f t="shared" si="546"/>
        <v>1</v>
      </c>
      <c r="BM201">
        <f t="shared" si="503"/>
        <v>1</v>
      </c>
      <c r="BN201">
        <f t="shared" si="504"/>
        <v>1</v>
      </c>
      <c r="BO201">
        <f t="shared" si="505"/>
        <v>1</v>
      </c>
      <c r="BP201">
        <f t="shared" si="506"/>
        <v>1</v>
      </c>
      <c r="BQ201">
        <f t="shared" si="507"/>
        <v>1</v>
      </c>
      <c r="BR201">
        <f t="shared" si="508"/>
        <v>1</v>
      </c>
      <c r="BS201">
        <f t="shared" si="509"/>
        <v>1</v>
      </c>
      <c r="BT201">
        <f t="shared" si="510"/>
        <v>1</v>
      </c>
      <c r="BU201">
        <f t="shared" si="511"/>
        <v>1</v>
      </c>
      <c r="BV201">
        <f t="shared" si="512"/>
        <v>1</v>
      </c>
      <c r="BW201">
        <f t="shared" si="513"/>
        <v>1</v>
      </c>
      <c r="BX201">
        <f t="shared" si="514"/>
        <v>1</v>
      </c>
      <c r="BY201">
        <f t="shared" si="515"/>
        <v>1</v>
      </c>
      <c r="BZ201">
        <f t="shared" si="516"/>
        <v>1</v>
      </c>
      <c r="CA201">
        <f t="shared" si="517"/>
        <v>1</v>
      </c>
      <c r="CB201">
        <f t="shared" si="518"/>
        <v>1</v>
      </c>
      <c r="CC201">
        <f t="shared" si="519"/>
        <v>1</v>
      </c>
      <c r="CD201">
        <f t="shared" si="520"/>
        <v>1</v>
      </c>
      <c r="CE201">
        <f t="shared" si="521"/>
        <v>1</v>
      </c>
      <c r="CF201">
        <f t="shared" si="638"/>
        <v>1</v>
      </c>
      <c r="CG201">
        <f t="shared" si="639"/>
        <v>1</v>
      </c>
      <c r="CH201">
        <f t="shared" si="640"/>
        <v>1</v>
      </c>
      <c r="CI201">
        <f t="shared" si="641"/>
        <v>1</v>
      </c>
      <c r="CJ201">
        <f t="shared" si="642"/>
        <v>1</v>
      </c>
      <c r="CK201">
        <f t="shared" si="643"/>
        <v>1</v>
      </c>
      <c r="CL201">
        <f t="shared" si="644"/>
        <v>1</v>
      </c>
      <c r="CM201">
        <f t="shared" si="645"/>
        <v>1</v>
      </c>
      <c r="CN201">
        <f t="shared" si="646"/>
        <v>1</v>
      </c>
      <c r="CO201">
        <f t="shared" si="647"/>
        <v>1</v>
      </c>
      <c r="CP201">
        <f t="shared" si="648"/>
        <v>1</v>
      </c>
      <c r="CQ201">
        <f t="shared" si="649"/>
        <v>1</v>
      </c>
      <c r="CR201">
        <f t="shared" si="650"/>
        <v>0</v>
      </c>
      <c r="CS201">
        <f t="shared" si="651"/>
        <v>1</v>
      </c>
      <c r="CT201">
        <f t="shared" si="652"/>
        <v>1</v>
      </c>
      <c r="CU201">
        <f t="shared" si="653"/>
        <v>1</v>
      </c>
      <c r="CV201">
        <f t="shared" si="654"/>
        <v>0</v>
      </c>
      <c r="CW201">
        <f t="shared" si="655"/>
        <v>1</v>
      </c>
      <c r="CX201">
        <f t="shared" si="656"/>
        <v>1</v>
      </c>
      <c r="CY201">
        <f t="shared" si="657"/>
        <v>1</v>
      </c>
      <c r="CZ201">
        <f t="shared" si="658"/>
        <v>1</v>
      </c>
      <c r="DA201">
        <f t="shared" si="659"/>
        <v>1</v>
      </c>
      <c r="DB201">
        <f t="shared" si="660"/>
        <v>1</v>
      </c>
      <c r="DC201" s="187">
        <f t="shared" si="661"/>
        <v>1</v>
      </c>
      <c r="DD201" s="187">
        <f t="shared" si="662"/>
        <v>1</v>
      </c>
      <c r="DE201" s="187">
        <f t="shared" si="663"/>
        <v>1</v>
      </c>
      <c r="DF201" s="187">
        <f t="shared" si="547"/>
        <v>1</v>
      </c>
      <c r="DG201">
        <f t="shared" si="522"/>
        <v>1</v>
      </c>
      <c r="DH201" s="7">
        <f t="shared" si="548"/>
        <v>0.15</v>
      </c>
      <c r="DI201" s="7">
        <f t="shared" si="549"/>
        <v>0.15</v>
      </c>
      <c r="DJ201" s="7">
        <f t="shared" si="550"/>
        <v>0.15</v>
      </c>
      <c r="DK201" s="7">
        <f t="shared" si="523"/>
        <v>0.15</v>
      </c>
      <c r="DL201" s="7">
        <f t="shared" si="551"/>
        <v>0.3</v>
      </c>
      <c r="DM201" s="7">
        <f t="shared" si="552"/>
        <v>0.3</v>
      </c>
      <c r="DN201" s="7">
        <f t="shared" si="553"/>
        <v>0.3</v>
      </c>
      <c r="DO201" s="7">
        <f t="shared" si="554"/>
        <v>0.3</v>
      </c>
      <c r="DP201" s="7">
        <f>IF(MIN(Data[[#This Row],[¿El agente demuestra escucha activa durante la gestión?6]:[¿El agente parafrasea para confirmar entendimiento?9]])=0,0,30%)</f>
        <v>0.3</v>
      </c>
      <c r="DQ201" s="7">
        <f t="shared" si="555"/>
        <v>0.3</v>
      </c>
      <c r="DR201" s="7">
        <f t="shared" si="556"/>
        <v>0.3</v>
      </c>
      <c r="DS201" s="7">
        <f t="shared" si="557"/>
        <v>0.3</v>
      </c>
      <c r="DT201" s="7">
        <f t="shared" si="558"/>
        <v>0.3</v>
      </c>
      <c r="DU201" s="7">
        <f>IF(MIN(Data[[#This Row],[¿El agente adapta su comunicación al cliente?11]:[¿El agente utiliza el plural corporativo correctamente?14]])=0,0,30%)</f>
        <v>0.3</v>
      </c>
      <c r="DV201" s="7">
        <f t="shared" si="559"/>
        <v>0.25</v>
      </c>
      <c r="DW201" s="7">
        <f t="shared" si="524"/>
        <v>0.25</v>
      </c>
      <c r="DX201" s="7">
        <f t="shared" si="525"/>
        <v>1</v>
      </c>
      <c r="DY201" s="7">
        <f t="shared" si="664"/>
        <v>1</v>
      </c>
      <c r="DZ201" s="7">
        <f t="shared" si="665"/>
        <v>1</v>
      </c>
      <c r="EA201" s="7">
        <f t="shared" si="666"/>
        <v>1</v>
      </c>
      <c r="EB201" s="7">
        <f t="shared" si="667"/>
        <v>1</v>
      </c>
      <c r="EC201" s="7">
        <f t="shared" si="526"/>
        <v>1</v>
      </c>
      <c r="ED201" s="7">
        <f t="shared" si="560"/>
        <v>1</v>
      </c>
      <c r="EE201" s="7">
        <f t="shared" si="561"/>
        <v>1</v>
      </c>
      <c r="EF201" s="7">
        <f>IF(SUM(Data[[#This Row],[¿El agente presenta correctamente los beneficios del producto?23]:[¿El agente comunica beneficios emocionales al cliente?24]])=200%,100%,0%)</f>
        <v>1</v>
      </c>
      <c r="EG201" s="7">
        <f t="shared" si="562"/>
        <v>1</v>
      </c>
      <c r="EH201" s="7">
        <f t="shared" si="563"/>
        <v>1</v>
      </c>
      <c r="EI201" s="7">
        <f t="shared" si="564"/>
        <v>1</v>
      </c>
      <c r="EJ201" s="7">
        <f t="shared" si="527"/>
        <v>1</v>
      </c>
      <c r="EK201" s="7">
        <f t="shared" si="565"/>
        <v>1</v>
      </c>
      <c r="EL201" s="7">
        <f>+Data[[#This Row],[¿El agente explica los términos y condiciones del servicio?28]]</f>
        <v>1</v>
      </c>
      <c r="EM201" s="7">
        <f t="shared" si="566"/>
        <v>1</v>
      </c>
      <c r="EN201" s="7">
        <f>+Data[[#This Row],[¿El agente identifica correctamente la solicitud del cliente? 2]]</f>
        <v>1</v>
      </c>
      <c r="EO201" s="7">
        <f t="shared" si="567"/>
        <v>1</v>
      </c>
      <c r="EP201" s="7">
        <f t="shared" si="568"/>
        <v>1</v>
      </c>
      <c r="EQ201" s="7">
        <f t="shared" si="569"/>
        <v>1</v>
      </c>
      <c r="ER201" s="7">
        <f t="shared" si="528"/>
        <v>1</v>
      </c>
      <c r="ES201" s="7">
        <f t="shared" si="570"/>
        <v>1</v>
      </c>
      <c r="ET201" s="7">
        <f t="shared" si="571"/>
        <v>1</v>
      </c>
      <c r="EU201" s="7">
        <f t="shared" si="529"/>
        <v>1</v>
      </c>
      <c r="EV201" s="7">
        <f t="shared" si="572"/>
        <v>1</v>
      </c>
      <c r="EW201" s="7">
        <f t="shared" si="573"/>
        <v>1</v>
      </c>
      <c r="EX201" s="7">
        <f t="shared" si="668"/>
        <v>1</v>
      </c>
      <c r="EY201" s="7">
        <f t="shared" si="669"/>
        <v>1</v>
      </c>
      <c r="EZ201" s="7">
        <f t="shared" si="574"/>
        <v>1</v>
      </c>
      <c r="FA201" s="7">
        <f t="shared" si="670"/>
        <v>0</v>
      </c>
      <c r="FB201" s="7">
        <f t="shared" si="530"/>
        <v>0</v>
      </c>
      <c r="FC201" s="7">
        <f t="shared" si="531"/>
        <v>0</v>
      </c>
      <c r="FD201" s="7">
        <f t="shared" si="575"/>
        <v>0</v>
      </c>
      <c r="FE201" s="7">
        <f t="shared" si="576"/>
        <v>1</v>
      </c>
      <c r="FF201" s="7">
        <f t="shared" si="577"/>
        <v>1</v>
      </c>
      <c r="FG201" s="7">
        <f t="shared" si="578"/>
        <v>1</v>
      </c>
      <c r="FH201" s="7">
        <f t="shared" si="579"/>
        <v>0</v>
      </c>
      <c r="FI201" s="7">
        <f t="shared" si="580"/>
        <v>1</v>
      </c>
      <c r="FJ201" s="7">
        <f t="shared" si="532"/>
        <v>0</v>
      </c>
      <c r="FK201" s="7">
        <f t="shared" si="581"/>
        <v>1</v>
      </c>
      <c r="FL201" s="7">
        <f>+Data[[#This Row],[¿El agente gestiona la oferta según la campaña vigente?48]]</f>
        <v>1</v>
      </c>
      <c r="FM201" s="7">
        <f t="shared" si="582"/>
        <v>1</v>
      </c>
      <c r="FN201" s="7">
        <f t="shared" si="583"/>
        <v>1</v>
      </c>
      <c r="FO201" s="7">
        <f t="shared" si="584"/>
        <v>1</v>
      </c>
      <c r="FP201" s="7">
        <f t="shared" si="533"/>
        <v>1</v>
      </c>
      <c r="FQ201" s="7">
        <f t="shared" si="585"/>
        <v>1</v>
      </c>
      <c r="FR201" s="7">
        <f>+Data[[#This Row],[¿El agente registra correctamente todas las interacciones?52]]</f>
        <v>1</v>
      </c>
      <c r="FS201" s="7">
        <f t="shared" si="534"/>
        <v>0</v>
      </c>
      <c r="FT201" s="240">
        <f t="shared" si="586"/>
        <v>1</v>
      </c>
      <c r="FU201" s="7">
        <f>+Data[[#This Row],[¿El agente confirma la titularidad del cliente adecuadamente?53]]</f>
        <v>1</v>
      </c>
      <c r="FV201" s="240">
        <f t="shared" si="587"/>
        <v>1</v>
      </c>
      <c r="FW201" s="240">
        <f t="shared" si="588"/>
        <v>1</v>
      </c>
      <c r="FX201" s="7">
        <f t="shared" si="535"/>
        <v>1</v>
      </c>
      <c r="FY201" s="240">
        <f t="shared" si="589"/>
        <v>1</v>
      </c>
      <c r="FZ201" s="7">
        <f>+Data[[#This Row],[¿El agente evita compartir información sensible?56]]</f>
        <v>1</v>
      </c>
      <c r="GA201" s="7">
        <f t="shared" si="536"/>
        <v>1</v>
      </c>
      <c r="GB201" s="189">
        <f t="shared" si="537"/>
        <v>0.1</v>
      </c>
      <c r="GC201" s="189">
        <f t="shared" si="538"/>
        <v>0</v>
      </c>
      <c r="GD201" s="190">
        <f t="shared" si="539"/>
        <v>0</v>
      </c>
      <c r="GE201" s="190">
        <f t="shared" si="540"/>
        <v>0.3</v>
      </c>
      <c r="GF201" s="7">
        <f t="shared" si="541"/>
        <v>0.4</v>
      </c>
      <c r="GG201" s="187">
        <f>1</f>
        <v>1</v>
      </c>
      <c r="GH201" s="187">
        <f t="shared" si="590"/>
        <v>1</v>
      </c>
      <c r="GI201" t="str">
        <f t="shared" si="591"/>
        <v/>
      </c>
      <c r="GJ201" t="str">
        <f t="shared" si="592"/>
        <v/>
      </c>
      <c r="GK201" t="str">
        <f t="shared" si="593"/>
        <v/>
      </c>
      <c r="GN201" t="str">
        <f t="shared" si="594"/>
        <v/>
      </c>
      <c r="GO201" t="str">
        <f t="shared" si="595"/>
        <v/>
      </c>
      <c r="GP201" t="str">
        <f t="shared" si="596"/>
        <v/>
      </c>
      <c r="GQ201" t="str">
        <f t="shared" si="597"/>
        <v/>
      </c>
      <c r="GR201" t="str">
        <f t="shared" si="598"/>
        <v/>
      </c>
      <c r="GS201" t="str">
        <f t="shared" si="599"/>
        <v/>
      </c>
      <c r="GT201" t="str">
        <f t="shared" si="600"/>
        <v/>
      </c>
      <c r="GU201" t="e">
        <f>IF(#REF!="No",#REF!,"")</f>
        <v>#REF!</v>
      </c>
      <c r="GV201" t="str">
        <f t="shared" si="601"/>
        <v/>
      </c>
      <c r="GW201" t="str">
        <f t="shared" si="602"/>
        <v/>
      </c>
      <c r="GX201" t="str">
        <f t="shared" si="603"/>
        <v/>
      </c>
      <c r="GY201" t="str">
        <f t="shared" si="604"/>
        <v/>
      </c>
      <c r="GZ201" t="str">
        <f t="shared" si="605"/>
        <v/>
      </c>
      <c r="HA201" t="str">
        <f t="shared" si="606"/>
        <v/>
      </c>
      <c r="HB201" t="str">
        <f t="shared" si="607"/>
        <v/>
      </c>
      <c r="HC201" t="str">
        <f t="shared" si="608"/>
        <v/>
      </c>
      <c r="HD201" t="str">
        <f t="shared" si="609"/>
        <v/>
      </c>
      <c r="HE201" t="str">
        <f t="shared" si="610"/>
        <v/>
      </c>
      <c r="HF201" t="str">
        <f t="shared" si="611"/>
        <v/>
      </c>
      <c r="HG201" t="str">
        <f t="shared" si="612"/>
        <v/>
      </c>
      <c r="HH201" t="str">
        <f t="shared" si="613"/>
        <v/>
      </c>
      <c r="HI201" t="str">
        <f t="shared" si="614"/>
        <v/>
      </c>
      <c r="HJ201" t="str">
        <f t="shared" si="615"/>
        <v/>
      </c>
      <c r="HK201" t="str">
        <f t="shared" si="616"/>
        <v/>
      </c>
      <c r="HL201" t="str">
        <f t="shared" si="617"/>
        <v/>
      </c>
      <c r="HM201" t="str">
        <f t="shared" si="618"/>
        <v/>
      </c>
      <c r="HN201" t="str">
        <f t="shared" si="619"/>
        <v/>
      </c>
      <c r="HO201" t="str">
        <f t="shared" si="620"/>
        <v/>
      </c>
      <c r="HP201" t="str">
        <f t="shared" si="621"/>
        <v/>
      </c>
      <c r="HQ201" t="e">
        <f>IF(#REF!="No",#REF!,"")</f>
        <v>#REF!</v>
      </c>
      <c r="HR201" t="e">
        <f>IF(#REF!="No",#REF!,"")</f>
        <v>#REF!</v>
      </c>
      <c r="HS201" t="str">
        <f t="shared" si="622"/>
        <v xml:space="preserve">¿El agente ofrece adecuadamente un producto adicional? </v>
      </c>
      <c r="HT201" t="str">
        <f t="shared" si="623"/>
        <v/>
      </c>
      <c r="HU201" t="str">
        <f t="shared" si="624"/>
        <v/>
      </c>
      <c r="HV201" t="str">
        <f t="shared" si="625"/>
        <v/>
      </c>
      <c r="HW201" t="str">
        <f t="shared" si="626"/>
        <v xml:space="preserve">¿El agente realiza seguimiento adecuado al caso o solicitud? </v>
      </c>
      <c r="HX201" t="str">
        <f t="shared" si="627"/>
        <v/>
      </c>
      <c r="HY201" t="str">
        <f t="shared" si="628"/>
        <v/>
      </c>
      <c r="HZ201" t="str">
        <f t="shared" si="629"/>
        <v/>
      </c>
      <c r="IA201" t="str">
        <f t="shared" si="630"/>
        <v/>
      </c>
      <c r="IB201" t="str">
        <f t="shared" si="631"/>
        <v/>
      </c>
      <c r="IC201" t="str">
        <f t="shared" si="632"/>
        <v/>
      </c>
      <c r="ID201" s="187" t="str">
        <f t="shared" si="633"/>
        <v/>
      </c>
      <c r="IE201" s="187" t="str">
        <f t="shared" si="634"/>
        <v/>
      </c>
      <c r="IF201" s="187" t="str">
        <f t="shared" si="635"/>
        <v/>
      </c>
      <c r="IG201" s="187" t="str">
        <f t="shared" si="636"/>
        <v/>
      </c>
      <c r="IH201" s="78" t="str">
        <f>A201&amp;" "&amp;F201&amp;" "&amp;Data[[#This Row],[mes]]</f>
        <v>Gladis Peralta Mendoza Outbound jun-26</v>
      </c>
      <c r="II201" s="78">
        <f t="shared" si="544"/>
        <v>3</v>
      </c>
      <c r="IJ201" s="78">
        <f t="shared" si="542"/>
        <v>0</v>
      </c>
      <c r="IK201" s="78">
        <f>IF(Data[[#This Row],[Muestra Critica]]&gt;0,Data[[#This Row],[Muestra Critica]],"")</f>
        <v>1</v>
      </c>
      <c r="IL201">
        <f>IF(IK201="","",COUNTIF($IK$3:$IK616,IK201))</f>
        <v>397</v>
      </c>
      <c r="IM201">
        <f t="shared" si="543"/>
        <v>0</v>
      </c>
      <c r="IN201" s="188" t="str">
        <f t="shared" si="637"/>
        <v>jun-26</v>
      </c>
      <c r="IO201" s="78"/>
      <c r="IP201" s="78"/>
      <c r="IQ201" s="78"/>
      <c r="IR201" s="78"/>
      <c r="IS201" s="78" t="str">
        <f ca="1">IFERROR(_xlfn.XLOOKUP(A:A,HC!B:B,HC!E:E,,0),0)</f>
        <v>&gt; 60 dias</v>
      </c>
    </row>
    <row r="202" spans="1:253" ht="15.5">
      <c r="A202" s="205" t="s">
        <v>330</v>
      </c>
      <c r="B202" s="205">
        <v>65377934</v>
      </c>
      <c r="C202" s="210">
        <v>46174</v>
      </c>
      <c r="D202" s="205" t="s">
        <v>449</v>
      </c>
      <c r="E202" s="205" t="s">
        <v>434</v>
      </c>
      <c r="F202" s="205" t="s">
        <v>32</v>
      </c>
      <c r="G202" s="205" t="s">
        <v>436</v>
      </c>
      <c r="H202" s="205" t="s">
        <v>455</v>
      </c>
      <c r="I202" s="206" t="s">
        <v>447</v>
      </c>
      <c r="J202" s="168" t="s">
        <v>33</v>
      </c>
      <c r="K202" s="168" t="s">
        <v>33</v>
      </c>
      <c r="L202" s="168" t="s">
        <v>33</v>
      </c>
      <c r="M202" s="168" t="s">
        <v>33</v>
      </c>
      <c r="N202" s="168" t="s">
        <v>33</v>
      </c>
      <c r="O202" s="168" t="s">
        <v>33</v>
      </c>
      <c r="P202" s="168" t="s">
        <v>33</v>
      </c>
      <c r="Q202" s="168" t="s">
        <v>33</v>
      </c>
      <c r="R202" s="168" t="s">
        <v>33</v>
      </c>
      <c r="S202" s="168" t="s">
        <v>33</v>
      </c>
      <c r="T202" s="168" t="s">
        <v>33</v>
      </c>
      <c r="U202" s="168" t="s">
        <v>33</v>
      </c>
      <c r="V202" s="169" t="s">
        <v>33</v>
      </c>
      <c r="W202" s="169" t="s">
        <v>33</v>
      </c>
      <c r="X202" s="169" t="s">
        <v>33</v>
      </c>
      <c r="Y202" s="169" t="s">
        <v>33</v>
      </c>
      <c r="Z202" s="169" t="s">
        <v>33</v>
      </c>
      <c r="AA202" s="169" t="s">
        <v>33</v>
      </c>
      <c r="AB202" s="169" t="s">
        <v>33</v>
      </c>
      <c r="AC202" s="169" t="s">
        <v>33</v>
      </c>
      <c r="AD202" s="169" t="s">
        <v>33</v>
      </c>
      <c r="AE202" s="169" t="s">
        <v>33</v>
      </c>
      <c r="AF202" s="169" t="s">
        <v>33</v>
      </c>
      <c r="AG202" s="169" t="s">
        <v>33</v>
      </c>
      <c r="AH202" s="169" t="s">
        <v>33</v>
      </c>
      <c r="AI202" s="169" t="s">
        <v>33</v>
      </c>
      <c r="AJ202" s="169" t="s">
        <v>33</v>
      </c>
      <c r="AK202" s="169" t="s">
        <v>33</v>
      </c>
      <c r="AL202" s="169" t="s">
        <v>33</v>
      </c>
      <c r="AM202" s="169" t="s">
        <v>33</v>
      </c>
      <c r="AN202" s="169" t="s">
        <v>33</v>
      </c>
      <c r="AO202" s="169" t="s">
        <v>33</v>
      </c>
      <c r="AP202" s="169" t="s">
        <v>33</v>
      </c>
      <c r="AQ202" s="169" t="s">
        <v>464</v>
      </c>
      <c r="AR202" s="169" t="s">
        <v>33</v>
      </c>
      <c r="AS202" s="169" t="s">
        <v>34</v>
      </c>
      <c r="AT202" s="169" t="s">
        <v>33</v>
      </c>
      <c r="AU202" s="169" t="s">
        <v>33</v>
      </c>
      <c r="AV202" s="169" t="s">
        <v>34</v>
      </c>
      <c r="AW202" s="169" t="s">
        <v>34</v>
      </c>
      <c r="AX202" s="169" t="s">
        <v>33</v>
      </c>
      <c r="AY202" s="169" t="s">
        <v>33</v>
      </c>
      <c r="AZ202" s="169" t="s">
        <v>33</v>
      </c>
      <c r="BA202" s="169" t="s">
        <v>33</v>
      </c>
      <c r="BB202" s="169" t="s">
        <v>33</v>
      </c>
      <c r="BC202" s="207" t="s">
        <v>33</v>
      </c>
      <c r="BD202" s="207" t="s">
        <v>33</v>
      </c>
      <c r="BE202" s="207" t="s">
        <v>33</v>
      </c>
      <c r="BF202" s="208" t="s">
        <v>33</v>
      </c>
      <c r="BG202" s="196"/>
      <c r="BH202" s="211" t="str">
        <f>Data[[#This Row],[Tipo de Muestra]]</f>
        <v>Critica</v>
      </c>
      <c r="BI202" s="196"/>
      <c r="BJ202" s="196"/>
      <c r="BK202">
        <f t="shared" si="545"/>
        <v>1</v>
      </c>
      <c r="BL202">
        <f t="shared" si="546"/>
        <v>1</v>
      </c>
      <c r="BM202">
        <f t="shared" si="503"/>
        <v>1</v>
      </c>
      <c r="BN202">
        <f t="shared" si="504"/>
        <v>1</v>
      </c>
      <c r="BO202">
        <f t="shared" si="505"/>
        <v>1</v>
      </c>
      <c r="BP202">
        <f t="shared" si="506"/>
        <v>1</v>
      </c>
      <c r="BQ202">
        <f t="shared" si="507"/>
        <v>1</v>
      </c>
      <c r="BR202">
        <f t="shared" si="508"/>
        <v>1</v>
      </c>
      <c r="BS202">
        <f t="shared" si="509"/>
        <v>1</v>
      </c>
      <c r="BT202">
        <f t="shared" si="510"/>
        <v>1</v>
      </c>
      <c r="BU202">
        <f t="shared" si="511"/>
        <v>1</v>
      </c>
      <c r="BV202">
        <f t="shared" si="512"/>
        <v>1</v>
      </c>
      <c r="BW202">
        <f t="shared" si="513"/>
        <v>1</v>
      </c>
      <c r="BX202">
        <f t="shared" si="514"/>
        <v>1</v>
      </c>
      <c r="BY202">
        <f t="shared" si="515"/>
        <v>1</v>
      </c>
      <c r="BZ202">
        <f t="shared" si="516"/>
        <v>1</v>
      </c>
      <c r="CA202">
        <f t="shared" si="517"/>
        <v>1</v>
      </c>
      <c r="CB202">
        <f t="shared" si="518"/>
        <v>1</v>
      </c>
      <c r="CC202">
        <f t="shared" si="519"/>
        <v>1</v>
      </c>
      <c r="CD202">
        <f t="shared" si="520"/>
        <v>1</v>
      </c>
      <c r="CE202">
        <f t="shared" si="521"/>
        <v>1</v>
      </c>
      <c r="CF202">
        <f t="shared" si="638"/>
        <v>1</v>
      </c>
      <c r="CG202">
        <f t="shared" si="639"/>
        <v>1</v>
      </c>
      <c r="CH202">
        <f t="shared" si="640"/>
        <v>1</v>
      </c>
      <c r="CI202">
        <f t="shared" si="641"/>
        <v>1</v>
      </c>
      <c r="CJ202">
        <f t="shared" si="642"/>
        <v>1</v>
      </c>
      <c r="CK202">
        <f t="shared" si="643"/>
        <v>1</v>
      </c>
      <c r="CL202">
        <f t="shared" si="644"/>
        <v>1</v>
      </c>
      <c r="CM202">
        <f t="shared" si="645"/>
        <v>1</v>
      </c>
      <c r="CN202">
        <f t="shared" si="646"/>
        <v>1</v>
      </c>
      <c r="CO202">
        <f t="shared" si="647"/>
        <v>1</v>
      </c>
      <c r="CP202">
        <f t="shared" si="648"/>
        <v>1</v>
      </c>
      <c r="CQ202">
        <f t="shared" si="649"/>
        <v>1</v>
      </c>
      <c r="CR202">
        <f t="shared" si="650"/>
        <v>1</v>
      </c>
      <c r="CS202">
        <f t="shared" si="651"/>
        <v>0</v>
      </c>
      <c r="CT202">
        <f t="shared" si="652"/>
        <v>1</v>
      </c>
      <c r="CU202">
        <f t="shared" si="653"/>
        <v>1</v>
      </c>
      <c r="CV202">
        <f t="shared" si="654"/>
        <v>0</v>
      </c>
      <c r="CW202">
        <f t="shared" si="655"/>
        <v>0</v>
      </c>
      <c r="CX202">
        <f t="shared" si="656"/>
        <v>1</v>
      </c>
      <c r="CY202">
        <f t="shared" si="657"/>
        <v>1</v>
      </c>
      <c r="CZ202">
        <f t="shared" si="658"/>
        <v>1</v>
      </c>
      <c r="DA202">
        <f t="shared" si="659"/>
        <v>1</v>
      </c>
      <c r="DB202">
        <f t="shared" si="660"/>
        <v>1</v>
      </c>
      <c r="DC202" s="187">
        <f t="shared" si="661"/>
        <v>1</v>
      </c>
      <c r="DD202" s="187">
        <f t="shared" si="662"/>
        <v>1</v>
      </c>
      <c r="DE202" s="187">
        <f t="shared" si="663"/>
        <v>1</v>
      </c>
      <c r="DF202" s="187">
        <f t="shared" si="547"/>
        <v>1</v>
      </c>
      <c r="DG202">
        <f t="shared" si="522"/>
        <v>1</v>
      </c>
      <c r="DH202" s="7">
        <f t="shared" si="548"/>
        <v>0.15</v>
      </c>
      <c r="DI202" s="7">
        <f t="shared" si="549"/>
        <v>0.15</v>
      </c>
      <c r="DJ202" s="7">
        <f t="shared" si="550"/>
        <v>0.15</v>
      </c>
      <c r="DK202" s="7">
        <f t="shared" si="523"/>
        <v>0.15</v>
      </c>
      <c r="DL202" s="7">
        <f t="shared" si="551"/>
        <v>0.3</v>
      </c>
      <c r="DM202" s="7">
        <f t="shared" si="552"/>
        <v>0.3</v>
      </c>
      <c r="DN202" s="7">
        <f t="shared" si="553"/>
        <v>0.3</v>
      </c>
      <c r="DO202" s="7">
        <f t="shared" si="554"/>
        <v>0.3</v>
      </c>
      <c r="DP202" s="7">
        <f>IF(MIN(Data[[#This Row],[¿El agente demuestra escucha activa durante la gestión?6]:[¿El agente parafrasea para confirmar entendimiento?9]])=0,0,30%)</f>
        <v>0.3</v>
      </c>
      <c r="DQ202" s="7">
        <f t="shared" si="555"/>
        <v>0.3</v>
      </c>
      <c r="DR202" s="7">
        <f t="shared" si="556"/>
        <v>0.3</v>
      </c>
      <c r="DS202" s="7">
        <f t="shared" si="557"/>
        <v>0.3</v>
      </c>
      <c r="DT202" s="7">
        <f t="shared" si="558"/>
        <v>0.3</v>
      </c>
      <c r="DU202" s="7">
        <f>IF(MIN(Data[[#This Row],[¿El agente adapta su comunicación al cliente?11]:[¿El agente utiliza el plural corporativo correctamente?14]])=0,0,30%)</f>
        <v>0.3</v>
      </c>
      <c r="DV202" s="7">
        <f t="shared" si="559"/>
        <v>0.25</v>
      </c>
      <c r="DW202" s="7">
        <f t="shared" si="524"/>
        <v>0.25</v>
      </c>
      <c r="DX202" s="7">
        <f t="shared" si="525"/>
        <v>1</v>
      </c>
      <c r="DY202" s="7">
        <f t="shared" si="664"/>
        <v>1</v>
      </c>
      <c r="DZ202" s="7">
        <f t="shared" si="665"/>
        <v>1</v>
      </c>
      <c r="EA202" s="7">
        <f t="shared" si="666"/>
        <v>1</v>
      </c>
      <c r="EB202" s="7">
        <f t="shared" si="667"/>
        <v>1</v>
      </c>
      <c r="EC202" s="7">
        <f t="shared" si="526"/>
        <v>1</v>
      </c>
      <c r="ED202" s="7">
        <f t="shared" si="560"/>
        <v>1</v>
      </c>
      <c r="EE202" s="7">
        <f t="shared" si="561"/>
        <v>1</v>
      </c>
      <c r="EF202" s="7">
        <f>IF(SUM(Data[[#This Row],[¿El agente presenta correctamente los beneficios del producto?23]:[¿El agente comunica beneficios emocionales al cliente?24]])=200%,100%,0%)</f>
        <v>1</v>
      </c>
      <c r="EG202" s="7">
        <f t="shared" si="562"/>
        <v>1</v>
      </c>
      <c r="EH202" s="7">
        <f t="shared" si="563"/>
        <v>1</v>
      </c>
      <c r="EI202" s="7">
        <f t="shared" si="564"/>
        <v>1</v>
      </c>
      <c r="EJ202" s="7">
        <f t="shared" si="527"/>
        <v>1</v>
      </c>
      <c r="EK202" s="7">
        <f t="shared" si="565"/>
        <v>1</v>
      </c>
      <c r="EL202" s="7">
        <f>+Data[[#This Row],[¿El agente explica los términos y condiciones del servicio?28]]</f>
        <v>1</v>
      </c>
      <c r="EM202" s="7">
        <f t="shared" si="566"/>
        <v>1</v>
      </c>
      <c r="EN202" s="7">
        <f>+Data[[#This Row],[¿El agente identifica correctamente la solicitud del cliente? 2]]</f>
        <v>1</v>
      </c>
      <c r="EO202" s="7">
        <f t="shared" si="567"/>
        <v>1</v>
      </c>
      <c r="EP202" s="7">
        <f t="shared" si="568"/>
        <v>1</v>
      </c>
      <c r="EQ202" s="7">
        <f t="shared" si="569"/>
        <v>1</v>
      </c>
      <c r="ER202" s="7">
        <f t="shared" si="528"/>
        <v>1</v>
      </c>
      <c r="ES202" s="7">
        <f t="shared" si="570"/>
        <v>1</v>
      </c>
      <c r="ET202" s="7">
        <f t="shared" si="571"/>
        <v>1</v>
      </c>
      <c r="EU202" s="7">
        <f t="shared" si="529"/>
        <v>1</v>
      </c>
      <c r="EV202" s="7">
        <f t="shared" si="572"/>
        <v>1</v>
      </c>
      <c r="EW202" s="7">
        <f t="shared" si="573"/>
        <v>1</v>
      </c>
      <c r="EX202" s="7">
        <f t="shared" si="668"/>
        <v>1</v>
      </c>
      <c r="EY202" s="7">
        <f t="shared" si="669"/>
        <v>1</v>
      </c>
      <c r="EZ202" s="7">
        <f t="shared" si="574"/>
        <v>1</v>
      </c>
      <c r="FA202" s="7">
        <f t="shared" si="670"/>
        <v>1</v>
      </c>
      <c r="FB202" s="7">
        <f t="shared" si="530"/>
        <v>1</v>
      </c>
      <c r="FC202" s="7">
        <f t="shared" si="531"/>
        <v>1</v>
      </c>
      <c r="FD202" s="7">
        <f t="shared" si="575"/>
        <v>1</v>
      </c>
      <c r="FE202" s="7">
        <f t="shared" si="576"/>
        <v>0</v>
      </c>
      <c r="FF202" s="7">
        <f t="shared" si="577"/>
        <v>1</v>
      </c>
      <c r="FG202" s="7">
        <f t="shared" si="578"/>
        <v>1</v>
      </c>
      <c r="FH202" s="7">
        <f t="shared" si="579"/>
        <v>0</v>
      </c>
      <c r="FI202" s="7">
        <f t="shared" si="580"/>
        <v>0</v>
      </c>
      <c r="FJ202" s="7">
        <f t="shared" si="532"/>
        <v>0</v>
      </c>
      <c r="FK202" s="7">
        <f t="shared" si="581"/>
        <v>1</v>
      </c>
      <c r="FL202" s="7">
        <f>+Data[[#This Row],[¿El agente gestiona la oferta según la campaña vigente?48]]</f>
        <v>1</v>
      </c>
      <c r="FM202" s="7">
        <f t="shared" si="582"/>
        <v>1</v>
      </c>
      <c r="FN202" s="7">
        <f t="shared" si="583"/>
        <v>1</v>
      </c>
      <c r="FO202" s="7">
        <f t="shared" si="584"/>
        <v>1</v>
      </c>
      <c r="FP202" s="7">
        <f t="shared" si="533"/>
        <v>1</v>
      </c>
      <c r="FQ202" s="7">
        <f t="shared" si="585"/>
        <v>1</v>
      </c>
      <c r="FR202" s="7">
        <f>+Data[[#This Row],[¿El agente registra correctamente todas las interacciones?52]]</f>
        <v>1</v>
      </c>
      <c r="FS202" s="7">
        <f t="shared" si="534"/>
        <v>0</v>
      </c>
      <c r="FT202" s="240">
        <f t="shared" si="586"/>
        <v>1</v>
      </c>
      <c r="FU202" s="7">
        <f>+Data[[#This Row],[¿El agente confirma la titularidad del cliente adecuadamente?53]]</f>
        <v>1</v>
      </c>
      <c r="FV202" s="240">
        <f t="shared" si="587"/>
        <v>1</v>
      </c>
      <c r="FW202" s="240">
        <f t="shared" si="588"/>
        <v>1</v>
      </c>
      <c r="FX202" s="7">
        <f t="shared" si="535"/>
        <v>1</v>
      </c>
      <c r="FY202" s="240">
        <f t="shared" si="589"/>
        <v>1</v>
      </c>
      <c r="FZ202" s="7">
        <f>+Data[[#This Row],[¿El agente evita compartir información sensible?56]]</f>
        <v>1</v>
      </c>
      <c r="GA202" s="7">
        <f t="shared" si="536"/>
        <v>1</v>
      </c>
      <c r="GB202" s="189">
        <f t="shared" si="537"/>
        <v>0.1</v>
      </c>
      <c r="GC202" s="189">
        <f t="shared" si="538"/>
        <v>0.3</v>
      </c>
      <c r="GD202" s="190">
        <f t="shared" si="539"/>
        <v>0</v>
      </c>
      <c r="GE202" s="190">
        <f t="shared" si="540"/>
        <v>0.3</v>
      </c>
      <c r="GF202" s="7">
        <f t="shared" si="541"/>
        <v>0.7</v>
      </c>
      <c r="GG202" s="187">
        <f>1</f>
        <v>1</v>
      </c>
      <c r="GH202" s="187">
        <f t="shared" si="590"/>
        <v>1</v>
      </c>
      <c r="GI202" t="str">
        <f t="shared" si="591"/>
        <v/>
      </c>
      <c r="GJ202" t="str">
        <f t="shared" si="592"/>
        <v/>
      </c>
      <c r="GK202" t="str">
        <f t="shared" si="593"/>
        <v/>
      </c>
      <c r="GN202" t="str">
        <f t="shared" si="594"/>
        <v/>
      </c>
      <c r="GO202" t="str">
        <f t="shared" si="595"/>
        <v/>
      </c>
      <c r="GP202" t="str">
        <f t="shared" si="596"/>
        <v/>
      </c>
      <c r="GQ202" t="str">
        <f t="shared" si="597"/>
        <v/>
      </c>
      <c r="GR202" t="str">
        <f t="shared" si="598"/>
        <v/>
      </c>
      <c r="GS202" t="str">
        <f t="shared" si="599"/>
        <v/>
      </c>
      <c r="GT202" t="str">
        <f t="shared" si="600"/>
        <v/>
      </c>
      <c r="GU202" t="e">
        <f>IF(#REF!="No",#REF!,"")</f>
        <v>#REF!</v>
      </c>
      <c r="GV202" t="str">
        <f t="shared" si="601"/>
        <v/>
      </c>
      <c r="GW202" t="str">
        <f t="shared" si="602"/>
        <v/>
      </c>
      <c r="GX202" t="str">
        <f t="shared" si="603"/>
        <v/>
      </c>
      <c r="GY202" t="str">
        <f t="shared" si="604"/>
        <v/>
      </c>
      <c r="GZ202" t="str">
        <f t="shared" si="605"/>
        <v/>
      </c>
      <c r="HA202" t="str">
        <f t="shared" si="606"/>
        <v/>
      </c>
      <c r="HB202" t="str">
        <f t="shared" si="607"/>
        <v/>
      </c>
      <c r="HC202" t="str">
        <f t="shared" si="608"/>
        <v/>
      </c>
      <c r="HD202" t="str">
        <f t="shared" si="609"/>
        <v/>
      </c>
      <c r="HE202" t="str">
        <f t="shared" si="610"/>
        <v/>
      </c>
      <c r="HF202" t="str">
        <f t="shared" si="611"/>
        <v/>
      </c>
      <c r="HG202" t="str">
        <f t="shared" si="612"/>
        <v/>
      </c>
      <c r="HH202" t="str">
        <f t="shared" si="613"/>
        <v/>
      </c>
      <c r="HI202" t="str">
        <f t="shared" si="614"/>
        <v/>
      </c>
      <c r="HJ202" t="str">
        <f t="shared" si="615"/>
        <v/>
      </c>
      <c r="HK202" t="str">
        <f t="shared" si="616"/>
        <v/>
      </c>
      <c r="HL202" t="str">
        <f t="shared" si="617"/>
        <v/>
      </c>
      <c r="HM202" t="str">
        <f t="shared" si="618"/>
        <v/>
      </c>
      <c r="HN202" t="str">
        <f t="shared" si="619"/>
        <v/>
      </c>
      <c r="HO202" t="str">
        <f t="shared" si="620"/>
        <v/>
      </c>
      <c r="HP202" t="str">
        <f t="shared" si="621"/>
        <v/>
      </c>
      <c r="HQ202" t="e">
        <f>IF(#REF!="No",#REF!,"")</f>
        <v>#REF!</v>
      </c>
      <c r="HR202" t="e">
        <f>IF(#REF!="No",#REF!,"")</f>
        <v>#REF!</v>
      </c>
      <c r="HS202" t="str">
        <f t="shared" si="622"/>
        <v/>
      </c>
      <c r="HT202" t="str">
        <f t="shared" si="623"/>
        <v xml:space="preserve">¿El agente realiza venta cruzada cuando corresponde? </v>
      </c>
      <c r="HU202" t="str">
        <f t="shared" si="624"/>
        <v/>
      </c>
      <c r="HV202" t="str">
        <f t="shared" si="625"/>
        <v/>
      </c>
      <c r="HW202" t="str">
        <f t="shared" si="626"/>
        <v xml:space="preserve">¿El agente realiza seguimiento adecuado al caso o solicitud? </v>
      </c>
      <c r="HX202" t="str">
        <f t="shared" si="627"/>
        <v xml:space="preserve">¿El agente maneja correctamente las objeciones del cliente? </v>
      </c>
      <c r="HY202" t="str">
        <f t="shared" si="628"/>
        <v/>
      </c>
      <c r="HZ202" t="str">
        <f t="shared" si="629"/>
        <v/>
      </c>
      <c r="IA202" t="str">
        <f t="shared" si="630"/>
        <v/>
      </c>
      <c r="IB202" t="str">
        <f t="shared" si="631"/>
        <v/>
      </c>
      <c r="IC202" t="str">
        <f t="shared" si="632"/>
        <v/>
      </c>
      <c r="ID202" s="187" t="str">
        <f t="shared" si="633"/>
        <v/>
      </c>
      <c r="IE202" s="187" t="str">
        <f t="shared" si="634"/>
        <v/>
      </c>
      <c r="IF202" s="187" t="str">
        <f t="shared" si="635"/>
        <v/>
      </c>
      <c r="IG202" s="187" t="str">
        <f t="shared" si="636"/>
        <v/>
      </c>
      <c r="IH202" s="78" t="str">
        <f>A202&amp;" "&amp;F202&amp;" "&amp;Data[[#This Row],[mes]]</f>
        <v>Alexander Jonathan Coley Ortega Outbound jun-26</v>
      </c>
      <c r="II202" s="78">
        <f t="shared" si="544"/>
        <v>1</v>
      </c>
      <c r="IJ202" s="78">
        <f t="shared" si="542"/>
        <v>1</v>
      </c>
      <c r="IK202" s="78">
        <f>IF(Data[[#This Row],[Muestra Critica]]&gt;0,Data[[#This Row],[Muestra Critica]],"")</f>
        <v>1</v>
      </c>
      <c r="IL202">
        <f>IF(IK202="","",COUNTIF($IK$3:$IK617,IK202))</f>
        <v>397</v>
      </c>
      <c r="IM202">
        <f t="shared" si="543"/>
        <v>0</v>
      </c>
      <c r="IN202" s="188" t="str">
        <f t="shared" si="637"/>
        <v>jun-26</v>
      </c>
      <c r="IO202" s="78"/>
      <c r="IP202" s="78"/>
      <c r="IQ202" s="78"/>
      <c r="IR202" s="78"/>
      <c r="IS202" s="78" t="str">
        <f ca="1">IFERROR(_xlfn.XLOOKUP(A:A,HC!B:B,HC!E:E,,0),0)</f>
        <v>&gt; 60 dias</v>
      </c>
    </row>
    <row r="203" spans="1:253" ht="15.5">
      <c r="A203" s="205" t="s">
        <v>331</v>
      </c>
      <c r="B203" s="205">
        <v>69926743</v>
      </c>
      <c r="C203" s="210">
        <v>46174</v>
      </c>
      <c r="D203" s="205" t="s">
        <v>449</v>
      </c>
      <c r="E203" s="205" t="s">
        <v>434</v>
      </c>
      <c r="F203" s="205" t="s">
        <v>32</v>
      </c>
      <c r="G203" s="205" t="s">
        <v>436</v>
      </c>
      <c r="H203" s="205" t="s">
        <v>455</v>
      </c>
      <c r="I203" s="206" t="s">
        <v>447</v>
      </c>
      <c r="J203" s="168" t="s">
        <v>33</v>
      </c>
      <c r="K203" s="168" t="s">
        <v>33</v>
      </c>
      <c r="L203" s="168" t="s">
        <v>34</v>
      </c>
      <c r="M203" s="168" t="s">
        <v>33</v>
      </c>
      <c r="N203" s="168" t="s">
        <v>33</v>
      </c>
      <c r="O203" s="168" t="s">
        <v>33</v>
      </c>
      <c r="P203" s="168" t="s">
        <v>33</v>
      </c>
      <c r="Q203" s="168" t="s">
        <v>33</v>
      </c>
      <c r="R203" s="168" t="s">
        <v>33</v>
      </c>
      <c r="S203" s="168" t="s">
        <v>33</v>
      </c>
      <c r="T203" s="168" t="s">
        <v>33</v>
      </c>
      <c r="U203" s="168" t="s">
        <v>33</v>
      </c>
      <c r="V203" s="169" t="s">
        <v>33</v>
      </c>
      <c r="W203" s="169" t="s">
        <v>33</v>
      </c>
      <c r="X203" s="169" t="s">
        <v>33</v>
      </c>
      <c r="Y203" s="169" t="s">
        <v>33</v>
      </c>
      <c r="Z203" s="169" t="s">
        <v>33</v>
      </c>
      <c r="AA203" s="169" t="s">
        <v>33</v>
      </c>
      <c r="AB203" s="169" t="s">
        <v>33</v>
      </c>
      <c r="AC203" s="169" t="s">
        <v>33</v>
      </c>
      <c r="AD203" s="169" t="s">
        <v>33</v>
      </c>
      <c r="AE203" s="169" t="s">
        <v>33</v>
      </c>
      <c r="AF203" s="169" t="s">
        <v>33</v>
      </c>
      <c r="AG203" s="169" t="s">
        <v>33</v>
      </c>
      <c r="AH203" s="169" t="s">
        <v>33</v>
      </c>
      <c r="AI203" s="169" t="s">
        <v>33</v>
      </c>
      <c r="AJ203" s="169" t="s">
        <v>33</v>
      </c>
      <c r="AK203" s="169" t="s">
        <v>33</v>
      </c>
      <c r="AL203" s="169" t="s">
        <v>33</v>
      </c>
      <c r="AM203" s="169" t="s">
        <v>33</v>
      </c>
      <c r="AN203" s="169" t="s">
        <v>33</v>
      </c>
      <c r="AO203" s="169" t="s">
        <v>33</v>
      </c>
      <c r="AP203" s="169" t="s">
        <v>33</v>
      </c>
      <c r="AQ203" s="169" t="s">
        <v>464</v>
      </c>
      <c r="AR203" s="169" t="s">
        <v>33</v>
      </c>
      <c r="AS203" s="169" t="s">
        <v>34</v>
      </c>
      <c r="AT203" s="169" t="s">
        <v>33</v>
      </c>
      <c r="AU203" s="169" t="s">
        <v>33</v>
      </c>
      <c r="AV203" s="169" t="s">
        <v>33</v>
      </c>
      <c r="AW203" s="169" t="s">
        <v>33</v>
      </c>
      <c r="AX203" s="169" t="s">
        <v>33</v>
      </c>
      <c r="AY203" s="169" t="s">
        <v>33</v>
      </c>
      <c r="AZ203" s="169" t="s">
        <v>33</v>
      </c>
      <c r="BA203" s="169" t="s">
        <v>33</v>
      </c>
      <c r="BB203" s="169" t="s">
        <v>33</v>
      </c>
      <c r="BC203" s="207" t="s">
        <v>33</v>
      </c>
      <c r="BD203" s="207" t="s">
        <v>33</v>
      </c>
      <c r="BE203" s="207" t="s">
        <v>33</v>
      </c>
      <c r="BF203" s="208" t="s">
        <v>33</v>
      </c>
      <c r="BG203" s="196"/>
      <c r="BH203" s="211" t="str">
        <f>Data[[#This Row],[Tipo de Muestra]]</f>
        <v>Critica</v>
      </c>
      <c r="BI203" s="196"/>
      <c r="BJ203" s="196"/>
      <c r="BK203">
        <f t="shared" si="545"/>
        <v>1</v>
      </c>
      <c r="BL203">
        <f t="shared" si="546"/>
        <v>1</v>
      </c>
      <c r="BM203">
        <f t="shared" si="503"/>
        <v>0</v>
      </c>
      <c r="BN203">
        <f t="shared" si="504"/>
        <v>1</v>
      </c>
      <c r="BO203">
        <f t="shared" si="505"/>
        <v>1</v>
      </c>
      <c r="BP203">
        <f t="shared" si="506"/>
        <v>1</v>
      </c>
      <c r="BQ203">
        <f t="shared" si="507"/>
        <v>1</v>
      </c>
      <c r="BR203">
        <f t="shared" si="508"/>
        <v>1</v>
      </c>
      <c r="BS203">
        <f t="shared" si="509"/>
        <v>1</v>
      </c>
      <c r="BT203">
        <f t="shared" si="510"/>
        <v>1</v>
      </c>
      <c r="BU203">
        <f t="shared" si="511"/>
        <v>1</v>
      </c>
      <c r="BV203">
        <f t="shared" si="512"/>
        <v>1</v>
      </c>
      <c r="BW203">
        <f t="shared" si="513"/>
        <v>1</v>
      </c>
      <c r="BX203">
        <f t="shared" si="514"/>
        <v>1</v>
      </c>
      <c r="BY203">
        <f t="shared" si="515"/>
        <v>1</v>
      </c>
      <c r="BZ203">
        <f t="shared" si="516"/>
        <v>1</v>
      </c>
      <c r="CA203">
        <f t="shared" si="517"/>
        <v>1</v>
      </c>
      <c r="CB203">
        <f t="shared" si="518"/>
        <v>1</v>
      </c>
      <c r="CC203">
        <f t="shared" si="519"/>
        <v>1</v>
      </c>
      <c r="CD203">
        <f t="shared" si="520"/>
        <v>1</v>
      </c>
      <c r="CE203">
        <f t="shared" si="521"/>
        <v>1</v>
      </c>
      <c r="CF203">
        <f t="shared" si="638"/>
        <v>1</v>
      </c>
      <c r="CG203">
        <f t="shared" si="639"/>
        <v>1</v>
      </c>
      <c r="CH203">
        <f t="shared" si="640"/>
        <v>1</v>
      </c>
      <c r="CI203">
        <f t="shared" si="641"/>
        <v>1</v>
      </c>
      <c r="CJ203">
        <f t="shared" si="642"/>
        <v>1</v>
      </c>
      <c r="CK203">
        <f t="shared" si="643"/>
        <v>1</v>
      </c>
      <c r="CL203">
        <f t="shared" si="644"/>
        <v>1</v>
      </c>
      <c r="CM203">
        <f t="shared" si="645"/>
        <v>1</v>
      </c>
      <c r="CN203">
        <f t="shared" si="646"/>
        <v>1</v>
      </c>
      <c r="CO203">
        <f t="shared" si="647"/>
        <v>1</v>
      </c>
      <c r="CP203">
        <f t="shared" si="648"/>
        <v>1</v>
      </c>
      <c r="CQ203">
        <f t="shared" si="649"/>
        <v>1</v>
      </c>
      <c r="CR203">
        <f t="shared" si="650"/>
        <v>1</v>
      </c>
      <c r="CS203">
        <f t="shared" si="651"/>
        <v>0</v>
      </c>
      <c r="CT203">
        <f t="shared" si="652"/>
        <v>1</v>
      </c>
      <c r="CU203">
        <f t="shared" si="653"/>
        <v>1</v>
      </c>
      <c r="CV203">
        <f t="shared" si="654"/>
        <v>1</v>
      </c>
      <c r="CW203">
        <f t="shared" si="655"/>
        <v>1</v>
      </c>
      <c r="CX203">
        <f t="shared" si="656"/>
        <v>1</v>
      </c>
      <c r="CY203">
        <f t="shared" si="657"/>
        <v>1</v>
      </c>
      <c r="CZ203">
        <f t="shared" si="658"/>
        <v>1</v>
      </c>
      <c r="DA203">
        <f t="shared" si="659"/>
        <v>1</v>
      </c>
      <c r="DB203">
        <f t="shared" si="660"/>
        <v>1</v>
      </c>
      <c r="DC203" s="187">
        <f t="shared" si="661"/>
        <v>1</v>
      </c>
      <c r="DD203" s="187">
        <f t="shared" si="662"/>
        <v>1</v>
      </c>
      <c r="DE203" s="187">
        <f t="shared" si="663"/>
        <v>1</v>
      </c>
      <c r="DF203" s="187">
        <f t="shared" si="547"/>
        <v>1</v>
      </c>
      <c r="DG203">
        <f t="shared" si="522"/>
        <v>1</v>
      </c>
      <c r="DH203" s="7">
        <f t="shared" si="548"/>
        <v>0.15</v>
      </c>
      <c r="DI203" s="7">
        <f t="shared" si="549"/>
        <v>0.15</v>
      </c>
      <c r="DJ203" s="7">
        <f t="shared" si="550"/>
        <v>0</v>
      </c>
      <c r="DK203" s="7">
        <f t="shared" si="523"/>
        <v>0</v>
      </c>
      <c r="DL203" s="7">
        <f t="shared" si="551"/>
        <v>0.3</v>
      </c>
      <c r="DM203" s="7">
        <f t="shared" si="552"/>
        <v>0.3</v>
      </c>
      <c r="DN203" s="7">
        <f t="shared" si="553"/>
        <v>0.3</v>
      </c>
      <c r="DO203" s="7">
        <f t="shared" si="554"/>
        <v>0.3</v>
      </c>
      <c r="DP203" s="7">
        <f>IF(MIN(Data[[#This Row],[¿El agente demuestra escucha activa durante la gestión?6]:[¿El agente parafrasea para confirmar entendimiento?9]])=0,0,30%)</f>
        <v>0.3</v>
      </c>
      <c r="DQ203" s="7">
        <f t="shared" si="555"/>
        <v>0.3</v>
      </c>
      <c r="DR203" s="7">
        <f t="shared" si="556"/>
        <v>0.3</v>
      </c>
      <c r="DS203" s="7">
        <f t="shared" si="557"/>
        <v>0.3</v>
      </c>
      <c r="DT203" s="7">
        <f t="shared" si="558"/>
        <v>0.3</v>
      </c>
      <c r="DU203" s="7">
        <f>IF(MIN(Data[[#This Row],[¿El agente adapta su comunicación al cliente?11]:[¿El agente utiliza el plural corporativo correctamente?14]])=0,0,30%)</f>
        <v>0.3</v>
      </c>
      <c r="DV203" s="7">
        <f t="shared" si="559"/>
        <v>0.25</v>
      </c>
      <c r="DW203" s="7">
        <f t="shared" si="524"/>
        <v>0.25</v>
      </c>
      <c r="DX203" s="7">
        <f t="shared" si="525"/>
        <v>0.85</v>
      </c>
      <c r="DY203" s="7">
        <f t="shared" si="664"/>
        <v>1</v>
      </c>
      <c r="DZ203" s="7">
        <f t="shared" si="665"/>
        <v>1</v>
      </c>
      <c r="EA203" s="7">
        <f t="shared" si="666"/>
        <v>1</v>
      </c>
      <c r="EB203" s="7">
        <f t="shared" si="667"/>
        <v>1</v>
      </c>
      <c r="EC203" s="7">
        <f t="shared" si="526"/>
        <v>1</v>
      </c>
      <c r="ED203" s="7">
        <f t="shared" si="560"/>
        <v>1</v>
      </c>
      <c r="EE203" s="7">
        <f t="shared" si="561"/>
        <v>1</v>
      </c>
      <c r="EF203" s="7">
        <f>IF(SUM(Data[[#This Row],[¿El agente presenta correctamente los beneficios del producto?23]:[¿El agente comunica beneficios emocionales al cliente?24]])=200%,100%,0%)</f>
        <v>1</v>
      </c>
      <c r="EG203" s="7">
        <f t="shared" si="562"/>
        <v>1</v>
      </c>
      <c r="EH203" s="7">
        <f t="shared" si="563"/>
        <v>1</v>
      </c>
      <c r="EI203" s="7">
        <f t="shared" si="564"/>
        <v>1</v>
      </c>
      <c r="EJ203" s="7">
        <f t="shared" si="527"/>
        <v>1</v>
      </c>
      <c r="EK203" s="7">
        <f t="shared" si="565"/>
        <v>1</v>
      </c>
      <c r="EL203" s="7">
        <f>+Data[[#This Row],[¿El agente explica los términos y condiciones del servicio?28]]</f>
        <v>1</v>
      </c>
      <c r="EM203" s="7">
        <f t="shared" si="566"/>
        <v>1</v>
      </c>
      <c r="EN203" s="7">
        <f>+Data[[#This Row],[¿El agente identifica correctamente la solicitud del cliente? 2]]</f>
        <v>1</v>
      </c>
      <c r="EO203" s="7">
        <f t="shared" si="567"/>
        <v>1</v>
      </c>
      <c r="EP203" s="7">
        <f t="shared" si="568"/>
        <v>1</v>
      </c>
      <c r="EQ203" s="7">
        <f t="shared" si="569"/>
        <v>1</v>
      </c>
      <c r="ER203" s="7">
        <f t="shared" si="528"/>
        <v>1</v>
      </c>
      <c r="ES203" s="7">
        <f t="shared" si="570"/>
        <v>1</v>
      </c>
      <c r="ET203" s="7">
        <f t="shared" si="571"/>
        <v>1</v>
      </c>
      <c r="EU203" s="7">
        <f t="shared" si="529"/>
        <v>1</v>
      </c>
      <c r="EV203" s="7">
        <f t="shared" si="572"/>
        <v>1</v>
      </c>
      <c r="EW203" s="7">
        <f t="shared" si="573"/>
        <v>1</v>
      </c>
      <c r="EX203" s="7">
        <f t="shared" si="668"/>
        <v>1</v>
      </c>
      <c r="EY203" s="7">
        <f t="shared" si="669"/>
        <v>1</v>
      </c>
      <c r="EZ203" s="7">
        <f t="shared" si="574"/>
        <v>1</v>
      </c>
      <c r="FA203" s="7">
        <f t="shared" si="670"/>
        <v>1</v>
      </c>
      <c r="FB203" s="7">
        <f t="shared" si="530"/>
        <v>1</v>
      </c>
      <c r="FC203" s="7">
        <f t="shared" si="531"/>
        <v>1</v>
      </c>
      <c r="FD203" s="7">
        <f t="shared" si="575"/>
        <v>1</v>
      </c>
      <c r="FE203" s="7">
        <f t="shared" si="576"/>
        <v>0</v>
      </c>
      <c r="FF203" s="7">
        <f t="shared" si="577"/>
        <v>1</v>
      </c>
      <c r="FG203" s="7">
        <f t="shared" si="578"/>
        <v>1</v>
      </c>
      <c r="FH203" s="7">
        <f t="shared" si="579"/>
        <v>1</v>
      </c>
      <c r="FI203" s="7">
        <f t="shared" si="580"/>
        <v>1</v>
      </c>
      <c r="FJ203" s="7">
        <f t="shared" si="532"/>
        <v>0</v>
      </c>
      <c r="FK203" s="7">
        <f t="shared" si="581"/>
        <v>1</v>
      </c>
      <c r="FL203" s="7">
        <f>+Data[[#This Row],[¿El agente gestiona la oferta según la campaña vigente?48]]</f>
        <v>1</v>
      </c>
      <c r="FM203" s="7">
        <f t="shared" si="582"/>
        <v>1</v>
      </c>
      <c r="FN203" s="7">
        <f t="shared" si="583"/>
        <v>1</v>
      </c>
      <c r="FO203" s="7">
        <f t="shared" si="584"/>
        <v>1</v>
      </c>
      <c r="FP203" s="7">
        <f t="shared" si="533"/>
        <v>1</v>
      </c>
      <c r="FQ203" s="7">
        <f t="shared" si="585"/>
        <v>1</v>
      </c>
      <c r="FR203" s="7">
        <f>+Data[[#This Row],[¿El agente registra correctamente todas las interacciones?52]]</f>
        <v>1</v>
      </c>
      <c r="FS203" s="7">
        <f t="shared" si="534"/>
        <v>0</v>
      </c>
      <c r="FT203" s="240">
        <f t="shared" si="586"/>
        <v>1</v>
      </c>
      <c r="FU203" s="7">
        <f>+Data[[#This Row],[¿El agente confirma la titularidad del cliente adecuadamente?53]]</f>
        <v>1</v>
      </c>
      <c r="FV203" s="240">
        <f t="shared" si="587"/>
        <v>1</v>
      </c>
      <c r="FW203" s="240">
        <f t="shared" si="588"/>
        <v>1</v>
      </c>
      <c r="FX203" s="7">
        <f t="shared" si="535"/>
        <v>1</v>
      </c>
      <c r="FY203" s="240">
        <f t="shared" si="589"/>
        <v>1</v>
      </c>
      <c r="FZ203" s="7">
        <f>+Data[[#This Row],[¿El agente evita compartir información sensible?56]]</f>
        <v>1</v>
      </c>
      <c r="GA203" s="7">
        <f t="shared" si="536"/>
        <v>1</v>
      </c>
      <c r="GB203" s="189">
        <f t="shared" si="537"/>
        <v>8.5000000000000006E-2</v>
      </c>
      <c r="GC203" s="189">
        <f t="shared" si="538"/>
        <v>0.3</v>
      </c>
      <c r="GD203" s="190">
        <f t="shared" si="539"/>
        <v>0</v>
      </c>
      <c r="GE203" s="190">
        <f t="shared" si="540"/>
        <v>0.3</v>
      </c>
      <c r="GF203" s="7">
        <f t="shared" si="541"/>
        <v>0.68500000000000005</v>
      </c>
      <c r="GG203" s="187">
        <f>1</f>
        <v>1</v>
      </c>
      <c r="GH203" s="187">
        <f t="shared" si="590"/>
        <v>1</v>
      </c>
      <c r="GI203" t="str">
        <f t="shared" si="591"/>
        <v/>
      </c>
      <c r="GJ203" t="str">
        <f t="shared" si="592"/>
        <v/>
      </c>
      <c r="GK203" t="str">
        <f t="shared" si="593"/>
        <v xml:space="preserve">¿El agente cumple con la identificación formal y profesional? </v>
      </c>
      <c r="GN203" t="str">
        <f t="shared" si="594"/>
        <v/>
      </c>
      <c r="GO203" t="str">
        <f t="shared" si="595"/>
        <v/>
      </c>
      <c r="GP203" t="str">
        <f t="shared" si="596"/>
        <v/>
      </c>
      <c r="GQ203" t="str">
        <f t="shared" si="597"/>
        <v/>
      </c>
      <c r="GR203" t="str">
        <f t="shared" si="598"/>
        <v/>
      </c>
      <c r="GS203" t="str">
        <f t="shared" si="599"/>
        <v/>
      </c>
      <c r="GT203" t="str">
        <f t="shared" si="600"/>
        <v/>
      </c>
      <c r="GU203" t="e">
        <f>IF(#REF!="No",#REF!,"")</f>
        <v>#REF!</v>
      </c>
      <c r="GV203" t="str">
        <f t="shared" si="601"/>
        <v/>
      </c>
      <c r="GW203" t="str">
        <f t="shared" si="602"/>
        <v/>
      </c>
      <c r="GX203" t="str">
        <f t="shared" si="603"/>
        <v/>
      </c>
      <c r="GY203" t="str">
        <f t="shared" si="604"/>
        <v/>
      </c>
      <c r="GZ203" t="str">
        <f t="shared" si="605"/>
        <v/>
      </c>
      <c r="HA203" t="str">
        <f t="shared" si="606"/>
        <v/>
      </c>
      <c r="HB203" t="str">
        <f t="shared" si="607"/>
        <v/>
      </c>
      <c r="HC203" t="str">
        <f t="shared" si="608"/>
        <v/>
      </c>
      <c r="HD203" t="str">
        <f t="shared" si="609"/>
        <v/>
      </c>
      <c r="HE203" t="str">
        <f t="shared" si="610"/>
        <v/>
      </c>
      <c r="HF203" t="str">
        <f t="shared" si="611"/>
        <v/>
      </c>
      <c r="HG203" t="str">
        <f t="shared" si="612"/>
        <v/>
      </c>
      <c r="HH203" t="str">
        <f t="shared" si="613"/>
        <v/>
      </c>
      <c r="HI203" t="str">
        <f t="shared" si="614"/>
        <v/>
      </c>
      <c r="HJ203" t="str">
        <f t="shared" si="615"/>
        <v/>
      </c>
      <c r="HK203" t="str">
        <f t="shared" si="616"/>
        <v/>
      </c>
      <c r="HL203" t="str">
        <f t="shared" si="617"/>
        <v/>
      </c>
      <c r="HM203" t="str">
        <f t="shared" si="618"/>
        <v/>
      </c>
      <c r="HN203" t="str">
        <f t="shared" si="619"/>
        <v/>
      </c>
      <c r="HO203" t="str">
        <f t="shared" si="620"/>
        <v/>
      </c>
      <c r="HP203" t="str">
        <f t="shared" si="621"/>
        <v/>
      </c>
      <c r="HQ203" t="e">
        <f>IF(#REF!="No",#REF!,"")</f>
        <v>#REF!</v>
      </c>
      <c r="HR203" t="e">
        <f>IF(#REF!="No",#REF!,"")</f>
        <v>#REF!</v>
      </c>
      <c r="HS203" t="str">
        <f t="shared" si="622"/>
        <v/>
      </c>
      <c r="HT203" t="str">
        <f t="shared" si="623"/>
        <v xml:space="preserve">¿El agente realiza venta cruzada cuando corresponde? </v>
      </c>
      <c r="HU203" t="str">
        <f t="shared" si="624"/>
        <v/>
      </c>
      <c r="HV203" t="str">
        <f t="shared" si="625"/>
        <v/>
      </c>
      <c r="HW203" t="str">
        <f t="shared" si="626"/>
        <v/>
      </c>
      <c r="HX203" t="str">
        <f t="shared" si="627"/>
        <v/>
      </c>
      <c r="HY203" t="str">
        <f t="shared" si="628"/>
        <v/>
      </c>
      <c r="HZ203" t="str">
        <f t="shared" si="629"/>
        <v/>
      </c>
      <c r="IA203" t="str">
        <f t="shared" si="630"/>
        <v/>
      </c>
      <c r="IB203" t="str">
        <f t="shared" si="631"/>
        <v/>
      </c>
      <c r="IC203" t="str">
        <f t="shared" si="632"/>
        <v/>
      </c>
      <c r="ID203" s="187" t="str">
        <f t="shared" si="633"/>
        <v/>
      </c>
      <c r="IE203" s="187" t="str">
        <f t="shared" si="634"/>
        <v/>
      </c>
      <c r="IF203" s="187" t="str">
        <f t="shared" si="635"/>
        <v/>
      </c>
      <c r="IG203" s="187" t="str">
        <f t="shared" si="636"/>
        <v/>
      </c>
      <c r="IH203" s="78" t="str">
        <f>A203&amp;" "&amp;F203&amp;" "&amp;Data[[#This Row],[mes]]</f>
        <v>Ariadna Yisel Vasquez De Garcia Outbound jun-26</v>
      </c>
      <c r="II203" s="78">
        <f t="shared" si="544"/>
        <v>3</v>
      </c>
      <c r="IJ203" s="78">
        <f t="shared" si="542"/>
        <v>0</v>
      </c>
      <c r="IK203" s="78">
        <f>IF(Data[[#This Row],[Muestra Critica]]&gt;0,Data[[#This Row],[Muestra Critica]],"")</f>
        <v>1</v>
      </c>
      <c r="IL203">
        <f>IF(IK203="","",COUNTIF($IK$3:$IK618,IK203))</f>
        <v>397</v>
      </c>
      <c r="IM203">
        <f t="shared" si="543"/>
        <v>0</v>
      </c>
      <c r="IN203" s="188" t="str">
        <f t="shared" si="637"/>
        <v>jun-26</v>
      </c>
      <c r="IO203" s="78"/>
      <c r="IP203" s="78"/>
      <c r="IQ203" s="78"/>
      <c r="IR203" s="78"/>
      <c r="IS203" s="78" t="str">
        <f ca="1">IFERROR(_xlfn.XLOOKUP(A:A,HC!B:B,HC!E:E,,0),0)</f>
        <v>&gt; 60 dias</v>
      </c>
    </row>
    <row r="204" spans="1:253" ht="15.5">
      <c r="A204" s="205" t="s">
        <v>332</v>
      </c>
      <c r="B204" s="205">
        <v>68148709</v>
      </c>
      <c r="C204" s="210">
        <v>46174</v>
      </c>
      <c r="D204" s="205" t="s">
        <v>449</v>
      </c>
      <c r="E204" s="205" t="s">
        <v>434</v>
      </c>
      <c r="F204" s="205" t="s">
        <v>32</v>
      </c>
      <c r="G204" s="205" t="s">
        <v>436</v>
      </c>
      <c r="H204" s="205" t="s">
        <v>455</v>
      </c>
      <c r="I204" s="206" t="s">
        <v>447</v>
      </c>
      <c r="J204" s="168" t="s">
        <v>33</v>
      </c>
      <c r="K204" s="168" t="s">
        <v>33</v>
      </c>
      <c r="L204" s="168" t="s">
        <v>33</v>
      </c>
      <c r="M204" s="168" t="s">
        <v>33</v>
      </c>
      <c r="N204" s="168" t="s">
        <v>33</v>
      </c>
      <c r="O204" s="168" t="s">
        <v>33</v>
      </c>
      <c r="P204" s="168" t="s">
        <v>33</v>
      </c>
      <c r="Q204" s="168" t="s">
        <v>33</v>
      </c>
      <c r="R204" s="168" t="s">
        <v>34</v>
      </c>
      <c r="S204" s="168" t="s">
        <v>33</v>
      </c>
      <c r="T204" s="168" t="s">
        <v>33</v>
      </c>
      <c r="U204" s="168" t="s">
        <v>33</v>
      </c>
      <c r="V204" s="169" t="s">
        <v>33</v>
      </c>
      <c r="W204" s="169" t="s">
        <v>33</v>
      </c>
      <c r="X204" s="169" t="s">
        <v>33</v>
      </c>
      <c r="Y204" s="169" t="s">
        <v>33</v>
      </c>
      <c r="Z204" s="169" t="s">
        <v>33</v>
      </c>
      <c r="AA204" s="169" t="s">
        <v>33</v>
      </c>
      <c r="AB204" s="169" t="s">
        <v>33</v>
      </c>
      <c r="AC204" s="169" t="s">
        <v>33</v>
      </c>
      <c r="AD204" s="169" t="s">
        <v>33</v>
      </c>
      <c r="AE204" s="169" t="s">
        <v>34</v>
      </c>
      <c r="AF204" s="169" t="s">
        <v>33</v>
      </c>
      <c r="AG204" s="169" t="s">
        <v>33</v>
      </c>
      <c r="AH204" s="169" t="s">
        <v>33</v>
      </c>
      <c r="AI204" s="169" t="s">
        <v>33</v>
      </c>
      <c r="AJ204" s="169" t="s">
        <v>33</v>
      </c>
      <c r="AK204" s="169" t="s">
        <v>33</v>
      </c>
      <c r="AL204" s="169" t="s">
        <v>33</v>
      </c>
      <c r="AM204" s="169" t="s">
        <v>33</v>
      </c>
      <c r="AN204" s="169" t="s">
        <v>33</v>
      </c>
      <c r="AO204" s="169" t="s">
        <v>33</v>
      </c>
      <c r="AP204" s="169" t="s">
        <v>33</v>
      </c>
      <c r="AQ204" s="169" t="s">
        <v>464</v>
      </c>
      <c r="AR204" s="169" t="s">
        <v>33</v>
      </c>
      <c r="AS204" s="169" t="s">
        <v>33</v>
      </c>
      <c r="AT204" s="169" t="s">
        <v>33</v>
      </c>
      <c r="AU204" s="169" t="s">
        <v>33</v>
      </c>
      <c r="AV204" s="169" t="s">
        <v>33</v>
      </c>
      <c r="AW204" s="169" t="s">
        <v>34</v>
      </c>
      <c r="AX204" s="169" t="s">
        <v>33</v>
      </c>
      <c r="AY204" s="169" t="s">
        <v>33</v>
      </c>
      <c r="AZ204" s="169" t="s">
        <v>33</v>
      </c>
      <c r="BA204" s="169" t="s">
        <v>33</v>
      </c>
      <c r="BB204" s="169" t="s">
        <v>33</v>
      </c>
      <c r="BC204" s="207" t="s">
        <v>33</v>
      </c>
      <c r="BD204" s="207" t="s">
        <v>33</v>
      </c>
      <c r="BE204" s="207" t="s">
        <v>33</v>
      </c>
      <c r="BF204" s="208" t="s">
        <v>33</v>
      </c>
      <c r="BG204" s="196"/>
      <c r="BH204" s="211" t="str">
        <f>Data[[#This Row],[Tipo de Muestra]]</f>
        <v>Critica</v>
      </c>
      <c r="BI204" s="196"/>
      <c r="BJ204" s="196"/>
      <c r="BK204">
        <f t="shared" si="545"/>
        <v>1</v>
      </c>
      <c r="BL204">
        <f t="shared" si="546"/>
        <v>1</v>
      </c>
      <c r="BM204">
        <f t="shared" si="503"/>
        <v>1</v>
      </c>
      <c r="BN204">
        <f t="shared" si="504"/>
        <v>1</v>
      </c>
      <c r="BO204">
        <f t="shared" si="505"/>
        <v>1</v>
      </c>
      <c r="BP204">
        <f t="shared" si="506"/>
        <v>1</v>
      </c>
      <c r="BQ204">
        <f t="shared" si="507"/>
        <v>1</v>
      </c>
      <c r="BR204">
        <f t="shared" si="508"/>
        <v>1</v>
      </c>
      <c r="BS204">
        <f t="shared" si="509"/>
        <v>0</v>
      </c>
      <c r="BT204">
        <f t="shared" si="510"/>
        <v>1</v>
      </c>
      <c r="BU204">
        <f t="shared" si="511"/>
        <v>1</v>
      </c>
      <c r="BV204">
        <f t="shared" si="512"/>
        <v>1</v>
      </c>
      <c r="BW204">
        <f t="shared" si="513"/>
        <v>1</v>
      </c>
      <c r="BX204">
        <f t="shared" si="514"/>
        <v>1</v>
      </c>
      <c r="BY204">
        <f t="shared" si="515"/>
        <v>1</v>
      </c>
      <c r="BZ204">
        <f t="shared" si="516"/>
        <v>1</v>
      </c>
      <c r="CA204">
        <f t="shared" si="517"/>
        <v>1</v>
      </c>
      <c r="CB204">
        <f t="shared" si="518"/>
        <v>1</v>
      </c>
      <c r="CC204">
        <f t="shared" si="519"/>
        <v>1</v>
      </c>
      <c r="CD204">
        <f t="shared" si="520"/>
        <v>1</v>
      </c>
      <c r="CE204">
        <f t="shared" si="521"/>
        <v>1</v>
      </c>
      <c r="CF204">
        <f t="shared" si="638"/>
        <v>1</v>
      </c>
      <c r="CG204">
        <f t="shared" si="639"/>
        <v>1</v>
      </c>
      <c r="CH204">
        <f t="shared" si="640"/>
        <v>1</v>
      </c>
      <c r="CI204">
        <f t="shared" si="641"/>
        <v>1</v>
      </c>
      <c r="CJ204">
        <f t="shared" si="642"/>
        <v>1</v>
      </c>
      <c r="CK204">
        <f t="shared" si="643"/>
        <v>1</v>
      </c>
      <c r="CL204">
        <f t="shared" si="644"/>
        <v>1</v>
      </c>
      <c r="CM204">
        <f t="shared" si="645"/>
        <v>1</v>
      </c>
      <c r="CN204">
        <f t="shared" si="646"/>
        <v>1</v>
      </c>
      <c r="CO204">
        <f t="shared" si="647"/>
        <v>1</v>
      </c>
      <c r="CP204">
        <f t="shared" si="648"/>
        <v>1</v>
      </c>
      <c r="CQ204">
        <f t="shared" si="649"/>
        <v>1</v>
      </c>
      <c r="CR204">
        <f t="shared" si="650"/>
        <v>1</v>
      </c>
      <c r="CS204">
        <f t="shared" si="651"/>
        <v>1</v>
      </c>
      <c r="CT204">
        <f t="shared" si="652"/>
        <v>1</v>
      </c>
      <c r="CU204">
        <f t="shared" si="653"/>
        <v>1</v>
      </c>
      <c r="CV204">
        <f t="shared" si="654"/>
        <v>1</v>
      </c>
      <c r="CW204">
        <f t="shared" si="655"/>
        <v>0</v>
      </c>
      <c r="CX204">
        <f t="shared" si="656"/>
        <v>1</v>
      </c>
      <c r="CY204">
        <f t="shared" si="657"/>
        <v>1</v>
      </c>
      <c r="CZ204">
        <f t="shared" si="658"/>
        <v>1</v>
      </c>
      <c r="DA204">
        <f t="shared" si="659"/>
        <v>1</v>
      </c>
      <c r="DB204">
        <f t="shared" si="660"/>
        <v>1</v>
      </c>
      <c r="DC204" s="187">
        <f t="shared" si="661"/>
        <v>1</v>
      </c>
      <c r="DD204" s="187">
        <f t="shared" si="662"/>
        <v>1</v>
      </c>
      <c r="DE204" s="187">
        <f t="shared" si="663"/>
        <v>1</v>
      </c>
      <c r="DF204" s="187">
        <f t="shared" si="547"/>
        <v>1</v>
      </c>
      <c r="DG204">
        <f t="shared" si="522"/>
        <v>1</v>
      </c>
      <c r="DH204" s="7">
        <f t="shared" si="548"/>
        <v>0.15</v>
      </c>
      <c r="DI204" s="7">
        <f t="shared" si="549"/>
        <v>0.15</v>
      </c>
      <c r="DJ204" s="7">
        <f t="shared" si="550"/>
        <v>0.15</v>
      </c>
      <c r="DK204" s="7">
        <f t="shared" si="523"/>
        <v>0.15</v>
      </c>
      <c r="DL204" s="7">
        <f t="shared" si="551"/>
        <v>0.3</v>
      </c>
      <c r="DM204" s="7">
        <f t="shared" si="552"/>
        <v>0.3</v>
      </c>
      <c r="DN204" s="7">
        <f t="shared" si="553"/>
        <v>0.3</v>
      </c>
      <c r="DO204" s="7">
        <f t="shared" si="554"/>
        <v>0.3</v>
      </c>
      <c r="DP204" s="7">
        <f>IF(MIN(Data[[#This Row],[¿El agente demuestra escucha activa durante la gestión?6]:[¿El agente parafrasea para confirmar entendimiento?9]])=0,0,30%)</f>
        <v>0.3</v>
      </c>
      <c r="DQ204" s="7">
        <f t="shared" si="555"/>
        <v>0.3</v>
      </c>
      <c r="DR204" s="7">
        <f t="shared" si="556"/>
        <v>0</v>
      </c>
      <c r="DS204" s="7">
        <f t="shared" si="557"/>
        <v>0.3</v>
      </c>
      <c r="DT204" s="7">
        <f t="shared" si="558"/>
        <v>0.3</v>
      </c>
      <c r="DU204" s="7">
        <f>IF(MIN(Data[[#This Row],[¿El agente adapta su comunicación al cliente?11]:[¿El agente utiliza el plural corporativo correctamente?14]])=0,0,30%)</f>
        <v>0</v>
      </c>
      <c r="DV204" s="7">
        <f t="shared" si="559"/>
        <v>0.25</v>
      </c>
      <c r="DW204" s="7">
        <f t="shared" si="524"/>
        <v>0.25</v>
      </c>
      <c r="DX204" s="7">
        <f t="shared" si="525"/>
        <v>0.7</v>
      </c>
      <c r="DY204" s="7">
        <f t="shared" si="664"/>
        <v>1</v>
      </c>
      <c r="DZ204" s="7">
        <f t="shared" si="665"/>
        <v>1</v>
      </c>
      <c r="EA204" s="7">
        <f t="shared" si="666"/>
        <v>1</v>
      </c>
      <c r="EB204" s="7">
        <f t="shared" si="667"/>
        <v>1</v>
      </c>
      <c r="EC204" s="7">
        <f t="shared" si="526"/>
        <v>1</v>
      </c>
      <c r="ED204" s="7">
        <f t="shared" si="560"/>
        <v>1</v>
      </c>
      <c r="EE204" s="7">
        <f t="shared" si="561"/>
        <v>1</v>
      </c>
      <c r="EF204" s="7">
        <f>IF(SUM(Data[[#This Row],[¿El agente presenta correctamente los beneficios del producto?23]:[¿El agente comunica beneficios emocionales al cliente?24]])=200%,100%,0%)</f>
        <v>1</v>
      </c>
      <c r="EG204" s="7">
        <f t="shared" si="562"/>
        <v>1</v>
      </c>
      <c r="EH204" s="7">
        <f t="shared" si="563"/>
        <v>1</v>
      </c>
      <c r="EI204" s="7">
        <f t="shared" si="564"/>
        <v>1</v>
      </c>
      <c r="EJ204" s="7">
        <f t="shared" si="527"/>
        <v>1</v>
      </c>
      <c r="EK204" s="7">
        <f t="shared" si="565"/>
        <v>0</v>
      </c>
      <c r="EL204" s="7">
        <f>+Data[[#This Row],[¿El agente explica los términos y condiciones del servicio?28]]</f>
        <v>0</v>
      </c>
      <c r="EM204" s="7">
        <f t="shared" si="566"/>
        <v>1</v>
      </c>
      <c r="EN204" s="7">
        <f>+Data[[#This Row],[¿El agente identifica correctamente la solicitud del cliente? 2]]</f>
        <v>1</v>
      </c>
      <c r="EO204" s="7">
        <f t="shared" si="567"/>
        <v>1</v>
      </c>
      <c r="EP204" s="7">
        <f t="shared" si="568"/>
        <v>1</v>
      </c>
      <c r="EQ204" s="7">
        <f t="shared" si="569"/>
        <v>1</v>
      </c>
      <c r="ER204" s="7">
        <f t="shared" si="528"/>
        <v>1</v>
      </c>
      <c r="ES204" s="7">
        <f t="shared" si="570"/>
        <v>1</v>
      </c>
      <c r="ET204" s="7">
        <f t="shared" si="571"/>
        <v>1</v>
      </c>
      <c r="EU204" s="7">
        <f t="shared" si="529"/>
        <v>1</v>
      </c>
      <c r="EV204" s="7">
        <f t="shared" si="572"/>
        <v>1</v>
      </c>
      <c r="EW204" s="7">
        <f t="shared" si="573"/>
        <v>1</v>
      </c>
      <c r="EX204" s="7">
        <f t="shared" si="668"/>
        <v>1</v>
      </c>
      <c r="EY204" s="7">
        <f t="shared" si="669"/>
        <v>1</v>
      </c>
      <c r="EZ204" s="7">
        <f t="shared" si="574"/>
        <v>1</v>
      </c>
      <c r="FA204" s="7">
        <f t="shared" si="670"/>
        <v>1</v>
      </c>
      <c r="FB204" s="7">
        <f t="shared" si="530"/>
        <v>1</v>
      </c>
      <c r="FC204" s="7">
        <f t="shared" si="531"/>
        <v>0</v>
      </c>
      <c r="FD204" s="7">
        <f t="shared" si="575"/>
        <v>1</v>
      </c>
      <c r="FE204" s="7">
        <f t="shared" si="576"/>
        <v>1</v>
      </c>
      <c r="FF204" s="7">
        <f t="shared" si="577"/>
        <v>1</v>
      </c>
      <c r="FG204" s="7">
        <f t="shared" si="578"/>
        <v>1</v>
      </c>
      <c r="FH204" s="7">
        <f t="shared" si="579"/>
        <v>1</v>
      </c>
      <c r="FI204" s="7">
        <f t="shared" si="580"/>
        <v>0</v>
      </c>
      <c r="FJ204" s="7">
        <f t="shared" si="532"/>
        <v>0</v>
      </c>
      <c r="FK204" s="7">
        <f t="shared" si="581"/>
        <v>1</v>
      </c>
      <c r="FL204" s="7">
        <f>+Data[[#This Row],[¿El agente gestiona la oferta según la campaña vigente?48]]</f>
        <v>1</v>
      </c>
      <c r="FM204" s="7">
        <f t="shared" si="582"/>
        <v>1</v>
      </c>
      <c r="FN204" s="7">
        <f t="shared" si="583"/>
        <v>1</v>
      </c>
      <c r="FO204" s="7">
        <f t="shared" si="584"/>
        <v>1</v>
      </c>
      <c r="FP204" s="7">
        <f t="shared" si="533"/>
        <v>1</v>
      </c>
      <c r="FQ204" s="7">
        <f t="shared" si="585"/>
        <v>1</v>
      </c>
      <c r="FR204" s="7">
        <f>+Data[[#This Row],[¿El agente registra correctamente todas las interacciones?52]]</f>
        <v>1</v>
      </c>
      <c r="FS204" s="7">
        <f t="shared" si="534"/>
        <v>0</v>
      </c>
      <c r="FT204" s="240">
        <f t="shared" si="586"/>
        <v>1</v>
      </c>
      <c r="FU204" s="7">
        <f>+Data[[#This Row],[¿El agente confirma la titularidad del cliente adecuadamente?53]]</f>
        <v>1</v>
      </c>
      <c r="FV204" s="240">
        <f t="shared" si="587"/>
        <v>1</v>
      </c>
      <c r="FW204" s="240">
        <f t="shared" si="588"/>
        <v>1</v>
      </c>
      <c r="FX204" s="7">
        <f t="shared" si="535"/>
        <v>1</v>
      </c>
      <c r="FY204" s="240">
        <f t="shared" si="589"/>
        <v>1</v>
      </c>
      <c r="FZ204" s="7">
        <f>+Data[[#This Row],[¿El agente evita compartir información sensible?56]]</f>
        <v>1</v>
      </c>
      <c r="GA204" s="7">
        <f t="shared" si="536"/>
        <v>1</v>
      </c>
      <c r="GB204" s="189">
        <f t="shared" si="537"/>
        <v>6.9999999999999993E-2</v>
      </c>
      <c r="GC204" s="189">
        <f t="shared" si="538"/>
        <v>0</v>
      </c>
      <c r="GD204" s="190">
        <f t="shared" si="539"/>
        <v>0</v>
      </c>
      <c r="GE204" s="190">
        <f t="shared" si="540"/>
        <v>0.3</v>
      </c>
      <c r="GF204" s="7">
        <f t="shared" si="541"/>
        <v>0.37</v>
      </c>
      <c r="GG204" s="187">
        <f>1</f>
        <v>1</v>
      </c>
      <c r="GH204" s="187">
        <f t="shared" si="590"/>
        <v>1</v>
      </c>
      <c r="GI204" t="str">
        <f t="shared" si="591"/>
        <v/>
      </c>
      <c r="GJ204" t="str">
        <f t="shared" si="592"/>
        <v/>
      </c>
      <c r="GK204" t="str">
        <f t="shared" si="593"/>
        <v/>
      </c>
      <c r="GN204" t="str">
        <f t="shared" si="594"/>
        <v/>
      </c>
      <c r="GO204" t="str">
        <f t="shared" si="595"/>
        <v/>
      </c>
      <c r="GP204" t="str">
        <f t="shared" si="596"/>
        <v/>
      </c>
      <c r="GQ204" t="str">
        <f t="shared" si="597"/>
        <v xml:space="preserve">¿El agente muestra entusiasmo genuino? </v>
      </c>
      <c r="GR204" t="str">
        <f t="shared" si="598"/>
        <v/>
      </c>
      <c r="GS204" t="str">
        <f t="shared" si="599"/>
        <v/>
      </c>
      <c r="GT204" t="str">
        <f t="shared" si="600"/>
        <v/>
      </c>
      <c r="GU204" t="e">
        <f>IF(#REF!="No",#REF!,"")</f>
        <v>#REF!</v>
      </c>
      <c r="GV204" t="str">
        <f t="shared" si="601"/>
        <v/>
      </c>
      <c r="GW204" t="str">
        <f t="shared" si="602"/>
        <v/>
      </c>
      <c r="GX204" t="str">
        <f t="shared" si="603"/>
        <v/>
      </c>
      <c r="GY204" t="str">
        <f t="shared" si="604"/>
        <v/>
      </c>
      <c r="GZ204" t="str">
        <f t="shared" si="605"/>
        <v/>
      </c>
      <c r="HA204" t="str">
        <f t="shared" si="606"/>
        <v/>
      </c>
      <c r="HB204" t="str">
        <f t="shared" si="607"/>
        <v/>
      </c>
      <c r="HC204" t="str">
        <f t="shared" si="608"/>
        <v/>
      </c>
      <c r="HD204" t="str">
        <f t="shared" si="609"/>
        <v/>
      </c>
      <c r="HE204" t="str">
        <f t="shared" si="610"/>
        <v>¿El agente explica los términos y condiciones del servicio?</v>
      </c>
      <c r="HF204" t="str">
        <f t="shared" si="611"/>
        <v/>
      </c>
      <c r="HG204" t="str">
        <f t="shared" si="612"/>
        <v/>
      </c>
      <c r="HH204" t="str">
        <f t="shared" si="613"/>
        <v/>
      </c>
      <c r="HI204" t="str">
        <f t="shared" si="614"/>
        <v/>
      </c>
      <c r="HJ204" t="str">
        <f t="shared" si="615"/>
        <v/>
      </c>
      <c r="HK204" t="str">
        <f t="shared" si="616"/>
        <v/>
      </c>
      <c r="HL204" t="str">
        <f t="shared" si="617"/>
        <v/>
      </c>
      <c r="HM204" t="str">
        <f t="shared" si="618"/>
        <v/>
      </c>
      <c r="HN204" t="str">
        <f t="shared" si="619"/>
        <v/>
      </c>
      <c r="HO204" t="str">
        <f t="shared" si="620"/>
        <v/>
      </c>
      <c r="HP204" t="str">
        <f t="shared" si="621"/>
        <v/>
      </c>
      <c r="HQ204" t="e">
        <f>IF(#REF!="No",#REF!,"")</f>
        <v>#REF!</v>
      </c>
      <c r="HR204" t="e">
        <f>IF(#REF!="No",#REF!,"")</f>
        <v>#REF!</v>
      </c>
      <c r="HS204" t="str">
        <f t="shared" si="622"/>
        <v/>
      </c>
      <c r="HT204" t="str">
        <f t="shared" si="623"/>
        <v/>
      </c>
      <c r="HU204" t="str">
        <f t="shared" si="624"/>
        <v/>
      </c>
      <c r="HV204" t="str">
        <f t="shared" si="625"/>
        <v/>
      </c>
      <c r="HW204" t="str">
        <f t="shared" si="626"/>
        <v/>
      </c>
      <c r="HX204" t="str">
        <f t="shared" si="627"/>
        <v xml:space="preserve">¿El agente maneja correctamente las objeciones del cliente? </v>
      </c>
      <c r="HY204" t="str">
        <f t="shared" si="628"/>
        <v/>
      </c>
      <c r="HZ204" t="str">
        <f t="shared" si="629"/>
        <v/>
      </c>
      <c r="IA204" t="str">
        <f t="shared" si="630"/>
        <v/>
      </c>
      <c r="IB204" t="str">
        <f t="shared" si="631"/>
        <v/>
      </c>
      <c r="IC204" t="str">
        <f t="shared" si="632"/>
        <v/>
      </c>
      <c r="ID204" s="187" t="str">
        <f t="shared" si="633"/>
        <v/>
      </c>
      <c r="IE204" s="187" t="str">
        <f t="shared" si="634"/>
        <v/>
      </c>
      <c r="IF204" s="187" t="str">
        <f t="shared" si="635"/>
        <v/>
      </c>
      <c r="IG204" s="187" t="str">
        <f t="shared" si="636"/>
        <v/>
      </c>
      <c r="IH204" s="78" t="str">
        <f>A204&amp;" "&amp;F204&amp;" "&amp;Data[[#This Row],[mes]]</f>
        <v>Lerys Ariana Barrios Chacon Outbound jun-26</v>
      </c>
      <c r="II204" s="78">
        <f t="shared" si="544"/>
        <v>3</v>
      </c>
      <c r="IJ204" s="78">
        <f t="shared" si="542"/>
        <v>0</v>
      </c>
      <c r="IK204" s="78">
        <f>IF(Data[[#This Row],[Muestra Critica]]&gt;0,Data[[#This Row],[Muestra Critica]],"")</f>
        <v>1</v>
      </c>
      <c r="IL204">
        <f>IF(IK204="","",COUNTIF($IK$3:$IK619,IK204))</f>
        <v>397</v>
      </c>
      <c r="IM204">
        <f t="shared" si="543"/>
        <v>0</v>
      </c>
      <c r="IN204" s="188" t="str">
        <f t="shared" si="637"/>
        <v>jun-26</v>
      </c>
      <c r="IO204" s="78"/>
      <c r="IP204" s="78"/>
      <c r="IQ204" s="78"/>
      <c r="IR204" s="78"/>
      <c r="IS204" s="78" t="str">
        <f ca="1">IFERROR(_xlfn.XLOOKUP(A:A,HC!B:B,HC!E:E,,0),0)</f>
        <v>&gt; 60 dias</v>
      </c>
    </row>
    <row r="205" spans="1:253" ht="15.5">
      <c r="A205" s="205" t="s">
        <v>336</v>
      </c>
      <c r="B205" s="205">
        <v>63618001</v>
      </c>
      <c r="C205" s="210">
        <v>46174</v>
      </c>
      <c r="D205" s="205" t="s">
        <v>449</v>
      </c>
      <c r="E205" s="205" t="s">
        <v>434</v>
      </c>
      <c r="F205" s="205" t="s">
        <v>32</v>
      </c>
      <c r="G205" s="205" t="s">
        <v>436</v>
      </c>
      <c r="H205" s="205" t="s">
        <v>455</v>
      </c>
      <c r="I205" s="206" t="s">
        <v>447</v>
      </c>
      <c r="J205" s="168" t="s">
        <v>33</v>
      </c>
      <c r="K205" s="168" t="s">
        <v>33</v>
      </c>
      <c r="L205" s="168" t="s">
        <v>34</v>
      </c>
      <c r="M205" s="168" t="s">
        <v>33</v>
      </c>
      <c r="N205" s="168" t="s">
        <v>33</v>
      </c>
      <c r="O205" s="168" t="s">
        <v>33</v>
      </c>
      <c r="P205" s="168" t="s">
        <v>33</v>
      </c>
      <c r="Q205" s="168" t="s">
        <v>33</v>
      </c>
      <c r="R205" s="168" t="s">
        <v>33</v>
      </c>
      <c r="S205" s="168" t="s">
        <v>33</v>
      </c>
      <c r="T205" s="168" t="s">
        <v>33</v>
      </c>
      <c r="U205" s="168" t="s">
        <v>33</v>
      </c>
      <c r="V205" s="169" t="s">
        <v>33</v>
      </c>
      <c r="W205" s="169" t="s">
        <v>33</v>
      </c>
      <c r="X205" s="169" t="s">
        <v>33</v>
      </c>
      <c r="Y205" s="169" t="s">
        <v>33</v>
      </c>
      <c r="Z205" s="169" t="s">
        <v>33</v>
      </c>
      <c r="AA205" s="169" t="s">
        <v>33</v>
      </c>
      <c r="AB205" s="169" t="s">
        <v>33</v>
      </c>
      <c r="AC205" s="169" t="s">
        <v>33</v>
      </c>
      <c r="AD205" s="169" t="s">
        <v>33</v>
      </c>
      <c r="AE205" s="169" t="s">
        <v>33</v>
      </c>
      <c r="AF205" s="169" t="s">
        <v>33</v>
      </c>
      <c r="AG205" s="169" t="s">
        <v>33</v>
      </c>
      <c r="AH205" s="169" t="s">
        <v>33</v>
      </c>
      <c r="AI205" s="169" t="s">
        <v>33</v>
      </c>
      <c r="AJ205" s="169" t="s">
        <v>33</v>
      </c>
      <c r="AK205" s="169" t="s">
        <v>33</v>
      </c>
      <c r="AL205" s="169" t="s">
        <v>33</v>
      </c>
      <c r="AM205" s="169" t="s">
        <v>33</v>
      </c>
      <c r="AN205" s="169" t="s">
        <v>33</v>
      </c>
      <c r="AO205" s="169" t="s">
        <v>33</v>
      </c>
      <c r="AP205" s="169" t="s">
        <v>33</v>
      </c>
      <c r="AQ205" s="169" t="s">
        <v>464</v>
      </c>
      <c r="AR205" s="169" t="s">
        <v>33</v>
      </c>
      <c r="AS205" s="169" t="s">
        <v>34</v>
      </c>
      <c r="AT205" s="169" t="s">
        <v>33</v>
      </c>
      <c r="AU205" s="169" t="s">
        <v>33</v>
      </c>
      <c r="AV205" s="169" t="s">
        <v>33</v>
      </c>
      <c r="AW205" s="169" t="s">
        <v>33</v>
      </c>
      <c r="AX205" s="169" t="s">
        <v>33</v>
      </c>
      <c r="AY205" s="169" t="s">
        <v>33</v>
      </c>
      <c r="AZ205" s="169" t="s">
        <v>33</v>
      </c>
      <c r="BA205" s="169" t="s">
        <v>33</v>
      </c>
      <c r="BB205" s="169" t="s">
        <v>33</v>
      </c>
      <c r="BC205" s="207" t="s">
        <v>33</v>
      </c>
      <c r="BD205" s="207" t="s">
        <v>33</v>
      </c>
      <c r="BE205" s="207" t="s">
        <v>33</v>
      </c>
      <c r="BF205" s="208" t="s">
        <v>33</v>
      </c>
      <c r="BG205" s="196"/>
      <c r="BH205" s="211" t="str">
        <f>Data[[#This Row],[Tipo de Muestra]]</f>
        <v>Critica</v>
      </c>
      <c r="BI205" s="196"/>
      <c r="BJ205" s="196"/>
      <c r="BK205">
        <f t="shared" si="545"/>
        <v>1</v>
      </c>
      <c r="BL205">
        <f t="shared" si="546"/>
        <v>1</v>
      </c>
      <c r="BM205">
        <f t="shared" si="503"/>
        <v>0</v>
      </c>
      <c r="BN205">
        <f t="shared" si="504"/>
        <v>1</v>
      </c>
      <c r="BO205">
        <f t="shared" si="505"/>
        <v>1</v>
      </c>
      <c r="BP205">
        <f t="shared" si="506"/>
        <v>1</v>
      </c>
      <c r="BQ205">
        <f t="shared" si="507"/>
        <v>1</v>
      </c>
      <c r="BR205">
        <f t="shared" si="508"/>
        <v>1</v>
      </c>
      <c r="BS205">
        <f t="shared" si="509"/>
        <v>1</v>
      </c>
      <c r="BT205">
        <f t="shared" si="510"/>
        <v>1</v>
      </c>
      <c r="BU205">
        <f t="shared" si="511"/>
        <v>1</v>
      </c>
      <c r="BV205">
        <f t="shared" si="512"/>
        <v>1</v>
      </c>
      <c r="BW205">
        <f t="shared" si="513"/>
        <v>1</v>
      </c>
      <c r="BX205">
        <f t="shared" si="514"/>
        <v>1</v>
      </c>
      <c r="BY205">
        <f t="shared" si="515"/>
        <v>1</v>
      </c>
      <c r="BZ205">
        <f t="shared" si="516"/>
        <v>1</v>
      </c>
      <c r="CA205">
        <f t="shared" si="517"/>
        <v>1</v>
      </c>
      <c r="CB205">
        <f t="shared" si="518"/>
        <v>1</v>
      </c>
      <c r="CC205">
        <f t="shared" si="519"/>
        <v>1</v>
      </c>
      <c r="CD205">
        <f t="shared" si="520"/>
        <v>1</v>
      </c>
      <c r="CE205">
        <f t="shared" si="521"/>
        <v>1</v>
      </c>
      <c r="CF205">
        <f t="shared" si="638"/>
        <v>1</v>
      </c>
      <c r="CG205">
        <f t="shared" si="639"/>
        <v>1</v>
      </c>
      <c r="CH205">
        <f t="shared" si="640"/>
        <v>1</v>
      </c>
      <c r="CI205">
        <f t="shared" si="641"/>
        <v>1</v>
      </c>
      <c r="CJ205">
        <f t="shared" si="642"/>
        <v>1</v>
      </c>
      <c r="CK205">
        <f t="shared" si="643"/>
        <v>1</v>
      </c>
      <c r="CL205">
        <f t="shared" si="644"/>
        <v>1</v>
      </c>
      <c r="CM205">
        <f t="shared" si="645"/>
        <v>1</v>
      </c>
      <c r="CN205">
        <f t="shared" si="646"/>
        <v>1</v>
      </c>
      <c r="CO205">
        <f t="shared" si="647"/>
        <v>1</v>
      </c>
      <c r="CP205">
        <f t="shared" si="648"/>
        <v>1</v>
      </c>
      <c r="CQ205">
        <f t="shared" si="649"/>
        <v>1</v>
      </c>
      <c r="CR205">
        <f t="shared" si="650"/>
        <v>1</v>
      </c>
      <c r="CS205">
        <f t="shared" si="651"/>
        <v>0</v>
      </c>
      <c r="CT205">
        <f t="shared" si="652"/>
        <v>1</v>
      </c>
      <c r="CU205">
        <f t="shared" si="653"/>
        <v>1</v>
      </c>
      <c r="CV205">
        <f t="shared" si="654"/>
        <v>1</v>
      </c>
      <c r="CW205">
        <f t="shared" si="655"/>
        <v>1</v>
      </c>
      <c r="CX205">
        <f t="shared" si="656"/>
        <v>1</v>
      </c>
      <c r="CY205">
        <f t="shared" si="657"/>
        <v>1</v>
      </c>
      <c r="CZ205">
        <f t="shared" si="658"/>
        <v>1</v>
      </c>
      <c r="DA205">
        <f t="shared" si="659"/>
        <v>1</v>
      </c>
      <c r="DB205">
        <f t="shared" si="660"/>
        <v>1</v>
      </c>
      <c r="DC205" s="187">
        <f t="shared" si="661"/>
        <v>1</v>
      </c>
      <c r="DD205" s="187">
        <f t="shared" si="662"/>
        <v>1</v>
      </c>
      <c r="DE205" s="187">
        <f t="shared" si="663"/>
        <v>1</v>
      </c>
      <c r="DF205" s="187">
        <f t="shared" si="547"/>
        <v>1</v>
      </c>
      <c r="DG205">
        <f t="shared" si="522"/>
        <v>1</v>
      </c>
      <c r="DH205" s="7">
        <f t="shared" si="548"/>
        <v>0.15</v>
      </c>
      <c r="DI205" s="7">
        <f t="shared" si="549"/>
        <v>0.15</v>
      </c>
      <c r="DJ205" s="7">
        <f t="shared" si="550"/>
        <v>0</v>
      </c>
      <c r="DK205" s="7">
        <f t="shared" si="523"/>
        <v>0</v>
      </c>
      <c r="DL205" s="7">
        <f t="shared" si="551"/>
        <v>0.3</v>
      </c>
      <c r="DM205" s="7">
        <f t="shared" si="552"/>
        <v>0.3</v>
      </c>
      <c r="DN205" s="7">
        <f t="shared" si="553"/>
        <v>0.3</v>
      </c>
      <c r="DO205" s="7">
        <f t="shared" si="554"/>
        <v>0.3</v>
      </c>
      <c r="DP205" s="7">
        <f>IF(MIN(Data[[#This Row],[¿El agente demuestra escucha activa durante la gestión?6]:[¿El agente parafrasea para confirmar entendimiento?9]])=0,0,30%)</f>
        <v>0.3</v>
      </c>
      <c r="DQ205" s="7">
        <f t="shared" si="555"/>
        <v>0.3</v>
      </c>
      <c r="DR205" s="7">
        <f t="shared" si="556"/>
        <v>0.3</v>
      </c>
      <c r="DS205" s="7">
        <f t="shared" si="557"/>
        <v>0.3</v>
      </c>
      <c r="DT205" s="7">
        <f t="shared" si="558"/>
        <v>0.3</v>
      </c>
      <c r="DU205" s="7">
        <f>IF(MIN(Data[[#This Row],[¿El agente adapta su comunicación al cliente?11]:[¿El agente utiliza el plural corporativo correctamente?14]])=0,0,30%)</f>
        <v>0.3</v>
      </c>
      <c r="DV205" s="7">
        <f t="shared" si="559"/>
        <v>0.25</v>
      </c>
      <c r="DW205" s="7">
        <f t="shared" si="524"/>
        <v>0.25</v>
      </c>
      <c r="DX205" s="7">
        <f t="shared" si="525"/>
        <v>0.85</v>
      </c>
      <c r="DY205" s="7">
        <f t="shared" si="664"/>
        <v>1</v>
      </c>
      <c r="DZ205" s="7">
        <f t="shared" si="665"/>
        <v>1</v>
      </c>
      <c r="EA205" s="7">
        <f t="shared" si="666"/>
        <v>1</v>
      </c>
      <c r="EB205" s="7">
        <f t="shared" si="667"/>
        <v>1</v>
      </c>
      <c r="EC205" s="7">
        <f t="shared" si="526"/>
        <v>1</v>
      </c>
      <c r="ED205" s="7">
        <f t="shared" si="560"/>
        <v>1</v>
      </c>
      <c r="EE205" s="7">
        <f t="shared" si="561"/>
        <v>1</v>
      </c>
      <c r="EF205" s="7">
        <f>IF(SUM(Data[[#This Row],[¿El agente presenta correctamente los beneficios del producto?23]:[¿El agente comunica beneficios emocionales al cliente?24]])=200%,100%,0%)</f>
        <v>1</v>
      </c>
      <c r="EG205" s="7">
        <f t="shared" si="562"/>
        <v>1</v>
      </c>
      <c r="EH205" s="7">
        <f t="shared" si="563"/>
        <v>1</v>
      </c>
      <c r="EI205" s="7">
        <f t="shared" si="564"/>
        <v>1</v>
      </c>
      <c r="EJ205" s="7">
        <f t="shared" si="527"/>
        <v>1</v>
      </c>
      <c r="EK205" s="7">
        <f t="shared" si="565"/>
        <v>1</v>
      </c>
      <c r="EL205" s="7">
        <f>+Data[[#This Row],[¿El agente explica los términos y condiciones del servicio?28]]</f>
        <v>1</v>
      </c>
      <c r="EM205" s="7">
        <f t="shared" si="566"/>
        <v>1</v>
      </c>
      <c r="EN205" s="7">
        <f>+Data[[#This Row],[¿El agente identifica correctamente la solicitud del cliente? 2]]</f>
        <v>1</v>
      </c>
      <c r="EO205" s="7">
        <f t="shared" si="567"/>
        <v>1</v>
      </c>
      <c r="EP205" s="7">
        <f t="shared" si="568"/>
        <v>1</v>
      </c>
      <c r="EQ205" s="7">
        <f t="shared" si="569"/>
        <v>1</v>
      </c>
      <c r="ER205" s="7">
        <f t="shared" si="528"/>
        <v>1</v>
      </c>
      <c r="ES205" s="7">
        <f t="shared" si="570"/>
        <v>1</v>
      </c>
      <c r="ET205" s="7">
        <f t="shared" si="571"/>
        <v>1</v>
      </c>
      <c r="EU205" s="7">
        <f t="shared" si="529"/>
        <v>1</v>
      </c>
      <c r="EV205" s="7">
        <f t="shared" si="572"/>
        <v>1</v>
      </c>
      <c r="EW205" s="7">
        <f t="shared" si="573"/>
        <v>1</v>
      </c>
      <c r="EX205" s="7">
        <f t="shared" si="668"/>
        <v>1</v>
      </c>
      <c r="EY205" s="7">
        <f t="shared" si="669"/>
        <v>1</v>
      </c>
      <c r="EZ205" s="7">
        <f t="shared" si="574"/>
        <v>1</v>
      </c>
      <c r="FA205" s="7">
        <f t="shared" si="670"/>
        <v>1</v>
      </c>
      <c r="FB205" s="7">
        <f t="shared" si="530"/>
        <v>1</v>
      </c>
      <c r="FC205" s="7">
        <f t="shared" si="531"/>
        <v>1</v>
      </c>
      <c r="FD205" s="7">
        <f t="shared" si="575"/>
        <v>1</v>
      </c>
      <c r="FE205" s="7">
        <f t="shared" si="576"/>
        <v>0</v>
      </c>
      <c r="FF205" s="7">
        <f t="shared" si="577"/>
        <v>1</v>
      </c>
      <c r="FG205" s="7">
        <f t="shared" si="578"/>
        <v>1</v>
      </c>
      <c r="FH205" s="7">
        <f t="shared" si="579"/>
        <v>1</v>
      </c>
      <c r="FI205" s="7">
        <f t="shared" si="580"/>
        <v>1</v>
      </c>
      <c r="FJ205" s="7">
        <f t="shared" si="532"/>
        <v>0</v>
      </c>
      <c r="FK205" s="7">
        <f t="shared" si="581"/>
        <v>1</v>
      </c>
      <c r="FL205" s="7">
        <f>+Data[[#This Row],[¿El agente gestiona la oferta según la campaña vigente?48]]</f>
        <v>1</v>
      </c>
      <c r="FM205" s="7">
        <f t="shared" si="582"/>
        <v>1</v>
      </c>
      <c r="FN205" s="7">
        <f t="shared" si="583"/>
        <v>1</v>
      </c>
      <c r="FO205" s="7">
        <f t="shared" si="584"/>
        <v>1</v>
      </c>
      <c r="FP205" s="7">
        <f t="shared" si="533"/>
        <v>1</v>
      </c>
      <c r="FQ205" s="7">
        <f t="shared" si="585"/>
        <v>1</v>
      </c>
      <c r="FR205" s="7">
        <f>+Data[[#This Row],[¿El agente registra correctamente todas las interacciones?52]]</f>
        <v>1</v>
      </c>
      <c r="FS205" s="7">
        <f t="shared" si="534"/>
        <v>0</v>
      </c>
      <c r="FT205" s="240">
        <f t="shared" si="586"/>
        <v>1</v>
      </c>
      <c r="FU205" s="7">
        <f>+Data[[#This Row],[¿El agente confirma la titularidad del cliente adecuadamente?53]]</f>
        <v>1</v>
      </c>
      <c r="FV205" s="240">
        <f t="shared" si="587"/>
        <v>1</v>
      </c>
      <c r="FW205" s="240">
        <f t="shared" si="588"/>
        <v>1</v>
      </c>
      <c r="FX205" s="7">
        <f t="shared" si="535"/>
        <v>1</v>
      </c>
      <c r="FY205" s="240">
        <f t="shared" si="589"/>
        <v>1</v>
      </c>
      <c r="FZ205" s="7">
        <f>+Data[[#This Row],[¿El agente evita compartir información sensible?56]]</f>
        <v>1</v>
      </c>
      <c r="GA205" s="7">
        <f t="shared" si="536"/>
        <v>1</v>
      </c>
      <c r="GB205" s="189">
        <f t="shared" si="537"/>
        <v>8.5000000000000006E-2</v>
      </c>
      <c r="GC205" s="189">
        <f t="shared" si="538"/>
        <v>0.3</v>
      </c>
      <c r="GD205" s="190">
        <f t="shared" si="539"/>
        <v>0</v>
      </c>
      <c r="GE205" s="190">
        <f t="shared" si="540"/>
        <v>0.3</v>
      </c>
      <c r="GF205" s="7">
        <f t="shared" si="541"/>
        <v>0.68500000000000005</v>
      </c>
      <c r="GG205" s="187">
        <f>1</f>
        <v>1</v>
      </c>
      <c r="GH205" s="187">
        <f t="shared" si="590"/>
        <v>1</v>
      </c>
      <c r="GI205" t="str">
        <f t="shared" si="591"/>
        <v/>
      </c>
      <c r="GJ205" t="str">
        <f t="shared" si="592"/>
        <v/>
      </c>
      <c r="GK205" t="str">
        <f t="shared" si="593"/>
        <v xml:space="preserve">¿El agente cumple con la identificación formal y profesional? </v>
      </c>
      <c r="GN205" t="str">
        <f t="shared" si="594"/>
        <v/>
      </c>
      <c r="GO205" t="str">
        <f t="shared" si="595"/>
        <v/>
      </c>
      <c r="GP205" t="str">
        <f t="shared" si="596"/>
        <v/>
      </c>
      <c r="GQ205" t="str">
        <f t="shared" si="597"/>
        <v/>
      </c>
      <c r="GR205" t="str">
        <f t="shared" si="598"/>
        <v/>
      </c>
      <c r="GS205" t="str">
        <f t="shared" si="599"/>
        <v/>
      </c>
      <c r="GT205" t="str">
        <f t="shared" si="600"/>
        <v/>
      </c>
      <c r="GU205" t="e">
        <f>IF(#REF!="No",#REF!,"")</f>
        <v>#REF!</v>
      </c>
      <c r="GV205" t="str">
        <f t="shared" si="601"/>
        <v/>
      </c>
      <c r="GW205" t="str">
        <f t="shared" si="602"/>
        <v/>
      </c>
      <c r="GX205" t="str">
        <f t="shared" si="603"/>
        <v/>
      </c>
      <c r="GY205" t="str">
        <f t="shared" si="604"/>
        <v/>
      </c>
      <c r="GZ205" t="str">
        <f t="shared" si="605"/>
        <v/>
      </c>
      <c r="HA205" t="str">
        <f t="shared" si="606"/>
        <v/>
      </c>
      <c r="HB205" t="str">
        <f t="shared" si="607"/>
        <v/>
      </c>
      <c r="HC205" t="str">
        <f t="shared" si="608"/>
        <v/>
      </c>
      <c r="HD205" t="str">
        <f t="shared" si="609"/>
        <v/>
      </c>
      <c r="HE205" t="str">
        <f t="shared" si="610"/>
        <v/>
      </c>
      <c r="HF205" t="str">
        <f t="shared" si="611"/>
        <v/>
      </c>
      <c r="HG205" t="str">
        <f t="shared" si="612"/>
        <v/>
      </c>
      <c r="HH205" t="str">
        <f t="shared" si="613"/>
        <v/>
      </c>
      <c r="HI205" t="str">
        <f t="shared" si="614"/>
        <v/>
      </c>
      <c r="HJ205" t="str">
        <f t="shared" si="615"/>
        <v/>
      </c>
      <c r="HK205" t="str">
        <f t="shared" si="616"/>
        <v/>
      </c>
      <c r="HL205" t="str">
        <f t="shared" si="617"/>
        <v/>
      </c>
      <c r="HM205" t="str">
        <f t="shared" si="618"/>
        <v/>
      </c>
      <c r="HN205" t="str">
        <f t="shared" si="619"/>
        <v/>
      </c>
      <c r="HO205" t="str">
        <f t="shared" si="620"/>
        <v/>
      </c>
      <c r="HP205" t="str">
        <f t="shared" si="621"/>
        <v/>
      </c>
      <c r="HQ205" t="e">
        <f>IF(#REF!="No",#REF!,"")</f>
        <v>#REF!</v>
      </c>
      <c r="HR205" t="e">
        <f>IF(#REF!="No",#REF!,"")</f>
        <v>#REF!</v>
      </c>
      <c r="HS205" t="str">
        <f t="shared" si="622"/>
        <v/>
      </c>
      <c r="HT205" t="str">
        <f t="shared" si="623"/>
        <v xml:space="preserve">¿El agente realiza venta cruzada cuando corresponde? </v>
      </c>
      <c r="HU205" t="str">
        <f t="shared" si="624"/>
        <v/>
      </c>
      <c r="HV205" t="str">
        <f t="shared" si="625"/>
        <v/>
      </c>
      <c r="HW205" t="str">
        <f t="shared" si="626"/>
        <v/>
      </c>
      <c r="HX205" t="str">
        <f t="shared" si="627"/>
        <v/>
      </c>
      <c r="HY205" t="str">
        <f t="shared" si="628"/>
        <v/>
      </c>
      <c r="HZ205" t="str">
        <f t="shared" si="629"/>
        <v/>
      </c>
      <c r="IA205" t="str">
        <f t="shared" si="630"/>
        <v/>
      </c>
      <c r="IB205" t="str">
        <f t="shared" si="631"/>
        <v/>
      </c>
      <c r="IC205" t="str">
        <f t="shared" si="632"/>
        <v/>
      </c>
      <c r="ID205" s="187" t="str">
        <f t="shared" si="633"/>
        <v/>
      </c>
      <c r="IE205" s="187" t="str">
        <f t="shared" si="634"/>
        <v/>
      </c>
      <c r="IF205" s="187" t="str">
        <f t="shared" si="635"/>
        <v/>
      </c>
      <c r="IG205" s="187" t="str">
        <f t="shared" si="636"/>
        <v/>
      </c>
      <c r="IH205" s="78" t="str">
        <f>A205&amp;" "&amp;F205&amp;" "&amp;Data[[#This Row],[mes]]</f>
        <v>Amarilis de los Milagros Ramos Sinclair Outbound jun-26</v>
      </c>
      <c r="II205" s="78">
        <f t="shared" si="544"/>
        <v>3</v>
      </c>
      <c r="IJ205" s="78">
        <f t="shared" si="542"/>
        <v>0</v>
      </c>
      <c r="IK205" s="78">
        <f>IF(Data[[#This Row],[Muestra Critica]]&gt;0,Data[[#This Row],[Muestra Critica]],"")</f>
        <v>1</v>
      </c>
      <c r="IL205">
        <f>IF(IK205="","",COUNTIF($IK$3:$IK620,IK205))</f>
        <v>397</v>
      </c>
      <c r="IM205">
        <f t="shared" si="543"/>
        <v>0</v>
      </c>
      <c r="IN205" s="188" t="str">
        <f t="shared" si="637"/>
        <v>jun-26</v>
      </c>
      <c r="IO205" s="78"/>
      <c r="IP205" s="78"/>
      <c r="IQ205" s="78"/>
      <c r="IR205" s="78"/>
      <c r="IS205" s="78" t="str">
        <f ca="1">IFERROR(_xlfn.XLOOKUP(A:A,HC!B:B,HC!E:E,,0),0)</f>
        <v>&gt; 60 dias</v>
      </c>
    </row>
    <row r="206" spans="1:253" ht="15.5">
      <c r="A206" s="205" t="s">
        <v>337</v>
      </c>
      <c r="B206" s="205">
        <v>68001527</v>
      </c>
      <c r="C206" s="210">
        <v>46174</v>
      </c>
      <c r="D206" s="205" t="s">
        <v>449</v>
      </c>
      <c r="E206" s="205" t="s">
        <v>434</v>
      </c>
      <c r="F206" s="205" t="s">
        <v>32</v>
      </c>
      <c r="G206" s="205" t="s">
        <v>436</v>
      </c>
      <c r="H206" s="205" t="s">
        <v>455</v>
      </c>
      <c r="I206" s="206" t="s">
        <v>447</v>
      </c>
      <c r="J206" s="168" t="s">
        <v>33</v>
      </c>
      <c r="K206" s="168" t="s">
        <v>33</v>
      </c>
      <c r="L206" s="168" t="s">
        <v>33</v>
      </c>
      <c r="M206" s="168" t="s">
        <v>33</v>
      </c>
      <c r="N206" s="168" t="s">
        <v>33</v>
      </c>
      <c r="O206" s="168" t="s">
        <v>33</v>
      </c>
      <c r="P206" s="168" t="s">
        <v>33</v>
      </c>
      <c r="Q206" s="168" t="s">
        <v>33</v>
      </c>
      <c r="R206" s="168" t="s">
        <v>33</v>
      </c>
      <c r="S206" s="168" t="s">
        <v>33</v>
      </c>
      <c r="T206" s="168" t="s">
        <v>33</v>
      </c>
      <c r="U206" s="168" t="s">
        <v>33</v>
      </c>
      <c r="V206" s="169" t="s">
        <v>33</v>
      </c>
      <c r="W206" s="169" t="s">
        <v>33</v>
      </c>
      <c r="X206" s="169" t="s">
        <v>33</v>
      </c>
      <c r="Y206" s="169" t="s">
        <v>33</v>
      </c>
      <c r="Z206" s="169" t="s">
        <v>33</v>
      </c>
      <c r="AA206" s="169" t="s">
        <v>33</v>
      </c>
      <c r="AB206" s="169" t="s">
        <v>33</v>
      </c>
      <c r="AC206" s="169" t="s">
        <v>33</v>
      </c>
      <c r="AD206" s="169" t="s">
        <v>33</v>
      </c>
      <c r="AE206" s="169" t="s">
        <v>33</v>
      </c>
      <c r="AF206" s="169" t="s">
        <v>33</v>
      </c>
      <c r="AG206" s="169" t="s">
        <v>33</v>
      </c>
      <c r="AH206" s="169" t="s">
        <v>33</v>
      </c>
      <c r="AI206" s="169" t="s">
        <v>33</v>
      </c>
      <c r="AJ206" s="169" t="s">
        <v>33</v>
      </c>
      <c r="AK206" s="169" t="s">
        <v>33</v>
      </c>
      <c r="AL206" s="169" t="s">
        <v>33</v>
      </c>
      <c r="AM206" s="169" t="s">
        <v>33</v>
      </c>
      <c r="AN206" s="169" t="s">
        <v>33</v>
      </c>
      <c r="AO206" s="169" t="s">
        <v>33</v>
      </c>
      <c r="AP206" s="169" t="s">
        <v>33</v>
      </c>
      <c r="AQ206" s="169" t="s">
        <v>464</v>
      </c>
      <c r="AR206" s="169" t="s">
        <v>33</v>
      </c>
      <c r="AS206" s="169" t="s">
        <v>34</v>
      </c>
      <c r="AT206" s="169" t="s">
        <v>34</v>
      </c>
      <c r="AU206" s="169" t="s">
        <v>33</v>
      </c>
      <c r="AV206" s="169" t="s">
        <v>34</v>
      </c>
      <c r="AW206" s="169" t="s">
        <v>34</v>
      </c>
      <c r="AX206" s="169" t="s">
        <v>33</v>
      </c>
      <c r="AY206" s="169" t="s">
        <v>33</v>
      </c>
      <c r="AZ206" s="169" t="s">
        <v>33</v>
      </c>
      <c r="BA206" s="169" t="s">
        <v>33</v>
      </c>
      <c r="BB206" s="169" t="s">
        <v>33</v>
      </c>
      <c r="BC206" s="207" t="s">
        <v>33</v>
      </c>
      <c r="BD206" s="207" t="s">
        <v>33</v>
      </c>
      <c r="BE206" s="207" t="s">
        <v>33</v>
      </c>
      <c r="BF206" s="208" t="s">
        <v>33</v>
      </c>
      <c r="BG206" s="196"/>
      <c r="BH206" s="211" t="str">
        <f>Data[[#This Row],[Tipo de Muestra]]</f>
        <v>Critica</v>
      </c>
      <c r="BI206" s="196"/>
      <c r="BJ206" s="196"/>
      <c r="BK206">
        <f t="shared" si="545"/>
        <v>1</v>
      </c>
      <c r="BL206">
        <f t="shared" si="546"/>
        <v>1</v>
      </c>
      <c r="BM206">
        <f t="shared" si="503"/>
        <v>1</v>
      </c>
      <c r="BN206">
        <f t="shared" si="504"/>
        <v>1</v>
      </c>
      <c r="BO206">
        <f t="shared" si="505"/>
        <v>1</v>
      </c>
      <c r="BP206">
        <f t="shared" si="506"/>
        <v>1</v>
      </c>
      <c r="BQ206">
        <f t="shared" si="507"/>
        <v>1</v>
      </c>
      <c r="BR206">
        <f t="shared" si="508"/>
        <v>1</v>
      </c>
      <c r="BS206">
        <f t="shared" si="509"/>
        <v>1</v>
      </c>
      <c r="BT206">
        <f t="shared" si="510"/>
        <v>1</v>
      </c>
      <c r="BU206">
        <f t="shared" si="511"/>
        <v>1</v>
      </c>
      <c r="BV206">
        <f t="shared" si="512"/>
        <v>1</v>
      </c>
      <c r="BW206">
        <f t="shared" si="513"/>
        <v>1</v>
      </c>
      <c r="BX206">
        <f t="shared" si="514"/>
        <v>1</v>
      </c>
      <c r="BY206">
        <f t="shared" si="515"/>
        <v>1</v>
      </c>
      <c r="BZ206">
        <f t="shared" si="516"/>
        <v>1</v>
      </c>
      <c r="CA206">
        <f t="shared" si="517"/>
        <v>1</v>
      </c>
      <c r="CB206">
        <f t="shared" si="518"/>
        <v>1</v>
      </c>
      <c r="CC206">
        <f t="shared" si="519"/>
        <v>1</v>
      </c>
      <c r="CD206">
        <f t="shared" si="520"/>
        <v>1</v>
      </c>
      <c r="CE206">
        <f t="shared" si="521"/>
        <v>1</v>
      </c>
      <c r="CF206">
        <f t="shared" si="638"/>
        <v>1</v>
      </c>
      <c r="CG206">
        <f t="shared" si="639"/>
        <v>1</v>
      </c>
      <c r="CH206">
        <f t="shared" si="640"/>
        <v>1</v>
      </c>
      <c r="CI206">
        <f t="shared" si="641"/>
        <v>1</v>
      </c>
      <c r="CJ206">
        <f t="shared" si="642"/>
        <v>1</v>
      </c>
      <c r="CK206">
        <f t="shared" si="643"/>
        <v>1</v>
      </c>
      <c r="CL206">
        <f t="shared" si="644"/>
        <v>1</v>
      </c>
      <c r="CM206">
        <f t="shared" si="645"/>
        <v>1</v>
      </c>
      <c r="CN206">
        <f t="shared" si="646"/>
        <v>1</v>
      </c>
      <c r="CO206">
        <f t="shared" si="647"/>
        <v>1</v>
      </c>
      <c r="CP206">
        <f t="shared" si="648"/>
        <v>1</v>
      </c>
      <c r="CQ206">
        <f t="shared" si="649"/>
        <v>1</v>
      </c>
      <c r="CR206">
        <f t="shared" si="650"/>
        <v>1</v>
      </c>
      <c r="CS206">
        <f t="shared" si="651"/>
        <v>0</v>
      </c>
      <c r="CT206">
        <f t="shared" si="652"/>
        <v>0</v>
      </c>
      <c r="CU206">
        <f t="shared" si="653"/>
        <v>1</v>
      </c>
      <c r="CV206">
        <f t="shared" si="654"/>
        <v>0</v>
      </c>
      <c r="CW206">
        <f t="shared" si="655"/>
        <v>0</v>
      </c>
      <c r="CX206">
        <f t="shared" si="656"/>
        <v>1</v>
      </c>
      <c r="CY206">
        <f t="shared" si="657"/>
        <v>1</v>
      </c>
      <c r="CZ206">
        <f t="shared" si="658"/>
        <v>1</v>
      </c>
      <c r="DA206">
        <f t="shared" si="659"/>
        <v>1</v>
      </c>
      <c r="DB206">
        <f t="shared" si="660"/>
        <v>1</v>
      </c>
      <c r="DC206" s="187">
        <f t="shared" si="661"/>
        <v>1</v>
      </c>
      <c r="DD206" s="187">
        <f t="shared" si="662"/>
        <v>1</v>
      </c>
      <c r="DE206" s="187">
        <f t="shared" si="663"/>
        <v>1</v>
      </c>
      <c r="DF206" s="187">
        <f t="shared" si="547"/>
        <v>1</v>
      </c>
      <c r="DG206">
        <f t="shared" si="522"/>
        <v>1</v>
      </c>
      <c r="DH206" s="7">
        <f t="shared" si="548"/>
        <v>0.15</v>
      </c>
      <c r="DI206" s="7">
        <f t="shared" si="549"/>
        <v>0.15</v>
      </c>
      <c r="DJ206" s="7">
        <f t="shared" si="550"/>
        <v>0.15</v>
      </c>
      <c r="DK206" s="7">
        <f t="shared" si="523"/>
        <v>0.15</v>
      </c>
      <c r="DL206" s="7">
        <f t="shared" si="551"/>
        <v>0.3</v>
      </c>
      <c r="DM206" s="7">
        <f t="shared" si="552"/>
        <v>0.3</v>
      </c>
      <c r="DN206" s="7">
        <f t="shared" si="553"/>
        <v>0.3</v>
      </c>
      <c r="DO206" s="7">
        <f t="shared" si="554"/>
        <v>0.3</v>
      </c>
      <c r="DP206" s="7">
        <f>IF(MIN(Data[[#This Row],[¿El agente demuestra escucha activa durante la gestión?6]:[¿El agente parafrasea para confirmar entendimiento?9]])=0,0,30%)</f>
        <v>0.3</v>
      </c>
      <c r="DQ206" s="7">
        <f t="shared" si="555"/>
        <v>0.3</v>
      </c>
      <c r="DR206" s="7">
        <f t="shared" si="556"/>
        <v>0.3</v>
      </c>
      <c r="DS206" s="7">
        <f t="shared" si="557"/>
        <v>0.3</v>
      </c>
      <c r="DT206" s="7">
        <f t="shared" si="558"/>
        <v>0.3</v>
      </c>
      <c r="DU206" s="7">
        <f>IF(MIN(Data[[#This Row],[¿El agente adapta su comunicación al cliente?11]:[¿El agente utiliza el plural corporativo correctamente?14]])=0,0,30%)</f>
        <v>0.3</v>
      </c>
      <c r="DV206" s="7">
        <f t="shared" si="559"/>
        <v>0.25</v>
      </c>
      <c r="DW206" s="7">
        <f t="shared" si="524"/>
        <v>0.25</v>
      </c>
      <c r="DX206" s="7">
        <f t="shared" si="525"/>
        <v>1</v>
      </c>
      <c r="DY206" s="7">
        <f t="shared" si="664"/>
        <v>1</v>
      </c>
      <c r="DZ206" s="7">
        <f t="shared" si="665"/>
        <v>1</v>
      </c>
      <c r="EA206" s="7">
        <f t="shared" si="666"/>
        <v>1</v>
      </c>
      <c r="EB206" s="7">
        <f t="shared" si="667"/>
        <v>1</v>
      </c>
      <c r="EC206" s="7">
        <f t="shared" si="526"/>
        <v>1</v>
      </c>
      <c r="ED206" s="7">
        <f t="shared" si="560"/>
        <v>1</v>
      </c>
      <c r="EE206" s="7">
        <f t="shared" si="561"/>
        <v>1</v>
      </c>
      <c r="EF206" s="7">
        <f>IF(SUM(Data[[#This Row],[¿El agente presenta correctamente los beneficios del producto?23]:[¿El agente comunica beneficios emocionales al cliente?24]])=200%,100%,0%)</f>
        <v>1</v>
      </c>
      <c r="EG206" s="7">
        <f t="shared" si="562"/>
        <v>1</v>
      </c>
      <c r="EH206" s="7">
        <f t="shared" si="563"/>
        <v>1</v>
      </c>
      <c r="EI206" s="7">
        <f t="shared" si="564"/>
        <v>1</v>
      </c>
      <c r="EJ206" s="7">
        <f t="shared" si="527"/>
        <v>1</v>
      </c>
      <c r="EK206" s="7">
        <f t="shared" si="565"/>
        <v>1</v>
      </c>
      <c r="EL206" s="7">
        <f>+Data[[#This Row],[¿El agente explica los términos y condiciones del servicio?28]]</f>
        <v>1</v>
      </c>
      <c r="EM206" s="7">
        <f t="shared" si="566"/>
        <v>1</v>
      </c>
      <c r="EN206" s="7">
        <f>+Data[[#This Row],[¿El agente identifica correctamente la solicitud del cliente? 2]]</f>
        <v>1</v>
      </c>
      <c r="EO206" s="7">
        <f t="shared" si="567"/>
        <v>1</v>
      </c>
      <c r="EP206" s="7">
        <f t="shared" si="568"/>
        <v>1</v>
      </c>
      <c r="EQ206" s="7">
        <f t="shared" si="569"/>
        <v>1</v>
      </c>
      <c r="ER206" s="7">
        <f t="shared" si="528"/>
        <v>1</v>
      </c>
      <c r="ES206" s="7">
        <f t="shared" si="570"/>
        <v>1</v>
      </c>
      <c r="ET206" s="7">
        <f t="shared" si="571"/>
        <v>1</v>
      </c>
      <c r="EU206" s="7">
        <f t="shared" si="529"/>
        <v>1</v>
      </c>
      <c r="EV206" s="7">
        <f t="shared" si="572"/>
        <v>1</v>
      </c>
      <c r="EW206" s="7">
        <f t="shared" si="573"/>
        <v>1</v>
      </c>
      <c r="EX206" s="7">
        <f t="shared" si="668"/>
        <v>1</v>
      </c>
      <c r="EY206" s="7">
        <f t="shared" si="669"/>
        <v>1</v>
      </c>
      <c r="EZ206" s="7">
        <f t="shared" si="574"/>
        <v>1</v>
      </c>
      <c r="FA206" s="7">
        <f t="shared" si="670"/>
        <v>1</v>
      </c>
      <c r="FB206" s="7">
        <f t="shared" si="530"/>
        <v>1</v>
      </c>
      <c r="FC206" s="7">
        <f t="shared" si="531"/>
        <v>1</v>
      </c>
      <c r="FD206" s="7">
        <f t="shared" si="575"/>
        <v>1</v>
      </c>
      <c r="FE206" s="7">
        <f t="shared" si="576"/>
        <v>0</v>
      </c>
      <c r="FF206" s="7">
        <f t="shared" si="577"/>
        <v>0</v>
      </c>
      <c r="FG206" s="7">
        <f t="shared" si="578"/>
        <v>1</v>
      </c>
      <c r="FH206" s="7">
        <f t="shared" si="579"/>
        <v>0</v>
      </c>
      <c r="FI206" s="7">
        <f t="shared" si="580"/>
        <v>0</v>
      </c>
      <c r="FJ206" s="7">
        <f t="shared" si="532"/>
        <v>0</v>
      </c>
      <c r="FK206" s="7">
        <f t="shared" si="581"/>
        <v>1</v>
      </c>
      <c r="FL206" s="7">
        <f>+Data[[#This Row],[¿El agente gestiona la oferta según la campaña vigente?48]]</f>
        <v>1</v>
      </c>
      <c r="FM206" s="7">
        <f t="shared" si="582"/>
        <v>1</v>
      </c>
      <c r="FN206" s="7">
        <f t="shared" si="583"/>
        <v>1</v>
      </c>
      <c r="FO206" s="7">
        <f t="shared" si="584"/>
        <v>1</v>
      </c>
      <c r="FP206" s="7">
        <f t="shared" si="533"/>
        <v>1</v>
      </c>
      <c r="FQ206" s="7">
        <f t="shared" si="585"/>
        <v>1</v>
      </c>
      <c r="FR206" s="7">
        <f>+Data[[#This Row],[¿El agente registra correctamente todas las interacciones?52]]</f>
        <v>1</v>
      </c>
      <c r="FS206" s="7">
        <f t="shared" si="534"/>
        <v>0</v>
      </c>
      <c r="FT206" s="240">
        <f t="shared" si="586"/>
        <v>1</v>
      </c>
      <c r="FU206" s="7">
        <f>+Data[[#This Row],[¿El agente confirma la titularidad del cliente adecuadamente?53]]</f>
        <v>1</v>
      </c>
      <c r="FV206" s="240">
        <f t="shared" si="587"/>
        <v>1</v>
      </c>
      <c r="FW206" s="240">
        <f t="shared" si="588"/>
        <v>1</v>
      </c>
      <c r="FX206" s="7">
        <f t="shared" si="535"/>
        <v>1</v>
      </c>
      <c r="FY206" s="240">
        <f t="shared" si="589"/>
        <v>1</v>
      </c>
      <c r="FZ206" s="7">
        <f>+Data[[#This Row],[¿El agente evita compartir información sensible?56]]</f>
        <v>1</v>
      </c>
      <c r="GA206" s="7">
        <f t="shared" si="536"/>
        <v>1</v>
      </c>
      <c r="GB206" s="189">
        <f t="shared" si="537"/>
        <v>0.1</v>
      </c>
      <c r="GC206" s="189">
        <f t="shared" si="538"/>
        <v>0.3</v>
      </c>
      <c r="GD206" s="190">
        <f t="shared" si="539"/>
        <v>0</v>
      </c>
      <c r="GE206" s="190">
        <f t="shared" si="540"/>
        <v>0.3</v>
      </c>
      <c r="GF206" s="7">
        <f t="shared" si="541"/>
        <v>0.7</v>
      </c>
      <c r="GG206" s="187">
        <f>1</f>
        <v>1</v>
      </c>
      <c r="GH206" s="187">
        <f t="shared" si="590"/>
        <v>1</v>
      </c>
      <c r="GI206" t="str">
        <f t="shared" si="591"/>
        <v/>
      </c>
      <c r="GJ206" t="str">
        <f t="shared" si="592"/>
        <v/>
      </c>
      <c r="GK206" t="str">
        <f t="shared" si="593"/>
        <v/>
      </c>
      <c r="GN206" t="str">
        <f t="shared" si="594"/>
        <v/>
      </c>
      <c r="GO206" t="str">
        <f t="shared" si="595"/>
        <v/>
      </c>
      <c r="GP206" t="str">
        <f t="shared" si="596"/>
        <v/>
      </c>
      <c r="GQ206" t="str">
        <f t="shared" si="597"/>
        <v/>
      </c>
      <c r="GR206" t="str">
        <f t="shared" si="598"/>
        <v/>
      </c>
      <c r="GS206" t="str">
        <f t="shared" si="599"/>
        <v/>
      </c>
      <c r="GT206" t="str">
        <f t="shared" si="600"/>
        <v/>
      </c>
      <c r="GU206" t="e">
        <f>IF(#REF!="No",#REF!,"")</f>
        <v>#REF!</v>
      </c>
      <c r="GV206" t="str">
        <f t="shared" si="601"/>
        <v/>
      </c>
      <c r="GW206" t="str">
        <f t="shared" si="602"/>
        <v/>
      </c>
      <c r="GX206" t="str">
        <f t="shared" si="603"/>
        <v/>
      </c>
      <c r="GY206" t="str">
        <f t="shared" si="604"/>
        <v/>
      </c>
      <c r="GZ206" t="str">
        <f t="shared" si="605"/>
        <v/>
      </c>
      <c r="HA206" t="str">
        <f t="shared" si="606"/>
        <v/>
      </c>
      <c r="HB206" t="str">
        <f t="shared" si="607"/>
        <v/>
      </c>
      <c r="HC206" t="str">
        <f t="shared" si="608"/>
        <v/>
      </c>
      <c r="HD206" t="str">
        <f t="shared" si="609"/>
        <v/>
      </c>
      <c r="HE206" t="str">
        <f t="shared" si="610"/>
        <v/>
      </c>
      <c r="HF206" t="str">
        <f t="shared" si="611"/>
        <v/>
      </c>
      <c r="HG206" t="str">
        <f t="shared" si="612"/>
        <v/>
      </c>
      <c r="HH206" t="str">
        <f t="shared" si="613"/>
        <v/>
      </c>
      <c r="HI206" t="str">
        <f t="shared" si="614"/>
        <v/>
      </c>
      <c r="HJ206" t="str">
        <f t="shared" si="615"/>
        <v/>
      </c>
      <c r="HK206" t="str">
        <f t="shared" si="616"/>
        <v/>
      </c>
      <c r="HL206" t="str">
        <f t="shared" si="617"/>
        <v/>
      </c>
      <c r="HM206" t="str">
        <f t="shared" si="618"/>
        <v/>
      </c>
      <c r="HN206" t="str">
        <f t="shared" si="619"/>
        <v/>
      </c>
      <c r="HO206" t="str">
        <f t="shared" si="620"/>
        <v/>
      </c>
      <c r="HP206" t="str">
        <f t="shared" si="621"/>
        <v/>
      </c>
      <c r="HQ206" t="e">
        <f>IF(#REF!="No",#REF!,"")</f>
        <v>#REF!</v>
      </c>
      <c r="HR206" t="e">
        <f>IF(#REF!="No",#REF!,"")</f>
        <v>#REF!</v>
      </c>
      <c r="HS206" t="str">
        <f t="shared" si="622"/>
        <v/>
      </c>
      <c r="HT206" t="str">
        <f t="shared" si="623"/>
        <v xml:space="preserve">¿El agente realiza venta cruzada cuando corresponde? </v>
      </c>
      <c r="HU206" t="str">
        <f t="shared" si="624"/>
        <v xml:space="preserve">¿El agente indaga o sondea adecuadamente las necesidades del cliente? </v>
      </c>
      <c r="HV206" t="str">
        <f t="shared" si="625"/>
        <v/>
      </c>
      <c r="HW206" t="str">
        <f t="shared" si="626"/>
        <v xml:space="preserve">¿El agente realiza seguimiento adecuado al caso o solicitud? </v>
      </c>
      <c r="HX206" t="str">
        <f t="shared" si="627"/>
        <v xml:space="preserve">¿El agente maneja correctamente las objeciones del cliente? </v>
      </c>
      <c r="HY206" t="str">
        <f t="shared" si="628"/>
        <v/>
      </c>
      <c r="HZ206" t="str">
        <f t="shared" si="629"/>
        <v/>
      </c>
      <c r="IA206" t="str">
        <f t="shared" si="630"/>
        <v/>
      </c>
      <c r="IB206" t="str">
        <f t="shared" si="631"/>
        <v/>
      </c>
      <c r="IC206" t="str">
        <f t="shared" si="632"/>
        <v/>
      </c>
      <c r="ID206" s="187" t="str">
        <f t="shared" si="633"/>
        <v/>
      </c>
      <c r="IE206" s="187" t="str">
        <f t="shared" si="634"/>
        <v/>
      </c>
      <c r="IF206" s="187" t="str">
        <f t="shared" si="635"/>
        <v/>
      </c>
      <c r="IG206" s="187" t="str">
        <f t="shared" si="636"/>
        <v/>
      </c>
      <c r="IH206" s="78" t="str">
        <f>A206&amp;" "&amp;F206&amp;" "&amp;Data[[#This Row],[mes]]</f>
        <v>Yeimy Yareth Caicedo Quintero Outbound jun-26</v>
      </c>
      <c r="II206" s="78">
        <f t="shared" si="544"/>
        <v>3</v>
      </c>
      <c r="IJ206" s="78">
        <f t="shared" si="542"/>
        <v>0</v>
      </c>
      <c r="IK206" s="78">
        <f>IF(Data[[#This Row],[Muestra Critica]]&gt;0,Data[[#This Row],[Muestra Critica]],"")</f>
        <v>1</v>
      </c>
      <c r="IL206">
        <f>IF(IK206="","",COUNTIF($IK$3:$IK621,IK206))</f>
        <v>397</v>
      </c>
      <c r="IM206">
        <f t="shared" si="543"/>
        <v>0</v>
      </c>
      <c r="IN206" s="188" t="str">
        <f t="shared" si="637"/>
        <v>jun-26</v>
      </c>
      <c r="IO206" s="78"/>
      <c r="IP206" s="78"/>
      <c r="IQ206" s="78"/>
      <c r="IR206" s="78"/>
      <c r="IS206" s="78" t="str">
        <f ca="1">IFERROR(_xlfn.XLOOKUP(A:A,HC!B:B,HC!E:E,,0),0)</f>
        <v>&gt; 60 dias</v>
      </c>
    </row>
    <row r="207" spans="1:253" ht="15.5">
      <c r="A207" s="205" t="s">
        <v>338</v>
      </c>
      <c r="B207" s="205">
        <v>67459543</v>
      </c>
      <c r="C207" s="210">
        <v>46174</v>
      </c>
      <c r="D207" s="205" t="s">
        <v>449</v>
      </c>
      <c r="E207" s="205" t="s">
        <v>434</v>
      </c>
      <c r="F207" s="205" t="s">
        <v>32</v>
      </c>
      <c r="G207" s="205" t="s">
        <v>436</v>
      </c>
      <c r="H207" s="205" t="s">
        <v>455</v>
      </c>
      <c r="I207" s="206" t="s">
        <v>447</v>
      </c>
      <c r="J207" s="168" t="s">
        <v>33</v>
      </c>
      <c r="K207" s="168" t="s">
        <v>33</v>
      </c>
      <c r="L207" s="168" t="s">
        <v>33</v>
      </c>
      <c r="M207" s="168" t="s">
        <v>33</v>
      </c>
      <c r="N207" s="168" t="s">
        <v>33</v>
      </c>
      <c r="O207" s="168" t="s">
        <v>33</v>
      </c>
      <c r="P207" s="168" t="s">
        <v>33</v>
      </c>
      <c r="Q207" s="168" t="s">
        <v>33</v>
      </c>
      <c r="R207" s="168" t="s">
        <v>33</v>
      </c>
      <c r="S207" s="168" t="s">
        <v>33</v>
      </c>
      <c r="T207" s="168" t="s">
        <v>33</v>
      </c>
      <c r="U207" s="168" t="s">
        <v>33</v>
      </c>
      <c r="V207" s="169" t="s">
        <v>33</v>
      </c>
      <c r="W207" s="169" t="s">
        <v>33</v>
      </c>
      <c r="X207" s="169" t="s">
        <v>33</v>
      </c>
      <c r="Y207" s="169" t="s">
        <v>33</v>
      </c>
      <c r="Z207" s="169" t="s">
        <v>33</v>
      </c>
      <c r="AA207" s="169" t="s">
        <v>33</v>
      </c>
      <c r="AB207" s="169" t="s">
        <v>33</v>
      </c>
      <c r="AC207" s="169" t="s">
        <v>33</v>
      </c>
      <c r="AD207" s="169" t="s">
        <v>33</v>
      </c>
      <c r="AE207" s="169" t="s">
        <v>33</v>
      </c>
      <c r="AF207" s="169" t="s">
        <v>33</v>
      </c>
      <c r="AG207" s="169" t="s">
        <v>33</v>
      </c>
      <c r="AH207" s="169" t="s">
        <v>33</v>
      </c>
      <c r="AI207" s="169" t="s">
        <v>33</v>
      </c>
      <c r="AJ207" s="169" t="s">
        <v>33</v>
      </c>
      <c r="AK207" s="169" t="s">
        <v>33</v>
      </c>
      <c r="AL207" s="169" t="s">
        <v>33</v>
      </c>
      <c r="AM207" s="169" t="s">
        <v>33</v>
      </c>
      <c r="AN207" s="169" t="s">
        <v>33</v>
      </c>
      <c r="AO207" s="169" t="s">
        <v>33</v>
      </c>
      <c r="AP207" s="169" t="s">
        <v>33</v>
      </c>
      <c r="AQ207" s="169" t="s">
        <v>464</v>
      </c>
      <c r="AR207" s="169" t="s">
        <v>34</v>
      </c>
      <c r="AS207" s="169" t="s">
        <v>34</v>
      </c>
      <c r="AT207" s="169" t="s">
        <v>34</v>
      </c>
      <c r="AU207" s="169" t="s">
        <v>33</v>
      </c>
      <c r="AV207" s="169" t="s">
        <v>34</v>
      </c>
      <c r="AW207" s="169" t="s">
        <v>34</v>
      </c>
      <c r="AX207" s="169" t="s">
        <v>33</v>
      </c>
      <c r="AY207" s="169" t="s">
        <v>33</v>
      </c>
      <c r="AZ207" s="169" t="s">
        <v>33</v>
      </c>
      <c r="BA207" s="169" t="s">
        <v>33</v>
      </c>
      <c r="BB207" s="169" t="s">
        <v>33</v>
      </c>
      <c r="BC207" s="207" t="s">
        <v>33</v>
      </c>
      <c r="BD207" s="207" t="s">
        <v>33</v>
      </c>
      <c r="BE207" s="207" t="s">
        <v>33</v>
      </c>
      <c r="BF207" s="208" t="s">
        <v>33</v>
      </c>
      <c r="BG207" s="196"/>
      <c r="BH207" s="211" t="str">
        <f>Data[[#This Row],[Tipo de Muestra]]</f>
        <v>Critica</v>
      </c>
      <c r="BI207" s="196"/>
      <c r="BJ207" s="196"/>
      <c r="BK207">
        <f t="shared" si="545"/>
        <v>1</v>
      </c>
      <c r="BL207">
        <f t="shared" si="546"/>
        <v>1</v>
      </c>
      <c r="BM207">
        <f t="shared" si="503"/>
        <v>1</v>
      </c>
      <c r="BN207">
        <f t="shared" si="504"/>
        <v>1</v>
      </c>
      <c r="BO207">
        <f t="shared" si="505"/>
        <v>1</v>
      </c>
      <c r="BP207">
        <f t="shared" si="506"/>
        <v>1</v>
      </c>
      <c r="BQ207">
        <f t="shared" si="507"/>
        <v>1</v>
      </c>
      <c r="BR207">
        <f t="shared" si="508"/>
        <v>1</v>
      </c>
      <c r="BS207">
        <f t="shared" si="509"/>
        <v>1</v>
      </c>
      <c r="BT207">
        <f t="shared" si="510"/>
        <v>1</v>
      </c>
      <c r="BU207">
        <f t="shared" si="511"/>
        <v>1</v>
      </c>
      <c r="BV207">
        <f t="shared" si="512"/>
        <v>1</v>
      </c>
      <c r="BW207">
        <f t="shared" si="513"/>
        <v>1</v>
      </c>
      <c r="BX207">
        <f t="shared" si="514"/>
        <v>1</v>
      </c>
      <c r="BY207">
        <f t="shared" si="515"/>
        <v>1</v>
      </c>
      <c r="BZ207">
        <f t="shared" si="516"/>
        <v>1</v>
      </c>
      <c r="CA207">
        <f t="shared" si="517"/>
        <v>1</v>
      </c>
      <c r="CB207">
        <f t="shared" si="518"/>
        <v>1</v>
      </c>
      <c r="CC207">
        <f t="shared" si="519"/>
        <v>1</v>
      </c>
      <c r="CD207">
        <f t="shared" si="520"/>
        <v>1</v>
      </c>
      <c r="CE207">
        <f t="shared" si="521"/>
        <v>1</v>
      </c>
      <c r="CF207">
        <f t="shared" si="638"/>
        <v>1</v>
      </c>
      <c r="CG207">
        <f t="shared" si="639"/>
        <v>1</v>
      </c>
      <c r="CH207">
        <f t="shared" si="640"/>
        <v>1</v>
      </c>
      <c r="CI207">
        <f t="shared" si="641"/>
        <v>1</v>
      </c>
      <c r="CJ207">
        <f t="shared" si="642"/>
        <v>1</v>
      </c>
      <c r="CK207">
        <f t="shared" si="643"/>
        <v>1</v>
      </c>
      <c r="CL207">
        <f t="shared" si="644"/>
        <v>1</v>
      </c>
      <c r="CM207">
        <f t="shared" si="645"/>
        <v>1</v>
      </c>
      <c r="CN207">
        <f t="shared" si="646"/>
        <v>1</v>
      </c>
      <c r="CO207">
        <f t="shared" si="647"/>
        <v>1</v>
      </c>
      <c r="CP207">
        <f t="shared" si="648"/>
        <v>1</v>
      </c>
      <c r="CQ207">
        <f t="shared" si="649"/>
        <v>1</v>
      </c>
      <c r="CR207">
        <f t="shared" si="650"/>
        <v>0</v>
      </c>
      <c r="CS207">
        <f t="shared" si="651"/>
        <v>0</v>
      </c>
      <c r="CT207">
        <f t="shared" si="652"/>
        <v>0</v>
      </c>
      <c r="CU207">
        <f t="shared" si="653"/>
        <v>1</v>
      </c>
      <c r="CV207">
        <f t="shared" si="654"/>
        <v>0</v>
      </c>
      <c r="CW207">
        <f t="shared" si="655"/>
        <v>0</v>
      </c>
      <c r="CX207">
        <f t="shared" si="656"/>
        <v>1</v>
      </c>
      <c r="CY207">
        <f t="shared" si="657"/>
        <v>1</v>
      </c>
      <c r="CZ207">
        <f t="shared" si="658"/>
        <v>1</v>
      </c>
      <c r="DA207">
        <f t="shared" si="659"/>
        <v>1</v>
      </c>
      <c r="DB207">
        <f t="shared" si="660"/>
        <v>1</v>
      </c>
      <c r="DC207" s="187">
        <f t="shared" si="661"/>
        <v>1</v>
      </c>
      <c r="DD207" s="187">
        <f t="shared" si="662"/>
        <v>1</v>
      </c>
      <c r="DE207" s="187">
        <f t="shared" si="663"/>
        <v>1</v>
      </c>
      <c r="DF207" s="187">
        <f t="shared" si="547"/>
        <v>1</v>
      </c>
      <c r="DG207">
        <f t="shared" si="522"/>
        <v>1</v>
      </c>
      <c r="DH207" s="7">
        <f t="shared" si="548"/>
        <v>0.15</v>
      </c>
      <c r="DI207" s="7">
        <f t="shared" si="549"/>
        <v>0.15</v>
      </c>
      <c r="DJ207" s="7">
        <f t="shared" si="550"/>
        <v>0.15</v>
      </c>
      <c r="DK207" s="7">
        <f t="shared" si="523"/>
        <v>0.15</v>
      </c>
      <c r="DL207" s="7">
        <f t="shared" si="551"/>
        <v>0.3</v>
      </c>
      <c r="DM207" s="7">
        <f t="shared" si="552"/>
        <v>0.3</v>
      </c>
      <c r="DN207" s="7">
        <f t="shared" si="553"/>
        <v>0.3</v>
      </c>
      <c r="DO207" s="7">
        <f t="shared" si="554"/>
        <v>0.3</v>
      </c>
      <c r="DP207" s="7">
        <f>IF(MIN(Data[[#This Row],[¿El agente demuestra escucha activa durante la gestión?6]:[¿El agente parafrasea para confirmar entendimiento?9]])=0,0,30%)</f>
        <v>0.3</v>
      </c>
      <c r="DQ207" s="7">
        <f t="shared" si="555"/>
        <v>0.3</v>
      </c>
      <c r="DR207" s="7">
        <f t="shared" si="556"/>
        <v>0.3</v>
      </c>
      <c r="DS207" s="7">
        <f t="shared" si="557"/>
        <v>0.3</v>
      </c>
      <c r="DT207" s="7">
        <f t="shared" si="558"/>
        <v>0.3</v>
      </c>
      <c r="DU207" s="7">
        <f>IF(MIN(Data[[#This Row],[¿El agente adapta su comunicación al cliente?11]:[¿El agente utiliza el plural corporativo correctamente?14]])=0,0,30%)</f>
        <v>0.3</v>
      </c>
      <c r="DV207" s="7">
        <f t="shared" si="559"/>
        <v>0.25</v>
      </c>
      <c r="DW207" s="7">
        <f t="shared" si="524"/>
        <v>0.25</v>
      </c>
      <c r="DX207" s="7">
        <f t="shared" si="525"/>
        <v>1</v>
      </c>
      <c r="DY207" s="7">
        <f t="shared" si="664"/>
        <v>1</v>
      </c>
      <c r="DZ207" s="7">
        <f t="shared" si="665"/>
        <v>1</v>
      </c>
      <c r="EA207" s="7">
        <f t="shared" si="666"/>
        <v>1</v>
      </c>
      <c r="EB207" s="7">
        <f t="shared" si="667"/>
        <v>1</v>
      </c>
      <c r="EC207" s="7">
        <f t="shared" si="526"/>
        <v>1</v>
      </c>
      <c r="ED207" s="7">
        <f t="shared" si="560"/>
        <v>1</v>
      </c>
      <c r="EE207" s="7">
        <f t="shared" si="561"/>
        <v>1</v>
      </c>
      <c r="EF207" s="7">
        <f>IF(SUM(Data[[#This Row],[¿El agente presenta correctamente los beneficios del producto?23]:[¿El agente comunica beneficios emocionales al cliente?24]])=200%,100%,0%)</f>
        <v>1</v>
      </c>
      <c r="EG207" s="7">
        <f t="shared" si="562"/>
        <v>1</v>
      </c>
      <c r="EH207" s="7">
        <f t="shared" si="563"/>
        <v>1</v>
      </c>
      <c r="EI207" s="7">
        <f t="shared" si="564"/>
        <v>1</v>
      </c>
      <c r="EJ207" s="7">
        <f t="shared" si="527"/>
        <v>1</v>
      </c>
      <c r="EK207" s="7">
        <f t="shared" si="565"/>
        <v>1</v>
      </c>
      <c r="EL207" s="7">
        <f>+Data[[#This Row],[¿El agente explica los términos y condiciones del servicio?28]]</f>
        <v>1</v>
      </c>
      <c r="EM207" s="7">
        <f t="shared" si="566"/>
        <v>1</v>
      </c>
      <c r="EN207" s="7">
        <f>+Data[[#This Row],[¿El agente identifica correctamente la solicitud del cliente? 2]]</f>
        <v>1</v>
      </c>
      <c r="EO207" s="7">
        <f t="shared" si="567"/>
        <v>1</v>
      </c>
      <c r="EP207" s="7">
        <f t="shared" si="568"/>
        <v>1</v>
      </c>
      <c r="EQ207" s="7">
        <f t="shared" si="569"/>
        <v>1</v>
      </c>
      <c r="ER207" s="7">
        <f t="shared" si="528"/>
        <v>1</v>
      </c>
      <c r="ES207" s="7">
        <f t="shared" si="570"/>
        <v>1</v>
      </c>
      <c r="ET207" s="7">
        <f t="shared" si="571"/>
        <v>1</v>
      </c>
      <c r="EU207" s="7">
        <f t="shared" si="529"/>
        <v>1</v>
      </c>
      <c r="EV207" s="7">
        <f t="shared" si="572"/>
        <v>1</v>
      </c>
      <c r="EW207" s="7">
        <f t="shared" si="573"/>
        <v>1</v>
      </c>
      <c r="EX207" s="7">
        <f t="shared" si="668"/>
        <v>1</v>
      </c>
      <c r="EY207" s="7">
        <f t="shared" si="669"/>
        <v>1</v>
      </c>
      <c r="EZ207" s="7">
        <f t="shared" si="574"/>
        <v>1</v>
      </c>
      <c r="FA207" s="7">
        <f t="shared" si="670"/>
        <v>0</v>
      </c>
      <c r="FB207" s="7">
        <f t="shared" si="530"/>
        <v>0</v>
      </c>
      <c r="FC207" s="7">
        <f t="shared" si="531"/>
        <v>0</v>
      </c>
      <c r="FD207" s="7">
        <f t="shared" si="575"/>
        <v>0</v>
      </c>
      <c r="FE207" s="7">
        <f t="shared" si="576"/>
        <v>0</v>
      </c>
      <c r="FF207" s="7">
        <f t="shared" si="577"/>
        <v>0</v>
      </c>
      <c r="FG207" s="7">
        <f t="shared" si="578"/>
        <v>1</v>
      </c>
      <c r="FH207" s="7">
        <f t="shared" si="579"/>
        <v>0</v>
      </c>
      <c r="FI207" s="7">
        <f t="shared" si="580"/>
        <v>0</v>
      </c>
      <c r="FJ207" s="7">
        <f t="shared" si="532"/>
        <v>0</v>
      </c>
      <c r="FK207" s="7">
        <f t="shared" si="581"/>
        <v>1</v>
      </c>
      <c r="FL207" s="7">
        <f>+Data[[#This Row],[¿El agente gestiona la oferta según la campaña vigente?48]]</f>
        <v>1</v>
      </c>
      <c r="FM207" s="7">
        <f t="shared" si="582"/>
        <v>1</v>
      </c>
      <c r="FN207" s="7">
        <f t="shared" si="583"/>
        <v>1</v>
      </c>
      <c r="FO207" s="7">
        <f t="shared" si="584"/>
        <v>1</v>
      </c>
      <c r="FP207" s="7">
        <f t="shared" si="533"/>
        <v>1</v>
      </c>
      <c r="FQ207" s="7">
        <f t="shared" si="585"/>
        <v>1</v>
      </c>
      <c r="FR207" s="7">
        <f>+Data[[#This Row],[¿El agente registra correctamente todas las interacciones?52]]</f>
        <v>1</v>
      </c>
      <c r="FS207" s="7">
        <f t="shared" si="534"/>
        <v>0</v>
      </c>
      <c r="FT207" s="240">
        <f t="shared" si="586"/>
        <v>1</v>
      </c>
      <c r="FU207" s="7">
        <f>+Data[[#This Row],[¿El agente confirma la titularidad del cliente adecuadamente?53]]</f>
        <v>1</v>
      </c>
      <c r="FV207" s="240">
        <f t="shared" si="587"/>
        <v>1</v>
      </c>
      <c r="FW207" s="240">
        <f t="shared" si="588"/>
        <v>1</v>
      </c>
      <c r="FX207" s="7">
        <f t="shared" si="535"/>
        <v>1</v>
      </c>
      <c r="FY207" s="240">
        <f t="shared" si="589"/>
        <v>1</v>
      </c>
      <c r="FZ207" s="7">
        <f>+Data[[#This Row],[¿El agente evita compartir información sensible?56]]</f>
        <v>1</v>
      </c>
      <c r="GA207" s="7">
        <f t="shared" si="536"/>
        <v>1</v>
      </c>
      <c r="GB207" s="189">
        <f t="shared" si="537"/>
        <v>0.1</v>
      </c>
      <c r="GC207" s="189">
        <f t="shared" si="538"/>
        <v>0</v>
      </c>
      <c r="GD207" s="190">
        <f t="shared" si="539"/>
        <v>0</v>
      </c>
      <c r="GE207" s="190">
        <f t="shared" si="540"/>
        <v>0.3</v>
      </c>
      <c r="GF207" s="7">
        <f t="shared" si="541"/>
        <v>0.4</v>
      </c>
      <c r="GG207" s="187">
        <f>1</f>
        <v>1</v>
      </c>
      <c r="GH207" s="187">
        <f t="shared" si="590"/>
        <v>1</v>
      </c>
      <c r="GI207" t="str">
        <f t="shared" si="591"/>
        <v/>
      </c>
      <c r="GJ207" t="str">
        <f t="shared" si="592"/>
        <v/>
      </c>
      <c r="GK207" t="str">
        <f t="shared" si="593"/>
        <v/>
      </c>
      <c r="GN207" t="str">
        <f t="shared" si="594"/>
        <v/>
      </c>
      <c r="GO207" t="str">
        <f t="shared" si="595"/>
        <v/>
      </c>
      <c r="GP207" t="str">
        <f t="shared" si="596"/>
        <v/>
      </c>
      <c r="GQ207" t="str">
        <f t="shared" si="597"/>
        <v/>
      </c>
      <c r="GR207" t="str">
        <f t="shared" si="598"/>
        <v/>
      </c>
      <c r="GS207" t="str">
        <f t="shared" si="599"/>
        <v/>
      </c>
      <c r="GT207" t="str">
        <f t="shared" si="600"/>
        <v/>
      </c>
      <c r="GU207" t="e">
        <f>IF(#REF!="No",#REF!,"")</f>
        <v>#REF!</v>
      </c>
      <c r="GV207" t="str">
        <f t="shared" si="601"/>
        <v/>
      </c>
      <c r="GW207" t="str">
        <f t="shared" si="602"/>
        <v/>
      </c>
      <c r="GX207" t="str">
        <f t="shared" si="603"/>
        <v/>
      </c>
      <c r="GY207" t="str">
        <f t="shared" si="604"/>
        <v/>
      </c>
      <c r="GZ207" t="str">
        <f t="shared" si="605"/>
        <v/>
      </c>
      <c r="HA207" t="str">
        <f t="shared" si="606"/>
        <v/>
      </c>
      <c r="HB207" t="str">
        <f t="shared" si="607"/>
        <v/>
      </c>
      <c r="HC207" t="str">
        <f t="shared" si="608"/>
        <v/>
      </c>
      <c r="HD207" t="str">
        <f t="shared" si="609"/>
        <v/>
      </c>
      <c r="HE207" t="str">
        <f t="shared" si="610"/>
        <v/>
      </c>
      <c r="HF207" t="str">
        <f t="shared" si="611"/>
        <v/>
      </c>
      <c r="HG207" t="str">
        <f t="shared" si="612"/>
        <v/>
      </c>
      <c r="HH207" t="str">
        <f t="shared" si="613"/>
        <v/>
      </c>
      <c r="HI207" t="str">
        <f t="shared" si="614"/>
        <v/>
      </c>
      <c r="HJ207" t="str">
        <f t="shared" si="615"/>
        <v/>
      </c>
      <c r="HK207" t="str">
        <f t="shared" si="616"/>
        <v/>
      </c>
      <c r="HL207" t="str">
        <f t="shared" si="617"/>
        <v/>
      </c>
      <c r="HM207" t="str">
        <f t="shared" si="618"/>
        <v/>
      </c>
      <c r="HN207" t="str">
        <f t="shared" si="619"/>
        <v/>
      </c>
      <c r="HO207" t="str">
        <f t="shared" si="620"/>
        <v/>
      </c>
      <c r="HP207" t="str">
        <f t="shared" si="621"/>
        <v/>
      </c>
      <c r="HQ207" t="e">
        <f>IF(#REF!="No",#REF!,"")</f>
        <v>#REF!</v>
      </c>
      <c r="HR207" t="e">
        <f>IF(#REF!="No",#REF!,"")</f>
        <v>#REF!</v>
      </c>
      <c r="HS207" t="str">
        <f t="shared" si="622"/>
        <v xml:space="preserve">¿El agente ofrece adecuadamente un producto adicional? </v>
      </c>
      <c r="HT207" t="str">
        <f t="shared" si="623"/>
        <v xml:space="preserve">¿El agente realiza venta cruzada cuando corresponde? </v>
      </c>
      <c r="HU207" t="str">
        <f t="shared" si="624"/>
        <v xml:space="preserve">¿El agente indaga o sondea adecuadamente las necesidades del cliente? </v>
      </c>
      <c r="HV207" t="str">
        <f t="shared" si="625"/>
        <v/>
      </c>
      <c r="HW207" t="str">
        <f t="shared" si="626"/>
        <v xml:space="preserve">¿El agente realiza seguimiento adecuado al caso o solicitud? </v>
      </c>
      <c r="HX207" t="str">
        <f t="shared" si="627"/>
        <v xml:space="preserve">¿El agente maneja correctamente las objeciones del cliente? </v>
      </c>
      <c r="HY207" t="str">
        <f t="shared" si="628"/>
        <v/>
      </c>
      <c r="HZ207" t="str">
        <f t="shared" si="629"/>
        <v/>
      </c>
      <c r="IA207" t="str">
        <f t="shared" si="630"/>
        <v/>
      </c>
      <c r="IB207" t="str">
        <f t="shared" si="631"/>
        <v/>
      </c>
      <c r="IC207" t="str">
        <f t="shared" si="632"/>
        <v/>
      </c>
      <c r="ID207" s="187" t="str">
        <f t="shared" si="633"/>
        <v/>
      </c>
      <c r="IE207" s="187" t="str">
        <f t="shared" si="634"/>
        <v/>
      </c>
      <c r="IF207" s="187" t="str">
        <f t="shared" si="635"/>
        <v/>
      </c>
      <c r="IG207" s="187" t="str">
        <f t="shared" si="636"/>
        <v/>
      </c>
      <c r="IH207" s="78" t="str">
        <f>A207&amp;" "&amp;F207&amp;" "&amp;Data[[#This Row],[mes]]</f>
        <v>Emily Lisseth Forero Rivera Outbound jun-26</v>
      </c>
      <c r="II207" s="78">
        <f t="shared" ref="II207:II238" si="671">COUNTIF($IH206:$IH622,IH207)</f>
        <v>3</v>
      </c>
      <c r="IJ207" s="78">
        <f t="shared" si="542"/>
        <v>0</v>
      </c>
      <c r="IK207" s="78">
        <f>IF(Data[[#This Row],[Muestra Critica]]&gt;0,Data[[#This Row],[Muestra Critica]],"")</f>
        <v>1</v>
      </c>
      <c r="IL207">
        <f>IF(IK207="","",COUNTIF($IK$3:$IK622,IK207))</f>
        <v>397</v>
      </c>
      <c r="IM207">
        <f t="shared" si="543"/>
        <v>0</v>
      </c>
      <c r="IN207" s="188" t="str">
        <f t="shared" si="637"/>
        <v>jun-26</v>
      </c>
      <c r="IO207" s="78"/>
      <c r="IP207" s="78"/>
      <c r="IQ207" s="78"/>
      <c r="IR207" s="78"/>
      <c r="IS207" s="78" t="str">
        <f ca="1">IFERROR(_xlfn.XLOOKUP(A:A,HC!B:B,HC!E:E,,0),0)</f>
        <v>&gt; 60 dias</v>
      </c>
    </row>
    <row r="208" spans="1:253" ht="15.5">
      <c r="A208" s="205" t="s">
        <v>339</v>
      </c>
      <c r="B208" s="205">
        <v>66765870</v>
      </c>
      <c r="C208" s="210">
        <v>46174</v>
      </c>
      <c r="D208" s="205" t="s">
        <v>449</v>
      </c>
      <c r="E208" s="205" t="s">
        <v>434</v>
      </c>
      <c r="F208" s="205" t="s">
        <v>32</v>
      </c>
      <c r="G208" s="205" t="s">
        <v>436</v>
      </c>
      <c r="H208" s="205" t="s">
        <v>455</v>
      </c>
      <c r="I208" s="206" t="s">
        <v>447</v>
      </c>
      <c r="J208" s="168" t="s">
        <v>33</v>
      </c>
      <c r="K208" s="168" t="s">
        <v>33</v>
      </c>
      <c r="L208" s="168" t="s">
        <v>33</v>
      </c>
      <c r="M208" s="168" t="s">
        <v>33</v>
      </c>
      <c r="N208" s="168" t="s">
        <v>33</v>
      </c>
      <c r="O208" s="168" t="s">
        <v>33</v>
      </c>
      <c r="P208" s="168" t="s">
        <v>33</v>
      </c>
      <c r="Q208" s="168" t="s">
        <v>33</v>
      </c>
      <c r="R208" s="168" t="s">
        <v>33</v>
      </c>
      <c r="S208" s="168" t="s">
        <v>33</v>
      </c>
      <c r="T208" s="168" t="s">
        <v>33</v>
      </c>
      <c r="U208" s="168" t="s">
        <v>33</v>
      </c>
      <c r="V208" s="169" t="s">
        <v>33</v>
      </c>
      <c r="W208" s="169" t="s">
        <v>33</v>
      </c>
      <c r="X208" s="169" t="s">
        <v>33</v>
      </c>
      <c r="Y208" s="169" t="s">
        <v>33</v>
      </c>
      <c r="Z208" s="169" t="s">
        <v>33</v>
      </c>
      <c r="AA208" s="169" t="s">
        <v>33</v>
      </c>
      <c r="AB208" s="169" t="s">
        <v>33</v>
      </c>
      <c r="AC208" s="169" t="s">
        <v>33</v>
      </c>
      <c r="AD208" s="169" t="s">
        <v>33</v>
      </c>
      <c r="AE208" s="169" t="s">
        <v>33</v>
      </c>
      <c r="AF208" s="169" t="s">
        <v>33</v>
      </c>
      <c r="AG208" s="169" t="s">
        <v>33</v>
      </c>
      <c r="AH208" s="169" t="s">
        <v>33</v>
      </c>
      <c r="AI208" s="169" t="s">
        <v>33</v>
      </c>
      <c r="AJ208" s="169" t="s">
        <v>33</v>
      </c>
      <c r="AK208" s="169" t="s">
        <v>33</v>
      </c>
      <c r="AL208" s="169" t="s">
        <v>33</v>
      </c>
      <c r="AM208" s="169" t="s">
        <v>33</v>
      </c>
      <c r="AN208" s="169" t="s">
        <v>33</v>
      </c>
      <c r="AO208" s="169" t="s">
        <v>33</v>
      </c>
      <c r="AP208" s="169" t="s">
        <v>33</v>
      </c>
      <c r="AQ208" s="169" t="s">
        <v>464</v>
      </c>
      <c r="AR208" s="169" t="s">
        <v>33</v>
      </c>
      <c r="AS208" s="169" t="s">
        <v>34</v>
      </c>
      <c r="AT208" s="169" t="s">
        <v>33</v>
      </c>
      <c r="AU208" s="169" t="s">
        <v>33</v>
      </c>
      <c r="AV208" s="169" t="s">
        <v>34</v>
      </c>
      <c r="AW208" s="169" t="s">
        <v>34</v>
      </c>
      <c r="AX208" s="169" t="s">
        <v>33</v>
      </c>
      <c r="AY208" s="169" t="s">
        <v>33</v>
      </c>
      <c r="AZ208" s="169" t="s">
        <v>33</v>
      </c>
      <c r="BA208" s="169" t="s">
        <v>33</v>
      </c>
      <c r="BB208" s="169" t="s">
        <v>33</v>
      </c>
      <c r="BC208" s="207" t="s">
        <v>33</v>
      </c>
      <c r="BD208" s="207" t="s">
        <v>33</v>
      </c>
      <c r="BE208" s="207" t="s">
        <v>33</v>
      </c>
      <c r="BF208" s="208" t="s">
        <v>33</v>
      </c>
      <c r="BG208" s="196"/>
      <c r="BH208" s="211" t="str">
        <f>Data[[#This Row],[Tipo de Muestra]]</f>
        <v>Critica</v>
      </c>
      <c r="BI208" s="196"/>
      <c r="BJ208" s="196"/>
      <c r="BK208">
        <f t="shared" si="545"/>
        <v>1</v>
      </c>
      <c r="BL208">
        <f t="shared" si="546"/>
        <v>1</v>
      </c>
      <c r="BM208">
        <f t="shared" si="503"/>
        <v>1</v>
      </c>
      <c r="BN208">
        <f t="shared" si="504"/>
        <v>1</v>
      </c>
      <c r="BO208">
        <f t="shared" si="505"/>
        <v>1</v>
      </c>
      <c r="BP208">
        <f t="shared" si="506"/>
        <v>1</v>
      </c>
      <c r="BQ208">
        <f t="shared" si="507"/>
        <v>1</v>
      </c>
      <c r="BR208">
        <f t="shared" si="508"/>
        <v>1</v>
      </c>
      <c r="BS208">
        <f t="shared" si="509"/>
        <v>1</v>
      </c>
      <c r="BT208">
        <f t="shared" si="510"/>
        <v>1</v>
      </c>
      <c r="BU208">
        <f t="shared" si="511"/>
        <v>1</v>
      </c>
      <c r="BV208">
        <f t="shared" si="512"/>
        <v>1</v>
      </c>
      <c r="BW208">
        <f t="shared" si="513"/>
        <v>1</v>
      </c>
      <c r="BX208">
        <f t="shared" si="514"/>
        <v>1</v>
      </c>
      <c r="BY208">
        <f t="shared" si="515"/>
        <v>1</v>
      </c>
      <c r="BZ208">
        <f t="shared" si="516"/>
        <v>1</v>
      </c>
      <c r="CA208">
        <f t="shared" si="517"/>
        <v>1</v>
      </c>
      <c r="CB208">
        <f t="shared" si="518"/>
        <v>1</v>
      </c>
      <c r="CC208">
        <f t="shared" si="519"/>
        <v>1</v>
      </c>
      <c r="CD208">
        <f t="shared" si="520"/>
        <v>1</v>
      </c>
      <c r="CE208">
        <f t="shared" si="521"/>
        <v>1</v>
      </c>
      <c r="CF208">
        <f t="shared" si="638"/>
        <v>1</v>
      </c>
      <c r="CG208">
        <f t="shared" si="639"/>
        <v>1</v>
      </c>
      <c r="CH208">
        <f t="shared" si="640"/>
        <v>1</v>
      </c>
      <c r="CI208">
        <f t="shared" si="641"/>
        <v>1</v>
      </c>
      <c r="CJ208">
        <f t="shared" si="642"/>
        <v>1</v>
      </c>
      <c r="CK208">
        <f t="shared" si="643"/>
        <v>1</v>
      </c>
      <c r="CL208">
        <f t="shared" si="644"/>
        <v>1</v>
      </c>
      <c r="CM208">
        <f t="shared" si="645"/>
        <v>1</v>
      </c>
      <c r="CN208">
        <f t="shared" si="646"/>
        <v>1</v>
      </c>
      <c r="CO208">
        <f t="shared" si="647"/>
        <v>1</v>
      </c>
      <c r="CP208">
        <f t="shared" si="648"/>
        <v>1</v>
      </c>
      <c r="CQ208">
        <f t="shared" si="649"/>
        <v>1</v>
      </c>
      <c r="CR208">
        <f t="shared" si="650"/>
        <v>1</v>
      </c>
      <c r="CS208">
        <f t="shared" si="651"/>
        <v>0</v>
      </c>
      <c r="CT208">
        <f t="shared" si="652"/>
        <v>1</v>
      </c>
      <c r="CU208">
        <f t="shared" si="653"/>
        <v>1</v>
      </c>
      <c r="CV208">
        <f t="shared" si="654"/>
        <v>0</v>
      </c>
      <c r="CW208">
        <f t="shared" si="655"/>
        <v>0</v>
      </c>
      <c r="CX208">
        <f t="shared" si="656"/>
        <v>1</v>
      </c>
      <c r="CY208">
        <f t="shared" si="657"/>
        <v>1</v>
      </c>
      <c r="CZ208">
        <f t="shared" si="658"/>
        <v>1</v>
      </c>
      <c r="DA208">
        <f t="shared" si="659"/>
        <v>1</v>
      </c>
      <c r="DB208">
        <f t="shared" si="660"/>
        <v>1</v>
      </c>
      <c r="DC208" s="187">
        <f t="shared" si="661"/>
        <v>1</v>
      </c>
      <c r="DD208" s="187">
        <f t="shared" si="662"/>
        <v>1</v>
      </c>
      <c r="DE208" s="187">
        <f t="shared" si="663"/>
        <v>1</v>
      </c>
      <c r="DF208" s="187">
        <f t="shared" si="547"/>
        <v>1</v>
      </c>
      <c r="DG208">
        <f t="shared" si="522"/>
        <v>1</v>
      </c>
      <c r="DH208" s="7">
        <f t="shared" si="548"/>
        <v>0.15</v>
      </c>
      <c r="DI208" s="7">
        <f t="shared" si="549"/>
        <v>0.15</v>
      </c>
      <c r="DJ208" s="7">
        <f t="shared" si="550"/>
        <v>0.15</v>
      </c>
      <c r="DK208" s="7">
        <f t="shared" si="523"/>
        <v>0.15</v>
      </c>
      <c r="DL208" s="7">
        <f t="shared" si="551"/>
        <v>0.3</v>
      </c>
      <c r="DM208" s="7">
        <f t="shared" si="552"/>
        <v>0.3</v>
      </c>
      <c r="DN208" s="7">
        <f t="shared" si="553"/>
        <v>0.3</v>
      </c>
      <c r="DO208" s="7">
        <f t="shared" si="554"/>
        <v>0.3</v>
      </c>
      <c r="DP208" s="7">
        <f>IF(MIN(Data[[#This Row],[¿El agente demuestra escucha activa durante la gestión?6]:[¿El agente parafrasea para confirmar entendimiento?9]])=0,0,30%)</f>
        <v>0.3</v>
      </c>
      <c r="DQ208" s="7">
        <f t="shared" si="555"/>
        <v>0.3</v>
      </c>
      <c r="DR208" s="7">
        <f t="shared" si="556"/>
        <v>0.3</v>
      </c>
      <c r="DS208" s="7">
        <f t="shared" si="557"/>
        <v>0.3</v>
      </c>
      <c r="DT208" s="7">
        <f t="shared" si="558"/>
        <v>0.3</v>
      </c>
      <c r="DU208" s="7">
        <f>IF(MIN(Data[[#This Row],[¿El agente adapta su comunicación al cliente?11]:[¿El agente utiliza el plural corporativo correctamente?14]])=0,0,30%)</f>
        <v>0.3</v>
      </c>
      <c r="DV208" s="7">
        <f t="shared" si="559"/>
        <v>0.25</v>
      </c>
      <c r="DW208" s="7">
        <f t="shared" si="524"/>
        <v>0.25</v>
      </c>
      <c r="DX208" s="7">
        <f t="shared" si="525"/>
        <v>1</v>
      </c>
      <c r="DY208" s="7">
        <f t="shared" si="664"/>
        <v>1</v>
      </c>
      <c r="DZ208" s="7">
        <f t="shared" si="665"/>
        <v>1</v>
      </c>
      <c r="EA208" s="7">
        <f t="shared" si="666"/>
        <v>1</v>
      </c>
      <c r="EB208" s="7">
        <f t="shared" si="667"/>
        <v>1</v>
      </c>
      <c r="EC208" s="7">
        <f t="shared" si="526"/>
        <v>1</v>
      </c>
      <c r="ED208" s="7">
        <f t="shared" si="560"/>
        <v>1</v>
      </c>
      <c r="EE208" s="7">
        <f t="shared" si="561"/>
        <v>1</v>
      </c>
      <c r="EF208" s="7">
        <f>IF(SUM(Data[[#This Row],[¿El agente presenta correctamente los beneficios del producto?23]:[¿El agente comunica beneficios emocionales al cliente?24]])=200%,100%,0%)</f>
        <v>1</v>
      </c>
      <c r="EG208" s="7">
        <f t="shared" si="562"/>
        <v>1</v>
      </c>
      <c r="EH208" s="7">
        <f t="shared" si="563"/>
        <v>1</v>
      </c>
      <c r="EI208" s="7">
        <f t="shared" si="564"/>
        <v>1</v>
      </c>
      <c r="EJ208" s="7">
        <f t="shared" si="527"/>
        <v>1</v>
      </c>
      <c r="EK208" s="7">
        <f t="shared" si="565"/>
        <v>1</v>
      </c>
      <c r="EL208" s="7">
        <f>+Data[[#This Row],[¿El agente explica los términos y condiciones del servicio?28]]</f>
        <v>1</v>
      </c>
      <c r="EM208" s="7">
        <f t="shared" si="566"/>
        <v>1</v>
      </c>
      <c r="EN208" s="7">
        <f>+Data[[#This Row],[¿El agente identifica correctamente la solicitud del cliente? 2]]</f>
        <v>1</v>
      </c>
      <c r="EO208" s="7">
        <f t="shared" si="567"/>
        <v>1</v>
      </c>
      <c r="EP208" s="7">
        <f t="shared" si="568"/>
        <v>1</v>
      </c>
      <c r="EQ208" s="7">
        <f t="shared" si="569"/>
        <v>1</v>
      </c>
      <c r="ER208" s="7">
        <f t="shared" si="528"/>
        <v>1</v>
      </c>
      <c r="ES208" s="7">
        <f t="shared" si="570"/>
        <v>1</v>
      </c>
      <c r="ET208" s="7">
        <f t="shared" si="571"/>
        <v>1</v>
      </c>
      <c r="EU208" s="7">
        <f t="shared" si="529"/>
        <v>1</v>
      </c>
      <c r="EV208" s="7">
        <f t="shared" si="572"/>
        <v>1</v>
      </c>
      <c r="EW208" s="7">
        <f t="shared" si="573"/>
        <v>1</v>
      </c>
      <c r="EX208" s="7">
        <f t="shared" si="668"/>
        <v>1</v>
      </c>
      <c r="EY208" s="7">
        <f t="shared" si="669"/>
        <v>1</v>
      </c>
      <c r="EZ208" s="7">
        <f t="shared" si="574"/>
        <v>1</v>
      </c>
      <c r="FA208" s="7">
        <f t="shared" si="670"/>
        <v>1</v>
      </c>
      <c r="FB208" s="7">
        <f t="shared" si="530"/>
        <v>1</v>
      </c>
      <c r="FC208" s="7">
        <f t="shared" si="531"/>
        <v>1</v>
      </c>
      <c r="FD208" s="7">
        <f t="shared" si="575"/>
        <v>1</v>
      </c>
      <c r="FE208" s="7">
        <f t="shared" si="576"/>
        <v>0</v>
      </c>
      <c r="FF208" s="7">
        <f t="shared" si="577"/>
        <v>1</v>
      </c>
      <c r="FG208" s="7">
        <f t="shared" si="578"/>
        <v>1</v>
      </c>
      <c r="FH208" s="7">
        <f t="shared" si="579"/>
        <v>0</v>
      </c>
      <c r="FI208" s="7">
        <f t="shared" si="580"/>
        <v>0</v>
      </c>
      <c r="FJ208" s="7">
        <f t="shared" si="532"/>
        <v>0</v>
      </c>
      <c r="FK208" s="7">
        <f t="shared" si="581"/>
        <v>1</v>
      </c>
      <c r="FL208" s="7">
        <f>+Data[[#This Row],[¿El agente gestiona la oferta según la campaña vigente?48]]</f>
        <v>1</v>
      </c>
      <c r="FM208" s="7">
        <f t="shared" si="582"/>
        <v>1</v>
      </c>
      <c r="FN208" s="7">
        <f t="shared" si="583"/>
        <v>1</v>
      </c>
      <c r="FO208" s="7">
        <f t="shared" si="584"/>
        <v>1</v>
      </c>
      <c r="FP208" s="7">
        <f t="shared" si="533"/>
        <v>1</v>
      </c>
      <c r="FQ208" s="7">
        <f t="shared" si="585"/>
        <v>1</v>
      </c>
      <c r="FR208" s="7">
        <f>+Data[[#This Row],[¿El agente registra correctamente todas las interacciones?52]]</f>
        <v>1</v>
      </c>
      <c r="FS208" s="7">
        <f t="shared" si="534"/>
        <v>0</v>
      </c>
      <c r="FT208" s="240">
        <f t="shared" si="586"/>
        <v>1</v>
      </c>
      <c r="FU208" s="7">
        <f>+Data[[#This Row],[¿El agente confirma la titularidad del cliente adecuadamente?53]]</f>
        <v>1</v>
      </c>
      <c r="FV208" s="240">
        <f t="shared" si="587"/>
        <v>1</v>
      </c>
      <c r="FW208" s="240">
        <f t="shared" si="588"/>
        <v>1</v>
      </c>
      <c r="FX208" s="7">
        <f t="shared" si="535"/>
        <v>1</v>
      </c>
      <c r="FY208" s="240">
        <f t="shared" si="589"/>
        <v>1</v>
      </c>
      <c r="FZ208" s="7">
        <f>+Data[[#This Row],[¿El agente evita compartir información sensible?56]]</f>
        <v>1</v>
      </c>
      <c r="GA208" s="7">
        <f t="shared" si="536"/>
        <v>1</v>
      </c>
      <c r="GB208" s="189">
        <f t="shared" si="537"/>
        <v>0.1</v>
      </c>
      <c r="GC208" s="189">
        <f t="shared" si="538"/>
        <v>0.3</v>
      </c>
      <c r="GD208" s="190">
        <f t="shared" si="539"/>
        <v>0</v>
      </c>
      <c r="GE208" s="190">
        <f t="shared" si="540"/>
        <v>0.3</v>
      </c>
      <c r="GF208" s="7">
        <f t="shared" si="541"/>
        <v>0.7</v>
      </c>
      <c r="GG208" s="187">
        <f>1</f>
        <v>1</v>
      </c>
      <c r="GH208" s="187">
        <f t="shared" si="590"/>
        <v>1</v>
      </c>
      <c r="GI208" t="str">
        <f t="shared" si="591"/>
        <v/>
      </c>
      <c r="GJ208" t="str">
        <f t="shared" si="592"/>
        <v/>
      </c>
      <c r="GK208" t="str">
        <f t="shared" si="593"/>
        <v/>
      </c>
      <c r="GN208" t="str">
        <f t="shared" si="594"/>
        <v/>
      </c>
      <c r="GO208" t="str">
        <f t="shared" si="595"/>
        <v/>
      </c>
      <c r="GP208" t="str">
        <f t="shared" si="596"/>
        <v/>
      </c>
      <c r="GQ208" t="str">
        <f t="shared" si="597"/>
        <v/>
      </c>
      <c r="GR208" t="str">
        <f t="shared" si="598"/>
        <v/>
      </c>
      <c r="GS208" t="str">
        <f t="shared" si="599"/>
        <v/>
      </c>
      <c r="GT208" t="str">
        <f t="shared" si="600"/>
        <v/>
      </c>
      <c r="GU208" t="e">
        <f>IF(#REF!="No",#REF!,"")</f>
        <v>#REF!</v>
      </c>
      <c r="GV208" t="str">
        <f t="shared" si="601"/>
        <v/>
      </c>
      <c r="GW208" t="str">
        <f t="shared" si="602"/>
        <v/>
      </c>
      <c r="GX208" t="str">
        <f t="shared" si="603"/>
        <v/>
      </c>
      <c r="GY208" t="str">
        <f t="shared" si="604"/>
        <v/>
      </c>
      <c r="GZ208" t="str">
        <f t="shared" si="605"/>
        <v/>
      </c>
      <c r="HA208" t="str">
        <f t="shared" si="606"/>
        <v/>
      </c>
      <c r="HB208" t="str">
        <f t="shared" si="607"/>
        <v/>
      </c>
      <c r="HC208" t="str">
        <f t="shared" si="608"/>
        <v/>
      </c>
      <c r="HD208" t="str">
        <f t="shared" si="609"/>
        <v/>
      </c>
      <c r="HE208" t="str">
        <f t="shared" si="610"/>
        <v/>
      </c>
      <c r="HF208" t="str">
        <f t="shared" si="611"/>
        <v/>
      </c>
      <c r="HG208" t="str">
        <f t="shared" si="612"/>
        <v/>
      </c>
      <c r="HH208" t="str">
        <f t="shared" si="613"/>
        <v/>
      </c>
      <c r="HI208" t="str">
        <f t="shared" si="614"/>
        <v/>
      </c>
      <c r="HJ208" t="str">
        <f t="shared" si="615"/>
        <v/>
      </c>
      <c r="HK208" t="str">
        <f t="shared" si="616"/>
        <v/>
      </c>
      <c r="HL208" t="str">
        <f t="shared" si="617"/>
        <v/>
      </c>
      <c r="HM208" t="str">
        <f t="shared" si="618"/>
        <v/>
      </c>
      <c r="HN208" t="str">
        <f t="shared" si="619"/>
        <v/>
      </c>
      <c r="HO208" t="str">
        <f t="shared" si="620"/>
        <v/>
      </c>
      <c r="HP208" t="str">
        <f t="shared" si="621"/>
        <v/>
      </c>
      <c r="HQ208" t="e">
        <f>IF(#REF!="No",#REF!,"")</f>
        <v>#REF!</v>
      </c>
      <c r="HR208" t="e">
        <f>IF(#REF!="No",#REF!,"")</f>
        <v>#REF!</v>
      </c>
      <c r="HS208" t="str">
        <f t="shared" si="622"/>
        <v/>
      </c>
      <c r="HT208" t="str">
        <f t="shared" si="623"/>
        <v xml:space="preserve">¿El agente realiza venta cruzada cuando corresponde? </v>
      </c>
      <c r="HU208" t="str">
        <f t="shared" si="624"/>
        <v/>
      </c>
      <c r="HV208" t="str">
        <f t="shared" si="625"/>
        <v/>
      </c>
      <c r="HW208" t="str">
        <f t="shared" si="626"/>
        <v xml:space="preserve">¿El agente realiza seguimiento adecuado al caso o solicitud? </v>
      </c>
      <c r="HX208" t="str">
        <f t="shared" si="627"/>
        <v xml:space="preserve">¿El agente maneja correctamente las objeciones del cliente? </v>
      </c>
      <c r="HY208" t="str">
        <f t="shared" si="628"/>
        <v/>
      </c>
      <c r="HZ208" t="str">
        <f t="shared" si="629"/>
        <v/>
      </c>
      <c r="IA208" t="str">
        <f t="shared" si="630"/>
        <v/>
      </c>
      <c r="IB208" t="str">
        <f t="shared" si="631"/>
        <v/>
      </c>
      <c r="IC208" t="str">
        <f t="shared" si="632"/>
        <v/>
      </c>
      <c r="ID208" s="187" t="str">
        <f t="shared" si="633"/>
        <v/>
      </c>
      <c r="IE208" s="187" t="str">
        <f t="shared" si="634"/>
        <v/>
      </c>
      <c r="IF208" s="187" t="str">
        <f t="shared" si="635"/>
        <v/>
      </c>
      <c r="IG208" s="187" t="str">
        <f t="shared" si="636"/>
        <v/>
      </c>
      <c r="IH208" s="78" t="str">
        <f>A208&amp;" "&amp;F208&amp;" "&amp;Data[[#This Row],[mes]]</f>
        <v>Yatzari Del Carmen Pimentel Rodriguez Outbound jun-26</v>
      </c>
      <c r="II208" s="78">
        <f t="shared" si="671"/>
        <v>3</v>
      </c>
      <c r="IJ208" s="78">
        <f t="shared" si="542"/>
        <v>0</v>
      </c>
      <c r="IK208" s="78">
        <f>IF(Data[[#This Row],[Muestra Critica]]&gt;0,Data[[#This Row],[Muestra Critica]],"")</f>
        <v>1</v>
      </c>
      <c r="IL208">
        <f>IF(IK208="","",COUNTIF($IK$3:$IK623,IK208))</f>
        <v>397</v>
      </c>
      <c r="IM208">
        <f t="shared" si="543"/>
        <v>0</v>
      </c>
      <c r="IN208" s="188" t="str">
        <f t="shared" si="637"/>
        <v>jun-26</v>
      </c>
      <c r="IO208" s="78"/>
      <c r="IP208" s="78"/>
      <c r="IQ208" s="78"/>
      <c r="IR208" s="78"/>
      <c r="IS208" s="78" t="str">
        <f ca="1">IFERROR(_xlfn.XLOOKUP(A:A,HC!B:B,HC!E:E,,0),0)</f>
        <v>&gt; 60 dias</v>
      </c>
    </row>
    <row r="209" spans="1:253" ht="15.5">
      <c r="A209" s="205" t="s">
        <v>341</v>
      </c>
      <c r="B209" s="205">
        <v>66021687</v>
      </c>
      <c r="C209" s="210">
        <v>46174</v>
      </c>
      <c r="D209" s="205" t="s">
        <v>449</v>
      </c>
      <c r="E209" s="205" t="s">
        <v>434</v>
      </c>
      <c r="F209" s="205" t="s">
        <v>32</v>
      </c>
      <c r="G209" s="205" t="s">
        <v>436</v>
      </c>
      <c r="H209" s="205" t="s">
        <v>455</v>
      </c>
      <c r="I209" s="206" t="s">
        <v>447</v>
      </c>
      <c r="J209" s="168" t="s">
        <v>33</v>
      </c>
      <c r="K209" s="168" t="s">
        <v>33</v>
      </c>
      <c r="L209" s="168" t="s">
        <v>33</v>
      </c>
      <c r="M209" s="168" t="s">
        <v>33</v>
      </c>
      <c r="N209" s="168" t="s">
        <v>33</v>
      </c>
      <c r="O209" s="168" t="s">
        <v>33</v>
      </c>
      <c r="P209" s="168" t="s">
        <v>33</v>
      </c>
      <c r="Q209" s="168" t="s">
        <v>33</v>
      </c>
      <c r="R209" s="168" t="s">
        <v>33</v>
      </c>
      <c r="S209" s="168" t="s">
        <v>33</v>
      </c>
      <c r="T209" s="168" t="s">
        <v>33</v>
      </c>
      <c r="U209" s="168" t="s">
        <v>33</v>
      </c>
      <c r="V209" s="169" t="s">
        <v>33</v>
      </c>
      <c r="W209" s="169" t="s">
        <v>33</v>
      </c>
      <c r="X209" s="169" t="s">
        <v>33</v>
      </c>
      <c r="Y209" s="169" t="s">
        <v>33</v>
      </c>
      <c r="Z209" s="169" t="s">
        <v>33</v>
      </c>
      <c r="AA209" s="169" t="s">
        <v>33</v>
      </c>
      <c r="AB209" s="169" t="s">
        <v>33</v>
      </c>
      <c r="AC209" s="169" t="s">
        <v>33</v>
      </c>
      <c r="AD209" s="169" t="s">
        <v>33</v>
      </c>
      <c r="AE209" s="169" t="s">
        <v>33</v>
      </c>
      <c r="AF209" s="169" t="s">
        <v>33</v>
      </c>
      <c r="AG209" s="169" t="s">
        <v>33</v>
      </c>
      <c r="AH209" s="169" t="s">
        <v>33</v>
      </c>
      <c r="AI209" s="169" t="s">
        <v>33</v>
      </c>
      <c r="AJ209" s="169" t="s">
        <v>33</v>
      </c>
      <c r="AK209" s="169" t="s">
        <v>33</v>
      </c>
      <c r="AL209" s="169" t="s">
        <v>33</v>
      </c>
      <c r="AM209" s="169" t="s">
        <v>33</v>
      </c>
      <c r="AN209" s="169" t="s">
        <v>33</v>
      </c>
      <c r="AO209" s="169" t="s">
        <v>33</v>
      </c>
      <c r="AP209" s="169" t="s">
        <v>33</v>
      </c>
      <c r="AQ209" s="169" t="s">
        <v>464</v>
      </c>
      <c r="AR209" s="169" t="s">
        <v>33</v>
      </c>
      <c r="AS209" s="169" t="s">
        <v>34</v>
      </c>
      <c r="AT209" s="169" t="s">
        <v>33</v>
      </c>
      <c r="AU209" s="169" t="s">
        <v>33</v>
      </c>
      <c r="AV209" s="169" t="s">
        <v>34</v>
      </c>
      <c r="AW209" s="169" t="s">
        <v>34</v>
      </c>
      <c r="AX209" s="169" t="s">
        <v>33</v>
      </c>
      <c r="AY209" s="169" t="s">
        <v>33</v>
      </c>
      <c r="AZ209" s="169" t="s">
        <v>33</v>
      </c>
      <c r="BA209" s="169" t="s">
        <v>33</v>
      </c>
      <c r="BB209" s="169" t="s">
        <v>33</v>
      </c>
      <c r="BC209" s="207" t="s">
        <v>33</v>
      </c>
      <c r="BD209" s="207" t="s">
        <v>33</v>
      </c>
      <c r="BE209" s="207" t="s">
        <v>33</v>
      </c>
      <c r="BF209" s="208" t="s">
        <v>33</v>
      </c>
      <c r="BG209" s="196"/>
      <c r="BH209" s="211" t="str">
        <f>Data[[#This Row],[Tipo de Muestra]]</f>
        <v>Critica</v>
      </c>
      <c r="BI209" s="196"/>
      <c r="BJ209" s="196"/>
      <c r="BK209">
        <f t="shared" si="545"/>
        <v>1</v>
      </c>
      <c r="BL209">
        <f t="shared" si="546"/>
        <v>1</v>
      </c>
      <c r="BM209">
        <f t="shared" si="503"/>
        <v>1</v>
      </c>
      <c r="BN209">
        <f t="shared" si="504"/>
        <v>1</v>
      </c>
      <c r="BO209">
        <f t="shared" si="505"/>
        <v>1</v>
      </c>
      <c r="BP209">
        <f t="shared" si="506"/>
        <v>1</v>
      </c>
      <c r="BQ209">
        <f t="shared" si="507"/>
        <v>1</v>
      </c>
      <c r="BR209">
        <f t="shared" si="508"/>
        <v>1</v>
      </c>
      <c r="BS209">
        <f t="shared" si="509"/>
        <v>1</v>
      </c>
      <c r="BT209">
        <f t="shared" si="510"/>
        <v>1</v>
      </c>
      <c r="BU209">
        <f t="shared" si="511"/>
        <v>1</v>
      </c>
      <c r="BV209">
        <f t="shared" si="512"/>
        <v>1</v>
      </c>
      <c r="BW209">
        <f t="shared" si="513"/>
        <v>1</v>
      </c>
      <c r="BX209">
        <f t="shared" si="514"/>
        <v>1</v>
      </c>
      <c r="BY209">
        <f t="shared" si="515"/>
        <v>1</v>
      </c>
      <c r="BZ209">
        <f t="shared" si="516"/>
        <v>1</v>
      </c>
      <c r="CA209">
        <f t="shared" si="517"/>
        <v>1</v>
      </c>
      <c r="CB209">
        <f t="shared" si="518"/>
        <v>1</v>
      </c>
      <c r="CC209">
        <f t="shared" si="519"/>
        <v>1</v>
      </c>
      <c r="CD209">
        <f t="shared" si="520"/>
        <v>1</v>
      </c>
      <c r="CE209">
        <f t="shared" si="521"/>
        <v>1</v>
      </c>
      <c r="CF209">
        <f t="shared" si="638"/>
        <v>1</v>
      </c>
      <c r="CG209">
        <f t="shared" si="639"/>
        <v>1</v>
      </c>
      <c r="CH209">
        <f t="shared" si="640"/>
        <v>1</v>
      </c>
      <c r="CI209">
        <f t="shared" si="641"/>
        <v>1</v>
      </c>
      <c r="CJ209">
        <f t="shared" si="642"/>
        <v>1</v>
      </c>
      <c r="CK209">
        <f t="shared" si="643"/>
        <v>1</v>
      </c>
      <c r="CL209">
        <f t="shared" si="644"/>
        <v>1</v>
      </c>
      <c r="CM209">
        <f t="shared" si="645"/>
        <v>1</v>
      </c>
      <c r="CN209">
        <f t="shared" si="646"/>
        <v>1</v>
      </c>
      <c r="CO209">
        <f t="shared" si="647"/>
        <v>1</v>
      </c>
      <c r="CP209">
        <f t="shared" si="648"/>
        <v>1</v>
      </c>
      <c r="CQ209">
        <f t="shared" si="649"/>
        <v>1</v>
      </c>
      <c r="CR209">
        <f t="shared" si="650"/>
        <v>1</v>
      </c>
      <c r="CS209">
        <f t="shared" si="651"/>
        <v>0</v>
      </c>
      <c r="CT209">
        <f t="shared" si="652"/>
        <v>1</v>
      </c>
      <c r="CU209">
        <f t="shared" si="653"/>
        <v>1</v>
      </c>
      <c r="CV209">
        <f t="shared" si="654"/>
        <v>0</v>
      </c>
      <c r="CW209">
        <f t="shared" si="655"/>
        <v>0</v>
      </c>
      <c r="CX209">
        <f t="shared" si="656"/>
        <v>1</v>
      </c>
      <c r="CY209">
        <f t="shared" si="657"/>
        <v>1</v>
      </c>
      <c r="CZ209">
        <f t="shared" si="658"/>
        <v>1</v>
      </c>
      <c r="DA209">
        <f t="shared" si="659"/>
        <v>1</v>
      </c>
      <c r="DB209">
        <f t="shared" si="660"/>
        <v>1</v>
      </c>
      <c r="DC209" s="187">
        <f t="shared" si="661"/>
        <v>1</v>
      </c>
      <c r="DD209" s="187">
        <f t="shared" si="662"/>
        <v>1</v>
      </c>
      <c r="DE209" s="187">
        <f t="shared" si="663"/>
        <v>1</v>
      </c>
      <c r="DF209" s="187">
        <f t="shared" si="547"/>
        <v>1</v>
      </c>
      <c r="DG209">
        <f t="shared" si="522"/>
        <v>1</v>
      </c>
      <c r="DH209" s="7">
        <f t="shared" si="548"/>
        <v>0.15</v>
      </c>
      <c r="DI209" s="7">
        <f t="shared" si="549"/>
        <v>0.15</v>
      </c>
      <c r="DJ209" s="7">
        <f t="shared" si="550"/>
        <v>0.15</v>
      </c>
      <c r="DK209" s="7">
        <f t="shared" si="523"/>
        <v>0.15</v>
      </c>
      <c r="DL209" s="7">
        <f t="shared" si="551"/>
        <v>0.3</v>
      </c>
      <c r="DM209" s="7">
        <f t="shared" si="552"/>
        <v>0.3</v>
      </c>
      <c r="DN209" s="7">
        <f t="shared" si="553"/>
        <v>0.3</v>
      </c>
      <c r="DO209" s="7">
        <f t="shared" si="554"/>
        <v>0.3</v>
      </c>
      <c r="DP209" s="7">
        <f>IF(MIN(Data[[#This Row],[¿El agente demuestra escucha activa durante la gestión?6]:[¿El agente parafrasea para confirmar entendimiento?9]])=0,0,30%)</f>
        <v>0.3</v>
      </c>
      <c r="DQ209" s="7">
        <f t="shared" si="555"/>
        <v>0.3</v>
      </c>
      <c r="DR209" s="7">
        <f t="shared" si="556"/>
        <v>0.3</v>
      </c>
      <c r="DS209" s="7">
        <f t="shared" si="557"/>
        <v>0.3</v>
      </c>
      <c r="DT209" s="7">
        <f t="shared" si="558"/>
        <v>0.3</v>
      </c>
      <c r="DU209" s="7">
        <f>IF(MIN(Data[[#This Row],[¿El agente adapta su comunicación al cliente?11]:[¿El agente utiliza el plural corporativo correctamente?14]])=0,0,30%)</f>
        <v>0.3</v>
      </c>
      <c r="DV209" s="7">
        <f t="shared" si="559"/>
        <v>0.25</v>
      </c>
      <c r="DW209" s="7">
        <f t="shared" si="524"/>
        <v>0.25</v>
      </c>
      <c r="DX209" s="7">
        <f t="shared" si="525"/>
        <v>1</v>
      </c>
      <c r="DY209" s="7">
        <f t="shared" si="664"/>
        <v>1</v>
      </c>
      <c r="DZ209" s="7">
        <f t="shared" si="665"/>
        <v>1</v>
      </c>
      <c r="EA209" s="7">
        <f t="shared" si="666"/>
        <v>1</v>
      </c>
      <c r="EB209" s="7">
        <f t="shared" si="667"/>
        <v>1</v>
      </c>
      <c r="EC209" s="7">
        <f t="shared" si="526"/>
        <v>1</v>
      </c>
      <c r="ED209" s="7">
        <f t="shared" si="560"/>
        <v>1</v>
      </c>
      <c r="EE209" s="7">
        <f t="shared" si="561"/>
        <v>1</v>
      </c>
      <c r="EF209" s="7">
        <f>IF(SUM(Data[[#This Row],[¿El agente presenta correctamente los beneficios del producto?23]:[¿El agente comunica beneficios emocionales al cliente?24]])=200%,100%,0%)</f>
        <v>1</v>
      </c>
      <c r="EG209" s="7">
        <f t="shared" si="562"/>
        <v>1</v>
      </c>
      <c r="EH209" s="7">
        <f t="shared" si="563"/>
        <v>1</v>
      </c>
      <c r="EI209" s="7">
        <f t="shared" si="564"/>
        <v>1</v>
      </c>
      <c r="EJ209" s="7">
        <f t="shared" si="527"/>
        <v>1</v>
      </c>
      <c r="EK209" s="7">
        <f t="shared" si="565"/>
        <v>1</v>
      </c>
      <c r="EL209" s="7">
        <f>+Data[[#This Row],[¿El agente explica los términos y condiciones del servicio?28]]</f>
        <v>1</v>
      </c>
      <c r="EM209" s="7">
        <f t="shared" si="566"/>
        <v>1</v>
      </c>
      <c r="EN209" s="7">
        <f>+Data[[#This Row],[¿El agente identifica correctamente la solicitud del cliente? 2]]</f>
        <v>1</v>
      </c>
      <c r="EO209" s="7">
        <f t="shared" si="567"/>
        <v>1</v>
      </c>
      <c r="EP209" s="7">
        <f t="shared" si="568"/>
        <v>1</v>
      </c>
      <c r="EQ209" s="7">
        <f t="shared" si="569"/>
        <v>1</v>
      </c>
      <c r="ER209" s="7">
        <f t="shared" si="528"/>
        <v>1</v>
      </c>
      <c r="ES209" s="7">
        <f t="shared" si="570"/>
        <v>1</v>
      </c>
      <c r="ET209" s="7">
        <f t="shared" si="571"/>
        <v>1</v>
      </c>
      <c r="EU209" s="7">
        <f t="shared" si="529"/>
        <v>1</v>
      </c>
      <c r="EV209" s="7">
        <f t="shared" si="572"/>
        <v>1</v>
      </c>
      <c r="EW209" s="7">
        <f t="shared" si="573"/>
        <v>1</v>
      </c>
      <c r="EX209" s="7">
        <f t="shared" si="668"/>
        <v>1</v>
      </c>
      <c r="EY209" s="7">
        <f t="shared" si="669"/>
        <v>1</v>
      </c>
      <c r="EZ209" s="7">
        <f t="shared" si="574"/>
        <v>1</v>
      </c>
      <c r="FA209" s="7">
        <f t="shared" si="670"/>
        <v>1</v>
      </c>
      <c r="FB209" s="7">
        <f t="shared" si="530"/>
        <v>1</v>
      </c>
      <c r="FC209" s="7">
        <f t="shared" si="531"/>
        <v>1</v>
      </c>
      <c r="FD209" s="7">
        <f t="shared" si="575"/>
        <v>1</v>
      </c>
      <c r="FE209" s="7">
        <f t="shared" si="576"/>
        <v>0</v>
      </c>
      <c r="FF209" s="7">
        <f t="shared" si="577"/>
        <v>1</v>
      </c>
      <c r="FG209" s="7">
        <f t="shared" si="578"/>
        <v>1</v>
      </c>
      <c r="FH209" s="7">
        <f t="shared" si="579"/>
        <v>0</v>
      </c>
      <c r="FI209" s="7">
        <f t="shared" si="580"/>
        <v>0</v>
      </c>
      <c r="FJ209" s="7">
        <f t="shared" si="532"/>
        <v>0</v>
      </c>
      <c r="FK209" s="7">
        <f t="shared" si="581"/>
        <v>1</v>
      </c>
      <c r="FL209" s="7">
        <f>+Data[[#This Row],[¿El agente gestiona la oferta según la campaña vigente?48]]</f>
        <v>1</v>
      </c>
      <c r="FM209" s="7">
        <f t="shared" si="582"/>
        <v>1</v>
      </c>
      <c r="FN209" s="7">
        <f t="shared" si="583"/>
        <v>1</v>
      </c>
      <c r="FO209" s="7">
        <f t="shared" si="584"/>
        <v>1</v>
      </c>
      <c r="FP209" s="7">
        <f t="shared" si="533"/>
        <v>1</v>
      </c>
      <c r="FQ209" s="7">
        <f t="shared" si="585"/>
        <v>1</v>
      </c>
      <c r="FR209" s="7">
        <f>+Data[[#This Row],[¿El agente registra correctamente todas las interacciones?52]]</f>
        <v>1</v>
      </c>
      <c r="FS209" s="7">
        <f t="shared" si="534"/>
        <v>0</v>
      </c>
      <c r="FT209" s="240">
        <f t="shared" si="586"/>
        <v>1</v>
      </c>
      <c r="FU209" s="7">
        <f>+Data[[#This Row],[¿El agente confirma la titularidad del cliente adecuadamente?53]]</f>
        <v>1</v>
      </c>
      <c r="FV209" s="240">
        <f t="shared" si="587"/>
        <v>1</v>
      </c>
      <c r="FW209" s="240">
        <f t="shared" si="588"/>
        <v>1</v>
      </c>
      <c r="FX209" s="7">
        <f t="shared" si="535"/>
        <v>1</v>
      </c>
      <c r="FY209" s="240">
        <f t="shared" si="589"/>
        <v>1</v>
      </c>
      <c r="FZ209" s="7">
        <f>+Data[[#This Row],[¿El agente evita compartir información sensible?56]]</f>
        <v>1</v>
      </c>
      <c r="GA209" s="7">
        <f t="shared" si="536"/>
        <v>1</v>
      </c>
      <c r="GB209" s="189">
        <f t="shared" si="537"/>
        <v>0.1</v>
      </c>
      <c r="GC209" s="189">
        <f t="shared" si="538"/>
        <v>0.3</v>
      </c>
      <c r="GD209" s="190">
        <f t="shared" si="539"/>
        <v>0</v>
      </c>
      <c r="GE209" s="190">
        <f t="shared" si="540"/>
        <v>0.3</v>
      </c>
      <c r="GF209" s="7">
        <f t="shared" si="541"/>
        <v>0.7</v>
      </c>
      <c r="GG209" s="187">
        <f>1</f>
        <v>1</v>
      </c>
      <c r="GH209" s="187">
        <f t="shared" si="590"/>
        <v>1</v>
      </c>
      <c r="GI209" t="str">
        <f t="shared" si="591"/>
        <v/>
      </c>
      <c r="GJ209" t="str">
        <f t="shared" si="592"/>
        <v/>
      </c>
      <c r="GK209" t="str">
        <f t="shared" si="593"/>
        <v/>
      </c>
      <c r="GN209" t="str">
        <f t="shared" si="594"/>
        <v/>
      </c>
      <c r="GO209" t="str">
        <f t="shared" si="595"/>
        <v/>
      </c>
      <c r="GP209" t="str">
        <f t="shared" si="596"/>
        <v/>
      </c>
      <c r="GQ209" t="str">
        <f t="shared" si="597"/>
        <v/>
      </c>
      <c r="GR209" t="str">
        <f t="shared" si="598"/>
        <v/>
      </c>
      <c r="GS209" t="str">
        <f t="shared" si="599"/>
        <v/>
      </c>
      <c r="GT209" t="str">
        <f t="shared" si="600"/>
        <v/>
      </c>
      <c r="GU209" t="e">
        <f>IF(#REF!="No",#REF!,"")</f>
        <v>#REF!</v>
      </c>
      <c r="GV209" t="str">
        <f t="shared" si="601"/>
        <v/>
      </c>
      <c r="GW209" t="str">
        <f t="shared" si="602"/>
        <v/>
      </c>
      <c r="GX209" t="str">
        <f t="shared" si="603"/>
        <v/>
      </c>
      <c r="GY209" t="str">
        <f t="shared" si="604"/>
        <v/>
      </c>
      <c r="GZ209" t="str">
        <f t="shared" si="605"/>
        <v/>
      </c>
      <c r="HA209" t="str">
        <f t="shared" si="606"/>
        <v/>
      </c>
      <c r="HB209" t="str">
        <f t="shared" si="607"/>
        <v/>
      </c>
      <c r="HC209" t="str">
        <f t="shared" si="608"/>
        <v/>
      </c>
      <c r="HD209" t="str">
        <f t="shared" si="609"/>
        <v/>
      </c>
      <c r="HE209" t="str">
        <f t="shared" si="610"/>
        <v/>
      </c>
      <c r="HF209" t="str">
        <f t="shared" si="611"/>
        <v/>
      </c>
      <c r="HG209" t="str">
        <f t="shared" si="612"/>
        <v/>
      </c>
      <c r="HH209" t="str">
        <f t="shared" si="613"/>
        <v/>
      </c>
      <c r="HI209" t="str">
        <f t="shared" si="614"/>
        <v/>
      </c>
      <c r="HJ209" t="str">
        <f t="shared" si="615"/>
        <v/>
      </c>
      <c r="HK209" t="str">
        <f t="shared" si="616"/>
        <v/>
      </c>
      <c r="HL209" t="str">
        <f t="shared" si="617"/>
        <v/>
      </c>
      <c r="HM209" t="str">
        <f t="shared" si="618"/>
        <v/>
      </c>
      <c r="HN209" t="str">
        <f t="shared" si="619"/>
        <v/>
      </c>
      <c r="HO209" t="str">
        <f t="shared" si="620"/>
        <v/>
      </c>
      <c r="HP209" t="str">
        <f t="shared" si="621"/>
        <v/>
      </c>
      <c r="HQ209" t="e">
        <f>IF(#REF!="No",#REF!,"")</f>
        <v>#REF!</v>
      </c>
      <c r="HR209" t="e">
        <f>IF(#REF!="No",#REF!,"")</f>
        <v>#REF!</v>
      </c>
      <c r="HS209" t="str">
        <f t="shared" si="622"/>
        <v/>
      </c>
      <c r="HT209" t="str">
        <f t="shared" si="623"/>
        <v xml:space="preserve">¿El agente realiza venta cruzada cuando corresponde? </v>
      </c>
      <c r="HU209" t="str">
        <f t="shared" si="624"/>
        <v/>
      </c>
      <c r="HV209" t="str">
        <f t="shared" si="625"/>
        <v/>
      </c>
      <c r="HW209" t="str">
        <f t="shared" si="626"/>
        <v xml:space="preserve">¿El agente realiza seguimiento adecuado al caso o solicitud? </v>
      </c>
      <c r="HX209" t="str">
        <f t="shared" si="627"/>
        <v xml:space="preserve">¿El agente maneja correctamente las objeciones del cliente? </v>
      </c>
      <c r="HY209" t="str">
        <f t="shared" si="628"/>
        <v/>
      </c>
      <c r="HZ209" t="str">
        <f t="shared" si="629"/>
        <v/>
      </c>
      <c r="IA209" t="str">
        <f t="shared" si="630"/>
        <v/>
      </c>
      <c r="IB209" t="str">
        <f t="shared" si="631"/>
        <v/>
      </c>
      <c r="IC209" t="str">
        <f t="shared" si="632"/>
        <v/>
      </c>
      <c r="ID209" s="187" t="str">
        <f t="shared" si="633"/>
        <v/>
      </c>
      <c r="IE209" s="187" t="str">
        <f t="shared" si="634"/>
        <v/>
      </c>
      <c r="IF209" s="187" t="str">
        <f t="shared" si="635"/>
        <v/>
      </c>
      <c r="IG209" s="187" t="str">
        <f t="shared" si="636"/>
        <v/>
      </c>
      <c r="IH209" s="78" t="str">
        <f>A209&amp;" "&amp;F209&amp;" "&amp;Data[[#This Row],[mes]]</f>
        <v>Roderick Dario Tack Urriola Outbound jun-26</v>
      </c>
      <c r="II209" s="78">
        <f t="shared" si="671"/>
        <v>3</v>
      </c>
      <c r="IJ209" s="78">
        <f t="shared" si="542"/>
        <v>0</v>
      </c>
      <c r="IK209" s="78">
        <f>IF(Data[[#This Row],[Muestra Critica]]&gt;0,Data[[#This Row],[Muestra Critica]],"")</f>
        <v>1</v>
      </c>
      <c r="IL209">
        <f>IF(IK209="","",COUNTIF($IK$3:$IK624,IK209))</f>
        <v>397</v>
      </c>
      <c r="IM209">
        <f t="shared" si="543"/>
        <v>0</v>
      </c>
      <c r="IN209" s="188" t="str">
        <f t="shared" si="637"/>
        <v>jun-26</v>
      </c>
      <c r="IO209" s="78"/>
      <c r="IP209" s="78"/>
      <c r="IQ209" s="78"/>
      <c r="IR209" s="78"/>
      <c r="IS209" s="78" t="str">
        <f ca="1">IFERROR(_xlfn.XLOOKUP(A:A,HC!B:B,HC!E:E,,0),0)</f>
        <v>&gt; 60 dias</v>
      </c>
    </row>
    <row r="210" spans="1:253" ht="15.5">
      <c r="A210" s="205" t="s">
        <v>329</v>
      </c>
      <c r="B210" s="205">
        <v>62049708</v>
      </c>
      <c r="C210" s="210">
        <v>46174</v>
      </c>
      <c r="D210" s="205" t="s">
        <v>449</v>
      </c>
      <c r="E210" s="205" t="s">
        <v>434</v>
      </c>
      <c r="F210" s="205" t="s">
        <v>32</v>
      </c>
      <c r="G210" s="205" t="s">
        <v>436</v>
      </c>
      <c r="H210" s="205" t="s">
        <v>455</v>
      </c>
      <c r="I210" s="206" t="s">
        <v>447</v>
      </c>
      <c r="J210" s="168" t="s">
        <v>33</v>
      </c>
      <c r="K210" s="168" t="s">
        <v>33</v>
      </c>
      <c r="L210" s="168" t="s">
        <v>33</v>
      </c>
      <c r="M210" s="168" t="s">
        <v>33</v>
      </c>
      <c r="N210" s="168" t="s">
        <v>33</v>
      </c>
      <c r="O210" s="168" t="s">
        <v>33</v>
      </c>
      <c r="P210" s="168" t="s">
        <v>33</v>
      </c>
      <c r="Q210" s="168" t="s">
        <v>33</v>
      </c>
      <c r="R210" s="168" t="s">
        <v>33</v>
      </c>
      <c r="S210" s="168" t="s">
        <v>33</v>
      </c>
      <c r="T210" s="168" t="s">
        <v>33</v>
      </c>
      <c r="U210" s="168" t="s">
        <v>33</v>
      </c>
      <c r="V210" s="169" t="s">
        <v>33</v>
      </c>
      <c r="W210" s="169" t="s">
        <v>33</v>
      </c>
      <c r="X210" s="169" t="s">
        <v>33</v>
      </c>
      <c r="Y210" s="169" t="s">
        <v>33</v>
      </c>
      <c r="Z210" s="169" t="s">
        <v>33</v>
      </c>
      <c r="AA210" s="169" t="s">
        <v>33</v>
      </c>
      <c r="AB210" s="169" t="s">
        <v>33</v>
      </c>
      <c r="AC210" s="169" t="s">
        <v>33</v>
      </c>
      <c r="AD210" s="169" t="s">
        <v>33</v>
      </c>
      <c r="AE210" s="169" t="s">
        <v>33</v>
      </c>
      <c r="AF210" s="169" t="s">
        <v>33</v>
      </c>
      <c r="AG210" s="169" t="s">
        <v>33</v>
      </c>
      <c r="AH210" s="169" t="s">
        <v>33</v>
      </c>
      <c r="AI210" s="169" t="s">
        <v>33</v>
      </c>
      <c r="AJ210" s="169" t="s">
        <v>33</v>
      </c>
      <c r="AK210" s="169" t="s">
        <v>33</v>
      </c>
      <c r="AL210" s="169" t="s">
        <v>33</v>
      </c>
      <c r="AM210" s="169" t="s">
        <v>33</v>
      </c>
      <c r="AN210" s="169" t="s">
        <v>33</v>
      </c>
      <c r="AO210" s="169" t="s">
        <v>33</v>
      </c>
      <c r="AP210" s="169" t="s">
        <v>33</v>
      </c>
      <c r="AQ210" s="169" t="s">
        <v>464</v>
      </c>
      <c r="AR210" s="169" t="s">
        <v>33</v>
      </c>
      <c r="AS210" s="169" t="s">
        <v>33</v>
      </c>
      <c r="AT210" s="169" t="s">
        <v>34</v>
      </c>
      <c r="AU210" s="169" t="s">
        <v>33</v>
      </c>
      <c r="AV210" s="169" t="s">
        <v>34</v>
      </c>
      <c r="AW210" s="169" t="s">
        <v>34</v>
      </c>
      <c r="AX210" s="169" t="s">
        <v>33</v>
      </c>
      <c r="AY210" s="169" t="s">
        <v>33</v>
      </c>
      <c r="AZ210" s="169" t="s">
        <v>33</v>
      </c>
      <c r="BA210" s="169" t="s">
        <v>33</v>
      </c>
      <c r="BB210" s="169" t="s">
        <v>33</v>
      </c>
      <c r="BC210" s="207" t="s">
        <v>33</v>
      </c>
      <c r="BD210" s="207" t="s">
        <v>33</v>
      </c>
      <c r="BE210" s="207" t="s">
        <v>33</v>
      </c>
      <c r="BF210" s="208" t="s">
        <v>33</v>
      </c>
      <c r="BG210" s="196"/>
      <c r="BH210" s="211" t="str">
        <f>Data[[#This Row],[Tipo de Muestra]]</f>
        <v>Critica</v>
      </c>
      <c r="BI210" s="196"/>
      <c r="BJ210" s="196"/>
      <c r="BK210">
        <f t="shared" si="545"/>
        <v>1</v>
      </c>
      <c r="BL210">
        <f t="shared" si="546"/>
        <v>1</v>
      </c>
      <c r="BM210">
        <f t="shared" si="503"/>
        <v>1</v>
      </c>
      <c r="BN210">
        <f t="shared" si="504"/>
        <v>1</v>
      </c>
      <c r="BO210">
        <f t="shared" si="505"/>
        <v>1</v>
      </c>
      <c r="BP210">
        <f t="shared" si="506"/>
        <v>1</v>
      </c>
      <c r="BQ210">
        <f t="shared" si="507"/>
        <v>1</v>
      </c>
      <c r="BR210">
        <f t="shared" si="508"/>
        <v>1</v>
      </c>
      <c r="BS210">
        <f t="shared" si="509"/>
        <v>1</v>
      </c>
      <c r="BT210">
        <f t="shared" si="510"/>
        <v>1</v>
      </c>
      <c r="BU210">
        <f t="shared" si="511"/>
        <v>1</v>
      </c>
      <c r="BV210">
        <f t="shared" si="512"/>
        <v>1</v>
      </c>
      <c r="BW210">
        <f t="shared" si="513"/>
        <v>1</v>
      </c>
      <c r="BX210">
        <f t="shared" si="514"/>
        <v>1</v>
      </c>
      <c r="BY210">
        <f t="shared" si="515"/>
        <v>1</v>
      </c>
      <c r="BZ210">
        <f t="shared" si="516"/>
        <v>1</v>
      </c>
      <c r="CA210">
        <f t="shared" si="517"/>
        <v>1</v>
      </c>
      <c r="CB210">
        <f t="shared" si="518"/>
        <v>1</v>
      </c>
      <c r="CC210">
        <f t="shared" si="519"/>
        <v>1</v>
      </c>
      <c r="CD210">
        <f t="shared" si="520"/>
        <v>1</v>
      </c>
      <c r="CE210">
        <f t="shared" si="521"/>
        <v>1</v>
      </c>
      <c r="CF210">
        <f t="shared" si="638"/>
        <v>1</v>
      </c>
      <c r="CG210">
        <f t="shared" si="639"/>
        <v>1</v>
      </c>
      <c r="CH210">
        <f t="shared" si="640"/>
        <v>1</v>
      </c>
      <c r="CI210">
        <f t="shared" si="641"/>
        <v>1</v>
      </c>
      <c r="CJ210">
        <f t="shared" si="642"/>
        <v>1</v>
      </c>
      <c r="CK210">
        <f t="shared" si="643"/>
        <v>1</v>
      </c>
      <c r="CL210">
        <f t="shared" si="644"/>
        <v>1</v>
      </c>
      <c r="CM210">
        <f t="shared" si="645"/>
        <v>1</v>
      </c>
      <c r="CN210">
        <f t="shared" si="646"/>
        <v>1</v>
      </c>
      <c r="CO210">
        <f t="shared" si="647"/>
        <v>1</v>
      </c>
      <c r="CP210">
        <f t="shared" si="648"/>
        <v>1</v>
      </c>
      <c r="CQ210">
        <f t="shared" si="649"/>
        <v>1</v>
      </c>
      <c r="CR210">
        <f t="shared" si="650"/>
        <v>1</v>
      </c>
      <c r="CS210">
        <f t="shared" si="651"/>
        <v>1</v>
      </c>
      <c r="CT210">
        <f t="shared" si="652"/>
        <v>0</v>
      </c>
      <c r="CU210">
        <f t="shared" si="653"/>
        <v>1</v>
      </c>
      <c r="CV210">
        <f t="shared" si="654"/>
        <v>0</v>
      </c>
      <c r="CW210">
        <f t="shared" si="655"/>
        <v>0</v>
      </c>
      <c r="CX210">
        <f t="shared" si="656"/>
        <v>1</v>
      </c>
      <c r="CY210">
        <f t="shared" si="657"/>
        <v>1</v>
      </c>
      <c r="CZ210">
        <f t="shared" si="658"/>
        <v>1</v>
      </c>
      <c r="DA210">
        <f t="shared" si="659"/>
        <v>1</v>
      </c>
      <c r="DB210">
        <f t="shared" si="660"/>
        <v>1</v>
      </c>
      <c r="DC210" s="187">
        <f t="shared" si="661"/>
        <v>1</v>
      </c>
      <c r="DD210" s="187">
        <f t="shared" si="662"/>
        <v>1</v>
      </c>
      <c r="DE210" s="187">
        <f t="shared" si="663"/>
        <v>1</v>
      </c>
      <c r="DF210" s="187">
        <f t="shared" si="547"/>
        <v>1</v>
      </c>
      <c r="DG210">
        <f t="shared" si="522"/>
        <v>1</v>
      </c>
      <c r="DH210" s="7">
        <f t="shared" si="548"/>
        <v>0.15</v>
      </c>
      <c r="DI210" s="7">
        <f t="shared" si="549"/>
        <v>0.15</v>
      </c>
      <c r="DJ210" s="7">
        <f t="shared" si="550"/>
        <v>0.15</v>
      </c>
      <c r="DK210" s="7">
        <f t="shared" si="523"/>
        <v>0.15</v>
      </c>
      <c r="DL210" s="7">
        <f t="shared" si="551"/>
        <v>0.3</v>
      </c>
      <c r="DM210" s="7">
        <f t="shared" si="552"/>
        <v>0.3</v>
      </c>
      <c r="DN210" s="7">
        <f t="shared" si="553"/>
        <v>0.3</v>
      </c>
      <c r="DO210" s="7">
        <f t="shared" si="554"/>
        <v>0.3</v>
      </c>
      <c r="DP210" s="7">
        <f>IF(MIN(Data[[#This Row],[¿El agente demuestra escucha activa durante la gestión?6]:[¿El agente parafrasea para confirmar entendimiento?9]])=0,0,30%)</f>
        <v>0.3</v>
      </c>
      <c r="DQ210" s="7">
        <f t="shared" si="555"/>
        <v>0.3</v>
      </c>
      <c r="DR210" s="7">
        <f t="shared" si="556"/>
        <v>0.3</v>
      </c>
      <c r="DS210" s="7">
        <f t="shared" si="557"/>
        <v>0.3</v>
      </c>
      <c r="DT210" s="7">
        <f t="shared" si="558"/>
        <v>0.3</v>
      </c>
      <c r="DU210" s="7">
        <f>IF(MIN(Data[[#This Row],[¿El agente adapta su comunicación al cliente?11]:[¿El agente utiliza el plural corporativo correctamente?14]])=0,0,30%)</f>
        <v>0.3</v>
      </c>
      <c r="DV210" s="7">
        <f t="shared" si="559"/>
        <v>0.25</v>
      </c>
      <c r="DW210" s="7">
        <f t="shared" si="524"/>
        <v>0.25</v>
      </c>
      <c r="DX210" s="7">
        <f t="shared" si="525"/>
        <v>1</v>
      </c>
      <c r="DY210" s="7">
        <f t="shared" si="664"/>
        <v>1</v>
      </c>
      <c r="DZ210" s="7">
        <f t="shared" si="665"/>
        <v>1</v>
      </c>
      <c r="EA210" s="7">
        <f t="shared" si="666"/>
        <v>1</v>
      </c>
      <c r="EB210" s="7">
        <f t="shared" si="667"/>
        <v>1</v>
      </c>
      <c r="EC210" s="7">
        <f t="shared" si="526"/>
        <v>1</v>
      </c>
      <c r="ED210" s="7">
        <f t="shared" si="560"/>
        <v>1</v>
      </c>
      <c r="EE210" s="7">
        <f t="shared" si="561"/>
        <v>1</v>
      </c>
      <c r="EF210" s="7">
        <f>IF(SUM(Data[[#This Row],[¿El agente presenta correctamente los beneficios del producto?23]:[¿El agente comunica beneficios emocionales al cliente?24]])=200%,100%,0%)</f>
        <v>1</v>
      </c>
      <c r="EG210" s="7">
        <f t="shared" si="562"/>
        <v>1</v>
      </c>
      <c r="EH210" s="7">
        <f t="shared" si="563"/>
        <v>1</v>
      </c>
      <c r="EI210" s="7">
        <f t="shared" si="564"/>
        <v>1</v>
      </c>
      <c r="EJ210" s="7">
        <f t="shared" si="527"/>
        <v>1</v>
      </c>
      <c r="EK210" s="7">
        <f t="shared" si="565"/>
        <v>1</v>
      </c>
      <c r="EL210" s="7">
        <f>+Data[[#This Row],[¿El agente explica los términos y condiciones del servicio?28]]</f>
        <v>1</v>
      </c>
      <c r="EM210" s="7">
        <f t="shared" si="566"/>
        <v>1</v>
      </c>
      <c r="EN210" s="7">
        <f>+Data[[#This Row],[¿El agente identifica correctamente la solicitud del cliente? 2]]</f>
        <v>1</v>
      </c>
      <c r="EO210" s="7">
        <f t="shared" si="567"/>
        <v>1</v>
      </c>
      <c r="EP210" s="7">
        <f t="shared" si="568"/>
        <v>1</v>
      </c>
      <c r="EQ210" s="7">
        <f t="shared" si="569"/>
        <v>1</v>
      </c>
      <c r="ER210" s="7">
        <f t="shared" si="528"/>
        <v>1</v>
      </c>
      <c r="ES210" s="7">
        <f t="shared" si="570"/>
        <v>1</v>
      </c>
      <c r="ET210" s="7">
        <f t="shared" si="571"/>
        <v>1</v>
      </c>
      <c r="EU210" s="7">
        <f t="shared" si="529"/>
        <v>1</v>
      </c>
      <c r="EV210" s="7">
        <f t="shared" si="572"/>
        <v>1</v>
      </c>
      <c r="EW210" s="7">
        <f t="shared" si="573"/>
        <v>1</v>
      </c>
      <c r="EX210" s="7">
        <f t="shared" si="668"/>
        <v>1</v>
      </c>
      <c r="EY210" s="7">
        <f t="shared" si="669"/>
        <v>1</v>
      </c>
      <c r="EZ210" s="7">
        <f t="shared" si="574"/>
        <v>1</v>
      </c>
      <c r="FA210" s="7">
        <f t="shared" si="670"/>
        <v>1</v>
      </c>
      <c r="FB210" s="7">
        <f t="shared" si="530"/>
        <v>1</v>
      </c>
      <c r="FC210" s="7">
        <f t="shared" si="531"/>
        <v>1</v>
      </c>
      <c r="FD210" s="7">
        <f t="shared" si="575"/>
        <v>1</v>
      </c>
      <c r="FE210" s="7">
        <f t="shared" si="576"/>
        <v>1</v>
      </c>
      <c r="FF210" s="7">
        <f t="shared" si="577"/>
        <v>0</v>
      </c>
      <c r="FG210" s="7">
        <f t="shared" si="578"/>
        <v>1</v>
      </c>
      <c r="FH210" s="7">
        <f t="shared" si="579"/>
        <v>0</v>
      </c>
      <c r="FI210" s="7">
        <f t="shared" si="580"/>
        <v>0</v>
      </c>
      <c r="FJ210" s="7">
        <f t="shared" si="532"/>
        <v>0</v>
      </c>
      <c r="FK210" s="7">
        <f t="shared" si="581"/>
        <v>1</v>
      </c>
      <c r="FL210" s="7">
        <f>+Data[[#This Row],[¿El agente gestiona la oferta según la campaña vigente?48]]</f>
        <v>1</v>
      </c>
      <c r="FM210" s="7">
        <f t="shared" si="582"/>
        <v>1</v>
      </c>
      <c r="FN210" s="7">
        <f t="shared" si="583"/>
        <v>1</v>
      </c>
      <c r="FO210" s="7">
        <f t="shared" si="584"/>
        <v>1</v>
      </c>
      <c r="FP210" s="7">
        <f t="shared" si="533"/>
        <v>1</v>
      </c>
      <c r="FQ210" s="7">
        <f t="shared" si="585"/>
        <v>1</v>
      </c>
      <c r="FR210" s="7">
        <f>+Data[[#This Row],[¿El agente registra correctamente todas las interacciones?52]]</f>
        <v>1</v>
      </c>
      <c r="FS210" s="7">
        <f t="shared" si="534"/>
        <v>0</v>
      </c>
      <c r="FT210" s="240">
        <f t="shared" si="586"/>
        <v>1</v>
      </c>
      <c r="FU210" s="7">
        <f>+Data[[#This Row],[¿El agente confirma la titularidad del cliente adecuadamente?53]]</f>
        <v>1</v>
      </c>
      <c r="FV210" s="240">
        <f t="shared" si="587"/>
        <v>1</v>
      </c>
      <c r="FW210" s="240">
        <f t="shared" si="588"/>
        <v>1</v>
      </c>
      <c r="FX210" s="7">
        <f t="shared" si="535"/>
        <v>1</v>
      </c>
      <c r="FY210" s="240">
        <f t="shared" si="589"/>
        <v>1</v>
      </c>
      <c r="FZ210" s="7">
        <f>+Data[[#This Row],[¿El agente evita compartir información sensible?56]]</f>
        <v>1</v>
      </c>
      <c r="GA210" s="7">
        <f t="shared" si="536"/>
        <v>1</v>
      </c>
      <c r="GB210" s="189">
        <f t="shared" si="537"/>
        <v>0.1</v>
      </c>
      <c r="GC210" s="189">
        <f t="shared" si="538"/>
        <v>0.3</v>
      </c>
      <c r="GD210" s="190">
        <f t="shared" si="539"/>
        <v>0</v>
      </c>
      <c r="GE210" s="190">
        <f t="shared" si="540"/>
        <v>0.3</v>
      </c>
      <c r="GF210" s="7">
        <f t="shared" si="541"/>
        <v>0.7</v>
      </c>
      <c r="GG210" s="187">
        <f>1</f>
        <v>1</v>
      </c>
      <c r="GH210" s="187">
        <f t="shared" si="590"/>
        <v>1</v>
      </c>
      <c r="GI210" t="str">
        <f t="shared" si="591"/>
        <v/>
      </c>
      <c r="GJ210" t="str">
        <f t="shared" si="592"/>
        <v/>
      </c>
      <c r="GK210" t="str">
        <f t="shared" si="593"/>
        <v/>
      </c>
      <c r="GN210" t="str">
        <f t="shared" si="594"/>
        <v/>
      </c>
      <c r="GO210" t="str">
        <f t="shared" si="595"/>
        <v/>
      </c>
      <c r="GP210" t="str">
        <f t="shared" si="596"/>
        <v/>
      </c>
      <c r="GQ210" t="str">
        <f t="shared" si="597"/>
        <v/>
      </c>
      <c r="GR210" t="str">
        <f t="shared" si="598"/>
        <v/>
      </c>
      <c r="GS210" t="str">
        <f t="shared" si="599"/>
        <v/>
      </c>
      <c r="GT210" t="str">
        <f t="shared" si="600"/>
        <v/>
      </c>
      <c r="GU210" t="e">
        <f>IF(#REF!="No",#REF!,"")</f>
        <v>#REF!</v>
      </c>
      <c r="GV210" t="str">
        <f t="shared" si="601"/>
        <v/>
      </c>
      <c r="GW210" t="str">
        <f t="shared" si="602"/>
        <v/>
      </c>
      <c r="GX210" t="str">
        <f t="shared" si="603"/>
        <v/>
      </c>
      <c r="GY210" t="str">
        <f t="shared" si="604"/>
        <v/>
      </c>
      <c r="GZ210" t="str">
        <f t="shared" si="605"/>
        <v/>
      </c>
      <c r="HA210" t="str">
        <f t="shared" si="606"/>
        <v/>
      </c>
      <c r="HB210" t="str">
        <f t="shared" si="607"/>
        <v/>
      </c>
      <c r="HC210" t="str">
        <f t="shared" si="608"/>
        <v/>
      </c>
      <c r="HD210" t="str">
        <f t="shared" si="609"/>
        <v/>
      </c>
      <c r="HE210" t="str">
        <f t="shared" si="610"/>
        <v/>
      </c>
      <c r="HF210" t="str">
        <f t="shared" si="611"/>
        <v/>
      </c>
      <c r="HG210" t="str">
        <f t="shared" si="612"/>
        <v/>
      </c>
      <c r="HH210" t="str">
        <f t="shared" si="613"/>
        <v/>
      </c>
      <c r="HI210" t="str">
        <f t="shared" si="614"/>
        <v/>
      </c>
      <c r="HJ210" t="str">
        <f t="shared" si="615"/>
        <v/>
      </c>
      <c r="HK210" t="str">
        <f t="shared" si="616"/>
        <v/>
      </c>
      <c r="HL210" t="str">
        <f t="shared" si="617"/>
        <v/>
      </c>
      <c r="HM210" t="str">
        <f t="shared" si="618"/>
        <v/>
      </c>
      <c r="HN210" t="str">
        <f t="shared" si="619"/>
        <v/>
      </c>
      <c r="HO210" t="str">
        <f t="shared" si="620"/>
        <v/>
      </c>
      <c r="HP210" t="str">
        <f t="shared" si="621"/>
        <v/>
      </c>
      <c r="HQ210" t="e">
        <f>IF(#REF!="No",#REF!,"")</f>
        <v>#REF!</v>
      </c>
      <c r="HR210" t="e">
        <f>IF(#REF!="No",#REF!,"")</f>
        <v>#REF!</v>
      </c>
      <c r="HS210" t="str">
        <f t="shared" si="622"/>
        <v/>
      </c>
      <c r="HT210" t="str">
        <f t="shared" si="623"/>
        <v/>
      </c>
      <c r="HU210" t="str">
        <f t="shared" si="624"/>
        <v xml:space="preserve">¿El agente indaga o sondea adecuadamente las necesidades del cliente? </v>
      </c>
      <c r="HV210" t="str">
        <f t="shared" si="625"/>
        <v/>
      </c>
      <c r="HW210" t="str">
        <f t="shared" si="626"/>
        <v xml:space="preserve">¿El agente realiza seguimiento adecuado al caso o solicitud? </v>
      </c>
      <c r="HX210" t="str">
        <f t="shared" si="627"/>
        <v xml:space="preserve">¿El agente maneja correctamente las objeciones del cliente? </v>
      </c>
      <c r="HY210" t="str">
        <f t="shared" si="628"/>
        <v/>
      </c>
      <c r="HZ210" t="str">
        <f t="shared" si="629"/>
        <v/>
      </c>
      <c r="IA210" t="str">
        <f t="shared" si="630"/>
        <v/>
      </c>
      <c r="IB210" t="str">
        <f t="shared" si="631"/>
        <v/>
      </c>
      <c r="IC210" t="str">
        <f t="shared" si="632"/>
        <v/>
      </c>
      <c r="ID210" s="187" t="str">
        <f t="shared" si="633"/>
        <v/>
      </c>
      <c r="IE210" s="187" t="str">
        <f t="shared" si="634"/>
        <v/>
      </c>
      <c r="IF210" s="187" t="str">
        <f t="shared" si="635"/>
        <v/>
      </c>
      <c r="IG210" s="187" t="str">
        <f t="shared" si="636"/>
        <v/>
      </c>
      <c r="IH210" s="78" t="str">
        <f>A210&amp;" "&amp;F210&amp;" "&amp;Data[[#This Row],[mes]]</f>
        <v>Ediany Yatzury Simons Delgado Outbound jun-26</v>
      </c>
      <c r="II210" s="78">
        <f t="shared" si="671"/>
        <v>3</v>
      </c>
      <c r="IJ210" s="78">
        <f t="shared" si="542"/>
        <v>0</v>
      </c>
      <c r="IK210" s="78">
        <f>IF(Data[[#This Row],[Muestra Critica]]&gt;0,Data[[#This Row],[Muestra Critica]],"")</f>
        <v>1</v>
      </c>
      <c r="IL210">
        <f>IF(IK210="","",COUNTIF($IK$3:$IK625,IK210))</f>
        <v>397</v>
      </c>
      <c r="IM210">
        <f t="shared" si="543"/>
        <v>0</v>
      </c>
      <c r="IN210" s="188" t="str">
        <f t="shared" si="637"/>
        <v>jun-26</v>
      </c>
      <c r="IO210" s="78"/>
      <c r="IP210" s="78"/>
      <c r="IQ210" s="78"/>
      <c r="IR210" s="78"/>
      <c r="IS210" s="78" t="str">
        <f ca="1">IFERROR(_xlfn.XLOOKUP(A:A,HC!B:B,HC!E:E,,0),0)</f>
        <v>&gt; 60 dias</v>
      </c>
    </row>
    <row r="211" spans="1:253" ht="15.5">
      <c r="A211" s="205" t="s">
        <v>334</v>
      </c>
      <c r="B211" s="205">
        <v>66944229</v>
      </c>
      <c r="C211" s="210">
        <v>46174</v>
      </c>
      <c r="D211" s="205" t="s">
        <v>449</v>
      </c>
      <c r="E211" s="205" t="s">
        <v>434</v>
      </c>
      <c r="F211" s="205" t="s">
        <v>32</v>
      </c>
      <c r="G211" s="205" t="s">
        <v>436</v>
      </c>
      <c r="H211" s="205" t="s">
        <v>455</v>
      </c>
      <c r="I211" s="206" t="s">
        <v>447</v>
      </c>
      <c r="J211" s="168" t="s">
        <v>33</v>
      </c>
      <c r="K211" s="168" t="s">
        <v>33</v>
      </c>
      <c r="L211" s="168" t="s">
        <v>33</v>
      </c>
      <c r="M211" s="168" t="s">
        <v>33</v>
      </c>
      <c r="N211" s="168" t="s">
        <v>33</v>
      </c>
      <c r="O211" s="168" t="s">
        <v>33</v>
      </c>
      <c r="P211" s="168" t="s">
        <v>33</v>
      </c>
      <c r="Q211" s="168" t="s">
        <v>33</v>
      </c>
      <c r="R211" s="168" t="s">
        <v>33</v>
      </c>
      <c r="S211" s="168" t="s">
        <v>33</v>
      </c>
      <c r="T211" s="168" t="s">
        <v>33</v>
      </c>
      <c r="U211" s="168" t="s">
        <v>33</v>
      </c>
      <c r="V211" s="169" t="s">
        <v>33</v>
      </c>
      <c r="W211" s="169" t="s">
        <v>33</v>
      </c>
      <c r="X211" s="169" t="s">
        <v>33</v>
      </c>
      <c r="Y211" s="169" t="s">
        <v>33</v>
      </c>
      <c r="Z211" s="169" t="s">
        <v>33</v>
      </c>
      <c r="AA211" s="169" t="s">
        <v>34</v>
      </c>
      <c r="AB211" s="169" t="s">
        <v>33</v>
      </c>
      <c r="AC211" s="169" t="s">
        <v>33</v>
      </c>
      <c r="AD211" s="169" t="s">
        <v>33</v>
      </c>
      <c r="AE211" s="169" t="s">
        <v>33</v>
      </c>
      <c r="AF211" s="169" t="s">
        <v>33</v>
      </c>
      <c r="AG211" s="169" t="s">
        <v>33</v>
      </c>
      <c r="AH211" s="169" t="s">
        <v>33</v>
      </c>
      <c r="AI211" s="169" t="s">
        <v>33</v>
      </c>
      <c r="AJ211" s="169" t="s">
        <v>33</v>
      </c>
      <c r="AK211" s="169" t="s">
        <v>33</v>
      </c>
      <c r="AL211" s="169" t="s">
        <v>33</v>
      </c>
      <c r="AM211" s="169" t="s">
        <v>33</v>
      </c>
      <c r="AN211" s="169" t="s">
        <v>33</v>
      </c>
      <c r="AO211" s="169" t="s">
        <v>33</v>
      </c>
      <c r="AP211" s="169" t="s">
        <v>33</v>
      </c>
      <c r="AQ211" s="169" t="s">
        <v>464</v>
      </c>
      <c r="AR211" s="169" t="s">
        <v>34</v>
      </c>
      <c r="AS211" s="169" t="s">
        <v>34</v>
      </c>
      <c r="AT211" s="169" t="s">
        <v>34</v>
      </c>
      <c r="AU211" s="169" t="s">
        <v>33</v>
      </c>
      <c r="AV211" s="169" t="s">
        <v>34</v>
      </c>
      <c r="AW211" s="169" t="s">
        <v>34</v>
      </c>
      <c r="AX211" s="169" t="s">
        <v>33</v>
      </c>
      <c r="AY211" s="169" t="s">
        <v>33</v>
      </c>
      <c r="AZ211" s="169" t="s">
        <v>33</v>
      </c>
      <c r="BA211" s="169" t="s">
        <v>33</v>
      </c>
      <c r="BB211" s="169" t="s">
        <v>33</v>
      </c>
      <c r="BC211" s="207" t="s">
        <v>33</v>
      </c>
      <c r="BD211" s="207" t="s">
        <v>33</v>
      </c>
      <c r="BE211" s="207" t="s">
        <v>33</v>
      </c>
      <c r="BF211" s="208" t="s">
        <v>33</v>
      </c>
      <c r="BG211" s="196"/>
      <c r="BH211" s="211" t="str">
        <f>Data[[#This Row],[Tipo de Muestra]]</f>
        <v>Critica</v>
      </c>
      <c r="BI211" s="196"/>
      <c r="BJ211" s="196"/>
      <c r="BK211">
        <f t="shared" si="545"/>
        <v>1</v>
      </c>
      <c r="BL211">
        <f t="shared" si="546"/>
        <v>1</v>
      </c>
      <c r="BM211">
        <f t="shared" si="503"/>
        <v>1</v>
      </c>
      <c r="BN211">
        <f t="shared" si="504"/>
        <v>1</v>
      </c>
      <c r="BO211">
        <f t="shared" si="505"/>
        <v>1</v>
      </c>
      <c r="BP211">
        <f t="shared" si="506"/>
        <v>1</v>
      </c>
      <c r="BQ211">
        <f t="shared" si="507"/>
        <v>1</v>
      </c>
      <c r="BR211">
        <f t="shared" si="508"/>
        <v>1</v>
      </c>
      <c r="BS211">
        <f t="shared" si="509"/>
        <v>1</v>
      </c>
      <c r="BT211">
        <f t="shared" si="510"/>
        <v>1</v>
      </c>
      <c r="BU211">
        <f t="shared" si="511"/>
        <v>1</v>
      </c>
      <c r="BV211">
        <f t="shared" si="512"/>
        <v>1</v>
      </c>
      <c r="BW211">
        <f t="shared" si="513"/>
        <v>1</v>
      </c>
      <c r="BX211">
        <f t="shared" si="514"/>
        <v>1</v>
      </c>
      <c r="BY211">
        <f t="shared" si="515"/>
        <v>1</v>
      </c>
      <c r="BZ211">
        <f t="shared" si="516"/>
        <v>1</v>
      </c>
      <c r="CA211">
        <f t="shared" si="517"/>
        <v>1</v>
      </c>
      <c r="CB211">
        <f t="shared" si="518"/>
        <v>0</v>
      </c>
      <c r="CC211">
        <f t="shared" si="519"/>
        <v>1</v>
      </c>
      <c r="CD211">
        <f t="shared" si="520"/>
        <v>1</v>
      </c>
      <c r="CE211">
        <f t="shared" si="521"/>
        <v>1</v>
      </c>
      <c r="CF211">
        <f t="shared" si="638"/>
        <v>1</v>
      </c>
      <c r="CG211">
        <f t="shared" si="639"/>
        <v>1</v>
      </c>
      <c r="CH211">
        <f t="shared" si="640"/>
        <v>1</v>
      </c>
      <c r="CI211">
        <f t="shared" si="641"/>
        <v>1</v>
      </c>
      <c r="CJ211">
        <f t="shared" si="642"/>
        <v>1</v>
      </c>
      <c r="CK211">
        <f t="shared" si="643"/>
        <v>1</v>
      </c>
      <c r="CL211">
        <f t="shared" si="644"/>
        <v>1</v>
      </c>
      <c r="CM211">
        <f t="shared" si="645"/>
        <v>1</v>
      </c>
      <c r="CN211">
        <f t="shared" si="646"/>
        <v>1</v>
      </c>
      <c r="CO211">
        <f t="shared" si="647"/>
        <v>1</v>
      </c>
      <c r="CP211">
        <f t="shared" si="648"/>
        <v>1</v>
      </c>
      <c r="CQ211">
        <f t="shared" si="649"/>
        <v>1</v>
      </c>
      <c r="CR211">
        <f t="shared" si="650"/>
        <v>0</v>
      </c>
      <c r="CS211">
        <f t="shared" si="651"/>
        <v>0</v>
      </c>
      <c r="CT211">
        <f t="shared" si="652"/>
        <v>0</v>
      </c>
      <c r="CU211">
        <f t="shared" si="653"/>
        <v>1</v>
      </c>
      <c r="CV211">
        <f t="shared" si="654"/>
        <v>0</v>
      </c>
      <c r="CW211">
        <f t="shared" si="655"/>
        <v>0</v>
      </c>
      <c r="CX211">
        <f t="shared" si="656"/>
        <v>1</v>
      </c>
      <c r="CY211">
        <f t="shared" si="657"/>
        <v>1</v>
      </c>
      <c r="CZ211">
        <f t="shared" si="658"/>
        <v>1</v>
      </c>
      <c r="DA211">
        <f t="shared" si="659"/>
        <v>1</v>
      </c>
      <c r="DB211">
        <f t="shared" si="660"/>
        <v>1</v>
      </c>
      <c r="DC211" s="187">
        <f t="shared" si="661"/>
        <v>1</v>
      </c>
      <c r="DD211" s="187">
        <f t="shared" si="662"/>
        <v>1</v>
      </c>
      <c r="DE211" s="187">
        <f t="shared" si="663"/>
        <v>1</v>
      </c>
      <c r="DF211" s="187">
        <f t="shared" si="547"/>
        <v>1</v>
      </c>
      <c r="DG211">
        <f t="shared" si="522"/>
        <v>1</v>
      </c>
      <c r="DH211" s="7">
        <f t="shared" si="548"/>
        <v>0.15</v>
      </c>
      <c r="DI211" s="7">
        <f t="shared" si="549"/>
        <v>0.15</v>
      </c>
      <c r="DJ211" s="7">
        <f t="shared" si="550"/>
        <v>0.15</v>
      </c>
      <c r="DK211" s="7">
        <f t="shared" si="523"/>
        <v>0.15</v>
      </c>
      <c r="DL211" s="7">
        <f t="shared" si="551"/>
        <v>0.3</v>
      </c>
      <c r="DM211" s="7">
        <f t="shared" si="552"/>
        <v>0.3</v>
      </c>
      <c r="DN211" s="7">
        <f t="shared" si="553"/>
        <v>0.3</v>
      </c>
      <c r="DO211" s="7">
        <f t="shared" si="554"/>
        <v>0.3</v>
      </c>
      <c r="DP211" s="7">
        <f>IF(MIN(Data[[#This Row],[¿El agente demuestra escucha activa durante la gestión?6]:[¿El agente parafrasea para confirmar entendimiento?9]])=0,0,30%)</f>
        <v>0.3</v>
      </c>
      <c r="DQ211" s="7">
        <f t="shared" si="555"/>
        <v>0.3</v>
      </c>
      <c r="DR211" s="7">
        <f t="shared" si="556"/>
        <v>0.3</v>
      </c>
      <c r="DS211" s="7">
        <f t="shared" si="557"/>
        <v>0.3</v>
      </c>
      <c r="DT211" s="7">
        <f t="shared" si="558"/>
        <v>0.3</v>
      </c>
      <c r="DU211" s="7">
        <f>IF(MIN(Data[[#This Row],[¿El agente adapta su comunicación al cliente?11]:[¿El agente utiliza el plural corporativo correctamente?14]])=0,0,30%)</f>
        <v>0.3</v>
      </c>
      <c r="DV211" s="7">
        <f t="shared" si="559"/>
        <v>0.25</v>
      </c>
      <c r="DW211" s="7">
        <f t="shared" si="524"/>
        <v>0.25</v>
      </c>
      <c r="DX211" s="7">
        <f t="shared" si="525"/>
        <v>1</v>
      </c>
      <c r="DY211" s="7">
        <f t="shared" si="664"/>
        <v>1</v>
      </c>
      <c r="DZ211" s="7">
        <f t="shared" si="665"/>
        <v>1</v>
      </c>
      <c r="EA211" s="7">
        <f t="shared" si="666"/>
        <v>1</v>
      </c>
      <c r="EB211" s="7">
        <f t="shared" si="667"/>
        <v>1</v>
      </c>
      <c r="EC211" s="7">
        <f t="shared" si="526"/>
        <v>1</v>
      </c>
      <c r="ED211" s="7">
        <f t="shared" si="560"/>
        <v>1</v>
      </c>
      <c r="EE211" s="7">
        <f t="shared" si="561"/>
        <v>0</v>
      </c>
      <c r="EF211" s="7">
        <f>IF(SUM(Data[[#This Row],[¿El agente presenta correctamente los beneficios del producto?23]:[¿El agente comunica beneficios emocionales al cliente?24]])=200%,100%,0%)</f>
        <v>0</v>
      </c>
      <c r="EG211" s="7">
        <f t="shared" si="562"/>
        <v>1</v>
      </c>
      <c r="EH211" s="7">
        <f t="shared" si="563"/>
        <v>1</v>
      </c>
      <c r="EI211" s="7">
        <f t="shared" si="564"/>
        <v>1</v>
      </c>
      <c r="EJ211" s="7">
        <f t="shared" si="527"/>
        <v>1</v>
      </c>
      <c r="EK211" s="7">
        <f t="shared" si="565"/>
        <v>1</v>
      </c>
      <c r="EL211" s="7">
        <f>+Data[[#This Row],[¿El agente explica los términos y condiciones del servicio?28]]</f>
        <v>1</v>
      </c>
      <c r="EM211" s="7">
        <f t="shared" si="566"/>
        <v>1</v>
      </c>
      <c r="EN211" s="7">
        <f>+Data[[#This Row],[¿El agente identifica correctamente la solicitud del cliente? 2]]</f>
        <v>1</v>
      </c>
      <c r="EO211" s="7">
        <f t="shared" si="567"/>
        <v>1</v>
      </c>
      <c r="EP211" s="7">
        <f t="shared" si="568"/>
        <v>1</v>
      </c>
      <c r="EQ211" s="7">
        <f t="shared" si="569"/>
        <v>1</v>
      </c>
      <c r="ER211" s="7">
        <f t="shared" si="528"/>
        <v>1</v>
      </c>
      <c r="ES211" s="7">
        <f t="shared" si="570"/>
        <v>1</v>
      </c>
      <c r="ET211" s="7">
        <f t="shared" si="571"/>
        <v>1</v>
      </c>
      <c r="EU211" s="7">
        <f t="shared" si="529"/>
        <v>1</v>
      </c>
      <c r="EV211" s="7">
        <f t="shared" si="572"/>
        <v>1</v>
      </c>
      <c r="EW211" s="7">
        <f t="shared" si="573"/>
        <v>1</v>
      </c>
      <c r="EX211" s="7">
        <f t="shared" si="668"/>
        <v>1</v>
      </c>
      <c r="EY211" s="7">
        <f t="shared" si="669"/>
        <v>1</v>
      </c>
      <c r="EZ211" s="7">
        <f t="shared" si="574"/>
        <v>1</v>
      </c>
      <c r="FA211" s="7">
        <f t="shared" si="670"/>
        <v>0</v>
      </c>
      <c r="FB211" s="7">
        <f t="shared" si="530"/>
        <v>0</v>
      </c>
      <c r="FC211" s="7">
        <f t="shared" si="531"/>
        <v>0</v>
      </c>
      <c r="FD211" s="7">
        <f t="shared" si="575"/>
        <v>0</v>
      </c>
      <c r="FE211" s="7">
        <f t="shared" si="576"/>
        <v>0</v>
      </c>
      <c r="FF211" s="7">
        <f t="shared" si="577"/>
        <v>0</v>
      </c>
      <c r="FG211" s="7">
        <f t="shared" si="578"/>
        <v>1</v>
      </c>
      <c r="FH211" s="7">
        <f t="shared" si="579"/>
        <v>0</v>
      </c>
      <c r="FI211" s="7">
        <f t="shared" si="580"/>
        <v>0</v>
      </c>
      <c r="FJ211" s="7">
        <f t="shared" si="532"/>
        <v>0</v>
      </c>
      <c r="FK211" s="7">
        <f t="shared" si="581"/>
        <v>1</v>
      </c>
      <c r="FL211" s="7">
        <f>+Data[[#This Row],[¿El agente gestiona la oferta según la campaña vigente?48]]</f>
        <v>1</v>
      </c>
      <c r="FM211" s="7">
        <f t="shared" si="582"/>
        <v>1</v>
      </c>
      <c r="FN211" s="7">
        <f t="shared" si="583"/>
        <v>1</v>
      </c>
      <c r="FO211" s="7">
        <f t="shared" si="584"/>
        <v>1</v>
      </c>
      <c r="FP211" s="7">
        <f t="shared" si="533"/>
        <v>1</v>
      </c>
      <c r="FQ211" s="7">
        <f t="shared" si="585"/>
        <v>1</v>
      </c>
      <c r="FR211" s="7">
        <f>+Data[[#This Row],[¿El agente registra correctamente todas las interacciones?52]]</f>
        <v>1</v>
      </c>
      <c r="FS211" s="7">
        <f t="shared" si="534"/>
        <v>0</v>
      </c>
      <c r="FT211" s="240">
        <f t="shared" si="586"/>
        <v>1</v>
      </c>
      <c r="FU211" s="7">
        <f>+Data[[#This Row],[¿El agente confirma la titularidad del cliente adecuadamente?53]]</f>
        <v>1</v>
      </c>
      <c r="FV211" s="240">
        <f t="shared" si="587"/>
        <v>1</v>
      </c>
      <c r="FW211" s="240">
        <f t="shared" si="588"/>
        <v>1</v>
      </c>
      <c r="FX211" s="7">
        <f t="shared" si="535"/>
        <v>1</v>
      </c>
      <c r="FY211" s="240">
        <f t="shared" si="589"/>
        <v>1</v>
      </c>
      <c r="FZ211" s="7">
        <f>+Data[[#This Row],[¿El agente evita compartir información sensible?56]]</f>
        <v>1</v>
      </c>
      <c r="GA211" s="7">
        <f t="shared" si="536"/>
        <v>1</v>
      </c>
      <c r="GB211" s="189">
        <f t="shared" si="537"/>
        <v>0.1</v>
      </c>
      <c r="GC211" s="189">
        <f t="shared" si="538"/>
        <v>0</v>
      </c>
      <c r="GD211" s="190">
        <f t="shared" si="539"/>
        <v>0</v>
      </c>
      <c r="GE211" s="190">
        <f t="shared" si="540"/>
        <v>0.3</v>
      </c>
      <c r="GF211" s="7">
        <f t="shared" si="541"/>
        <v>0.4</v>
      </c>
      <c r="GG211" s="187">
        <f>1</f>
        <v>1</v>
      </c>
      <c r="GH211" s="187">
        <f t="shared" si="590"/>
        <v>1</v>
      </c>
      <c r="GI211" t="str">
        <f t="shared" si="591"/>
        <v/>
      </c>
      <c r="GJ211" t="str">
        <f t="shared" si="592"/>
        <v/>
      </c>
      <c r="GK211" t="str">
        <f t="shared" si="593"/>
        <v/>
      </c>
      <c r="GN211" t="str">
        <f t="shared" si="594"/>
        <v/>
      </c>
      <c r="GO211" t="str">
        <f t="shared" si="595"/>
        <v/>
      </c>
      <c r="GP211" t="str">
        <f t="shared" si="596"/>
        <v/>
      </c>
      <c r="GQ211" t="str">
        <f t="shared" si="597"/>
        <v/>
      </c>
      <c r="GR211" t="str">
        <f t="shared" si="598"/>
        <v/>
      </c>
      <c r="GS211" t="str">
        <f t="shared" si="599"/>
        <v/>
      </c>
      <c r="GT211" t="str">
        <f t="shared" si="600"/>
        <v/>
      </c>
      <c r="GU211" t="e">
        <f>IF(#REF!="No",#REF!,"")</f>
        <v>#REF!</v>
      </c>
      <c r="GV211" t="str">
        <f t="shared" si="601"/>
        <v/>
      </c>
      <c r="GW211" t="str">
        <f t="shared" si="602"/>
        <v/>
      </c>
      <c r="GX211" t="str">
        <f t="shared" si="603"/>
        <v/>
      </c>
      <c r="GY211" t="str">
        <f t="shared" si="604"/>
        <v/>
      </c>
      <c r="GZ211" t="str">
        <f t="shared" si="605"/>
        <v/>
      </c>
      <c r="HA211" t="str">
        <f t="shared" si="606"/>
        <v xml:space="preserve">¿El agente comunica beneficios emocionales al cliente? </v>
      </c>
      <c r="HB211" t="str">
        <f t="shared" si="607"/>
        <v/>
      </c>
      <c r="HC211" t="str">
        <f t="shared" si="608"/>
        <v/>
      </c>
      <c r="HD211" t="str">
        <f t="shared" si="609"/>
        <v/>
      </c>
      <c r="HE211" t="str">
        <f t="shared" si="610"/>
        <v/>
      </c>
      <c r="HF211" t="str">
        <f t="shared" si="611"/>
        <v/>
      </c>
      <c r="HG211" t="str">
        <f t="shared" si="612"/>
        <v/>
      </c>
      <c r="HH211" t="str">
        <f t="shared" si="613"/>
        <v/>
      </c>
      <c r="HI211" t="str">
        <f t="shared" si="614"/>
        <v/>
      </c>
      <c r="HJ211" t="str">
        <f t="shared" si="615"/>
        <v/>
      </c>
      <c r="HK211" t="str">
        <f t="shared" si="616"/>
        <v/>
      </c>
      <c r="HL211" t="str">
        <f t="shared" si="617"/>
        <v/>
      </c>
      <c r="HM211" t="str">
        <f t="shared" si="618"/>
        <v/>
      </c>
      <c r="HN211" t="str">
        <f t="shared" si="619"/>
        <v/>
      </c>
      <c r="HO211" t="str">
        <f t="shared" si="620"/>
        <v/>
      </c>
      <c r="HP211" t="str">
        <f t="shared" si="621"/>
        <v/>
      </c>
      <c r="HQ211" t="e">
        <f>IF(#REF!="No",#REF!,"")</f>
        <v>#REF!</v>
      </c>
      <c r="HR211" t="e">
        <f>IF(#REF!="No",#REF!,"")</f>
        <v>#REF!</v>
      </c>
      <c r="HS211" t="str">
        <f t="shared" si="622"/>
        <v xml:space="preserve">¿El agente ofrece adecuadamente un producto adicional? </v>
      </c>
      <c r="HT211" t="str">
        <f t="shared" si="623"/>
        <v xml:space="preserve">¿El agente realiza venta cruzada cuando corresponde? </v>
      </c>
      <c r="HU211" t="str">
        <f t="shared" si="624"/>
        <v xml:space="preserve">¿El agente indaga o sondea adecuadamente las necesidades del cliente? </v>
      </c>
      <c r="HV211" t="str">
        <f t="shared" si="625"/>
        <v/>
      </c>
      <c r="HW211" t="str">
        <f t="shared" si="626"/>
        <v xml:space="preserve">¿El agente realiza seguimiento adecuado al caso o solicitud? </v>
      </c>
      <c r="HX211" t="str">
        <f t="shared" si="627"/>
        <v xml:space="preserve">¿El agente maneja correctamente las objeciones del cliente? </v>
      </c>
      <c r="HY211" t="str">
        <f t="shared" si="628"/>
        <v/>
      </c>
      <c r="HZ211" t="str">
        <f t="shared" si="629"/>
        <v/>
      </c>
      <c r="IA211" t="str">
        <f t="shared" si="630"/>
        <v/>
      </c>
      <c r="IB211" t="str">
        <f t="shared" si="631"/>
        <v/>
      </c>
      <c r="IC211" t="str">
        <f t="shared" si="632"/>
        <v/>
      </c>
      <c r="ID211" s="187" t="str">
        <f t="shared" si="633"/>
        <v/>
      </c>
      <c r="IE211" s="187" t="str">
        <f t="shared" si="634"/>
        <v/>
      </c>
      <c r="IF211" s="187" t="str">
        <f t="shared" si="635"/>
        <v/>
      </c>
      <c r="IG211" s="187" t="str">
        <f t="shared" si="636"/>
        <v/>
      </c>
      <c r="IH211" s="78" t="str">
        <f>A211&amp;" "&amp;F211&amp;" "&amp;Data[[#This Row],[mes]]</f>
        <v>Ashley Shaday Sanchez de Gracia Outbound jun-26</v>
      </c>
      <c r="II211" s="78">
        <f t="shared" si="671"/>
        <v>3</v>
      </c>
      <c r="IJ211" s="78">
        <f t="shared" si="542"/>
        <v>0</v>
      </c>
      <c r="IK211" s="78">
        <f>IF(Data[[#This Row],[Muestra Critica]]&gt;0,Data[[#This Row],[Muestra Critica]],"")</f>
        <v>1</v>
      </c>
      <c r="IL211">
        <f>IF(IK211="","",COUNTIF($IK$3:$IK626,IK211))</f>
        <v>397</v>
      </c>
      <c r="IM211">
        <f t="shared" si="543"/>
        <v>0</v>
      </c>
      <c r="IN211" s="188" t="str">
        <f t="shared" si="637"/>
        <v>jun-26</v>
      </c>
      <c r="IO211" s="78"/>
      <c r="IP211" s="78"/>
      <c r="IQ211" s="78"/>
      <c r="IR211" s="78"/>
      <c r="IS211" s="78" t="str">
        <f ca="1">IFERROR(_xlfn.XLOOKUP(A:A,HC!B:B,HC!E:E,,0),0)</f>
        <v>&gt; 60 dias</v>
      </c>
    </row>
    <row r="212" spans="1:253" ht="15.5">
      <c r="A212" s="205" t="s">
        <v>335</v>
      </c>
      <c r="B212" s="205">
        <v>62664693</v>
      </c>
      <c r="C212" s="210">
        <v>46174</v>
      </c>
      <c r="D212" s="205" t="s">
        <v>449</v>
      </c>
      <c r="E212" s="205" t="s">
        <v>434</v>
      </c>
      <c r="F212" s="205" t="s">
        <v>32</v>
      </c>
      <c r="G212" s="205" t="s">
        <v>436</v>
      </c>
      <c r="H212" s="205" t="s">
        <v>455</v>
      </c>
      <c r="I212" s="206" t="s">
        <v>447</v>
      </c>
      <c r="J212" s="168" t="s">
        <v>33</v>
      </c>
      <c r="K212" s="168" t="s">
        <v>33</v>
      </c>
      <c r="L212" s="168" t="s">
        <v>34</v>
      </c>
      <c r="M212" s="168" t="s">
        <v>33</v>
      </c>
      <c r="N212" s="168" t="s">
        <v>33</v>
      </c>
      <c r="O212" s="168" t="s">
        <v>33</v>
      </c>
      <c r="P212" s="168" t="s">
        <v>33</v>
      </c>
      <c r="Q212" s="168" t="s">
        <v>33</v>
      </c>
      <c r="R212" s="168" t="s">
        <v>33</v>
      </c>
      <c r="S212" s="168" t="s">
        <v>33</v>
      </c>
      <c r="T212" s="168" t="s">
        <v>33</v>
      </c>
      <c r="U212" s="168" t="s">
        <v>33</v>
      </c>
      <c r="V212" s="169" t="s">
        <v>33</v>
      </c>
      <c r="W212" s="169" t="s">
        <v>33</v>
      </c>
      <c r="X212" s="169" t="s">
        <v>33</v>
      </c>
      <c r="Y212" s="169" t="s">
        <v>33</v>
      </c>
      <c r="Z212" s="169" t="s">
        <v>33</v>
      </c>
      <c r="AA212" s="169" t="s">
        <v>33</v>
      </c>
      <c r="AB212" s="169" t="s">
        <v>33</v>
      </c>
      <c r="AC212" s="169" t="s">
        <v>33</v>
      </c>
      <c r="AD212" s="169" t="s">
        <v>33</v>
      </c>
      <c r="AE212" s="169" t="s">
        <v>33</v>
      </c>
      <c r="AF212" s="169" t="s">
        <v>33</v>
      </c>
      <c r="AG212" s="169" t="s">
        <v>33</v>
      </c>
      <c r="AH212" s="169" t="s">
        <v>33</v>
      </c>
      <c r="AI212" s="169" t="s">
        <v>33</v>
      </c>
      <c r="AJ212" s="169" t="s">
        <v>33</v>
      </c>
      <c r="AK212" s="169" t="s">
        <v>33</v>
      </c>
      <c r="AL212" s="169" t="s">
        <v>33</v>
      </c>
      <c r="AM212" s="169" t="s">
        <v>33</v>
      </c>
      <c r="AN212" s="169" t="s">
        <v>33</v>
      </c>
      <c r="AO212" s="169" t="s">
        <v>33</v>
      </c>
      <c r="AP212" s="169" t="s">
        <v>33</v>
      </c>
      <c r="AQ212" s="169" t="s">
        <v>464</v>
      </c>
      <c r="AR212" s="169" t="s">
        <v>33</v>
      </c>
      <c r="AS212" s="169" t="s">
        <v>33</v>
      </c>
      <c r="AT212" s="169" t="s">
        <v>34</v>
      </c>
      <c r="AU212" s="169" t="s">
        <v>33</v>
      </c>
      <c r="AV212" s="169" t="s">
        <v>34</v>
      </c>
      <c r="AW212" s="169" t="s">
        <v>34</v>
      </c>
      <c r="AX212" s="169" t="s">
        <v>33</v>
      </c>
      <c r="AY212" s="169" t="s">
        <v>33</v>
      </c>
      <c r="AZ212" s="169" t="s">
        <v>33</v>
      </c>
      <c r="BA212" s="169" t="s">
        <v>33</v>
      </c>
      <c r="BB212" s="169" t="s">
        <v>33</v>
      </c>
      <c r="BC212" s="207" t="s">
        <v>33</v>
      </c>
      <c r="BD212" s="207" t="s">
        <v>33</v>
      </c>
      <c r="BE212" s="207" t="s">
        <v>33</v>
      </c>
      <c r="BF212" s="208" t="s">
        <v>33</v>
      </c>
      <c r="BG212" s="196"/>
      <c r="BH212" s="211" t="str">
        <f>Data[[#This Row],[Tipo de Muestra]]</f>
        <v>Critica</v>
      </c>
      <c r="BI212" s="196"/>
      <c r="BJ212" s="196"/>
      <c r="BK212">
        <f t="shared" si="545"/>
        <v>1</v>
      </c>
      <c r="BL212">
        <f t="shared" si="546"/>
        <v>1</v>
      </c>
      <c r="BM212">
        <f t="shared" ref="BM212:BM274" si="672">IF(OR(L212="Si",L212="N/A"),1,0)</f>
        <v>0</v>
      </c>
      <c r="BN212">
        <f t="shared" ref="BN212:BN274" si="673">IF(OR(M212="Si",M212="N/A"),1,0)</f>
        <v>1</v>
      </c>
      <c r="BO212">
        <f t="shared" ref="BO212:BO274" si="674">IF(OR(N212="Si",N212="N/A"),1,0)</f>
        <v>1</v>
      </c>
      <c r="BP212">
        <f t="shared" ref="BP212:BP274" si="675">IF(OR(O212="Si",O212="N/A"),1,0)</f>
        <v>1</v>
      </c>
      <c r="BQ212">
        <f t="shared" ref="BQ212:BQ274" si="676">IF(OR(P212="Si",P212="N/A"),1,0)</f>
        <v>1</v>
      </c>
      <c r="BR212">
        <f t="shared" ref="BR212:BR274" si="677">IF(OR(Q212="Si",Q212="N/A"),1,0)</f>
        <v>1</v>
      </c>
      <c r="BS212">
        <f t="shared" ref="BS212:BS274" si="678">IF(OR(R212="Si",R212="N/A"),1,0)</f>
        <v>1</v>
      </c>
      <c r="BT212">
        <f t="shared" ref="BT212:BT274" si="679">IF(OR(S212="Si",S212="N/A"),1,0)</f>
        <v>1</v>
      </c>
      <c r="BU212">
        <f t="shared" ref="BU212:BU274" si="680">IF(OR(T212="Si",T212="N/A"),1,0)</f>
        <v>1</v>
      </c>
      <c r="BV212">
        <f t="shared" ref="BV212:BV274" si="681">IF(OR(U212="Si",U212="N/A"),1,0)</f>
        <v>1</v>
      </c>
      <c r="BW212">
        <f t="shared" ref="BW212:BW274" si="682">IF(OR(V212="Si",V212="N/A"),1,0)</f>
        <v>1</v>
      </c>
      <c r="BX212">
        <f t="shared" ref="BX212:BX274" si="683">IF(OR(W212="Si",W212="N/A"),1,0)</f>
        <v>1</v>
      </c>
      <c r="BY212">
        <f t="shared" ref="BY212:BY274" si="684">IF(OR(X212="Si",X212="N/A"),1,0)</f>
        <v>1</v>
      </c>
      <c r="BZ212">
        <f t="shared" ref="BZ212:BZ274" si="685">IF(OR(Y212="Si",Y212="N/A"),1,0)</f>
        <v>1</v>
      </c>
      <c r="CA212">
        <f t="shared" ref="CA212:CA274" si="686">IF(OR(Z212="Si",Z212="N/A"),1,0)</f>
        <v>1</v>
      </c>
      <c r="CB212">
        <f t="shared" ref="CB212:CB274" si="687">IF(OR(AA212="Si",AA212="N/A"),1,0)</f>
        <v>1</v>
      </c>
      <c r="CC212">
        <f t="shared" ref="CC212:CC274" si="688">IF(OR(AB212="Si",AB212="N/A"),1,0)</f>
        <v>1</v>
      </c>
      <c r="CD212">
        <f t="shared" ref="CD212:CD274" si="689">IF(OR(AC212="Si",AC212="N/A"),1,0)</f>
        <v>1</v>
      </c>
      <c r="CE212">
        <f t="shared" ref="CE212:CE274" si="690">IF(OR(AD212="Si",AD212="N/A"),1,0)</f>
        <v>1</v>
      </c>
      <c r="CF212">
        <f t="shared" si="638"/>
        <v>1</v>
      </c>
      <c r="CG212">
        <f t="shared" si="639"/>
        <v>1</v>
      </c>
      <c r="CH212">
        <f t="shared" si="640"/>
        <v>1</v>
      </c>
      <c r="CI212">
        <f t="shared" si="641"/>
        <v>1</v>
      </c>
      <c r="CJ212">
        <f t="shared" si="642"/>
        <v>1</v>
      </c>
      <c r="CK212">
        <f t="shared" si="643"/>
        <v>1</v>
      </c>
      <c r="CL212">
        <f t="shared" si="644"/>
        <v>1</v>
      </c>
      <c r="CM212">
        <f t="shared" si="645"/>
        <v>1</v>
      </c>
      <c r="CN212">
        <f t="shared" si="646"/>
        <v>1</v>
      </c>
      <c r="CO212">
        <f t="shared" si="647"/>
        <v>1</v>
      </c>
      <c r="CP212">
        <f t="shared" si="648"/>
        <v>1</v>
      </c>
      <c r="CQ212">
        <f t="shared" si="649"/>
        <v>1</v>
      </c>
      <c r="CR212">
        <f t="shared" si="650"/>
        <v>1</v>
      </c>
      <c r="CS212">
        <f t="shared" si="651"/>
        <v>1</v>
      </c>
      <c r="CT212">
        <f t="shared" si="652"/>
        <v>0</v>
      </c>
      <c r="CU212">
        <f t="shared" si="653"/>
        <v>1</v>
      </c>
      <c r="CV212">
        <f t="shared" si="654"/>
        <v>0</v>
      </c>
      <c r="CW212">
        <f t="shared" si="655"/>
        <v>0</v>
      </c>
      <c r="CX212">
        <f t="shared" si="656"/>
        <v>1</v>
      </c>
      <c r="CY212">
        <f t="shared" si="657"/>
        <v>1</v>
      </c>
      <c r="CZ212">
        <f t="shared" si="658"/>
        <v>1</v>
      </c>
      <c r="DA212">
        <f t="shared" si="659"/>
        <v>1</v>
      </c>
      <c r="DB212">
        <f t="shared" si="660"/>
        <v>1</v>
      </c>
      <c r="DC212" s="187">
        <f t="shared" si="661"/>
        <v>1</v>
      </c>
      <c r="DD212" s="187">
        <f t="shared" si="662"/>
        <v>1</v>
      </c>
      <c r="DE212" s="187">
        <f t="shared" si="663"/>
        <v>1</v>
      </c>
      <c r="DF212" s="187">
        <f t="shared" si="547"/>
        <v>1</v>
      </c>
      <c r="DG212">
        <f t="shared" ref="DG212:DG274" si="691">IF(OR(BF212="Si",BF212="N/A"),1,0)</f>
        <v>1</v>
      </c>
      <c r="DH212" s="7">
        <f t="shared" si="548"/>
        <v>0.15</v>
      </c>
      <c r="DI212" s="7">
        <f t="shared" si="549"/>
        <v>0.15</v>
      </c>
      <c r="DJ212" s="7">
        <f t="shared" si="550"/>
        <v>0</v>
      </c>
      <c r="DK212" s="7">
        <f t="shared" si="523"/>
        <v>0</v>
      </c>
      <c r="DL212" s="7">
        <f t="shared" si="551"/>
        <v>0.3</v>
      </c>
      <c r="DM212" s="7">
        <f t="shared" si="552"/>
        <v>0.3</v>
      </c>
      <c r="DN212" s="7">
        <f t="shared" si="553"/>
        <v>0.3</v>
      </c>
      <c r="DO212" s="7">
        <f t="shared" si="554"/>
        <v>0.3</v>
      </c>
      <c r="DP212" s="7">
        <f>IF(MIN(Data[[#This Row],[¿El agente demuestra escucha activa durante la gestión?6]:[¿El agente parafrasea para confirmar entendimiento?9]])=0,0,30%)</f>
        <v>0.3</v>
      </c>
      <c r="DQ212" s="7">
        <f t="shared" si="555"/>
        <v>0.3</v>
      </c>
      <c r="DR212" s="7">
        <f t="shared" si="556"/>
        <v>0.3</v>
      </c>
      <c r="DS212" s="7">
        <f t="shared" si="557"/>
        <v>0.3</v>
      </c>
      <c r="DT212" s="7">
        <f t="shared" si="558"/>
        <v>0.3</v>
      </c>
      <c r="DU212" s="7">
        <f>IF(MIN(Data[[#This Row],[¿El agente adapta su comunicación al cliente?11]:[¿El agente utiliza el plural corporativo correctamente?14]])=0,0,30%)</f>
        <v>0.3</v>
      </c>
      <c r="DV212" s="7">
        <f t="shared" si="559"/>
        <v>0.25</v>
      </c>
      <c r="DW212" s="7">
        <f t="shared" si="524"/>
        <v>0.25</v>
      </c>
      <c r="DX212" s="7">
        <f t="shared" si="525"/>
        <v>0.85</v>
      </c>
      <c r="DY212" s="7">
        <f t="shared" si="664"/>
        <v>1</v>
      </c>
      <c r="DZ212" s="7">
        <f t="shared" si="665"/>
        <v>1</v>
      </c>
      <c r="EA212" s="7">
        <f t="shared" si="666"/>
        <v>1</v>
      </c>
      <c r="EB212" s="7">
        <f t="shared" si="667"/>
        <v>1</v>
      </c>
      <c r="EC212" s="7">
        <f t="shared" si="526"/>
        <v>1</v>
      </c>
      <c r="ED212" s="7">
        <f t="shared" si="560"/>
        <v>1</v>
      </c>
      <c r="EE212" s="7">
        <f t="shared" si="561"/>
        <v>1</v>
      </c>
      <c r="EF212" s="7">
        <f>IF(SUM(Data[[#This Row],[¿El agente presenta correctamente los beneficios del producto?23]:[¿El agente comunica beneficios emocionales al cliente?24]])=200%,100%,0%)</f>
        <v>1</v>
      </c>
      <c r="EG212" s="7">
        <f t="shared" si="562"/>
        <v>1</v>
      </c>
      <c r="EH212" s="7">
        <f t="shared" si="563"/>
        <v>1</v>
      </c>
      <c r="EI212" s="7">
        <f t="shared" si="564"/>
        <v>1</v>
      </c>
      <c r="EJ212" s="7">
        <f t="shared" si="527"/>
        <v>1</v>
      </c>
      <c r="EK212" s="7">
        <f t="shared" si="565"/>
        <v>1</v>
      </c>
      <c r="EL212" s="7">
        <f>+Data[[#This Row],[¿El agente explica los términos y condiciones del servicio?28]]</f>
        <v>1</v>
      </c>
      <c r="EM212" s="7">
        <f t="shared" si="566"/>
        <v>1</v>
      </c>
      <c r="EN212" s="7">
        <f>+Data[[#This Row],[¿El agente identifica correctamente la solicitud del cliente? 2]]</f>
        <v>1</v>
      </c>
      <c r="EO212" s="7">
        <f t="shared" si="567"/>
        <v>1</v>
      </c>
      <c r="EP212" s="7">
        <f t="shared" si="568"/>
        <v>1</v>
      </c>
      <c r="EQ212" s="7">
        <f t="shared" si="569"/>
        <v>1</v>
      </c>
      <c r="ER212" s="7">
        <f t="shared" si="528"/>
        <v>1</v>
      </c>
      <c r="ES212" s="7">
        <f t="shared" si="570"/>
        <v>1</v>
      </c>
      <c r="ET212" s="7">
        <f t="shared" si="571"/>
        <v>1</v>
      </c>
      <c r="EU212" s="7">
        <f t="shared" si="529"/>
        <v>1</v>
      </c>
      <c r="EV212" s="7">
        <f t="shared" si="572"/>
        <v>1</v>
      </c>
      <c r="EW212" s="7">
        <f t="shared" si="573"/>
        <v>1</v>
      </c>
      <c r="EX212" s="7">
        <f t="shared" si="668"/>
        <v>1</v>
      </c>
      <c r="EY212" s="7">
        <f t="shared" si="669"/>
        <v>1</v>
      </c>
      <c r="EZ212" s="7">
        <f t="shared" si="574"/>
        <v>1</v>
      </c>
      <c r="FA212" s="7">
        <f t="shared" si="670"/>
        <v>1</v>
      </c>
      <c r="FB212" s="7">
        <f t="shared" si="530"/>
        <v>1</v>
      </c>
      <c r="FC212" s="7">
        <f t="shared" si="531"/>
        <v>1</v>
      </c>
      <c r="FD212" s="7">
        <f t="shared" si="575"/>
        <v>1</v>
      </c>
      <c r="FE212" s="7">
        <f t="shared" si="576"/>
        <v>1</v>
      </c>
      <c r="FF212" s="7">
        <f t="shared" si="577"/>
        <v>0</v>
      </c>
      <c r="FG212" s="7">
        <f t="shared" si="578"/>
        <v>1</v>
      </c>
      <c r="FH212" s="7">
        <f t="shared" si="579"/>
        <v>0</v>
      </c>
      <c r="FI212" s="7">
        <f t="shared" si="580"/>
        <v>0</v>
      </c>
      <c r="FJ212" s="7">
        <f t="shared" si="532"/>
        <v>0</v>
      </c>
      <c r="FK212" s="7">
        <f t="shared" si="581"/>
        <v>1</v>
      </c>
      <c r="FL212" s="7">
        <f>+Data[[#This Row],[¿El agente gestiona la oferta según la campaña vigente?48]]</f>
        <v>1</v>
      </c>
      <c r="FM212" s="7">
        <f t="shared" si="582"/>
        <v>1</v>
      </c>
      <c r="FN212" s="7">
        <f t="shared" si="583"/>
        <v>1</v>
      </c>
      <c r="FO212" s="7">
        <f t="shared" si="584"/>
        <v>1</v>
      </c>
      <c r="FP212" s="7">
        <f t="shared" si="533"/>
        <v>1</v>
      </c>
      <c r="FQ212" s="7">
        <f t="shared" si="585"/>
        <v>1</v>
      </c>
      <c r="FR212" s="7">
        <f>+Data[[#This Row],[¿El agente registra correctamente todas las interacciones?52]]</f>
        <v>1</v>
      </c>
      <c r="FS212" s="7">
        <f t="shared" si="534"/>
        <v>0</v>
      </c>
      <c r="FT212" s="240">
        <f t="shared" si="586"/>
        <v>1</v>
      </c>
      <c r="FU212" s="7">
        <f>+Data[[#This Row],[¿El agente confirma la titularidad del cliente adecuadamente?53]]</f>
        <v>1</v>
      </c>
      <c r="FV212" s="240">
        <f t="shared" si="587"/>
        <v>1</v>
      </c>
      <c r="FW212" s="240">
        <f t="shared" si="588"/>
        <v>1</v>
      </c>
      <c r="FX212" s="7">
        <f t="shared" si="535"/>
        <v>1</v>
      </c>
      <c r="FY212" s="240">
        <f t="shared" si="589"/>
        <v>1</v>
      </c>
      <c r="FZ212" s="7">
        <f>+Data[[#This Row],[¿El agente evita compartir información sensible?56]]</f>
        <v>1</v>
      </c>
      <c r="GA212" s="7">
        <f t="shared" si="536"/>
        <v>1</v>
      </c>
      <c r="GB212" s="189">
        <f t="shared" si="537"/>
        <v>8.5000000000000006E-2</v>
      </c>
      <c r="GC212" s="189">
        <f t="shared" si="538"/>
        <v>0.3</v>
      </c>
      <c r="GD212" s="190">
        <f t="shared" si="539"/>
        <v>0</v>
      </c>
      <c r="GE212" s="190">
        <f t="shared" si="540"/>
        <v>0.3</v>
      </c>
      <c r="GF212" s="7">
        <f t="shared" si="541"/>
        <v>0.68500000000000005</v>
      </c>
      <c r="GG212" s="187">
        <f>1</f>
        <v>1</v>
      </c>
      <c r="GH212" s="187">
        <f t="shared" si="590"/>
        <v>1</v>
      </c>
      <c r="GI212" t="str">
        <f t="shared" si="591"/>
        <v/>
      </c>
      <c r="GJ212" t="str">
        <f t="shared" si="592"/>
        <v/>
      </c>
      <c r="GK212" t="str">
        <f t="shared" si="593"/>
        <v xml:space="preserve">¿El agente cumple con la identificación formal y profesional? </v>
      </c>
      <c r="GN212" t="str">
        <f t="shared" si="594"/>
        <v/>
      </c>
      <c r="GO212" t="str">
        <f t="shared" si="595"/>
        <v/>
      </c>
      <c r="GP212" t="str">
        <f t="shared" si="596"/>
        <v/>
      </c>
      <c r="GQ212" t="str">
        <f t="shared" si="597"/>
        <v/>
      </c>
      <c r="GR212" t="str">
        <f t="shared" si="598"/>
        <v/>
      </c>
      <c r="GS212" t="str">
        <f t="shared" si="599"/>
        <v/>
      </c>
      <c r="GT212" t="str">
        <f t="shared" si="600"/>
        <v/>
      </c>
      <c r="GU212" t="e">
        <f>IF(#REF!="No",#REF!,"")</f>
        <v>#REF!</v>
      </c>
      <c r="GV212" t="str">
        <f t="shared" si="601"/>
        <v/>
      </c>
      <c r="GW212" t="str">
        <f t="shared" si="602"/>
        <v/>
      </c>
      <c r="GX212" t="str">
        <f t="shared" si="603"/>
        <v/>
      </c>
      <c r="GY212" t="str">
        <f t="shared" si="604"/>
        <v/>
      </c>
      <c r="GZ212" t="str">
        <f t="shared" si="605"/>
        <v/>
      </c>
      <c r="HA212" t="str">
        <f t="shared" si="606"/>
        <v/>
      </c>
      <c r="HB212" t="str">
        <f t="shared" si="607"/>
        <v/>
      </c>
      <c r="HC212" t="str">
        <f t="shared" si="608"/>
        <v/>
      </c>
      <c r="HD212" t="str">
        <f t="shared" si="609"/>
        <v/>
      </c>
      <c r="HE212" t="str">
        <f t="shared" si="610"/>
        <v/>
      </c>
      <c r="HF212" t="str">
        <f t="shared" si="611"/>
        <v/>
      </c>
      <c r="HG212" t="str">
        <f t="shared" si="612"/>
        <v/>
      </c>
      <c r="HH212" t="str">
        <f t="shared" si="613"/>
        <v/>
      </c>
      <c r="HI212" t="str">
        <f t="shared" si="614"/>
        <v/>
      </c>
      <c r="HJ212" t="str">
        <f t="shared" si="615"/>
        <v/>
      </c>
      <c r="HK212" t="str">
        <f t="shared" si="616"/>
        <v/>
      </c>
      <c r="HL212" t="str">
        <f t="shared" si="617"/>
        <v/>
      </c>
      <c r="HM212" t="str">
        <f t="shared" si="618"/>
        <v/>
      </c>
      <c r="HN212" t="str">
        <f t="shared" si="619"/>
        <v/>
      </c>
      <c r="HO212" t="str">
        <f t="shared" si="620"/>
        <v/>
      </c>
      <c r="HP212" t="str">
        <f t="shared" si="621"/>
        <v/>
      </c>
      <c r="HQ212" t="e">
        <f>IF(#REF!="No",#REF!,"")</f>
        <v>#REF!</v>
      </c>
      <c r="HR212" t="e">
        <f>IF(#REF!="No",#REF!,"")</f>
        <v>#REF!</v>
      </c>
      <c r="HS212" t="str">
        <f t="shared" si="622"/>
        <v/>
      </c>
      <c r="HT212" t="str">
        <f t="shared" si="623"/>
        <v/>
      </c>
      <c r="HU212" t="str">
        <f t="shared" si="624"/>
        <v xml:space="preserve">¿El agente indaga o sondea adecuadamente las necesidades del cliente? </v>
      </c>
      <c r="HV212" t="str">
        <f t="shared" si="625"/>
        <v/>
      </c>
      <c r="HW212" t="str">
        <f t="shared" si="626"/>
        <v xml:space="preserve">¿El agente realiza seguimiento adecuado al caso o solicitud? </v>
      </c>
      <c r="HX212" t="str">
        <f t="shared" si="627"/>
        <v xml:space="preserve">¿El agente maneja correctamente las objeciones del cliente? </v>
      </c>
      <c r="HY212" t="str">
        <f t="shared" si="628"/>
        <v/>
      </c>
      <c r="HZ212" t="str">
        <f t="shared" si="629"/>
        <v/>
      </c>
      <c r="IA212" t="str">
        <f t="shared" si="630"/>
        <v/>
      </c>
      <c r="IB212" t="str">
        <f t="shared" si="631"/>
        <v/>
      </c>
      <c r="IC212" t="str">
        <f t="shared" si="632"/>
        <v/>
      </c>
      <c r="ID212" s="187" t="str">
        <f t="shared" si="633"/>
        <v/>
      </c>
      <c r="IE212" s="187" t="str">
        <f t="shared" si="634"/>
        <v/>
      </c>
      <c r="IF212" s="187" t="str">
        <f t="shared" si="635"/>
        <v/>
      </c>
      <c r="IG212" s="187" t="str">
        <f t="shared" si="636"/>
        <v/>
      </c>
      <c r="IH212" s="78" t="str">
        <f>A212&amp;" "&amp;F212&amp;" "&amp;Data[[#This Row],[mes]]</f>
        <v>Yhilary Frheily Santamaria Acosta Outbound jun-26</v>
      </c>
      <c r="II212" s="78">
        <f t="shared" si="671"/>
        <v>3</v>
      </c>
      <c r="IJ212" s="78">
        <f t="shared" si="542"/>
        <v>0</v>
      </c>
      <c r="IK212" s="78">
        <f>IF(Data[[#This Row],[Muestra Critica]]&gt;0,Data[[#This Row],[Muestra Critica]],"")</f>
        <v>1</v>
      </c>
      <c r="IL212">
        <f>IF(IK212="","",COUNTIF($IK$3:$IK627,IK212))</f>
        <v>397</v>
      </c>
      <c r="IM212">
        <f t="shared" si="543"/>
        <v>0</v>
      </c>
      <c r="IN212" s="188" t="str">
        <f t="shared" si="637"/>
        <v>jun-26</v>
      </c>
      <c r="IO212" s="78"/>
      <c r="IP212" s="78"/>
      <c r="IQ212" s="78"/>
      <c r="IR212" s="78"/>
      <c r="IS212" s="78" t="str">
        <f ca="1">IFERROR(_xlfn.XLOOKUP(A:A,HC!B:B,HC!E:E,,0),0)</f>
        <v>&gt; 60 dias</v>
      </c>
    </row>
    <row r="213" spans="1:253" ht="15.5">
      <c r="A213" s="205" t="s">
        <v>325</v>
      </c>
      <c r="B213" s="205">
        <v>62341842</v>
      </c>
      <c r="C213" s="210">
        <v>46174</v>
      </c>
      <c r="D213" s="205" t="s">
        <v>449</v>
      </c>
      <c r="E213" s="205" t="s">
        <v>434</v>
      </c>
      <c r="F213" s="205" t="s">
        <v>32</v>
      </c>
      <c r="G213" s="205" t="s">
        <v>436</v>
      </c>
      <c r="H213" s="205" t="s">
        <v>455</v>
      </c>
      <c r="I213" s="206" t="s">
        <v>447</v>
      </c>
      <c r="J213" s="168" t="s">
        <v>33</v>
      </c>
      <c r="K213" s="168" t="s">
        <v>33</v>
      </c>
      <c r="L213" s="168" t="s">
        <v>33</v>
      </c>
      <c r="M213" s="168" t="s">
        <v>33</v>
      </c>
      <c r="N213" s="168" t="s">
        <v>33</v>
      </c>
      <c r="O213" s="168" t="s">
        <v>33</v>
      </c>
      <c r="P213" s="168" t="s">
        <v>33</v>
      </c>
      <c r="Q213" s="168" t="s">
        <v>33</v>
      </c>
      <c r="R213" s="168" t="s">
        <v>33</v>
      </c>
      <c r="S213" s="168" t="s">
        <v>33</v>
      </c>
      <c r="T213" s="168" t="s">
        <v>33</v>
      </c>
      <c r="U213" s="168" t="s">
        <v>33</v>
      </c>
      <c r="V213" s="169" t="s">
        <v>33</v>
      </c>
      <c r="W213" s="169" t="s">
        <v>33</v>
      </c>
      <c r="X213" s="169" t="s">
        <v>33</v>
      </c>
      <c r="Y213" s="169" t="s">
        <v>33</v>
      </c>
      <c r="Z213" s="169" t="s">
        <v>33</v>
      </c>
      <c r="AA213" s="169" t="s">
        <v>33</v>
      </c>
      <c r="AB213" s="169" t="s">
        <v>33</v>
      </c>
      <c r="AC213" s="169" t="s">
        <v>33</v>
      </c>
      <c r="AD213" s="169" t="s">
        <v>33</v>
      </c>
      <c r="AE213" s="169" t="s">
        <v>33</v>
      </c>
      <c r="AF213" s="169" t="s">
        <v>33</v>
      </c>
      <c r="AG213" s="169" t="s">
        <v>33</v>
      </c>
      <c r="AH213" s="169" t="s">
        <v>33</v>
      </c>
      <c r="AI213" s="169" t="s">
        <v>33</v>
      </c>
      <c r="AJ213" s="169" t="s">
        <v>33</v>
      </c>
      <c r="AK213" s="169" t="s">
        <v>33</v>
      </c>
      <c r="AL213" s="169" t="s">
        <v>33</v>
      </c>
      <c r="AM213" s="169" t="s">
        <v>33</v>
      </c>
      <c r="AN213" s="169" t="s">
        <v>33</v>
      </c>
      <c r="AO213" s="169" t="s">
        <v>33</v>
      </c>
      <c r="AP213" s="169" t="s">
        <v>33</v>
      </c>
      <c r="AQ213" s="169" t="s">
        <v>464</v>
      </c>
      <c r="AR213" s="169" t="s">
        <v>34</v>
      </c>
      <c r="AS213" s="169" t="s">
        <v>33</v>
      </c>
      <c r="AT213" s="169" t="s">
        <v>34</v>
      </c>
      <c r="AU213" s="169" t="s">
        <v>33</v>
      </c>
      <c r="AV213" s="169" t="s">
        <v>33</v>
      </c>
      <c r="AW213" s="169" t="s">
        <v>33</v>
      </c>
      <c r="AX213" s="169" t="s">
        <v>33</v>
      </c>
      <c r="AY213" s="169" t="s">
        <v>33</v>
      </c>
      <c r="AZ213" s="169" t="s">
        <v>33</v>
      </c>
      <c r="BA213" s="169" t="s">
        <v>33</v>
      </c>
      <c r="BB213" s="169" t="s">
        <v>33</v>
      </c>
      <c r="BC213" s="207" t="s">
        <v>33</v>
      </c>
      <c r="BD213" s="207" t="s">
        <v>33</v>
      </c>
      <c r="BE213" s="207" t="s">
        <v>33</v>
      </c>
      <c r="BF213" s="208" t="s">
        <v>33</v>
      </c>
      <c r="BG213" s="196"/>
      <c r="BH213" s="211" t="str">
        <f>Data[[#This Row],[Tipo de Muestra]]</f>
        <v>Critica</v>
      </c>
      <c r="BI213" s="196"/>
      <c r="BJ213" s="196"/>
      <c r="BK213">
        <f t="shared" si="545"/>
        <v>1</v>
      </c>
      <c r="BL213">
        <f t="shared" si="546"/>
        <v>1</v>
      </c>
      <c r="BM213">
        <f t="shared" si="672"/>
        <v>1</v>
      </c>
      <c r="BN213">
        <f t="shared" si="673"/>
        <v>1</v>
      </c>
      <c r="BO213">
        <f t="shared" si="674"/>
        <v>1</v>
      </c>
      <c r="BP213">
        <f t="shared" si="675"/>
        <v>1</v>
      </c>
      <c r="BQ213">
        <f t="shared" si="676"/>
        <v>1</v>
      </c>
      <c r="BR213">
        <f t="shared" si="677"/>
        <v>1</v>
      </c>
      <c r="BS213">
        <f t="shared" si="678"/>
        <v>1</v>
      </c>
      <c r="BT213">
        <f t="shared" si="679"/>
        <v>1</v>
      </c>
      <c r="BU213">
        <f t="shared" si="680"/>
        <v>1</v>
      </c>
      <c r="BV213">
        <f t="shared" si="681"/>
        <v>1</v>
      </c>
      <c r="BW213">
        <f t="shared" si="682"/>
        <v>1</v>
      </c>
      <c r="BX213">
        <f t="shared" si="683"/>
        <v>1</v>
      </c>
      <c r="BY213">
        <f t="shared" si="684"/>
        <v>1</v>
      </c>
      <c r="BZ213">
        <f t="shared" si="685"/>
        <v>1</v>
      </c>
      <c r="CA213">
        <f t="shared" si="686"/>
        <v>1</v>
      </c>
      <c r="CB213">
        <f t="shared" si="687"/>
        <v>1</v>
      </c>
      <c r="CC213">
        <f t="shared" si="688"/>
        <v>1</v>
      </c>
      <c r="CD213">
        <f t="shared" si="689"/>
        <v>1</v>
      </c>
      <c r="CE213">
        <f t="shared" si="690"/>
        <v>1</v>
      </c>
      <c r="CF213">
        <f t="shared" si="638"/>
        <v>1</v>
      </c>
      <c r="CG213">
        <f t="shared" si="639"/>
        <v>1</v>
      </c>
      <c r="CH213">
        <f t="shared" si="640"/>
        <v>1</v>
      </c>
      <c r="CI213">
        <f t="shared" si="641"/>
        <v>1</v>
      </c>
      <c r="CJ213">
        <f t="shared" si="642"/>
        <v>1</v>
      </c>
      <c r="CK213">
        <f t="shared" si="643"/>
        <v>1</v>
      </c>
      <c r="CL213">
        <f t="shared" si="644"/>
        <v>1</v>
      </c>
      <c r="CM213">
        <f t="shared" si="645"/>
        <v>1</v>
      </c>
      <c r="CN213">
        <f t="shared" si="646"/>
        <v>1</v>
      </c>
      <c r="CO213">
        <f t="shared" si="647"/>
        <v>1</v>
      </c>
      <c r="CP213">
        <f t="shared" si="648"/>
        <v>1</v>
      </c>
      <c r="CQ213">
        <f t="shared" si="649"/>
        <v>1</v>
      </c>
      <c r="CR213">
        <f t="shared" si="650"/>
        <v>0</v>
      </c>
      <c r="CS213">
        <f t="shared" si="651"/>
        <v>1</v>
      </c>
      <c r="CT213">
        <f t="shared" si="652"/>
        <v>0</v>
      </c>
      <c r="CU213">
        <f t="shared" si="653"/>
        <v>1</v>
      </c>
      <c r="CV213">
        <f t="shared" si="654"/>
        <v>1</v>
      </c>
      <c r="CW213">
        <f t="shared" si="655"/>
        <v>1</v>
      </c>
      <c r="CX213">
        <f t="shared" si="656"/>
        <v>1</v>
      </c>
      <c r="CY213">
        <f t="shared" si="657"/>
        <v>1</v>
      </c>
      <c r="CZ213">
        <f t="shared" si="658"/>
        <v>1</v>
      </c>
      <c r="DA213">
        <f t="shared" si="659"/>
        <v>1</v>
      </c>
      <c r="DB213">
        <f t="shared" si="660"/>
        <v>1</v>
      </c>
      <c r="DC213" s="187">
        <f t="shared" si="661"/>
        <v>1</v>
      </c>
      <c r="DD213" s="187">
        <f t="shared" si="662"/>
        <v>1</v>
      </c>
      <c r="DE213" s="187">
        <f t="shared" si="663"/>
        <v>1</v>
      </c>
      <c r="DF213" s="187">
        <f t="shared" si="547"/>
        <v>1</v>
      </c>
      <c r="DG213">
        <f t="shared" si="691"/>
        <v>1</v>
      </c>
      <c r="DH213" s="7">
        <f t="shared" si="548"/>
        <v>0.15</v>
      </c>
      <c r="DI213" s="7">
        <f t="shared" si="549"/>
        <v>0.15</v>
      </c>
      <c r="DJ213" s="7">
        <f t="shared" si="550"/>
        <v>0.15</v>
      </c>
      <c r="DK213" s="7">
        <f t="shared" si="523"/>
        <v>0.15</v>
      </c>
      <c r="DL213" s="7">
        <f t="shared" si="551"/>
        <v>0.3</v>
      </c>
      <c r="DM213" s="7">
        <f t="shared" si="552"/>
        <v>0.3</v>
      </c>
      <c r="DN213" s="7">
        <f t="shared" si="553"/>
        <v>0.3</v>
      </c>
      <c r="DO213" s="7">
        <f t="shared" si="554"/>
        <v>0.3</v>
      </c>
      <c r="DP213" s="7">
        <f>IF(MIN(Data[[#This Row],[¿El agente demuestra escucha activa durante la gestión?6]:[¿El agente parafrasea para confirmar entendimiento?9]])=0,0,30%)</f>
        <v>0.3</v>
      </c>
      <c r="DQ213" s="7">
        <f t="shared" si="555"/>
        <v>0.3</v>
      </c>
      <c r="DR213" s="7">
        <f t="shared" si="556"/>
        <v>0.3</v>
      </c>
      <c r="DS213" s="7">
        <f t="shared" si="557"/>
        <v>0.3</v>
      </c>
      <c r="DT213" s="7">
        <f t="shared" si="558"/>
        <v>0.3</v>
      </c>
      <c r="DU213" s="7">
        <f>IF(MIN(Data[[#This Row],[¿El agente adapta su comunicación al cliente?11]:[¿El agente utiliza el plural corporativo correctamente?14]])=0,0,30%)</f>
        <v>0.3</v>
      </c>
      <c r="DV213" s="7">
        <f t="shared" si="559"/>
        <v>0.25</v>
      </c>
      <c r="DW213" s="7">
        <f t="shared" si="524"/>
        <v>0.25</v>
      </c>
      <c r="DX213" s="7">
        <f t="shared" si="525"/>
        <v>1</v>
      </c>
      <c r="DY213" s="7">
        <f t="shared" si="664"/>
        <v>1</v>
      </c>
      <c r="DZ213" s="7">
        <f t="shared" si="665"/>
        <v>1</v>
      </c>
      <c r="EA213" s="7">
        <f t="shared" si="666"/>
        <v>1</v>
      </c>
      <c r="EB213" s="7">
        <f t="shared" si="667"/>
        <v>1</v>
      </c>
      <c r="EC213" s="7">
        <f t="shared" si="526"/>
        <v>1</v>
      </c>
      <c r="ED213" s="7">
        <f t="shared" si="560"/>
        <v>1</v>
      </c>
      <c r="EE213" s="7">
        <f t="shared" si="561"/>
        <v>1</v>
      </c>
      <c r="EF213" s="7">
        <f>IF(SUM(Data[[#This Row],[¿El agente presenta correctamente los beneficios del producto?23]:[¿El agente comunica beneficios emocionales al cliente?24]])=200%,100%,0%)</f>
        <v>1</v>
      </c>
      <c r="EG213" s="7">
        <f t="shared" si="562"/>
        <v>1</v>
      </c>
      <c r="EH213" s="7">
        <f t="shared" si="563"/>
        <v>1</v>
      </c>
      <c r="EI213" s="7">
        <f t="shared" si="564"/>
        <v>1</v>
      </c>
      <c r="EJ213" s="7">
        <f t="shared" si="527"/>
        <v>1</v>
      </c>
      <c r="EK213" s="7">
        <f t="shared" si="565"/>
        <v>1</v>
      </c>
      <c r="EL213" s="7">
        <f>+Data[[#This Row],[¿El agente explica los términos y condiciones del servicio?28]]</f>
        <v>1</v>
      </c>
      <c r="EM213" s="7">
        <f t="shared" si="566"/>
        <v>1</v>
      </c>
      <c r="EN213" s="7">
        <f>+Data[[#This Row],[¿El agente identifica correctamente la solicitud del cliente? 2]]</f>
        <v>1</v>
      </c>
      <c r="EO213" s="7">
        <f t="shared" si="567"/>
        <v>1</v>
      </c>
      <c r="EP213" s="7">
        <f t="shared" si="568"/>
        <v>1</v>
      </c>
      <c r="EQ213" s="7">
        <f t="shared" si="569"/>
        <v>1</v>
      </c>
      <c r="ER213" s="7">
        <f t="shared" si="528"/>
        <v>1</v>
      </c>
      <c r="ES213" s="7">
        <f t="shared" si="570"/>
        <v>1</v>
      </c>
      <c r="ET213" s="7">
        <f t="shared" si="571"/>
        <v>1</v>
      </c>
      <c r="EU213" s="7">
        <f t="shared" si="529"/>
        <v>1</v>
      </c>
      <c r="EV213" s="7">
        <f t="shared" si="572"/>
        <v>1</v>
      </c>
      <c r="EW213" s="7">
        <f t="shared" si="573"/>
        <v>1</v>
      </c>
      <c r="EX213" s="7">
        <f t="shared" si="668"/>
        <v>1</v>
      </c>
      <c r="EY213" s="7">
        <f t="shared" si="669"/>
        <v>1</v>
      </c>
      <c r="EZ213" s="7">
        <f t="shared" si="574"/>
        <v>1</v>
      </c>
      <c r="FA213" s="7">
        <f t="shared" si="670"/>
        <v>0</v>
      </c>
      <c r="FB213" s="7">
        <f t="shared" si="530"/>
        <v>0</v>
      </c>
      <c r="FC213" s="7">
        <f t="shared" si="531"/>
        <v>0</v>
      </c>
      <c r="FD213" s="7">
        <f t="shared" si="575"/>
        <v>0</v>
      </c>
      <c r="FE213" s="7">
        <f t="shared" si="576"/>
        <v>1</v>
      </c>
      <c r="FF213" s="7">
        <f t="shared" si="577"/>
        <v>0</v>
      </c>
      <c r="FG213" s="7">
        <f t="shared" si="578"/>
        <v>1</v>
      </c>
      <c r="FH213" s="7">
        <f t="shared" si="579"/>
        <v>1</v>
      </c>
      <c r="FI213" s="7">
        <f t="shared" si="580"/>
        <v>1</v>
      </c>
      <c r="FJ213" s="7">
        <f t="shared" si="532"/>
        <v>0</v>
      </c>
      <c r="FK213" s="7">
        <f t="shared" si="581"/>
        <v>1</v>
      </c>
      <c r="FL213" s="7">
        <f>+Data[[#This Row],[¿El agente gestiona la oferta según la campaña vigente?48]]</f>
        <v>1</v>
      </c>
      <c r="FM213" s="7">
        <f t="shared" si="582"/>
        <v>1</v>
      </c>
      <c r="FN213" s="7">
        <f t="shared" si="583"/>
        <v>1</v>
      </c>
      <c r="FO213" s="7">
        <f t="shared" si="584"/>
        <v>1</v>
      </c>
      <c r="FP213" s="7">
        <f t="shared" si="533"/>
        <v>1</v>
      </c>
      <c r="FQ213" s="7">
        <f t="shared" si="585"/>
        <v>1</v>
      </c>
      <c r="FR213" s="7">
        <f>+Data[[#This Row],[¿El agente registra correctamente todas las interacciones?52]]</f>
        <v>1</v>
      </c>
      <c r="FS213" s="7">
        <f t="shared" si="534"/>
        <v>0</v>
      </c>
      <c r="FT213" s="240">
        <f t="shared" si="586"/>
        <v>1</v>
      </c>
      <c r="FU213" s="7">
        <f>+Data[[#This Row],[¿El agente confirma la titularidad del cliente adecuadamente?53]]</f>
        <v>1</v>
      </c>
      <c r="FV213" s="240">
        <f t="shared" si="587"/>
        <v>1</v>
      </c>
      <c r="FW213" s="240">
        <f t="shared" si="588"/>
        <v>1</v>
      </c>
      <c r="FX213" s="7">
        <f t="shared" si="535"/>
        <v>1</v>
      </c>
      <c r="FY213" s="240">
        <f t="shared" si="589"/>
        <v>1</v>
      </c>
      <c r="FZ213" s="7">
        <f>+Data[[#This Row],[¿El agente evita compartir información sensible?56]]</f>
        <v>1</v>
      </c>
      <c r="GA213" s="7">
        <f t="shared" si="536"/>
        <v>1</v>
      </c>
      <c r="GB213" s="189">
        <f t="shared" si="537"/>
        <v>0.1</v>
      </c>
      <c r="GC213" s="189">
        <f t="shared" si="538"/>
        <v>0</v>
      </c>
      <c r="GD213" s="190">
        <f t="shared" si="539"/>
        <v>0</v>
      </c>
      <c r="GE213" s="190">
        <f t="shared" si="540"/>
        <v>0.3</v>
      </c>
      <c r="GF213" s="7">
        <f t="shared" si="541"/>
        <v>0.4</v>
      </c>
      <c r="GG213" s="187">
        <f>1</f>
        <v>1</v>
      </c>
      <c r="GH213" s="187">
        <f t="shared" si="590"/>
        <v>1</v>
      </c>
      <c r="GI213" t="str">
        <f t="shared" si="591"/>
        <v/>
      </c>
      <c r="GJ213" t="str">
        <f t="shared" si="592"/>
        <v/>
      </c>
      <c r="GK213" t="str">
        <f t="shared" si="593"/>
        <v/>
      </c>
      <c r="GN213" t="str">
        <f t="shared" si="594"/>
        <v/>
      </c>
      <c r="GO213" t="str">
        <f t="shared" si="595"/>
        <v/>
      </c>
      <c r="GP213" t="str">
        <f t="shared" si="596"/>
        <v/>
      </c>
      <c r="GQ213" t="str">
        <f t="shared" si="597"/>
        <v/>
      </c>
      <c r="GR213" t="str">
        <f t="shared" si="598"/>
        <v/>
      </c>
      <c r="GS213" t="str">
        <f t="shared" si="599"/>
        <v/>
      </c>
      <c r="GT213" t="str">
        <f t="shared" si="600"/>
        <v/>
      </c>
      <c r="GU213" t="e">
        <f>IF(#REF!="No",#REF!,"")</f>
        <v>#REF!</v>
      </c>
      <c r="GV213" t="str">
        <f t="shared" si="601"/>
        <v/>
      </c>
      <c r="GW213" t="str">
        <f t="shared" si="602"/>
        <v/>
      </c>
      <c r="GX213" t="str">
        <f t="shared" si="603"/>
        <v/>
      </c>
      <c r="GY213" t="str">
        <f t="shared" si="604"/>
        <v/>
      </c>
      <c r="GZ213" t="str">
        <f t="shared" si="605"/>
        <v/>
      </c>
      <c r="HA213" t="str">
        <f t="shared" si="606"/>
        <v/>
      </c>
      <c r="HB213" t="str">
        <f t="shared" si="607"/>
        <v/>
      </c>
      <c r="HC213" t="str">
        <f t="shared" si="608"/>
        <v/>
      </c>
      <c r="HD213" t="str">
        <f t="shared" si="609"/>
        <v/>
      </c>
      <c r="HE213" t="str">
        <f t="shared" si="610"/>
        <v/>
      </c>
      <c r="HF213" t="str">
        <f t="shared" si="611"/>
        <v/>
      </c>
      <c r="HG213" t="str">
        <f t="shared" si="612"/>
        <v/>
      </c>
      <c r="HH213" t="str">
        <f t="shared" si="613"/>
        <v/>
      </c>
      <c r="HI213" t="str">
        <f t="shared" si="614"/>
        <v/>
      </c>
      <c r="HJ213" t="str">
        <f t="shared" si="615"/>
        <v/>
      </c>
      <c r="HK213" t="str">
        <f t="shared" si="616"/>
        <v/>
      </c>
      <c r="HL213" t="str">
        <f t="shared" si="617"/>
        <v/>
      </c>
      <c r="HM213" t="str">
        <f t="shared" si="618"/>
        <v/>
      </c>
      <c r="HN213" t="str">
        <f t="shared" si="619"/>
        <v/>
      </c>
      <c r="HO213" t="str">
        <f t="shared" si="620"/>
        <v/>
      </c>
      <c r="HP213" t="str">
        <f t="shared" si="621"/>
        <v/>
      </c>
      <c r="HQ213" t="e">
        <f>IF(#REF!="No",#REF!,"")</f>
        <v>#REF!</v>
      </c>
      <c r="HR213" t="e">
        <f>IF(#REF!="No",#REF!,"")</f>
        <v>#REF!</v>
      </c>
      <c r="HS213" t="str">
        <f t="shared" si="622"/>
        <v xml:space="preserve">¿El agente ofrece adecuadamente un producto adicional? </v>
      </c>
      <c r="HT213" t="str">
        <f t="shared" si="623"/>
        <v/>
      </c>
      <c r="HU213" t="str">
        <f t="shared" si="624"/>
        <v xml:space="preserve">¿El agente indaga o sondea adecuadamente las necesidades del cliente? </v>
      </c>
      <c r="HV213" t="str">
        <f t="shared" si="625"/>
        <v/>
      </c>
      <c r="HW213" t="str">
        <f t="shared" si="626"/>
        <v/>
      </c>
      <c r="HX213" t="str">
        <f t="shared" si="627"/>
        <v/>
      </c>
      <c r="HY213" t="str">
        <f t="shared" si="628"/>
        <v/>
      </c>
      <c r="HZ213" t="str">
        <f t="shared" si="629"/>
        <v/>
      </c>
      <c r="IA213" t="str">
        <f t="shared" si="630"/>
        <v/>
      </c>
      <c r="IB213" t="str">
        <f t="shared" si="631"/>
        <v/>
      </c>
      <c r="IC213" t="str">
        <f t="shared" si="632"/>
        <v/>
      </c>
      <c r="ID213" s="187" t="str">
        <f t="shared" si="633"/>
        <v/>
      </c>
      <c r="IE213" s="187" t="str">
        <f t="shared" si="634"/>
        <v/>
      </c>
      <c r="IF213" s="187" t="str">
        <f t="shared" si="635"/>
        <v/>
      </c>
      <c r="IG213" s="187" t="str">
        <f t="shared" si="636"/>
        <v/>
      </c>
      <c r="IH213" s="78" t="str">
        <f>A213&amp;" "&amp;F213&amp;" "&amp;Data[[#This Row],[mes]]</f>
        <v>Nazario Nadyir Rengifo Molinar Outbound jun-26</v>
      </c>
      <c r="II213" s="78">
        <f t="shared" si="671"/>
        <v>3</v>
      </c>
      <c r="IJ213" s="78">
        <f t="shared" si="542"/>
        <v>0</v>
      </c>
      <c r="IK213" s="78">
        <f>IF(Data[[#This Row],[Muestra Critica]]&gt;0,Data[[#This Row],[Muestra Critica]],"")</f>
        <v>1</v>
      </c>
      <c r="IL213">
        <f>IF(IK213="","",COUNTIF($IK$3:$IK628,IK213))</f>
        <v>397</v>
      </c>
      <c r="IM213">
        <f t="shared" si="543"/>
        <v>0</v>
      </c>
      <c r="IN213" s="188" t="str">
        <f t="shared" si="637"/>
        <v>jun-26</v>
      </c>
      <c r="IO213" s="78"/>
      <c r="IP213" s="78"/>
      <c r="IQ213" s="78"/>
      <c r="IR213" s="78"/>
      <c r="IS213" s="78" t="str">
        <f ca="1">IFERROR(_xlfn.XLOOKUP(A:A,HC!B:B,HC!E:E,,0),0)</f>
        <v>&gt; 60 dias</v>
      </c>
    </row>
    <row r="214" spans="1:253" ht="15.5">
      <c r="A214" s="205" t="s">
        <v>333</v>
      </c>
      <c r="B214" s="205">
        <v>62745001</v>
      </c>
      <c r="C214" s="210">
        <v>46174</v>
      </c>
      <c r="D214" s="205" t="s">
        <v>449</v>
      </c>
      <c r="E214" s="205" t="s">
        <v>434</v>
      </c>
      <c r="F214" s="205" t="s">
        <v>32</v>
      </c>
      <c r="G214" s="205" t="s">
        <v>436</v>
      </c>
      <c r="H214" s="205" t="s">
        <v>455</v>
      </c>
      <c r="I214" s="206" t="s">
        <v>447</v>
      </c>
      <c r="J214" s="168" t="s">
        <v>33</v>
      </c>
      <c r="K214" s="168" t="s">
        <v>33</v>
      </c>
      <c r="L214" s="168" t="s">
        <v>33</v>
      </c>
      <c r="M214" s="168" t="s">
        <v>33</v>
      </c>
      <c r="N214" s="168" t="s">
        <v>33</v>
      </c>
      <c r="O214" s="168" t="s">
        <v>33</v>
      </c>
      <c r="P214" s="168" t="s">
        <v>33</v>
      </c>
      <c r="Q214" s="168" t="s">
        <v>33</v>
      </c>
      <c r="R214" s="168" t="s">
        <v>33</v>
      </c>
      <c r="S214" s="168" t="s">
        <v>33</v>
      </c>
      <c r="T214" s="168" t="s">
        <v>33</v>
      </c>
      <c r="U214" s="168" t="s">
        <v>33</v>
      </c>
      <c r="V214" s="169" t="s">
        <v>33</v>
      </c>
      <c r="W214" s="169" t="s">
        <v>33</v>
      </c>
      <c r="X214" s="169" t="s">
        <v>33</v>
      </c>
      <c r="Y214" s="169" t="s">
        <v>34</v>
      </c>
      <c r="Z214" s="169" t="s">
        <v>33</v>
      </c>
      <c r="AA214" s="169" t="s">
        <v>33</v>
      </c>
      <c r="AB214" s="169" t="s">
        <v>33</v>
      </c>
      <c r="AC214" s="169" t="s">
        <v>33</v>
      </c>
      <c r="AD214" s="169" t="s">
        <v>33</v>
      </c>
      <c r="AE214" s="169" t="s">
        <v>33</v>
      </c>
      <c r="AF214" s="169" t="s">
        <v>33</v>
      </c>
      <c r="AG214" s="169" t="s">
        <v>33</v>
      </c>
      <c r="AH214" s="169" t="s">
        <v>33</v>
      </c>
      <c r="AI214" s="169" t="s">
        <v>33</v>
      </c>
      <c r="AJ214" s="169" t="s">
        <v>33</v>
      </c>
      <c r="AK214" s="169" t="s">
        <v>33</v>
      </c>
      <c r="AL214" s="169" t="s">
        <v>33</v>
      </c>
      <c r="AM214" s="169" t="s">
        <v>33</v>
      </c>
      <c r="AN214" s="169" t="s">
        <v>33</v>
      </c>
      <c r="AO214" s="169" t="s">
        <v>33</v>
      </c>
      <c r="AP214" s="169" t="s">
        <v>33</v>
      </c>
      <c r="AQ214" s="169" t="s">
        <v>464</v>
      </c>
      <c r="AR214" s="169" t="s">
        <v>34</v>
      </c>
      <c r="AS214" s="169" t="s">
        <v>34</v>
      </c>
      <c r="AT214" s="169" t="s">
        <v>34</v>
      </c>
      <c r="AU214" s="169" t="s">
        <v>33</v>
      </c>
      <c r="AV214" s="169" t="s">
        <v>33</v>
      </c>
      <c r="AW214" s="169" t="s">
        <v>34</v>
      </c>
      <c r="AX214" s="169" t="s">
        <v>33</v>
      </c>
      <c r="AY214" s="169" t="s">
        <v>33</v>
      </c>
      <c r="AZ214" s="169" t="s">
        <v>33</v>
      </c>
      <c r="BA214" s="169" t="s">
        <v>33</v>
      </c>
      <c r="BB214" s="169" t="s">
        <v>33</v>
      </c>
      <c r="BC214" s="207" t="s">
        <v>33</v>
      </c>
      <c r="BD214" s="207" t="s">
        <v>33</v>
      </c>
      <c r="BE214" s="207" t="s">
        <v>33</v>
      </c>
      <c r="BF214" s="208" t="s">
        <v>33</v>
      </c>
      <c r="BG214" s="196"/>
      <c r="BH214" s="211" t="str">
        <f>Data[[#This Row],[Tipo de Muestra]]</f>
        <v>Critica</v>
      </c>
      <c r="BI214" s="196"/>
      <c r="BJ214" s="196"/>
      <c r="BK214">
        <f t="shared" si="545"/>
        <v>1</v>
      </c>
      <c r="BL214">
        <f t="shared" si="546"/>
        <v>1</v>
      </c>
      <c r="BM214">
        <f t="shared" si="672"/>
        <v>1</v>
      </c>
      <c r="BN214">
        <f t="shared" si="673"/>
        <v>1</v>
      </c>
      <c r="BO214">
        <f t="shared" si="674"/>
        <v>1</v>
      </c>
      <c r="BP214">
        <f t="shared" si="675"/>
        <v>1</v>
      </c>
      <c r="BQ214">
        <f t="shared" si="676"/>
        <v>1</v>
      </c>
      <c r="BR214">
        <f t="shared" si="677"/>
        <v>1</v>
      </c>
      <c r="BS214">
        <f t="shared" si="678"/>
        <v>1</v>
      </c>
      <c r="BT214">
        <f t="shared" si="679"/>
        <v>1</v>
      </c>
      <c r="BU214">
        <f t="shared" si="680"/>
        <v>1</v>
      </c>
      <c r="BV214">
        <f t="shared" si="681"/>
        <v>1</v>
      </c>
      <c r="BW214">
        <f t="shared" si="682"/>
        <v>1</v>
      </c>
      <c r="BX214">
        <f t="shared" si="683"/>
        <v>1</v>
      </c>
      <c r="BY214">
        <f t="shared" si="684"/>
        <v>1</v>
      </c>
      <c r="BZ214">
        <f t="shared" si="685"/>
        <v>0</v>
      </c>
      <c r="CA214">
        <f t="shared" si="686"/>
        <v>1</v>
      </c>
      <c r="CB214">
        <f t="shared" si="687"/>
        <v>1</v>
      </c>
      <c r="CC214">
        <f t="shared" si="688"/>
        <v>1</v>
      </c>
      <c r="CD214">
        <f t="shared" si="689"/>
        <v>1</v>
      </c>
      <c r="CE214">
        <f t="shared" si="690"/>
        <v>1</v>
      </c>
      <c r="CF214">
        <f t="shared" si="638"/>
        <v>1</v>
      </c>
      <c r="CG214">
        <f t="shared" si="639"/>
        <v>1</v>
      </c>
      <c r="CH214">
        <f t="shared" si="640"/>
        <v>1</v>
      </c>
      <c r="CI214">
        <f t="shared" si="641"/>
        <v>1</v>
      </c>
      <c r="CJ214">
        <f t="shared" si="642"/>
        <v>1</v>
      </c>
      <c r="CK214">
        <f t="shared" si="643"/>
        <v>1</v>
      </c>
      <c r="CL214">
        <f t="shared" si="644"/>
        <v>1</v>
      </c>
      <c r="CM214">
        <f t="shared" si="645"/>
        <v>1</v>
      </c>
      <c r="CN214">
        <f t="shared" si="646"/>
        <v>1</v>
      </c>
      <c r="CO214">
        <f t="shared" si="647"/>
        <v>1</v>
      </c>
      <c r="CP214">
        <f t="shared" si="648"/>
        <v>1</v>
      </c>
      <c r="CQ214">
        <f t="shared" si="649"/>
        <v>1</v>
      </c>
      <c r="CR214">
        <f t="shared" si="650"/>
        <v>0</v>
      </c>
      <c r="CS214">
        <f t="shared" si="651"/>
        <v>0</v>
      </c>
      <c r="CT214">
        <f t="shared" si="652"/>
        <v>0</v>
      </c>
      <c r="CU214">
        <f t="shared" si="653"/>
        <v>1</v>
      </c>
      <c r="CV214">
        <f t="shared" si="654"/>
        <v>1</v>
      </c>
      <c r="CW214">
        <f t="shared" si="655"/>
        <v>0</v>
      </c>
      <c r="CX214">
        <f t="shared" si="656"/>
        <v>1</v>
      </c>
      <c r="CY214">
        <f t="shared" si="657"/>
        <v>1</v>
      </c>
      <c r="CZ214">
        <f t="shared" si="658"/>
        <v>1</v>
      </c>
      <c r="DA214">
        <f t="shared" si="659"/>
        <v>1</v>
      </c>
      <c r="DB214">
        <f t="shared" si="660"/>
        <v>1</v>
      </c>
      <c r="DC214" s="187">
        <f t="shared" si="661"/>
        <v>1</v>
      </c>
      <c r="DD214" s="187">
        <f t="shared" si="662"/>
        <v>1</v>
      </c>
      <c r="DE214" s="187">
        <f t="shared" si="663"/>
        <v>1</v>
      </c>
      <c r="DF214" s="187">
        <f t="shared" si="547"/>
        <v>1</v>
      </c>
      <c r="DG214">
        <f t="shared" si="691"/>
        <v>1</v>
      </c>
      <c r="DH214" s="7">
        <f t="shared" si="548"/>
        <v>0.15</v>
      </c>
      <c r="DI214" s="7">
        <f t="shared" si="549"/>
        <v>0.15</v>
      </c>
      <c r="DJ214" s="7">
        <f t="shared" si="550"/>
        <v>0.15</v>
      </c>
      <c r="DK214" s="7">
        <f t="shared" si="523"/>
        <v>0.15</v>
      </c>
      <c r="DL214" s="7">
        <f t="shared" si="551"/>
        <v>0.3</v>
      </c>
      <c r="DM214" s="7">
        <f t="shared" si="552"/>
        <v>0.3</v>
      </c>
      <c r="DN214" s="7">
        <f t="shared" si="553"/>
        <v>0.3</v>
      </c>
      <c r="DO214" s="7">
        <f t="shared" si="554"/>
        <v>0.3</v>
      </c>
      <c r="DP214" s="7">
        <f>IF(MIN(Data[[#This Row],[¿El agente demuestra escucha activa durante la gestión?6]:[¿El agente parafrasea para confirmar entendimiento?9]])=0,0,30%)</f>
        <v>0.3</v>
      </c>
      <c r="DQ214" s="7">
        <f t="shared" si="555"/>
        <v>0.3</v>
      </c>
      <c r="DR214" s="7">
        <f t="shared" si="556"/>
        <v>0.3</v>
      </c>
      <c r="DS214" s="7">
        <f t="shared" si="557"/>
        <v>0.3</v>
      </c>
      <c r="DT214" s="7">
        <f t="shared" si="558"/>
        <v>0.3</v>
      </c>
      <c r="DU214" s="7">
        <f>IF(MIN(Data[[#This Row],[¿El agente adapta su comunicación al cliente?11]:[¿El agente utiliza el plural corporativo correctamente?14]])=0,0,30%)</f>
        <v>0.3</v>
      </c>
      <c r="DV214" s="7">
        <f t="shared" si="559"/>
        <v>0.25</v>
      </c>
      <c r="DW214" s="7">
        <f t="shared" si="524"/>
        <v>0.25</v>
      </c>
      <c r="DX214" s="7">
        <f t="shared" si="525"/>
        <v>1</v>
      </c>
      <c r="DY214" s="7">
        <f t="shared" si="664"/>
        <v>1</v>
      </c>
      <c r="DZ214" s="7">
        <f t="shared" si="665"/>
        <v>1</v>
      </c>
      <c r="EA214" s="7">
        <f t="shared" si="666"/>
        <v>0</v>
      </c>
      <c r="EB214" s="7">
        <f t="shared" si="667"/>
        <v>0</v>
      </c>
      <c r="EC214" s="7">
        <f t="shared" si="526"/>
        <v>0</v>
      </c>
      <c r="ED214" s="7">
        <f t="shared" si="560"/>
        <v>1</v>
      </c>
      <c r="EE214" s="7">
        <f t="shared" si="561"/>
        <v>1</v>
      </c>
      <c r="EF214" s="7">
        <f>IF(SUM(Data[[#This Row],[¿El agente presenta correctamente los beneficios del producto?23]:[¿El agente comunica beneficios emocionales al cliente?24]])=200%,100%,0%)</f>
        <v>1</v>
      </c>
      <c r="EG214" s="7">
        <f t="shared" si="562"/>
        <v>1</v>
      </c>
      <c r="EH214" s="7">
        <f t="shared" si="563"/>
        <v>1</v>
      </c>
      <c r="EI214" s="7">
        <f t="shared" si="564"/>
        <v>1</v>
      </c>
      <c r="EJ214" s="7">
        <f t="shared" si="527"/>
        <v>1</v>
      </c>
      <c r="EK214" s="7">
        <f t="shared" si="565"/>
        <v>1</v>
      </c>
      <c r="EL214" s="7">
        <f>+Data[[#This Row],[¿El agente explica los términos y condiciones del servicio?28]]</f>
        <v>1</v>
      </c>
      <c r="EM214" s="7">
        <f t="shared" si="566"/>
        <v>1</v>
      </c>
      <c r="EN214" s="7">
        <f>+Data[[#This Row],[¿El agente identifica correctamente la solicitud del cliente? 2]]</f>
        <v>1</v>
      </c>
      <c r="EO214" s="7">
        <f t="shared" si="567"/>
        <v>1</v>
      </c>
      <c r="EP214" s="7">
        <f t="shared" si="568"/>
        <v>1</v>
      </c>
      <c r="EQ214" s="7">
        <f t="shared" si="569"/>
        <v>1</v>
      </c>
      <c r="ER214" s="7">
        <f t="shared" si="528"/>
        <v>1</v>
      </c>
      <c r="ES214" s="7">
        <f t="shared" si="570"/>
        <v>1</v>
      </c>
      <c r="ET214" s="7">
        <f t="shared" si="571"/>
        <v>1</v>
      </c>
      <c r="EU214" s="7">
        <f t="shared" si="529"/>
        <v>1</v>
      </c>
      <c r="EV214" s="7">
        <f t="shared" si="572"/>
        <v>1</v>
      </c>
      <c r="EW214" s="7">
        <f t="shared" si="573"/>
        <v>1</v>
      </c>
      <c r="EX214" s="7">
        <f t="shared" si="668"/>
        <v>1</v>
      </c>
      <c r="EY214" s="7">
        <f t="shared" si="669"/>
        <v>1</v>
      </c>
      <c r="EZ214" s="7">
        <f t="shared" si="574"/>
        <v>1</v>
      </c>
      <c r="FA214" s="7">
        <f t="shared" si="670"/>
        <v>0</v>
      </c>
      <c r="FB214" s="7">
        <f t="shared" si="530"/>
        <v>0</v>
      </c>
      <c r="FC214" s="7">
        <f t="shared" si="531"/>
        <v>0</v>
      </c>
      <c r="FD214" s="7">
        <f t="shared" si="575"/>
        <v>0</v>
      </c>
      <c r="FE214" s="7">
        <f t="shared" si="576"/>
        <v>0</v>
      </c>
      <c r="FF214" s="7">
        <f t="shared" si="577"/>
        <v>0</v>
      </c>
      <c r="FG214" s="7">
        <f t="shared" si="578"/>
        <v>1</v>
      </c>
      <c r="FH214" s="7">
        <f t="shared" si="579"/>
        <v>1</v>
      </c>
      <c r="FI214" s="7">
        <f t="shared" si="580"/>
        <v>0</v>
      </c>
      <c r="FJ214" s="7">
        <f t="shared" si="532"/>
        <v>0</v>
      </c>
      <c r="FK214" s="7">
        <f t="shared" si="581"/>
        <v>1</v>
      </c>
      <c r="FL214" s="7">
        <f>+Data[[#This Row],[¿El agente gestiona la oferta según la campaña vigente?48]]</f>
        <v>1</v>
      </c>
      <c r="FM214" s="7">
        <f t="shared" si="582"/>
        <v>1</v>
      </c>
      <c r="FN214" s="7">
        <f t="shared" si="583"/>
        <v>1</v>
      </c>
      <c r="FO214" s="7">
        <f t="shared" si="584"/>
        <v>1</v>
      </c>
      <c r="FP214" s="7">
        <f t="shared" si="533"/>
        <v>1</v>
      </c>
      <c r="FQ214" s="7">
        <f t="shared" si="585"/>
        <v>1</v>
      </c>
      <c r="FR214" s="7">
        <f>+Data[[#This Row],[¿El agente registra correctamente todas las interacciones?52]]</f>
        <v>1</v>
      </c>
      <c r="FS214" s="7">
        <f t="shared" si="534"/>
        <v>0</v>
      </c>
      <c r="FT214" s="240">
        <f t="shared" si="586"/>
        <v>1</v>
      </c>
      <c r="FU214" s="7">
        <f>+Data[[#This Row],[¿El agente confirma la titularidad del cliente adecuadamente?53]]</f>
        <v>1</v>
      </c>
      <c r="FV214" s="240">
        <f t="shared" si="587"/>
        <v>1</v>
      </c>
      <c r="FW214" s="240">
        <f t="shared" si="588"/>
        <v>1</v>
      </c>
      <c r="FX214" s="7">
        <f t="shared" si="535"/>
        <v>1</v>
      </c>
      <c r="FY214" s="240">
        <f t="shared" si="589"/>
        <v>1</v>
      </c>
      <c r="FZ214" s="7">
        <f>+Data[[#This Row],[¿El agente evita compartir información sensible?56]]</f>
        <v>1</v>
      </c>
      <c r="GA214" s="7">
        <f t="shared" si="536"/>
        <v>1</v>
      </c>
      <c r="GB214" s="189">
        <f t="shared" si="537"/>
        <v>0.1</v>
      </c>
      <c r="GC214" s="189">
        <f t="shared" si="538"/>
        <v>0</v>
      </c>
      <c r="GD214" s="190">
        <f t="shared" si="539"/>
        <v>0</v>
      </c>
      <c r="GE214" s="190">
        <f t="shared" si="540"/>
        <v>0.3</v>
      </c>
      <c r="GF214" s="7">
        <f t="shared" si="541"/>
        <v>0.4</v>
      </c>
      <c r="GG214" s="187">
        <f>1</f>
        <v>1</v>
      </c>
      <c r="GH214" s="187">
        <f t="shared" si="590"/>
        <v>1</v>
      </c>
      <c r="GI214" t="str">
        <f t="shared" si="591"/>
        <v/>
      </c>
      <c r="GJ214" t="str">
        <f t="shared" si="592"/>
        <v/>
      </c>
      <c r="GK214" t="str">
        <f t="shared" si="593"/>
        <v/>
      </c>
      <c r="GN214" t="str">
        <f t="shared" si="594"/>
        <v/>
      </c>
      <c r="GO214" t="str">
        <f t="shared" si="595"/>
        <v/>
      </c>
      <c r="GP214" t="str">
        <f t="shared" si="596"/>
        <v/>
      </c>
      <c r="GQ214" t="str">
        <f t="shared" si="597"/>
        <v/>
      </c>
      <c r="GR214" t="str">
        <f t="shared" si="598"/>
        <v/>
      </c>
      <c r="GS214" t="str">
        <f t="shared" si="599"/>
        <v/>
      </c>
      <c r="GT214" t="str">
        <f t="shared" si="600"/>
        <v/>
      </c>
      <c r="GU214" t="e">
        <f>IF(#REF!="No",#REF!,"")</f>
        <v>#REF!</v>
      </c>
      <c r="GV214" t="str">
        <f t="shared" si="601"/>
        <v/>
      </c>
      <c r="GW214" t="str">
        <f t="shared" si="602"/>
        <v/>
      </c>
      <c r="GX214" t="str">
        <f t="shared" si="603"/>
        <v/>
      </c>
      <c r="GY214" t="str">
        <f t="shared" si="604"/>
        <v xml:space="preserve">¿El agente explica el ciclo de facturación adecuadamente? </v>
      </c>
      <c r="GZ214" t="str">
        <f t="shared" si="605"/>
        <v/>
      </c>
      <c r="HA214" t="str">
        <f t="shared" si="606"/>
        <v/>
      </c>
      <c r="HB214" t="str">
        <f t="shared" si="607"/>
        <v/>
      </c>
      <c r="HC214" t="str">
        <f t="shared" si="608"/>
        <v/>
      </c>
      <c r="HD214" t="str">
        <f t="shared" si="609"/>
        <v/>
      </c>
      <c r="HE214" t="str">
        <f t="shared" si="610"/>
        <v/>
      </c>
      <c r="HF214" t="str">
        <f t="shared" si="611"/>
        <v/>
      </c>
      <c r="HG214" t="str">
        <f t="shared" si="612"/>
        <v/>
      </c>
      <c r="HH214" t="str">
        <f t="shared" si="613"/>
        <v/>
      </c>
      <c r="HI214" t="str">
        <f t="shared" si="614"/>
        <v/>
      </c>
      <c r="HJ214" t="str">
        <f t="shared" si="615"/>
        <v/>
      </c>
      <c r="HK214" t="str">
        <f t="shared" si="616"/>
        <v/>
      </c>
      <c r="HL214" t="str">
        <f t="shared" si="617"/>
        <v/>
      </c>
      <c r="HM214" t="str">
        <f t="shared" si="618"/>
        <v/>
      </c>
      <c r="HN214" t="str">
        <f t="shared" si="619"/>
        <v/>
      </c>
      <c r="HO214" t="str">
        <f t="shared" si="620"/>
        <v/>
      </c>
      <c r="HP214" t="str">
        <f t="shared" si="621"/>
        <v/>
      </c>
      <c r="HQ214" t="e">
        <f>IF(#REF!="No",#REF!,"")</f>
        <v>#REF!</v>
      </c>
      <c r="HR214" t="e">
        <f>IF(#REF!="No",#REF!,"")</f>
        <v>#REF!</v>
      </c>
      <c r="HS214" t="str">
        <f t="shared" si="622"/>
        <v xml:space="preserve">¿El agente ofrece adecuadamente un producto adicional? </v>
      </c>
      <c r="HT214" t="str">
        <f t="shared" si="623"/>
        <v xml:space="preserve">¿El agente realiza venta cruzada cuando corresponde? </v>
      </c>
      <c r="HU214" t="str">
        <f t="shared" si="624"/>
        <v xml:space="preserve">¿El agente indaga o sondea adecuadamente las necesidades del cliente? </v>
      </c>
      <c r="HV214" t="str">
        <f t="shared" si="625"/>
        <v/>
      </c>
      <c r="HW214" t="str">
        <f t="shared" si="626"/>
        <v/>
      </c>
      <c r="HX214" t="str">
        <f t="shared" si="627"/>
        <v xml:space="preserve">¿El agente maneja correctamente las objeciones del cliente? </v>
      </c>
      <c r="HY214" t="str">
        <f t="shared" si="628"/>
        <v/>
      </c>
      <c r="HZ214" t="str">
        <f t="shared" si="629"/>
        <v/>
      </c>
      <c r="IA214" t="str">
        <f t="shared" si="630"/>
        <v/>
      </c>
      <c r="IB214" t="str">
        <f t="shared" si="631"/>
        <v/>
      </c>
      <c r="IC214" t="str">
        <f t="shared" si="632"/>
        <v/>
      </c>
      <c r="ID214" s="187" t="str">
        <f t="shared" si="633"/>
        <v/>
      </c>
      <c r="IE214" s="187" t="str">
        <f t="shared" si="634"/>
        <v/>
      </c>
      <c r="IF214" s="187" t="str">
        <f t="shared" si="635"/>
        <v/>
      </c>
      <c r="IG214" s="187" t="str">
        <f t="shared" si="636"/>
        <v/>
      </c>
      <c r="IH214" s="78" t="str">
        <f>A214&amp;" "&amp;F214&amp;" "&amp;Data[[#This Row],[mes]]</f>
        <v>Antonio Rivera Ayarza Outbound jun-26</v>
      </c>
      <c r="II214" s="78">
        <f t="shared" si="671"/>
        <v>3</v>
      </c>
      <c r="IJ214" s="78">
        <f t="shared" si="542"/>
        <v>0</v>
      </c>
      <c r="IK214" s="78">
        <f>IF(Data[[#This Row],[Muestra Critica]]&gt;0,Data[[#This Row],[Muestra Critica]],"")</f>
        <v>1</v>
      </c>
      <c r="IL214">
        <f>IF(IK214="","",COUNTIF($IK$3:$IK629,IK214))</f>
        <v>397</v>
      </c>
      <c r="IM214">
        <f t="shared" si="543"/>
        <v>0</v>
      </c>
      <c r="IN214" s="188" t="str">
        <f t="shared" si="637"/>
        <v>jun-26</v>
      </c>
      <c r="IO214" s="78"/>
      <c r="IP214" s="78"/>
      <c r="IQ214" s="78"/>
      <c r="IR214" s="78"/>
      <c r="IS214" s="78" t="str">
        <f ca="1">IFERROR(_xlfn.XLOOKUP(A:A,HC!B:B,HC!E:E,,0),0)</f>
        <v>&gt; 60 dias</v>
      </c>
    </row>
    <row r="215" spans="1:253" ht="15.5">
      <c r="A215" s="205" t="s">
        <v>342</v>
      </c>
      <c r="B215" s="205">
        <v>62550506</v>
      </c>
      <c r="C215" s="210">
        <v>46174</v>
      </c>
      <c r="D215" s="205" t="s">
        <v>449</v>
      </c>
      <c r="E215" s="205" t="s">
        <v>434</v>
      </c>
      <c r="F215" s="205" t="s">
        <v>32</v>
      </c>
      <c r="G215" s="205" t="s">
        <v>436</v>
      </c>
      <c r="H215" s="205" t="s">
        <v>455</v>
      </c>
      <c r="I215" s="206" t="s">
        <v>447</v>
      </c>
      <c r="J215" s="168" t="s">
        <v>33</v>
      </c>
      <c r="K215" s="168" t="s">
        <v>33</v>
      </c>
      <c r="L215" s="168" t="s">
        <v>33</v>
      </c>
      <c r="M215" s="168" t="s">
        <v>33</v>
      </c>
      <c r="N215" s="168" t="s">
        <v>33</v>
      </c>
      <c r="O215" s="168" t="s">
        <v>33</v>
      </c>
      <c r="P215" s="168" t="s">
        <v>33</v>
      </c>
      <c r="Q215" s="168" t="s">
        <v>33</v>
      </c>
      <c r="R215" s="168" t="s">
        <v>33</v>
      </c>
      <c r="S215" s="168" t="s">
        <v>33</v>
      </c>
      <c r="T215" s="168" t="s">
        <v>33</v>
      </c>
      <c r="U215" s="168" t="s">
        <v>33</v>
      </c>
      <c r="V215" s="169" t="s">
        <v>33</v>
      </c>
      <c r="W215" s="169" t="s">
        <v>33</v>
      </c>
      <c r="X215" s="169" t="s">
        <v>33</v>
      </c>
      <c r="Y215" s="169" t="s">
        <v>33</v>
      </c>
      <c r="Z215" s="169" t="s">
        <v>33</v>
      </c>
      <c r="AA215" s="169" t="s">
        <v>33</v>
      </c>
      <c r="AB215" s="169" t="s">
        <v>33</v>
      </c>
      <c r="AC215" s="169" t="s">
        <v>33</v>
      </c>
      <c r="AD215" s="169" t="s">
        <v>33</v>
      </c>
      <c r="AE215" s="169" t="s">
        <v>33</v>
      </c>
      <c r="AF215" s="169" t="s">
        <v>33</v>
      </c>
      <c r="AG215" s="169" t="s">
        <v>33</v>
      </c>
      <c r="AH215" s="169" t="s">
        <v>33</v>
      </c>
      <c r="AI215" s="169" t="s">
        <v>33</v>
      </c>
      <c r="AJ215" s="169" t="s">
        <v>33</v>
      </c>
      <c r="AK215" s="169" t="s">
        <v>34</v>
      </c>
      <c r="AL215" s="169" t="s">
        <v>33</v>
      </c>
      <c r="AM215" s="169" t="s">
        <v>33</v>
      </c>
      <c r="AN215" s="169" t="s">
        <v>33</v>
      </c>
      <c r="AO215" s="169" t="s">
        <v>33</v>
      </c>
      <c r="AP215" s="169" t="s">
        <v>33</v>
      </c>
      <c r="AQ215" s="169" t="s">
        <v>464</v>
      </c>
      <c r="AR215" s="169" t="s">
        <v>34</v>
      </c>
      <c r="AS215" s="169" t="s">
        <v>33</v>
      </c>
      <c r="AT215" s="169" t="s">
        <v>33</v>
      </c>
      <c r="AU215" s="169" t="s">
        <v>33</v>
      </c>
      <c r="AV215" s="169" t="s">
        <v>33</v>
      </c>
      <c r="AW215" s="169" t="s">
        <v>34</v>
      </c>
      <c r="AX215" s="169" t="s">
        <v>33</v>
      </c>
      <c r="AY215" s="169" t="s">
        <v>33</v>
      </c>
      <c r="AZ215" s="169" t="s">
        <v>33</v>
      </c>
      <c r="BA215" s="169" t="s">
        <v>33</v>
      </c>
      <c r="BB215" s="169" t="s">
        <v>33</v>
      </c>
      <c r="BC215" s="207" t="s">
        <v>33</v>
      </c>
      <c r="BD215" s="207" t="s">
        <v>33</v>
      </c>
      <c r="BE215" s="207" t="s">
        <v>33</v>
      </c>
      <c r="BF215" s="208" t="s">
        <v>33</v>
      </c>
      <c r="BG215" s="196"/>
      <c r="BH215" s="211" t="str">
        <f>Data[[#This Row],[Tipo de Muestra]]</f>
        <v>Critica</v>
      </c>
      <c r="BI215" s="196"/>
      <c r="BJ215" s="196"/>
      <c r="BK215">
        <f t="shared" si="545"/>
        <v>1</v>
      </c>
      <c r="BL215">
        <f t="shared" si="546"/>
        <v>1</v>
      </c>
      <c r="BM215">
        <f t="shared" si="672"/>
        <v>1</v>
      </c>
      <c r="BN215">
        <f t="shared" si="673"/>
        <v>1</v>
      </c>
      <c r="BO215">
        <f t="shared" si="674"/>
        <v>1</v>
      </c>
      <c r="BP215">
        <f t="shared" si="675"/>
        <v>1</v>
      </c>
      <c r="BQ215">
        <f t="shared" si="676"/>
        <v>1</v>
      </c>
      <c r="BR215">
        <f t="shared" si="677"/>
        <v>1</v>
      </c>
      <c r="BS215">
        <f t="shared" si="678"/>
        <v>1</v>
      </c>
      <c r="BT215">
        <f t="shared" si="679"/>
        <v>1</v>
      </c>
      <c r="BU215">
        <f t="shared" si="680"/>
        <v>1</v>
      </c>
      <c r="BV215">
        <f t="shared" si="681"/>
        <v>1</v>
      </c>
      <c r="BW215">
        <f t="shared" si="682"/>
        <v>1</v>
      </c>
      <c r="BX215">
        <f t="shared" si="683"/>
        <v>1</v>
      </c>
      <c r="BY215">
        <f t="shared" si="684"/>
        <v>1</v>
      </c>
      <c r="BZ215">
        <f t="shared" si="685"/>
        <v>1</v>
      </c>
      <c r="CA215">
        <f t="shared" si="686"/>
        <v>1</v>
      </c>
      <c r="CB215">
        <f t="shared" si="687"/>
        <v>1</v>
      </c>
      <c r="CC215">
        <f t="shared" si="688"/>
        <v>1</v>
      </c>
      <c r="CD215">
        <f t="shared" si="689"/>
        <v>1</v>
      </c>
      <c r="CE215">
        <f t="shared" si="690"/>
        <v>1</v>
      </c>
      <c r="CF215">
        <f t="shared" si="638"/>
        <v>1</v>
      </c>
      <c r="CG215">
        <f t="shared" si="639"/>
        <v>1</v>
      </c>
      <c r="CH215">
        <f t="shared" si="640"/>
        <v>1</v>
      </c>
      <c r="CI215">
        <f t="shared" si="641"/>
        <v>1</v>
      </c>
      <c r="CJ215">
        <f t="shared" si="642"/>
        <v>1</v>
      </c>
      <c r="CK215">
        <f t="shared" si="643"/>
        <v>0</v>
      </c>
      <c r="CL215">
        <f t="shared" si="644"/>
        <v>1</v>
      </c>
      <c r="CM215">
        <f t="shared" si="645"/>
        <v>1</v>
      </c>
      <c r="CN215">
        <f t="shared" si="646"/>
        <v>1</v>
      </c>
      <c r="CO215">
        <f t="shared" si="647"/>
        <v>1</v>
      </c>
      <c r="CP215">
        <f t="shared" si="648"/>
        <v>1</v>
      </c>
      <c r="CQ215">
        <f t="shared" si="649"/>
        <v>1</v>
      </c>
      <c r="CR215">
        <f t="shared" si="650"/>
        <v>0</v>
      </c>
      <c r="CS215">
        <f t="shared" si="651"/>
        <v>1</v>
      </c>
      <c r="CT215">
        <f t="shared" si="652"/>
        <v>1</v>
      </c>
      <c r="CU215">
        <f t="shared" si="653"/>
        <v>1</v>
      </c>
      <c r="CV215">
        <f t="shared" si="654"/>
        <v>1</v>
      </c>
      <c r="CW215">
        <f t="shared" si="655"/>
        <v>0</v>
      </c>
      <c r="CX215">
        <f t="shared" si="656"/>
        <v>1</v>
      </c>
      <c r="CY215">
        <f t="shared" si="657"/>
        <v>1</v>
      </c>
      <c r="CZ215">
        <f t="shared" si="658"/>
        <v>1</v>
      </c>
      <c r="DA215">
        <f t="shared" si="659"/>
        <v>1</v>
      </c>
      <c r="DB215">
        <f t="shared" si="660"/>
        <v>1</v>
      </c>
      <c r="DC215" s="187">
        <f t="shared" si="661"/>
        <v>1</v>
      </c>
      <c r="DD215" s="187">
        <f t="shared" si="662"/>
        <v>1</v>
      </c>
      <c r="DE215" s="187">
        <f t="shared" si="663"/>
        <v>1</v>
      </c>
      <c r="DF215" s="187">
        <f t="shared" si="547"/>
        <v>1</v>
      </c>
      <c r="DG215">
        <f t="shared" si="691"/>
        <v>1</v>
      </c>
      <c r="DH215" s="7">
        <f t="shared" si="548"/>
        <v>0.15</v>
      </c>
      <c r="DI215" s="7">
        <f t="shared" si="549"/>
        <v>0.15</v>
      </c>
      <c r="DJ215" s="7">
        <f t="shared" si="550"/>
        <v>0.15</v>
      </c>
      <c r="DK215" s="7">
        <f t="shared" si="523"/>
        <v>0.15</v>
      </c>
      <c r="DL215" s="7">
        <f t="shared" si="551"/>
        <v>0.3</v>
      </c>
      <c r="DM215" s="7">
        <f t="shared" si="552"/>
        <v>0.3</v>
      </c>
      <c r="DN215" s="7">
        <f t="shared" si="553"/>
        <v>0.3</v>
      </c>
      <c r="DO215" s="7">
        <f t="shared" si="554"/>
        <v>0.3</v>
      </c>
      <c r="DP215" s="7">
        <f>IF(MIN(Data[[#This Row],[¿El agente demuestra escucha activa durante la gestión?6]:[¿El agente parafrasea para confirmar entendimiento?9]])=0,0,30%)</f>
        <v>0.3</v>
      </c>
      <c r="DQ215" s="7">
        <f t="shared" si="555"/>
        <v>0.3</v>
      </c>
      <c r="DR215" s="7">
        <f t="shared" si="556"/>
        <v>0.3</v>
      </c>
      <c r="DS215" s="7">
        <f t="shared" si="557"/>
        <v>0.3</v>
      </c>
      <c r="DT215" s="7">
        <f t="shared" si="558"/>
        <v>0.3</v>
      </c>
      <c r="DU215" s="7">
        <f>IF(MIN(Data[[#This Row],[¿El agente adapta su comunicación al cliente?11]:[¿El agente utiliza el plural corporativo correctamente?14]])=0,0,30%)</f>
        <v>0.3</v>
      </c>
      <c r="DV215" s="7">
        <f t="shared" si="559"/>
        <v>0.25</v>
      </c>
      <c r="DW215" s="7">
        <f t="shared" si="524"/>
        <v>0.25</v>
      </c>
      <c r="DX215" s="7">
        <f t="shared" si="525"/>
        <v>1</v>
      </c>
      <c r="DY215" s="7">
        <f t="shared" si="664"/>
        <v>1</v>
      </c>
      <c r="DZ215" s="7">
        <f t="shared" si="665"/>
        <v>1</v>
      </c>
      <c r="EA215" s="7">
        <f t="shared" si="666"/>
        <v>1</v>
      </c>
      <c r="EB215" s="7">
        <f t="shared" si="667"/>
        <v>1</v>
      </c>
      <c r="EC215" s="7">
        <f t="shared" si="526"/>
        <v>1</v>
      </c>
      <c r="ED215" s="7">
        <f t="shared" si="560"/>
        <v>1</v>
      </c>
      <c r="EE215" s="7">
        <f t="shared" si="561"/>
        <v>1</v>
      </c>
      <c r="EF215" s="7">
        <f>IF(SUM(Data[[#This Row],[¿El agente presenta correctamente los beneficios del producto?23]:[¿El agente comunica beneficios emocionales al cliente?24]])=200%,100%,0%)</f>
        <v>1</v>
      </c>
      <c r="EG215" s="7">
        <f t="shared" si="562"/>
        <v>1</v>
      </c>
      <c r="EH215" s="7">
        <f t="shared" si="563"/>
        <v>1</v>
      </c>
      <c r="EI215" s="7">
        <f t="shared" si="564"/>
        <v>1</v>
      </c>
      <c r="EJ215" s="7">
        <f t="shared" si="527"/>
        <v>1</v>
      </c>
      <c r="EK215" s="7">
        <f t="shared" si="565"/>
        <v>1</v>
      </c>
      <c r="EL215" s="7">
        <f>+Data[[#This Row],[¿El agente explica los términos y condiciones del servicio?28]]</f>
        <v>1</v>
      </c>
      <c r="EM215" s="7">
        <f t="shared" si="566"/>
        <v>1</v>
      </c>
      <c r="EN215" s="7">
        <f>+Data[[#This Row],[¿El agente identifica correctamente la solicitud del cliente? 2]]</f>
        <v>1</v>
      </c>
      <c r="EO215" s="7">
        <f t="shared" si="567"/>
        <v>1</v>
      </c>
      <c r="EP215" s="7">
        <f t="shared" si="568"/>
        <v>1</v>
      </c>
      <c r="EQ215" s="7">
        <f t="shared" si="569"/>
        <v>1</v>
      </c>
      <c r="ER215" s="7">
        <f t="shared" si="528"/>
        <v>1</v>
      </c>
      <c r="ES215" s="7">
        <f t="shared" si="570"/>
        <v>1</v>
      </c>
      <c r="ET215" s="7">
        <f t="shared" si="571"/>
        <v>0</v>
      </c>
      <c r="EU215" s="7">
        <f t="shared" si="529"/>
        <v>0</v>
      </c>
      <c r="EV215" s="7">
        <f t="shared" si="572"/>
        <v>1</v>
      </c>
      <c r="EW215" s="7">
        <f t="shared" si="573"/>
        <v>1</v>
      </c>
      <c r="EX215" s="7">
        <f t="shared" si="668"/>
        <v>1</v>
      </c>
      <c r="EY215" s="7">
        <f t="shared" si="669"/>
        <v>1</v>
      </c>
      <c r="EZ215" s="7">
        <f t="shared" si="574"/>
        <v>1</v>
      </c>
      <c r="FA215" s="7">
        <f t="shared" si="670"/>
        <v>0</v>
      </c>
      <c r="FB215" s="7">
        <f t="shared" si="530"/>
        <v>0</v>
      </c>
      <c r="FC215" s="7">
        <f t="shared" si="531"/>
        <v>0</v>
      </c>
      <c r="FD215" s="7">
        <f t="shared" si="575"/>
        <v>0</v>
      </c>
      <c r="FE215" s="7">
        <f t="shared" si="576"/>
        <v>1</v>
      </c>
      <c r="FF215" s="7">
        <f t="shared" si="577"/>
        <v>1</v>
      </c>
      <c r="FG215" s="7">
        <f t="shared" si="578"/>
        <v>1</v>
      </c>
      <c r="FH215" s="7">
        <f t="shared" si="579"/>
        <v>1</v>
      </c>
      <c r="FI215" s="7">
        <f t="shared" si="580"/>
        <v>0</v>
      </c>
      <c r="FJ215" s="7">
        <f t="shared" si="532"/>
        <v>0</v>
      </c>
      <c r="FK215" s="7">
        <f t="shared" si="581"/>
        <v>1</v>
      </c>
      <c r="FL215" s="7">
        <f>+Data[[#This Row],[¿El agente gestiona la oferta según la campaña vigente?48]]</f>
        <v>1</v>
      </c>
      <c r="FM215" s="7">
        <f t="shared" si="582"/>
        <v>1</v>
      </c>
      <c r="FN215" s="7">
        <f t="shared" si="583"/>
        <v>1</v>
      </c>
      <c r="FO215" s="7">
        <f t="shared" si="584"/>
        <v>1</v>
      </c>
      <c r="FP215" s="7">
        <f t="shared" si="533"/>
        <v>1</v>
      </c>
      <c r="FQ215" s="7">
        <f t="shared" si="585"/>
        <v>1</v>
      </c>
      <c r="FR215" s="7">
        <f>+Data[[#This Row],[¿El agente registra correctamente todas las interacciones?52]]</f>
        <v>1</v>
      </c>
      <c r="FS215" s="7">
        <f t="shared" si="534"/>
        <v>0</v>
      </c>
      <c r="FT215" s="240">
        <f t="shared" si="586"/>
        <v>1</v>
      </c>
      <c r="FU215" s="7">
        <f>+Data[[#This Row],[¿El agente confirma la titularidad del cliente adecuadamente?53]]</f>
        <v>1</v>
      </c>
      <c r="FV215" s="240">
        <f t="shared" si="587"/>
        <v>1</v>
      </c>
      <c r="FW215" s="240">
        <f t="shared" si="588"/>
        <v>1</v>
      </c>
      <c r="FX215" s="7">
        <f t="shared" si="535"/>
        <v>1</v>
      </c>
      <c r="FY215" s="240">
        <f t="shared" si="589"/>
        <v>1</v>
      </c>
      <c r="FZ215" s="7">
        <f>+Data[[#This Row],[¿El agente evita compartir información sensible?56]]</f>
        <v>1</v>
      </c>
      <c r="GA215" s="7">
        <f t="shared" si="536"/>
        <v>1</v>
      </c>
      <c r="GB215" s="189">
        <f t="shared" si="537"/>
        <v>0.1</v>
      </c>
      <c r="GC215" s="189">
        <f t="shared" si="538"/>
        <v>0</v>
      </c>
      <c r="GD215" s="190">
        <f t="shared" si="539"/>
        <v>0</v>
      </c>
      <c r="GE215" s="190">
        <f t="shared" si="540"/>
        <v>0.3</v>
      </c>
      <c r="GF215" s="7">
        <f t="shared" si="541"/>
        <v>0.4</v>
      </c>
      <c r="GG215" s="187">
        <f>1</f>
        <v>1</v>
      </c>
      <c r="GH215" s="187">
        <f t="shared" si="590"/>
        <v>1</v>
      </c>
      <c r="GI215" t="str">
        <f t="shared" si="591"/>
        <v/>
      </c>
      <c r="GJ215" t="str">
        <f t="shared" si="592"/>
        <v/>
      </c>
      <c r="GK215" t="str">
        <f t="shared" si="593"/>
        <v/>
      </c>
      <c r="GN215" t="str">
        <f t="shared" si="594"/>
        <v/>
      </c>
      <c r="GO215" t="str">
        <f t="shared" si="595"/>
        <v/>
      </c>
      <c r="GP215" t="str">
        <f t="shared" si="596"/>
        <v/>
      </c>
      <c r="GQ215" t="str">
        <f t="shared" si="597"/>
        <v/>
      </c>
      <c r="GR215" t="str">
        <f t="shared" si="598"/>
        <v/>
      </c>
      <c r="GS215" t="str">
        <f t="shared" si="599"/>
        <v/>
      </c>
      <c r="GT215" t="str">
        <f t="shared" si="600"/>
        <v/>
      </c>
      <c r="GU215" t="e">
        <f>IF(#REF!="No",#REF!,"")</f>
        <v>#REF!</v>
      </c>
      <c r="GV215" t="str">
        <f t="shared" si="601"/>
        <v/>
      </c>
      <c r="GW215" t="str">
        <f t="shared" si="602"/>
        <v/>
      </c>
      <c r="GX215" t="str">
        <f t="shared" si="603"/>
        <v/>
      </c>
      <c r="GY215" t="str">
        <f t="shared" si="604"/>
        <v/>
      </c>
      <c r="GZ215" t="str">
        <f t="shared" si="605"/>
        <v/>
      </c>
      <c r="HA215" t="str">
        <f t="shared" si="606"/>
        <v/>
      </c>
      <c r="HB215" t="str">
        <f t="shared" si="607"/>
        <v/>
      </c>
      <c r="HC215" t="str">
        <f t="shared" si="608"/>
        <v/>
      </c>
      <c r="HD215" t="str">
        <f t="shared" si="609"/>
        <v/>
      </c>
      <c r="HE215" t="str">
        <f t="shared" si="610"/>
        <v/>
      </c>
      <c r="HF215" t="str">
        <f t="shared" si="611"/>
        <v/>
      </c>
      <c r="HG215" t="str">
        <f t="shared" si="612"/>
        <v/>
      </c>
      <c r="HH215" t="str">
        <f t="shared" si="613"/>
        <v/>
      </c>
      <c r="HI215" t="str">
        <f t="shared" si="614"/>
        <v/>
      </c>
      <c r="HJ215" t="str">
        <f t="shared" si="615"/>
        <v/>
      </c>
      <c r="HK215" t="str">
        <f t="shared" si="616"/>
        <v xml:space="preserve">¿El agente utiliza un lenguaje adecuado y profesional? </v>
      </c>
      <c r="HL215" t="str">
        <f t="shared" si="617"/>
        <v/>
      </c>
      <c r="HM215" t="str">
        <f t="shared" si="618"/>
        <v/>
      </c>
      <c r="HN215" t="str">
        <f t="shared" si="619"/>
        <v/>
      </c>
      <c r="HO215" t="str">
        <f t="shared" si="620"/>
        <v/>
      </c>
      <c r="HP215" t="str">
        <f t="shared" si="621"/>
        <v/>
      </c>
      <c r="HQ215" t="e">
        <f>IF(#REF!="No",#REF!,"")</f>
        <v>#REF!</v>
      </c>
      <c r="HR215" t="e">
        <f>IF(#REF!="No",#REF!,"")</f>
        <v>#REF!</v>
      </c>
      <c r="HS215" t="str">
        <f t="shared" si="622"/>
        <v xml:space="preserve">¿El agente ofrece adecuadamente un producto adicional? </v>
      </c>
      <c r="HT215" t="str">
        <f t="shared" si="623"/>
        <v/>
      </c>
      <c r="HU215" t="str">
        <f t="shared" si="624"/>
        <v/>
      </c>
      <c r="HV215" t="str">
        <f t="shared" si="625"/>
        <v/>
      </c>
      <c r="HW215" t="str">
        <f t="shared" si="626"/>
        <v/>
      </c>
      <c r="HX215" t="str">
        <f t="shared" si="627"/>
        <v xml:space="preserve">¿El agente maneja correctamente las objeciones del cliente? </v>
      </c>
      <c r="HY215" t="str">
        <f t="shared" si="628"/>
        <v/>
      </c>
      <c r="HZ215" t="str">
        <f t="shared" si="629"/>
        <v/>
      </c>
      <c r="IA215" t="str">
        <f t="shared" si="630"/>
        <v/>
      </c>
      <c r="IB215" t="str">
        <f t="shared" si="631"/>
        <v/>
      </c>
      <c r="IC215" t="str">
        <f t="shared" si="632"/>
        <v/>
      </c>
      <c r="ID215" s="187" t="str">
        <f t="shared" si="633"/>
        <v/>
      </c>
      <c r="IE215" s="187" t="str">
        <f t="shared" si="634"/>
        <v/>
      </c>
      <c r="IF215" s="187" t="str">
        <f t="shared" si="635"/>
        <v/>
      </c>
      <c r="IG215" s="187" t="str">
        <f t="shared" si="636"/>
        <v/>
      </c>
      <c r="IH215" s="78" t="str">
        <f>A215&amp;" "&amp;F215&amp;" "&amp;Data[[#This Row],[mes]]</f>
        <v>Roberto Palacios Outbound jun-26</v>
      </c>
      <c r="II215" s="78">
        <f t="shared" si="671"/>
        <v>3</v>
      </c>
      <c r="IJ215" s="78">
        <f t="shared" si="542"/>
        <v>0</v>
      </c>
      <c r="IK215" s="78">
        <f>IF(Data[[#This Row],[Muestra Critica]]&gt;0,Data[[#This Row],[Muestra Critica]],"")</f>
        <v>1</v>
      </c>
      <c r="IL215" s="209">
        <f>IF(IK215="","",COUNTIF($IK$3:$IK630,IK215))</f>
        <v>397</v>
      </c>
      <c r="IM215" s="209">
        <f t="shared" si="543"/>
        <v>0</v>
      </c>
      <c r="IN215" s="188" t="str">
        <f t="shared" si="637"/>
        <v>jun-26</v>
      </c>
      <c r="IO215" s="78"/>
      <c r="IP215" s="78"/>
      <c r="IQ215" s="78"/>
      <c r="IR215" s="78"/>
      <c r="IS215" s="78" t="str">
        <f ca="1">IFERROR(_xlfn.XLOOKUP(A:A,HC!B:B,HC!E:E,,0),0)</f>
        <v>&gt; 60 dias</v>
      </c>
    </row>
    <row r="216" spans="1:253" ht="15.5">
      <c r="A216" s="205" t="s">
        <v>340</v>
      </c>
      <c r="B216" s="205">
        <v>65097565</v>
      </c>
      <c r="C216" s="210">
        <v>46174</v>
      </c>
      <c r="D216" s="205" t="s">
        <v>449</v>
      </c>
      <c r="E216" s="205" t="s">
        <v>434</v>
      </c>
      <c r="F216" s="205" t="s">
        <v>32</v>
      </c>
      <c r="G216" s="205" t="s">
        <v>436</v>
      </c>
      <c r="H216" s="205" t="s">
        <v>455</v>
      </c>
      <c r="I216" s="206" t="s">
        <v>447</v>
      </c>
      <c r="J216" s="168" t="s">
        <v>33</v>
      </c>
      <c r="K216" s="168" t="s">
        <v>33</v>
      </c>
      <c r="L216" s="168" t="s">
        <v>33</v>
      </c>
      <c r="M216" s="168" t="s">
        <v>33</v>
      </c>
      <c r="N216" s="168" t="s">
        <v>33</v>
      </c>
      <c r="O216" s="168" t="s">
        <v>33</v>
      </c>
      <c r="P216" s="168" t="s">
        <v>33</v>
      </c>
      <c r="Q216" s="168" t="s">
        <v>33</v>
      </c>
      <c r="R216" s="168" t="s">
        <v>33</v>
      </c>
      <c r="S216" s="168" t="s">
        <v>33</v>
      </c>
      <c r="T216" s="168" t="s">
        <v>33</v>
      </c>
      <c r="U216" s="168" t="s">
        <v>33</v>
      </c>
      <c r="V216" s="169" t="s">
        <v>33</v>
      </c>
      <c r="W216" s="169" t="s">
        <v>33</v>
      </c>
      <c r="X216" s="169" t="s">
        <v>33</v>
      </c>
      <c r="Y216" s="169" t="s">
        <v>33</v>
      </c>
      <c r="Z216" s="169" t="s">
        <v>34</v>
      </c>
      <c r="AA216" s="169" t="s">
        <v>33</v>
      </c>
      <c r="AB216" s="169" t="s">
        <v>33</v>
      </c>
      <c r="AC216" s="169" t="s">
        <v>33</v>
      </c>
      <c r="AD216" s="169" t="s">
        <v>33</v>
      </c>
      <c r="AE216" s="169" t="s">
        <v>33</v>
      </c>
      <c r="AF216" s="169" t="s">
        <v>33</v>
      </c>
      <c r="AG216" s="169" t="s">
        <v>33</v>
      </c>
      <c r="AH216" s="169" t="s">
        <v>33</v>
      </c>
      <c r="AI216" s="169" t="s">
        <v>33</v>
      </c>
      <c r="AJ216" s="169" t="s">
        <v>33</v>
      </c>
      <c r="AK216" s="169" t="s">
        <v>33</v>
      </c>
      <c r="AL216" s="169" t="s">
        <v>33</v>
      </c>
      <c r="AM216" s="169" t="s">
        <v>33</v>
      </c>
      <c r="AN216" s="169" t="s">
        <v>33</v>
      </c>
      <c r="AO216" s="169" t="s">
        <v>33</v>
      </c>
      <c r="AP216" s="169" t="s">
        <v>33</v>
      </c>
      <c r="AQ216" s="169" t="s">
        <v>464</v>
      </c>
      <c r="AR216" s="169" t="s">
        <v>33</v>
      </c>
      <c r="AS216" s="169" t="s">
        <v>33</v>
      </c>
      <c r="AT216" s="169" t="s">
        <v>34</v>
      </c>
      <c r="AU216" s="169" t="s">
        <v>33</v>
      </c>
      <c r="AV216" s="169" t="s">
        <v>33</v>
      </c>
      <c r="AW216" s="169" t="s">
        <v>33</v>
      </c>
      <c r="AX216" s="169" t="s">
        <v>33</v>
      </c>
      <c r="AY216" s="169" t="s">
        <v>33</v>
      </c>
      <c r="AZ216" s="169" t="s">
        <v>33</v>
      </c>
      <c r="BA216" s="169" t="s">
        <v>33</v>
      </c>
      <c r="BB216" s="169" t="s">
        <v>33</v>
      </c>
      <c r="BC216" s="207" t="s">
        <v>33</v>
      </c>
      <c r="BD216" s="207" t="s">
        <v>33</v>
      </c>
      <c r="BE216" s="207" t="s">
        <v>33</v>
      </c>
      <c r="BF216" s="208" t="s">
        <v>33</v>
      </c>
      <c r="BG216" s="196"/>
      <c r="BH216" s="211" t="str">
        <f>Data[[#This Row],[Tipo de Muestra]]</f>
        <v>Critica</v>
      </c>
      <c r="BI216" s="196"/>
      <c r="BJ216" s="196"/>
      <c r="BK216">
        <f t="shared" si="545"/>
        <v>1</v>
      </c>
      <c r="BL216">
        <f t="shared" si="546"/>
        <v>1</v>
      </c>
      <c r="BM216">
        <f t="shared" si="672"/>
        <v>1</v>
      </c>
      <c r="BN216">
        <f t="shared" si="673"/>
        <v>1</v>
      </c>
      <c r="BO216">
        <f t="shared" si="674"/>
        <v>1</v>
      </c>
      <c r="BP216">
        <f t="shared" si="675"/>
        <v>1</v>
      </c>
      <c r="BQ216">
        <f t="shared" si="676"/>
        <v>1</v>
      </c>
      <c r="BR216">
        <f t="shared" si="677"/>
        <v>1</v>
      </c>
      <c r="BS216">
        <f t="shared" si="678"/>
        <v>1</v>
      </c>
      <c r="BT216">
        <f t="shared" si="679"/>
        <v>1</v>
      </c>
      <c r="BU216">
        <f t="shared" si="680"/>
        <v>1</v>
      </c>
      <c r="BV216">
        <f t="shared" si="681"/>
        <v>1</v>
      </c>
      <c r="BW216">
        <f t="shared" si="682"/>
        <v>1</v>
      </c>
      <c r="BX216">
        <f t="shared" si="683"/>
        <v>1</v>
      </c>
      <c r="BY216">
        <f t="shared" si="684"/>
        <v>1</v>
      </c>
      <c r="BZ216">
        <f t="shared" si="685"/>
        <v>1</v>
      </c>
      <c r="CA216">
        <f t="shared" si="686"/>
        <v>0</v>
      </c>
      <c r="CB216">
        <f t="shared" si="687"/>
        <v>1</v>
      </c>
      <c r="CC216">
        <f t="shared" si="688"/>
        <v>1</v>
      </c>
      <c r="CD216">
        <f t="shared" si="689"/>
        <v>1</v>
      </c>
      <c r="CE216">
        <f t="shared" si="690"/>
        <v>1</v>
      </c>
      <c r="CF216">
        <f t="shared" si="638"/>
        <v>1</v>
      </c>
      <c r="CG216">
        <f t="shared" si="639"/>
        <v>1</v>
      </c>
      <c r="CH216">
        <f t="shared" si="640"/>
        <v>1</v>
      </c>
      <c r="CI216">
        <f t="shared" si="641"/>
        <v>1</v>
      </c>
      <c r="CJ216">
        <f t="shared" si="642"/>
        <v>1</v>
      </c>
      <c r="CK216">
        <f t="shared" si="643"/>
        <v>1</v>
      </c>
      <c r="CL216">
        <f t="shared" si="644"/>
        <v>1</v>
      </c>
      <c r="CM216">
        <f t="shared" si="645"/>
        <v>1</v>
      </c>
      <c r="CN216">
        <f t="shared" si="646"/>
        <v>1</v>
      </c>
      <c r="CO216">
        <f t="shared" si="647"/>
        <v>1</v>
      </c>
      <c r="CP216">
        <f t="shared" si="648"/>
        <v>1</v>
      </c>
      <c r="CQ216">
        <f t="shared" si="649"/>
        <v>1</v>
      </c>
      <c r="CR216">
        <f t="shared" si="650"/>
        <v>1</v>
      </c>
      <c r="CS216">
        <f t="shared" si="651"/>
        <v>1</v>
      </c>
      <c r="CT216">
        <f t="shared" si="652"/>
        <v>0</v>
      </c>
      <c r="CU216">
        <f t="shared" si="653"/>
        <v>1</v>
      </c>
      <c r="CV216">
        <f t="shared" si="654"/>
        <v>1</v>
      </c>
      <c r="CW216">
        <f t="shared" si="655"/>
        <v>1</v>
      </c>
      <c r="CX216">
        <f t="shared" si="656"/>
        <v>1</v>
      </c>
      <c r="CY216">
        <f t="shared" si="657"/>
        <v>1</v>
      </c>
      <c r="CZ216">
        <f t="shared" si="658"/>
        <v>1</v>
      </c>
      <c r="DA216">
        <f t="shared" si="659"/>
        <v>1</v>
      </c>
      <c r="DB216">
        <f t="shared" si="660"/>
        <v>1</v>
      </c>
      <c r="DC216" s="187">
        <f t="shared" si="661"/>
        <v>1</v>
      </c>
      <c r="DD216" s="187">
        <f t="shared" si="662"/>
        <v>1</v>
      </c>
      <c r="DE216" s="187">
        <f t="shared" si="663"/>
        <v>1</v>
      </c>
      <c r="DF216" s="187">
        <f t="shared" si="547"/>
        <v>1</v>
      </c>
      <c r="DG216">
        <f t="shared" si="691"/>
        <v>1</v>
      </c>
      <c r="DH216" s="7">
        <f t="shared" si="548"/>
        <v>0.15</v>
      </c>
      <c r="DI216" s="7">
        <f t="shared" si="549"/>
        <v>0.15</v>
      </c>
      <c r="DJ216" s="7">
        <f t="shared" si="550"/>
        <v>0.15</v>
      </c>
      <c r="DK216" s="7">
        <f t="shared" si="523"/>
        <v>0.15</v>
      </c>
      <c r="DL216" s="7">
        <f t="shared" si="551"/>
        <v>0.3</v>
      </c>
      <c r="DM216" s="7">
        <f t="shared" si="552"/>
        <v>0.3</v>
      </c>
      <c r="DN216" s="7">
        <f t="shared" si="553"/>
        <v>0.3</v>
      </c>
      <c r="DO216" s="7">
        <f t="shared" si="554"/>
        <v>0.3</v>
      </c>
      <c r="DP216" s="7">
        <f>IF(MIN(Data[[#This Row],[¿El agente demuestra escucha activa durante la gestión?6]:[¿El agente parafrasea para confirmar entendimiento?9]])=0,0,30%)</f>
        <v>0.3</v>
      </c>
      <c r="DQ216" s="7">
        <f t="shared" si="555"/>
        <v>0.3</v>
      </c>
      <c r="DR216" s="7">
        <f t="shared" si="556"/>
        <v>0.3</v>
      </c>
      <c r="DS216" s="7">
        <f t="shared" si="557"/>
        <v>0.3</v>
      </c>
      <c r="DT216" s="7">
        <f t="shared" si="558"/>
        <v>0.3</v>
      </c>
      <c r="DU216" s="7">
        <f>IF(MIN(Data[[#This Row],[¿El agente adapta su comunicación al cliente?11]:[¿El agente utiliza el plural corporativo correctamente?14]])=0,0,30%)</f>
        <v>0.3</v>
      </c>
      <c r="DV216" s="7">
        <f t="shared" si="559"/>
        <v>0.25</v>
      </c>
      <c r="DW216" s="7">
        <f t="shared" si="524"/>
        <v>0.25</v>
      </c>
      <c r="DX216" s="7">
        <f t="shared" si="525"/>
        <v>1</v>
      </c>
      <c r="DY216" s="7">
        <f t="shared" si="664"/>
        <v>1</v>
      </c>
      <c r="DZ216" s="7">
        <f t="shared" si="665"/>
        <v>1</v>
      </c>
      <c r="EA216" s="7">
        <f t="shared" si="666"/>
        <v>1</v>
      </c>
      <c r="EB216" s="7">
        <f t="shared" si="667"/>
        <v>1</v>
      </c>
      <c r="EC216" s="7">
        <f t="shared" si="526"/>
        <v>1</v>
      </c>
      <c r="ED216" s="7">
        <f t="shared" si="560"/>
        <v>0</v>
      </c>
      <c r="EE216" s="7">
        <f t="shared" si="561"/>
        <v>1</v>
      </c>
      <c r="EF216" s="7">
        <f>IF(SUM(Data[[#This Row],[¿El agente presenta correctamente los beneficios del producto?23]:[¿El agente comunica beneficios emocionales al cliente?24]])=200%,100%,0%)</f>
        <v>0</v>
      </c>
      <c r="EG216" s="7">
        <f t="shared" si="562"/>
        <v>1</v>
      </c>
      <c r="EH216" s="7">
        <f t="shared" si="563"/>
        <v>1</v>
      </c>
      <c r="EI216" s="7">
        <f t="shared" si="564"/>
        <v>1</v>
      </c>
      <c r="EJ216" s="7">
        <f t="shared" si="527"/>
        <v>1</v>
      </c>
      <c r="EK216" s="7">
        <f t="shared" si="565"/>
        <v>1</v>
      </c>
      <c r="EL216" s="7">
        <f>+Data[[#This Row],[¿El agente explica los términos y condiciones del servicio?28]]</f>
        <v>1</v>
      </c>
      <c r="EM216" s="7">
        <f t="shared" si="566"/>
        <v>1</v>
      </c>
      <c r="EN216" s="7">
        <f>+Data[[#This Row],[¿El agente identifica correctamente la solicitud del cliente? 2]]</f>
        <v>1</v>
      </c>
      <c r="EO216" s="7">
        <f t="shared" si="567"/>
        <v>1</v>
      </c>
      <c r="EP216" s="7">
        <f t="shared" si="568"/>
        <v>1</v>
      </c>
      <c r="EQ216" s="7">
        <f t="shared" si="569"/>
        <v>1</v>
      </c>
      <c r="ER216" s="7">
        <f t="shared" si="528"/>
        <v>1</v>
      </c>
      <c r="ES216" s="7">
        <f t="shared" si="570"/>
        <v>1</v>
      </c>
      <c r="ET216" s="7">
        <f t="shared" si="571"/>
        <v>1</v>
      </c>
      <c r="EU216" s="7">
        <f t="shared" si="529"/>
        <v>1</v>
      </c>
      <c r="EV216" s="7">
        <f t="shared" si="572"/>
        <v>1</v>
      </c>
      <c r="EW216" s="7">
        <f t="shared" si="573"/>
        <v>1</v>
      </c>
      <c r="EX216" s="7">
        <f t="shared" si="668"/>
        <v>1</v>
      </c>
      <c r="EY216" s="7">
        <f t="shared" si="669"/>
        <v>1</v>
      </c>
      <c r="EZ216" s="7">
        <f t="shared" si="574"/>
        <v>1</v>
      </c>
      <c r="FA216" s="7">
        <f t="shared" si="670"/>
        <v>1</v>
      </c>
      <c r="FB216" s="7">
        <f t="shared" si="530"/>
        <v>1</v>
      </c>
      <c r="FC216" s="7">
        <f t="shared" si="531"/>
        <v>0</v>
      </c>
      <c r="FD216" s="7">
        <f t="shared" si="575"/>
        <v>1</v>
      </c>
      <c r="FE216" s="7">
        <f t="shared" si="576"/>
        <v>1</v>
      </c>
      <c r="FF216" s="7">
        <f t="shared" si="577"/>
        <v>0</v>
      </c>
      <c r="FG216" s="7">
        <f t="shared" si="578"/>
        <v>1</v>
      </c>
      <c r="FH216" s="7">
        <f t="shared" si="579"/>
        <v>1</v>
      </c>
      <c r="FI216" s="7">
        <f t="shared" si="580"/>
        <v>1</v>
      </c>
      <c r="FJ216" s="7">
        <f t="shared" si="532"/>
        <v>0</v>
      </c>
      <c r="FK216" s="7">
        <f t="shared" si="581"/>
        <v>1</v>
      </c>
      <c r="FL216" s="7">
        <f>+Data[[#This Row],[¿El agente gestiona la oferta según la campaña vigente?48]]</f>
        <v>1</v>
      </c>
      <c r="FM216" s="7">
        <f t="shared" si="582"/>
        <v>1</v>
      </c>
      <c r="FN216" s="7">
        <f t="shared" si="583"/>
        <v>1</v>
      </c>
      <c r="FO216" s="7">
        <f t="shared" si="584"/>
        <v>1</v>
      </c>
      <c r="FP216" s="7">
        <f t="shared" si="533"/>
        <v>1</v>
      </c>
      <c r="FQ216" s="7">
        <f t="shared" si="585"/>
        <v>1</v>
      </c>
      <c r="FR216" s="7">
        <f>+Data[[#This Row],[¿El agente registra correctamente todas las interacciones?52]]</f>
        <v>1</v>
      </c>
      <c r="FS216" s="7">
        <f t="shared" si="534"/>
        <v>0</v>
      </c>
      <c r="FT216" s="240">
        <f t="shared" si="586"/>
        <v>1</v>
      </c>
      <c r="FU216" s="7">
        <f>+Data[[#This Row],[¿El agente confirma la titularidad del cliente adecuadamente?53]]</f>
        <v>1</v>
      </c>
      <c r="FV216" s="240">
        <f t="shared" si="587"/>
        <v>1</v>
      </c>
      <c r="FW216" s="240">
        <f t="shared" si="588"/>
        <v>1</v>
      </c>
      <c r="FX216" s="7">
        <f t="shared" si="535"/>
        <v>1</v>
      </c>
      <c r="FY216" s="240">
        <f t="shared" si="589"/>
        <v>1</v>
      </c>
      <c r="FZ216" s="7">
        <f>+Data[[#This Row],[¿El agente evita compartir información sensible?56]]</f>
        <v>1</v>
      </c>
      <c r="GA216" s="7">
        <f t="shared" si="536"/>
        <v>1</v>
      </c>
      <c r="GB216" s="189">
        <f t="shared" si="537"/>
        <v>0.1</v>
      </c>
      <c r="GC216" s="189">
        <f t="shared" si="538"/>
        <v>0</v>
      </c>
      <c r="GD216" s="190">
        <f t="shared" si="539"/>
        <v>0</v>
      </c>
      <c r="GE216" s="190">
        <f t="shared" si="540"/>
        <v>0.3</v>
      </c>
      <c r="GF216" s="7">
        <f t="shared" si="541"/>
        <v>0.4</v>
      </c>
      <c r="GG216" s="187">
        <f>1</f>
        <v>1</v>
      </c>
      <c r="GH216" s="187">
        <f t="shared" si="590"/>
        <v>1</v>
      </c>
      <c r="GI216" t="str">
        <f t="shared" si="591"/>
        <v/>
      </c>
      <c r="GJ216" t="str">
        <f t="shared" si="592"/>
        <v/>
      </c>
      <c r="GK216" t="str">
        <f t="shared" si="593"/>
        <v/>
      </c>
      <c r="GN216" t="str">
        <f t="shared" si="594"/>
        <v/>
      </c>
      <c r="GO216" t="str">
        <f t="shared" si="595"/>
        <v/>
      </c>
      <c r="GP216" t="str">
        <f t="shared" si="596"/>
        <v/>
      </c>
      <c r="GQ216" t="str">
        <f t="shared" si="597"/>
        <v/>
      </c>
      <c r="GR216" t="str">
        <f t="shared" si="598"/>
        <v/>
      </c>
      <c r="GS216" t="str">
        <f t="shared" si="599"/>
        <v/>
      </c>
      <c r="GT216" t="str">
        <f t="shared" si="600"/>
        <v/>
      </c>
      <c r="GU216" t="e">
        <f>IF(#REF!="No",#REF!,"")</f>
        <v>#REF!</v>
      </c>
      <c r="GV216" t="str">
        <f t="shared" si="601"/>
        <v/>
      </c>
      <c r="GW216" t="str">
        <f t="shared" si="602"/>
        <v/>
      </c>
      <c r="GX216" t="str">
        <f t="shared" si="603"/>
        <v/>
      </c>
      <c r="GY216" t="str">
        <f t="shared" si="604"/>
        <v/>
      </c>
      <c r="GZ216" t="str">
        <f t="shared" si="605"/>
        <v xml:space="preserve">¿El agente presenta correctamente los beneficios del producto? </v>
      </c>
      <c r="HA216" t="str">
        <f t="shared" si="606"/>
        <v/>
      </c>
      <c r="HB216" t="str">
        <f t="shared" si="607"/>
        <v/>
      </c>
      <c r="HC216" t="str">
        <f t="shared" si="608"/>
        <v/>
      </c>
      <c r="HD216" t="str">
        <f t="shared" si="609"/>
        <v/>
      </c>
      <c r="HE216" t="str">
        <f t="shared" si="610"/>
        <v/>
      </c>
      <c r="HF216" t="str">
        <f t="shared" si="611"/>
        <v/>
      </c>
      <c r="HG216" t="str">
        <f t="shared" si="612"/>
        <v/>
      </c>
      <c r="HH216" t="str">
        <f t="shared" si="613"/>
        <v/>
      </c>
      <c r="HI216" t="str">
        <f t="shared" si="614"/>
        <v/>
      </c>
      <c r="HJ216" t="str">
        <f t="shared" si="615"/>
        <v/>
      </c>
      <c r="HK216" t="str">
        <f t="shared" si="616"/>
        <v/>
      </c>
      <c r="HL216" t="str">
        <f t="shared" si="617"/>
        <v/>
      </c>
      <c r="HM216" t="str">
        <f t="shared" si="618"/>
        <v/>
      </c>
      <c r="HN216" t="str">
        <f t="shared" si="619"/>
        <v/>
      </c>
      <c r="HO216" t="str">
        <f t="shared" si="620"/>
        <v/>
      </c>
      <c r="HP216" t="str">
        <f t="shared" si="621"/>
        <v/>
      </c>
      <c r="HQ216" t="e">
        <f>IF(#REF!="No",#REF!,"")</f>
        <v>#REF!</v>
      </c>
      <c r="HR216" t="e">
        <f>IF(#REF!="No",#REF!,"")</f>
        <v>#REF!</v>
      </c>
      <c r="HS216" t="str">
        <f t="shared" si="622"/>
        <v/>
      </c>
      <c r="HT216" t="str">
        <f t="shared" si="623"/>
        <v/>
      </c>
      <c r="HU216" t="str">
        <f t="shared" si="624"/>
        <v xml:space="preserve">¿El agente indaga o sondea adecuadamente las necesidades del cliente? </v>
      </c>
      <c r="HV216" t="str">
        <f t="shared" si="625"/>
        <v/>
      </c>
      <c r="HW216" t="str">
        <f t="shared" si="626"/>
        <v/>
      </c>
      <c r="HX216" t="str">
        <f t="shared" si="627"/>
        <v/>
      </c>
      <c r="HY216" t="str">
        <f t="shared" si="628"/>
        <v/>
      </c>
      <c r="HZ216" t="str">
        <f t="shared" si="629"/>
        <v/>
      </c>
      <c r="IA216" t="str">
        <f t="shared" si="630"/>
        <v/>
      </c>
      <c r="IB216" t="str">
        <f t="shared" si="631"/>
        <v/>
      </c>
      <c r="IC216" t="str">
        <f t="shared" si="632"/>
        <v/>
      </c>
      <c r="ID216" s="187" t="str">
        <f t="shared" si="633"/>
        <v/>
      </c>
      <c r="IE216" s="187" t="str">
        <f t="shared" si="634"/>
        <v/>
      </c>
      <c r="IF216" s="187" t="str">
        <f t="shared" si="635"/>
        <v/>
      </c>
      <c r="IG216" s="187" t="str">
        <f t="shared" si="636"/>
        <v/>
      </c>
      <c r="IH216" s="78" t="str">
        <f>A216&amp;" "&amp;F216&amp;" "&amp;Data[[#This Row],[mes]]</f>
        <v>Modeisa Itzel Rivas Cisneros Outbound jun-26</v>
      </c>
      <c r="II216" s="78">
        <f t="shared" si="671"/>
        <v>3</v>
      </c>
      <c r="IJ216" s="78">
        <f t="shared" si="542"/>
        <v>0</v>
      </c>
      <c r="IK216" s="78">
        <f>IF(Data[[#This Row],[Muestra Critica]]&gt;0,Data[[#This Row],[Muestra Critica]],"")</f>
        <v>1</v>
      </c>
      <c r="IL216" s="209">
        <f>IF(IK216="","",COUNTIF($IK$3:$IK631,IK216))</f>
        <v>397</v>
      </c>
      <c r="IM216" s="209">
        <f t="shared" si="543"/>
        <v>0</v>
      </c>
      <c r="IN216" s="188" t="str">
        <f t="shared" si="637"/>
        <v>jun-26</v>
      </c>
      <c r="IO216" s="78"/>
      <c r="IP216" s="78"/>
      <c r="IQ216" s="78"/>
      <c r="IR216" s="78"/>
      <c r="IS216" s="78" t="str">
        <f ca="1">IFERROR(_xlfn.XLOOKUP(A:A,HC!B:B,HC!E:E,,0),0)</f>
        <v>&gt; 60 dias</v>
      </c>
    </row>
    <row r="217" spans="1:253" ht="15.5">
      <c r="A217" s="205" t="s">
        <v>343</v>
      </c>
      <c r="B217" s="205">
        <v>69616177</v>
      </c>
      <c r="C217" s="210">
        <v>46174</v>
      </c>
      <c r="D217" s="205" t="s">
        <v>449</v>
      </c>
      <c r="E217" s="205" t="s">
        <v>431</v>
      </c>
      <c r="F217" s="205" t="s">
        <v>32</v>
      </c>
      <c r="G217" s="205" t="s">
        <v>436</v>
      </c>
      <c r="H217" s="205" t="s">
        <v>455</v>
      </c>
      <c r="I217" s="206" t="s">
        <v>447</v>
      </c>
      <c r="J217" s="168" t="s">
        <v>33</v>
      </c>
      <c r="K217" s="168" t="s">
        <v>33</v>
      </c>
      <c r="L217" s="168" t="s">
        <v>33</v>
      </c>
      <c r="M217" s="168" t="s">
        <v>33</v>
      </c>
      <c r="N217" s="168" t="s">
        <v>33</v>
      </c>
      <c r="O217" s="168" t="s">
        <v>33</v>
      </c>
      <c r="P217" s="168" t="s">
        <v>33</v>
      </c>
      <c r="Q217" s="168" t="s">
        <v>33</v>
      </c>
      <c r="R217" s="168" t="s">
        <v>33</v>
      </c>
      <c r="S217" s="168" t="s">
        <v>33</v>
      </c>
      <c r="T217" s="168" t="s">
        <v>33</v>
      </c>
      <c r="U217" s="168" t="s">
        <v>33</v>
      </c>
      <c r="V217" s="169" t="s">
        <v>33</v>
      </c>
      <c r="W217" s="169" t="s">
        <v>33</v>
      </c>
      <c r="X217" s="169" t="s">
        <v>33</v>
      </c>
      <c r="Y217" s="169" t="s">
        <v>33</v>
      </c>
      <c r="Z217" s="169" t="s">
        <v>33</v>
      </c>
      <c r="AA217" s="169" t="s">
        <v>33</v>
      </c>
      <c r="AB217" s="169" t="s">
        <v>33</v>
      </c>
      <c r="AC217" s="169" t="s">
        <v>33</v>
      </c>
      <c r="AD217" s="169" t="s">
        <v>33</v>
      </c>
      <c r="AE217" s="169" t="s">
        <v>33</v>
      </c>
      <c r="AF217" s="169" t="s">
        <v>33</v>
      </c>
      <c r="AG217" s="169" t="s">
        <v>33</v>
      </c>
      <c r="AH217" s="169" t="s">
        <v>33</v>
      </c>
      <c r="AI217" s="169" t="s">
        <v>33</v>
      </c>
      <c r="AJ217" s="169" t="s">
        <v>33</v>
      </c>
      <c r="AK217" s="169" t="s">
        <v>33</v>
      </c>
      <c r="AL217" s="169" t="s">
        <v>33</v>
      </c>
      <c r="AM217" s="169" t="s">
        <v>33</v>
      </c>
      <c r="AN217" s="169" t="s">
        <v>33</v>
      </c>
      <c r="AO217" s="169" t="s">
        <v>33</v>
      </c>
      <c r="AP217" s="169" t="s">
        <v>33</v>
      </c>
      <c r="AQ217" s="169" t="s">
        <v>464</v>
      </c>
      <c r="AR217" s="169" t="s">
        <v>33</v>
      </c>
      <c r="AS217" s="169" t="s">
        <v>34</v>
      </c>
      <c r="AT217" s="169" t="s">
        <v>33</v>
      </c>
      <c r="AU217" s="169" t="s">
        <v>33</v>
      </c>
      <c r="AV217" s="169" t="s">
        <v>33</v>
      </c>
      <c r="AW217" s="169" t="s">
        <v>33</v>
      </c>
      <c r="AX217" s="169" t="s">
        <v>33</v>
      </c>
      <c r="AY217" s="169" t="s">
        <v>33</v>
      </c>
      <c r="AZ217" s="169" t="s">
        <v>33</v>
      </c>
      <c r="BA217" s="169" t="s">
        <v>33</v>
      </c>
      <c r="BB217" s="169" t="s">
        <v>33</v>
      </c>
      <c r="BC217" s="207" t="s">
        <v>33</v>
      </c>
      <c r="BD217" s="207" t="s">
        <v>33</v>
      </c>
      <c r="BE217" s="207" t="s">
        <v>33</v>
      </c>
      <c r="BF217" s="208" t="s">
        <v>33</v>
      </c>
      <c r="BG217" s="196"/>
      <c r="BH217" s="211" t="str">
        <f>Data[[#This Row],[Tipo de Muestra]]</f>
        <v>Critica</v>
      </c>
      <c r="BI217" s="196"/>
      <c r="BJ217" s="196"/>
      <c r="BK217">
        <f t="shared" si="545"/>
        <v>1</v>
      </c>
      <c r="BL217">
        <f t="shared" si="546"/>
        <v>1</v>
      </c>
      <c r="BM217">
        <f t="shared" si="672"/>
        <v>1</v>
      </c>
      <c r="BN217">
        <f t="shared" si="673"/>
        <v>1</v>
      </c>
      <c r="BO217">
        <f t="shared" si="674"/>
        <v>1</v>
      </c>
      <c r="BP217">
        <f t="shared" si="675"/>
        <v>1</v>
      </c>
      <c r="BQ217">
        <f t="shared" si="676"/>
        <v>1</v>
      </c>
      <c r="BR217">
        <f t="shared" si="677"/>
        <v>1</v>
      </c>
      <c r="BS217">
        <f t="shared" si="678"/>
        <v>1</v>
      </c>
      <c r="BT217">
        <f t="shared" si="679"/>
        <v>1</v>
      </c>
      <c r="BU217">
        <f t="shared" si="680"/>
        <v>1</v>
      </c>
      <c r="BV217">
        <f t="shared" si="681"/>
        <v>1</v>
      </c>
      <c r="BW217">
        <f t="shared" si="682"/>
        <v>1</v>
      </c>
      <c r="BX217">
        <f t="shared" si="683"/>
        <v>1</v>
      </c>
      <c r="BY217">
        <f t="shared" si="684"/>
        <v>1</v>
      </c>
      <c r="BZ217">
        <f t="shared" si="685"/>
        <v>1</v>
      </c>
      <c r="CA217">
        <f t="shared" si="686"/>
        <v>1</v>
      </c>
      <c r="CB217">
        <f t="shared" si="687"/>
        <v>1</v>
      </c>
      <c r="CC217">
        <f t="shared" si="688"/>
        <v>1</v>
      </c>
      <c r="CD217">
        <f t="shared" si="689"/>
        <v>1</v>
      </c>
      <c r="CE217">
        <f t="shared" si="690"/>
        <v>1</v>
      </c>
      <c r="CF217">
        <f t="shared" si="638"/>
        <v>1</v>
      </c>
      <c r="CG217">
        <f t="shared" si="639"/>
        <v>1</v>
      </c>
      <c r="CH217">
        <f t="shared" si="640"/>
        <v>1</v>
      </c>
      <c r="CI217">
        <f t="shared" si="641"/>
        <v>1</v>
      </c>
      <c r="CJ217">
        <f t="shared" si="642"/>
        <v>1</v>
      </c>
      <c r="CK217">
        <f t="shared" si="643"/>
        <v>1</v>
      </c>
      <c r="CL217">
        <f t="shared" si="644"/>
        <v>1</v>
      </c>
      <c r="CM217">
        <f t="shared" si="645"/>
        <v>1</v>
      </c>
      <c r="CN217">
        <f t="shared" si="646"/>
        <v>1</v>
      </c>
      <c r="CO217">
        <f t="shared" si="647"/>
        <v>1</v>
      </c>
      <c r="CP217">
        <f t="shared" si="648"/>
        <v>1</v>
      </c>
      <c r="CQ217">
        <f t="shared" si="649"/>
        <v>1</v>
      </c>
      <c r="CR217">
        <f t="shared" si="650"/>
        <v>1</v>
      </c>
      <c r="CS217">
        <f t="shared" si="651"/>
        <v>0</v>
      </c>
      <c r="CT217">
        <f t="shared" si="652"/>
        <v>1</v>
      </c>
      <c r="CU217">
        <f t="shared" si="653"/>
        <v>1</v>
      </c>
      <c r="CV217">
        <f t="shared" si="654"/>
        <v>1</v>
      </c>
      <c r="CW217">
        <f t="shared" si="655"/>
        <v>1</v>
      </c>
      <c r="CX217">
        <f t="shared" si="656"/>
        <v>1</v>
      </c>
      <c r="CY217">
        <f t="shared" si="657"/>
        <v>1</v>
      </c>
      <c r="CZ217">
        <f t="shared" si="658"/>
        <v>1</v>
      </c>
      <c r="DA217">
        <f t="shared" si="659"/>
        <v>1</v>
      </c>
      <c r="DB217">
        <f t="shared" si="660"/>
        <v>1</v>
      </c>
      <c r="DC217" s="187">
        <f t="shared" si="661"/>
        <v>1</v>
      </c>
      <c r="DD217" s="187">
        <f t="shared" si="662"/>
        <v>1</v>
      </c>
      <c r="DE217" s="187">
        <f t="shared" si="663"/>
        <v>1</v>
      </c>
      <c r="DF217" s="187">
        <f t="shared" si="547"/>
        <v>1</v>
      </c>
      <c r="DG217">
        <f t="shared" si="691"/>
        <v>1</v>
      </c>
      <c r="DH217" s="7">
        <f t="shared" si="548"/>
        <v>0.15</v>
      </c>
      <c r="DI217" s="7">
        <f t="shared" si="549"/>
        <v>0.15</v>
      </c>
      <c r="DJ217" s="7">
        <f t="shared" si="550"/>
        <v>0.15</v>
      </c>
      <c r="DK217" s="7">
        <f t="shared" ref="DK217:DK278" si="692">IF(MIN(DH217:DJ217)=0,0,15%)</f>
        <v>0.15</v>
      </c>
      <c r="DL217" s="7">
        <f t="shared" si="551"/>
        <v>0.3</v>
      </c>
      <c r="DM217" s="7">
        <f t="shared" si="552"/>
        <v>0.3</v>
      </c>
      <c r="DN217" s="7">
        <f t="shared" si="553"/>
        <v>0.3</v>
      </c>
      <c r="DO217" s="7">
        <f t="shared" si="554"/>
        <v>0.3</v>
      </c>
      <c r="DP217" s="7">
        <f>IF(MIN(Data[[#This Row],[¿El agente demuestra escucha activa durante la gestión?6]:[¿El agente parafrasea para confirmar entendimiento?9]])=0,0,30%)</f>
        <v>0.3</v>
      </c>
      <c r="DQ217" s="7">
        <f t="shared" si="555"/>
        <v>0.3</v>
      </c>
      <c r="DR217" s="7">
        <f t="shared" si="556"/>
        <v>0.3</v>
      </c>
      <c r="DS217" s="7">
        <f t="shared" si="557"/>
        <v>0.3</v>
      </c>
      <c r="DT217" s="7">
        <f t="shared" si="558"/>
        <v>0.3</v>
      </c>
      <c r="DU217" s="7">
        <f>IF(MIN(Data[[#This Row],[¿El agente adapta su comunicación al cliente?11]:[¿El agente utiliza el plural corporativo correctamente?14]])=0,0,30%)</f>
        <v>0.3</v>
      </c>
      <c r="DV217" s="7">
        <f t="shared" si="559"/>
        <v>0.25</v>
      </c>
      <c r="DW217" s="7">
        <f t="shared" ref="DW217:DW278" si="693">IF(MIN(DV217)=0,0,25%)</f>
        <v>0.25</v>
      </c>
      <c r="DX217" s="7">
        <f t="shared" ref="DX217:DX278" si="694">IF(SUM(DK217,DP217,DU217,DW217)&gt;335%,100%,SUM(DK217,DP217,DU217,DW217)/100%)</f>
        <v>1</v>
      </c>
      <c r="DY217" s="7">
        <f t="shared" si="664"/>
        <v>1</v>
      </c>
      <c r="DZ217" s="7">
        <f t="shared" si="665"/>
        <v>1</v>
      </c>
      <c r="EA217" s="7">
        <f t="shared" si="666"/>
        <v>1</v>
      </c>
      <c r="EB217" s="7">
        <f t="shared" si="667"/>
        <v>1</v>
      </c>
      <c r="EC217" s="7">
        <f t="shared" ref="EC217:EC278" si="695">IF(SUM(DY217:EB217)=400%,100%,0%)</f>
        <v>1</v>
      </c>
      <c r="ED217" s="7">
        <f t="shared" si="560"/>
        <v>1</v>
      </c>
      <c r="EE217" s="7">
        <f t="shared" si="561"/>
        <v>1</v>
      </c>
      <c r="EF217" s="7">
        <f>IF(SUM(Data[[#This Row],[¿El agente presenta correctamente los beneficios del producto?23]:[¿El agente comunica beneficios emocionales al cliente?24]])=200%,100%,0%)</f>
        <v>1</v>
      </c>
      <c r="EG217" s="7">
        <f t="shared" si="562"/>
        <v>1</v>
      </c>
      <c r="EH217" s="7">
        <f t="shared" si="563"/>
        <v>1</v>
      </c>
      <c r="EI217" s="7">
        <f t="shared" si="564"/>
        <v>1</v>
      </c>
      <c r="EJ217" s="7">
        <f t="shared" ref="EJ217:EJ278" si="696">IF(SUM(EG217:EI217)=300%,100%,0%)</f>
        <v>1</v>
      </c>
      <c r="EK217" s="7">
        <f t="shared" si="565"/>
        <v>1</v>
      </c>
      <c r="EL217" s="7">
        <f>+Data[[#This Row],[¿El agente explica los términos y condiciones del servicio?28]]</f>
        <v>1</v>
      </c>
      <c r="EM217" s="7">
        <f t="shared" si="566"/>
        <v>1</v>
      </c>
      <c r="EN217" s="7">
        <f>+Data[[#This Row],[¿El agente identifica correctamente la solicitud del cliente? 2]]</f>
        <v>1</v>
      </c>
      <c r="EO217" s="7">
        <f t="shared" si="567"/>
        <v>1</v>
      </c>
      <c r="EP217" s="7">
        <f t="shared" si="568"/>
        <v>1</v>
      </c>
      <c r="EQ217" s="7">
        <f t="shared" si="569"/>
        <v>1</v>
      </c>
      <c r="ER217" s="7">
        <f t="shared" ref="ER217:ER278" si="697">IF(SUM(EO217:EQ217)=300%,100%,0%)</f>
        <v>1</v>
      </c>
      <c r="ES217" s="7">
        <f t="shared" si="570"/>
        <v>1</v>
      </c>
      <c r="ET217" s="7">
        <f t="shared" si="571"/>
        <v>1</v>
      </c>
      <c r="EU217" s="7">
        <f t="shared" ref="EU217:EU278" si="698">IF(SUM(ES217:ET217)=200%,100%,0%)</f>
        <v>1</v>
      </c>
      <c r="EV217" s="7">
        <f t="shared" si="572"/>
        <v>1</v>
      </c>
      <c r="EW217" s="7">
        <f t="shared" si="573"/>
        <v>1</v>
      </c>
      <c r="EX217" s="7">
        <f t="shared" si="668"/>
        <v>1</v>
      </c>
      <c r="EY217" s="7">
        <f t="shared" si="669"/>
        <v>1</v>
      </c>
      <c r="EZ217" s="7">
        <f t="shared" si="574"/>
        <v>1</v>
      </c>
      <c r="FA217" s="7">
        <f t="shared" si="670"/>
        <v>1</v>
      </c>
      <c r="FB217" s="7">
        <f t="shared" ref="FB217:FB278" si="699">IF(SUM(EV217:FA217)=600%,100%,0%)</f>
        <v>1</v>
      </c>
      <c r="FC217" s="7">
        <f t="shared" ref="FC217:FC278" si="700">IF(SUM(EC217,EF217,EL217,EJ217,EN217,ER217,EU217,FB217)=800%,100%,0%)</f>
        <v>1</v>
      </c>
      <c r="FD217" s="7">
        <f t="shared" si="575"/>
        <v>1</v>
      </c>
      <c r="FE217" s="7">
        <f t="shared" si="576"/>
        <v>0</v>
      </c>
      <c r="FF217" s="7">
        <f t="shared" si="577"/>
        <v>1</v>
      </c>
      <c r="FG217" s="7">
        <f t="shared" si="578"/>
        <v>1</v>
      </c>
      <c r="FH217" s="7">
        <f t="shared" si="579"/>
        <v>1</v>
      </c>
      <c r="FI217" s="7">
        <f t="shared" si="580"/>
        <v>1</v>
      </c>
      <c r="FJ217" s="7">
        <f t="shared" ref="FJ217:FJ278" si="701">IF(SUM(FD217:FI217)=600%,100%,)</f>
        <v>0</v>
      </c>
      <c r="FK217" s="7">
        <f t="shared" si="581"/>
        <v>1</v>
      </c>
      <c r="FL217" s="7">
        <f>+Data[[#This Row],[¿El agente gestiona la oferta según la campaña vigente?48]]</f>
        <v>1</v>
      </c>
      <c r="FM217" s="7">
        <f t="shared" si="582"/>
        <v>1</v>
      </c>
      <c r="FN217" s="7">
        <f t="shared" si="583"/>
        <v>1</v>
      </c>
      <c r="FO217" s="7">
        <f t="shared" si="584"/>
        <v>1</v>
      </c>
      <c r="FP217" s="7">
        <f t="shared" ref="FP217:FP278" si="702">IF(SUM(FM217:FO217)=300%,100%,)</f>
        <v>1</v>
      </c>
      <c r="FQ217" s="7">
        <f t="shared" si="585"/>
        <v>1</v>
      </c>
      <c r="FR217" s="7">
        <f>+Data[[#This Row],[¿El agente registra correctamente todas las interacciones?52]]</f>
        <v>1</v>
      </c>
      <c r="FS217" s="7">
        <f t="shared" ref="FS217:FS278" si="703">IF(SUM(FJ217,FL217,FP217,FR217)=400%,100%,0)</f>
        <v>0</v>
      </c>
      <c r="FT217" s="240">
        <f t="shared" si="586"/>
        <v>1</v>
      </c>
      <c r="FU217" s="7">
        <f>+Data[[#This Row],[¿El agente confirma la titularidad del cliente adecuadamente?53]]</f>
        <v>1</v>
      </c>
      <c r="FV217" s="240">
        <f t="shared" si="587"/>
        <v>1</v>
      </c>
      <c r="FW217" s="240">
        <f t="shared" si="588"/>
        <v>1</v>
      </c>
      <c r="FX217" s="7">
        <f t="shared" ref="FX217:FX278" si="704">IF(SUM(FV217:FW217)=200%,100%,)</f>
        <v>1</v>
      </c>
      <c r="FY217" s="240">
        <f t="shared" si="589"/>
        <v>1</v>
      </c>
      <c r="FZ217" s="7">
        <f>+Data[[#This Row],[¿El agente evita compartir información sensible?56]]</f>
        <v>1</v>
      </c>
      <c r="GA217" s="7">
        <f t="shared" ref="GA217:GA278" si="705">IF(SUM(FU217,FX217,FZ217)=300%,100%,)</f>
        <v>1</v>
      </c>
      <c r="GB217" s="189">
        <f t="shared" ref="GB217:GB278" si="706">$GB$2*DX217</f>
        <v>0.1</v>
      </c>
      <c r="GC217" s="189">
        <f t="shared" ref="GC217:GC278" si="707">$GC$2*FC217</f>
        <v>0.3</v>
      </c>
      <c r="GD217" s="190">
        <f t="shared" ref="GD217:GD278" si="708">$GD$2*FS217</f>
        <v>0</v>
      </c>
      <c r="GE217" s="190">
        <f t="shared" ref="GE217:GE278" si="709">$GE$2*GA217</f>
        <v>0.3</v>
      </c>
      <c r="GF217" s="7">
        <f t="shared" ref="GF217:GF278" si="710">SUM(GB217:GE217)</f>
        <v>0.7</v>
      </c>
      <c r="GG217" s="187">
        <f>1</f>
        <v>1</v>
      </c>
      <c r="GH217" s="187">
        <f t="shared" si="590"/>
        <v>1</v>
      </c>
      <c r="GI217" t="str">
        <f t="shared" si="591"/>
        <v/>
      </c>
      <c r="GJ217" t="str">
        <f t="shared" si="592"/>
        <v/>
      </c>
      <c r="GK217" t="str">
        <f t="shared" si="593"/>
        <v/>
      </c>
      <c r="GN217" t="str">
        <f t="shared" si="594"/>
        <v/>
      </c>
      <c r="GO217" t="str">
        <f t="shared" si="595"/>
        <v/>
      </c>
      <c r="GP217" t="str">
        <f t="shared" si="596"/>
        <v/>
      </c>
      <c r="GQ217" t="str">
        <f t="shared" si="597"/>
        <v/>
      </c>
      <c r="GR217" t="str">
        <f t="shared" si="598"/>
        <v/>
      </c>
      <c r="GS217" t="str">
        <f t="shared" si="599"/>
        <v/>
      </c>
      <c r="GT217" t="str">
        <f t="shared" si="600"/>
        <v/>
      </c>
      <c r="GU217" t="e">
        <f>IF(#REF!="No",#REF!,"")</f>
        <v>#REF!</v>
      </c>
      <c r="GV217" t="str">
        <f t="shared" si="601"/>
        <v/>
      </c>
      <c r="GW217" t="str">
        <f t="shared" si="602"/>
        <v/>
      </c>
      <c r="GX217" t="str">
        <f t="shared" si="603"/>
        <v/>
      </c>
      <c r="GY217" t="str">
        <f t="shared" si="604"/>
        <v/>
      </c>
      <c r="GZ217" t="str">
        <f t="shared" si="605"/>
        <v/>
      </c>
      <c r="HA217" t="str">
        <f t="shared" si="606"/>
        <v/>
      </c>
      <c r="HB217" t="str">
        <f t="shared" si="607"/>
        <v/>
      </c>
      <c r="HC217" t="str">
        <f t="shared" si="608"/>
        <v/>
      </c>
      <c r="HD217" t="str">
        <f t="shared" si="609"/>
        <v/>
      </c>
      <c r="HE217" t="str">
        <f t="shared" si="610"/>
        <v/>
      </c>
      <c r="HF217" t="str">
        <f t="shared" si="611"/>
        <v/>
      </c>
      <c r="HG217" t="str">
        <f t="shared" si="612"/>
        <v/>
      </c>
      <c r="HH217" t="str">
        <f t="shared" si="613"/>
        <v/>
      </c>
      <c r="HI217" t="str">
        <f t="shared" si="614"/>
        <v/>
      </c>
      <c r="HJ217" t="str">
        <f t="shared" si="615"/>
        <v/>
      </c>
      <c r="HK217" t="str">
        <f t="shared" si="616"/>
        <v/>
      </c>
      <c r="HL217" t="str">
        <f t="shared" si="617"/>
        <v/>
      </c>
      <c r="HM217" t="str">
        <f t="shared" si="618"/>
        <v/>
      </c>
      <c r="HN217" t="str">
        <f t="shared" si="619"/>
        <v/>
      </c>
      <c r="HO217" t="str">
        <f t="shared" si="620"/>
        <v/>
      </c>
      <c r="HP217" t="str">
        <f t="shared" si="621"/>
        <v/>
      </c>
      <c r="HQ217" t="e">
        <f>IF(#REF!="No",#REF!,"")</f>
        <v>#REF!</v>
      </c>
      <c r="HR217" t="e">
        <f>IF(#REF!="No",#REF!,"")</f>
        <v>#REF!</v>
      </c>
      <c r="HS217" t="str">
        <f t="shared" si="622"/>
        <v/>
      </c>
      <c r="HT217" t="str">
        <f t="shared" si="623"/>
        <v xml:space="preserve">¿El agente realiza venta cruzada cuando corresponde? </v>
      </c>
      <c r="HU217" t="str">
        <f t="shared" si="624"/>
        <v/>
      </c>
      <c r="HV217" t="str">
        <f t="shared" si="625"/>
        <v/>
      </c>
      <c r="HW217" t="str">
        <f t="shared" si="626"/>
        <v/>
      </c>
      <c r="HX217" t="str">
        <f t="shared" si="627"/>
        <v/>
      </c>
      <c r="HY217" t="str">
        <f t="shared" si="628"/>
        <v/>
      </c>
      <c r="HZ217" t="str">
        <f t="shared" si="629"/>
        <v/>
      </c>
      <c r="IA217" t="str">
        <f t="shared" si="630"/>
        <v/>
      </c>
      <c r="IB217" t="str">
        <f t="shared" si="631"/>
        <v/>
      </c>
      <c r="IC217" t="str">
        <f t="shared" si="632"/>
        <v/>
      </c>
      <c r="ID217" s="187" t="str">
        <f t="shared" si="633"/>
        <v/>
      </c>
      <c r="IE217" s="187" t="str">
        <f t="shared" si="634"/>
        <v/>
      </c>
      <c r="IF217" s="187" t="str">
        <f t="shared" si="635"/>
        <v/>
      </c>
      <c r="IG217" s="187" t="str">
        <f t="shared" si="636"/>
        <v/>
      </c>
      <c r="IH217" s="78" t="str">
        <f>A217&amp;" "&amp;F217&amp;" "&amp;Data[[#This Row],[mes]]</f>
        <v>Yadira Isabel Fajardo Gil Outbound jun-26</v>
      </c>
      <c r="II217" s="78">
        <f t="shared" si="671"/>
        <v>3</v>
      </c>
      <c r="IJ217" s="78">
        <f t="shared" ref="IJ217:IJ278" si="711">IF(II217=1,1,0)</f>
        <v>0</v>
      </c>
      <c r="IK217" s="78">
        <f>IF(Data[[#This Row],[Muestra Critica]]&gt;0,Data[[#This Row],[Muestra Critica]],"")</f>
        <v>1</v>
      </c>
      <c r="IL217" s="209">
        <f>IF(IK217="","",COUNTIF($IK$3:$IK632,IK217))</f>
        <v>397</v>
      </c>
      <c r="IM217" s="209">
        <f t="shared" ref="IM217:IM278" si="712">IF(IL217=1,1,0)</f>
        <v>0</v>
      </c>
      <c r="IN217" s="188" t="str">
        <f t="shared" si="637"/>
        <v>jun-26</v>
      </c>
      <c r="IO217" s="78"/>
      <c r="IP217" s="78"/>
      <c r="IQ217" s="78"/>
      <c r="IR217" s="78"/>
      <c r="IS217" s="78" t="str">
        <f ca="1">IFERROR(_xlfn.XLOOKUP(A:A,HC!B:B,HC!E:E,,0),0)</f>
        <v>&gt; 60 dias</v>
      </c>
    </row>
    <row r="218" spans="1:253" ht="15.5">
      <c r="A218" s="205" t="s">
        <v>344</v>
      </c>
      <c r="B218" s="205">
        <v>67405794</v>
      </c>
      <c r="C218" s="210">
        <v>46174</v>
      </c>
      <c r="D218" s="205" t="s">
        <v>449</v>
      </c>
      <c r="E218" s="205" t="s">
        <v>431</v>
      </c>
      <c r="F218" s="205" t="s">
        <v>32</v>
      </c>
      <c r="G218" s="205" t="s">
        <v>436</v>
      </c>
      <c r="H218" s="205" t="s">
        <v>455</v>
      </c>
      <c r="I218" s="206" t="s">
        <v>447</v>
      </c>
      <c r="J218" s="168" t="s">
        <v>33</v>
      </c>
      <c r="K218" s="168" t="s">
        <v>33</v>
      </c>
      <c r="L218" s="168" t="s">
        <v>34</v>
      </c>
      <c r="M218" s="168" t="s">
        <v>33</v>
      </c>
      <c r="N218" s="168" t="s">
        <v>33</v>
      </c>
      <c r="O218" s="168" t="s">
        <v>33</v>
      </c>
      <c r="P218" s="168" t="s">
        <v>33</v>
      </c>
      <c r="Q218" s="168" t="s">
        <v>33</v>
      </c>
      <c r="R218" s="168" t="s">
        <v>33</v>
      </c>
      <c r="S218" s="168" t="s">
        <v>33</v>
      </c>
      <c r="T218" s="168" t="s">
        <v>33</v>
      </c>
      <c r="U218" s="168" t="s">
        <v>33</v>
      </c>
      <c r="V218" s="169" t="s">
        <v>33</v>
      </c>
      <c r="W218" s="169" t="s">
        <v>33</v>
      </c>
      <c r="X218" s="169" t="s">
        <v>33</v>
      </c>
      <c r="Y218" s="169" t="s">
        <v>33</v>
      </c>
      <c r="Z218" s="169" t="s">
        <v>33</v>
      </c>
      <c r="AA218" s="169" t="s">
        <v>33</v>
      </c>
      <c r="AB218" s="169" t="s">
        <v>33</v>
      </c>
      <c r="AC218" s="169" t="s">
        <v>33</v>
      </c>
      <c r="AD218" s="169" t="s">
        <v>33</v>
      </c>
      <c r="AE218" s="169" t="s">
        <v>33</v>
      </c>
      <c r="AF218" s="169" t="s">
        <v>33</v>
      </c>
      <c r="AG218" s="169" t="s">
        <v>33</v>
      </c>
      <c r="AH218" s="169" t="s">
        <v>33</v>
      </c>
      <c r="AI218" s="169" t="s">
        <v>33</v>
      </c>
      <c r="AJ218" s="169" t="s">
        <v>33</v>
      </c>
      <c r="AK218" s="169" t="s">
        <v>33</v>
      </c>
      <c r="AL218" s="169" t="s">
        <v>33</v>
      </c>
      <c r="AM218" s="169" t="s">
        <v>33</v>
      </c>
      <c r="AN218" s="169" t="s">
        <v>33</v>
      </c>
      <c r="AO218" s="169" t="s">
        <v>33</v>
      </c>
      <c r="AP218" s="169" t="s">
        <v>33</v>
      </c>
      <c r="AQ218" s="169" t="s">
        <v>464</v>
      </c>
      <c r="AR218" s="169" t="s">
        <v>33</v>
      </c>
      <c r="AS218" s="169" t="s">
        <v>33</v>
      </c>
      <c r="AT218" s="169" t="s">
        <v>33</v>
      </c>
      <c r="AU218" s="169" t="s">
        <v>33</v>
      </c>
      <c r="AV218" s="169" t="s">
        <v>33</v>
      </c>
      <c r="AW218" s="169" t="s">
        <v>34</v>
      </c>
      <c r="AX218" s="169" t="s">
        <v>33</v>
      </c>
      <c r="AY218" s="169" t="s">
        <v>33</v>
      </c>
      <c r="AZ218" s="169" t="s">
        <v>33</v>
      </c>
      <c r="BA218" s="169" t="s">
        <v>33</v>
      </c>
      <c r="BB218" s="169" t="s">
        <v>33</v>
      </c>
      <c r="BC218" s="207" t="s">
        <v>33</v>
      </c>
      <c r="BD218" s="207" t="s">
        <v>33</v>
      </c>
      <c r="BE218" s="207" t="s">
        <v>33</v>
      </c>
      <c r="BF218" s="208" t="s">
        <v>33</v>
      </c>
      <c r="BG218" s="196"/>
      <c r="BH218" s="211" t="str">
        <f>Data[[#This Row],[Tipo de Muestra]]</f>
        <v>Critica</v>
      </c>
      <c r="BI218" s="196"/>
      <c r="BJ218" s="196"/>
      <c r="BK218">
        <f t="shared" si="545"/>
        <v>1</v>
      </c>
      <c r="BL218">
        <f t="shared" si="546"/>
        <v>1</v>
      </c>
      <c r="BM218">
        <f t="shared" si="672"/>
        <v>0</v>
      </c>
      <c r="BN218">
        <f t="shared" si="673"/>
        <v>1</v>
      </c>
      <c r="BO218">
        <f t="shared" si="674"/>
        <v>1</v>
      </c>
      <c r="BP218">
        <f t="shared" si="675"/>
        <v>1</v>
      </c>
      <c r="BQ218">
        <f t="shared" si="676"/>
        <v>1</v>
      </c>
      <c r="BR218">
        <f t="shared" si="677"/>
        <v>1</v>
      </c>
      <c r="BS218">
        <f t="shared" si="678"/>
        <v>1</v>
      </c>
      <c r="BT218">
        <f t="shared" si="679"/>
        <v>1</v>
      </c>
      <c r="BU218">
        <f t="shared" si="680"/>
        <v>1</v>
      </c>
      <c r="BV218">
        <f t="shared" si="681"/>
        <v>1</v>
      </c>
      <c r="BW218">
        <f t="shared" si="682"/>
        <v>1</v>
      </c>
      <c r="BX218">
        <f t="shared" si="683"/>
        <v>1</v>
      </c>
      <c r="BY218">
        <f t="shared" si="684"/>
        <v>1</v>
      </c>
      <c r="BZ218">
        <f t="shared" si="685"/>
        <v>1</v>
      </c>
      <c r="CA218">
        <f t="shared" si="686"/>
        <v>1</v>
      </c>
      <c r="CB218">
        <f t="shared" si="687"/>
        <v>1</v>
      </c>
      <c r="CC218">
        <f t="shared" si="688"/>
        <v>1</v>
      </c>
      <c r="CD218">
        <f t="shared" si="689"/>
        <v>1</v>
      </c>
      <c r="CE218">
        <f t="shared" si="690"/>
        <v>1</v>
      </c>
      <c r="CF218">
        <f t="shared" si="638"/>
        <v>1</v>
      </c>
      <c r="CG218">
        <f t="shared" si="639"/>
        <v>1</v>
      </c>
      <c r="CH218">
        <f t="shared" si="640"/>
        <v>1</v>
      </c>
      <c r="CI218">
        <f t="shared" si="641"/>
        <v>1</v>
      </c>
      <c r="CJ218">
        <f t="shared" si="642"/>
        <v>1</v>
      </c>
      <c r="CK218">
        <f t="shared" si="643"/>
        <v>1</v>
      </c>
      <c r="CL218">
        <f t="shared" si="644"/>
        <v>1</v>
      </c>
      <c r="CM218">
        <f t="shared" si="645"/>
        <v>1</v>
      </c>
      <c r="CN218">
        <f t="shared" si="646"/>
        <v>1</v>
      </c>
      <c r="CO218">
        <f t="shared" si="647"/>
        <v>1</v>
      </c>
      <c r="CP218">
        <f t="shared" si="648"/>
        <v>1</v>
      </c>
      <c r="CQ218">
        <f t="shared" si="649"/>
        <v>1</v>
      </c>
      <c r="CR218">
        <f t="shared" si="650"/>
        <v>1</v>
      </c>
      <c r="CS218">
        <f t="shared" si="651"/>
        <v>1</v>
      </c>
      <c r="CT218">
        <f t="shared" si="652"/>
        <v>1</v>
      </c>
      <c r="CU218">
        <f t="shared" si="653"/>
        <v>1</v>
      </c>
      <c r="CV218">
        <f t="shared" si="654"/>
        <v>1</v>
      </c>
      <c r="CW218">
        <f t="shared" si="655"/>
        <v>0</v>
      </c>
      <c r="CX218">
        <f t="shared" si="656"/>
        <v>1</v>
      </c>
      <c r="CY218">
        <f t="shared" si="657"/>
        <v>1</v>
      </c>
      <c r="CZ218">
        <f t="shared" si="658"/>
        <v>1</v>
      </c>
      <c r="DA218">
        <f t="shared" si="659"/>
        <v>1</v>
      </c>
      <c r="DB218">
        <f t="shared" si="660"/>
        <v>1</v>
      </c>
      <c r="DC218" s="187">
        <f t="shared" si="661"/>
        <v>1</v>
      </c>
      <c r="DD218" s="187">
        <f t="shared" si="662"/>
        <v>1</v>
      </c>
      <c r="DE218" s="187">
        <f t="shared" si="663"/>
        <v>1</v>
      </c>
      <c r="DF218" s="187">
        <f t="shared" si="547"/>
        <v>1</v>
      </c>
      <c r="DG218">
        <f t="shared" si="691"/>
        <v>1</v>
      </c>
      <c r="DH218" s="7">
        <f t="shared" si="548"/>
        <v>0.15</v>
      </c>
      <c r="DI218" s="7">
        <f t="shared" si="549"/>
        <v>0.15</v>
      </c>
      <c r="DJ218" s="7">
        <f t="shared" si="550"/>
        <v>0</v>
      </c>
      <c r="DK218" s="7">
        <f t="shared" si="692"/>
        <v>0</v>
      </c>
      <c r="DL218" s="7">
        <f t="shared" si="551"/>
        <v>0.3</v>
      </c>
      <c r="DM218" s="7">
        <f t="shared" si="552"/>
        <v>0.3</v>
      </c>
      <c r="DN218" s="7">
        <f t="shared" si="553"/>
        <v>0.3</v>
      </c>
      <c r="DO218" s="7">
        <f t="shared" si="554"/>
        <v>0.3</v>
      </c>
      <c r="DP218" s="7">
        <f>IF(MIN(Data[[#This Row],[¿El agente demuestra escucha activa durante la gestión?6]:[¿El agente parafrasea para confirmar entendimiento?9]])=0,0,30%)</f>
        <v>0.3</v>
      </c>
      <c r="DQ218" s="7">
        <f t="shared" si="555"/>
        <v>0.3</v>
      </c>
      <c r="DR218" s="7">
        <f t="shared" si="556"/>
        <v>0.3</v>
      </c>
      <c r="DS218" s="7">
        <f t="shared" si="557"/>
        <v>0.3</v>
      </c>
      <c r="DT218" s="7">
        <f t="shared" si="558"/>
        <v>0.3</v>
      </c>
      <c r="DU218" s="7">
        <f>IF(MIN(Data[[#This Row],[¿El agente adapta su comunicación al cliente?11]:[¿El agente utiliza el plural corporativo correctamente?14]])=0,0,30%)</f>
        <v>0.3</v>
      </c>
      <c r="DV218" s="7">
        <f t="shared" si="559"/>
        <v>0.25</v>
      </c>
      <c r="DW218" s="7">
        <f t="shared" si="693"/>
        <v>0.25</v>
      </c>
      <c r="DX218" s="7">
        <f t="shared" si="694"/>
        <v>0.85</v>
      </c>
      <c r="DY218" s="7">
        <f t="shared" si="664"/>
        <v>1</v>
      </c>
      <c r="DZ218" s="7">
        <f t="shared" si="665"/>
        <v>1</v>
      </c>
      <c r="EA218" s="7">
        <f t="shared" si="666"/>
        <v>1</v>
      </c>
      <c r="EB218" s="7">
        <f t="shared" si="667"/>
        <v>1</v>
      </c>
      <c r="EC218" s="7">
        <f t="shared" si="695"/>
        <v>1</v>
      </c>
      <c r="ED218" s="7">
        <f t="shared" si="560"/>
        <v>1</v>
      </c>
      <c r="EE218" s="7">
        <f t="shared" si="561"/>
        <v>1</v>
      </c>
      <c r="EF218" s="7">
        <f>IF(SUM(Data[[#This Row],[¿El agente presenta correctamente los beneficios del producto?23]:[¿El agente comunica beneficios emocionales al cliente?24]])=200%,100%,0%)</f>
        <v>1</v>
      </c>
      <c r="EG218" s="7">
        <f t="shared" si="562"/>
        <v>1</v>
      </c>
      <c r="EH218" s="7">
        <f t="shared" si="563"/>
        <v>1</v>
      </c>
      <c r="EI218" s="7">
        <f t="shared" si="564"/>
        <v>1</v>
      </c>
      <c r="EJ218" s="7">
        <f t="shared" si="696"/>
        <v>1</v>
      </c>
      <c r="EK218" s="7">
        <f t="shared" si="565"/>
        <v>1</v>
      </c>
      <c r="EL218" s="7">
        <f>+Data[[#This Row],[¿El agente explica los términos y condiciones del servicio?28]]</f>
        <v>1</v>
      </c>
      <c r="EM218" s="7">
        <f t="shared" si="566"/>
        <v>1</v>
      </c>
      <c r="EN218" s="7">
        <f>+Data[[#This Row],[¿El agente identifica correctamente la solicitud del cliente? 2]]</f>
        <v>1</v>
      </c>
      <c r="EO218" s="7">
        <f t="shared" si="567"/>
        <v>1</v>
      </c>
      <c r="EP218" s="7">
        <f t="shared" si="568"/>
        <v>1</v>
      </c>
      <c r="EQ218" s="7">
        <f t="shared" si="569"/>
        <v>1</v>
      </c>
      <c r="ER218" s="7">
        <f t="shared" si="697"/>
        <v>1</v>
      </c>
      <c r="ES218" s="7">
        <f t="shared" si="570"/>
        <v>1</v>
      </c>
      <c r="ET218" s="7">
        <f t="shared" si="571"/>
        <v>1</v>
      </c>
      <c r="EU218" s="7">
        <f t="shared" si="698"/>
        <v>1</v>
      </c>
      <c r="EV218" s="7">
        <f t="shared" si="572"/>
        <v>1</v>
      </c>
      <c r="EW218" s="7">
        <f t="shared" si="573"/>
        <v>1</v>
      </c>
      <c r="EX218" s="7">
        <f t="shared" si="668"/>
        <v>1</v>
      </c>
      <c r="EY218" s="7">
        <f t="shared" si="669"/>
        <v>1</v>
      </c>
      <c r="EZ218" s="7">
        <f t="shared" si="574"/>
        <v>1</v>
      </c>
      <c r="FA218" s="7">
        <f t="shared" si="670"/>
        <v>1</v>
      </c>
      <c r="FB218" s="7">
        <f t="shared" si="699"/>
        <v>1</v>
      </c>
      <c r="FC218" s="7">
        <f t="shared" si="700"/>
        <v>1</v>
      </c>
      <c r="FD218" s="7">
        <f t="shared" si="575"/>
        <v>1</v>
      </c>
      <c r="FE218" s="7">
        <f t="shared" si="576"/>
        <v>1</v>
      </c>
      <c r="FF218" s="7">
        <f t="shared" si="577"/>
        <v>1</v>
      </c>
      <c r="FG218" s="7">
        <f t="shared" si="578"/>
        <v>1</v>
      </c>
      <c r="FH218" s="7">
        <f t="shared" si="579"/>
        <v>1</v>
      </c>
      <c r="FI218" s="7">
        <f t="shared" si="580"/>
        <v>0</v>
      </c>
      <c r="FJ218" s="7">
        <f t="shared" si="701"/>
        <v>0</v>
      </c>
      <c r="FK218" s="7">
        <f t="shared" si="581"/>
        <v>1</v>
      </c>
      <c r="FL218" s="7">
        <f>+Data[[#This Row],[¿El agente gestiona la oferta según la campaña vigente?48]]</f>
        <v>1</v>
      </c>
      <c r="FM218" s="7">
        <f t="shared" si="582"/>
        <v>1</v>
      </c>
      <c r="FN218" s="7">
        <f t="shared" si="583"/>
        <v>1</v>
      </c>
      <c r="FO218" s="7">
        <f t="shared" si="584"/>
        <v>1</v>
      </c>
      <c r="FP218" s="7">
        <f t="shared" si="702"/>
        <v>1</v>
      </c>
      <c r="FQ218" s="7">
        <f t="shared" si="585"/>
        <v>1</v>
      </c>
      <c r="FR218" s="7">
        <f>+Data[[#This Row],[¿El agente registra correctamente todas las interacciones?52]]</f>
        <v>1</v>
      </c>
      <c r="FS218" s="7">
        <f t="shared" si="703"/>
        <v>0</v>
      </c>
      <c r="FT218" s="240">
        <f t="shared" si="586"/>
        <v>1</v>
      </c>
      <c r="FU218" s="7">
        <f>+Data[[#This Row],[¿El agente confirma la titularidad del cliente adecuadamente?53]]</f>
        <v>1</v>
      </c>
      <c r="FV218" s="240">
        <f t="shared" si="587"/>
        <v>1</v>
      </c>
      <c r="FW218" s="240">
        <f t="shared" si="588"/>
        <v>1</v>
      </c>
      <c r="FX218" s="7">
        <f t="shared" si="704"/>
        <v>1</v>
      </c>
      <c r="FY218" s="240">
        <f t="shared" si="589"/>
        <v>1</v>
      </c>
      <c r="FZ218" s="7">
        <f>+Data[[#This Row],[¿El agente evita compartir información sensible?56]]</f>
        <v>1</v>
      </c>
      <c r="GA218" s="7">
        <f t="shared" si="705"/>
        <v>1</v>
      </c>
      <c r="GB218" s="189">
        <f t="shared" si="706"/>
        <v>8.5000000000000006E-2</v>
      </c>
      <c r="GC218" s="189">
        <f t="shared" si="707"/>
        <v>0.3</v>
      </c>
      <c r="GD218" s="190">
        <f t="shared" si="708"/>
        <v>0</v>
      </c>
      <c r="GE218" s="190">
        <f t="shared" si="709"/>
        <v>0.3</v>
      </c>
      <c r="GF218" s="7">
        <f t="shared" si="710"/>
        <v>0.68500000000000005</v>
      </c>
      <c r="GG218" s="187">
        <f>1</f>
        <v>1</v>
      </c>
      <c r="GH218" s="187">
        <f t="shared" si="590"/>
        <v>1</v>
      </c>
      <c r="GI218" t="str">
        <f t="shared" si="591"/>
        <v/>
      </c>
      <c r="GJ218" t="str">
        <f t="shared" si="592"/>
        <v/>
      </c>
      <c r="GK218" t="str">
        <f t="shared" si="593"/>
        <v xml:space="preserve">¿El agente cumple con la identificación formal y profesional? </v>
      </c>
      <c r="GN218" t="str">
        <f t="shared" si="594"/>
        <v/>
      </c>
      <c r="GO218" t="str">
        <f t="shared" si="595"/>
        <v/>
      </c>
      <c r="GP218" t="str">
        <f t="shared" si="596"/>
        <v/>
      </c>
      <c r="GQ218" t="str">
        <f t="shared" si="597"/>
        <v/>
      </c>
      <c r="GR218" t="str">
        <f t="shared" si="598"/>
        <v/>
      </c>
      <c r="GS218" t="str">
        <f t="shared" si="599"/>
        <v/>
      </c>
      <c r="GT218" t="str">
        <f t="shared" si="600"/>
        <v/>
      </c>
      <c r="GU218" t="e">
        <f>IF(#REF!="No",#REF!,"")</f>
        <v>#REF!</v>
      </c>
      <c r="GV218" t="str">
        <f t="shared" si="601"/>
        <v/>
      </c>
      <c r="GW218" t="str">
        <f t="shared" si="602"/>
        <v/>
      </c>
      <c r="GX218" t="str">
        <f t="shared" si="603"/>
        <v/>
      </c>
      <c r="GY218" t="str">
        <f t="shared" si="604"/>
        <v/>
      </c>
      <c r="GZ218" t="str">
        <f t="shared" si="605"/>
        <v/>
      </c>
      <c r="HA218" t="str">
        <f t="shared" si="606"/>
        <v/>
      </c>
      <c r="HB218" t="str">
        <f t="shared" si="607"/>
        <v/>
      </c>
      <c r="HC218" t="str">
        <f t="shared" si="608"/>
        <v/>
      </c>
      <c r="HD218" t="str">
        <f t="shared" si="609"/>
        <v/>
      </c>
      <c r="HE218" t="str">
        <f t="shared" si="610"/>
        <v/>
      </c>
      <c r="HF218" t="str">
        <f t="shared" si="611"/>
        <v/>
      </c>
      <c r="HG218" t="str">
        <f t="shared" si="612"/>
        <v/>
      </c>
      <c r="HH218" t="str">
        <f t="shared" si="613"/>
        <v/>
      </c>
      <c r="HI218" t="str">
        <f t="shared" si="614"/>
        <v/>
      </c>
      <c r="HJ218" t="str">
        <f t="shared" si="615"/>
        <v/>
      </c>
      <c r="HK218" t="str">
        <f t="shared" si="616"/>
        <v/>
      </c>
      <c r="HL218" t="str">
        <f t="shared" si="617"/>
        <v/>
      </c>
      <c r="HM218" t="str">
        <f t="shared" si="618"/>
        <v/>
      </c>
      <c r="HN218" t="str">
        <f t="shared" si="619"/>
        <v/>
      </c>
      <c r="HO218" t="str">
        <f t="shared" si="620"/>
        <v/>
      </c>
      <c r="HP218" t="str">
        <f t="shared" si="621"/>
        <v/>
      </c>
      <c r="HQ218" t="e">
        <f>IF(#REF!="No",#REF!,"")</f>
        <v>#REF!</v>
      </c>
      <c r="HR218" t="e">
        <f>IF(#REF!="No",#REF!,"")</f>
        <v>#REF!</v>
      </c>
      <c r="HS218" t="str">
        <f t="shared" si="622"/>
        <v/>
      </c>
      <c r="HT218" t="str">
        <f t="shared" si="623"/>
        <v/>
      </c>
      <c r="HU218" t="str">
        <f t="shared" si="624"/>
        <v/>
      </c>
      <c r="HV218" t="str">
        <f t="shared" si="625"/>
        <v/>
      </c>
      <c r="HW218" t="str">
        <f t="shared" si="626"/>
        <v/>
      </c>
      <c r="HX218" t="str">
        <f t="shared" si="627"/>
        <v xml:space="preserve">¿El agente maneja correctamente las objeciones del cliente? </v>
      </c>
      <c r="HY218" t="str">
        <f t="shared" si="628"/>
        <v/>
      </c>
      <c r="HZ218" t="str">
        <f t="shared" si="629"/>
        <v/>
      </c>
      <c r="IA218" t="str">
        <f t="shared" si="630"/>
        <v/>
      </c>
      <c r="IB218" t="str">
        <f t="shared" si="631"/>
        <v/>
      </c>
      <c r="IC218" t="str">
        <f t="shared" si="632"/>
        <v/>
      </c>
      <c r="ID218" s="187" t="str">
        <f t="shared" si="633"/>
        <v/>
      </c>
      <c r="IE218" s="187" t="str">
        <f t="shared" si="634"/>
        <v/>
      </c>
      <c r="IF218" s="187" t="str">
        <f t="shared" si="635"/>
        <v/>
      </c>
      <c r="IG218" s="187" t="str">
        <f t="shared" si="636"/>
        <v/>
      </c>
      <c r="IH218" s="78" t="str">
        <f>A218&amp;" "&amp;F218&amp;" "&amp;Data[[#This Row],[mes]]</f>
        <v>Jonathan Leonel McClean Marin Outbound jun-26</v>
      </c>
      <c r="II218" s="78">
        <f t="shared" si="671"/>
        <v>3</v>
      </c>
      <c r="IJ218" s="78">
        <f t="shared" si="711"/>
        <v>0</v>
      </c>
      <c r="IK218" s="78">
        <f>IF(Data[[#This Row],[Muestra Critica]]&gt;0,Data[[#This Row],[Muestra Critica]],"")</f>
        <v>1</v>
      </c>
      <c r="IL218" s="209">
        <f>IF(IK218="","",COUNTIF($IK$3:$IK633,IK218))</f>
        <v>397</v>
      </c>
      <c r="IM218" s="209">
        <f t="shared" si="712"/>
        <v>0</v>
      </c>
      <c r="IN218" s="188" t="str">
        <f t="shared" si="637"/>
        <v>jun-26</v>
      </c>
      <c r="IO218" s="78"/>
      <c r="IP218" s="78"/>
      <c r="IQ218" s="78"/>
      <c r="IR218" s="78"/>
      <c r="IS218" s="78" t="str">
        <f ca="1">IFERROR(_xlfn.XLOOKUP(A:A,HC!B:B,HC!E:E,,0),0)</f>
        <v>&gt; 60 dias</v>
      </c>
    </row>
    <row r="219" spans="1:253" ht="15.5">
      <c r="A219" s="205" t="s">
        <v>345</v>
      </c>
      <c r="B219" s="205">
        <v>68075399</v>
      </c>
      <c r="C219" s="210">
        <v>46174</v>
      </c>
      <c r="D219" s="205" t="s">
        <v>449</v>
      </c>
      <c r="E219" s="205" t="s">
        <v>431</v>
      </c>
      <c r="F219" s="205" t="s">
        <v>32</v>
      </c>
      <c r="G219" s="205" t="s">
        <v>436</v>
      </c>
      <c r="H219" s="205" t="s">
        <v>455</v>
      </c>
      <c r="I219" s="206" t="s">
        <v>447</v>
      </c>
      <c r="J219" s="168" t="s">
        <v>33</v>
      </c>
      <c r="K219" s="168" t="s">
        <v>33</v>
      </c>
      <c r="L219" s="168" t="s">
        <v>34</v>
      </c>
      <c r="M219" s="168" t="s">
        <v>33</v>
      </c>
      <c r="N219" s="168" t="s">
        <v>33</v>
      </c>
      <c r="O219" s="168" t="s">
        <v>33</v>
      </c>
      <c r="P219" s="168" t="s">
        <v>33</v>
      </c>
      <c r="Q219" s="168" t="s">
        <v>33</v>
      </c>
      <c r="R219" s="168" t="s">
        <v>33</v>
      </c>
      <c r="S219" s="168" t="s">
        <v>33</v>
      </c>
      <c r="T219" s="168" t="s">
        <v>33</v>
      </c>
      <c r="U219" s="168" t="s">
        <v>33</v>
      </c>
      <c r="V219" s="169" t="s">
        <v>33</v>
      </c>
      <c r="W219" s="169" t="s">
        <v>33</v>
      </c>
      <c r="X219" s="169" t="s">
        <v>33</v>
      </c>
      <c r="Y219" s="169" t="s">
        <v>33</v>
      </c>
      <c r="Z219" s="169" t="s">
        <v>33</v>
      </c>
      <c r="AA219" s="169" t="s">
        <v>33</v>
      </c>
      <c r="AB219" s="169" t="s">
        <v>33</v>
      </c>
      <c r="AC219" s="169" t="s">
        <v>33</v>
      </c>
      <c r="AD219" s="169" t="s">
        <v>33</v>
      </c>
      <c r="AE219" s="169" t="s">
        <v>33</v>
      </c>
      <c r="AF219" s="169" t="s">
        <v>33</v>
      </c>
      <c r="AG219" s="169" t="s">
        <v>33</v>
      </c>
      <c r="AH219" s="169" t="s">
        <v>33</v>
      </c>
      <c r="AI219" s="169" t="s">
        <v>33</v>
      </c>
      <c r="AJ219" s="169" t="s">
        <v>33</v>
      </c>
      <c r="AK219" s="169" t="s">
        <v>33</v>
      </c>
      <c r="AL219" s="169" t="s">
        <v>33</v>
      </c>
      <c r="AM219" s="169" t="s">
        <v>33</v>
      </c>
      <c r="AN219" s="169" t="s">
        <v>33</v>
      </c>
      <c r="AO219" s="169" t="s">
        <v>33</v>
      </c>
      <c r="AP219" s="169" t="s">
        <v>33</v>
      </c>
      <c r="AQ219" s="169" t="s">
        <v>464</v>
      </c>
      <c r="AR219" s="169" t="s">
        <v>33</v>
      </c>
      <c r="AS219" s="169" t="s">
        <v>33</v>
      </c>
      <c r="AT219" s="169" t="s">
        <v>33</v>
      </c>
      <c r="AU219" s="169" t="s">
        <v>33</v>
      </c>
      <c r="AV219" s="169" t="s">
        <v>33</v>
      </c>
      <c r="AW219" s="169" t="s">
        <v>34</v>
      </c>
      <c r="AX219" s="169" t="s">
        <v>33</v>
      </c>
      <c r="AY219" s="169" t="s">
        <v>33</v>
      </c>
      <c r="AZ219" s="169" t="s">
        <v>33</v>
      </c>
      <c r="BA219" s="169" t="s">
        <v>33</v>
      </c>
      <c r="BB219" s="169" t="s">
        <v>33</v>
      </c>
      <c r="BC219" s="207" t="s">
        <v>33</v>
      </c>
      <c r="BD219" s="207" t="s">
        <v>33</v>
      </c>
      <c r="BE219" s="207" t="s">
        <v>33</v>
      </c>
      <c r="BF219" s="208" t="s">
        <v>33</v>
      </c>
      <c r="BG219" s="196"/>
      <c r="BH219" s="211" t="str">
        <f>Data[[#This Row],[Tipo de Muestra]]</f>
        <v>Critica</v>
      </c>
      <c r="BI219" s="196"/>
      <c r="BJ219" s="196"/>
      <c r="BK219">
        <f t="shared" si="545"/>
        <v>1</v>
      </c>
      <c r="BL219">
        <f t="shared" si="546"/>
        <v>1</v>
      </c>
      <c r="BM219">
        <f t="shared" si="672"/>
        <v>0</v>
      </c>
      <c r="BN219">
        <f t="shared" si="673"/>
        <v>1</v>
      </c>
      <c r="BO219">
        <f t="shared" si="674"/>
        <v>1</v>
      </c>
      <c r="BP219">
        <f t="shared" si="675"/>
        <v>1</v>
      </c>
      <c r="BQ219">
        <f t="shared" si="676"/>
        <v>1</v>
      </c>
      <c r="BR219">
        <f t="shared" si="677"/>
        <v>1</v>
      </c>
      <c r="BS219">
        <f t="shared" si="678"/>
        <v>1</v>
      </c>
      <c r="BT219">
        <f t="shared" si="679"/>
        <v>1</v>
      </c>
      <c r="BU219">
        <f t="shared" si="680"/>
        <v>1</v>
      </c>
      <c r="BV219">
        <f t="shared" si="681"/>
        <v>1</v>
      </c>
      <c r="BW219">
        <f t="shared" si="682"/>
        <v>1</v>
      </c>
      <c r="BX219">
        <f t="shared" si="683"/>
        <v>1</v>
      </c>
      <c r="BY219">
        <f t="shared" si="684"/>
        <v>1</v>
      </c>
      <c r="BZ219">
        <f t="shared" si="685"/>
        <v>1</v>
      </c>
      <c r="CA219">
        <f t="shared" si="686"/>
        <v>1</v>
      </c>
      <c r="CB219">
        <f t="shared" si="687"/>
        <v>1</v>
      </c>
      <c r="CC219">
        <f t="shared" si="688"/>
        <v>1</v>
      </c>
      <c r="CD219">
        <f t="shared" si="689"/>
        <v>1</v>
      </c>
      <c r="CE219">
        <f t="shared" si="690"/>
        <v>1</v>
      </c>
      <c r="CF219">
        <f t="shared" si="638"/>
        <v>1</v>
      </c>
      <c r="CG219">
        <f t="shared" si="639"/>
        <v>1</v>
      </c>
      <c r="CH219">
        <f t="shared" si="640"/>
        <v>1</v>
      </c>
      <c r="CI219">
        <f t="shared" si="641"/>
        <v>1</v>
      </c>
      <c r="CJ219">
        <f t="shared" si="642"/>
        <v>1</v>
      </c>
      <c r="CK219">
        <f t="shared" si="643"/>
        <v>1</v>
      </c>
      <c r="CL219">
        <f t="shared" si="644"/>
        <v>1</v>
      </c>
      <c r="CM219">
        <f t="shared" si="645"/>
        <v>1</v>
      </c>
      <c r="CN219">
        <f t="shared" si="646"/>
        <v>1</v>
      </c>
      <c r="CO219">
        <f t="shared" si="647"/>
        <v>1</v>
      </c>
      <c r="CP219">
        <f t="shared" si="648"/>
        <v>1</v>
      </c>
      <c r="CQ219">
        <f t="shared" si="649"/>
        <v>1</v>
      </c>
      <c r="CR219">
        <f t="shared" si="650"/>
        <v>1</v>
      </c>
      <c r="CS219">
        <f t="shared" si="651"/>
        <v>1</v>
      </c>
      <c r="CT219">
        <f t="shared" si="652"/>
        <v>1</v>
      </c>
      <c r="CU219">
        <f t="shared" si="653"/>
        <v>1</v>
      </c>
      <c r="CV219">
        <f t="shared" si="654"/>
        <v>1</v>
      </c>
      <c r="CW219">
        <f t="shared" si="655"/>
        <v>0</v>
      </c>
      <c r="CX219">
        <f t="shared" si="656"/>
        <v>1</v>
      </c>
      <c r="CY219">
        <f t="shared" si="657"/>
        <v>1</v>
      </c>
      <c r="CZ219">
        <f t="shared" si="658"/>
        <v>1</v>
      </c>
      <c r="DA219">
        <f t="shared" si="659"/>
        <v>1</v>
      </c>
      <c r="DB219">
        <f t="shared" si="660"/>
        <v>1</v>
      </c>
      <c r="DC219" s="187">
        <f t="shared" si="661"/>
        <v>1</v>
      </c>
      <c r="DD219" s="187">
        <f t="shared" si="662"/>
        <v>1</v>
      </c>
      <c r="DE219" s="187">
        <f t="shared" si="663"/>
        <v>1</v>
      </c>
      <c r="DF219" s="187">
        <f t="shared" si="547"/>
        <v>1</v>
      </c>
      <c r="DG219">
        <f t="shared" si="691"/>
        <v>1</v>
      </c>
      <c r="DH219" s="7">
        <f t="shared" si="548"/>
        <v>0.15</v>
      </c>
      <c r="DI219" s="7">
        <f t="shared" si="549"/>
        <v>0.15</v>
      </c>
      <c r="DJ219" s="7">
        <f t="shared" si="550"/>
        <v>0</v>
      </c>
      <c r="DK219" s="7">
        <f t="shared" si="692"/>
        <v>0</v>
      </c>
      <c r="DL219" s="7">
        <f t="shared" si="551"/>
        <v>0.3</v>
      </c>
      <c r="DM219" s="7">
        <f t="shared" si="552"/>
        <v>0.3</v>
      </c>
      <c r="DN219" s="7">
        <f t="shared" si="553"/>
        <v>0.3</v>
      </c>
      <c r="DO219" s="7">
        <f t="shared" si="554"/>
        <v>0.3</v>
      </c>
      <c r="DP219" s="7">
        <f>IF(MIN(Data[[#This Row],[¿El agente demuestra escucha activa durante la gestión?6]:[¿El agente parafrasea para confirmar entendimiento?9]])=0,0,30%)</f>
        <v>0.3</v>
      </c>
      <c r="DQ219" s="7">
        <f t="shared" si="555"/>
        <v>0.3</v>
      </c>
      <c r="DR219" s="7">
        <f t="shared" si="556"/>
        <v>0.3</v>
      </c>
      <c r="DS219" s="7">
        <f t="shared" si="557"/>
        <v>0.3</v>
      </c>
      <c r="DT219" s="7">
        <f t="shared" si="558"/>
        <v>0.3</v>
      </c>
      <c r="DU219" s="7">
        <f>IF(MIN(Data[[#This Row],[¿El agente adapta su comunicación al cliente?11]:[¿El agente utiliza el plural corporativo correctamente?14]])=0,0,30%)</f>
        <v>0.3</v>
      </c>
      <c r="DV219" s="7">
        <f t="shared" si="559"/>
        <v>0.25</v>
      </c>
      <c r="DW219" s="7">
        <f t="shared" si="693"/>
        <v>0.25</v>
      </c>
      <c r="DX219" s="7">
        <f t="shared" si="694"/>
        <v>0.85</v>
      </c>
      <c r="DY219" s="7">
        <f t="shared" si="664"/>
        <v>1</v>
      </c>
      <c r="DZ219" s="7">
        <f t="shared" si="665"/>
        <v>1</v>
      </c>
      <c r="EA219" s="7">
        <f t="shared" si="666"/>
        <v>1</v>
      </c>
      <c r="EB219" s="7">
        <f t="shared" si="667"/>
        <v>1</v>
      </c>
      <c r="EC219" s="7">
        <f t="shared" si="695"/>
        <v>1</v>
      </c>
      <c r="ED219" s="7">
        <f t="shared" si="560"/>
        <v>1</v>
      </c>
      <c r="EE219" s="7">
        <f t="shared" si="561"/>
        <v>1</v>
      </c>
      <c r="EF219" s="7">
        <f>IF(SUM(Data[[#This Row],[¿El agente presenta correctamente los beneficios del producto?23]:[¿El agente comunica beneficios emocionales al cliente?24]])=200%,100%,0%)</f>
        <v>1</v>
      </c>
      <c r="EG219" s="7">
        <f t="shared" si="562"/>
        <v>1</v>
      </c>
      <c r="EH219" s="7">
        <f t="shared" si="563"/>
        <v>1</v>
      </c>
      <c r="EI219" s="7">
        <f t="shared" si="564"/>
        <v>1</v>
      </c>
      <c r="EJ219" s="7">
        <f t="shared" si="696"/>
        <v>1</v>
      </c>
      <c r="EK219" s="7">
        <f t="shared" si="565"/>
        <v>1</v>
      </c>
      <c r="EL219" s="7">
        <f>+Data[[#This Row],[¿El agente explica los términos y condiciones del servicio?28]]</f>
        <v>1</v>
      </c>
      <c r="EM219" s="7">
        <f t="shared" si="566"/>
        <v>1</v>
      </c>
      <c r="EN219" s="7">
        <f>+Data[[#This Row],[¿El agente identifica correctamente la solicitud del cliente? 2]]</f>
        <v>1</v>
      </c>
      <c r="EO219" s="7">
        <f t="shared" si="567"/>
        <v>1</v>
      </c>
      <c r="EP219" s="7">
        <f t="shared" si="568"/>
        <v>1</v>
      </c>
      <c r="EQ219" s="7">
        <f t="shared" si="569"/>
        <v>1</v>
      </c>
      <c r="ER219" s="7">
        <f t="shared" si="697"/>
        <v>1</v>
      </c>
      <c r="ES219" s="7">
        <f t="shared" si="570"/>
        <v>1</v>
      </c>
      <c r="ET219" s="7">
        <f t="shared" si="571"/>
        <v>1</v>
      </c>
      <c r="EU219" s="7">
        <f t="shared" si="698"/>
        <v>1</v>
      </c>
      <c r="EV219" s="7">
        <f t="shared" si="572"/>
        <v>1</v>
      </c>
      <c r="EW219" s="7">
        <f t="shared" si="573"/>
        <v>1</v>
      </c>
      <c r="EX219" s="7">
        <f t="shared" si="668"/>
        <v>1</v>
      </c>
      <c r="EY219" s="7">
        <f t="shared" si="669"/>
        <v>1</v>
      </c>
      <c r="EZ219" s="7">
        <f t="shared" si="574"/>
        <v>1</v>
      </c>
      <c r="FA219" s="7">
        <f t="shared" si="670"/>
        <v>1</v>
      </c>
      <c r="FB219" s="7">
        <f t="shared" si="699"/>
        <v>1</v>
      </c>
      <c r="FC219" s="7">
        <f t="shared" si="700"/>
        <v>1</v>
      </c>
      <c r="FD219" s="7">
        <f t="shared" si="575"/>
        <v>1</v>
      </c>
      <c r="FE219" s="7">
        <f t="shared" si="576"/>
        <v>1</v>
      </c>
      <c r="FF219" s="7">
        <f t="shared" si="577"/>
        <v>1</v>
      </c>
      <c r="FG219" s="7">
        <f t="shared" si="578"/>
        <v>1</v>
      </c>
      <c r="FH219" s="7">
        <f t="shared" si="579"/>
        <v>1</v>
      </c>
      <c r="FI219" s="7">
        <f t="shared" si="580"/>
        <v>0</v>
      </c>
      <c r="FJ219" s="7">
        <f t="shared" si="701"/>
        <v>0</v>
      </c>
      <c r="FK219" s="7">
        <f t="shared" si="581"/>
        <v>1</v>
      </c>
      <c r="FL219" s="7">
        <f>+Data[[#This Row],[¿El agente gestiona la oferta según la campaña vigente?48]]</f>
        <v>1</v>
      </c>
      <c r="FM219" s="7">
        <f t="shared" si="582"/>
        <v>1</v>
      </c>
      <c r="FN219" s="7">
        <f t="shared" si="583"/>
        <v>1</v>
      </c>
      <c r="FO219" s="7">
        <f t="shared" si="584"/>
        <v>1</v>
      </c>
      <c r="FP219" s="7">
        <f t="shared" si="702"/>
        <v>1</v>
      </c>
      <c r="FQ219" s="7">
        <f t="shared" si="585"/>
        <v>1</v>
      </c>
      <c r="FR219" s="7">
        <f>+Data[[#This Row],[¿El agente registra correctamente todas las interacciones?52]]</f>
        <v>1</v>
      </c>
      <c r="FS219" s="7">
        <f t="shared" si="703"/>
        <v>0</v>
      </c>
      <c r="FT219" s="240">
        <f t="shared" si="586"/>
        <v>1</v>
      </c>
      <c r="FU219" s="7">
        <f>+Data[[#This Row],[¿El agente confirma la titularidad del cliente adecuadamente?53]]</f>
        <v>1</v>
      </c>
      <c r="FV219" s="240">
        <f t="shared" si="587"/>
        <v>1</v>
      </c>
      <c r="FW219" s="240">
        <f t="shared" si="588"/>
        <v>1</v>
      </c>
      <c r="FX219" s="7">
        <f t="shared" si="704"/>
        <v>1</v>
      </c>
      <c r="FY219" s="240">
        <f t="shared" si="589"/>
        <v>1</v>
      </c>
      <c r="FZ219" s="7">
        <f>+Data[[#This Row],[¿El agente evita compartir información sensible?56]]</f>
        <v>1</v>
      </c>
      <c r="GA219" s="7">
        <f t="shared" si="705"/>
        <v>1</v>
      </c>
      <c r="GB219" s="189">
        <f t="shared" si="706"/>
        <v>8.5000000000000006E-2</v>
      </c>
      <c r="GC219" s="189">
        <f t="shared" si="707"/>
        <v>0.3</v>
      </c>
      <c r="GD219" s="190">
        <f t="shared" si="708"/>
        <v>0</v>
      </c>
      <c r="GE219" s="190">
        <f t="shared" si="709"/>
        <v>0.3</v>
      </c>
      <c r="GF219" s="7">
        <f t="shared" si="710"/>
        <v>0.68500000000000005</v>
      </c>
      <c r="GG219" s="187">
        <f>1</f>
        <v>1</v>
      </c>
      <c r="GH219" s="187">
        <f t="shared" si="590"/>
        <v>1</v>
      </c>
      <c r="GI219" t="str">
        <f t="shared" si="591"/>
        <v/>
      </c>
      <c r="GJ219" t="str">
        <f t="shared" si="592"/>
        <v/>
      </c>
      <c r="GK219" t="str">
        <f t="shared" si="593"/>
        <v xml:space="preserve">¿El agente cumple con la identificación formal y profesional? </v>
      </c>
      <c r="GN219" t="str">
        <f t="shared" si="594"/>
        <v/>
      </c>
      <c r="GO219" t="str">
        <f t="shared" si="595"/>
        <v/>
      </c>
      <c r="GP219" t="str">
        <f t="shared" si="596"/>
        <v/>
      </c>
      <c r="GQ219" t="str">
        <f t="shared" si="597"/>
        <v/>
      </c>
      <c r="GR219" t="str">
        <f t="shared" si="598"/>
        <v/>
      </c>
      <c r="GS219" t="str">
        <f t="shared" si="599"/>
        <v/>
      </c>
      <c r="GT219" t="str">
        <f t="shared" si="600"/>
        <v/>
      </c>
      <c r="GU219" t="e">
        <f>IF(#REF!="No",#REF!,"")</f>
        <v>#REF!</v>
      </c>
      <c r="GV219" t="str">
        <f t="shared" si="601"/>
        <v/>
      </c>
      <c r="GW219" t="str">
        <f t="shared" si="602"/>
        <v/>
      </c>
      <c r="GX219" t="str">
        <f t="shared" si="603"/>
        <v/>
      </c>
      <c r="GY219" t="str">
        <f t="shared" si="604"/>
        <v/>
      </c>
      <c r="GZ219" t="str">
        <f t="shared" si="605"/>
        <v/>
      </c>
      <c r="HA219" t="str">
        <f t="shared" si="606"/>
        <v/>
      </c>
      <c r="HB219" t="str">
        <f t="shared" si="607"/>
        <v/>
      </c>
      <c r="HC219" t="str">
        <f t="shared" si="608"/>
        <v/>
      </c>
      <c r="HD219" t="str">
        <f t="shared" si="609"/>
        <v/>
      </c>
      <c r="HE219" t="str">
        <f t="shared" si="610"/>
        <v/>
      </c>
      <c r="HF219" t="str">
        <f t="shared" si="611"/>
        <v/>
      </c>
      <c r="HG219" t="str">
        <f t="shared" si="612"/>
        <v/>
      </c>
      <c r="HH219" t="str">
        <f t="shared" si="613"/>
        <v/>
      </c>
      <c r="HI219" t="str">
        <f t="shared" si="614"/>
        <v/>
      </c>
      <c r="HJ219" t="str">
        <f t="shared" si="615"/>
        <v/>
      </c>
      <c r="HK219" t="str">
        <f t="shared" si="616"/>
        <v/>
      </c>
      <c r="HL219" t="str">
        <f t="shared" si="617"/>
        <v/>
      </c>
      <c r="HM219" t="str">
        <f t="shared" si="618"/>
        <v/>
      </c>
      <c r="HN219" t="str">
        <f t="shared" si="619"/>
        <v/>
      </c>
      <c r="HO219" t="str">
        <f t="shared" si="620"/>
        <v/>
      </c>
      <c r="HP219" t="str">
        <f t="shared" si="621"/>
        <v/>
      </c>
      <c r="HQ219" t="e">
        <f>IF(#REF!="No",#REF!,"")</f>
        <v>#REF!</v>
      </c>
      <c r="HR219" t="e">
        <f>IF(#REF!="No",#REF!,"")</f>
        <v>#REF!</v>
      </c>
      <c r="HS219" t="str">
        <f t="shared" si="622"/>
        <v/>
      </c>
      <c r="HT219" t="str">
        <f t="shared" si="623"/>
        <v/>
      </c>
      <c r="HU219" t="str">
        <f t="shared" si="624"/>
        <v/>
      </c>
      <c r="HV219" t="str">
        <f t="shared" si="625"/>
        <v/>
      </c>
      <c r="HW219" t="str">
        <f t="shared" si="626"/>
        <v/>
      </c>
      <c r="HX219" t="str">
        <f t="shared" si="627"/>
        <v xml:space="preserve">¿El agente maneja correctamente las objeciones del cliente? </v>
      </c>
      <c r="HY219" t="str">
        <f t="shared" si="628"/>
        <v/>
      </c>
      <c r="HZ219" t="str">
        <f t="shared" si="629"/>
        <v/>
      </c>
      <c r="IA219" t="str">
        <f t="shared" si="630"/>
        <v/>
      </c>
      <c r="IB219" t="str">
        <f t="shared" si="631"/>
        <v/>
      </c>
      <c r="IC219" t="str">
        <f t="shared" si="632"/>
        <v/>
      </c>
      <c r="ID219" s="187" t="str">
        <f t="shared" si="633"/>
        <v/>
      </c>
      <c r="IE219" s="187" t="str">
        <f t="shared" si="634"/>
        <v/>
      </c>
      <c r="IF219" s="187" t="str">
        <f t="shared" si="635"/>
        <v/>
      </c>
      <c r="IG219" s="187" t="str">
        <f t="shared" si="636"/>
        <v/>
      </c>
      <c r="IH219" s="78" t="str">
        <f>A219&amp;" "&amp;F219&amp;" "&amp;Data[[#This Row],[mes]]</f>
        <v>Vanessa Del Carmen Guevara Outbound jun-26</v>
      </c>
      <c r="II219" s="78">
        <f t="shared" si="671"/>
        <v>3</v>
      </c>
      <c r="IJ219" s="78">
        <f t="shared" si="711"/>
        <v>0</v>
      </c>
      <c r="IK219" s="78">
        <f>IF(Data[[#This Row],[Muestra Critica]]&gt;0,Data[[#This Row],[Muestra Critica]],"")</f>
        <v>1</v>
      </c>
      <c r="IL219" s="209">
        <f>IF(IK219="","",COUNTIF($IK$3:$IK634,IK219))</f>
        <v>397</v>
      </c>
      <c r="IM219" s="209">
        <f t="shared" si="712"/>
        <v>0</v>
      </c>
      <c r="IN219" s="188" t="str">
        <f t="shared" si="637"/>
        <v>jun-26</v>
      </c>
      <c r="IO219" s="78"/>
      <c r="IP219" s="78"/>
      <c r="IQ219" s="78"/>
      <c r="IR219" s="78"/>
      <c r="IS219" s="78" t="str">
        <f ca="1">IFERROR(_xlfn.XLOOKUP(A:A,HC!B:B,HC!E:E,,0),0)</f>
        <v>&gt; 60 dias</v>
      </c>
    </row>
    <row r="220" spans="1:253" ht="15.5">
      <c r="A220" s="205" t="s">
        <v>346</v>
      </c>
      <c r="B220" s="205">
        <v>65134561</v>
      </c>
      <c r="C220" s="210">
        <v>46174</v>
      </c>
      <c r="D220" s="205" t="s">
        <v>449</v>
      </c>
      <c r="E220" s="205" t="s">
        <v>431</v>
      </c>
      <c r="F220" s="205" t="s">
        <v>32</v>
      </c>
      <c r="G220" s="205" t="s">
        <v>436</v>
      </c>
      <c r="H220" s="205" t="s">
        <v>455</v>
      </c>
      <c r="I220" s="206" t="s">
        <v>447</v>
      </c>
      <c r="J220" s="168" t="s">
        <v>33</v>
      </c>
      <c r="K220" s="168" t="s">
        <v>33</v>
      </c>
      <c r="L220" s="168" t="s">
        <v>33</v>
      </c>
      <c r="M220" s="168" t="s">
        <v>33</v>
      </c>
      <c r="N220" s="168" t="s">
        <v>33</v>
      </c>
      <c r="O220" s="168" t="s">
        <v>33</v>
      </c>
      <c r="P220" s="168" t="s">
        <v>33</v>
      </c>
      <c r="Q220" s="168" t="s">
        <v>33</v>
      </c>
      <c r="R220" s="168" t="s">
        <v>33</v>
      </c>
      <c r="S220" s="168" t="s">
        <v>33</v>
      </c>
      <c r="T220" s="168" t="s">
        <v>33</v>
      </c>
      <c r="U220" s="168" t="s">
        <v>33</v>
      </c>
      <c r="V220" s="169" t="s">
        <v>33</v>
      </c>
      <c r="W220" s="169" t="s">
        <v>33</v>
      </c>
      <c r="X220" s="169" t="s">
        <v>33</v>
      </c>
      <c r="Y220" s="169" t="s">
        <v>33</v>
      </c>
      <c r="Z220" s="169" t="s">
        <v>33</v>
      </c>
      <c r="AA220" s="169" t="s">
        <v>33</v>
      </c>
      <c r="AB220" s="169" t="s">
        <v>33</v>
      </c>
      <c r="AC220" s="169" t="s">
        <v>33</v>
      </c>
      <c r="AD220" s="169" t="s">
        <v>33</v>
      </c>
      <c r="AE220" s="169" t="s">
        <v>33</v>
      </c>
      <c r="AF220" s="169" t="s">
        <v>33</v>
      </c>
      <c r="AG220" s="169" t="s">
        <v>33</v>
      </c>
      <c r="AH220" s="169" t="s">
        <v>33</v>
      </c>
      <c r="AI220" s="169" t="s">
        <v>33</v>
      </c>
      <c r="AJ220" s="169" t="s">
        <v>33</v>
      </c>
      <c r="AK220" s="169" t="s">
        <v>33</v>
      </c>
      <c r="AL220" s="169" t="s">
        <v>33</v>
      </c>
      <c r="AM220" s="169" t="s">
        <v>33</v>
      </c>
      <c r="AN220" s="169" t="s">
        <v>33</v>
      </c>
      <c r="AO220" s="169" t="s">
        <v>33</v>
      </c>
      <c r="AP220" s="169" t="s">
        <v>33</v>
      </c>
      <c r="AQ220" s="169" t="s">
        <v>464</v>
      </c>
      <c r="AR220" s="169" t="s">
        <v>33</v>
      </c>
      <c r="AS220" s="169" t="s">
        <v>33</v>
      </c>
      <c r="AT220" s="169" t="s">
        <v>34</v>
      </c>
      <c r="AU220" s="169" t="s">
        <v>33</v>
      </c>
      <c r="AV220" s="169" t="s">
        <v>33</v>
      </c>
      <c r="AW220" s="169" t="s">
        <v>33</v>
      </c>
      <c r="AX220" s="169" t="s">
        <v>33</v>
      </c>
      <c r="AY220" s="169" t="s">
        <v>33</v>
      </c>
      <c r="AZ220" s="169" t="s">
        <v>33</v>
      </c>
      <c r="BA220" s="169" t="s">
        <v>33</v>
      </c>
      <c r="BB220" s="169" t="s">
        <v>33</v>
      </c>
      <c r="BC220" s="207" t="s">
        <v>33</v>
      </c>
      <c r="BD220" s="207" t="s">
        <v>33</v>
      </c>
      <c r="BE220" s="207" t="s">
        <v>33</v>
      </c>
      <c r="BF220" s="208" t="s">
        <v>33</v>
      </c>
      <c r="BG220" s="196"/>
      <c r="BH220" s="211" t="str">
        <f>Data[[#This Row],[Tipo de Muestra]]</f>
        <v>Critica</v>
      </c>
      <c r="BI220" s="196"/>
      <c r="BJ220" s="196"/>
      <c r="BK220">
        <f t="shared" si="545"/>
        <v>1</v>
      </c>
      <c r="BL220">
        <f t="shared" si="546"/>
        <v>1</v>
      </c>
      <c r="BM220">
        <f t="shared" si="672"/>
        <v>1</v>
      </c>
      <c r="BN220">
        <f t="shared" si="673"/>
        <v>1</v>
      </c>
      <c r="BO220">
        <f t="shared" si="674"/>
        <v>1</v>
      </c>
      <c r="BP220">
        <f t="shared" si="675"/>
        <v>1</v>
      </c>
      <c r="BQ220">
        <f t="shared" si="676"/>
        <v>1</v>
      </c>
      <c r="BR220">
        <f t="shared" si="677"/>
        <v>1</v>
      </c>
      <c r="BS220">
        <f t="shared" si="678"/>
        <v>1</v>
      </c>
      <c r="BT220">
        <f t="shared" si="679"/>
        <v>1</v>
      </c>
      <c r="BU220">
        <f t="shared" si="680"/>
        <v>1</v>
      </c>
      <c r="BV220">
        <f t="shared" si="681"/>
        <v>1</v>
      </c>
      <c r="BW220">
        <f t="shared" si="682"/>
        <v>1</v>
      </c>
      <c r="BX220">
        <f t="shared" si="683"/>
        <v>1</v>
      </c>
      <c r="BY220">
        <f t="shared" si="684"/>
        <v>1</v>
      </c>
      <c r="BZ220">
        <f t="shared" si="685"/>
        <v>1</v>
      </c>
      <c r="CA220">
        <f t="shared" si="686"/>
        <v>1</v>
      </c>
      <c r="CB220">
        <f t="shared" si="687"/>
        <v>1</v>
      </c>
      <c r="CC220">
        <f t="shared" si="688"/>
        <v>1</v>
      </c>
      <c r="CD220">
        <f t="shared" si="689"/>
        <v>1</v>
      </c>
      <c r="CE220">
        <f t="shared" si="690"/>
        <v>1</v>
      </c>
      <c r="CF220">
        <f t="shared" si="638"/>
        <v>1</v>
      </c>
      <c r="CG220">
        <f t="shared" si="639"/>
        <v>1</v>
      </c>
      <c r="CH220">
        <f t="shared" si="640"/>
        <v>1</v>
      </c>
      <c r="CI220">
        <f t="shared" si="641"/>
        <v>1</v>
      </c>
      <c r="CJ220">
        <f t="shared" si="642"/>
        <v>1</v>
      </c>
      <c r="CK220">
        <f t="shared" si="643"/>
        <v>1</v>
      </c>
      <c r="CL220">
        <f t="shared" si="644"/>
        <v>1</v>
      </c>
      <c r="CM220">
        <f t="shared" si="645"/>
        <v>1</v>
      </c>
      <c r="CN220">
        <f t="shared" si="646"/>
        <v>1</v>
      </c>
      <c r="CO220">
        <f t="shared" si="647"/>
        <v>1</v>
      </c>
      <c r="CP220">
        <f t="shared" si="648"/>
        <v>1</v>
      </c>
      <c r="CQ220">
        <f t="shared" si="649"/>
        <v>1</v>
      </c>
      <c r="CR220">
        <f t="shared" si="650"/>
        <v>1</v>
      </c>
      <c r="CS220">
        <f t="shared" si="651"/>
        <v>1</v>
      </c>
      <c r="CT220">
        <f t="shared" si="652"/>
        <v>0</v>
      </c>
      <c r="CU220">
        <f t="shared" si="653"/>
        <v>1</v>
      </c>
      <c r="CV220">
        <f t="shared" si="654"/>
        <v>1</v>
      </c>
      <c r="CW220">
        <f t="shared" si="655"/>
        <v>1</v>
      </c>
      <c r="CX220">
        <f t="shared" si="656"/>
        <v>1</v>
      </c>
      <c r="CY220">
        <f t="shared" si="657"/>
        <v>1</v>
      </c>
      <c r="CZ220">
        <f t="shared" si="658"/>
        <v>1</v>
      </c>
      <c r="DA220">
        <f t="shared" si="659"/>
        <v>1</v>
      </c>
      <c r="DB220">
        <f t="shared" si="660"/>
        <v>1</v>
      </c>
      <c r="DC220" s="187">
        <f t="shared" si="661"/>
        <v>1</v>
      </c>
      <c r="DD220" s="187">
        <f t="shared" si="662"/>
        <v>1</v>
      </c>
      <c r="DE220" s="187">
        <f t="shared" si="663"/>
        <v>1</v>
      </c>
      <c r="DF220" s="187">
        <f t="shared" si="547"/>
        <v>1</v>
      </c>
      <c r="DG220">
        <f t="shared" si="691"/>
        <v>1</v>
      </c>
      <c r="DH220" s="7">
        <f t="shared" si="548"/>
        <v>0.15</v>
      </c>
      <c r="DI220" s="7">
        <f t="shared" si="549"/>
        <v>0.15</v>
      </c>
      <c r="DJ220" s="7">
        <f t="shared" si="550"/>
        <v>0.15</v>
      </c>
      <c r="DK220" s="7">
        <f t="shared" si="692"/>
        <v>0.15</v>
      </c>
      <c r="DL220" s="7">
        <f t="shared" si="551"/>
        <v>0.3</v>
      </c>
      <c r="DM220" s="7">
        <f t="shared" si="552"/>
        <v>0.3</v>
      </c>
      <c r="DN220" s="7">
        <f t="shared" si="553"/>
        <v>0.3</v>
      </c>
      <c r="DO220" s="7">
        <f t="shared" si="554"/>
        <v>0.3</v>
      </c>
      <c r="DP220" s="7">
        <f>IF(MIN(Data[[#This Row],[¿El agente demuestra escucha activa durante la gestión?6]:[¿El agente parafrasea para confirmar entendimiento?9]])=0,0,30%)</f>
        <v>0.3</v>
      </c>
      <c r="DQ220" s="7">
        <f t="shared" si="555"/>
        <v>0.3</v>
      </c>
      <c r="DR220" s="7">
        <f t="shared" si="556"/>
        <v>0.3</v>
      </c>
      <c r="DS220" s="7">
        <f t="shared" si="557"/>
        <v>0.3</v>
      </c>
      <c r="DT220" s="7">
        <f t="shared" si="558"/>
        <v>0.3</v>
      </c>
      <c r="DU220" s="7">
        <f>IF(MIN(Data[[#This Row],[¿El agente adapta su comunicación al cliente?11]:[¿El agente utiliza el plural corporativo correctamente?14]])=0,0,30%)</f>
        <v>0.3</v>
      </c>
      <c r="DV220" s="7">
        <f t="shared" si="559"/>
        <v>0.25</v>
      </c>
      <c r="DW220" s="7">
        <f t="shared" si="693"/>
        <v>0.25</v>
      </c>
      <c r="DX220" s="7">
        <f t="shared" si="694"/>
        <v>1</v>
      </c>
      <c r="DY220" s="7">
        <f t="shared" si="664"/>
        <v>1</v>
      </c>
      <c r="DZ220" s="7">
        <f t="shared" si="665"/>
        <v>1</v>
      </c>
      <c r="EA220" s="7">
        <f t="shared" si="666"/>
        <v>1</v>
      </c>
      <c r="EB220" s="7">
        <f t="shared" si="667"/>
        <v>1</v>
      </c>
      <c r="EC220" s="7">
        <f t="shared" si="695"/>
        <v>1</v>
      </c>
      <c r="ED220" s="7">
        <f t="shared" si="560"/>
        <v>1</v>
      </c>
      <c r="EE220" s="7">
        <f t="shared" si="561"/>
        <v>1</v>
      </c>
      <c r="EF220" s="7">
        <f>IF(SUM(Data[[#This Row],[¿El agente presenta correctamente los beneficios del producto?23]:[¿El agente comunica beneficios emocionales al cliente?24]])=200%,100%,0%)</f>
        <v>1</v>
      </c>
      <c r="EG220" s="7">
        <f t="shared" si="562"/>
        <v>1</v>
      </c>
      <c r="EH220" s="7">
        <f t="shared" si="563"/>
        <v>1</v>
      </c>
      <c r="EI220" s="7">
        <f t="shared" si="564"/>
        <v>1</v>
      </c>
      <c r="EJ220" s="7">
        <f t="shared" si="696"/>
        <v>1</v>
      </c>
      <c r="EK220" s="7">
        <f t="shared" si="565"/>
        <v>1</v>
      </c>
      <c r="EL220" s="7">
        <f>+Data[[#This Row],[¿El agente explica los términos y condiciones del servicio?28]]</f>
        <v>1</v>
      </c>
      <c r="EM220" s="7">
        <f t="shared" si="566"/>
        <v>1</v>
      </c>
      <c r="EN220" s="7">
        <f>+Data[[#This Row],[¿El agente identifica correctamente la solicitud del cliente? 2]]</f>
        <v>1</v>
      </c>
      <c r="EO220" s="7">
        <f t="shared" si="567"/>
        <v>1</v>
      </c>
      <c r="EP220" s="7">
        <f t="shared" si="568"/>
        <v>1</v>
      </c>
      <c r="EQ220" s="7">
        <f t="shared" si="569"/>
        <v>1</v>
      </c>
      <c r="ER220" s="7">
        <f t="shared" si="697"/>
        <v>1</v>
      </c>
      <c r="ES220" s="7">
        <f t="shared" si="570"/>
        <v>1</v>
      </c>
      <c r="ET220" s="7">
        <f t="shared" si="571"/>
        <v>1</v>
      </c>
      <c r="EU220" s="7">
        <f t="shared" si="698"/>
        <v>1</v>
      </c>
      <c r="EV220" s="7">
        <f t="shared" si="572"/>
        <v>1</v>
      </c>
      <c r="EW220" s="7">
        <f t="shared" si="573"/>
        <v>1</v>
      </c>
      <c r="EX220" s="7">
        <f t="shared" si="668"/>
        <v>1</v>
      </c>
      <c r="EY220" s="7">
        <f t="shared" si="669"/>
        <v>1</v>
      </c>
      <c r="EZ220" s="7">
        <f t="shared" si="574"/>
        <v>1</v>
      </c>
      <c r="FA220" s="7">
        <f t="shared" si="670"/>
        <v>1</v>
      </c>
      <c r="FB220" s="7">
        <f t="shared" si="699"/>
        <v>1</v>
      </c>
      <c r="FC220" s="7">
        <f t="shared" si="700"/>
        <v>1</v>
      </c>
      <c r="FD220" s="7">
        <f t="shared" si="575"/>
        <v>1</v>
      </c>
      <c r="FE220" s="7">
        <f t="shared" si="576"/>
        <v>1</v>
      </c>
      <c r="FF220" s="7">
        <f t="shared" si="577"/>
        <v>0</v>
      </c>
      <c r="FG220" s="7">
        <f t="shared" si="578"/>
        <v>1</v>
      </c>
      <c r="FH220" s="7">
        <f t="shared" si="579"/>
        <v>1</v>
      </c>
      <c r="FI220" s="7">
        <f t="shared" si="580"/>
        <v>1</v>
      </c>
      <c r="FJ220" s="7">
        <f t="shared" si="701"/>
        <v>0</v>
      </c>
      <c r="FK220" s="7">
        <f t="shared" si="581"/>
        <v>1</v>
      </c>
      <c r="FL220" s="7">
        <f>+Data[[#This Row],[¿El agente gestiona la oferta según la campaña vigente?48]]</f>
        <v>1</v>
      </c>
      <c r="FM220" s="7">
        <f t="shared" si="582"/>
        <v>1</v>
      </c>
      <c r="FN220" s="7">
        <f t="shared" si="583"/>
        <v>1</v>
      </c>
      <c r="FO220" s="7">
        <f t="shared" si="584"/>
        <v>1</v>
      </c>
      <c r="FP220" s="7">
        <f t="shared" si="702"/>
        <v>1</v>
      </c>
      <c r="FQ220" s="7">
        <f t="shared" si="585"/>
        <v>1</v>
      </c>
      <c r="FR220" s="7">
        <f>+Data[[#This Row],[¿El agente registra correctamente todas las interacciones?52]]</f>
        <v>1</v>
      </c>
      <c r="FS220" s="7">
        <f t="shared" si="703"/>
        <v>0</v>
      </c>
      <c r="FT220" s="240">
        <f t="shared" si="586"/>
        <v>1</v>
      </c>
      <c r="FU220" s="7">
        <f>+Data[[#This Row],[¿El agente confirma la titularidad del cliente adecuadamente?53]]</f>
        <v>1</v>
      </c>
      <c r="FV220" s="240">
        <f t="shared" si="587"/>
        <v>1</v>
      </c>
      <c r="FW220" s="240">
        <f t="shared" si="588"/>
        <v>1</v>
      </c>
      <c r="FX220" s="7">
        <f t="shared" si="704"/>
        <v>1</v>
      </c>
      <c r="FY220" s="240">
        <f t="shared" si="589"/>
        <v>1</v>
      </c>
      <c r="FZ220" s="7">
        <f>+Data[[#This Row],[¿El agente evita compartir información sensible?56]]</f>
        <v>1</v>
      </c>
      <c r="GA220" s="7">
        <f t="shared" si="705"/>
        <v>1</v>
      </c>
      <c r="GB220" s="189">
        <f t="shared" si="706"/>
        <v>0.1</v>
      </c>
      <c r="GC220" s="189">
        <f t="shared" si="707"/>
        <v>0.3</v>
      </c>
      <c r="GD220" s="190">
        <f t="shared" si="708"/>
        <v>0</v>
      </c>
      <c r="GE220" s="190">
        <f t="shared" si="709"/>
        <v>0.3</v>
      </c>
      <c r="GF220" s="7">
        <f t="shared" si="710"/>
        <v>0.7</v>
      </c>
      <c r="GG220" s="187">
        <f>1</f>
        <v>1</v>
      </c>
      <c r="GH220" s="187">
        <f t="shared" si="590"/>
        <v>1</v>
      </c>
      <c r="GI220" t="str">
        <f t="shared" si="591"/>
        <v/>
      </c>
      <c r="GJ220" t="str">
        <f t="shared" si="592"/>
        <v/>
      </c>
      <c r="GK220" t="str">
        <f t="shared" si="593"/>
        <v/>
      </c>
      <c r="GN220" t="str">
        <f t="shared" si="594"/>
        <v/>
      </c>
      <c r="GO220" t="str">
        <f t="shared" si="595"/>
        <v/>
      </c>
      <c r="GP220" t="str">
        <f t="shared" si="596"/>
        <v/>
      </c>
      <c r="GQ220" t="str">
        <f t="shared" si="597"/>
        <v/>
      </c>
      <c r="GR220" t="str">
        <f t="shared" si="598"/>
        <v/>
      </c>
      <c r="GS220" t="str">
        <f t="shared" si="599"/>
        <v/>
      </c>
      <c r="GT220" t="str">
        <f t="shared" si="600"/>
        <v/>
      </c>
      <c r="GU220" t="e">
        <f>IF(#REF!="No",#REF!,"")</f>
        <v>#REF!</v>
      </c>
      <c r="GV220" t="str">
        <f t="shared" si="601"/>
        <v/>
      </c>
      <c r="GW220" t="str">
        <f t="shared" si="602"/>
        <v/>
      </c>
      <c r="GX220" t="str">
        <f t="shared" si="603"/>
        <v/>
      </c>
      <c r="GY220" t="str">
        <f t="shared" si="604"/>
        <v/>
      </c>
      <c r="GZ220" t="str">
        <f t="shared" si="605"/>
        <v/>
      </c>
      <c r="HA220" t="str">
        <f t="shared" si="606"/>
        <v/>
      </c>
      <c r="HB220" t="str">
        <f t="shared" si="607"/>
        <v/>
      </c>
      <c r="HC220" t="str">
        <f t="shared" si="608"/>
        <v/>
      </c>
      <c r="HD220" t="str">
        <f t="shared" si="609"/>
        <v/>
      </c>
      <c r="HE220" t="str">
        <f t="shared" si="610"/>
        <v/>
      </c>
      <c r="HF220" t="str">
        <f t="shared" si="611"/>
        <v/>
      </c>
      <c r="HG220" t="str">
        <f t="shared" si="612"/>
        <v/>
      </c>
      <c r="HH220" t="str">
        <f t="shared" si="613"/>
        <v/>
      </c>
      <c r="HI220" t="str">
        <f t="shared" si="614"/>
        <v/>
      </c>
      <c r="HJ220" t="str">
        <f t="shared" si="615"/>
        <v/>
      </c>
      <c r="HK220" t="str">
        <f t="shared" si="616"/>
        <v/>
      </c>
      <c r="HL220" t="str">
        <f t="shared" si="617"/>
        <v/>
      </c>
      <c r="HM220" t="str">
        <f t="shared" si="618"/>
        <v/>
      </c>
      <c r="HN220" t="str">
        <f t="shared" si="619"/>
        <v/>
      </c>
      <c r="HO220" t="str">
        <f t="shared" si="620"/>
        <v/>
      </c>
      <c r="HP220" t="str">
        <f t="shared" si="621"/>
        <v/>
      </c>
      <c r="HQ220" t="e">
        <f>IF(#REF!="No",#REF!,"")</f>
        <v>#REF!</v>
      </c>
      <c r="HR220" t="e">
        <f>IF(#REF!="No",#REF!,"")</f>
        <v>#REF!</v>
      </c>
      <c r="HS220" t="str">
        <f t="shared" si="622"/>
        <v/>
      </c>
      <c r="HT220" t="str">
        <f t="shared" si="623"/>
        <v/>
      </c>
      <c r="HU220" t="str">
        <f t="shared" si="624"/>
        <v xml:space="preserve">¿El agente indaga o sondea adecuadamente las necesidades del cliente? </v>
      </c>
      <c r="HV220" t="str">
        <f t="shared" si="625"/>
        <v/>
      </c>
      <c r="HW220" t="str">
        <f t="shared" si="626"/>
        <v/>
      </c>
      <c r="HX220" t="str">
        <f t="shared" si="627"/>
        <v/>
      </c>
      <c r="HY220" t="str">
        <f t="shared" si="628"/>
        <v/>
      </c>
      <c r="HZ220" t="str">
        <f t="shared" si="629"/>
        <v/>
      </c>
      <c r="IA220" t="str">
        <f t="shared" si="630"/>
        <v/>
      </c>
      <c r="IB220" t="str">
        <f t="shared" si="631"/>
        <v/>
      </c>
      <c r="IC220" t="str">
        <f t="shared" si="632"/>
        <v/>
      </c>
      <c r="ID220" s="187" t="str">
        <f t="shared" si="633"/>
        <v/>
      </c>
      <c r="IE220" s="187" t="str">
        <f t="shared" si="634"/>
        <v/>
      </c>
      <c r="IF220" s="187" t="str">
        <f t="shared" si="635"/>
        <v/>
      </c>
      <c r="IG220" s="187" t="str">
        <f t="shared" si="636"/>
        <v/>
      </c>
      <c r="IH220" s="78" t="str">
        <f>A220&amp;" "&amp;F220&amp;" "&amp;Data[[#This Row],[mes]]</f>
        <v>Geraldine Isela Ovalles Pinto Outbound jun-26</v>
      </c>
      <c r="II220" s="78">
        <f t="shared" si="671"/>
        <v>3</v>
      </c>
      <c r="IJ220" s="78">
        <f t="shared" si="711"/>
        <v>0</v>
      </c>
      <c r="IK220" s="78">
        <f>IF(Data[[#This Row],[Muestra Critica]]&gt;0,Data[[#This Row],[Muestra Critica]],"")</f>
        <v>1</v>
      </c>
      <c r="IL220" s="209">
        <f>IF(IK220="","",COUNTIF($IK$3:$IK635,IK220))</f>
        <v>397</v>
      </c>
      <c r="IM220" s="209">
        <f t="shared" si="712"/>
        <v>0</v>
      </c>
      <c r="IN220" s="188" t="str">
        <f t="shared" si="637"/>
        <v>jun-26</v>
      </c>
      <c r="IO220" s="78"/>
      <c r="IP220" s="78"/>
      <c r="IQ220" s="78"/>
      <c r="IR220" s="78"/>
      <c r="IS220" s="78" t="str">
        <f ca="1">IFERROR(_xlfn.XLOOKUP(A:A,HC!B:B,HC!E:E,,0),0)</f>
        <v>&gt; 60 dias</v>
      </c>
    </row>
    <row r="221" spans="1:253" ht="15.5">
      <c r="A221" s="205" t="s">
        <v>347</v>
      </c>
      <c r="B221" s="205">
        <v>65134561</v>
      </c>
      <c r="C221" s="210">
        <v>46174</v>
      </c>
      <c r="D221" s="205" t="s">
        <v>449</v>
      </c>
      <c r="E221" s="205" t="s">
        <v>431</v>
      </c>
      <c r="F221" s="205" t="s">
        <v>32</v>
      </c>
      <c r="G221" s="205" t="s">
        <v>436</v>
      </c>
      <c r="H221" s="205" t="s">
        <v>455</v>
      </c>
      <c r="I221" s="206" t="s">
        <v>447</v>
      </c>
      <c r="J221" s="168" t="s">
        <v>33</v>
      </c>
      <c r="K221" s="168" t="s">
        <v>33</v>
      </c>
      <c r="L221" s="168" t="s">
        <v>33</v>
      </c>
      <c r="M221" s="168" t="s">
        <v>33</v>
      </c>
      <c r="N221" s="168" t="s">
        <v>33</v>
      </c>
      <c r="O221" s="168" t="s">
        <v>33</v>
      </c>
      <c r="P221" s="168" t="s">
        <v>33</v>
      </c>
      <c r="Q221" s="168" t="s">
        <v>33</v>
      </c>
      <c r="R221" s="168" t="s">
        <v>33</v>
      </c>
      <c r="S221" s="168" t="s">
        <v>33</v>
      </c>
      <c r="T221" s="168" t="s">
        <v>33</v>
      </c>
      <c r="U221" s="168" t="s">
        <v>33</v>
      </c>
      <c r="V221" s="169" t="s">
        <v>33</v>
      </c>
      <c r="W221" s="169" t="s">
        <v>33</v>
      </c>
      <c r="X221" s="169" t="s">
        <v>33</v>
      </c>
      <c r="Y221" s="169" t="s">
        <v>33</v>
      </c>
      <c r="Z221" s="169" t="s">
        <v>33</v>
      </c>
      <c r="AA221" s="169" t="s">
        <v>33</v>
      </c>
      <c r="AB221" s="169" t="s">
        <v>33</v>
      </c>
      <c r="AC221" s="169" t="s">
        <v>33</v>
      </c>
      <c r="AD221" s="169" t="s">
        <v>33</v>
      </c>
      <c r="AE221" s="169" t="s">
        <v>33</v>
      </c>
      <c r="AF221" s="169" t="s">
        <v>33</v>
      </c>
      <c r="AG221" s="169" t="s">
        <v>33</v>
      </c>
      <c r="AH221" s="169" t="s">
        <v>33</v>
      </c>
      <c r="AI221" s="169" t="s">
        <v>33</v>
      </c>
      <c r="AJ221" s="169" t="s">
        <v>33</v>
      </c>
      <c r="AK221" s="169" t="s">
        <v>33</v>
      </c>
      <c r="AL221" s="169" t="s">
        <v>33</v>
      </c>
      <c r="AM221" s="169" t="s">
        <v>33</v>
      </c>
      <c r="AN221" s="169" t="s">
        <v>33</v>
      </c>
      <c r="AO221" s="169" t="s">
        <v>33</v>
      </c>
      <c r="AP221" s="169" t="s">
        <v>33</v>
      </c>
      <c r="AQ221" s="169" t="s">
        <v>464</v>
      </c>
      <c r="AR221" s="169" t="s">
        <v>33</v>
      </c>
      <c r="AS221" s="169" t="s">
        <v>34</v>
      </c>
      <c r="AT221" s="169" t="s">
        <v>34</v>
      </c>
      <c r="AU221" s="169" t="s">
        <v>33</v>
      </c>
      <c r="AV221" s="169" t="s">
        <v>33</v>
      </c>
      <c r="AW221" s="169" t="s">
        <v>33</v>
      </c>
      <c r="AX221" s="169" t="s">
        <v>33</v>
      </c>
      <c r="AY221" s="169" t="s">
        <v>33</v>
      </c>
      <c r="AZ221" s="169" t="s">
        <v>33</v>
      </c>
      <c r="BA221" s="169" t="s">
        <v>33</v>
      </c>
      <c r="BB221" s="169" t="s">
        <v>33</v>
      </c>
      <c r="BC221" s="207" t="s">
        <v>33</v>
      </c>
      <c r="BD221" s="207" t="s">
        <v>33</v>
      </c>
      <c r="BE221" s="207" t="s">
        <v>33</v>
      </c>
      <c r="BF221" s="208" t="s">
        <v>33</v>
      </c>
      <c r="BG221" s="196"/>
      <c r="BH221" s="211" t="str">
        <f>Data[[#This Row],[Tipo de Muestra]]</f>
        <v>Critica</v>
      </c>
      <c r="BI221" s="196"/>
      <c r="BJ221" s="196"/>
      <c r="BK221">
        <f t="shared" si="545"/>
        <v>1</v>
      </c>
      <c r="BL221">
        <f t="shared" si="546"/>
        <v>1</v>
      </c>
      <c r="BM221">
        <f t="shared" si="672"/>
        <v>1</v>
      </c>
      <c r="BN221">
        <f t="shared" si="673"/>
        <v>1</v>
      </c>
      <c r="BO221">
        <f t="shared" si="674"/>
        <v>1</v>
      </c>
      <c r="BP221">
        <f t="shared" si="675"/>
        <v>1</v>
      </c>
      <c r="BQ221">
        <f t="shared" si="676"/>
        <v>1</v>
      </c>
      <c r="BR221">
        <f t="shared" si="677"/>
        <v>1</v>
      </c>
      <c r="BS221">
        <f t="shared" si="678"/>
        <v>1</v>
      </c>
      <c r="BT221">
        <f t="shared" si="679"/>
        <v>1</v>
      </c>
      <c r="BU221">
        <f t="shared" si="680"/>
        <v>1</v>
      </c>
      <c r="BV221">
        <f t="shared" si="681"/>
        <v>1</v>
      </c>
      <c r="BW221">
        <f t="shared" si="682"/>
        <v>1</v>
      </c>
      <c r="BX221">
        <f t="shared" si="683"/>
        <v>1</v>
      </c>
      <c r="BY221">
        <f t="shared" si="684"/>
        <v>1</v>
      </c>
      <c r="BZ221">
        <f t="shared" si="685"/>
        <v>1</v>
      </c>
      <c r="CA221">
        <f t="shared" si="686"/>
        <v>1</v>
      </c>
      <c r="CB221">
        <f t="shared" si="687"/>
        <v>1</v>
      </c>
      <c r="CC221">
        <f t="shared" si="688"/>
        <v>1</v>
      </c>
      <c r="CD221">
        <f t="shared" si="689"/>
        <v>1</v>
      </c>
      <c r="CE221">
        <f t="shared" si="690"/>
        <v>1</v>
      </c>
      <c r="CF221">
        <f t="shared" si="638"/>
        <v>1</v>
      </c>
      <c r="CG221">
        <f t="shared" si="639"/>
        <v>1</v>
      </c>
      <c r="CH221">
        <f t="shared" si="640"/>
        <v>1</v>
      </c>
      <c r="CI221">
        <f t="shared" si="641"/>
        <v>1</v>
      </c>
      <c r="CJ221">
        <f t="shared" si="642"/>
        <v>1</v>
      </c>
      <c r="CK221">
        <f t="shared" si="643"/>
        <v>1</v>
      </c>
      <c r="CL221">
        <f t="shared" si="644"/>
        <v>1</v>
      </c>
      <c r="CM221">
        <f t="shared" si="645"/>
        <v>1</v>
      </c>
      <c r="CN221">
        <f t="shared" si="646"/>
        <v>1</v>
      </c>
      <c r="CO221">
        <f t="shared" si="647"/>
        <v>1</v>
      </c>
      <c r="CP221">
        <f t="shared" si="648"/>
        <v>1</v>
      </c>
      <c r="CQ221">
        <f t="shared" si="649"/>
        <v>1</v>
      </c>
      <c r="CR221">
        <f t="shared" si="650"/>
        <v>1</v>
      </c>
      <c r="CS221">
        <f t="shared" si="651"/>
        <v>0</v>
      </c>
      <c r="CT221">
        <f t="shared" si="652"/>
        <v>0</v>
      </c>
      <c r="CU221">
        <f t="shared" si="653"/>
        <v>1</v>
      </c>
      <c r="CV221">
        <f t="shared" si="654"/>
        <v>1</v>
      </c>
      <c r="CW221">
        <f t="shared" si="655"/>
        <v>1</v>
      </c>
      <c r="CX221">
        <f t="shared" si="656"/>
        <v>1</v>
      </c>
      <c r="CY221">
        <f t="shared" si="657"/>
        <v>1</v>
      </c>
      <c r="CZ221">
        <f t="shared" si="658"/>
        <v>1</v>
      </c>
      <c r="DA221">
        <f t="shared" si="659"/>
        <v>1</v>
      </c>
      <c r="DB221">
        <f t="shared" si="660"/>
        <v>1</v>
      </c>
      <c r="DC221" s="187">
        <f t="shared" si="661"/>
        <v>1</v>
      </c>
      <c r="DD221" s="187">
        <f t="shared" si="662"/>
        <v>1</v>
      </c>
      <c r="DE221" s="187">
        <f t="shared" si="663"/>
        <v>1</v>
      </c>
      <c r="DF221" s="187">
        <f t="shared" si="547"/>
        <v>1</v>
      </c>
      <c r="DG221">
        <f t="shared" si="691"/>
        <v>1</v>
      </c>
      <c r="DH221" s="7">
        <f t="shared" si="548"/>
        <v>0.15</v>
      </c>
      <c r="DI221" s="7">
        <f t="shared" si="549"/>
        <v>0.15</v>
      </c>
      <c r="DJ221" s="7">
        <f t="shared" si="550"/>
        <v>0.15</v>
      </c>
      <c r="DK221" s="7">
        <f t="shared" si="692"/>
        <v>0.15</v>
      </c>
      <c r="DL221" s="7">
        <f t="shared" si="551"/>
        <v>0.3</v>
      </c>
      <c r="DM221" s="7">
        <f t="shared" si="552"/>
        <v>0.3</v>
      </c>
      <c r="DN221" s="7">
        <f t="shared" si="553"/>
        <v>0.3</v>
      </c>
      <c r="DO221" s="7">
        <f t="shared" si="554"/>
        <v>0.3</v>
      </c>
      <c r="DP221" s="7">
        <f>IF(MIN(Data[[#This Row],[¿El agente demuestra escucha activa durante la gestión?6]:[¿El agente parafrasea para confirmar entendimiento?9]])=0,0,30%)</f>
        <v>0.3</v>
      </c>
      <c r="DQ221" s="7">
        <f t="shared" si="555"/>
        <v>0.3</v>
      </c>
      <c r="DR221" s="7">
        <f t="shared" si="556"/>
        <v>0.3</v>
      </c>
      <c r="DS221" s="7">
        <f t="shared" si="557"/>
        <v>0.3</v>
      </c>
      <c r="DT221" s="7">
        <f t="shared" si="558"/>
        <v>0.3</v>
      </c>
      <c r="DU221" s="7">
        <f>IF(MIN(Data[[#This Row],[¿El agente adapta su comunicación al cliente?11]:[¿El agente utiliza el plural corporativo correctamente?14]])=0,0,30%)</f>
        <v>0.3</v>
      </c>
      <c r="DV221" s="7">
        <f t="shared" si="559"/>
        <v>0.25</v>
      </c>
      <c r="DW221" s="7">
        <f t="shared" si="693"/>
        <v>0.25</v>
      </c>
      <c r="DX221" s="7">
        <f t="shared" si="694"/>
        <v>1</v>
      </c>
      <c r="DY221" s="7">
        <f t="shared" si="664"/>
        <v>1</v>
      </c>
      <c r="DZ221" s="7">
        <f t="shared" si="665"/>
        <v>1</v>
      </c>
      <c r="EA221" s="7">
        <f t="shared" si="666"/>
        <v>1</v>
      </c>
      <c r="EB221" s="7">
        <f t="shared" si="667"/>
        <v>1</v>
      </c>
      <c r="EC221" s="7">
        <f t="shared" si="695"/>
        <v>1</v>
      </c>
      <c r="ED221" s="7">
        <f t="shared" si="560"/>
        <v>1</v>
      </c>
      <c r="EE221" s="7">
        <f t="shared" si="561"/>
        <v>1</v>
      </c>
      <c r="EF221" s="7">
        <f>IF(SUM(Data[[#This Row],[¿El agente presenta correctamente los beneficios del producto?23]:[¿El agente comunica beneficios emocionales al cliente?24]])=200%,100%,0%)</f>
        <v>1</v>
      </c>
      <c r="EG221" s="7">
        <f t="shared" si="562"/>
        <v>1</v>
      </c>
      <c r="EH221" s="7">
        <f t="shared" si="563"/>
        <v>1</v>
      </c>
      <c r="EI221" s="7">
        <f t="shared" si="564"/>
        <v>1</v>
      </c>
      <c r="EJ221" s="7">
        <f t="shared" si="696"/>
        <v>1</v>
      </c>
      <c r="EK221" s="7">
        <f t="shared" si="565"/>
        <v>1</v>
      </c>
      <c r="EL221" s="7">
        <f>+Data[[#This Row],[¿El agente explica los términos y condiciones del servicio?28]]</f>
        <v>1</v>
      </c>
      <c r="EM221" s="7">
        <f t="shared" si="566"/>
        <v>1</v>
      </c>
      <c r="EN221" s="7">
        <f>+Data[[#This Row],[¿El agente identifica correctamente la solicitud del cliente? 2]]</f>
        <v>1</v>
      </c>
      <c r="EO221" s="7">
        <f t="shared" si="567"/>
        <v>1</v>
      </c>
      <c r="EP221" s="7">
        <f t="shared" si="568"/>
        <v>1</v>
      </c>
      <c r="EQ221" s="7">
        <f t="shared" si="569"/>
        <v>1</v>
      </c>
      <c r="ER221" s="7">
        <f t="shared" si="697"/>
        <v>1</v>
      </c>
      <c r="ES221" s="7">
        <f t="shared" si="570"/>
        <v>1</v>
      </c>
      <c r="ET221" s="7">
        <f t="shared" si="571"/>
        <v>1</v>
      </c>
      <c r="EU221" s="7">
        <f t="shared" si="698"/>
        <v>1</v>
      </c>
      <c r="EV221" s="7">
        <f t="shared" si="572"/>
        <v>1</v>
      </c>
      <c r="EW221" s="7">
        <f t="shared" si="573"/>
        <v>1</v>
      </c>
      <c r="EX221" s="7">
        <f t="shared" si="668"/>
        <v>1</v>
      </c>
      <c r="EY221" s="7">
        <f t="shared" si="669"/>
        <v>1</v>
      </c>
      <c r="EZ221" s="7">
        <f t="shared" si="574"/>
        <v>1</v>
      </c>
      <c r="FA221" s="7">
        <f t="shared" si="670"/>
        <v>1</v>
      </c>
      <c r="FB221" s="7">
        <f t="shared" si="699"/>
        <v>1</v>
      </c>
      <c r="FC221" s="7">
        <f t="shared" si="700"/>
        <v>1</v>
      </c>
      <c r="FD221" s="7">
        <f t="shared" si="575"/>
        <v>1</v>
      </c>
      <c r="FE221" s="7">
        <f t="shared" si="576"/>
        <v>0</v>
      </c>
      <c r="FF221" s="7">
        <f t="shared" si="577"/>
        <v>0</v>
      </c>
      <c r="FG221" s="7">
        <f t="shared" si="578"/>
        <v>1</v>
      </c>
      <c r="FH221" s="7">
        <f t="shared" si="579"/>
        <v>1</v>
      </c>
      <c r="FI221" s="7">
        <f t="shared" si="580"/>
        <v>1</v>
      </c>
      <c r="FJ221" s="7">
        <f t="shared" si="701"/>
        <v>0</v>
      </c>
      <c r="FK221" s="7">
        <f t="shared" si="581"/>
        <v>1</v>
      </c>
      <c r="FL221" s="7">
        <f>+Data[[#This Row],[¿El agente gestiona la oferta según la campaña vigente?48]]</f>
        <v>1</v>
      </c>
      <c r="FM221" s="7">
        <f t="shared" si="582"/>
        <v>1</v>
      </c>
      <c r="FN221" s="7">
        <f t="shared" si="583"/>
        <v>1</v>
      </c>
      <c r="FO221" s="7">
        <f t="shared" si="584"/>
        <v>1</v>
      </c>
      <c r="FP221" s="7">
        <f t="shared" si="702"/>
        <v>1</v>
      </c>
      <c r="FQ221" s="7">
        <f t="shared" si="585"/>
        <v>1</v>
      </c>
      <c r="FR221" s="7">
        <f>+Data[[#This Row],[¿El agente registra correctamente todas las interacciones?52]]</f>
        <v>1</v>
      </c>
      <c r="FS221" s="7">
        <f t="shared" si="703"/>
        <v>0</v>
      </c>
      <c r="FT221" s="240">
        <f t="shared" si="586"/>
        <v>1</v>
      </c>
      <c r="FU221" s="7">
        <f>+Data[[#This Row],[¿El agente confirma la titularidad del cliente adecuadamente?53]]</f>
        <v>1</v>
      </c>
      <c r="FV221" s="240">
        <f t="shared" si="587"/>
        <v>1</v>
      </c>
      <c r="FW221" s="240">
        <f t="shared" si="588"/>
        <v>1</v>
      </c>
      <c r="FX221" s="7">
        <f t="shared" si="704"/>
        <v>1</v>
      </c>
      <c r="FY221" s="240">
        <f t="shared" si="589"/>
        <v>1</v>
      </c>
      <c r="FZ221" s="7">
        <f>+Data[[#This Row],[¿El agente evita compartir información sensible?56]]</f>
        <v>1</v>
      </c>
      <c r="GA221" s="7">
        <f t="shared" si="705"/>
        <v>1</v>
      </c>
      <c r="GB221" s="189">
        <f t="shared" si="706"/>
        <v>0.1</v>
      </c>
      <c r="GC221" s="189">
        <f t="shared" si="707"/>
        <v>0.3</v>
      </c>
      <c r="GD221" s="190">
        <f t="shared" si="708"/>
        <v>0</v>
      </c>
      <c r="GE221" s="190">
        <f t="shared" si="709"/>
        <v>0.3</v>
      </c>
      <c r="GF221" s="7">
        <f t="shared" si="710"/>
        <v>0.7</v>
      </c>
      <c r="GG221" s="187">
        <f>1</f>
        <v>1</v>
      </c>
      <c r="GH221" s="187">
        <f t="shared" si="590"/>
        <v>1</v>
      </c>
      <c r="GI221" t="str">
        <f t="shared" si="591"/>
        <v/>
      </c>
      <c r="GJ221" t="str">
        <f t="shared" si="592"/>
        <v/>
      </c>
      <c r="GK221" t="str">
        <f t="shared" si="593"/>
        <v/>
      </c>
      <c r="GN221" t="str">
        <f t="shared" si="594"/>
        <v/>
      </c>
      <c r="GO221" t="str">
        <f t="shared" si="595"/>
        <v/>
      </c>
      <c r="GP221" t="str">
        <f t="shared" si="596"/>
        <v/>
      </c>
      <c r="GQ221" t="str">
        <f t="shared" si="597"/>
        <v/>
      </c>
      <c r="GR221" t="str">
        <f t="shared" si="598"/>
        <v/>
      </c>
      <c r="GS221" t="str">
        <f t="shared" si="599"/>
        <v/>
      </c>
      <c r="GT221" t="str">
        <f t="shared" si="600"/>
        <v/>
      </c>
      <c r="GU221" t="e">
        <f>IF(#REF!="No",#REF!,"")</f>
        <v>#REF!</v>
      </c>
      <c r="GV221" t="str">
        <f t="shared" si="601"/>
        <v/>
      </c>
      <c r="GW221" t="str">
        <f t="shared" si="602"/>
        <v/>
      </c>
      <c r="GX221" t="str">
        <f t="shared" si="603"/>
        <v/>
      </c>
      <c r="GY221" t="str">
        <f t="shared" si="604"/>
        <v/>
      </c>
      <c r="GZ221" t="str">
        <f t="shared" si="605"/>
        <v/>
      </c>
      <c r="HA221" t="str">
        <f t="shared" si="606"/>
        <v/>
      </c>
      <c r="HB221" t="str">
        <f t="shared" si="607"/>
        <v/>
      </c>
      <c r="HC221" t="str">
        <f t="shared" si="608"/>
        <v/>
      </c>
      <c r="HD221" t="str">
        <f t="shared" si="609"/>
        <v/>
      </c>
      <c r="HE221" t="str">
        <f t="shared" si="610"/>
        <v/>
      </c>
      <c r="HF221" t="str">
        <f t="shared" si="611"/>
        <v/>
      </c>
      <c r="HG221" t="str">
        <f t="shared" si="612"/>
        <v/>
      </c>
      <c r="HH221" t="str">
        <f t="shared" si="613"/>
        <v/>
      </c>
      <c r="HI221" t="str">
        <f t="shared" si="614"/>
        <v/>
      </c>
      <c r="HJ221" t="str">
        <f t="shared" si="615"/>
        <v/>
      </c>
      <c r="HK221" t="str">
        <f t="shared" si="616"/>
        <v/>
      </c>
      <c r="HL221" t="str">
        <f t="shared" si="617"/>
        <v/>
      </c>
      <c r="HM221" t="str">
        <f t="shared" si="618"/>
        <v/>
      </c>
      <c r="HN221" t="str">
        <f t="shared" si="619"/>
        <v/>
      </c>
      <c r="HO221" t="str">
        <f t="shared" si="620"/>
        <v/>
      </c>
      <c r="HP221" t="str">
        <f t="shared" si="621"/>
        <v/>
      </c>
      <c r="HQ221" t="e">
        <f>IF(#REF!="No",#REF!,"")</f>
        <v>#REF!</v>
      </c>
      <c r="HR221" t="e">
        <f>IF(#REF!="No",#REF!,"")</f>
        <v>#REF!</v>
      </c>
      <c r="HS221" t="str">
        <f t="shared" si="622"/>
        <v/>
      </c>
      <c r="HT221" t="str">
        <f t="shared" si="623"/>
        <v xml:space="preserve">¿El agente realiza venta cruzada cuando corresponde? </v>
      </c>
      <c r="HU221" t="str">
        <f t="shared" si="624"/>
        <v xml:space="preserve">¿El agente indaga o sondea adecuadamente las necesidades del cliente? </v>
      </c>
      <c r="HV221" t="str">
        <f t="shared" si="625"/>
        <v/>
      </c>
      <c r="HW221" t="str">
        <f t="shared" si="626"/>
        <v/>
      </c>
      <c r="HX221" t="str">
        <f t="shared" si="627"/>
        <v/>
      </c>
      <c r="HY221" t="str">
        <f t="shared" si="628"/>
        <v/>
      </c>
      <c r="HZ221" t="str">
        <f t="shared" si="629"/>
        <v/>
      </c>
      <c r="IA221" t="str">
        <f t="shared" si="630"/>
        <v/>
      </c>
      <c r="IB221" t="str">
        <f t="shared" si="631"/>
        <v/>
      </c>
      <c r="IC221" t="str">
        <f t="shared" si="632"/>
        <v/>
      </c>
      <c r="ID221" s="187" t="str">
        <f t="shared" si="633"/>
        <v/>
      </c>
      <c r="IE221" s="187" t="str">
        <f t="shared" si="634"/>
        <v/>
      </c>
      <c r="IF221" s="187" t="str">
        <f t="shared" si="635"/>
        <v/>
      </c>
      <c r="IG221" s="187" t="str">
        <f t="shared" si="636"/>
        <v/>
      </c>
      <c r="IH221" s="78" t="str">
        <f>A221&amp;" "&amp;F221&amp;" "&amp;Data[[#This Row],[mes]]</f>
        <v>Milen Dayanis Julio De La Cruz Outbound jun-26</v>
      </c>
      <c r="II221" s="78">
        <f t="shared" si="671"/>
        <v>3</v>
      </c>
      <c r="IJ221" s="78">
        <f t="shared" si="711"/>
        <v>0</v>
      </c>
      <c r="IK221" s="78">
        <f>IF(Data[[#This Row],[Muestra Critica]]&gt;0,Data[[#This Row],[Muestra Critica]],"")</f>
        <v>1</v>
      </c>
      <c r="IL221" s="209">
        <f>IF(IK221="","",COUNTIF($IK$3:$IK636,IK221))</f>
        <v>397</v>
      </c>
      <c r="IM221" s="209">
        <f t="shared" si="712"/>
        <v>0</v>
      </c>
      <c r="IN221" s="188" t="str">
        <f t="shared" si="637"/>
        <v>jun-26</v>
      </c>
      <c r="IO221" s="78"/>
      <c r="IP221" s="78"/>
      <c r="IQ221" s="78"/>
      <c r="IR221" s="78"/>
      <c r="IS221" s="78" t="str">
        <f ca="1">IFERROR(_xlfn.XLOOKUP(A:A,HC!B:B,HC!E:E,,0),0)</f>
        <v>&gt; 60 dias</v>
      </c>
    </row>
    <row r="222" spans="1:253" ht="15.5">
      <c r="A222" s="205" t="s">
        <v>348</v>
      </c>
      <c r="B222" s="205">
        <v>66971034</v>
      </c>
      <c r="C222" s="210">
        <v>46174</v>
      </c>
      <c r="D222" s="205" t="s">
        <v>449</v>
      </c>
      <c r="E222" s="205" t="s">
        <v>431</v>
      </c>
      <c r="F222" s="205" t="s">
        <v>32</v>
      </c>
      <c r="G222" s="205" t="s">
        <v>436</v>
      </c>
      <c r="H222" s="205" t="s">
        <v>455</v>
      </c>
      <c r="I222" s="206" t="s">
        <v>447</v>
      </c>
      <c r="J222" s="168" t="s">
        <v>33</v>
      </c>
      <c r="K222" s="168" t="s">
        <v>33</v>
      </c>
      <c r="L222" s="168" t="s">
        <v>33</v>
      </c>
      <c r="M222" s="168" t="s">
        <v>33</v>
      </c>
      <c r="N222" s="168" t="s">
        <v>33</v>
      </c>
      <c r="O222" s="168" t="s">
        <v>33</v>
      </c>
      <c r="P222" s="168" t="s">
        <v>33</v>
      </c>
      <c r="Q222" s="168" t="s">
        <v>33</v>
      </c>
      <c r="R222" s="168" t="s">
        <v>33</v>
      </c>
      <c r="S222" s="168" t="s">
        <v>33</v>
      </c>
      <c r="T222" s="168" t="s">
        <v>33</v>
      </c>
      <c r="U222" s="168" t="s">
        <v>33</v>
      </c>
      <c r="V222" s="169" t="s">
        <v>33</v>
      </c>
      <c r="W222" s="169" t="s">
        <v>33</v>
      </c>
      <c r="X222" s="169" t="s">
        <v>33</v>
      </c>
      <c r="Y222" s="169" t="s">
        <v>33</v>
      </c>
      <c r="Z222" s="169" t="s">
        <v>33</v>
      </c>
      <c r="AA222" s="169" t="s">
        <v>33</v>
      </c>
      <c r="AB222" s="169" t="s">
        <v>33</v>
      </c>
      <c r="AC222" s="169" t="s">
        <v>33</v>
      </c>
      <c r="AD222" s="169" t="s">
        <v>33</v>
      </c>
      <c r="AE222" s="169" t="s">
        <v>33</v>
      </c>
      <c r="AF222" s="169" t="s">
        <v>33</v>
      </c>
      <c r="AG222" s="169" t="s">
        <v>33</v>
      </c>
      <c r="AH222" s="169" t="s">
        <v>33</v>
      </c>
      <c r="AI222" s="169" t="s">
        <v>33</v>
      </c>
      <c r="AJ222" s="169" t="s">
        <v>33</v>
      </c>
      <c r="AK222" s="169" t="s">
        <v>33</v>
      </c>
      <c r="AL222" s="169" t="s">
        <v>33</v>
      </c>
      <c r="AM222" s="169" t="s">
        <v>33</v>
      </c>
      <c r="AN222" s="169" t="s">
        <v>33</v>
      </c>
      <c r="AO222" s="169" t="s">
        <v>33</v>
      </c>
      <c r="AP222" s="169" t="s">
        <v>33</v>
      </c>
      <c r="AQ222" s="169" t="s">
        <v>464</v>
      </c>
      <c r="AR222" s="169" t="s">
        <v>33</v>
      </c>
      <c r="AS222" s="169" t="s">
        <v>33</v>
      </c>
      <c r="AT222" s="169" t="s">
        <v>33</v>
      </c>
      <c r="AU222" s="169" t="s">
        <v>33</v>
      </c>
      <c r="AV222" s="169" t="s">
        <v>34</v>
      </c>
      <c r="AW222" s="169" t="s">
        <v>34</v>
      </c>
      <c r="AX222" s="169" t="s">
        <v>33</v>
      </c>
      <c r="AY222" s="169" t="s">
        <v>33</v>
      </c>
      <c r="AZ222" s="169" t="s">
        <v>33</v>
      </c>
      <c r="BA222" s="169" t="s">
        <v>33</v>
      </c>
      <c r="BB222" s="169" t="s">
        <v>33</v>
      </c>
      <c r="BC222" s="207" t="s">
        <v>33</v>
      </c>
      <c r="BD222" s="207" t="s">
        <v>33</v>
      </c>
      <c r="BE222" s="207" t="s">
        <v>33</v>
      </c>
      <c r="BF222" s="208" t="s">
        <v>33</v>
      </c>
      <c r="BG222" s="196"/>
      <c r="BH222" s="211" t="str">
        <f>Data[[#This Row],[Tipo de Muestra]]</f>
        <v>Critica</v>
      </c>
      <c r="BI222" s="196"/>
      <c r="BJ222" s="196"/>
      <c r="BK222">
        <f t="shared" si="545"/>
        <v>1</v>
      </c>
      <c r="BL222">
        <f t="shared" si="546"/>
        <v>1</v>
      </c>
      <c r="BM222">
        <f t="shared" si="672"/>
        <v>1</v>
      </c>
      <c r="BN222">
        <f t="shared" si="673"/>
        <v>1</v>
      </c>
      <c r="BO222">
        <f t="shared" si="674"/>
        <v>1</v>
      </c>
      <c r="BP222">
        <f t="shared" si="675"/>
        <v>1</v>
      </c>
      <c r="BQ222">
        <f t="shared" si="676"/>
        <v>1</v>
      </c>
      <c r="BR222">
        <f t="shared" si="677"/>
        <v>1</v>
      </c>
      <c r="BS222">
        <f t="shared" si="678"/>
        <v>1</v>
      </c>
      <c r="BT222">
        <f t="shared" si="679"/>
        <v>1</v>
      </c>
      <c r="BU222">
        <f t="shared" si="680"/>
        <v>1</v>
      </c>
      <c r="BV222">
        <f t="shared" si="681"/>
        <v>1</v>
      </c>
      <c r="BW222">
        <f t="shared" si="682"/>
        <v>1</v>
      </c>
      <c r="BX222">
        <f t="shared" si="683"/>
        <v>1</v>
      </c>
      <c r="BY222">
        <f t="shared" si="684"/>
        <v>1</v>
      </c>
      <c r="BZ222">
        <f t="shared" si="685"/>
        <v>1</v>
      </c>
      <c r="CA222">
        <f t="shared" si="686"/>
        <v>1</v>
      </c>
      <c r="CB222">
        <f t="shared" si="687"/>
        <v>1</v>
      </c>
      <c r="CC222">
        <f t="shared" si="688"/>
        <v>1</v>
      </c>
      <c r="CD222">
        <f t="shared" si="689"/>
        <v>1</v>
      </c>
      <c r="CE222">
        <f t="shared" si="690"/>
        <v>1</v>
      </c>
      <c r="CF222">
        <f t="shared" si="638"/>
        <v>1</v>
      </c>
      <c r="CG222">
        <f t="shared" si="639"/>
        <v>1</v>
      </c>
      <c r="CH222">
        <f t="shared" si="640"/>
        <v>1</v>
      </c>
      <c r="CI222">
        <f t="shared" si="641"/>
        <v>1</v>
      </c>
      <c r="CJ222">
        <f t="shared" si="642"/>
        <v>1</v>
      </c>
      <c r="CK222">
        <f t="shared" si="643"/>
        <v>1</v>
      </c>
      <c r="CL222">
        <f t="shared" si="644"/>
        <v>1</v>
      </c>
      <c r="CM222">
        <f t="shared" si="645"/>
        <v>1</v>
      </c>
      <c r="CN222">
        <f t="shared" si="646"/>
        <v>1</v>
      </c>
      <c r="CO222">
        <f t="shared" si="647"/>
        <v>1</v>
      </c>
      <c r="CP222">
        <f t="shared" si="648"/>
        <v>1</v>
      </c>
      <c r="CQ222">
        <f t="shared" si="649"/>
        <v>1</v>
      </c>
      <c r="CR222">
        <f t="shared" si="650"/>
        <v>1</v>
      </c>
      <c r="CS222">
        <f t="shared" si="651"/>
        <v>1</v>
      </c>
      <c r="CT222">
        <f t="shared" si="652"/>
        <v>1</v>
      </c>
      <c r="CU222">
        <f t="shared" si="653"/>
        <v>1</v>
      </c>
      <c r="CV222">
        <f t="shared" si="654"/>
        <v>0</v>
      </c>
      <c r="CW222">
        <f t="shared" si="655"/>
        <v>0</v>
      </c>
      <c r="CX222">
        <f t="shared" si="656"/>
        <v>1</v>
      </c>
      <c r="CY222">
        <f t="shared" si="657"/>
        <v>1</v>
      </c>
      <c r="CZ222">
        <f t="shared" si="658"/>
        <v>1</v>
      </c>
      <c r="DA222">
        <f t="shared" si="659"/>
        <v>1</v>
      </c>
      <c r="DB222">
        <f t="shared" si="660"/>
        <v>1</v>
      </c>
      <c r="DC222" s="187">
        <f t="shared" si="661"/>
        <v>1</v>
      </c>
      <c r="DD222" s="187">
        <f t="shared" si="662"/>
        <v>1</v>
      </c>
      <c r="DE222" s="187">
        <f t="shared" si="663"/>
        <v>1</v>
      </c>
      <c r="DF222" s="187">
        <f t="shared" si="547"/>
        <v>1</v>
      </c>
      <c r="DG222">
        <f t="shared" si="691"/>
        <v>1</v>
      </c>
      <c r="DH222" s="7">
        <f t="shared" si="548"/>
        <v>0.15</v>
      </c>
      <c r="DI222" s="7">
        <f t="shared" si="549"/>
        <v>0.15</v>
      </c>
      <c r="DJ222" s="7">
        <f t="shared" si="550"/>
        <v>0.15</v>
      </c>
      <c r="DK222" s="7">
        <f t="shared" si="692"/>
        <v>0.15</v>
      </c>
      <c r="DL222" s="7">
        <f t="shared" si="551"/>
        <v>0.3</v>
      </c>
      <c r="DM222" s="7">
        <f t="shared" si="552"/>
        <v>0.3</v>
      </c>
      <c r="DN222" s="7">
        <f t="shared" si="553"/>
        <v>0.3</v>
      </c>
      <c r="DO222" s="7">
        <f t="shared" si="554"/>
        <v>0.3</v>
      </c>
      <c r="DP222" s="7">
        <f>IF(MIN(Data[[#This Row],[¿El agente demuestra escucha activa durante la gestión?6]:[¿El agente parafrasea para confirmar entendimiento?9]])=0,0,30%)</f>
        <v>0.3</v>
      </c>
      <c r="DQ222" s="7">
        <f t="shared" si="555"/>
        <v>0.3</v>
      </c>
      <c r="DR222" s="7">
        <f t="shared" si="556"/>
        <v>0.3</v>
      </c>
      <c r="DS222" s="7">
        <f t="shared" si="557"/>
        <v>0.3</v>
      </c>
      <c r="DT222" s="7">
        <f t="shared" si="558"/>
        <v>0.3</v>
      </c>
      <c r="DU222" s="7">
        <f>IF(MIN(Data[[#This Row],[¿El agente adapta su comunicación al cliente?11]:[¿El agente utiliza el plural corporativo correctamente?14]])=0,0,30%)</f>
        <v>0.3</v>
      </c>
      <c r="DV222" s="7">
        <f t="shared" si="559"/>
        <v>0.25</v>
      </c>
      <c r="DW222" s="7">
        <f t="shared" si="693"/>
        <v>0.25</v>
      </c>
      <c r="DX222" s="7">
        <f t="shared" si="694"/>
        <v>1</v>
      </c>
      <c r="DY222" s="7">
        <f t="shared" si="664"/>
        <v>1</v>
      </c>
      <c r="DZ222" s="7">
        <f t="shared" si="665"/>
        <v>1</v>
      </c>
      <c r="EA222" s="7">
        <f t="shared" si="666"/>
        <v>1</v>
      </c>
      <c r="EB222" s="7">
        <f t="shared" si="667"/>
        <v>1</v>
      </c>
      <c r="EC222" s="7">
        <f t="shared" si="695"/>
        <v>1</v>
      </c>
      <c r="ED222" s="7">
        <f t="shared" si="560"/>
        <v>1</v>
      </c>
      <c r="EE222" s="7">
        <f t="shared" si="561"/>
        <v>1</v>
      </c>
      <c r="EF222" s="7">
        <f>IF(SUM(Data[[#This Row],[¿El agente presenta correctamente los beneficios del producto?23]:[¿El agente comunica beneficios emocionales al cliente?24]])=200%,100%,0%)</f>
        <v>1</v>
      </c>
      <c r="EG222" s="7">
        <f t="shared" si="562"/>
        <v>1</v>
      </c>
      <c r="EH222" s="7">
        <f t="shared" si="563"/>
        <v>1</v>
      </c>
      <c r="EI222" s="7">
        <f t="shared" si="564"/>
        <v>1</v>
      </c>
      <c r="EJ222" s="7">
        <f t="shared" si="696"/>
        <v>1</v>
      </c>
      <c r="EK222" s="7">
        <f t="shared" si="565"/>
        <v>1</v>
      </c>
      <c r="EL222" s="7">
        <f>+Data[[#This Row],[¿El agente explica los términos y condiciones del servicio?28]]</f>
        <v>1</v>
      </c>
      <c r="EM222" s="7">
        <f t="shared" si="566"/>
        <v>1</v>
      </c>
      <c r="EN222" s="7">
        <f>+Data[[#This Row],[¿El agente identifica correctamente la solicitud del cliente? 2]]</f>
        <v>1</v>
      </c>
      <c r="EO222" s="7">
        <f t="shared" si="567"/>
        <v>1</v>
      </c>
      <c r="EP222" s="7">
        <f t="shared" si="568"/>
        <v>1</v>
      </c>
      <c r="EQ222" s="7">
        <f t="shared" si="569"/>
        <v>1</v>
      </c>
      <c r="ER222" s="7">
        <f t="shared" si="697"/>
        <v>1</v>
      </c>
      <c r="ES222" s="7">
        <f t="shared" si="570"/>
        <v>1</v>
      </c>
      <c r="ET222" s="7">
        <f t="shared" si="571"/>
        <v>1</v>
      </c>
      <c r="EU222" s="7">
        <f t="shared" si="698"/>
        <v>1</v>
      </c>
      <c r="EV222" s="7">
        <f t="shared" si="572"/>
        <v>1</v>
      </c>
      <c r="EW222" s="7">
        <f t="shared" si="573"/>
        <v>1</v>
      </c>
      <c r="EX222" s="7">
        <f t="shared" si="668"/>
        <v>1</v>
      </c>
      <c r="EY222" s="7">
        <f t="shared" si="669"/>
        <v>1</v>
      </c>
      <c r="EZ222" s="7">
        <f t="shared" si="574"/>
        <v>1</v>
      </c>
      <c r="FA222" s="7">
        <f t="shared" si="670"/>
        <v>1</v>
      </c>
      <c r="FB222" s="7">
        <f t="shared" si="699"/>
        <v>1</v>
      </c>
      <c r="FC222" s="7">
        <f t="shared" si="700"/>
        <v>1</v>
      </c>
      <c r="FD222" s="7">
        <f t="shared" si="575"/>
        <v>1</v>
      </c>
      <c r="FE222" s="7">
        <f t="shared" si="576"/>
        <v>1</v>
      </c>
      <c r="FF222" s="7">
        <f t="shared" si="577"/>
        <v>1</v>
      </c>
      <c r="FG222" s="7">
        <f t="shared" si="578"/>
        <v>1</v>
      </c>
      <c r="FH222" s="7">
        <f t="shared" si="579"/>
        <v>0</v>
      </c>
      <c r="FI222" s="7">
        <f t="shared" si="580"/>
        <v>0</v>
      </c>
      <c r="FJ222" s="7">
        <f t="shared" si="701"/>
        <v>0</v>
      </c>
      <c r="FK222" s="7">
        <f t="shared" si="581"/>
        <v>1</v>
      </c>
      <c r="FL222" s="7">
        <f>+Data[[#This Row],[¿El agente gestiona la oferta según la campaña vigente?48]]</f>
        <v>1</v>
      </c>
      <c r="FM222" s="7">
        <f t="shared" si="582"/>
        <v>1</v>
      </c>
      <c r="FN222" s="7">
        <f t="shared" si="583"/>
        <v>1</v>
      </c>
      <c r="FO222" s="7">
        <f t="shared" si="584"/>
        <v>1</v>
      </c>
      <c r="FP222" s="7">
        <f t="shared" si="702"/>
        <v>1</v>
      </c>
      <c r="FQ222" s="7">
        <f t="shared" si="585"/>
        <v>1</v>
      </c>
      <c r="FR222" s="7">
        <f>+Data[[#This Row],[¿El agente registra correctamente todas las interacciones?52]]</f>
        <v>1</v>
      </c>
      <c r="FS222" s="7">
        <f t="shared" si="703"/>
        <v>0</v>
      </c>
      <c r="FT222" s="240">
        <f t="shared" si="586"/>
        <v>1</v>
      </c>
      <c r="FU222" s="7">
        <f>+Data[[#This Row],[¿El agente confirma la titularidad del cliente adecuadamente?53]]</f>
        <v>1</v>
      </c>
      <c r="FV222" s="240">
        <f t="shared" si="587"/>
        <v>1</v>
      </c>
      <c r="FW222" s="240">
        <f t="shared" si="588"/>
        <v>1</v>
      </c>
      <c r="FX222" s="7">
        <f t="shared" si="704"/>
        <v>1</v>
      </c>
      <c r="FY222" s="240">
        <f t="shared" si="589"/>
        <v>1</v>
      </c>
      <c r="FZ222" s="7">
        <f>+Data[[#This Row],[¿El agente evita compartir información sensible?56]]</f>
        <v>1</v>
      </c>
      <c r="GA222" s="7">
        <f t="shared" si="705"/>
        <v>1</v>
      </c>
      <c r="GB222" s="189">
        <f t="shared" si="706"/>
        <v>0.1</v>
      </c>
      <c r="GC222" s="189">
        <f t="shared" si="707"/>
        <v>0.3</v>
      </c>
      <c r="GD222" s="190">
        <f t="shared" si="708"/>
        <v>0</v>
      </c>
      <c r="GE222" s="190">
        <f t="shared" si="709"/>
        <v>0.3</v>
      </c>
      <c r="GF222" s="7">
        <f t="shared" si="710"/>
        <v>0.7</v>
      </c>
      <c r="GG222" s="187">
        <f>1</f>
        <v>1</v>
      </c>
      <c r="GH222" s="187">
        <f t="shared" si="590"/>
        <v>1</v>
      </c>
      <c r="GI222" t="str">
        <f t="shared" si="591"/>
        <v/>
      </c>
      <c r="GJ222" t="str">
        <f t="shared" si="592"/>
        <v/>
      </c>
      <c r="GK222" t="str">
        <f t="shared" si="593"/>
        <v/>
      </c>
      <c r="GN222" t="str">
        <f t="shared" si="594"/>
        <v/>
      </c>
      <c r="GO222" t="str">
        <f t="shared" si="595"/>
        <v/>
      </c>
      <c r="GP222" t="str">
        <f t="shared" si="596"/>
        <v/>
      </c>
      <c r="GQ222" t="str">
        <f t="shared" si="597"/>
        <v/>
      </c>
      <c r="GR222" t="str">
        <f t="shared" si="598"/>
        <v/>
      </c>
      <c r="GS222" t="str">
        <f t="shared" si="599"/>
        <v/>
      </c>
      <c r="GT222" t="str">
        <f t="shared" si="600"/>
        <v/>
      </c>
      <c r="GU222" t="e">
        <f>IF(#REF!="No",#REF!,"")</f>
        <v>#REF!</v>
      </c>
      <c r="GV222" t="str">
        <f t="shared" si="601"/>
        <v/>
      </c>
      <c r="GW222" t="str">
        <f t="shared" si="602"/>
        <v/>
      </c>
      <c r="GX222" t="str">
        <f t="shared" si="603"/>
        <v/>
      </c>
      <c r="GY222" t="str">
        <f t="shared" si="604"/>
        <v/>
      </c>
      <c r="GZ222" t="str">
        <f t="shared" si="605"/>
        <v/>
      </c>
      <c r="HA222" t="str">
        <f t="shared" si="606"/>
        <v/>
      </c>
      <c r="HB222" t="str">
        <f t="shared" si="607"/>
        <v/>
      </c>
      <c r="HC222" t="str">
        <f t="shared" si="608"/>
        <v/>
      </c>
      <c r="HD222" t="str">
        <f t="shared" si="609"/>
        <v/>
      </c>
      <c r="HE222" t="str">
        <f t="shared" si="610"/>
        <v/>
      </c>
      <c r="HF222" t="str">
        <f t="shared" si="611"/>
        <v/>
      </c>
      <c r="HG222" t="str">
        <f t="shared" si="612"/>
        <v/>
      </c>
      <c r="HH222" t="str">
        <f t="shared" si="613"/>
        <v/>
      </c>
      <c r="HI222" t="str">
        <f t="shared" si="614"/>
        <v/>
      </c>
      <c r="HJ222" t="str">
        <f t="shared" si="615"/>
        <v/>
      </c>
      <c r="HK222" t="str">
        <f t="shared" si="616"/>
        <v/>
      </c>
      <c r="HL222" t="str">
        <f t="shared" si="617"/>
        <v/>
      </c>
      <c r="HM222" t="str">
        <f t="shared" si="618"/>
        <v/>
      </c>
      <c r="HN222" t="str">
        <f t="shared" si="619"/>
        <v/>
      </c>
      <c r="HO222" t="str">
        <f t="shared" si="620"/>
        <v/>
      </c>
      <c r="HP222" t="str">
        <f t="shared" si="621"/>
        <v/>
      </c>
      <c r="HQ222" t="e">
        <f>IF(#REF!="No",#REF!,"")</f>
        <v>#REF!</v>
      </c>
      <c r="HR222" t="e">
        <f>IF(#REF!="No",#REF!,"")</f>
        <v>#REF!</v>
      </c>
      <c r="HS222" t="str">
        <f t="shared" si="622"/>
        <v/>
      </c>
      <c r="HT222" t="str">
        <f t="shared" si="623"/>
        <v/>
      </c>
      <c r="HU222" t="str">
        <f t="shared" si="624"/>
        <v/>
      </c>
      <c r="HV222" t="str">
        <f t="shared" si="625"/>
        <v/>
      </c>
      <c r="HW222" t="str">
        <f t="shared" si="626"/>
        <v xml:space="preserve">¿El agente realiza seguimiento adecuado al caso o solicitud? </v>
      </c>
      <c r="HX222" t="str">
        <f t="shared" si="627"/>
        <v xml:space="preserve">¿El agente maneja correctamente las objeciones del cliente? </v>
      </c>
      <c r="HY222" t="str">
        <f t="shared" si="628"/>
        <v/>
      </c>
      <c r="HZ222" t="str">
        <f t="shared" si="629"/>
        <v/>
      </c>
      <c r="IA222" t="str">
        <f t="shared" si="630"/>
        <v/>
      </c>
      <c r="IB222" t="str">
        <f t="shared" si="631"/>
        <v/>
      </c>
      <c r="IC222" t="str">
        <f t="shared" si="632"/>
        <v/>
      </c>
      <c r="ID222" s="187" t="str">
        <f t="shared" si="633"/>
        <v/>
      </c>
      <c r="IE222" s="187" t="str">
        <f t="shared" si="634"/>
        <v/>
      </c>
      <c r="IF222" s="187" t="str">
        <f t="shared" si="635"/>
        <v/>
      </c>
      <c r="IG222" s="187" t="str">
        <f t="shared" si="636"/>
        <v/>
      </c>
      <c r="IH222" s="78" t="str">
        <f>A222&amp;" "&amp;F222&amp;" "&amp;Data[[#This Row],[mes]]</f>
        <v>Abdiel Alberto Vanega Simpson Outbound jun-26</v>
      </c>
      <c r="II222" s="78">
        <f t="shared" si="671"/>
        <v>3</v>
      </c>
      <c r="IJ222" s="78">
        <f t="shared" si="711"/>
        <v>0</v>
      </c>
      <c r="IK222" s="78">
        <f>IF(Data[[#This Row],[Muestra Critica]]&gt;0,Data[[#This Row],[Muestra Critica]],"")</f>
        <v>1</v>
      </c>
      <c r="IL222" s="209">
        <f>IF(IK222="","",COUNTIF($IK$3:$IK637,IK222))</f>
        <v>397</v>
      </c>
      <c r="IM222" s="209">
        <f t="shared" si="712"/>
        <v>0</v>
      </c>
      <c r="IN222" s="188" t="str">
        <f t="shared" si="637"/>
        <v>jun-26</v>
      </c>
      <c r="IO222" s="78"/>
      <c r="IP222" s="78"/>
      <c r="IQ222" s="78"/>
      <c r="IR222" s="78"/>
      <c r="IS222" s="78" t="str">
        <f ca="1">IFERROR(_xlfn.XLOOKUP(A:A,HC!B:B,HC!E:E,,0),0)</f>
        <v>&gt; 60 dias</v>
      </c>
    </row>
    <row r="223" spans="1:253" ht="15.5">
      <c r="A223" s="205" t="s">
        <v>349</v>
      </c>
      <c r="B223" s="205">
        <v>62769670</v>
      </c>
      <c r="C223" s="210">
        <v>46174</v>
      </c>
      <c r="D223" s="205" t="s">
        <v>449</v>
      </c>
      <c r="E223" s="205" t="s">
        <v>431</v>
      </c>
      <c r="F223" s="205" t="s">
        <v>32</v>
      </c>
      <c r="G223" s="205" t="s">
        <v>436</v>
      </c>
      <c r="H223" s="205" t="s">
        <v>455</v>
      </c>
      <c r="I223" s="206" t="s">
        <v>447</v>
      </c>
      <c r="J223" s="168" t="s">
        <v>33</v>
      </c>
      <c r="K223" s="168" t="s">
        <v>33</v>
      </c>
      <c r="L223" s="168" t="s">
        <v>33</v>
      </c>
      <c r="M223" s="168" t="s">
        <v>33</v>
      </c>
      <c r="N223" s="168" t="s">
        <v>33</v>
      </c>
      <c r="O223" s="168" t="s">
        <v>33</v>
      </c>
      <c r="P223" s="168" t="s">
        <v>33</v>
      </c>
      <c r="Q223" s="168" t="s">
        <v>33</v>
      </c>
      <c r="R223" s="168" t="s">
        <v>33</v>
      </c>
      <c r="S223" s="168" t="s">
        <v>33</v>
      </c>
      <c r="T223" s="168" t="s">
        <v>33</v>
      </c>
      <c r="U223" s="168" t="s">
        <v>33</v>
      </c>
      <c r="V223" s="169" t="s">
        <v>33</v>
      </c>
      <c r="W223" s="169" t="s">
        <v>33</v>
      </c>
      <c r="X223" s="169" t="s">
        <v>33</v>
      </c>
      <c r="Y223" s="169" t="s">
        <v>34</v>
      </c>
      <c r="Z223" s="169" t="s">
        <v>33</v>
      </c>
      <c r="AA223" s="169" t="s">
        <v>33</v>
      </c>
      <c r="AB223" s="169" t="s">
        <v>33</v>
      </c>
      <c r="AC223" s="169" t="s">
        <v>33</v>
      </c>
      <c r="AD223" s="169" t="s">
        <v>33</v>
      </c>
      <c r="AE223" s="169" t="s">
        <v>33</v>
      </c>
      <c r="AF223" s="169" t="s">
        <v>33</v>
      </c>
      <c r="AG223" s="169" t="s">
        <v>33</v>
      </c>
      <c r="AH223" s="169" t="s">
        <v>33</v>
      </c>
      <c r="AI223" s="169" t="s">
        <v>33</v>
      </c>
      <c r="AJ223" s="169" t="s">
        <v>33</v>
      </c>
      <c r="AK223" s="169" t="s">
        <v>33</v>
      </c>
      <c r="AL223" s="169" t="s">
        <v>33</v>
      </c>
      <c r="AM223" s="169" t="s">
        <v>33</v>
      </c>
      <c r="AN223" s="169" t="s">
        <v>33</v>
      </c>
      <c r="AO223" s="169" t="s">
        <v>33</v>
      </c>
      <c r="AP223" s="169" t="s">
        <v>33</v>
      </c>
      <c r="AQ223" s="169" t="s">
        <v>464</v>
      </c>
      <c r="AR223" s="169" t="s">
        <v>34</v>
      </c>
      <c r="AS223" s="169" t="s">
        <v>34</v>
      </c>
      <c r="AT223" s="169" t="s">
        <v>34</v>
      </c>
      <c r="AU223" s="169" t="s">
        <v>33</v>
      </c>
      <c r="AV223" s="169" t="s">
        <v>34</v>
      </c>
      <c r="AW223" s="169" t="s">
        <v>34</v>
      </c>
      <c r="AX223" s="169" t="s">
        <v>33</v>
      </c>
      <c r="AY223" s="169" t="s">
        <v>33</v>
      </c>
      <c r="AZ223" s="169" t="s">
        <v>33</v>
      </c>
      <c r="BA223" s="169" t="s">
        <v>33</v>
      </c>
      <c r="BB223" s="169" t="s">
        <v>33</v>
      </c>
      <c r="BC223" s="207" t="s">
        <v>33</v>
      </c>
      <c r="BD223" s="207" t="s">
        <v>33</v>
      </c>
      <c r="BE223" s="207" t="s">
        <v>33</v>
      </c>
      <c r="BF223" s="208" t="s">
        <v>33</v>
      </c>
      <c r="BG223" s="196"/>
      <c r="BH223" s="211" t="str">
        <f>Data[[#This Row],[Tipo de Muestra]]</f>
        <v>Critica</v>
      </c>
      <c r="BI223" s="196"/>
      <c r="BJ223" s="196"/>
      <c r="BK223">
        <f t="shared" si="545"/>
        <v>1</v>
      </c>
      <c r="BL223">
        <f t="shared" si="546"/>
        <v>1</v>
      </c>
      <c r="BM223">
        <f t="shared" si="672"/>
        <v>1</v>
      </c>
      <c r="BN223">
        <f t="shared" si="673"/>
        <v>1</v>
      </c>
      <c r="BO223">
        <f t="shared" si="674"/>
        <v>1</v>
      </c>
      <c r="BP223">
        <f t="shared" si="675"/>
        <v>1</v>
      </c>
      <c r="BQ223">
        <f t="shared" si="676"/>
        <v>1</v>
      </c>
      <c r="BR223">
        <f t="shared" si="677"/>
        <v>1</v>
      </c>
      <c r="BS223">
        <f t="shared" si="678"/>
        <v>1</v>
      </c>
      <c r="BT223">
        <f t="shared" si="679"/>
        <v>1</v>
      </c>
      <c r="BU223">
        <f t="shared" si="680"/>
        <v>1</v>
      </c>
      <c r="BV223">
        <f t="shared" si="681"/>
        <v>1</v>
      </c>
      <c r="BW223">
        <f t="shared" si="682"/>
        <v>1</v>
      </c>
      <c r="BX223">
        <f t="shared" si="683"/>
        <v>1</v>
      </c>
      <c r="BY223">
        <f t="shared" si="684"/>
        <v>1</v>
      </c>
      <c r="BZ223">
        <f t="shared" si="685"/>
        <v>0</v>
      </c>
      <c r="CA223">
        <f t="shared" si="686"/>
        <v>1</v>
      </c>
      <c r="CB223">
        <f t="shared" si="687"/>
        <v>1</v>
      </c>
      <c r="CC223">
        <f t="shared" si="688"/>
        <v>1</v>
      </c>
      <c r="CD223">
        <f t="shared" si="689"/>
        <v>1</v>
      </c>
      <c r="CE223">
        <f t="shared" si="690"/>
        <v>1</v>
      </c>
      <c r="CF223">
        <f t="shared" si="638"/>
        <v>1</v>
      </c>
      <c r="CG223">
        <f t="shared" si="639"/>
        <v>1</v>
      </c>
      <c r="CH223">
        <f t="shared" si="640"/>
        <v>1</v>
      </c>
      <c r="CI223">
        <f t="shared" si="641"/>
        <v>1</v>
      </c>
      <c r="CJ223">
        <f t="shared" si="642"/>
        <v>1</v>
      </c>
      <c r="CK223">
        <f t="shared" si="643"/>
        <v>1</v>
      </c>
      <c r="CL223">
        <f t="shared" si="644"/>
        <v>1</v>
      </c>
      <c r="CM223">
        <f t="shared" si="645"/>
        <v>1</v>
      </c>
      <c r="CN223">
        <f t="shared" si="646"/>
        <v>1</v>
      </c>
      <c r="CO223">
        <f t="shared" si="647"/>
        <v>1</v>
      </c>
      <c r="CP223">
        <f t="shared" si="648"/>
        <v>1</v>
      </c>
      <c r="CQ223">
        <f t="shared" si="649"/>
        <v>1</v>
      </c>
      <c r="CR223">
        <f t="shared" si="650"/>
        <v>0</v>
      </c>
      <c r="CS223">
        <f t="shared" si="651"/>
        <v>0</v>
      </c>
      <c r="CT223">
        <f t="shared" si="652"/>
        <v>0</v>
      </c>
      <c r="CU223">
        <f t="shared" si="653"/>
        <v>1</v>
      </c>
      <c r="CV223">
        <f t="shared" si="654"/>
        <v>0</v>
      </c>
      <c r="CW223">
        <f t="shared" si="655"/>
        <v>0</v>
      </c>
      <c r="CX223">
        <f t="shared" si="656"/>
        <v>1</v>
      </c>
      <c r="CY223">
        <f t="shared" si="657"/>
        <v>1</v>
      </c>
      <c r="CZ223">
        <f t="shared" si="658"/>
        <v>1</v>
      </c>
      <c r="DA223">
        <f t="shared" si="659"/>
        <v>1</v>
      </c>
      <c r="DB223">
        <f t="shared" si="660"/>
        <v>1</v>
      </c>
      <c r="DC223" s="187">
        <f t="shared" si="661"/>
        <v>1</v>
      </c>
      <c r="DD223" s="187">
        <f t="shared" si="662"/>
        <v>1</v>
      </c>
      <c r="DE223" s="187">
        <f t="shared" si="663"/>
        <v>1</v>
      </c>
      <c r="DF223" s="187">
        <f t="shared" si="547"/>
        <v>1</v>
      </c>
      <c r="DG223">
        <f t="shared" si="691"/>
        <v>1</v>
      </c>
      <c r="DH223" s="7">
        <f t="shared" si="548"/>
        <v>0.15</v>
      </c>
      <c r="DI223" s="7">
        <f t="shared" si="549"/>
        <v>0.15</v>
      </c>
      <c r="DJ223" s="7">
        <f t="shared" si="550"/>
        <v>0.15</v>
      </c>
      <c r="DK223" s="7">
        <f t="shared" si="692"/>
        <v>0.15</v>
      </c>
      <c r="DL223" s="7">
        <f t="shared" si="551"/>
        <v>0.3</v>
      </c>
      <c r="DM223" s="7">
        <f t="shared" si="552"/>
        <v>0.3</v>
      </c>
      <c r="DN223" s="7">
        <f t="shared" si="553"/>
        <v>0.3</v>
      </c>
      <c r="DO223" s="7">
        <f t="shared" si="554"/>
        <v>0.3</v>
      </c>
      <c r="DP223" s="7">
        <f>IF(MIN(Data[[#This Row],[¿El agente demuestra escucha activa durante la gestión?6]:[¿El agente parafrasea para confirmar entendimiento?9]])=0,0,30%)</f>
        <v>0.3</v>
      </c>
      <c r="DQ223" s="7">
        <f t="shared" si="555"/>
        <v>0.3</v>
      </c>
      <c r="DR223" s="7">
        <f t="shared" si="556"/>
        <v>0.3</v>
      </c>
      <c r="DS223" s="7">
        <f t="shared" si="557"/>
        <v>0.3</v>
      </c>
      <c r="DT223" s="7">
        <f t="shared" si="558"/>
        <v>0.3</v>
      </c>
      <c r="DU223" s="7">
        <f>IF(MIN(Data[[#This Row],[¿El agente adapta su comunicación al cliente?11]:[¿El agente utiliza el plural corporativo correctamente?14]])=0,0,30%)</f>
        <v>0.3</v>
      </c>
      <c r="DV223" s="7">
        <f t="shared" si="559"/>
        <v>0.25</v>
      </c>
      <c r="DW223" s="7">
        <f t="shared" si="693"/>
        <v>0.25</v>
      </c>
      <c r="DX223" s="7">
        <f t="shared" si="694"/>
        <v>1</v>
      </c>
      <c r="DY223" s="7">
        <f t="shared" si="664"/>
        <v>1</v>
      </c>
      <c r="DZ223" s="7">
        <f t="shared" si="665"/>
        <v>1</v>
      </c>
      <c r="EA223" s="7">
        <f t="shared" si="666"/>
        <v>0</v>
      </c>
      <c r="EB223" s="7">
        <f t="shared" si="667"/>
        <v>0</v>
      </c>
      <c r="EC223" s="7">
        <f t="shared" si="695"/>
        <v>0</v>
      </c>
      <c r="ED223" s="7">
        <f t="shared" si="560"/>
        <v>1</v>
      </c>
      <c r="EE223" s="7">
        <f t="shared" si="561"/>
        <v>1</v>
      </c>
      <c r="EF223" s="7">
        <f>IF(SUM(Data[[#This Row],[¿El agente presenta correctamente los beneficios del producto?23]:[¿El agente comunica beneficios emocionales al cliente?24]])=200%,100%,0%)</f>
        <v>1</v>
      </c>
      <c r="EG223" s="7">
        <f t="shared" si="562"/>
        <v>1</v>
      </c>
      <c r="EH223" s="7">
        <f t="shared" si="563"/>
        <v>1</v>
      </c>
      <c r="EI223" s="7">
        <f t="shared" si="564"/>
        <v>1</v>
      </c>
      <c r="EJ223" s="7">
        <f t="shared" si="696"/>
        <v>1</v>
      </c>
      <c r="EK223" s="7">
        <f t="shared" si="565"/>
        <v>1</v>
      </c>
      <c r="EL223" s="7">
        <f>+Data[[#This Row],[¿El agente explica los términos y condiciones del servicio?28]]</f>
        <v>1</v>
      </c>
      <c r="EM223" s="7">
        <f t="shared" si="566"/>
        <v>1</v>
      </c>
      <c r="EN223" s="7">
        <f>+Data[[#This Row],[¿El agente identifica correctamente la solicitud del cliente? 2]]</f>
        <v>1</v>
      </c>
      <c r="EO223" s="7">
        <f t="shared" si="567"/>
        <v>1</v>
      </c>
      <c r="EP223" s="7">
        <f t="shared" si="568"/>
        <v>1</v>
      </c>
      <c r="EQ223" s="7">
        <f t="shared" si="569"/>
        <v>1</v>
      </c>
      <c r="ER223" s="7">
        <f t="shared" si="697"/>
        <v>1</v>
      </c>
      <c r="ES223" s="7">
        <f t="shared" si="570"/>
        <v>1</v>
      </c>
      <c r="ET223" s="7">
        <f t="shared" si="571"/>
        <v>1</v>
      </c>
      <c r="EU223" s="7">
        <f t="shared" si="698"/>
        <v>1</v>
      </c>
      <c r="EV223" s="7">
        <f t="shared" si="572"/>
        <v>1</v>
      </c>
      <c r="EW223" s="7">
        <f t="shared" si="573"/>
        <v>1</v>
      </c>
      <c r="EX223" s="7">
        <f t="shared" si="668"/>
        <v>1</v>
      </c>
      <c r="EY223" s="7">
        <f t="shared" si="669"/>
        <v>1</v>
      </c>
      <c r="EZ223" s="7">
        <f t="shared" si="574"/>
        <v>1</v>
      </c>
      <c r="FA223" s="7">
        <f t="shared" si="670"/>
        <v>0</v>
      </c>
      <c r="FB223" s="7">
        <f t="shared" si="699"/>
        <v>0</v>
      </c>
      <c r="FC223" s="7">
        <f t="shared" si="700"/>
        <v>0</v>
      </c>
      <c r="FD223" s="7">
        <f t="shared" si="575"/>
        <v>0</v>
      </c>
      <c r="FE223" s="7">
        <f t="shared" si="576"/>
        <v>0</v>
      </c>
      <c r="FF223" s="7">
        <f t="shared" si="577"/>
        <v>0</v>
      </c>
      <c r="FG223" s="7">
        <f t="shared" si="578"/>
        <v>1</v>
      </c>
      <c r="FH223" s="7">
        <f t="shared" si="579"/>
        <v>0</v>
      </c>
      <c r="FI223" s="7">
        <f t="shared" si="580"/>
        <v>0</v>
      </c>
      <c r="FJ223" s="7">
        <f t="shared" si="701"/>
        <v>0</v>
      </c>
      <c r="FK223" s="7">
        <f t="shared" si="581"/>
        <v>1</v>
      </c>
      <c r="FL223" s="7">
        <f>+Data[[#This Row],[¿El agente gestiona la oferta según la campaña vigente?48]]</f>
        <v>1</v>
      </c>
      <c r="FM223" s="7">
        <f t="shared" si="582"/>
        <v>1</v>
      </c>
      <c r="FN223" s="7">
        <f t="shared" si="583"/>
        <v>1</v>
      </c>
      <c r="FO223" s="7">
        <f t="shared" si="584"/>
        <v>1</v>
      </c>
      <c r="FP223" s="7">
        <f t="shared" si="702"/>
        <v>1</v>
      </c>
      <c r="FQ223" s="7">
        <f t="shared" si="585"/>
        <v>1</v>
      </c>
      <c r="FR223" s="7">
        <f>+Data[[#This Row],[¿El agente registra correctamente todas las interacciones?52]]</f>
        <v>1</v>
      </c>
      <c r="FS223" s="7">
        <f t="shared" si="703"/>
        <v>0</v>
      </c>
      <c r="FT223" s="240">
        <f t="shared" si="586"/>
        <v>1</v>
      </c>
      <c r="FU223" s="7">
        <f>+Data[[#This Row],[¿El agente confirma la titularidad del cliente adecuadamente?53]]</f>
        <v>1</v>
      </c>
      <c r="FV223" s="240">
        <f t="shared" si="587"/>
        <v>1</v>
      </c>
      <c r="FW223" s="240">
        <f t="shared" si="588"/>
        <v>1</v>
      </c>
      <c r="FX223" s="7">
        <f t="shared" si="704"/>
        <v>1</v>
      </c>
      <c r="FY223" s="240">
        <f t="shared" si="589"/>
        <v>1</v>
      </c>
      <c r="FZ223" s="7">
        <f>+Data[[#This Row],[¿El agente evita compartir información sensible?56]]</f>
        <v>1</v>
      </c>
      <c r="GA223" s="7">
        <f t="shared" si="705"/>
        <v>1</v>
      </c>
      <c r="GB223" s="189">
        <f t="shared" si="706"/>
        <v>0.1</v>
      </c>
      <c r="GC223" s="189">
        <f t="shared" si="707"/>
        <v>0</v>
      </c>
      <c r="GD223" s="190">
        <f t="shared" si="708"/>
        <v>0</v>
      </c>
      <c r="GE223" s="190">
        <f t="shared" si="709"/>
        <v>0.3</v>
      </c>
      <c r="GF223" s="7">
        <f t="shared" si="710"/>
        <v>0.4</v>
      </c>
      <c r="GG223" s="187">
        <f>1</f>
        <v>1</v>
      </c>
      <c r="GH223" s="187">
        <f t="shared" si="590"/>
        <v>1</v>
      </c>
      <c r="GI223" t="str">
        <f t="shared" si="591"/>
        <v/>
      </c>
      <c r="GJ223" t="str">
        <f t="shared" si="592"/>
        <v/>
      </c>
      <c r="GK223" t="str">
        <f t="shared" si="593"/>
        <v/>
      </c>
      <c r="GN223" t="str">
        <f t="shared" si="594"/>
        <v/>
      </c>
      <c r="GO223" t="str">
        <f t="shared" si="595"/>
        <v/>
      </c>
      <c r="GP223" t="str">
        <f t="shared" si="596"/>
        <v/>
      </c>
      <c r="GQ223" t="str">
        <f t="shared" si="597"/>
        <v/>
      </c>
      <c r="GR223" t="str">
        <f t="shared" si="598"/>
        <v/>
      </c>
      <c r="GS223" t="str">
        <f t="shared" si="599"/>
        <v/>
      </c>
      <c r="GT223" t="str">
        <f t="shared" si="600"/>
        <v/>
      </c>
      <c r="GU223" t="e">
        <f>IF(#REF!="No",#REF!,"")</f>
        <v>#REF!</v>
      </c>
      <c r="GV223" t="str">
        <f t="shared" si="601"/>
        <v/>
      </c>
      <c r="GW223" t="str">
        <f t="shared" si="602"/>
        <v/>
      </c>
      <c r="GX223" t="str">
        <f t="shared" si="603"/>
        <v/>
      </c>
      <c r="GY223" t="str">
        <f t="shared" si="604"/>
        <v xml:space="preserve">¿El agente explica el ciclo de facturación adecuadamente? </v>
      </c>
      <c r="GZ223" t="str">
        <f t="shared" si="605"/>
        <v/>
      </c>
      <c r="HA223" t="str">
        <f t="shared" si="606"/>
        <v/>
      </c>
      <c r="HB223" t="str">
        <f t="shared" si="607"/>
        <v/>
      </c>
      <c r="HC223" t="str">
        <f t="shared" si="608"/>
        <v/>
      </c>
      <c r="HD223" t="str">
        <f t="shared" si="609"/>
        <v/>
      </c>
      <c r="HE223" t="str">
        <f t="shared" si="610"/>
        <v/>
      </c>
      <c r="HF223" t="str">
        <f t="shared" si="611"/>
        <v/>
      </c>
      <c r="HG223" t="str">
        <f t="shared" si="612"/>
        <v/>
      </c>
      <c r="HH223" t="str">
        <f t="shared" si="613"/>
        <v/>
      </c>
      <c r="HI223" t="str">
        <f t="shared" si="614"/>
        <v/>
      </c>
      <c r="HJ223" t="str">
        <f t="shared" si="615"/>
        <v/>
      </c>
      <c r="HK223" t="str">
        <f t="shared" si="616"/>
        <v/>
      </c>
      <c r="HL223" t="str">
        <f t="shared" si="617"/>
        <v/>
      </c>
      <c r="HM223" t="str">
        <f t="shared" si="618"/>
        <v/>
      </c>
      <c r="HN223" t="str">
        <f t="shared" si="619"/>
        <v/>
      </c>
      <c r="HO223" t="str">
        <f t="shared" si="620"/>
        <v/>
      </c>
      <c r="HP223" t="str">
        <f t="shared" si="621"/>
        <v/>
      </c>
      <c r="HQ223" t="e">
        <f>IF(#REF!="No",#REF!,"")</f>
        <v>#REF!</v>
      </c>
      <c r="HR223" t="e">
        <f>IF(#REF!="No",#REF!,"")</f>
        <v>#REF!</v>
      </c>
      <c r="HS223" t="str">
        <f t="shared" si="622"/>
        <v xml:space="preserve">¿El agente ofrece adecuadamente un producto adicional? </v>
      </c>
      <c r="HT223" t="str">
        <f t="shared" si="623"/>
        <v xml:space="preserve">¿El agente realiza venta cruzada cuando corresponde? </v>
      </c>
      <c r="HU223" t="str">
        <f t="shared" si="624"/>
        <v xml:space="preserve">¿El agente indaga o sondea adecuadamente las necesidades del cliente? </v>
      </c>
      <c r="HV223" t="str">
        <f t="shared" si="625"/>
        <v/>
      </c>
      <c r="HW223" t="str">
        <f t="shared" si="626"/>
        <v xml:space="preserve">¿El agente realiza seguimiento adecuado al caso o solicitud? </v>
      </c>
      <c r="HX223" t="str">
        <f t="shared" si="627"/>
        <v xml:space="preserve">¿El agente maneja correctamente las objeciones del cliente? </v>
      </c>
      <c r="HY223" t="str">
        <f t="shared" si="628"/>
        <v/>
      </c>
      <c r="HZ223" t="str">
        <f t="shared" si="629"/>
        <v/>
      </c>
      <c r="IA223" t="str">
        <f t="shared" si="630"/>
        <v/>
      </c>
      <c r="IB223" t="str">
        <f t="shared" si="631"/>
        <v/>
      </c>
      <c r="IC223" t="str">
        <f t="shared" si="632"/>
        <v/>
      </c>
      <c r="ID223" s="187" t="str">
        <f t="shared" si="633"/>
        <v/>
      </c>
      <c r="IE223" s="187" t="str">
        <f t="shared" si="634"/>
        <v/>
      </c>
      <c r="IF223" s="187" t="str">
        <f t="shared" si="635"/>
        <v/>
      </c>
      <c r="IG223" s="187" t="str">
        <f t="shared" si="636"/>
        <v/>
      </c>
      <c r="IH223" s="78" t="str">
        <f>A223&amp;" "&amp;F223&amp;" "&amp;Data[[#This Row],[mes]]</f>
        <v>Yosuany Milagros Muñoz Apolayo Outbound jun-26</v>
      </c>
      <c r="II223" s="78">
        <f t="shared" si="671"/>
        <v>3</v>
      </c>
      <c r="IJ223" s="78">
        <f t="shared" si="711"/>
        <v>0</v>
      </c>
      <c r="IK223" s="78">
        <f>IF(Data[[#This Row],[Muestra Critica]]&gt;0,Data[[#This Row],[Muestra Critica]],"")</f>
        <v>1</v>
      </c>
      <c r="IL223" s="209">
        <f>IF(IK223="","",COUNTIF($IK$3:$IK638,IK223))</f>
        <v>397</v>
      </c>
      <c r="IM223" s="209">
        <f t="shared" si="712"/>
        <v>0</v>
      </c>
      <c r="IN223" s="188" t="str">
        <f t="shared" si="637"/>
        <v>jun-26</v>
      </c>
      <c r="IO223" s="78"/>
      <c r="IP223" s="78"/>
      <c r="IQ223" s="78"/>
      <c r="IR223" s="78"/>
      <c r="IS223" s="78" t="str">
        <f ca="1">IFERROR(_xlfn.XLOOKUP(A:A,HC!B:B,HC!E:E,,0),0)</f>
        <v>&gt; 60 dias</v>
      </c>
    </row>
    <row r="224" spans="1:253" ht="15.5">
      <c r="A224" s="205" t="s">
        <v>350</v>
      </c>
      <c r="B224" s="205">
        <v>67280367</v>
      </c>
      <c r="C224" s="210">
        <v>46174</v>
      </c>
      <c r="D224" s="205" t="s">
        <v>449</v>
      </c>
      <c r="E224" s="205" t="s">
        <v>431</v>
      </c>
      <c r="F224" s="205" t="s">
        <v>32</v>
      </c>
      <c r="G224" s="205" t="s">
        <v>436</v>
      </c>
      <c r="H224" s="205" t="s">
        <v>455</v>
      </c>
      <c r="I224" s="206" t="s">
        <v>447</v>
      </c>
      <c r="J224" s="168" t="s">
        <v>33</v>
      </c>
      <c r="K224" s="168" t="s">
        <v>33</v>
      </c>
      <c r="L224" s="168" t="s">
        <v>33</v>
      </c>
      <c r="M224" s="168" t="s">
        <v>33</v>
      </c>
      <c r="N224" s="168" t="s">
        <v>33</v>
      </c>
      <c r="O224" s="168" t="s">
        <v>33</v>
      </c>
      <c r="P224" s="168" t="s">
        <v>33</v>
      </c>
      <c r="Q224" s="168" t="s">
        <v>33</v>
      </c>
      <c r="R224" s="168" t="s">
        <v>33</v>
      </c>
      <c r="S224" s="168" t="s">
        <v>33</v>
      </c>
      <c r="T224" s="168" t="s">
        <v>33</v>
      </c>
      <c r="U224" s="168" t="s">
        <v>33</v>
      </c>
      <c r="V224" s="169" t="s">
        <v>33</v>
      </c>
      <c r="W224" s="169" t="s">
        <v>33</v>
      </c>
      <c r="X224" s="169" t="s">
        <v>33</v>
      </c>
      <c r="Y224" s="169" t="s">
        <v>33</v>
      </c>
      <c r="Z224" s="169" t="s">
        <v>33</v>
      </c>
      <c r="AA224" s="169" t="s">
        <v>33</v>
      </c>
      <c r="AB224" s="169" t="s">
        <v>33</v>
      </c>
      <c r="AC224" s="169" t="s">
        <v>33</v>
      </c>
      <c r="AD224" s="169" t="s">
        <v>33</v>
      </c>
      <c r="AE224" s="169" t="s">
        <v>33</v>
      </c>
      <c r="AF224" s="169" t="s">
        <v>33</v>
      </c>
      <c r="AG224" s="169" t="s">
        <v>33</v>
      </c>
      <c r="AH224" s="169" t="s">
        <v>33</v>
      </c>
      <c r="AI224" s="169" t="s">
        <v>33</v>
      </c>
      <c r="AJ224" s="169" t="s">
        <v>33</v>
      </c>
      <c r="AK224" s="169" t="s">
        <v>33</v>
      </c>
      <c r="AL224" s="169" t="s">
        <v>33</v>
      </c>
      <c r="AM224" s="169" t="s">
        <v>33</v>
      </c>
      <c r="AN224" s="169" t="s">
        <v>33</v>
      </c>
      <c r="AO224" s="169" t="s">
        <v>33</v>
      </c>
      <c r="AP224" s="169" t="s">
        <v>33</v>
      </c>
      <c r="AQ224" s="169" t="s">
        <v>464</v>
      </c>
      <c r="AR224" s="169" t="s">
        <v>33</v>
      </c>
      <c r="AS224" s="169" t="s">
        <v>33</v>
      </c>
      <c r="AT224" s="169" t="s">
        <v>33</v>
      </c>
      <c r="AU224" s="169" t="s">
        <v>33</v>
      </c>
      <c r="AV224" s="169" t="s">
        <v>33</v>
      </c>
      <c r="AW224" s="169" t="s">
        <v>34</v>
      </c>
      <c r="AX224" s="169" t="s">
        <v>33</v>
      </c>
      <c r="AY224" s="169" t="s">
        <v>33</v>
      </c>
      <c r="AZ224" s="169" t="s">
        <v>33</v>
      </c>
      <c r="BA224" s="169" t="s">
        <v>33</v>
      </c>
      <c r="BB224" s="169" t="s">
        <v>33</v>
      </c>
      <c r="BC224" s="207" t="s">
        <v>33</v>
      </c>
      <c r="BD224" s="207" t="s">
        <v>33</v>
      </c>
      <c r="BE224" s="207" t="s">
        <v>33</v>
      </c>
      <c r="BF224" s="208" t="s">
        <v>33</v>
      </c>
      <c r="BG224" s="196"/>
      <c r="BH224" s="211" t="str">
        <f>Data[[#This Row],[Tipo de Muestra]]</f>
        <v>Critica</v>
      </c>
      <c r="BI224" s="196"/>
      <c r="BJ224" s="196"/>
      <c r="BK224">
        <f t="shared" si="545"/>
        <v>1</v>
      </c>
      <c r="BL224">
        <f t="shared" si="546"/>
        <v>1</v>
      </c>
      <c r="BM224">
        <f t="shared" si="672"/>
        <v>1</v>
      </c>
      <c r="BN224">
        <f t="shared" si="673"/>
        <v>1</v>
      </c>
      <c r="BO224">
        <f t="shared" si="674"/>
        <v>1</v>
      </c>
      <c r="BP224">
        <f t="shared" si="675"/>
        <v>1</v>
      </c>
      <c r="BQ224">
        <f t="shared" si="676"/>
        <v>1</v>
      </c>
      <c r="BR224">
        <f t="shared" si="677"/>
        <v>1</v>
      </c>
      <c r="BS224">
        <f t="shared" si="678"/>
        <v>1</v>
      </c>
      <c r="BT224">
        <f t="shared" si="679"/>
        <v>1</v>
      </c>
      <c r="BU224">
        <f t="shared" si="680"/>
        <v>1</v>
      </c>
      <c r="BV224">
        <f t="shared" si="681"/>
        <v>1</v>
      </c>
      <c r="BW224">
        <f t="shared" si="682"/>
        <v>1</v>
      </c>
      <c r="BX224">
        <f t="shared" si="683"/>
        <v>1</v>
      </c>
      <c r="BY224">
        <f t="shared" si="684"/>
        <v>1</v>
      </c>
      <c r="BZ224">
        <f t="shared" si="685"/>
        <v>1</v>
      </c>
      <c r="CA224">
        <f t="shared" si="686"/>
        <v>1</v>
      </c>
      <c r="CB224">
        <f t="shared" si="687"/>
        <v>1</v>
      </c>
      <c r="CC224">
        <f t="shared" si="688"/>
        <v>1</v>
      </c>
      <c r="CD224">
        <f t="shared" si="689"/>
        <v>1</v>
      </c>
      <c r="CE224">
        <f t="shared" si="690"/>
        <v>1</v>
      </c>
      <c r="CF224">
        <f t="shared" si="638"/>
        <v>1</v>
      </c>
      <c r="CG224">
        <f t="shared" si="639"/>
        <v>1</v>
      </c>
      <c r="CH224">
        <f t="shared" si="640"/>
        <v>1</v>
      </c>
      <c r="CI224">
        <f t="shared" si="641"/>
        <v>1</v>
      </c>
      <c r="CJ224">
        <f t="shared" si="642"/>
        <v>1</v>
      </c>
      <c r="CK224">
        <f t="shared" si="643"/>
        <v>1</v>
      </c>
      <c r="CL224">
        <f t="shared" si="644"/>
        <v>1</v>
      </c>
      <c r="CM224">
        <f t="shared" si="645"/>
        <v>1</v>
      </c>
      <c r="CN224">
        <f t="shared" si="646"/>
        <v>1</v>
      </c>
      <c r="CO224">
        <f t="shared" si="647"/>
        <v>1</v>
      </c>
      <c r="CP224">
        <f t="shared" si="648"/>
        <v>1</v>
      </c>
      <c r="CQ224">
        <f t="shared" si="649"/>
        <v>1</v>
      </c>
      <c r="CR224">
        <f t="shared" si="650"/>
        <v>1</v>
      </c>
      <c r="CS224">
        <f t="shared" si="651"/>
        <v>1</v>
      </c>
      <c r="CT224">
        <f t="shared" si="652"/>
        <v>1</v>
      </c>
      <c r="CU224">
        <f t="shared" si="653"/>
        <v>1</v>
      </c>
      <c r="CV224">
        <f t="shared" si="654"/>
        <v>1</v>
      </c>
      <c r="CW224">
        <f t="shared" si="655"/>
        <v>0</v>
      </c>
      <c r="CX224">
        <f t="shared" si="656"/>
        <v>1</v>
      </c>
      <c r="CY224">
        <f t="shared" si="657"/>
        <v>1</v>
      </c>
      <c r="CZ224">
        <f t="shared" si="658"/>
        <v>1</v>
      </c>
      <c r="DA224">
        <f t="shared" si="659"/>
        <v>1</v>
      </c>
      <c r="DB224">
        <f t="shared" si="660"/>
        <v>1</v>
      </c>
      <c r="DC224" s="187">
        <f t="shared" si="661"/>
        <v>1</v>
      </c>
      <c r="DD224" s="187">
        <f t="shared" si="662"/>
        <v>1</v>
      </c>
      <c r="DE224" s="187">
        <f t="shared" si="663"/>
        <v>1</v>
      </c>
      <c r="DF224" s="187">
        <f t="shared" si="547"/>
        <v>1</v>
      </c>
      <c r="DG224">
        <f t="shared" si="691"/>
        <v>1</v>
      </c>
      <c r="DH224" s="7">
        <f t="shared" si="548"/>
        <v>0.15</v>
      </c>
      <c r="DI224" s="7">
        <f t="shared" si="549"/>
        <v>0.15</v>
      </c>
      <c r="DJ224" s="7">
        <f t="shared" si="550"/>
        <v>0.15</v>
      </c>
      <c r="DK224" s="7">
        <f t="shared" si="692"/>
        <v>0.15</v>
      </c>
      <c r="DL224" s="7">
        <f t="shared" si="551"/>
        <v>0.3</v>
      </c>
      <c r="DM224" s="7">
        <f t="shared" si="552"/>
        <v>0.3</v>
      </c>
      <c r="DN224" s="7">
        <f t="shared" si="553"/>
        <v>0.3</v>
      </c>
      <c r="DO224" s="7">
        <f t="shared" si="554"/>
        <v>0.3</v>
      </c>
      <c r="DP224" s="7">
        <f>IF(MIN(Data[[#This Row],[¿El agente demuestra escucha activa durante la gestión?6]:[¿El agente parafrasea para confirmar entendimiento?9]])=0,0,30%)</f>
        <v>0.3</v>
      </c>
      <c r="DQ224" s="7">
        <f t="shared" si="555"/>
        <v>0.3</v>
      </c>
      <c r="DR224" s="7">
        <f t="shared" si="556"/>
        <v>0.3</v>
      </c>
      <c r="DS224" s="7">
        <f t="shared" si="557"/>
        <v>0.3</v>
      </c>
      <c r="DT224" s="7">
        <f t="shared" si="558"/>
        <v>0.3</v>
      </c>
      <c r="DU224" s="7">
        <f>IF(MIN(Data[[#This Row],[¿El agente adapta su comunicación al cliente?11]:[¿El agente utiliza el plural corporativo correctamente?14]])=0,0,30%)</f>
        <v>0.3</v>
      </c>
      <c r="DV224" s="7">
        <f t="shared" si="559"/>
        <v>0.25</v>
      </c>
      <c r="DW224" s="7">
        <f t="shared" si="693"/>
        <v>0.25</v>
      </c>
      <c r="DX224" s="7">
        <f t="shared" si="694"/>
        <v>1</v>
      </c>
      <c r="DY224" s="7">
        <f t="shared" si="664"/>
        <v>1</v>
      </c>
      <c r="DZ224" s="7">
        <f t="shared" si="665"/>
        <v>1</v>
      </c>
      <c r="EA224" s="7">
        <f t="shared" si="666"/>
        <v>1</v>
      </c>
      <c r="EB224" s="7">
        <f t="shared" si="667"/>
        <v>1</v>
      </c>
      <c r="EC224" s="7">
        <f t="shared" si="695"/>
        <v>1</v>
      </c>
      <c r="ED224" s="7">
        <f t="shared" si="560"/>
        <v>1</v>
      </c>
      <c r="EE224" s="7">
        <f t="shared" si="561"/>
        <v>1</v>
      </c>
      <c r="EF224" s="7">
        <f>IF(SUM(Data[[#This Row],[¿El agente presenta correctamente los beneficios del producto?23]:[¿El agente comunica beneficios emocionales al cliente?24]])=200%,100%,0%)</f>
        <v>1</v>
      </c>
      <c r="EG224" s="7">
        <f t="shared" si="562"/>
        <v>1</v>
      </c>
      <c r="EH224" s="7">
        <f t="shared" si="563"/>
        <v>1</v>
      </c>
      <c r="EI224" s="7">
        <f t="shared" si="564"/>
        <v>1</v>
      </c>
      <c r="EJ224" s="7">
        <f t="shared" si="696"/>
        <v>1</v>
      </c>
      <c r="EK224" s="7">
        <f t="shared" si="565"/>
        <v>1</v>
      </c>
      <c r="EL224" s="7">
        <f>+Data[[#This Row],[¿El agente explica los términos y condiciones del servicio?28]]</f>
        <v>1</v>
      </c>
      <c r="EM224" s="7">
        <f t="shared" si="566"/>
        <v>1</v>
      </c>
      <c r="EN224" s="7">
        <f>+Data[[#This Row],[¿El agente identifica correctamente la solicitud del cliente? 2]]</f>
        <v>1</v>
      </c>
      <c r="EO224" s="7">
        <f t="shared" si="567"/>
        <v>1</v>
      </c>
      <c r="EP224" s="7">
        <f t="shared" si="568"/>
        <v>1</v>
      </c>
      <c r="EQ224" s="7">
        <f t="shared" si="569"/>
        <v>1</v>
      </c>
      <c r="ER224" s="7">
        <f t="shared" si="697"/>
        <v>1</v>
      </c>
      <c r="ES224" s="7">
        <f t="shared" si="570"/>
        <v>1</v>
      </c>
      <c r="ET224" s="7">
        <f t="shared" si="571"/>
        <v>1</v>
      </c>
      <c r="EU224" s="7">
        <f t="shared" si="698"/>
        <v>1</v>
      </c>
      <c r="EV224" s="7">
        <f t="shared" si="572"/>
        <v>1</v>
      </c>
      <c r="EW224" s="7">
        <f t="shared" si="573"/>
        <v>1</v>
      </c>
      <c r="EX224" s="7">
        <f t="shared" si="668"/>
        <v>1</v>
      </c>
      <c r="EY224" s="7">
        <f t="shared" si="669"/>
        <v>1</v>
      </c>
      <c r="EZ224" s="7">
        <f t="shared" si="574"/>
        <v>1</v>
      </c>
      <c r="FA224" s="7">
        <f t="shared" si="670"/>
        <v>1</v>
      </c>
      <c r="FB224" s="7">
        <f t="shared" si="699"/>
        <v>1</v>
      </c>
      <c r="FC224" s="7">
        <f t="shared" si="700"/>
        <v>1</v>
      </c>
      <c r="FD224" s="7">
        <f t="shared" si="575"/>
        <v>1</v>
      </c>
      <c r="FE224" s="7">
        <f t="shared" si="576"/>
        <v>1</v>
      </c>
      <c r="FF224" s="7">
        <f t="shared" si="577"/>
        <v>1</v>
      </c>
      <c r="FG224" s="7">
        <f t="shared" si="578"/>
        <v>1</v>
      </c>
      <c r="FH224" s="7">
        <f t="shared" si="579"/>
        <v>1</v>
      </c>
      <c r="FI224" s="7">
        <f t="shared" si="580"/>
        <v>0</v>
      </c>
      <c r="FJ224" s="7">
        <f t="shared" si="701"/>
        <v>0</v>
      </c>
      <c r="FK224" s="7">
        <f t="shared" si="581"/>
        <v>1</v>
      </c>
      <c r="FL224" s="7">
        <f>+Data[[#This Row],[¿El agente gestiona la oferta según la campaña vigente?48]]</f>
        <v>1</v>
      </c>
      <c r="FM224" s="7">
        <f t="shared" si="582"/>
        <v>1</v>
      </c>
      <c r="FN224" s="7">
        <f t="shared" si="583"/>
        <v>1</v>
      </c>
      <c r="FO224" s="7">
        <f t="shared" si="584"/>
        <v>1</v>
      </c>
      <c r="FP224" s="7">
        <f t="shared" si="702"/>
        <v>1</v>
      </c>
      <c r="FQ224" s="7">
        <f t="shared" si="585"/>
        <v>1</v>
      </c>
      <c r="FR224" s="7">
        <f>+Data[[#This Row],[¿El agente registra correctamente todas las interacciones?52]]</f>
        <v>1</v>
      </c>
      <c r="FS224" s="7">
        <f t="shared" si="703"/>
        <v>0</v>
      </c>
      <c r="FT224" s="240">
        <f t="shared" si="586"/>
        <v>1</v>
      </c>
      <c r="FU224" s="7">
        <f>+Data[[#This Row],[¿El agente confirma la titularidad del cliente adecuadamente?53]]</f>
        <v>1</v>
      </c>
      <c r="FV224" s="240">
        <f t="shared" si="587"/>
        <v>1</v>
      </c>
      <c r="FW224" s="240">
        <f t="shared" si="588"/>
        <v>1</v>
      </c>
      <c r="FX224" s="7">
        <f t="shared" si="704"/>
        <v>1</v>
      </c>
      <c r="FY224" s="240">
        <f t="shared" si="589"/>
        <v>1</v>
      </c>
      <c r="FZ224" s="7">
        <f>+Data[[#This Row],[¿El agente evita compartir información sensible?56]]</f>
        <v>1</v>
      </c>
      <c r="GA224" s="7">
        <f t="shared" si="705"/>
        <v>1</v>
      </c>
      <c r="GB224" s="189">
        <f t="shared" si="706"/>
        <v>0.1</v>
      </c>
      <c r="GC224" s="189">
        <f t="shared" si="707"/>
        <v>0.3</v>
      </c>
      <c r="GD224" s="190">
        <f t="shared" si="708"/>
        <v>0</v>
      </c>
      <c r="GE224" s="190">
        <f t="shared" si="709"/>
        <v>0.3</v>
      </c>
      <c r="GF224" s="7">
        <f t="shared" si="710"/>
        <v>0.7</v>
      </c>
      <c r="GG224" s="187">
        <f>1</f>
        <v>1</v>
      </c>
      <c r="GH224" s="187">
        <f t="shared" si="590"/>
        <v>1</v>
      </c>
      <c r="GI224" t="str">
        <f t="shared" si="591"/>
        <v/>
      </c>
      <c r="GJ224" t="str">
        <f t="shared" si="592"/>
        <v/>
      </c>
      <c r="GK224" t="str">
        <f t="shared" si="593"/>
        <v/>
      </c>
      <c r="GN224" t="str">
        <f t="shared" si="594"/>
        <v/>
      </c>
      <c r="GO224" t="str">
        <f t="shared" si="595"/>
        <v/>
      </c>
      <c r="GP224" t="str">
        <f t="shared" si="596"/>
        <v/>
      </c>
      <c r="GQ224" t="str">
        <f t="shared" si="597"/>
        <v/>
      </c>
      <c r="GR224" t="str">
        <f t="shared" si="598"/>
        <v/>
      </c>
      <c r="GS224" t="str">
        <f t="shared" si="599"/>
        <v/>
      </c>
      <c r="GT224" t="str">
        <f t="shared" si="600"/>
        <v/>
      </c>
      <c r="GU224" t="e">
        <f>IF(#REF!="No",#REF!,"")</f>
        <v>#REF!</v>
      </c>
      <c r="GV224" t="str">
        <f t="shared" si="601"/>
        <v/>
      </c>
      <c r="GW224" t="str">
        <f t="shared" si="602"/>
        <v/>
      </c>
      <c r="GX224" t="str">
        <f t="shared" si="603"/>
        <v/>
      </c>
      <c r="GY224" t="str">
        <f t="shared" si="604"/>
        <v/>
      </c>
      <c r="GZ224" t="str">
        <f t="shared" si="605"/>
        <v/>
      </c>
      <c r="HA224" t="str">
        <f t="shared" si="606"/>
        <v/>
      </c>
      <c r="HB224" t="str">
        <f t="shared" si="607"/>
        <v/>
      </c>
      <c r="HC224" t="str">
        <f t="shared" si="608"/>
        <v/>
      </c>
      <c r="HD224" t="str">
        <f t="shared" si="609"/>
        <v/>
      </c>
      <c r="HE224" t="str">
        <f t="shared" si="610"/>
        <v/>
      </c>
      <c r="HF224" t="str">
        <f t="shared" si="611"/>
        <v/>
      </c>
      <c r="HG224" t="str">
        <f t="shared" si="612"/>
        <v/>
      </c>
      <c r="HH224" t="str">
        <f t="shared" si="613"/>
        <v/>
      </c>
      <c r="HI224" t="str">
        <f t="shared" si="614"/>
        <v/>
      </c>
      <c r="HJ224" t="str">
        <f t="shared" si="615"/>
        <v/>
      </c>
      <c r="HK224" t="str">
        <f t="shared" si="616"/>
        <v/>
      </c>
      <c r="HL224" t="str">
        <f t="shared" si="617"/>
        <v/>
      </c>
      <c r="HM224" t="str">
        <f t="shared" si="618"/>
        <v/>
      </c>
      <c r="HN224" t="str">
        <f t="shared" si="619"/>
        <v/>
      </c>
      <c r="HO224" t="str">
        <f t="shared" si="620"/>
        <v/>
      </c>
      <c r="HP224" t="str">
        <f t="shared" si="621"/>
        <v/>
      </c>
      <c r="HQ224" t="e">
        <f>IF(#REF!="No",#REF!,"")</f>
        <v>#REF!</v>
      </c>
      <c r="HR224" t="e">
        <f>IF(#REF!="No",#REF!,"")</f>
        <v>#REF!</v>
      </c>
      <c r="HS224" t="str">
        <f t="shared" si="622"/>
        <v/>
      </c>
      <c r="HT224" t="str">
        <f t="shared" si="623"/>
        <v/>
      </c>
      <c r="HU224" t="str">
        <f t="shared" si="624"/>
        <v/>
      </c>
      <c r="HV224" t="str">
        <f t="shared" si="625"/>
        <v/>
      </c>
      <c r="HW224" t="str">
        <f t="shared" si="626"/>
        <v/>
      </c>
      <c r="HX224" t="str">
        <f t="shared" si="627"/>
        <v xml:space="preserve">¿El agente maneja correctamente las objeciones del cliente? </v>
      </c>
      <c r="HY224" t="str">
        <f t="shared" si="628"/>
        <v/>
      </c>
      <c r="HZ224" t="str">
        <f t="shared" si="629"/>
        <v/>
      </c>
      <c r="IA224" t="str">
        <f t="shared" si="630"/>
        <v/>
      </c>
      <c r="IB224" t="str">
        <f t="shared" si="631"/>
        <v/>
      </c>
      <c r="IC224" t="str">
        <f t="shared" si="632"/>
        <v/>
      </c>
      <c r="ID224" s="187" t="str">
        <f t="shared" si="633"/>
        <v/>
      </c>
      <c r="IE224" s="187" t="str">
        <f t="shared" si="634"/>
        <v/>
      </c>
      <c r="IF224" s="187" t="str">
        <f t="shared" si="635"/>
        <v/>
      </c>
      <c r="IG224" s="187" t="str">
        <f t="shared" si="636"/>
        <v/>
      </c>
      <c r="IH224" s="78" t="str">
        <f>A224&amp;" "&amp;F224&amp;" "&amp;Data[[#This Row],[mes]]</f>
        <v>Aleshka Sachell Ambulo Prado Outbound jun-26</v>
      </c>
      <c r="II224" s="78">
        <f t="shared" si="671"/>
        <v>1</v>
      </c>
      <c r="IJ224" s="78">
        <f t="shared" si="711"/>
        <v>1</v>
      </c>
      <c r="IK224" s="78">
        <f>IF(Data[[#This Row],[Muestra Critica]]&gt;0,Data[[#This Row],[Muestra Critica]],"")</f>
        <v>1</v>
      </c>
      <c r="IL224" s="209">
        <f>IF(IK224="","",COUNTIF($IK$3:$IK639,IK224))</f>
        <v>397</v>
      </c>
      <c r="IM224" s="209">
        <f t="shared" si="712"/>
        <v>0</v>
      </c>
      <c r="IN224" s="188" t="str">
        <f t="shared" si="637"/>
        <v>jun-26</v>
      </c>
      <c r="IO224" s="78"/>
      <c r="IP224" s="78"/>
      <c r="IQ224" s="78"/>
      <c r="IR224" s="78"/>
      <c r="IS224" s="78" t="str">
        <f ca="1">IFERROR(_xlfn.XLOOKUP(A:A,HC!B:B,HC!E:E,,0),0)</f>
        <v>&gt; 60 dias</v>
      </c>
    </row>
    <row r="225" spans="1:253" ht="15.5">
      <c r="A225" s="205" t="s">
        <v>353</v>
      </c>
      <c r="B225" s="205">
        <v>64037755</v>
      </c>
      <c r="C225" s="210">
        <v>46174</v>
      </c>
      <c r="D225" s="205" t="s">
        <v>449</v>
      </c>
      <c r="E225" s="205" t="s">
        <v>431</v>
      </c>
      <c r="F225" s="205" t="s">
        <v>32</v>
      </c>
      <c r="G225" s="205" t="s">
        <v>436</v>
      </c>
      <c r="H225" s="205" t="s">
        <v>455</v>
      </c>
      <c r="I225" s="206" t="s">
        <v>447</v>
      </c>
      <c r="J225" s="168" t="s">
        <v>33</v>
      </c>
      <c r="K225" s="168" t="s">
        <v>33</v>
      </c>
      <c r="L225" s="168" t="s">
        <v>33</v>
      </c>
      <c r="M225" s="168" t="s">
        <v>33</v>
      </c>
      <c r="N225" s="168" t="s">
        <v>33</v>
      </c>
      <c r="O225" s="168" t="s">
        <v>33</v>
      </c>
      <c r="P225" s="168" t="s">
        <v>33</v>
      </c>
      <c r="Q225" s="168" t="s">
        <v>33</v>
      </c>
      <c r="R225" s="168" t="s">
        <v>33</v>
      </c>
      <c r="S225" s="168" t="s">
        <v>33</v>
      </c>
      <c r="T225" s="168" t="s">
        <v>33</v>
      </c>
      <c r="U225" s="168" t="s">
        <v>33</v>
      </c>
      <c r="V225" s="169" t="s">
        <v>33</v>
      </c>
      <c r="W225" s="169" t="s">
        <v>33</v>
      </c>
      <c r="X225" s="169" t="s">
        <v>33</v>
      </c>
      <c r="Y225" s="169" t="s">
        <v>33</v>
      </c>
      <c r="Z225" s="169" t="s">
        <v>33</v>
      </c>
      <c r="AA225" s="169" t="s">
        <v>33</v>
      </c>
      <c r="AB225" s="169" t="s">
        <v>33</v>
      </c>
      <c r="AC225" s="169" t="s">
        <v>33</v>
      </c>
      <c r="AD225" s="169" t="s">
        <v>33</v>
      </c>
      <c r="AE225" s="169" t="s">
        <v>33</v>
      </c>
      <c r="AF225" s="169" t="s">
        <v>33</v>
      </c>
      <c r="AG225" s="169" t="s">
        <v>33</v>
      </c>
      <c r="AH225" s="169" t="s">
        <v>33</v>
      </c>
      <c r="AI225" s="169" t="s">
        <v>33</v>
      </c>
      <c r="AJ225" s="169" t="s">
        <v>33</v>
      </c>
      <c r="AK225" s="169" t="s">
        <v>33</v>
      </c>
      <c r="AL225" s="169" t="s">
        <v>33</v>
      </c>
      <c r="AM225" s="169" t="s">
        <v>33</v>
      </c>
      <c r="AN225" s="169" t="s">
        <v>33</v>
      </c>
      <c r="AO225" s="169" t="s">
        <v>33</v>
      </c>
      <c r="AP225" s="169" t="s">
        <v>33</v>
      </c>
      <c r="AQ225" s="169" t="s">
        <v>464</v>
      </c>
      <c r="AR225" s="169" t="s">
        <v>33</v>
      </c>
      <c r="AS225" s="169" t="s">
        <v>33</v>
      </c>
      <c r="AT225" s="169" t="s">
        <v>33</v>
      </c>
      <c r="AU225" s="169" t="s">
        <v>33</v>
      </c>
      <c r="AV225" s="169" t="s">
        <v>34</v>
      </c>
      <c r="AW225" s="169" t="s">
        <v>34</v>
      </c>
      <c r="AX225" s="169" t="s">
        <v>33</v>
      </c>
      <c r="AY225" s="169" t="s">
        <v>33</v>
      </c>
      <c r="AZ225" s="169" t="s">
        <v>33</v>
      </c>
      <c r="BA225" s="169" t="s">
        <v>33</v>
      </c>
      <c r="BB225" s="169" t="s">
        <v>33</v>
      </c>
      <c r="BC225" s="207" t="s">
        <v>33</v>
      </c>
      <c r="BD225" s="207" t="s">
        <v>33</v>
      </c>
      <c r="BE225" s="207" t="s">
        <v>33</v>
      </c>
      <c r="BF225" s="208" t="s">
        <v>33</v>
      </c>
      <c r="BG225" s="196"/>
      <c r="BH225" s="211" t="str">
        <f>Data[[#This Row],[Tipo de Muestra]]</f>
        <v>Critica</v>
      </c>
      <c r="BI225" s="196"/>
      <c r="BJ225" s="196"/>
      <c r="BK225">
        <f t="shared" si="545"/>
        <v>1</v>
      </c>
      <c r="BL225">
        <f t="shared" si="546"/>
        <v>1</v>
      </c>
      <c r="BM225">
        <f t="shared" si="672"/>
        <v>1</v>
      </c>
      <c r="BN225">
        <f t="shared" si="673"/>
        <v>1</v>
      </c>
      <c r="BO225">
        <f t="shared" si="674"/>
        <v>1</v>
      </c>
      <c r="BP225">
        <f t="shared" si="675"/>
        <v>1</v>
      </c>
      <c r="BQ225">
        <f t="shared" si="676"/>
        <v>1</v>
      </c>
      <c r="BR225">
        <f t="shared" si="677"/>
        <v>1</v>
      </c>
      <c r="BS225">
        <f t="shared" si="678"/>
        <v>1</v>
      </c>
      <c r="BT225">
        <f t="shared" si="679"/>
        <v>1</v>
      </c>
      <c r="BU225">
        <f t="shared" si="680"/>
        <v>1</v>
      </c>
      <c r="BV225">
        <f t="shared" si="681"/>
        <v>1</v>
      </c>
      <c r="BW225">
        <f t="shared" si="682"/>
        <v>1</v>
      </c>
      <c r="BX225">
        <f t="shared" si="683"/>
        <v>1</v>
      </c>
      <c r="BY225">
        <f t="shared" si="684"/>
        <v>1</v>
      </c>
      <c r="BZ225">
        <f t="shared" si="685"/>
        <v>1</v>
      </c>
      <c r="CA225">
        <f t="shared" si="686"/>
        <v>1</v>
      </c>
      <c r="CB225">
        <f t="shared" si="687"/>
        <v>1</v>
      </c>
      <c r="CC225">
        <f t="shared" si="688"/>
        <v>1</v>
      </c>
      <c r="CD225">
        <f t="shared" si="689"/>
        <v>1</v>
      </c>
      <c r="CE225">
        <f t="shared" si="690"/>
        <v>1</v>
      </c>
      <c r="CF225">
        <f t="shared" si="638"/>
        <v>1</v>
      </c>
      <c r="CG225">
        <f t="shared" si="639"/>
        <v>1</v>
      </c>
      <c r="CH225">
        <f t="shared" si="640"/>
        <v>1</v>
      </c>
      <c r="CI225">
        <f t="shared" si="641"/>
        <v>1</v>
      </c>
      <c r="CJ225">
        <f t="shared" si="642"/>
        <v>1</v>
      </c>
      <c r="CK225">
        <f t="shared" si="643"/>
        <v>1</v>
      </c>
      <c r="CL225">
        <f t="shared" si="644"/>
        <v>1</v>
      </c>
      <c r="CM225">
        <f t="shared" si="645"/>
        <v>1</v>
      </c>
      <c r="CN225">
        <f t="shared" si="646"/>
        <v>1</v>
      </c>
      <c r="CO225">
        <f t="shared" si="647"/>
        <v>1</v>
      </c>
      <c r="CP225">
        <f t="shared" si="648"/>
        <v>1</v>
      </c>
      <c r="CQ225">
        <f t="shared" si="649"/>
        <v>1</v>
      </c>
      <c r="CR225">
        <f t="shared" si="650"/>
        <v>1</v>
      </c>
      <c r="CS225">
        <f t="shared" si="651"/>
        <v>1</v>
      </c>
      <c r="CT225">
        <f t="shared" si="652"/>
        <v>1</v>
      </c>
      <c r="CU225">
        <f t="shared" si="653"/>
        <v>1</v>
      </c>
      <c r="CV225">
        <f t="shared" si="654"/>
        <v>0</v>
      </c>
      <c r="CW225">
        <f t="shared" si="655"/>
        <v>0</v>
      </c>
      <c r="CX225">
        <f t="shared" si="656"/>
        <v>1</v>
      </c>
      <c r="CY225">
        <f t="shared" si="657"/>
        <v>1</v>
      </c>
      <c r="CZ225">
        <f t="shared" si="658"/>
        <v>1</v>
      </c>
      <c r="DA225">
        <f t="shared" si="659"/>
        <v>1</v>
      </c>
      <c r="DB225">
        <f t="shared" si="660"/>
        <v>1</v>
      </c>
      <c r="DC225" s="187">
        <f t="shared" si="661"/>
        <v>1</v>
      </c>
      <c r="DD225" s="187">
        <f t="shared" si="662"/>
        <v>1</v>
      </c>
      <c r="DE225" s="187">
        <f t="shared" si="663"/>
        <v>1</v>
      </c>
      <c r="DF225" s="187">
        <f t="shared" si="547"/>
        <v>1</v>
      </c>
      <c r="DG225">
        <f t="shared" si="691"/>
        <v>1</v>
      </c>
      <c r="DH225" s="7">
        <f t="shared" si="548"/>
        <v>0.15</v>
      </c>
      <c r="DI225" s="7">
        <f t="shared" si="549"/>
        <v>0.15</v>
      </c>
      <c r="DJ225" s="7">
        <f t="shared" si="550"/>
        <v>0.15</v>
      </c>
      <c r="DK225" s="7">
        <f t="shared" si="692"/>
        <v>0.15</v>
      </c>
      <c r="DL225" s="7">
        <f t="shared" si="551"/>
        <v>0.3</v>
      </c>
      <c r="DM225" s="7">
        <f t="shared" si="552"/>
        <v>0.3</v>
      </c>
      <c r="DN225" s="7">
        <f t="shared" si="553"/>
        <v>0.3</v>
      </c>
      <c r="DO225" s="7">
        <f t="shared" si="554"/>
        <v>0.3</v>
      </c>
      <c r="DP225" s="7">
        <f>IF(MIN(Data[[#This Row],[¿El agente demuestra escucha activa durante la gestión?6]:[¿El agente parafrasea para confirmar entendimiento?9]])=0,0,30%)</f>
        <v>0.3</v>
      </c>
      <c r="DQ225" s="7">
        <f t="shared" si="555"/>
        <v>0.3</v>
      </c>
      <c r="DR225" s="7">
        <f t="shared" si="556"/>
        <v>0.3</v>
      </c>
      <c r="DS225" s="7">
        <f t="shared" si="557"/>
        <v>0.3</v>
      </c>
      <c r="DT225" s="7">
        <f t="shared" si="558"/>
        <v>0.3</v>
      </c>
      <c r="DU225" s="7">
        <f>IF(MIN(Data[[#This Row],[¿El agente adapta su comunicación al cliente?11]:[¿El agente utiliza el plural corporativo correctamente?14]])=0,0,30%)</f>
        <v>0.3</v>
      </c>
      <c r="DV225" s="7">
        <f t="shared" si="559"/>
        <v>0.25</v>
      </c>
      <c r="DW225" s="7">
        <f t="shared" si="693"/>
        <v>0.25</v>
      </c>
      <c r="DX225" s="7">
        <f t="shared" si="694"/>
        <v>1</v>
      </c>
      <c r="DY225" s="7">
        <f t="shared" si="664"/>
        <v>1</v>
      </c>
      <c r="DZ225" s="7">
        <f t="shared" si="665"/>
        <v>1</v>
      </c>
      <c r="EA225" s="7">
        <f t="shared" si="666"/>
        <v>1</v>
      </c>
      <c r="EB225" s="7">
        <f t="shared" si="667"/>
        <v>1</v>
      </c>
      <c r="EC225" s="7">
        <f t="shared" si="695"/>
        <v>1</v>
      </c>
      <c r="ED225" s="7">
        <f t="shared" si="560"/>
        <v>1</v>
      </c>
      <c r="EE225" s="7">
        <f t="shared" si="561"/>
        <v>1</v>
      </c>
      <c r="EF225" s="7">
        <f>IF(SUM(Data[[#This Row],[¿El agente presenta correctamente los beneficios del producto?23]:[¿El agente comunica beneficios emocionales al cliente?24]])=200%,100%,0%)</f>
        <v>1</v>
      </c>
      <c r="EG225" s="7">
        <f t="shared" si="562"/>
        <v>1</v>
      </c>
      <c r="EH225" s="7">
        <f t="shared" si="563"/>
        <v>1</v>
      </c>
      <c r="EI225" s="7">
        <f t="shared" si="564"/>
        <v>1</v>
      </c>
      <c r="EJ225" s="7">
        <f t="shared" si="696"/>
        <v>1</v>
      </c>
      <c r="EK225" s="7">
        <f t="shared" si="565"/>
        <v>1</v>
      </c>
      <c r="EL225" s="7">
        <f>+Data[[#This Row],[¿El agente explica los términos y condiciones del servicio?28]]</f>
        <v>1</v>
      </c>
      <c r="EM225" s="7">
        <f t="shared" si="566"/>
        <v>1</v>
      </c>
      <c r="EN225" s="7">
        <f>+Data[[#This Row],[¿El agente identifica correctamente la solicitud del cliente? 2]]</f>
        <v>1</v>
      </c>
      <c r="EO225" s="7">
        <f t="shared" si="567"/>
        <v>1</v>
      </c>
      <c r="EP225" s="7">
        <f t="shared" si="568"/>
        <v>1</v>
      </c>
      <c r="EQ225" s="7">
        <f t="shared" si="569"/>
        <v>1</v>
      </c>
      <c r="ER225" s="7">
        <f t="shared" si="697"/>
        <v>1</v>
      </c>
      <c r="ES225" s="7">
        <f t="shared" si="570"/>
        <v>1</v>
      </c>
      <c r="ET225" s="7">
        <f t="shared" si="571"/>
        <v>1</v>
      </c>
      <c r="EU225" s="7">
        <f t="shared" si="698"/>
        <v>1</v>
      </c>
      <c r="EV225" s="7">
        <f t="shared" si="572"/>
        <v>1</v>
      </c>
      <c r="EW225" s="7">
        <f t="shared" si="573"/>
        <v>1</v>
      </c>
      <c r="EX225" s="7">
        <f t="shared" si="668"/>
        <v>1</v>
      </c>
      <c r="EY225" s="7">
        <f t="shared" si="669"/>
        <v>1</v>
      </c>
      <c r="EZ225" s="7">
        <f t="shared" si="574"/>
        <v>1</v>
      </c>
      <c r="FA225" s="7">
        <f t="shared" si="670"/>
        <v>1</v>
      </c>
      <c r="FB225" s="7">
        <f t="shared" si="699"/>
        <v>1</v>
      </c>
      <c r="FC225" s="7">
        <f t="shared" si="700"/>
        <v>1</v>
      </c>
      <c r="FD225" s="7">
        <f t="shared" si="575"/>
        <v>1</v>
      </c>
      <c r="FE225" s="7">
        <f t="shared" si="576"/>
        <v>1</v>
      </c>
      <c r="FF225" s="7">
        <f t="shared" si="577"/>
        <v>1</v>
      </c>
      <c r="FG225" s="7">
        <f t="shared" si="578"/>
        <v>1</v>
      </c>
      <c r="FH225" s="7">
        <f t="shared" si="579"/>
        <v>0</v>
      </c>
      <c r="FI225" s="7">
        <f t="shared" si="580"/>
        <v>0</v>
      </c>
      <c r="FJ225" s="7">
        <f t="shared" si="701"/>
        <v>0</v>
      </c>
      <c r="FK225" s="7">
        <f t="shared" si="581"/>
        <v>1</v>
      </c>
      <c r="FL225" s="7">
        <f>+Data[[#This Row],[¿El agente gestiona la oferta según la campaña vigente?48]]</f>
        <v>1</v>
      </c>
      <c r="FM225" s="7">
        <f t="shared" si="582"/>
        <v>1</v>
      </c>
      <c r="FN225" s="7">
        <f t="shared" si="583"/>
        <v>1</v>
      </c>
      <c r="FO225" s="7">
        <f t="shared" si="584"/>
        <v>1</v>
      </c>
      <c r="FP225" s="7">
        <f t="shared" si="702"/>
        <v>1</v>
      </c>
      <c r="FQ225" s="7">
        <f t="shared" si="585"/>
        <v>1</v>
      </c>
      <c r="FR225" s="7">
        <f>+Data[[#This Row],[¿El agente registra correctamente todas las interacciones?52]]</f>
        <v>1</v>
      </c>
      <c r="FS225" s="7">
        <f t="shared" si="703"/>
        <v>0</v>
      </c>
      <c r="FT225" s="240">
        <f t="shared" si="586"/>
        <v>1</v>
      </c>
      <c r="FU225" s="7">
        <f>+Data[[#This Row],[¿El agente confirma la titularidad del cliente adecuadamente?53]]</f>
        <v>1</v>
      </c>
      <c r="FV225" s="240">
        <f t="shared" si="587"/>
        <v>1</v>
      </c>
      <c r="FW225" s="240">
        <f t="shared" si="588"/>
        <v>1</v>
      </c>
      <c r="FX225" s="7">
        <f t="shared" si="704"/>
        <v>1</v>
      </c>
      <c r="FY225" s="240">
        <f t="shared" si="589"/>
        <v>1</v>
      </c>
      <c r="FZ225" s="7">
        <f>+Data[[#This Row],[¿El agente evita compartir información sensible?56]]</f>
        <v>1</v>
      </c>
      <c r="GA225" s="7">
        <f t="shared" si="705"/>
        <v>1</v>
      </c>
      <c r="GB225" s="189">
        <f t="shared" si="706"/>
        <v>0.1</v>
      </c>
      <c r="GC225" s="189">
        <f t="shared" si="707"/>
        <v>0.3</v>
      </c>
      <c r="GD225" s="190">
        <f t="shared" si="708"/>
        <v>0</v>
      </c>
      <c r="GE225" s="190">
        <f t="shared" si="709"/>
        <v>0.3</v>
      </c>
      <c r="GF225" s="7">
        <f t="shared" si="710"/>
        <v>0.7</v>
      </c>
      <c r="GG225" s="187">
        <f>1</f>
        <v>1</v>
      </c>
      <c r="GH225" s="187">
        <f t="shared" si="590"/>
        <v>1</v>
      </c>
      <c r="GI225" t="str">
        <f t="shared" si="591"/>
        <v/>
      </c>
      <c r="GJ225" t="str">
        <f t="shared" si="592"/>
        <v/>
      </c>
      <c r="GK225" t="str">
        <f t="shared" si="593"/>
        <v/>
      </c>
      <c r="GN225" t="str">
        <f t="shared" si="594"/>
        <v/>
      </c>
      <c r="GO225" t="str">
        <f t="shared" si="595"/>
        <v/>
      </c>
      <c r="GP225" t="str">
        <f t="shared" si="596"/>
        <v/>
      </c>
      <c r="GQ225" t="str">
        <f t="shared" si="597"/>
        <v/>
      </c>
      <c r="GR225" t="str">
        <f t="shared" si="598"/>
        <v/>
      </c>
      <c r="GS225" t="str">
        <f t="shared" si="599"/>
        <v/>
      </c>
      <c r="GT225" t="str">
        <f t="shared" si="600"/>
        <v/>
      </c>
      <c r="GU225" t="e">
        <f>IF(#REF!="No",#REF!,"")</f>
        <v>#REF!</v>
      </c>
      <c r="GV225" t="str">
        <f t="shared" si="601"/>
        <v/>
      </c>
      <c r="GW225" t="str">
        <f t="shared" si="602"/>
        <v/>
      </c>
      <c r="GX225" t="str">
        <f t="shared" si="603"/>
        <v/>
      </c>
      <c r="GY225" t="str">
        <f t="shared" si="604"/>
        <v/>
      </c>
      <c r="GZ225" t="str">
        <f t="shared" si="605"/>
        <v/>
      </c>
      <c r="HA225" t="str">
        <f t="shared" si="606"/>
        <v/>
      </c>
      <c r="HB225" t="str">
        <f t="shared" si="607"/>
        <v/>
      </c>
      <c r="HC225" t="str">
        <f t="shared" si="608"/>
        <v/>
      </c>
      <c r="HD225" t="str">
        <f t="shared" si="609"/>
        <v/>
      </c>
      <c r="HE225" t="str">
        <f t="shared" si="610"/>
        <v/>
      </c>
      <c r="HF225" t="str">
        <f t="shared" si="611"/>
        <v/>
      </c>
      <c r="HG225" t="str">
        <f t="shared" si="612"/>
        <v/>
      </c>
      <c r="HH225" t="str">
        <f t="shared" si="613"/>
        <v/>
      </c>
      <c r="HI225" t="str">
        <f t="shared" si="614"/>
        <v/>
      </c>
      <c r="HJ225" t="str">
        <f t="shared" si="615"/>
        <v/>
      </c>
      <c r="HK225" t="str">
        <f t="shared" si="616"/>
        <v/>
      </c>
      <c r="HL225" t="str">
        <f t="shared" si="617"/>
        <v/>
      </c>
      <c r="HM225" t="str">
        <f t="shared" si="618"/>
        <v/>
      </c>
      <c r="HN225" t="str">
        <f t="shared" si="619"/>
        <v/>
      </c>
      <c r="HO225" t="str">
        <f t="shared" si="620"/>
        <v/>
      </c>
      <c r="HP225" t="str">
        <f t="shared" si="621"/>
        <v/>
      </c>
      <c r="HQ225" t="e">
        <f>IF(#REF!="No",#REF!,"")</f>
        <v>#REF!</v>
      </c>
      <c r="HR225" t="e">
        <f>IF(#REF!="No",#REF!,"")</f>
        <v>#REF!</v>
      </c>
      <c r="HS225" t="str">
        <f t="shared" si="622"/>
        <v/>
      </c>
      <c r="HT225" t="str">
        <f t="shared" si="623"/>
        <v/>
      </c>
      <c r="HU225" t="str">
        <f t="shared" si="624"/>
        <v/>
      </c>
      <c r="HV225" t="str">
        <f t="shared" si="625"/>
        <v/>
      </c>
      <c r="HW225" t="str">
        <f t="shared" si="626"/>
        <v xml:space="preserve">¿El agente realiza seguimiento adecuado al caso o solicitud? </v>
      </c>
      <c r="HX225" t="str">
        <f t="shared" si="627"/>
        <v xml:space="preserve">¿El agente maneja correctamente las objeciones del cliente? </v>
      </c>
      <c r="HY225" t="str">
        <f t="shared" si="628"/>
        <v/>
      </c>
      <c r="HZ225" t="str">
        <f t="shared" si="629"/>
        <v/>
      </c>
      <c r="IA225" t="str">
        <f t="shared" si="630"/>
        <v/>
      </c>
      <c r="IB225" t="str">
        <f t="shared" si="631"/>
        <v/>
      </c>
      <c r="IC225" t="str">
        <f t="shared" si="632"/>
        <v/>
      </c>
      <c r="ID225" s="187" t="str">
        <f t="shared" si="633"/>
        <v/>
      </c>
      <c r="IE225" s="187" t="str">
        <f t="shared" si="634"/>
        <v/>
      </c>
      <c r="IF225" s="187" t="str">
        <f t="shared" si="635"/>
        <v/>
      </c>
      <c r="IG225" s="187" t="str">
        <f t="shared" si="636"/>
        <v/>
      </c>
      <c r="IH225" s="78" t="str">
        <f>A225&amp;" "&amp;F225&amp;" "&amp;Data[[#This Row],[mes]]</f>
        <v>Valeri Michell Ambulo Rook Outbound jun-26</v>
      </c>
      <c r="II225" s="78">
        <f t="shared" si="671"/>
        <v>3</v>
      </c>
      <c r="IJ225" s="78">
        <f t="shared" si="711"/>
        <v>0</v>
      </c>
      <c r="IK225" s="78">
        <f>IF(Data[[#This Row],[Muestra Critica]]&gt;0,Data[[#This Row],[Muestra Critica]],"")</f>
        <v>1</v>
      </c>
      <c r="IL225" s="209">
        <f>IF(IK225="","",COUNTIF($IK$3:$IK640,IK225))</f>
        <v>397</v>
      </c>
      <c r="IM225" s="209">
        <f t="shared" si="712"/>
        <v>0</v>
      </c>
      <c r="IN225" s="188" t="str">
        <f t="shared" si="637"/>
        <v>jun-26</v>
      </c>
      <c r="IO225" s="78"/>
      <c r="IP225" s="78"/>
      <c r="IQ225" s="78"/>
      <c r="IR225" s="78"/>
      <c r="IS225" s="78" t="str">
        <f ca="1">IFERROR(_xlfn.XLOOKUP(A:A,HC!B:B,HC!E:E,,0),0)</f>
        <v>&gt; 60 dias</v>
      </c>
    </row>
    <row r="226" spans="1:253" ht="15.5">
      <c r="A226" s="205" t="s">
        <v>354</v>
      </c>
      <c r="B226" s="205">
        <v>65335267</v>
      </c>
      <c r="C226" s="210">
        <v>46174</v>
      </c>
      <c r="D226" s="205" t="s">
        <v>449</v>
      </c>
      <c r="E226" s="205" t="s">
        <v>431</v>
      </c>
      <c r="F226" s="205" t="s">
        <v>32</v>
      </c>
      <c r="G226" s="205" t="s">
        <v>436</v>
      </c>
      <c r="H226" s="205" t="s">
        <v>455</v>
      </c>
      <c r="I226" s="206" t="s">
        <v>447</v>
      </c>
      <c r="J226" s="168" t="s">
        <v>33</v>
      </c>
      <c r="K226" s="168" t="s">
        <v>33</v>
      </c>
      <c r="L226" s="168" t="s">
        <v>34</v>
      </c>
      <c r="M226" s="168" t="s">
        <v>33</v>
      </c>
      <c r="N226" s="168" t="s">
        <v>33</v>
      </c>
      <c r="O226" s="168" t="s">
        <v>33</v>
      </c>
      <c r="P226" s="168" t="s">
        <v>33</v>
      </c>
      <c r="Q226" s="168" t="s">
        <v>33</v>
      </c>
      <c r="R226" s="168" t="s">
        <v>33</v>
      </c>
      <c r="S226" s="168" t="s">
        <v>33</v>
      </c>
      <c r="T226" s="168" t="s">
        <v>33</v>
      </c>
      <c r="U226" s="168" t="s">
        <v>33</v>
      </c>
      <c r="V226" s="169" t="s">
        <v>33</v>
      </c>
      <c r="W226" s="169" t="s">
        <v>33</v>
      </c>
      <c r="X226" s="169" t="s">
        <v>33</v>
      </c>
      <c r="Y226" s="169" t="s">
        <v>33</v>
      </c>
      <c r="Z226" s="169" t="s">
        <v>33</v>
      </c>
      <c r="AA226" s="169" t="s">
        <v>34</v>
      </c>
      <c r="AB226" s="169" t="s">
        <v>33</v>
      </c>
      <c r="AC226" s="169" t="s">
        <v>33</v>
      </c>
      <c r="AD226" s="169" t="s">
        <v>33</v>
      </c>
      <c r="AE226" s="169" t="s">
        <v>33</v>
      </c>
      <c r="AF226" s="169" t="s">
        <v>33</v>
      </c>
      <c r="AG226" s="169" t="s">
        <v>33</v>
      </c>
      <c r="AH226" s="169" t="s">
        <v>33</v>
      </c>
      <c r="AI226" s="169" t="s">
        <v>33</v>
      </c>
      <c r="AJ226" s="169" t="s">
        <v>33</v>
      </c>
      <c r="AK226" s="169" t="s">
        <v>33</v>
      </c>
      <c r="AL226" s="169" t="s">
        <v>33</v>
      </c>
      <c r="AM226" s="169" t="s">
        <v>33</v>
      </c>
      <c r="AN226" s="169" t="s">
        <v>33</v>
      </c>
      <c r="AO226" s="169" t="s">
        <v>33</v>
      </c>
      <c r="AP226" s="169" t="s">
        <v>33</v>
      </c>
      <c r="AQ226" s="169" t="s">
        <v>464</v>
      </c>
      <c r="AR226" s="169" t="s">
        <v>33</v>
      </c>
      <c r="AS226" s="169" t="s">
        <v>33</v>
      </c>
      <c r="AT226" s="169" t="s">
        <v>33</v>
      </c>
      <c r="AU226" s="169" t="s">
        <v>33</v>
      </c>
      <c r="AV226" s="169" t="s">
        <v>34</v>
      </c>
      <c r="AW226" s="169" t="s">
        <v>34</v>
      </c>
      <c r="AX226" s="169" t="s">
        <v>33</v>
      </c>
      <c r="AY226" s="169" t="s">
        <v>33</v>
      </c>
      <c r="AZ226" s="169" t="s">
        <v>33</v>
      </c>
      <c r="BA226" s="169" t="s">
        <v>33</v>
      </c>
      <c r="BB226" s="169" t="s">
        <v>33</v>
      </c>
      <c r="BC226" s="207" t="s">
        <v>33</v>
      </c>
      <c r="BD226" s="207" t="s">
        <v>33</v>
      </c>
      <c r="BE226" s="207" t="s">
        <v>33</v>
      </c>
      <c r="BF226" s="208" t="s">
        <v>33</v>
      </c>
      <c r="BG226" s="196"/>
      <c r="BH226" s="211" t="str">
        <f>Data[[#This Row],[Tipo de Muestra]]</f>
        <v>Critica</v>
      </c>
      <c r="BI226" s="196"/>
      <c r="BJ226" s="196"/>
      <c r="BK226">
        <f t="shared" si="545"/>
        <v>1</v>
      </c>
      <c r="BL226">
        <f t="shared" si="546"/>
        <v>1</v>
      </c>
      <c r="BM226">
        <f t="shared" si="672"/>
        <v>0</v>
      </c>
      <c r="BN226">
        <f t="shared" si="673"/>
        <v>1</v>
      </c>
      <c r="BO226">
        <f t="shared" si="674"/>
        <v>1</v>
      </c>
      <c r="BP226">
        <f t="shared" si="675"/>
        <v>1</v>
      </c>
      <c r="BQ226">
        <f t="shared" si="676"/>
        <v>1</v>
      </c>
      <c r="BR226">
        <f t="shared" si="677"/>
        <v>1</v>
      </c>
      <c r="BS226">
        <f t="shared" si="678"/>
        <v>1</v>
      </c>
      <c r="BT226">
        <f t="shared" si="679"/>
        <v>1</v>
      </c>
      <c r="BU226">
        <f t="shared" si="680"/>
        <v>1</v>
      </c>
      <c r="BV226">
        <f t="shared" si="681"/>
        <v>1</v>
      </c>
      <c r="BW226">
        <f t="shared" si="682"/>
        <v>1</v>
      </c>
      <c r="BX226">
        <f t="shared" si="683"/>
        <v>1</v>
      </c>
      <c r="BY226">
        <f t="shared" si="684"/>
        <v>1</v>
      </c>
      <c r="BZ226">
        <f t="shared" si="685"/>
        <v>1</v>
      </c>
      <c r="CA226">
        <f t="shared" si="686"/>
        <v>1</v>
      </c>
      <c r="CB226">
        <f t="shared" si="687"/>
        <v>0</v>
      </c>
      <c r="CC226">
        <f t="shared" si="688"/>
        <v>1</v>
      </c>
      <c r="CD226">
        <f t="shared" si="689"/>
        <v>1</v>
      </c>
      <c r="CE226">
        <f t="shared" si="690"/>
        <v>1</v>
      </c>
      <c r="CF226">
        <f t="shared" si="638"/>
        <v>1</v>
      </c>
      <c r="CG226">
        <f t="shared" si="639"/>
        <v>1</v>
      </c>
      <c r="CH226">
        <f t="shared" si="640"/>
        <v>1</v>
      </c>
      <c r="CI226">
        <f t="shared" si="641"/>
        <v>1</v>
      </c>
      <c r="CJ226">
        <f t="shared" si="642"/>
        <v>1</v>
      </c>
      <c r="CK226">
        <f t="shared" si="643"/>
        <v>1</v>
      </c>
      <c r="CL226">
        <f t="shared" si="644"/>
        <v>1</v>
      </c>
      <c r="CM226">
        <f t="shared" si="645"/>
        <v>1</v>
      </c>
      <c r="CN226">
        <f t="shared" si="646"/>
        <v>1</v>
      </c>
      <c r="CO226">
        <f t="shared" si="647"/>
        <v>1</v>
      </c>
      <c r="CP226">
        <f t="shared" si="648"/>
        <v>1</v>
      </c>
      <c r="CQ226">
        <f t="shared" si="649"/>
        <v>1</v>
      </c>
      <c r="CR226">
        <f t="shared" si="650"/>
        <v>1</v>
      </c>
      <c r="CS226">
        <f t="shared" si="651"/>
        <v>1</v>
      </c>
      <c r="CT226">
        <f t="shared" si="652"/>
        <v>1</v>
      </c>
      <c r="CU226">
        <f t="shared" si="653"/>
        <v>1</v>
      </c>
      <c r="CV226">
        <f t="shared" si="654"/>
        <v>0</v>
      </c>
      <c r="CW226">
        <f t="shared" si="655"/>
        <v>0</v>
      </c>
      <c r="CX226">
        <f t="shared" si="656"/>
        <v>1</v>
      </c>
      <c r="CY226">
        <f t="shared" si="657"/>
        <v>1</v>
      </c>
      <c r="CZ226">
        <f t="shared" si="658"/>
        <v>1</v>
      </c>
      <c r="DA226">
        <f t="shared" si="659"/>
        <v>1</v>
      </c>
      <c r="DB226">
        <f t="shared" si="660"/>
        <v>1</v>
      </c>
      <c r="DC226" s="187">
        <f t="shared" si="661"/>
        <v>1</v>
      </c>
      <c r="DD226" s="187">
        <f t="shared" si="662"/>
        <v>1</v>
      </c>
      <c r="DE226" s="187">
        <f t="shared" si="663"/>
        <v>1</v>
      </c>
      <c r="DF226" s="187">
        <f t="shared" si="547"/>
        <v>1</v>
      </c>
      <c r="DG226">
        <f t="shared" si="691"/>
        <v>1</v>
      </c>
      <c r="DH226" s="7">
        <f t="shared" si="548"/>
        <v>0.15</v>
      </c>
      <c r="DI226" s="7">
        <f t="shared" si="549"/>
        <v>0.15</v>
      </c>
      <c r="DJ226" s="7">
        <f t="shared" si="550"/>
        <v>0</v>
      </c>
      <c r="DK226" s="7">
        <f t="shared" si="692"/>
        <v>0</v>
      </c>
      <c r="DL226" s="7">
        <f t="shared" si="551"/>
        <v>0.3</v>
      </c>
      <c r="DM226" s="7">
        <f t="shared" si="552"/>
        <v>0.3</v>
      </c>
      <c r="DN226" s="7">
        <f t="shared" si="553"/>
        <v>0.3</v>
      </c>
      <c r="DO226" s="7">
        <f t="shared" si="554"/>
        <v>0.3</v>
      </c>
      <c r="DP226" s="7">
        <f>IF(MIN(Data[[#This Row],[¿El agente demuestra escucha activa durante la gestión?6]:[¿El agente parafrasea para confirmar entendimiento?9]])=0,0,30%)</f>
        <v>0.3</v>
      </c>
      <c r="DQ226" s="7">
        <f t="shared" si="555"/>
        <v>0.3</v>
      </c>
      <c r="DR226" s="7">
        <f t="shared" si="556"/>
        <v>0.3</v>
      </c>
      <c r="DS226" s="7">
        <f t="shared" si="557"/>
        <v>0.3</v>
      </c>
      <c r="DT226" s="7">
        <f t="shared" si="558"/>
        <v>0.3</v>
      </c>
      <c r="DU226" s="7">
        <f>IF(MIN(Data[[#This Row],[¿El agente adapta su comunicación al cliente?11]:[¿El agente utiliza el plural corporativo correctamente?14]])=0,0,30%)</f>
        <v>0.3</v>
      </c>
      <c r="DV226" s="7">
        <f t="shared" si="559"/>
        <v>0.25</v>
      </c>
      <c r="DW226" s="7">
        <f t="shared" si="693"/>
        <v>0.25</v>
      </c>
      <c r="DX226" s="7">
        <f t="shared" si="694"/>
        <v>0.85</v>
      </c>
      <c r="DY226" s="7">
        <f t="shared" si="664"/>
        <v>1</v>
      </c>
      <c r="DZ226" s="7">
        <f t="shared" si="665"/>
        <v>1</v>
      </c>
      <c r="EA226" s="7">
        <f t="shared" si="666"/>
        <v>1</v>
      </c>
      <c r="EB226" s="7">
        <f t="shared" si="667"/>
        <v>1</v>
      </c>
      <c r="EC226" s="7">
        <f t="shared" si="695"/>
        <v>1</v>
      </c>
      <c r="ED226" s="7">
        <f t="shared" si="560"/>
        <v>1</v>
      </c>
      <c r="EE226" s="7">
        <f t="shared" si="561"/>
        <v>0</v>
      </c>
      <c r="EF226" s="7">
        <f>IF(SUM(Data[[#This Row],[¿El agente presenta correctamente los beneficios del producto?23]:[¿El agente comunica beneficios emocionales al cliente?24]])=200%,100%,0%)</f>
        <v>0</v>
      </c>
      <c r="EG226" s="7">
        <f t="shared" si="562"/>
        <v>1</v>
      </c>
      <c r="EH226" s="7">
        <f t="shared" si="563"/>
        <v>1</v>
      </c>
      <c r="EI226" s="7">
        <f t="shared" si="564"/>
        <v>1</v>
      </c>
      <c r="EJ226" s="7">
        <f t="shared" si="696"/>
        <v>1</v>
      </c>
      <c r="EK226" s="7">
        <f t="shared" si="565"/>
        <v>1</v>
      </c>
      <c r="EL226" s="7">
        <f>+Data[[#This Row],[¿El agente explica los términos y condiciones del servicio?28]]</f>
        <v>1</v>
      </c>
      <c r="EM226" s="7">
        <f t="shared" si="566"/>
        <v>1</v>
      </c>
      <c r="EN226" s="7">
        <f>+Data[[#This Row],[¿El agente identifica correctamente la solicitud del cliente? 2]]</f>
        <v>1</v>
      </c>
      <c r="EO226" s="7">
        <f t="shared" si="567"/>
        <v>1</v>
      </c>
      <c r="EP226" s="7">
        <f t="shared" si="568"/>
        <v>1</v>
      </c>
      <c r="EQ226" s="7">
        <f t="shared" si="569"/>
        <v>1</v>
      </c>
      <c r="ER226" s="7">
        <f t="shared" si="697"/>
        <v>1</v>
      </c>
      <c r="ES226" s="7">
        <f t="shared" si="570"/>
        <v>1</v>
      </c>
      <c r="ET226" s="7">
        <f t="shared" si="571"/>
        <v>1</v>
      </c>
      <c r="EU226" s="7">
        <f t="shared" si="698"/>
        <v>1</v>
      </c>
      <c r="EV226" s="7">
        <f t="shared" si="572"/>
        <v>1</v>
      </c>
      <c r="EW226" s="7">
        <f t="shared" si="573"/>
        <v>1</v>
      </c>
      <c r="EX226" s="7">
        <f t="shared" si="668"/>
        <v>1</v>
      </c>
      <c r="EY226" s="7">
        <f t="shared" si="669"/>
        <v>1</v>
      </c>
      <c r="EZ226" s="7">
        <f t="shared" si="574"/>
        <v>1</v>
      </c>
      <c r="FA226" s="7">
        <f t="shared" si="670"/>
        <v>1</v>
      </c>
      <c r="FB226" s="7">
        <f t="shared" si="699"/>
        <v>1</v>
      </c>
      <c r="FC226" s="7">
        <f t="shared" si="700"/>
        <v>0</v>
      </c>
      <c r="FD226" s="7">
        <f t="shared" si="575"/>
        <v>1</v>
      </c>
      <c r="FE226" s="7">
        <f t="shared" si="576"/>
        <v>1</v>
      </c>
      <c r="FF226" s="7">
        <f t="shared" si="577"/>
        <v>1</v>
      </c>
      <c r="FG226" s="7">
        <f t="shared" si="578"/>
        <v>1</v>
      </c>
      <c r="FH226" s="7">
        <f t="shared" si="579"/>
        <v>0</v>
      </c>
      <c r="FI226" s="7">
        <f t="shared" si="580"/>
        <v>0</v>
      </c>
      <c r="FJ226" s="7">
        <f t="shared" si="701"/>
        <v>0</v>
      </c>
      <c r="FK226" s="7">
        <f t="shared" si="581"/>
        <v>1</v>
      </c>
      <c r="FL226" s="7">
        <f>+Data[[#This Row],[¿El agente gestiona la oferta según la campaña vigente?48]]</f>
        <v>1</v>
      </c>
      <c r="FM226" s="7">
        <f t="shared" si="582"/>
        <v>1</v>
      </c>
      <c r="FN226" s="7">
        <f t="shared" si="583"/>
        <v>1</v>
      </c>
      <c r="FO226" s="7">
        <f t="shared" si="584"/>
        <v>1</v>
      </c>
      <c r="FP226" s="7">
        <f t="shared" si="702"/>
        <v>1</v>
      </c>
      <c r="FQ226" s="7">
        <f t="shared" si="585"/>
        <v>1</v>
      </c>
      <c r="FR226" s="7">
        <f>+Data[[#This Row],[¿El agente registra correctamente todas las interacciones?52]]</f>
        <v>1</v>
      </c>
      <c r="FS226" s="7">
        <f t="shared" si="703"/>
        <v>0</v>
      </c>
      <c r="FT226" s="240">
        <f t="shared" si="586"/>
        <v>1</v>
      </c>
      <c r="FU226" s="7">
        <f>+Data[[#This Row],[¿El agente confirma la titularidad del cliente adecuadamente?53]]</f>
        <v>1</v>
      </c>
      <c r="FV226" s="240">
        <f t="shared" si="587"/>
        <v>1</v>
      </c>
      <c r="FW226" s="240">
        <f t="shared" si="588"/>
        <v>1</v>
      </c>
      <c r="FX226" s="7">
        <f t="shared" si="704"/>
        <v>1</v>
      </c>
      <c r="FY226" s="240">
        <f t="shared" si="589"/>
        <v>1</v>
      </c>
      <c r="FZ226" s="7">
        <f>+Data[[#This Row],[¿El agente evita compartir información sensible?56]]</f>
        <v>1</v>
      </c>
      <c r="GA226" s="7">
        <f t="shared" si="705"/>
        <v>1</v>
      </c>
      <c r="GB226" s="189">
        <f t="shared" si="706"/>
        <v>8.5000000000000006E-2</v>
      </c>
      <c r="GC226" s="189">
        <f t="shared" si="707"/>
        <v>0</v>
      </c>
      <c r="GD226" s="190">
        <f t="shared" si="708"/>
        <v>0</v>
      </c>
      <c r="GE226" s="190">
        <f t="shared" si="709"/>
        <v>0.3</v>
      </c>
      <c r="GF226" s="7">
        <f t="shared" si="710"/>
        <v>0.38500000000000001</v>
      </c>
      <c r="GG226" s="187">
        <f>1</f>
        <v>1</v>
      </c>
      <c r="GH226" s="187">
        <f t="shared" si="590"/>
        <v>1</v>
      </c>
      <c r="GI226" t="str">
        <f t="shared" si="591"/>
        <v/>
      </c>
      <c r="GJ226" t="str">
        <f t="shared" si="592"/>
        <v/>
      </c>
      <c r="GK226" t="str">
        <f t="shared" si="593"/>
        <v xml:space="preserve">¿El agente cumple con la identificación formal y profesional? </v>
      </c>
      <c r="GN226" t="str">
        <f t="shared" si="594"/>
        <v/>
      </c>
      <c r="GO226" t="str">
        <f t="shared" si="595"/>
        <v/>
      </c>
      <c r="GP226" t="str">
        <f t="shared" si="596"/>
        <v/>
      </c>
      <c r="GQ226" t="str">
        <f t="shared" si="597"/>
        <v/>
      </c>
      <c r="GR226" t="str">
        <f t="shared" si="598"/>
        <v/>
      </c>
      <c r="GS226" t="str">
        <f t="shared" si="599"/>
        <v/>
      </c>
      <c r="GT226" t="str">
        <f t="shared" si="600"/>
        <v/>
      </c>
      <c r="GU226" t="e">
        <f>IF(#REF!="No",#REF!,"")</f>
        <v>#REF!</v>
      </c>
      <c r="GV226" t="str">
        <f t="shared" si="601"/>
        <v/>
      </c>
      <c r="GW226" t="str">
        <f t="shared" si="602"/>
        <v/>
      </c>
      <c r="GX226" t="str">
        <f t="shared" si="603"/>
        <v/>
      </c>
      <c r="GY226" t="str">
        <f t="shared" si="604"/>
        <v/>
      </c>
      <c r="GZ226" t="str">
        <f t="shared" si="605"/>
        <v/>
      </c>
      <c r="HA226" t="str">
        <f t="shared" si="606"/>
        <v xml:space="preserve">¿El agente comunica beneficios emocionales al cliente? </v>
      </c>
      <c r="HB226" t="str">
        <f t="shared" si="607"/>
        <v/>
      </c>
      <c r="HC226" t="str">
        <f t="shared" si="608"/>
        <v/>
      </c>
      <c r="HD226" t="str">
        <f t="shared" si="609"/>
        <v/>
      </c>
      <c r="HE226" t="str">
        <f t="shared" si="610"/>
        <v/>
      </c>
      <c r="HF226" t="str">
        <f t="shared" si="611"/>
        <v/>
      </c>
      <c r="HG226" t="str">
        <f t="shared" si="612"/>
        <v/>
      </c>
      <c r="HH226" t="str">
        <f t="shared" si="613"/>
        <v/>
      </c>
      <c r="HI226" t="str">
        <f t="shared" si="614"/>
        <v/>
      </c>
      <c r="HJ226" t="str">
        <f t="shared" si="615"/>
        <v/>
      </c>
      <c r="HK226" t="str">
        <f t="shared" si="616"/>
        <v/>
      </c>
      <c r="HL226" t="str">
        <f t="shared" si="617"/>
        <v/>
      </c>
      <c r="HM226" t="str">
        <f t="shared" si="618"/>
        <v/>
      </c>
      <c r="HN226" t="str">
        <f t="shared" si="619"/>
        <v/>
      </c>
      <c r="HO226" t="str">
        <f t="shared" si="620"/>
        <v/>
      </c>
      <c r="HP226" t="str">
        <f t="shared" si="621"/>
        <v/>
      </c>
      <c r="HQ226" t="e">
        <f>IF(#REF!="No",#REF!,"")</f>
        <v>#REF!</v>
      </c>
      <c r="HR226" t="e">
        <f>IF(#REF!="No",#REF!,"")</f>
        <v>#REF!</v>
      </c>
      <c r="HS226" t="str">
        <f t="shared" si="622"/>
        <v/>
      </c>
      <c r="HT226" t="str">
        <f t="shared" si="623"/>
        <v/>
      </c>
      <c r="HU226" t="str">
        <f t="shared" si="624"/>
        <v/>
      </c>
      <c r="HV226" t="str">
        <f t="shared" si="625"/>
        <v/>
      </c>
      <c r="HW226" t="str">
        <f t="shared" si="626"/>
        <v xml:space="preserve">¿El agente realiza seguimiento adecuado al caso o solicitud? </v>
      </c>
      <c r="HX226" t="str">
        <f t="shared" si="627"/>
        <v xml:space="preserve">¿El agente maneja correctamente las objeciones del cliente? </v>
      </c>
      <c r="HY226" t="str">
        <f t="shared" si="628"/>
        <v/>
      </c>
      <c r="HZ226" t="str">
        <f t="shared" si="629"/>
        <v/>
      </c>
      <c r="IA226" t="str">
        <f t="shared" si="630"/>
        <v/>
      </c>
      <c r="IB226" t="str">
        <f t="shared" si="631"/>
        <v/>
      </c>
      <c r="IC226" t="str">
        <f t="shared" si="632"/>
        <v/>
      </c>
      <c r="ID226" s="187" t="str">
        <f t="shared" si="633"/>
        <v/>
      </c>
      <c r="IE226" s="187" t="str">
        <f t="shared" si="634"/>
        <v/>
      </c>
      <c r="IF226" s="187" t="str">
        <f t="shared" si="635"/>
        <v/>
      </c>
      <c r="IG226" s="187" t="str">
        <f t="shared" si="636"/>
        <v/>
      </c>
      <c r="IH226" s="78" t="str">
        <f>A226&amp;" "&amp;F226&amp;" "&amp;Data[[#This Row],[mes]]</f>
        <v>Frank Joseph Castillo Morales Outbound jun-26</v>
      </c>
      <c r="II226" s="78">
        <f t="shared" si="671"/>
        <v>3</v>
      </c>
      <c r="IJ226" s="78">
        <f t="shared" si="711"/>
        <v>0</v>
      </c>
      <c r="IK226" s="78">
        <f>IF(Data[[#This Row],[Muestra Critica]]&gt;0,Data[[#This Row],[Muestra Critica]],"")</f>
        <v>1</v>
      </c>
      <c r="IL226" s="209">
        <f>IF(IK226="","",COUNTIF($IK$3:$IK641,IK226))</f>
        <v>397</v>
      </c>
      <c r="IM226" s="209">
        <f t="shared" si="712"/>
        <v>0</v>
      </c>
      <c r="IN226" s="188" t="str">
        <f t="shared" si="637"/>
        <v>jun-26</v>
      </c>
      <c r="IO226" s="78"/>
      <c r="IP226" s="78"/>
      <c r="IQ226" s="78"/>
      <c r="IR226" s="78"/>
      <c r="IS226" s="78" t="str">
        <f ca="1">IFERROR(_xlfn.XLOOKUP(A:A,HC!B:B,HC!E:E,,0),0)</f>
        <v>&gt; 60 dias</v>
      </c>
    </row>
    <row r="227" spans="1:253" ht="15.5">
      <c r="A227" s="205" t="s">
        <v>355</v>
      </c>
      <c r="B227" s="205">
        <v>69971313</v>
      </c>
      <c r="C227" s="210">
        <v>46174</v>
      </c>
      <c r="D227" s="205" t="s">
        <v>449</v>
      </c>
      <c r="E227" s="205" t="s">
        <v>431</v>
      </c>
      <c r="F227" s="205" t="s">
        <v>32</v>
      </c>
      <c r="G227" s="205" t="s">
        <v>436</v>
      </c>
      <c r="H227" s="205" t="s">
        <v>455</v>
      </c>
      <c r="I227" s="206" t="s">
        <v>447</v>
      </c>
      <c r="J227" s="168" t="s">
        <v>33</v>
      </c>
      <c r="K227" s="168" t="s">
        <v>33</v>
      </c>
      <c r="L227" s="168" t="s">
        <v>34</v>
      </c>
      <c r="M227" s="168" t="s">
        <v>33</v>
      </c>
      <c r="N227" s="168" t="s">
        <v>33</v>
      </c>
      <c r="O227" s="168" t="s">
        <v>33</v>
      </c>
      <c r="P227" s="168" t="s">
        <v>33</v>
      </c>
      <c r="Q227" s="168" t="s">
        <v>33</v>
      </c>
      <c r="R227" s="168" t="s">
        <v>33</v>
      </c>
      <c r="S227" s="168" t="s">
        <v>33</v>
      </c>
      <c r="T227" s="168" t="s">
        <v>33</v>
      </c>
      <c r="U227" s="168" t="s">
        <v>33</v>
      </c>
      <c r="V227" s="169" t="s">
        <v>33</v>
      </c>
      <c r="W227" s="169" t="s">
        <v>33</v>
      </c>
      <c r="X227" s="169" t="s">
        <v>33</v>
      </c>
      <c r="Y227" s="169" t="s">
        <v>33</v>
      </c>
      <c r="Z227" s="169" t="s">
        <v>33</v>
      </c>
      <c r="AA227" s="169" t="s">
        <v>33</v>
      </c>
      <c r="AB227" s="169" t="s">
        <v>33</v>
      </c>
      <c r="AC227" s="169" t="s">
        <v>33</v>
      </c>
      <c r="AD227" s="169" t="s">
        <v>33</v>
      </c>
      <c r="AE227" s="169" t="s">
        <v>33</v>
      </c>
      <c r="AF227" s="169" t="s">
        <v>33</v>
      </c>
      <c r="AG227" s="169" t="s">
        <v>33</v>
      </c>
      <c r="AH227" s="169" t="s">
        <v>33</v>
      </c>
      <c r="AI227" s="169" t="s">
        <v>33</v>
      </c>
      <c r="AJ227" s="169" t="s">
        <v>33</v>
      </c>
      <c r="AK227" s="169" t="s">
        <v>33</v>
      </c>
      <c r="AL227" s="169" t="s">
        <v>33</v>
      </c>
      <c r="AM227" s="169" t="s">
        <v>33</v>
      </c>
      <c r="AN227" s="169" t="s">
        <v>33</v>
      </c>
      <c r="AO227" s="169" t="s">
        <v>33</v>
      </c>
      <c r="AP227" s="169" t="s">
        <v>33</v>
      </c>
      <c r="AQ227" s="169" t="s">
        <v>464</v>
      </c>
      <c r="AR227" s="169" t="s">
        <v>33</v>
      </c>
      <c r="AS227" s="169" t="s">
        <v>34</v>
      </c>
      <c r="AT227" s="169" t="s">
        <v>33</v>
      </c>
      <c r="AU227" s="169" t="s">
        <v>33</v>
      </c>
      <c r="AV227" s="169" t="s">
        <v>33</v>
      </c>
      <c r="AW227" s="169" t="s">
        <v>34</v>
      </c>
      <c r="AX227" s="169" t="s">
        <v>33</v>
      </c>
      <c r="AY227" s="169" t="s">
        <v>33</v>
      </c>
      <c r="AZ227" s="169" t="s">
        <v>33</v>
      </c>
      <c r="BA227" s="169" t="s">
        <v>33</v>
      </c>
      <c r="BB227" s="169" t="s">
        <v>33</v>
      </c>
      <c r="BC227" s="207" t="s">
        <v>33</v>
      </c>
      <c r="BD227" s="207" t="s">
        <v>33</v>
      </c>
      <c r="BE227" s="207" t="s">
        <v>33</v>
      </c>
      <c r="BF227" s="208" t="s">
        <v>33</v>
      </c>
      <c r="BG227" s="196"/>
      <c r="BH227" s="211" t="str">
        <f>Data[[#This Row],[Tipo de Muestra]]</f>
        <v>Critica</v>
      </c>
      <c r="BI227" s="196"/>
      <c r="BJ227" s="196"/>
      <c r="BK227">
        <f t="shared" si="545"/>
        <v>1</v>
      </c>
      <c r="BL227">
        <f t="shared" si="546"/>
        <v>1</v>
      </c>
      <c r="BM227">
        <f t="shared" si="672"/>
        <v>0</v>
      </c>
      <c r="BN227">
        <f t="shared" si="673"/>
        <v>1</v>
      </c>
      <c r="BO227">
        <f t="shared" si="674"/>
        <v>1</v>
      </c>
      <c r="BP227">
        <f t="shared" si="675"/>
        <v>1</v>
      </c>
      <c r="BQ227">
        <f t="shared" si="676"/>
        <v>1</v>
      </c>
      <c r="BR227">
        <f t="shared" si="677"/>
        <v>1</v>
      </c>
      <c r="BS227">
        <f t="shared" si="678"/>
        <v>1</v>
      </c>
      <c r="BT227">
        <f t="shared" si="679"/>
        <v>1</v>
      </c>
      <c r="BU227">
        <f t="shared" si="680"/>
        <v>1</v>
      </c>
      <c r="BV227">
        <f t="shared" si="681"/>
        <v>1</v>
      </c>
      <c r="BW227">
        <f t="shared" si="682"/>
        <v>1</v>
      </c>
      <c r="BX227">
        <f t="shared" si="683"/>
        <v>1</v>
      </c>
      <c r="BY227">
        <f t="shared" si="684"/>
        <v>1</v>
      </c>
      <c r="BZ227">
        <f t="shared" si="685"/>
        <v>1</v>
      </c>
      <c r="CA227">
        <f t="shared" si="686"/>
        <v>1</v>
      </c>
      <c r="CB227">
        <f t="shared" si="687"/>
        <v>1</v>
      </c>
      <c r="CC227">
        <f t="shared" si="688"/>
        <v>1</v>
      </c>
      <c r="CD227">
        <f t="shared" si="689"/>
        <v>1</v>
      </c>
      <c r="CE227">
        <f t="shared" si="690"/>
        <v>1</v>
      </c>
      <c r="CF227">
        <f t="shared" si="638"/>
        <v>1</v>
      </c>
      <c r="CG227">
        <f t="shared" si="639"/>
        <v>1</v>
      </c>
      <c r="CH227">
        <f t="shared" si="640"/>
        <v>1</v>
      </c>
      <c r="CI227">
        <f t="shared" si="641"/>
        <v>1</v>
      </c>
      <c r="CJ227">
        <f t="shared" si="642"/>
        <v>1</v>
      </c>
      <c r="CK227">
        <f t="shared" si="643"/>
        <v>1</v>
      </c>
      <c r="CL227">
        <f t="shared" si="644"/>
        <v>1</v>
      </c>
      <c r="CM227">
        <f t="shared" si="645"/>
        <v>1</v>
      </c>
      <c r="CN227">
        <f t="shared" si="646"/>
        <v>1</v>
      </c>
      <c r="CO227">
        <f t="shared" si="647"/>
        <v>1</v>
      </c>
      <c r="CP227">
        <f t="shared" si="648"/>
        <v>1</v>
      </c>
      <c r="CQ227">
        <f t="shared" si="649"/>
        <v>1</v>
      </c>
      <c r="CR227">
        <f t="shared" si="650"/>
        <v>1</v>
      </c>
      <c r="CS227">
        <f t="shared" si="651"/>
        <v>0</v>
      </c>
      <c r="CT227">
        <f t="shared" si="652"/>
        <v>1</v>
      </c>
      <c r="CU227">
        <f t="shared" si="653"/>
        <v>1</v>
      </c>
      <c r="CV227">
        <f t="shared" si="654"/>
        <v>1</v>
      </c>
      <c r="CW227">
        <f t="shared" si="655"/>
        <v>0</v>
      </c>
      <c r="CX227">
        <f t="shared" si="656"/>
        <v>1</v>
      </c>
      <c r="CY227">
        <f t="shared" si="657"/>
        <v>1</v>
      </c>
      <c r="CZ227">
        <f t="shared" si="658"/>
        <v>1</v>
      </c>
      <c r="DA227">
        <f t="shared" si="659"/>
        <v>1</v>
      </c>
      <c r="DB227">
        <f t="shared" si="660"/>
        <v>1</v>
      </c>
      <c r="DC227" s="187">
        <f t="shared" si="661"/>
        <v>1</v>
      </c>
      <c r="DD227" s="187">
        <f t="shared" si="662"/>
        <v>1</v>
      </c>
      <c r="DE227" s="187">
        <f t="shared" si="663"/>
        <v>1</v>
      </c>
      <c r="DF227" s="187">
        <f t="shared" si="547"/>
        <v>1</v>
      </c>
      <c r="DG227">
        <f t="shared" si="691"/>
        <v>1</v>
      </c>
      <c r="DH227" s="7">
        <f t="shared" si="548"/>
        <v>0.15</v>
      </c>
      <c r="DI227" s="7">
        <f t="shared" si="549"/>
        <v>0.15</v>
      </c>
      <c r="DJ227" s="7">
        <f t="shared" si="550"/>
        <v>0</v>
      </c>
      <c r="DK227" s="7">
        <f t="shared" si="692"/>
        <v>0</v>
      </c>
      <c r="DL227" s="7">
        <f t="shared" si="551"/>
        <v>0.3</v>
      </c>
      <c r="DM227" s="7">
        <f t="shared" si="552"/>
        <v>0.3</v>
      </c>
      <c r="DN227" s="7">
        <f t="shared" si="553"/>
        <v>0.3</v>
      </c>
      <c r="DO227" s="7">
        <f t="shared" si="554"/>
        <v>0.3</v>
      </c>
      <c r="DP227" s="7">
        <f>IF(MIN(Data[[#This Row],[¿El agente demuestra escucha activa durante la gestión?6]:[¿El agente parafrasea para confirmar entendimiento?9]])=0,0,30%)</f>
        <v>0.3</v>
      </c>
      <c r="DQ227" s="7">
        <f t="shared" si="555"/>
        <v>0.3</v>
      </c>
      <c r="DR227" s="7">
        <f t="shared" si="556"/>
        <v>0.3</v>
      </c>
      <c r="DS227" s="7">
        <f t="shared" si="557"/>
        <v>0.3</v>
      </c>
      <c r="DT227" s="7">
        <f t="shared" si="558"/>
        <v>0.3</v>
      </c>
      <c r="DU227" s="7">
        <f>IF(MIN(Data[[#This Row],[¿El agente adapta su comunicación al cliente?11]:[¿El agente utiliza el plural corporativo correctamente?14]])=0,0,30%)</f>
        <v>0.3</v>
      </c>
      <c r="DV227" s="7">
        <f t="shared" si="559"/>
        <v>0.25</v>
      </c>
      <c r="DW227" s="7">
        <f t="shared" si="693"/>
        <v>0.25</v>
      </c>
      <c r="DX227" s="7">
        <f t="shared" si="694"/>
        <v>0.85</v>
      </c>
      <c r="DY227" s="7">
        <f t="shared" si="664"/>
        <v>1</v>
      </c>
      <c r="DZ227" s="7">
        <f t="shared" si="665"/>
        <v>1</v>
      </c>
      <c r="EA227" s="7">
        <f t="shared" si="666"/>
        <v>1</v>
      </c>
      <c r="EB227" s="7">
        <f t="shared" si="667"/>
        <v>1</v>
      </c>
      <c r="EC227" s="7">
        <f t="shared" si="695"/>
        <v>1</v>
      </c>
      <c r="ED227" s="7">
        <f t="shared" si="560"/>
        <v>1</v>
      </c>
      <c r="EE227" s="7">
        <f t="shared" si="561"/>
        <v>1</v>
      </c>
      <c r="EF227" s="7">
        <f>IF(SUM(Data[[#This Row],[¿El agente presenta correctamente los beneficios del producto?23]:[¿El agente comunica beneficios emocionales al cliente?24]])=200%,100%,0%)</f>
        <v>1</v>
      </c>
      <c r="EG227" s="7">
        <f t="shared" si="562"/>
        <v>1</v>
      </c>
      <c r="EH227" s="7">
        <f t="shared" si="563"/>
        <v>1</v>
      </c>
      <c r="EI227" s="7">
        <f t="shared" si="564"/>
        <v>1</v>
      </c>
      <c r="EJ227" s="7">
        <f t="shared" si="696"/>
        <v>1</v>
      </c>
      <c r="EK227" s="7">
        <f t="shared" si="565"/>
        <v>1</v>
      </c>
      <c r="EL227" s="7">
        <f>+Data[[#This Row],[¿El agente explica los términos y condiciones del servicio?28]]</f>
        <v>1</v>
      </c>
      <c r="EM227" s="7">
        <f t="shared" si="566"/>
        <v>1</v>
      </c>
      <c r="EN227" s="7">
        <f>+Data[[#This Row],[¿El agente identifica correctamente la solicitud del cliente? 2]]</f>
        <v>1</v>
      </c>
      <c r="EO227" s="7">
        <f t="shared" si="567"/>
        <v>1</v>
      </c>
      <c r="EP227" s="7">
        <f t="shared" si="568"/>
        <v>1</v>
      </c>
      <c r="EQ227" s="7">
        <f t="shared" si="569"/>
        <v>1</v>
      </c>
      <c r="ER227" s="7">
        <f t="shared" si="697"/>
        <v>1</v>
      </c>
      <c r="ES227" s="7">
        <f t="shared" si="570"/>
        <v>1</v>
      </c>
      <c r="ET227" s="7">
        <f t="shared" si="571"/>
        <v>1</v>
      </c>
      <c r="EU227" s="7">
        <f t="shared" si="698"/>
        <v>1</v>
      </c>
      <c r="EV227" s="7">
        <f t="shared" si="572"/>
        <v>1</v>
      </c>
      <c r="EW227" s="7">
        <f t="shared" si="573"/>
        <v>1</v>
      </c>
      <c r="EX227" s="7">
        <f t="shared" si="668"/>
        <v>1</v>
      </c>
      <c r="EY227" s="7">
        <f t="shared" si="669"/>
        <v>1</v>
      </c>
      <c r="EZ227" s="7">
        <f t="shared" si="574"/>
        <v>1</v>
      </c>
      <c r="FA227" s="7">
        <f t="shared" si="670"/>
        <v>1</v>
      </c>
      <c r="FB227" s="7">
        <f t="shared" si="699"/>
        <v>1</v>
      </c>
      <c r="FC227" s="7">
        <f t="shared" si="700"/>
        <v>1</v>
      </c>
      <c r="FD227" s="7">
        <f t="shared" si="575"/>
        <v>1</v>
      </c>
      <c r="FE227" s="7">
        <f t="shared" si="576"/>
        <v>0</v>
      </c>
      <c r="FF227" s="7">
        <f t="shared" si="577"/>
        <v>1</v>
      </c>
      <c r="FG227" s="7">
        <f t="shared" si="578"/>
        <v>1</v>
      </c>
      <c r="FH227" s="7">
        <f t="shared" si="579"/>
        <v>1</v>
      </c>
      <c r="FI227" s="7">
        <f t="shared" si="580"/>
        <v>0</v>
      </c>
      <c r="FJ227" s="7">
        <f t="shared" si="701"/>
        <v>0</v>
      </c>
      <c r="FK227" s="7">
        <f t="shared" si="581"/>
        <v>1</v>
      </c>
      <c r="FL227" s="7">
        <f>+Data[[#This Row],[¿El agente gestiona la oferta según la campaña vigente?48]]</f>
        <v>1</v>
      </c>
      <c r="FM227" s="7">
        <f t="shared" si="582"/>
        <v>1</v>
      </c>
      <c r="FN227" s="7">
        <f t="shared" si="583"/>
        <v>1</v>
      </c>
      <c r="FO227" s="7">
        <f t="shared" si="584"/>
        <v>1</v>
      </c>
      <c r="FP227" s="7">
        <f t="shared" si="702"/>
        <v>1</v>
      </c>
      <c r="FQ227" s="7">
        <f t="shared" si="585"/>
        <v>1</v>
      </c>
      <c r="FR227" s="7">
        <f>+Data[[#This Row],[¿El agente registra correctamente todas las interacciones?52]]</f>
        <v>1</v>
      </c>
      <c r="FS227" s="7">
        <f t="shared" si="703"/>
        <v>0</v>
      </c>
      <c r="FT227" s="240">
        <f t="shared" si="586"/>
        <v>1</v>
      </c>
      <c r="FU227" s="7">
        <f>+Data[[#This Row],[¿El agente confirma la titularidad del cliente adecuadamente?53]]</f>
        <v>1</v>
      </c>
      <c r="FV227" s="240">
        <f t="shared" si="587"/>
        <v>1</v>
      </c>
      <c r="FW227" s="240">
        <f t="shared" si="588"/>
        <v>1</v>
      </c>
      <c r="FX227" s="7">
        <f t="shared" si="704"/>
        <v>1</v>
      </c>
      <c r="FY227" s="240">
        <f t="shared" si="589"/>
        <v>1</v>
      </c>
      <c r="FZ227" s="7">
        <f>+Data[[#This Row],[¿El agente evita compartir información sensible?56]]</f>
        <v>1</v>
      </c>
      <c r="GA227" s="7">
        <f t="shared" si="705"/>
        <v>1</v>
      </c>
      <c r="GB227" s="189">
        <f t="shared" si="706"/>
        <v>8.5000000000000006E-2</v>
      </c>
      <c r="GC227" s="189">
        <f t="shared" si="707"/>
        <v>0.3</v>
      </c>
      <c r="GD227" s="190">
        <f t="shared" si="708"/>
        <v>0</v>
      </c>
      <c r="GE227" s="190">
        <f t="shared" si="709"/>
        <v>0.3</v>
      </c>
      <c r="GF227" s="7">
        <f t="shared" si="710"/>
        <v>0.68500000000000005</v>
      </c>
      <c r="GG227" s="187">
        <f>1</f>
        <v>1</v>
      </c>
      <c r="GH227" s="187">
        <f t="shared" si="590"/>
        <v>1</v>
      </c>
      <c r="GI227" t="str">
        <f t="shared" si="591"/>
        <v/>
      </c>
      <c r="GJ227" t="str">
        <f t="shared" si="592"/>
        <v/>
      </c>
      <c r="GK227" t="str">
        <f t="shared" si="593"/>
        <v xml:space="preserve">¿El agente cumple con la identificación formal y profesional? </v>
      </c>
      <c r="GN227" t="str">
        <f t="shared" si="594"/>
        <v/>
      </c>
      <c r="GO227" t="str">
        <f t="shared" si="595"/>
        <v/>
      </c>
      <c r="GP227" t="str">
        <f t="shared" si="596"/>
        <v/>
      </c>
      <c r="GQ227" t="str">
        <f t="shared" si="597"/>
        <v/>
      </c>
      <c r="GR227" t="str">
        <f t="shared" si="598"/>
        <v/>
      </c>
      <c r="GS227" t="str">
        <f t="shared" si="599"/>
        <v/>
      </c>
      <c r="GT227" t="str">
        <f t="shared" si="600"/>
        <v/>
      </c>
      <c r="GU227" t="e">
        <f>IF(#REF!="No",#REF!,"")</f>
        <v>#REF!</v>
      </c>
      <c r="GV227" t="str">
        <f t="shared" si="601"/>
        <v/>
      </c>
      <c r="GW227" t="str">
        <f t="shared" si="602"/>
        <v/>
      </c>
      <c r="GX227" t="str">
        <f t="shared" si="603"/>
        <v/>
      </c>
      <c r="GY227" t="str">
        <f t="shared" si="604"/>
        <v/>
      </c>
      <c r="GZ227" t="str">
        <f t="shared" si="605"/>
        <v/>
      </c>
      <c r="HA227" t="str">
        <f t="shared" si="606"/>
        <v/>
      </c>
      <c r="HB227" t="str">
        <f t="shared" si="607"/>
        <v/>
      </c>
      <c r="HC227" t="str">
        <f t="shared" si="608"/>
        <v/>
      </c>
      <c r="HD227" t="str">
        <f t="shared" si="609"/>
        <v/>
      </c>
      <c r="HE227" t="str">
        <f t="shared" si="610"/>
        <v/>
      </c>
      <c r="HF227" t="str">
        <f t="shared" si="611"/>
        <v/>
      </c>
      <c r="HG227" t="str">
        <f t="shared" si="612"/>
        <v/>
      </c>
      <c r="HH227" t="str">
        <f t="shared" si="613"/>
        <v/>
      </c>
      <c r="HI227" t="str">
        <f t="shared" si="614"/>
        <v/>
      </c>
      <c r="HJ227" t="str">
        <f t="shared" si="615"/>
        <v/>
      </c>
      <c r="HK227" t="str">
        <f t="shared" si="616"/>
        <v/>
      </c>
      <c r="HL227" t="str">
        <f t="shared" si="617"/>
        <v/>
      </c>
      <c r="HM227" t="str">
        <f t="shared" si="618"/>
        <v/>
      </c>
      <c r="HN227" t="str">
        <f t="shared" si="619"/>
        <v/>
      </c>
      <c r="HO227" t="str">
        <f t="shared" si="620"/>
        <v/>
      </c>
      <c r="HP227" t="str">
        <f t="shared" si="621"/>
        <v/>
      </c>
      <c r="HQ227" t="e">
        <f>IF(#REF!="No",#REF!,"")</f>
        <v>#REF!</v>
      </c>
      <c r="HR227" t="e">
        <f>IF(#REF!="No",#REF!,"")</f>
        <v>#REF!</v>
      </c>
      <c r="HS227" t="str">
        <f t="shared" si="622"/>
        <v/>
      </c>
      <c r="HT227" t="str">
        <f t="shared" si="623"/>
        <v xml:space="preserve">¿El agente realiza venta cruzada cuando corresponde? </v>
      </c>
      <c r="HU227" t="str">
        <f t="shared" si="624"/>
        <v/>
      </c>
      <c r="HV227" t="str">
        <f t="shared" si="625"/>
        <v/>
      </c>
      <c r="HW227" t="str">
        <f t="shared" si="626"/>
        <v/>
      </c>
      <c r="HX227" t="str">
        <f t="shared" si="627"/>
        <v xml:space="preserve">¿El agente maneja correctamente las objeciones del cliente? </v>
      </c>
      <c r="HY227" t="str">
        <f t="shared" si="628"/>
        <v/>
      </c>
      <c r="HZ227" t="str">
        <f t="shared" si="629"/>
        <v/>
      </c>
      <c r="IA227" t="str">
        <f t="shared" si="630"/>
        <v/>
      </c>
      <c r="IB227" t="str">
        <f t="shared" si="631"/>
        <v/>
      </c>
      <c r="IC227" t="str">
        <f t="shared" si="632"/>
        <v/>
      </c>
      <c r="ID227" s="187" t="str">
        <f t="shared" si="633"/>
        <v/>
      </c>
      <c r="IE227" s="187" t="str">
        <f t="shared" si="634"/>
        <v/>
      </c>
      <c r="IF227" s="187" t="str">
        <f t="shared" si="635"/>
        <v/>
      </c>
      <c r="IG227" s="187" t="str">
        <f t="shared" si="636"/>
        <v/>
      </c>
      <c r="IH227" s="78" t="str">
        <f>A227&amp;" "&amp;F227&amp;" "&amp;Data[[#This Row],[mes]]</f>
        <v>Sanneth Lyeette Soberon Guzman Outbound jun-26</v>
      </c>
      <c r="II227" s="78">
        <f t="shared" si="671"/>
        <v>3</v>
      </c>
      <c r="IJ227" s="78">
        <f t="shared" si="711"/>
        <v>0</v>
      </c>
      <c r="IK227" s="78">
        <f>IF(Data[[#This Row],[Muestra Critica]]&gt;0,Data[[#This Row],[Muestra Critica]],"")</f>
        <v>1</v>
      </c>
      <c r="IL227" s="209">
        <f>IF(IK227="","",COUNTIF($IK$3:$IK642,IK227))</f>
        <v>397</v>
      </c>
      <c r="IM227" s="209">
        <f t="shared" si="712"/>
        <v>0</v>
      </c>
      <c r="IN227" s="188" t="str">
        <f t="shared" si="637"/>
        <v>jun-26</v>
      </c>
      <c r="IO227" s="78"/>
      <c r="IP227" s="78"/>
      <c r="IQ227" s="78"/>
      <c r="IR227" s="78"/>
      <c r="IS227" s="78" t="str">
        <f ca="1">IFERROR(_xlfn.XLOOKUP(A:A,HC!B:B,HC!E:E,,0),0)</f>
        <v>&gt; 60 dias</v>
      </c>
    </row>
    <row r="228" spans="1:253" ht="15.5">
      <c r="A228" s="205" t="s">
        <v>356</v>
      </c>
      <c r="B228" s="205">
        <v>69004958</v>
      </c>
      <c r="C228" s="210">
        <v>46174</v>
      </c>
      <c r="D228" s="205" t="s">
        <v>449</v>
      </c>
      <c r="E228" s="205" t="s">
        <v>431</v>
      </c>
      <c r="F228" s="205" t="s">
        <v>32</v>
      </c>
      <c r="G228" s="205" t="s">
        <v>436</v>
      </c>
      <c r="H228" s="205" t="s">
        <v>455</v>
      </c>
      <c r="I228" s="206" t="s">
        <v>447</v>
      </c>
      <c r="J228" s="168" t="s">
        <v>33</v>
      </c>
      <c r="K228" s="168" t="s">
        <v>33</v>
      </c>
      <c r="L228" s="168" t="s">
        <v>33</v>
      </c>
      <c r="M228" s="168" t="s">
        <v>33</v>
      </c>
      <c r="N228" s="168" t="s">
        <v>33</v>
      </c>
      <c r="O228" s="168" t="s">
        <v>33</v>
      </c>
      <c r="P228" s="168" t="s">
        <v>33</v>
      </c>
      <c r="Q228" s="168" t="s">
        <v>33</v>
      </c>
      <c r="R228" s="168" t="s">
        <v>33</v>
      </c>
      <c r="S228" s="168" t="s">
        <v>33</v>
      </c>
      <c r="T228" s="168" t="s">
        <v>33</v>
      </c>
      <c r="U228" s="168" t="s">
        <v>33</v>
      </c>
      <c r="V228" s="169" t="s">
        <v>33</v>
      </c>
      <c r="W228" s="169" t="s">
        <v>33</v>
      </c>
      <c r="X228" s="169" t="s">
        <v>33</v>
      </c>
      <c r="Y228" s="169" t="s">
        <v>33</v>
      </c>
      <c r="Z228" s="169" t="s">
        <v>33</v>
      </c>
      <c r="AA228" s="169" t="s">
        <v>33</v>
      </c>
      <c r="AB228" s="169" t="s">
        <v>33</v>
      </c>
      <c r="AC228" s="169" t="s">
        <v>33</v>
      </c>
      <c r="AD228" s="169" t="s">
        <v>33</v>
      </c>
      <c r="AE228" s="169" t="s">
        <v>33</v>
      </c>
      <c r="AF228" s="169" t="s">
        <v>33</v>
      </c>
      <c r="AG228" s="169" t="s">
        <v>33</v>
      </c>
      <c r="AH228" s="169" t="s">
        <v>33</v>
      </c>
      <c r="AI228" s="169" t="s">
        <v>33</v>
      </c>
      <c r="AJ228" s="169" t="s">
        <v>33</v>
      </c>
      <c r="AK228" s="169" t="s">
        <v>33</v>
      </c>
      <c r="AL228" s="169" t="s">
        <v>33</v>
      </c>
      <c r="AM228" s="169" t="s">
        <v>33</v>
      </c>
      <c r="AN228" s="169" t="s">
        <v>33</v>
      </c>
      <c r="AO228" s="169" t="s">
        <v>33</v>
      </c>
      <c r="AP228" s="169" t="s">
        <v>33</v>
      </c>
      <c r="AQ228" s="169" t="s">
        <v>464</v>
      </c>
      <c r="AR228" s="169" t="s">
        <v>33</v>
      </c>
      <c r="AS228" s="169" t="s">
        <v>33</v>
      </c>
      <c r="AT228" s="169" t="s">
        <v>33</v>
      </c>
      <c r="AU228" s="169" t="s">
        <v>33</v>
      </c>
      <c r="AV228" s="169" t="s">
        <v>34</v>
      </c>
      <c r="AW228" s="169" t="s">
        <v>34</v>
      </c>
      <c r="AX228" s="169" t="s">
        <v>33</v>
      </c>
      <c r="AY228" s="169" t="s">
        <v>33</v>
      </c>
      <c r="AZ228" s="169" t="s">
        <v>33</v>
      </c>
      <c r="BA228" s="169" t="s">
        <v>33</v>
      </c>
      <c r="BB228" s="169" t="s">
        <v>33</v>
      </c>
      <c r="BC228" s="207" t="s">
        <v>33</v>
      </c>
      <c r="BD228" s="207" t="s">
        <v>33</v>
      </c>
      <c r="BE228" s="207" t="s">
        <v>33</v>
      </c>
      <c r="BF228" s="208" t="s">
        <v>33</v>
      </c>
      <c r="BG228" s="196"/>
      <c r="BH228" s="211" t="str">
        <f>Data[[#This Row],[Tipo de Muestra]]</f>
        <v>Critica</v>
      </c>
      <c r="BI228" s="196"/>
      <c r="BJ228" s="196"/>
      <c r="BK228">
        <f t="shared" si="545"/>
        <v>1</v>
      </c>
      <c r="BL228">
        <f t="shared" si="546"/>
        <v>1</v>
      </c>
      <c r="BM228">
        <f t="shared" si="672"/>
        <v>1</v>
      </c>
      <c r="BN228">
        <f t="shared" si="673"/>
        <v>1</v>
      </c>
      <c r="BO228">
        <f t="shared" si="674"/>
        <v>1</v>
      </c>
      <c r="BP228">
        <f t="shared" si="675"/>
        <v>1</v>
      </c>
      <c r="BQ228">
        <f t="shared" si="676"/>
        <v>1</v>
      </c>
      <c r="BR228">
        <f t="shared" si="677"/>
        <v>1</v>
      </c>
      <c r="BS228">
        <f t="shared" si="678"/>
        <v>1</v>
      </c>
      <c r="BT228">
        <f t="shared" si="679"/>
        <v>1</v>
      </c>
      <c r="BU228">
        <f t="shared" si="680"/>
        <v>1</v>
      </c>
      <c r="BV228">
        <f t="shared" si="681"/>
        <v>1</v>
      </c>
      <c r="BW228">
        <f t="shared" si="682"/>
        <v>1</v>
      </c>
      <c r="BX228">
        <f t="shared" si="683"/>
        <v>1</v>
      </c>
      <c r="BY228">
        <f t="shared" si="684"/>
        <v>1</v>
      </c>
      <c r="BZ228">
        <f t="shared" si="685"/>
        <v>1</v>
      </c>
      <c r="CA228">
        <f t="shared" si="686"/>
        <v>1</v>
      </c>
      <c r="CB228">
        <f t="shared" si="687"/>
        <v>1</v>
      </c>
      <c r="CC228">
        <f t="shared" si="688"/>
        <v>1</v>
      </c>
      <c r="CD228">
        <f t="shared" si="689"/>
        <v>1</v>
      </c>
      <c r="CE228">
        <f t="shared" si="690"/>
        <v>1</v>
      </c>
      <c r="CF228">
        <f t="shared" si="638"/>
        <v>1</v>
      </c>
      <c r="CG228">
        <f t="shared" si="639"/>
        <v>1</v>
      </c>
      <c r="CH228">
        <f t="shared" si="640"/>
        <v>1</v>
      </c>
      <c r="CI228">
        <f t="shared" si="641"/>
        <v>1</v>
      </c>
      <c r="CJ228">
        <f t="shared" si="642"/>
        <v>1</v>
      </c>
      <c r="CK228">
        <f t="shared" si="643"/>
        <v>1</v>
      </c>
      <c r="CL228">
        <f t="shared" si="644"/>
        <v>1</v>
      </c>
      <c r="CM228">
        <f t="shared" si="645"/>
        <v>1</v>
      </c>
      <c r="CN228">
        <f t="shared" si="646"/>
        <v>1</v>
      </c>
      <c r="CO228">
        <f t="shared" si="647"/>
        <v>1</v>
      </c>
      <c r="CP228">
        <f t="shared" si="648"/>
        <v>1</v>
      </c>
      <c r="CQ228">
        <f t="shared" si="649"/>
        <v>1</v>
      </c>
      <c r="CR228">
        <f t="shared" si="650"/>
        <v>1</v>
      </c>
      <c r="CS228">
        <f t="shared" si="651"/>
        <v>1</v>
      </c>
      <c r="CT228">
        <f t="shared" si="652"/>
        <v>1</v>
      </c>
      <c r="CU228">
        <f t="shared" si="653"/>
        <v>1</v>
      </c>
      <c r="CV228">
        <f t="shared" si="654"/>
        <v>0</v>
      </c>
      <c r="CW228">
        <f t="shared" si="655"/>
        <v>0</v>
      </c>
      <c r="CX228">
        <f t="shared" si="656"/>
        <v>1</v>
      </c>
      <c r="CY228">
        <f t="shared" si="657"/>
        <v>1</v>
      </c>
      <c r="CZ228">
        <f t="shared" si="658"/>
        <v>1</v>
      </c>
      <c r="DA228">
        <f t="shared" si="659"/>
        <v>1</v>
      </c>
      <c r="DB228">
        <f t="shared" si="660"/>
        <v>1</v>
      </c>
      <c r="DC228" s="187">
        <f t="shared" si="661"/>
        <v>1</v>
      </c>
      <c r="DD228" s="187">
        <f t="shared" si="662"/>
        <v>1</v>
      </c>
      <c r="DE228" s="187">
        <f t="shared" si="663"/>
        <v>1</v>
      </c>
      <c r="DF228" s="187">
        <f t="shared" si="547"/>
        <v>1</v>
      </c>
      <c r="DG228">
        <f t="shared" si="691"/>
        <v>1</v>
      </c>
      <c r="DH228" s="7">
        <f t="shared" si="548"/>
        <v>0.15</v>
      </c>
      <c r="DI228" s="7">
        <f t="shared" si="549"/>
        <v>0.15</v>
      </c>
      <c r="DJ228" s="7">
        <f t="shared" si="550"/>
        <v>0.15</v>
      </c>
      <c r="DK228" s="7">
        <f t="shared" si="692"/>
        <v>0.15</v>
      </c>
      <c r="DL228" s="7">
        <f t="shared" si="551"/>
        <v>0.3</v>
      </c>
      <c r="DM228" s="7">
        <f t="shared" si="552"/>
        <v>0.3</v>
      </c>
      <c r="DN228" s="7">
        <f t="shared" si="553"/>
        <v>0.3</v>
      </c>
      <c r="DO228" s="7">
        <f t="shared" si="554"/>
        <v>0.3</v>
      </c>
      <c r="DP228" s="7">
        <f>IF(MIN(Data[[#This Row],[¿El agente demuestra escucha activa durante la gestión?6]:[¿El agente parafrasea para confirmar entendimiento?9]])=0,0,30%)</f>
        <v>0.3</v>
      </c>
      <c r="DQ228" s="7">
        <f t="shared" si="555"/>
        <v>0.3</v>
      </c>
      <c r="DR228" s="7">
        <f t="shared" si="556"/>
        <v>0.3</v>
      </c>
      <c r="DS228" s="7">
        <f t="shared" si="557"/>
        <v>0.3</v>
      </c>
      <c r="DT228" s="7">
        <f t="shared" si="558"/>
        <v>0.3</v>
      </c>
      <c r="DU228" s="7">
        <f>IF(MIN(Data[[#This Row],[¿El agente adapta su comunicación al cliente?11]:[¿El agente utiliza el plural corporativo correctamente?14]])=0,0,30%)</f>
        <v>0.3</v>
      </c>
      <c r="DV228" s="7">
        <f t="shared" si="559"/>
        <v>0.25</v>
      </c>
      <c r="DW228" s="7">
        <f t="shared" si="693"/>
        <v>0.25</v>
      </c>
      <c r="DX228" s="7">
        <f t="shared" si="694"/>
        <v>1</v>
      </c>
      <c r="DY228" s="7">
        <f t="shared" si="664"/>
        <v>1</v>
      </c>
      <c r="DZ228" s="7">
        <f t="shared" si="665"/>
        <v>1</v>
      </c>
      <c r="EA228" s="7">
        <f t="shared" si="666"/>
        <v>1</v>
      </c>
      <c r="EB228" s="7">
        <f t="shared" si="667"/>
        <v>1</v>
      </c>
      <c r="EC228" s="7">
        <f t="shared" si="695"/>
        <v>1</v>
      </c>
      <c r="ED228" s="7">
        <f t="shared" si="560"/>
        <v>1</v>
      </c>
      <c r="EE228" s="7">
        <f t="shared" si="561"/>
        <v>1</v>
      </c>
      <c r="EF228" s="7">
        <f>IF(SUM(Data[[#This Row],[¿El agente presenta correctamente los beneficios del producto?23]:[¿El agente comunica beneficios emocionales al cliente?24]])=200%,100%,0%)</f>
        <v>1</v>
      </c>
      <c r="EG228" s="7">
        <f t="shared" si="562"/>
        <v>1</v>
      </c>
      <c r="EH228" s="7">
        <f t="shared" si="563"/>
        <v>1</v>
      </c>
      <c r="EI228" s="7">
        <f t="shared" si="564"/>
        <v>1</v>
      </c>
      <c r="EJ228" s="7">
        <f t="shared" si="696"/>
        <v>1</v>
      </c>
      <c r="EK228" s="7">
        <f t="shared" si="565"/>
        <v>1</v>
      </c>
      <c r="EL228" s="7">
        <f>+Data[[#This Row],[¿El agente explica los términos y condiciones del servicio?28]]</f>
        <v>1</v>
      </c>
      <c r="EM228" s="7">
        <f t="shared" si="566"/>
        <v>1</v>
      </c>
      <c r="EN228" s="7">
        <f>+Data[[#This Row],[¿El agente identifica correctamente la solicitud del cliente? 2]]</f>
        <v>1</v>
      </c>
      <c r="EO228" s="7">
        <f t="shared" si="567"/>
        <v>1</v>
      </c>
      <c r="EP228" s="7">
        <f t="shared" si="568"/>
        <v>1</v>
      </c>
      <c r="EQ228" s="7">
        <f t="shared" si="569"/>
        <v>1</v>
      </c>
      <c r="ER228" s="7">
        <f t="shared" si="697"/>
        <v>1</v>
      </c>
      <c r="ES228" s="7">
        <f t="shared" si="570"/>
        <v>1</v>
      </c>
      <c r="ET228" s="7">
        <f t="shared" si="571"/>
        <v>1</v>
      </c>
      <c r="EU228" s="7">
        <f t="shared" si="698"/>
        <v>1</v>
      </c>
      <c r="EV228" s="7">
        <f t="shared" si="572"/>
        <v>1</v>
      </c>
      <c r="EW228" s="7">
        <f t="shared" si="573"/>
        <v>1</v>
      </c>
      <c r="EX228" s="7">
        <f t="shared" si="668"/>
        <v>1</v>
      </c>
      <c r="EY228" s="7">
        <f t="shared" si="669"/>
        <v>1</v>
      </c>
      <c r="EZ228" s="7">
        <f t="shared" si="574"/>
        <v>1</v>
      </c>
      <c r="FA228" s="7">
        <f t="shared" si="670"/>
        <v>1</v>
      </c>
      <c r="FB228" s="7">
        <f t="shared" si="699"/>
        <v>1</v>
      </c>
      <c r="FC228" s="7">
        <f t="shared" si="700"/>
        <v>1</v>
      </c>
      <c r="FD228" s="7">
        <f t="shared" si="575"/>
        <v>1</v>
      </c>
      <c r="FE228" s="7">
        <f t="shared" si="576"/>
        <v>1</v>
      </c>
      <c r="FF228" s="7">
        <f t="shared" si="577"/>
        <v>1</v>
      </c>
      <c r="FG228" s="7">
        <f t="shared" si="578"/>
        <v>1</v>
      </c>
      <c r="FH228" s="7">
        <f t="shared" si="579"/>
        <v>0</v>
      </c>
      <c r="FI228" s="7">
        <f t="shared" si="580"/>
        <v>0</v>
      </c>
      <c r="FJ228" s="7">
        <f t="shared" si="701"/>
        <v>0</v>
      </c>
      <c r="FK228" s="7">
        <f t="shared" si="581"/>
        <v>1</v>
      </c>
      <c r="FL228" s="7">
        <f>+Data[[#This Row],[¿El agente gestiona la oferta según la campaña vigente?48]]</f>
        <v>1</v>
      </c>
      <c r="FM228" s="7">
        <f t="shared" si="582"/>
        <v>1</v>
      </c>
      <c r="FN228" s="7">
        <f t="shared" si="583"/>
        <v>1</v>
      </c>
      <c r="FO228" s="7">
        <f t="shared" si="584"/>
        <v>1</v>
      </c>
      <c r="FP228" s="7">
        <f t="shared" si="702"/>
        <v>1</v>
      </c>
      <c r="FQ228" s="7">
        <f t="shared" si="585"/>
        <v>1</v>
      </c>
      <c r="FR228" s="7">
        <f>+Data[[#This Row],[¿El agente registra correctamente todas las interacciones?52]]</f>
        <v>1</v>
      </c>
      <c r="FS228" s="7">
        <f t="shared" si="703"/>
        <v>0</v>
      </c>
      <c r="FT228" s="240">
        <f t="shared" si="586"/>
        <v>1</v>
      </c>
      <c r="FU228" s="7">
        <f>+Data[[#This Row],[¿El agente confirma la titularidad del cliente adecuadamente?53]]</f>
        <v>1</v>
      </c>
      <c r="FV228" s="240">
        <f t="shared" si="587"/>
        <v>1</v>
      </c>
      <c r="FW228" s="240">
        <f t="shared" si="588"/>
        <v>1</v>
      </c>
      <c r="FX228" s="7">
        <f t="shared" si="704"/>
        <v>1</v>
      </c>
      <c r="FY228" s="240">
        <f t="shared" si="589"/>
        <v>1</v>
      </c>
      <c r="FZ228" s="7">
        <f>+Data[[#This Row],[¿El agente evita compartir información sensible?56]]</f>
        <v>1</v>
      </c>
      <c r="GA228" s="7">
        <f t="shared" si="705"/>
        <v>1</v>
      </c>
      <c r="GB228" s="189">
        <f t="shared" si="706"/>
        <v>0.1</v>
      </c>
      <c r="GC228" s="189">
        <f t="shared" si="707"/>
        <v>0.3</v>
      </c>
      <c r="GD228" s="190">
        <f t="shared" si="708"/>
        <v>0</v>
      </c>
      <c r="GE228" s="190">
        <f t="shared" si="709"/>
        <v>0.3</v>
      </c>
      <c r="GF228" s="7">
        <f t="shared" si="710"/>
        <v>0.7</v>
      </c>
      <c r="GG228" s="187">
        <f>1</f>
        <v>1</v>
      </c>
      <c r="GH228" s="187">
        <f t="shared" si="590"/>
        <v>1</v>
      </c>
      <c r="GI228" t="str">
        <f t="shared" si="591"/>
        <v/>
      </c>
      <c r="GJ228" t="str">
        <f t="shared" si="592"/>
        <v/>
      </c>
      <c r="GK228" t="str">
        <f t="shared" si="593"/>
        <v/>
      </c>
      <c r="GN228" t="str">
        <f t="shared" si="594"/>
        <v/>
      </c>
      <c r="GO228" t="str">
        <f t="shared" si="595"/>
        <v/>
      </c>
      <c r="GP228" t="str">
        <f t="shared" si="596"/>
        <v/>
      </c>
      <c r="GQ228" t="str">
        <f t="shared" si="597"/>
        <v/>
      </c>
      <c r="GR228" t="str">
        <f t="shared" si="598"/>
        <v/>
      </c>
      <c r="GS228" t="str">
        <f t="shared" si="599"/>
        <v/>
      </c>
      <c r="GT228" t="str">
        <f t="shared" si="600"/>
        <v/>
      </c>
      <c r="GU228" t="e">
        <f>IF(#REF!="No",#REF!,"")</f>
        <v>#REF!</v>
      </c>
      <c r="GV228" t="str">
        <f t="shared" si="601"/>
        <v/>
      </c>
      <c r="GW228" t="str">
        <f t="shared" si="602"/>
        <v/>
      </c>
      <c r="GX228" t="str">
        <f t="shared" si="603"/>
        <v/>
      </c>
      <c r="GY228" t="str">
        <f t="shared" si="604"/>
        <v/>
      </c>
      <c r="GZ228" t="str">
        <f t="shared" si="605"/>
        <v/>
      </c>
      <c r="HA228" t="str">
        <f t="shared" si="606"/>
        <v/>
      </c>
      <c r="HB228" t="str">
        <f t="shared" si="607"/>
        <v/>
      </c>
      <c r="HC228" t="str">
        <f t="shared" si="608"/>
        <v/>
      </c>
      <c r="HD228" t="str">
        <f t="shared" si="609"/>
        <v/>
      </c>
      <c r="HE228" t="str">
        <f t="shared" si="610"/>
        <v/>
      </c>
      <c r="HF228" t="str">
        <f t="shared" si="611"/>
        <v/>
      </c>
      <c r="HG228" t="str">
        <f t="shared" si="612"/>
        <v/>
      </c>
      <c r="HH228" t="str">
        <f t="shared" si="613"/>
        <v/>
      </c>
      <c r="HI228" t="str">
        <f t="shared" si="614"/>
        <v/>
      </c>
      <c r="HJ228" t="str">
        <f t="shared" si="615"/>
        <v/>
      </c>
      <c r="HK228" t="str">
        <f t="shared" si="616"/>
        <v/>
      </c>
      <c r="HL228" t="str">
        <f t="shared" si="617"/>
        <v/>
      </c>
      <c r="HM228" t="str">
        <f t="shared" si="618"/>
        <v/>
      </c>
      <c r="HN228" t="str">
        <f t="shared" si="619"/>
        <v/>
      </c>
      <c r="HO228" t="str">
        <f t="shared" si="620"/>
        <v/>
      </c>
      <c r="HP228" t="str">
        <f t="shared" si="621"/>
        <v/>
      </c>
      <c r="HQ228" t="e">
        <f>IF(#REF!="No",#REF!,"")</f>
        <v>#REF!</v>
      </c>
      <c r="HR228" t="e">
        <f>IF(#REF!="No",#REF!,"")</f>
        <v>#REF!</v>
      </c>
      <c r="HS228" t="str">
        <f t="shared" si="622"/>
        <v/>
      </c>
      <c r="HT228" t="str">
        <f t="shared" si="623"/>
        <v/>
      </c>
      <c r="HU228" t="str">
        <f t="shared" si="624"/>
        <v/>
      </c>
      <c r="HV228" t="str">
        <f t="shared" si="625"/>
        <v/>
      </c>
      <c r="HW228" t="str">
        <f t="shared" si="626"/>
        <v xml:space="preserve">¿El agente realiza seguimiento adecuado al caso o solicitud? </v>
      </c>
      <c r="HX228" t="str">
        <f t="shared" si="627"/>
        <v xml:space="preserve">¿El agente maneja correctamente las objeciones del cliente? </v>
      </c>
      <c r="HY228" t="str">
        <f t="shared" si="628"/>
        <v/>
      </c>
      <c r="HZ228" t="str">
        <f t="shared" si="629"/>
        <v/>
      </c>
      <c r="IA228" t="str">
        <f t="shared" si="630"/>
        <v/>
      </c>
      <c r="IB228" t="str">
        <f t="shared" si="631"/>
        <v/>
      </c>
      <c r="IC228" t="str">
        <f t="shared" si="632"/>
        <v/>
      </c>
      <c r="ID228" s="187" t="str">
        <f t="shared" si="633"/>
        <v/>
      </c>
      <c r="IE228" s="187" t="str">
        <f t="shared" si="634"/>
        <v/>
      </c>
      <c r="IF228" s="187" t="str">
        <f t="shared" si="635"/>
        <v/>
      </c>
      <c r="IG228" s="187" t="str">
        <f t="shared" si="636"/>
        <v/>
      </c>
      <c r="IH228" s="78" t="str">
        <f>A228&amp;" "&amp;F228&amp;" "&amp;Data[[#This Row],[mes]]</f>
        <v>Emanuel Yusiel Velez Delgado Outbound jun-26</v>
      </c>
      <c r="II228" s="78">
        <f t="shared" si="671"/>
        <v>3</v>
      </c>
      <c r="IJ228" s="78">
        <f t="shared" si="711"/>
        <v>0</v>
      </c>
      <c r="IK228" s="78">
        <f>IF(Data[[#This Row],[Muestra Critica]]&gt;0,Data[[#This Row],[Muestra Critica]],"")</f>
        <v>1</v>
      </c>
      <c r="IL228" s="209">
        <f>IF(IK228="","",COUNTIF($IK$3:$IK643,IK228))</f>
        <v>397</v>
      </c>
      <c r="IM228" s="209">
        <f t="shared" si="712"/>
        <v>0</v>
      </c>
      <c r="IN228" s="188" t="str">
        <f t="shared" si="637"/>
        <v>jun-26</v>
      </c>
      <c r="IO228" s="78"/>
      <c r="IP228" s="78"/>
      <c r="IQ228" s="78"/>
      <c r="IR228" s="78"/>
      <c r="IS228" s="78" t="str">
        <f ca="1">IFERROR(_xlfn.XLOOKUP(A:A,HC!B:B,HC!E:E,,0),0)</f>
        <v>&gt; 60 dias</v>
      </c>
    </row>
    <row r="229" spans="1:253" ht="15.5">
      <c r="A229" s="205" t="s">
        <v>352</v>
      </c>
      <c r="B229" s="205">
        <v>66041233</v>
      </c>
      <c r="C229" s="210">
        <v>46174</v>
      </c>
      <c r="D229" s="205" t="s">
        <v>449</v>
      </c>
      <c r="E229" s="205" t="s">
        <v>431</v>
      </c>
      <c r="F229" s="205" t="s">
        <v>32</v>
      </c>
      <c r="G229" s="205" t="s">
        <v>436</v>
      </c>
      <c r="H229" s="205" t="s">
        <v>455</v>
      </c>
      <c r="I229" s="206" t="s">
        <v>446</v>
      </c>
      <c r="J229" s="168" t="s">
        <v>33</v>
      </c>
      <c r="K229" s="168" t="s">
        <v>33</v>
      </c>
      <c r="L229" s="168" t="s">
        <v>33</v>
      </c>
      <c r="M229" s="168" t="s">
        <v>33</v>
      </c>
      <c r="N229" s="168" t="s">
        <v>33</v>
      </c>
      <c r="O229" s="168" t="s">
        <v>33</v>
      </c>
      <c r="P229" s="168" t="s">
        <v>33</v>
      </c>
      <c r="Q229" s="168" t="s">
        <v>33</v>
      </c>
      <c r="R229" s="168" t="s">
        <v>33</v>
      </c>
      <c r="S229" s="168" t="s">
        <v>33</v>
      </c>
      <c r="T229" s="168" t="s">
        <v>33</v>
      </c>
      <c r="U229" s="168" t="s">
        <v>33</v>
      </c>
      <c r="V229" s="169" t="s">
        <v>33</v>
      </c>
      <c r="W229" s="169" t="s">
        <v>33</v>
      </c>
      <c r="X229" s="169" t="s">
        <v>33</v>
      </c>
      <c r="Y229" s="169" t="s">
        <v>33</v>
      </c>
      <c r="Z229" s="169" t="s">
        <v>33</v>
      </c>
      <c r="AA229" s="169" t="s">
        <v>33</v>
      </c>
      <c r="AB229" s="169" t="s">
        <v>33</v>
      </c>
      <c r="AC229" s="169" t="s">
        <v>33</v>
      </c>
      <c r="AD229" s="169" t="s">
        <v>33</v>
      </c>
      <c r="AE229" s="169" t="s">
        <v>33</v>
      </c>
      <c r="AF229" s="169" t="s">
        <v>33</v>
      </c>
      <c r="AG229" s="169" t="s">
        <v>33</v>
      </c>
      <c r="AH229" s="169" t="s">
        <v>33</v>
      </c>
      <c r="AI229" s="169" t="s">
        <v>33</v>
      </c>
      <c r="AJ229" s="169" t="s">
        <v>33</v>
      </c>
      <c r="AK229" s="169" t="s">
        <v>33</v>
      </c>
      <c r="AL229" s="169" t="s">
        <v>33</v>
      </c>
      <c r="AM229" s="169" t="s">
        <v>33</v>
      </c>
      <c r="AN229" s="169" t="s">
        <v>33</v>
      </c>
      <c r="AO229" s="169" t="s">
        <v>33</v>
      </c>
      <c r="AP229" s="169" t="s">
        <v>33</v>
      </c>
      <c r="AQ229" s="169" t="s">
        <v>464</v>
      </c>
      <c r="AR229" s="169" t="s">
        <v>33</v>
      </c>
      <c r="AS229" s="169" t="s">
        <v>33</v>
      </c>
      <c r="AT229" s="169" t="s">
        <v>33</v>
      </c>
      <c r="AU229" s="169" t="s">
        <v>33</v>
      </c>
      <c r="AV229" s="169" t="s">
        <v>33</v>
      </c>
      <c r="AW229" s="169" t="s">
        <v>33</v>
      </c>
      <c r="AX229" s="169" t="s">
        <v>33</v>
      </c>
      <c r="AY229" s="169" t="s">
        <v>33</v>
      </c>
      <c r="AZ229" s="169" t="s">
        <v>33</v>
      </c>
      <c r="BA229" s="169" t="s">
        <v>33</v>
      </c>
      <c r="BB229" s="169" t="s">
        <v>33</v>
      </c>
      <c r="BC229" s="207" t="s">
        <v>33</v>
      </c>
      <c r="BD229" s="207" t="s">
        <v>33</v>
      </c>
      <c r="BE229" s="207" t="s">
        <v>33</v>
      </c>
      <c r="BF229" s="208" t="s">
        <v>33</v>
      </c>
      <c r="BG229" s="196"/>
      <c r="BH229" s="211" t="str">
        <f>Data[[#This Row],[Tipo de Muestra]]</f>
        <v>No Critica</v>
      </c>
      <c r="BI229" s="196"/>
      <c r="BJ229" s="196"/>
      <c r="BK229">
        <f t="shared" si="545"/>
        <v>1</v>
      </c>
      <c r="BL229">
        <f t="shared" si="546"/>
        <v>1</v>
      </c>
      <c r="BM229">
        <f t="shared" si="672"/>
        <v>1</v>
      </c>
      <c r="BN229">
        <f t="shared" si="673"/>
        <v>1</v>
      </c>
      <c r="BO229">
        <f t="shared" si="674"/>
        <v>1</v>
      </c>
      <c r="BP229">
        <f t="shared" si="675"/>
        <v>1</v>
      </c>
      <c r="BQ229">
        <f t="shared" si="676"/>
        <v>1</v>
      </c>
      <c r="BR229">
        <f t="shared" si="677"/>
        <v>1</v>
      </c>
      <c r="BS229">
        <f t="shared" si="678"/>
        <v>1</v>
      </c>
      <c r="BT229">
        <f t="shared" si="679"/>
        <v>1</v>
      </c>
      <c r="BU229">
        <f t="shared" si="680"/>
        <v>1</v>
      </c>
      <c r="BV229">
        <f t="shared" si="681"/>
        <v>1</v>
      </c>
      <c r="BW229">
        <f t="shared" si="682"/>
        <v>1</v>
      </c>
      <c r="BX229">
        <f t="shared" si="683"/>
        <v>1</v>
      </c>
      <c r="BY229">
        <f t="shared" si="684"/>
        <v>1</v>
      </c>
      <c r="BZ229">
        <f t="shared" si="685"/>
        <v>1</v>
      </c>
      <c r="CA229">
        <f t="shared" si="686"/>
        <v>1</v>
      </c>
      <c r="CB229">
        <f t="shared" si="687"/>
        <v>1</v>
      </c>
      <c r="CC229">
        <f t="shared" si="688"/>
        <v>1</v>
      </c>
      <c r="CD229">
        <f t="shared" si="689"/>
        <v>1</v>
      </c>
      <c r="CE229">
        <f t="shared" si="690"/>
        <v>1</v>
      </c>
      <c r="CF229">
        <f t="shared" si="638"/>
        <v>1</v>
      </c>
      <c r="CG229">
        <f t="shared" si="639"/>
        <v>1</v>
      </c>
      <c r="CH229">
        <f t="shared" si="640"/>
        <v>1</v>
      </c>
      <c r="CI229">
        <f t="shared" si="641"/>
        <v>1</v>
      </c>
      <c r="CJ229">
        <f t="shared" si="642"/>
        <v>1</v>
      </c>
      <c r="CK229">
        <f t="shared" si="643"/>
        <v>1</v>
      </c>
      <c r="CL229">
        <f t="shared" si="644"/>
        <v>1</v>
      </c>
      <c r="CM229">
        <f t="shared" si="645"/>
        <v>1</v>
      </c>
      <c r="CN229">
        <f t="shared" si="646"/>
        <v>1</v>
      </c>
      <c r="CO229">
        <f t="shared" si="647"/>
        <v>1</v>
      </c>
      <c r="CP229">
        <f t="shared" si="648"/>
        <v>1</v>
      </c>
      <c r="CQ229">
        <f t="shared" si="649"/>
        <v>1</v>
      </c>
      <c r="CR229">
        <f t="shared" si="650"/>
        <v>1</v>
      </c>
      <c r="CS229">
        <f t="shared" si="651"/>
        <v>1</v>
      </c>
      <c r="CT229">
        <f t="shared" si="652"/>
        <v>1</v>
      </c>
      <c r="CU229">
        <f t="shared" si="653"/>
        <v>1</v>
      </c>
      <c r="CV229">
        <f t="shared" si="654"/>
        <v>1</v>
      </c>
      <c r="CW229">
        <f t="shared" si="655"/>
        <v>1</v>
      </c>
      <c r="CX229">
        <f t="shared" si="656"/>
        <v>1</v>
      </c>
      <c r="CY229">
        <f t="shared" si="657"/>
        <v>1</v>
      </c>
      <c r="CZ229">
        <f t="shared" si="658"/>
        <v>1</v>
      </c>
      <c r="DA229">
        <f t="shared" si="659"/>
        <v>1</v>
      </c>
      <c r="DB229">
        <f t="shared" si="660"/>
        <v>1</v>
      </c>
      <c r="DC229" s="187">
        <f t="shared" si="661"/>
        <v>1</v>
      </c>
      <c r="DD229" s="187">
        <f t="shared" si="662"/>
        <v>1</v>
      </c>
      <c r="DE229" s="187">
        <f t="shared" si="663"/>
        <v>1</v>
      </c>
      <c r="DF229" s="187">
        <f t="shared" si="547"/>
        <v>1</v>
      </c>
      <c r="DG229">
        <f t="shared" si="691"/>
        <v>1</v>
      </c>
      <c r="DH229" s="7">
        <f t="shared" si="548"/>
        <v>0.15</v>
      </c>
      <c r="DI229" s="7">
        <f t="shared" si="549"/>
        <v>0.15</v>
      </c>
      <c r="DJ229" s="7">
        <f t="shared" si="550"/>
        <v>0.15</v>
      </c>
      <c r="DK229" s="7">
        <f t="shared" si="692"/>
        <v>0.15</v>
      </c>
      <c r="DL229" s="7">
        <f t="shared" si="551"/>
        <v>0.3</v>
      </c>
      <c r="DM229" s="7">
        <f t="shared" si="552"/>
        <v>0.3</v>
      </c>
      <c r="DN229" s="7">
        <f t="shared" si="553"/>
        <v>0.3</v>
      </c>
      <c r="DO229" s="7">
        <f t="shared" si="554"/>
        <v>0.3</v>
      </c>
      <c r="DP229" s="7">
        <f>IF(MIN(Data[[#This Row],[¿El agente demuestra escucha activa durante la gestión?6]:[¿El agente parafrasea para confirmar entendimiento?9]])=0,0,30%)</f>
        <v>0.3</v>
      </c>
      <c r="DQ229" s="7">
        <f t="shared" si="555"/>
        <v>0.3</v>
      </c>
      <c r="DR229" s="7">
        <f t="shared" si="556"/>
        <v>0.3</v>
      </c>
      <c r="DS229" s="7">
        <f t="shared" si="557"/>
        <v>0.3</v>
      </c>
      <c r="DT229" s="7">
        <f t="shared" si="558"/>
        <v>0.3</v>
      </c>
      <c r="DU229" s="7">
        <f>IF(MIN(Data[[#This Row],[¿El agente adapta su comunicación al cliente?11]:[¿El agente utiliza el plural corporativo correctamente?14]])=0,0,30%)</f>
        <v>0.3</v>
      </c>
      <c r="DV229" s="7">
        <f t="shared" si="559"/>
        <v>0.25</v>
      </c>
      <c r="DW229" s="7">
        <f t="shared" si="693"/>
        <v>0.25</v>
      </c>
      <c r="DX229" s="7">
        <f t="shared" si="694"/>
        <v>1</v>
      </c>
      <c r="DY229" s="7">
        <f t="shared" si="664"/>
        <v>1</v>
      </c>
      <c r="DZ229" s="7">
        <f t="shared" si="665"/>
        <v>1</v>
      </c>
      <c r="EA229" s="7">
        <f t="shared" si="666"/>
        <v>1</v>
      </c>
      <c r="EB229" s="7">
        <f t="shared" si="667"/>
        <v>1</v>
      </c>
      <c r="EC229" s="7">
        <f t="shared" si="695"/>
        <v>1</v>
      </c>
      <c r="ED229" s="7">
        <f t="shared" si="560"/>
        <v>1</v>
      </c>
      <c r="EE229" s="7">
        <f t="shared" si="561"/>
        <v>1</v>
      </c>
      <c r="EF229" s="7">
        <f>IF(SUM(Data[[#This Row],[¿El agente presenta correctamente los beneficios del producto?23]:[¿El agente comunica beneficios emocionales al cliente?24]])=200%,100%,0%)</f>
        <v>1</v>
      </c>
      <c r="EG229" s="7">
        <f t="shared" si="562"/>
        <v>1</v>
      </c>
      <c r="EH229" s="7">
        <f t="shared" si="563"/>
        <v>1</v>
      </c>
      <c r="EI229" s="7">
        <f t="shared" si="564"/>
        <v>1</v>
      </c>
      <c r="EJ229" s="7">
        <f t="shared" si="696"/>
        <v>1</v>
      </c>
      <c r="EK229" s="7">
        <f t="shared" si="565"/>
        <v>1</v>
      </c>
      <c r="EL229" s="7">
        <f>+Data[[#This Row],[¿El agente explica los términos y condiciones del servicio?28]]</f>
        <v>1</v>
      </c>
      <c r="EM229" s="7">
        <f t="shared" si="566"/>
        <v>1</v>
      </c>
      <c r="EN229" s="7">
        <f>+Data[[#This Row],[¿El agente identifica correctamente la solicitud del cliente? 2]]</f>
        <v>1</v>
      </c>
      <c r="EO229" s="7">
        <f t="shared" si="567"/>
        <v>1</v>
      </c>
      <c r="EP229" s="7">
        <f t="shared" si="568"/>
        <v>1</v>
      </c>
      <c r="EQ229" s="7">
        <f t="shared" si="569"/>
        <v>1</v>
      </c>
      <c r="ER229" s="7">
        <f t="shared" si="697"/>
        <v>1</v>
      </c>
      <c r="ES229" s="7">
        <f t="shared" si="570"/>
        <v>1</v>
      </c>
      <c r="ET229" s="7">
        <f t="shared" si="571"/>
        <v>1</v>
      </c>
      <c r="EU229" s="7">
        <f t="shared" si="698"/>
        <v>1</v>
      </c>
      <c r="EV229" s="7">
        <f t="shared" si="572"/>
        <v>1</v>
      </c>
      <c r="EW229" s="7">
        <f t="shared" si="573"/>
        <v>1</v>
      </c>
      <c r="EX229" s="7">
        <f t="shared" si="668"/>
        <v>1</v>
      </c>
      <c r="EY229" s="7">
        <f t="shared" si="669"/>
        <v>1</v>
      </c>
      <c r="EZ229" s="7">
        <f t="shared" si="574"/>
        <v>1</v>
      </c>
      <c r="FA229" s="7">
        <f t="shared" si="670"/>
        <v>1</v>
      </c>
      <c r="FB229" s="7">
        <f t="shared" si="699"/>
        <v>1</v>
      </c>
      <c r="FC229" s="7">
        <f t="shared" si="700"/>
        <v>1</v>
      </c>
      <c r="FD229" s="7">
        <f t="shared" si="575"/>
        <v>1</v>
      </c>
      <c r="FE229" s="7">
        <f t="shared" si="576"/>
        <v>1</v>
      </c>
      <c r="FF229" s="7">
        <f t="shared" si="577"/>
        <v>1</v>
      </c>
      <c r="FG229" s="7">
        <f t="shared" si="578"/>
        <v>1</v>
      </c>
      <c r="FH229" s="7">
        <f t="shared" si="579"/>
        <v>1</v>
      </c>
      <c r="FI229" s="7">
        <f t="shared" si="580"/>
        <v>1</v>
      </c>
      <c r="FJ229" s="7">
        <f t="shared" si="701"/>
        <v>1</v>
      </c>
      <c r="FK229" s="7">
        <f t="shared" si="581"/>
        <v>1</v>
      </c>
      <c r="FL229" s="7">
        <f>+Data[[#This Row],[¿El agente gestiona la oferta según la campaña vigente?48]]</f>
        <v>1</v>
      </c>
      <c r="FM229" s="7">
        <f t="shared" si="582"/>
        <v>1</v>
      </c>
      <c r="FN229" s="7">
        <f t="shared" si="583"/>
        <v>1</v>
      </c>
      <c r="FO229" s="7">
        <f t="shared" si="584"/>
        <v>1</v>
      </c>
      <c r="FP229" s="7">
        <f t="shared" si="702"/>
        <v>1</v>
      </c>
      <c r="FQ229" s="7">
        <f t="shared" si="585"/>
        <v>1</v>
      </c>
      <c r="FR229" s="7">
        <f>+Data[[#This Row],[¿El agente registra correctamente todas las interacciones?52]]</f>
        <v>1</v>
      </c>
      <c r="FS229" s="7">
        <f t="shared" si="703"/>
        <v>1</v>
      </c>
      <c r="FT229" s="240">
        <f t="shared" si="586"/>
        <v>1</v>
      </c>
      <c r="FU229" s="7">
        <f>+Data[[#This Row],[¿El agente confirma la titularidad del cliente adecuadamente?53]]</f>
        <v>1</v>
      </c>
      <c r="FV229" s="240">
        <f t="shared" si="587"/>
        <v>1</v>
      </c>
      <c r="FW229" s="240">
        <f t="shared" si="588"/>
        <v>1</v>
      </c>
      <c r="FX229" s="7">
        <f t="shared" si="704"/>
        <v>1</v>
      </c>
      <c r="FY229" s="240">
        <f t="shared" si="589"/>
        <v>1</v>
      </c>
      <c r="FZ229" s="7">
        <f>+Data[[#This Row],[¿El agente evita compartir información sensible?56]]</f>
        <v>1</v>
      </c>
      <c r="GA229" s="7">
        <f t="shared" si="705"/>
        <v>1</v>
      </c>
      <c r="GB229" s="189">
        <f t="shared" si="706"/>
        <v>0.1</v>
      </c>
      <c r="GC229" s="189">
        <f t="shared" si="707"/>
        <v>0.3</v>
      </c>
      <c r="GD229" s="190">
        <f t="shared" si="708"/>
        <v>0.3</v>
      </c>
      <c r="GE229" s="190">
        <f t="shared" si="709"/>
        <v>0.3</v>
      </c>
      <c r="GF229" s="7">
        <f t="shared" si="710"/>
        <v>1</v>
      </c>
      <c r="GG229" s="187">
        <f>1</f>
        <v>1</v>
      </c>
      <c r="GH229" s="187">
        <f t="shared" si="590"/>
        <v>0</v>
      </c>
      <c r="GI229" t="str">
        <f t="shared" si="591"/>
        <v/>
      </c>
      <c r="GJ229" t="str">
        <f t="shared" si="592"/>
        <v/>
      </c>
      <c r="GK229" t="str">
        <f t="shared" si="593"/>
        <v/>
      </c>
      <c r="GN229" t="str">
        <f t="shared" si="594"/>
        <v/>
      </c>
      <c r="GO229" t="str">
        <f t="shared" si="595"/>
        <v/>
      </c>
      <c r="GP229" t="str">
        <f t="shared" si="596"/>
        <v/>
      </c>
      <c r="GQ229" t="str">
        <f t="shared" si="597"/>
        <v/>
      </c>
      <c r="GR229" t="str">
        <f t="shared" si="598"/>
        <v/>
      </c>
      <c r="GS229" t="str">
        <f t="shared" si="599"/>
        <v/>
      </c>
      <c r="GT229" t="str">
        <f t="shared" si="600"/>
        <v/>
      </c>
      <c r="GU229" t="e">
        <f>IF(#REF!="No",#REF!,"")</f>
        <v>#REF!</v>
      </c>
      <c r="GV229" t="str">
        <f t="shared" si="601"/>
        <v/>
      </c>
      <c r="GW229" t="str">
        <f t="shared" si="602"/>
        <v/>
      </c>
      <c r="GX229" t="str">
        <f t="shared" si="603"/>
        <v/>
      </c>
      <c r="GY229" t="str">
        <f t="shared" si="604"/>
        <v/>
      </c>
      <c r="GZ229" t="str">
        <f t="shared" si="605"/>
        <v/>
      </c>
      <c r="HA229" t="str">
        <f t="shared" si="606"/>
        <v/>
      </c>
      <c r="HB229" t="str">
        <f t="shared" si="607"/>
        <v/>
      </c>
      <c r="HC229" t="str">
        <f t="shared" si="608"/>
        <v/>
      </c>
      <c r="HD229" t="str">
        <f t="shared" si="609"/>
        <v/>
      </c>
      <c r="HE229" t="str">
        <f t="shared" si="610"/>
        <v/>
      </c>
      <c r="HF229" t="str">
        <f t="shared" si="611"/>
        <v/>
      </c>
      <c r="HG229" t="str">
        <f t="shared" si="612"/>
        <v/>
      </c>
      <c r="HH229" t="str">
        <f t="shared" si="613"/>
        <v/>
      </c>
      <c r="HI229" t="str">
        <f t="shared" si="614"/>
        <v/>
      </c>
      <c r="HJ229" t="str">
        <f t="shared" si="615"/>
        <v/>
      </c>
      <c r="HK229" t="str">
        <f t="shared" si="616"/>
        <v/>
      </c>
      <c r="HL229" t="str">
        <f t="shared" si="617"/>
        <v/>
      </c>
      <c r="HM229" t="str">
        <f t="shared" si="618"/>
        <v/>
      </c>
      <c r="HN229" t="str">
        <f t="shared" si="619"/>
        <v/>
      </c>
      <c r="HO229" t="str">
        <f t="shared" si="620"/>
        <v/>
      </c>
      <c r="HP229" t="str">
        <f t="shared" si="621"/>
        <v/>
      </c>
      <c r="HQ229" t="e">
        <f>IF(#REF!="No",#REF!,"")</f>
        <v>#REF!</v>
      </c>
      <c r="HR229" t="e">
        <f>IF(#REF!="No",#REF!,"")</f>
        <v>#REF!</v>
      </c>
      <c r="HS229" t="str">
        <f t="shared" si="622"/>
        <v/>
      </c>
      <c r="HT229" t="str">
        <f t="shared" si="623"/>
        <v/>
      </c>
      <c r="HU229" t="str">
        <f t="shared" si="624"/>
        <v/>
      </c>
      <c r="HV229" t="str">
        <f t="shared" si="625"/>
        <v/>
      </c>
      <c r="HW229" t="str">
        <f t="shared" si="626"/>
        <v/>
      </c>
      <c r="HX229" t="str">
        <f t="shared" si="627"/>
        <v/>
      </c>
      <c r="HY229" t="str">
        <f t="shared" si="628"/>
        <v/>
      </c>
      <c r="HZ229" t="str">
        <f t="shared" si="629"/>
        <v/>
      </c>
      <c r="IA229" t="str">
        <f t="shared" si="630"/>
        <v/>
      </c>
      <c r="IB229" t="str">
        <f t="shared" si="631"/>
        <v/>
      </c>
      <c r="IC229" t="str">
        <f t="shared" si="632"/>
        <v/>
      </c>
      <c r="ID229" s="187" t="str">
        <f t="shared" si="633"/>
        <v/>
      </c>
      <c r="IE229" s="187" t="str">
        <f t="shared" si="634"/>
        <v/>
      </c>
      <c r="IF229" s="187" t="str">
        <f t="shared" si="635"/>
        <v/>
      </c>
      <c r="IG229" s="187" t="str">
        <f t="shared" si="636"/>
        <v/>
      </c>
      <c r="IH229" s="78" t="str">
        <f>A229&amp;" "&amp;F229&amp;" "&amp;Data[[#This Row],[mes]]</f>
        <v>Alma Rosa Delgado Garcia Outbound jun-26</v>
      </c>
      <c r="II229" s="78">
        <f t="shared" si="671"/>
        <v>3</v>
      </c>
      <c r="IJ229" s="78">
        <f t="shared" si="711"/>
        <v>0</v>
      </c>
      <c r="IK229" s="78" t="str">
        <f>IF(Data[[#This Row],[Muestra Critica]]&gt;0,Data[[#This Row],[Muestra Critica]],"")</f>
        <v/>
      </c>
      <c r="IL229" s="209" t="str">
        <f>IF(IK229="","",COUNTIF($IK$3:$IK644,IK229))</f>
        <v/>
      </c>
      <c r="IM229" s="209">
        <f t="shared" si="712"/>
        <v>0</v>
      </c>
      <c r="IN229" s="188" t="str">
        <f t="shared" si="637"/>
        <v>jun-26</v>
      </c>
      <c r="IO229" s="78"/>
      <c r="IP229" s="78"/>
      <c r="IQ229" s="78"/>
      <c r="IR229" s="78"/>
      <c r="IS229" s="78" t="str">
        <f ca="1">IFERROR(_xlfn.XLOOKUP(A:A,HC!B:B,HC!E:E,,0),0)</f>
        <v>&gt; 60 dias</v>
      </c>
    </row>
    <row r="230" spans="1:253" ht="15.5">
      <c r="A230" s="205" t="s">
        <v>316</v>
      </c>
      <c r="B230" s="205">
        <v>63464388</v>
      </c>
      <c r="C230" s="210">
        <v>46174</v>
      </c>
      <c r="D230" s="205" t="s">
        <v>449</v>
      </c>
      <c r="E230" s="205" t="s">
        <v>431</v>
      </c>
      <c r="F230" s="205" t="s">
        <v>32</v>
      </c>
      <c r="G230" s="205" t="s">
        <v>436</v>
      </c>
      <c r="H230" s="205" t="s">
        <v>455</v>
      </c>
      <c r="I230" s="206" t="s">
        <v>447</v>
      </c>
      <c r="J230" s="168" t="s">
        <v>33</v>
      </c>
      <c r="K230" s="168" t="s">
        <v>33</v>
      </c>
      <c r="L230" s="168" t="s">
        <v>33</v>
      </c>
      <c r="M230" s="168" t="s">
        <v>33</v>
      </c>
      <c r="N230" s="168" t="s">
        <v>33</v>
      </c>
      <c r="O230" s="168" t="s">
        <v>33</v>
      </c>
      <c r="P230" s="168" t="s">
        <v>33</v>
      </c>
      <c r="Q230" s="168" t="s">
        <v>33</v>
      </c>
      <c r="R230" s="168" t="s">
        <v>33</v>
      </c>
      <c r="S230" s="168" t="s">
        <v>33</v>
      </c>
      <c r="T230" s="168" t="s">
        <v>33</v>
      </c>
      <c r="U230" s="168" t="s">
        <v>33</v>
      </c>
      <c r="V230" s="169" t="s">
        <v>33</v>
      </c>
      <c r="W230" s="169" t="s">
        <v>33</v>
      </c>
      <c r="X230" s="169" t="s">
        <v>33</v>
      </c>
      <c r="Y230" s="169" t="s">
        <v>33</v>
      </c>
      <c r="Z230" s="169" t="s">
        <v>33</v>
      </c>
      <c r="AA230" s="169" t="s">
        <v>33</v>
      </c>
      <c r="AB230" s="169" t="s">
        <v>33</v>
      </c>
      <c r="AC230" s="169" t="s">
        <v>33</v>
      </c>
      <c r="AD230" s="169" t="s">
        <v>33</v>
      </c>
      <c r="AE230" s="169" t="s">
        <v>33</v>
      </c>
      <c r="AF230" s="169" t="s">
        <v>33</v>
      </c>
      <c r="AG230" s="169" t="s">
        <v>33</v>
      </c>
      <c r="AH230" s="169" t="s">
        <v>33</v>
      </c>
      <c r="AI230" s="169" t="s">
        <v>33</v>
      </c>
      <c r="AJ230" s="169" t="s">
        <v>33</v>
      </c>
      <c r="AK230" s="169" t="s">
        <v>33</v>
      </c>
      <c r="AL230" s="169" t="s">
        <v>33</v>
      </c>
      <c r="AM230" s="169" t="s">
        <v>33</v>
      </c>
      <c r="AN230" s="169" t="s">
        <v>33</v>
      </c>
      <c r="AO230" s="169" t="s">
        <v>33</v>
      </c>
      <c r="AP230" s="169" t="s">
        <v>33</v>
      </c>
      <c r="AQ230" s="169" t="s">
        <v>464</v>
      </c>
      <c r="AR230" s="169" t="s">
        <v>33</v>
      </c>
      <c r="AS230" s="169" t="s">
        <v>33</v>
      </c>
      <c r="AT230" s="169" t="s">
        <v>33</v>
      </c>
      <c r="AU230" s="169" t="s">
        <v>33</v>
      </c>
      <c r="AV230" s="169" t="s">
        <v>34</v>
      </c>
      <c r="AW230" s="169" t="s">
        <v>33</v>
      </c>
      <c r="AX230" s="169" t="s">
        <v>33</v>
      </c>
      <c r="AY230" s="169" t="s">
        <v>33</v>
      </c>
      <c r="AZ230" s="169" t="s">
        <v>33</v>
      </c>
      <c r="BA230" s="169" t="s">
        <v>33</v>
      </c>
      <c r="BB230" s="169" t="s">
        <v>33</v>
      </c>
      <c r="BC230" s="207" t="s">
        <v>33</v>
      </c>
      <c r="BD230" s="207" t="s">
        <v>33</v>
      </c>
      <c r="BE230" s="207" t="s">
        <v>33</v>
      </c>
      <c r="BF230" s="208" t="s">
        <v>33</v>
      </c>
      <c r="BG230" s="196"/>
      <c r="BH230" s="211" t="str">
        <f>Data[[#This Row],[Tipo de Muestra]]</f>
        <v>Critica</v>
      </c>
      <c r="BI230" s="196"/>
      <c r="BJ230" s="196"/>
      <c r="BK230">
        <f t="shared" si="545"/>
        <v>1</v>
      </c>
      <c r="BL230">
        <f t="shared" si="546"/>
        <v>1</v>
      </c>
      <c r="BM230">
        <f t="shared" si="672"/>
        <v>1</v>
      </c>
      <c r="BN230">
        <f t="shared" si="673"/>
        <v>1</v>
      </c>
      <c r="BO230">
        <f t="shared" si="674"/>
        <v>1</v>
      </c>
      <c r="BP230">
        <f t="shared" si="675"/>
        <v>1</v>
      </c>
      <c r="BQ230">
        <f t="shared" si="676"/>
        <v>1</v>
      </c>
      <c r="BR230">
        <f t="shared" si="677"/>
        <v>1</v>
      </c>
      <c r="BS230">
        <f t="shared" si="678"/>
        <v>1</v>
      </c>
      <c r="BT230">
        <f t="shared" si="679"/>
        <v>1</v>
      </c>
      <c r="BU230">
        <f t="shared" si="680"/>
        <v>1</v>
      </c>
      <c r="BV230">
        <f t="shared" si="681"/>
        <v>1</v>
      </c>
      <c r="BW230">
        <f t="shared" si="682"/>
        <v>1</v>
      </c>
      <c r="BX230">
        <f t="shared" si="683"/>
        <v>1</v>
      </c>
      <c r="BY230">
        <f t="shared" si="684"/>
        <v>1</v>
      </c>
      <c r="BZ230">
        <f t="shared" si="685"/>
        <v>1</v>
      </c>
      <c r="CA230">
        <f t="shared" si="686"/>
        <v>1</v>
      </c>
      <c r="CB230">
        <f t="shared" si="687"/>
        <v>1</v>
      </c>
      <c r="CC230">
        <f t="shared" si="688"/>
        <v>1</v>
      </c>
      <c r="CD230">
        <f t="shared" si="689"/>
        <v>1</v>
      </c>
      <c r="CE230">
        <f t="shared" si="690"/>
        <v>1</v>
      </c>
      <c r="CF230">
        <f t="shared" si="638"/>
        <v>1</v>
      </c>
      <c r="CG230">
        <f t="shared" si="639"/>
        <v>1</v>
      </c>
      <c r="CH230">
        <f t="shared" si="640"/>
        <v>1</v>
      </c>
      <c r="CI230">
        <f t="shared" si="641"/>
        <v>1</v>
      </c>
      <c r="CJ230">
        <f t="shared" si="642"/>
        <v>1</v>
      </c>
      <c r="CK230">
        <f t="shared" si="643"/>
        <v>1</v>
      </c>
      <c r="CL230">
        <f t="shared" si="644"/>
        <v>1</v>
      </c>
      <c r="CM230">
        <f t="shared" si="645"/>
        <v>1</v>
      </c>
      <c r="CN230">
        <f t="shared" si="646"/>
        <v>1</v>
      </c>
      <c r="CO230">
        <f t="shared" si="647"/>
        <v>1</v>
      </c>
      <c r="CP230">
        <f t="shared" si="648"/>
        <v>1</v>
      </c>
      <c r="CQ230">
        <f t="shared" si="649"/>
        <v>1</v>
      </c>
      <c r="CR230">
        <f t="shared" si="650"/>
        <v>1</v>
      </c>
      <c r="CS230">
        <f t="shared" si="651"/>
        <v>1</v>
      </c>
      <c r="CT230">
        <f t="shared" si="652"/>
        <v>1</v>
      </c>
      <c r="CU230">
        <f t="shared" si="653"/>
        <v>1</v>
      </c>
      <c r="CV230">
        <f t="shared" si="654"/>
        <v>0</v>
      </c>
      <c r="CW230">
        <f t="shared" si="655"/>
        <v>1</v>
      </c>
      <c r="CX230">
        <f t="shared" si="656"/>
        <v>1</v>
      </c>
      <c r="CY230">
        <f t="shared" si="657"/>
        <v>1</v>
      </c>
      <c r="CZ230">
        <f t="shared" si="658"/>
        <v>1</v>
      </c>
      <c r="DA230">
        <f t="shared" si="659"/>
        <v>1</v>
      </c>
      <c r="DB230">
        <f t="shared" si="660"/>
        <v>1</v>
      </c>
      <c r="DC230" s="187">
        <f t="shared" si="661"/>
        <v>1</v>
      </c>
      <c r="DD230" s="187">
        <f t="shared" si="662"/>
        <v>1</v>
      </c>
      <c r="DE230" s="187">
        <f t="shared" si="663"/>
        <v>1</v>
      </c>
      <c r="DF230" s="187">
        <f t="shared" si="547"/>
        <v>1</v>
      </c>
      <c r="DG230">
        <f t="shared" si="691"/>
        <v>1</v>
      </c>
      <c r="DH230" s="7">
        <f t="shared" si="548"/>
        <v>0.15</v>
      </c>
      <c r="DI230" s="7">
        <f t="shared" si="549"/>
        <v>0.15</v>
      </c>
      <c r="DJ230" s="7">
        <f t="shared" si="550"/>
        <v>0.15</v>
      </c>
      <c r="DK230" s="7">
        <f t="shared" si="692"/>
        <v>0.15</v>
      </c>
      <c r="DL230" s="7">
        <f t="shared" si="551"/>
        <v>0.3</v>
      </c>
      <c r="DM230" s="7">
        <f t="shared" si="552"/>
        <v>0.3</v>
      </c>
      <c r="DN230" s="7">
        <f t="shared" si="553"/>
        <v>0.3</v>
      </c>
      <c r="DO230" s="7">
        <f t="shared" si="554"/>
        <v>0.3</v>
      </c>
      <c r="DP230" s="7">
        <f>IF(MIN(Data[[#This Row],[¿El agente demuestra escucha activa durante la gestión?6]:[¿El agente parafrasea para confirmar entendimiento?9]])=0,0,30%)</f>
        <v>0.3</v>
      </c>
      <c r="DQ230" s="7">
        <f t="shared" si="555"/>
        <v>0.3</v>
      </c>
      <c r="DR230" s="7">
        <f t="shared" si="556"/>
        <v>0.3</v>
      </c>
      <c r="DS230" s="7">
        <f t="shared" si="557"/>
        <v>0.3</v>
      </c>
      <c r="DT230" s="7">
        <f t="shared" si="558"/>
        <v>0.3</v>
      </c>
      <c r="DU230" s="7">
        <f>IF(MIN(Data[[#This Row],[¿El agente adapta su comunicación al cliente?11]:[¿El agente utiliza el plural corporativo correctamente?14]])=0,0,30%)</f>
        <v>0.3</v>
      </c>
      <c r="DV230" s="7">
        <f t="shared" si="559"/>
        <v>0.25</v>
      </c>
      <c r="DW230" s="7">
        <f t="shared" si="693"/>
        <v>0.25</v>
      </c>
      <c r="DX230" s="7">
        <f t="shared" si="694"/>
        <v>1</v>
      </c>
      <c r="DY230" s="7">
        <f t="shared" si="664"/>
        <v>1</v>
      </c>
      <c r="DZ230" s="7">
        <f t="shared" si="665"/>
        <v>1</v>
      </c>
      <c r="EA230" s="7">
        <f t="shared" si="666"/>
        <v>1</v>
      </c>
      <c r="EB230" s="7">
        <f t="shared" si="667"/>
        <v>1</v>
      </c>
      <c r="EC230" s="7">
        <f t="shared" si="695"/>
        <v>1</v>
      </c>
      <c r="ED230" s="7">
        <f t="shared" si="560"/>
        <v>1</v>
      </c>
      <c r="EE230" s="7">
        <f t="shared" si="561"/>
        <v>1</v>
      </c>
      <c r="EF230" s="7">
        <f>IF(SUM(Data[[#This Row],[¿El agente presenta correctamente los beneficios del producto?23]:[¿El agente comunica beneficios emocionales al cliente?24]])=200%,100%,0%)</f>
        <v>1</v>
      </c>
      <c r="EG230" s="7">
        <f t="shared" si="562"/>
        <v>1</v>
      </c>
      <c r="EH230" s="7">
        <f t="shared" si="563"/>
        <v>1</v>
      </c>
      <c r="EI230" s="7">
        <f t="shared" si="564"/>
        <v>1</v>
      </c>
      <c r="EJ230" s="7">
        <f t="shared" si="696"/>
        <v>1</v>
      </c>
      <c r="EK230" s="7">
        <f t="shared" si="565"/>
        <v>1</v>
      </c>
      <c r="EL230" s="7">
        <f>+Data[[#This Row],[¿El agente explica los términos y condiciones del servicio?28]]</f>
        <v>1</v>
      </c>
      <c r="EM230" s="7">
        <f t="shared" si="566"/>
        <v>1</v>
      </c>
      <c r="EN230" s="7">
        <f>+Data[[#This Row],[¿El agente identifica correctamente la solicitud del cliente? 2]]</f>
        <v>1</v>
      </c>
      <c r="EO230" s="7">
        <f t="shared" si="567"/>
        <v>1</v>
      </c>
      <c r="EP230" s="7">
        <f t="shared" si="568"/>
        <v>1</v>
      </c>
      <c r="EQ230" s="7">
        <f t="shared" si="569"/>
        <v>1</v>
      </c>
      <c r="ER230" s="7">
        <f t="shared" si="697"/>
        <v>1</v>
      </c>
      <c r="ES230" s="7">
        <f t="shared" si="570"/>
        <v>1</v>
      </c>
      <c r="ET230" s="7">
        <f t="shared" si="571"/>
        <v>1</v>
      </c>
      <c r="EU230" s="7">
        <f t="shared" si="698"/>
        <v>1</v>
      </c>
      <c r="EV230" s="7">
        <f t="shared" si="572"/>
        <v>1</v>
      </c>
      <c r="EW230" s="7">
        <f t="shared" si="573"/>
        <v>1</v>
      </c>
      <c r="EX230" s="7">
        <f t="shared" si="668"/>
        <v>1</v>
      </c>
      <c r="EY230" s="7">
        <f t="shared" si="669"/>
        <v>1</v>
      </c>
      <c r="EZ230" s="7">
        <f t="shared" si="574"/>
        <v>1</v>
      </c>
      <c r="FA230" s="7">
        <f t="shared" si="670"/>
        <v>1</v>
      </c>
      <c r="FB230" s="7">
        <f t="shared" si="699"/>
        <v>1</v>
      </c>
      <c r="FC230" s="7">
        <f t="shared" si="700"/>
        <v>1</v>
      </c>
      <c r="FD230" s="7">
        <f t="shared" si="575"/>
        <v>1</v>
      </c>
      <c r="FE230" s="7">
        <f t="shared" si="576"/>
        <v>1</v>
      </c>
      <c r="FF230" s="7">
        <f t="shared" si="577"/>
        <v>1</v>
      </c>
      <c r="FG230" s="7">
        <f t="shared" si="578"/>
        <v>1</v>
      </c>
      <c r="FH230" s="7">
        <f t="shared" si="579"/>
        <v>0</v>
      </c>
      <c r="FI230" s="7">
        <f t="shared" si="580"/>
        <v>1</v>
      </c>
      <c r="FJ230" s="7">
        <f t="shared" si="701"/>
        <v>0</v>
      </c>
      <c r="FK230" s="7">
        <f t="shared" si="581"/>
        <v>1</v>
      </c>
      <c r="FL230" s="7">
        <f>+Data[[#This Row],[¿El agente gestiona la oferta según la campaña vigente?48]]</f>
        <v>1</v>
      </c>
      <c r="FM230" s="7">
        <f t="shared" si="582"/>
        <v>1</v>
      </c>
      <c r="FN230" s="7">
        <f t="shared" si="583"/>
        <v>1</v>
      </c>
      <c r="FO230" s="7">
        <f t="shared" si="584"/>
        <v>1</v>
      </c>
      <c r="FP230" s="7">
        <f t="shared" si="702"/>
        <v>1</v>
      </c>
      <c r="FQ230" s="7">
        <f t="shared" si="585"/>
        <v>1</v>
      </c>
      <c r="FR230" s="7">
        <f>+Data[[#This Row],[¿El agente registra correctamente todas las interacciones?52]]</f>
        <v>1</v>
      </c>
      <c r="FS230" s="7">
        <f t="shared" si="703"/>
        <v>0</v>
      </c>
      <c r="FT230" s="240">
        <f t="shared" si="586"/>
        <v>1</v>
      </c>
      <c r="FU230" s="7">
        <f>+Data[[#This Row],[¿El agente confirma la titularidad del cliente adecuadamente?53]]</f>
        <v>1</v>
      </c>
      <c r="FV230" s="240">
        <f t="shared" si="587"/>
        <v>1</v>
      </c>
      <c r="FW230" s="240">
        <f t="shared" si="588"/>
        <v>1</v>
      </c>
      <c r="FX230" s="7">
        <f t="shared" si="704"/>
        <v>1</v>
      </c>
      <c r="FY230" s="240">
        <f t="shared" si="589"/>
        <v>1</v>
      </c>
      <c r="FZ230" s="7">
        <f>+Data[[#This Row],[¿El agente evita compartir información sensible?56]]</f>
        <v>1</v>
      </c>
      <c r="GA230" s="7">
        <f t="shared" si="705"/>
        <v>1</v>
      </c>
      <c r="GB230" s="189">
        <f t="shared" si="706"/>
        <v>0.1</v>
      </c>
      <c r="GC230" s="189">
        <f t="shared" si="707"/>
        <v>0.3</v>
      </c>
      <c r="GD230" s="190">
        <f t="shared" si="708"/>
        <v>0</v>
      </c>
      <c r="GE230" s="190">
        <f t="shared" si="709"/>
        <v>0.3</v>
      </c>
      <c r="GF230" s="7">
        <f t="shared" si="710"/>
        <v>0.7</v>
      </c>
      <c r="GG230" s="187">
        <f>1</f>
        <v>1</v>
      </c>
      <c r="GH230" s="187">
        <f t="shared" si="590"/>
        <v>1</v>
      </c>
      <c r="GI230" t="str">
        <f t="shared" si="591"/>
        <v/>
      </c>
      <c r="GJ230" t="str">
        <f t="shared" si="592"/>
        <v/>
      </c>
      <c r="GK230" t="str">
        <f t="shared" si="593"/>
        <v/>
      </c>
      <c r="GN230" t="str">
        <f t="shared" si="594"/>
        <v/>
      </c>
      <c r="GO230" t="str">
        <f t="shared" si="595"/>
        <v/>
      </c>
      <c r="GP230" t="str">
        <f t="shared" si="596"/>
        <v/>
      </c>
      <c r="GQ230" t="str">
        <f t="shared" si="597"/>
        <v/>
      </c>
      <c r="GR230" t="str">
        <f t="shared" si="598"/>
        <v/>
      </c>
      <c r="GS230" t="str">
        <f t="shared" si="599"/>
        <v/>
      </c>
      <c r="GT230" t="str">
        <f t="shared" si="600"/>
        <v/>
      </c>
      <c r="GU230" t="e">
        <f>IF(#REF!="No",#REF!,"")</f>
        <v>#REF!</v>
      </c>
      <c r="GV230" t="str">
        <f t="shared" si="601"/>
        <v/>
      </c>
      <c r="GW230" t="str">
        <f t="shared" si="602"/>
        <v/>
      </c>
      <c r="GX230" t="str">
        <f t="shared" si="603"/>
        <v/>
      </c>
      <c r="GY230" t="str">
        <f t="shared" si="604"/>
        <v/>
      </c>
      <c r="GZ230" t="str">
        <f t="shared" si="605"/>
        <v/>
      </c>
      <c r="HA230" t="str">
        <f t="shared" si="606"/>
        <v/>
      </c>
      <c r="HB230" t="str">
        <f t="shared" si="607"/>
        <v/>
      </c>
      <c r="HC230" t="str">
        <f t="shared" si="608"/>
        <v/>
      </c>
      <c r="HD230" t="str">
        <f t="shared" si="609"/>
        <v/>
      </c>
      <c r="HE230" t="str">
        <f t="shared" si="610"/>
        <v/>
      </c>
      <c r="HF230" t="str">
        <f t="shared" si="611"/>
        <v/>
      </c>
      <c r="HG230" t="str">
        <f t="shared" si="612"/>
        <v/>
      </c>
      <c r="HH230" t="str">
        <f t="shared" si="613"/>
        <v/>
      </c>
      <c r="HI230" t="str">
        <f t="shared" si="614"/>
        <v/>
      </c>
      <c r="HJ230" t="str">
        <f t="shared" si="615"/>
        <v/>
      </c>
      <c r="HK230" t="str">
        <f t="shared" si="616"/>
        <v/>
      </c>
      <c r="HL230" t="str">
        <f t="shared" si="617"/>
        <v/>
      </c>
      <c r="HM230" t="str">
        <f t="shared" si="618"/>
        <v/>
      </c>
      <c r="HN230" t="str">
        <f t="shared" si="619"/>
        <v/>
      </c>
      <c r="HO230" t="str">
        <f t="shared" si="620"/>
        <v/>
      </c>
      <c r="HP230" t="str">
        <f t="shared" si="621"/>
        <v/>
      </c>
      <c r="HQ230" t="e">
        <f>IF(#REF!="No",#REF!,"")</f>
        <v>#REF!</v>
      </c>
      <c r="HR230" t="e">
        <f>IF(#REF!="No",#REF!,"")</f>
        <v>#REF!</v>
      </c>
      <c r="HS230" t="str">
        <f t="shared" si="622"/>
        <v/>
      </c>
      <c r="HT230" t="str">
        <f t="shared" si="623"/>
        <v/>
      </c>
      <c r="HU230" t="str">
        <f t="shared" si="624"/>
        <v/>
      </c>
      <c r="HV230" t="str">
        <f t="shared" si="625"/>
        <v/>
      </c>
      <c r="HW230" t="str">
        <f t="shared" si="626"/>
        <v xml:space="preserve">¿El agente realiza seguimiento adecuado al caso o solicitud? </v>
      </c>
      <c r="HX230" t="str">
        <f t="shared" si="627"/>
        <v/>
      </c>
      <c r="HY230" t="str">
        <f t="shared" si="628"/>
        <v/>
      </c>
      <c r="HZ230" t="str">
        <f t="shared" si="629"/>
        <v/>
      </c>
      <c r="IA230" t="str">
        <f t="shared" si="630"/>
        <v/>
      </c>
      <c r="IB230" t="str">
        <f t="shared" si="631"/>
        <v/>
      </c>
      <c r="IC230" t="str">
        <f t="shared" si="632"/>
        <v/>
      </c>
      <c r="ID230" s="187" t="str">
        <f t="shared" si="633"/>
        <v/>
      </c>
      <c r="IE230" s="187" t="str">
        <f t="shared" si="634"/>
        <v/>
      </c>
      <c r="IF230" s="187" t="str">
        <f t="shared" si="635"/>
        <v/>
      </c>
      <c r="IG230" s="187" t="str">
        <f t="shared" si="636"/>
        <v/>
      </c>
      <c r="IH230" s="78" t="str">
        <f>A230&amp;" "&amp;F230&amp;" "&amp;Data[[#This Row],[mes]]</f>
        <v>Miguel Angel Cortes Flores Outbound jun-26</v>
      </c>
      <c r="II230" s="78">
        <f t="shared" si="671"/>
        <v>1</v>
      </c>
      <c r="IJ230" s="78">
        <f t="shared" si="711"/>
        <v>1</v>
      </c>
      <c r="IK230" s="78">
        <f>IF(Data[[#This Row],[Muestra Critica]]&gt;0,Data[[#This Row],[Muestra Critica]],"")</f>
        <v>1</v>
      </c>
      <c r="IL230" s="209">
        <f>IF(IK230="","",COUNTIF($IK$3:$IK645,IK230))</f>
        <v>397</v>
      </c>
      <c r="IM230" s="209">
        <f t="shared" si="712"/>
        <v>0</v>
      </c>
      <c r="IN230" s="188" t="str">
        <f t="shared" si="637"/>
        <v>jun-26</v>
      </c>
      <c r="IO230" s="78"/>
      <c r="IP230" s="78"/>
      <c r="IQ230" s="78"/>
      <c r="IR230" s="78"/>
      <c r="IS230" s="78">
        <f>IFERROR(_xlfn.XLOOKUP(A:A,HC!B:B,HC!E:E,,0),0)</f>
        <v>0</v>
      </c>
    </row>
    <row r="231" spans="1:253" ht="15.5">
      <c r="A231" s="205" t="s">
        <v>358</v>
      </c>
      <c r="B231" s="205">
        <v>66883914</v>
      </c>
      <c r="C231" s="210">
        <v>46174</v>
      </c>
      <c r="D231" s="205" t="s">
        <v>449</v>
      </c>
      <c r="E231" s="205" t="s">
        <v>431</v>
      </c>
      <c r="F231" s="205" t="s">
        <v>32</v>
      </c>
      <c r="G231" s="205" t="s">
        <v>436</v>
      </c>
      <c r="H231" s="205" t="s">
        <v>455</v>
      </c>
      <c r="I231" s="206" t="s">
        <v>447</v>
      </c>
      <c r="J231" s="168" t="s">
        <v>33</v>
      </c>
      <c r="K231" s="168" t="s">
        <v>33</v>
      </c>
      <c r="L231" s="168" t="s">
        <v>33</v>
      </c>
      <c r="M231" s="168" t="s">
        <v>33</v>
      </c>
      <c r="N231" s="168" t="s">
        <v>33</v>
      </c>
      <c r="O231" s="168" t="s">
        <v>33</v>
      </c>
      <c r="P231" s="168" t="s">
        <v>33</v>
      </c>
      <c r="Q231" s="168" t="s">
        <v>33</v>
      </c>
      <c r="R231" s="168" t="s">
        <v>33</v>
      </c>
      <c r="S231" s="168" t="s">
        <v>33</v>
      </c>
      <c r="T231" s="168" t="s">
        <v>33</v>
      </c>
      <c r="U231" s="168" t="s">
        <v>33</v>
      </c>
      <c r="V231" s="169" t="s">
        <v>33</v>
      </c>
      <c r="W231" s="169" t="s">
        <v>33</v>
      </c>
      <c r="X231" s="169" t="s">
        <v>33</v>
      </c>
      <c r="Y231" s="169" t="s">
        <v>33</v>
      </c>
      <c r="Z231" s="169" t="s">
        <v>33</v>
      </c>
      <c r="AA231" s="169" t="s">
        <v>33</v>
      </c>
      <c r="AB231" s="169" t="s">
        <v>33</v>
      </c>
      <c r="AC231" s="169" t="s">
        <v>33</v>
      </c>
      <c r="AD231" s="169" t="s">
        <v>33</v>
      </c>
      <c r="AE231" s="169" t="s">
        <v>33</v>
      </c>
      <c r="AF231" s="169" t="s">
        <v>33</v>
      </c>
      <c r="AG231" s="169" t="s">
        <v>33</v>
      </c>
      <c r="AH231" s="169" t="s">
        <v>33</v>
      </c>
      <c r="AI231" s="169" t="s">
        <v>33</v>
      </c>
      <c r="AJ231" s="169" t="s">
        <v>33</v>
      </c>
      <c r="AK231" s="169" t="s">
        <v>33</v>
      </c>
      <c r="AL231" s="169" t="s">
        <v>33</v>
      </c>
      <c r="AM231" s="169" t="s">
        <v>33</v>
      </c>
      <c r="AN231" s="169" t="s">
        <v>33</v>
      </c>
      <c r="AO231" s="169" t="s">
        <v>33</v>
      </c>
      <c r="AP231" s="169" t="s">
        <v>33</v>
      </c>
      <c r="AQ231" s="169" t="s">
        <v>464</v>
      </c>
      <c r="AR231" s="169" t="s">
        <v>33</v>
      </c>
      <c r="AS231" s="169" t="s">
        <v>34</v>
      </c>
      <c r="AT231" s="169" t="s">
        <v>33</v>
      </c>
      <c r="AU231" s="169" t="s">
        <v>33</v>
      </c>
      <c r="AV231" s="169" t="s">
        <v>34</v>
      </c>
      <c r="AW231" s="169" t="s">
        <v>34</v>
      </c>
      <c r="AX231" s="169" t="s">
        <v>33</v>
      </c>
      <c r="AY231" s="169" t="s">
        <v>33</v>
      </c>
      <c r="AZ231" s="169" t="s">
        <v>33</v>
      </c>
      <c r="BA231" s="169" t="s">
        <v>33</v>
      </c>
      <c r="BB231" s="169" t="s">
        <v>33</v>
      </c>
      <c r="BC231" s="207" t="s">
        <v>33</v>
      </c>
      <c r="BD231" s="207" t="s">
        <v>33</v>
      </c>
      <c r="BE231" s="207" t="s">
        <v>33</v>
      </c>
      <c r="BF231" s="208" t="s">
        <v>33</v>
      </c>
      <c r="BG231" s="196"/>
      <c r="BH231" s="211" t="str">
        <f>Data[[#This Row],[Tipo de Muestra]]</f>
        <v>Critica</v>
      </c>
      <c r="BI231" s="196"/>
      <c r="BJ231" s="196"/>
      <c r="BK231">
        <f t="shared" si="545"/>
        <v>1</v>
      </c>
      <c r="BL231">
        <f t="shared" si="546"/>
        <v>1</v>
      </c>
      <c r="BM231">
        <f t="shared" si="672"/>
        <v>1</v>
      </c>
      <c r="BN231">
        <f t="shared" si="673"/>
        <v>1</v>
      </c>
      <c r="BO231">
        <f t="shared" si="674"/>
        <v>1</v>
      </c>
      <c r="BP231">
        <f t="shared" si="675"/>
        <v>1</v>
      </c>
      <c r="BQ231">
        <f t="shared" si="676"/>
        <v>1</v>
      </c>
      <c r="BR231">
        <f t="shared" si="677"/>
        <v>1</v>
      </c>
      <c r="BS231">
        <f t="shared" si="678"/>
        <v>1</v>
      </c>
      <c r="BT231">
        <f t="shared" si="679"/>
        <v>1</v>
      </c>
      <c r="BU231">
        <f t="shared" si="680"/>
        <v>1</v>
      </c>
      <c r="BV231">
        <f t="shared" si="681"/>
        <v>1</v>
      </c>
      <c r="BW231">
        <f t="shared" si="682"/>
        <v>1</v>
      </c>
      <c r="BX231">
        <f t="shared" si="683"/>
        <v>1</v>
      </c>
      <c r="BY231">
        <f t="shared" si="684"/>
        <v>1</v>
      </c>
      <c r="BZ231">
        <f t="shared" si="685"/>
        <v>1</v>
      </c>
      <c r="CA231">
        <f t="shared" si="686"/>
        <v>1</v>
      </c>
      <c r="CB231">
        <f t="shared" si="687"/>
        <v>1</v>
      </c>
      <c r="CC231">
        <f t="shared" si="688"/>
        <v>1</v>
      </c>
      <c r="CD231">
        <f t="shared" si="689"/>
        <v>1</v>
      </c>
      <c r="CE231">
        <f t="shared" si="690"/>
        <v>1</v>
      </c>
      <c r="CF231">
        <f t="shared" si="638"/>
        <v>1</v>
      </c>
      <c r="CG231">
        <f t="shared" si="639"/>
        <v>1</v>
      </c>
      <c r="CH231">
        <f t="shared" si="640"/>
        <v>1</v>
      </c>
      <c r="CI231">
        <f t="shared" si="641"/>
        <v>1</v>
      </c>
      <c r="CJ231">
        <f t="shared" si="642"/>
        <v>1</v>
      </c>
      <c r="CK231">
        <f t="shared" si="643"/>
        <v>1</v>
      </c>
      <c r="CL231">
        <f t="shared" si="644"/>
        <v>1</v>
      </c>
      <c r="CM231">
        <f t="shared" si="645"/>
        <v>1</v>
      </c>
      <c r="CN231">
        <f t="shared" si="646"/>
        <v>1</v>
      </c>
      <c r="CO231">
        <f t="shared" si="647"/>
        <v>1</v>
      </c>
      <c r="CP231">
        <f t="shared" si="648"/>
        <v>1</v>
      </c>
      <c r="CQ231">
        <f t="shared" si="649"/>
        <v>1</v>
      </c>
      <c r="CR231">
        <f t="shared" si="650"/>
        <v>1</v>
      </c>
      <c r="CS231">
        <f t="shared" si="651"/>
        <v>0</v>
      </c>
      <c r="CT231">
        <f t="shared" si="652"/>
        <v>1</v>
      </c>
      <c r="CU231">
        <f t="shared" si="653"/>
        <v>1</v>
      </c>
      <c r="CV231">
        <f t="shared" si="654"/>
        <v>0</v>
      </c>
      <c r="CW231">
        <f t="shared" si="655"/>
        <v>0</v>
      </c>
      <c r="CX231">
        <f t="shared" si="656"/>
        <v>1</v>
      </c>
      <c r="CY231">
        <f t="shared" si="657"/>
        <v>1</v>
      </c>
      <c r="CZ231">
        <f t="shared" si="658"/>
        <v>1</v>
      </c>
      <c r="DA231">
        <f t="shared" si="659"/>
        <v>1</v>
      </c>
      <c r="DB231">
        <f t="shared" si="660"/>
        <v>1</v>
      </c>
      <c r="DC231" s="187">
        <f t="shared" si="661"/>
        <v>1</v>
      </c>
      <c r="DD231" s="187">
        <f t="shared" si="662"/>
        <v>1</v>
      </c>
      <c r="DE231" s="187">
        <f t="shared" si="663"/>
        <v>1</v>
      </c>
      <c r="DF231" s="187">
        <f t="shared" si="547"/>
        <v>1</v>
      </c>
      <c r="DG231">
        <f t="shared" si="691"/>
        <v>1</v>
      </c>
      <c r="DH231" s="7">
        <f t="shared" si="548"/>
        <v>0.15</v>
      </c>
      <c r="DI231" s="7">
        <f t="shared" si="549"/>
        <v>0.15</v>
      </c>
      <c r="DJ231" s="7">
        <f t="shared" si="550"/>
        <v>0.15</v>
      </c>
      <c r="DK231" s="7">
        <f t="shared" si="692"/>
        <v>0.15</v>
      </c>
      <c r="DL231" s="7">
        <f t="shared" si="551"/>
        <v>0.3</v>
      </c>
      <c r="DM231" s="7">
        <f t="shared" si="552"/>
        <v>0.3</v>
      </c>
      <c r="DN231" s="7">
        <f t="shared" si="553"/>
        <v>0.3</v>
      </c>
      <c r="DO231" s="7">
        <f t="shared" si="554"/>
        <v>0.3</v>
      </c>
      <c r="DP231" s="7">
        <f>IF(MIN(Data[[#This Row],[¿El agente demuestra escucha activa durante la gestión?6]:[¿El agente parafrasea para confirmar entendimiento?9]])=0,0,30%)</f>
        <v>0.3</v>
      </c>
      <c r="DQ231" s="7">
        <f t="shared" si="555"/>
        <v>0.3</v>
      </c>
      <c r="DR231" s="7">
        <f t="shared" si="556"/>
        <v>0.3</v>
      </c>
      <c r="DS231" s="7">
        <f t="shared" si="557"/>
        <v>0.3</v>
      </c>
      <c r="DT231" s="7">
        <f t="shared" si="558"/>
        <v>0.3</v>
      </c>
      <c r="DU231" s="7">
        <f>IF(MIN(Data[[#This Row],[¿El agente adapta su comunicación al cliente?11]:[¿El agente utiliza el plural corporativo correctamente?14]])=0,0,30%)</f>
        <v>0.3</v>
      </c>
      <c r="DV231" s="7">
        <f t="shared" si="559"/>
        <v>0.25</v>
      </c>
      <c r="DW231" s="7">
        <f t="shared" si="693"/>
        <v>0.25</v>
      </c>
      <c r="DX231" s="7">
        <f t="shared" si="694"/>
        <v>1</v>
      </c>
      <c r="DY231" s="7">
        <f t="shared" si="664"/>
        <v>1</v>
      </c>
      <c r="DZ231" s="7">
        <f t="shared" si="665"/>
        <v>1</v>
      </c>
      <c r="EA231" s="7">
        <f t="shared" si="666"/>
        <v>1</v>
      </c>
      <c r="EB231" s="7">
        <f t="shared" si="667"/>
        <v>1</v>
      </c>
      <c r="EC231" s="7">
        <f t="shared" si="695"/>
        <v>1</v>
      </c>
      <c r="ED231" s="7">
        <f t="shared" si="560"/>
        <v>1</v>
      </c>
      <c r="EE231" s="7">
        <f t="shared" si="561"/>
        <v>1</v>
      </c>
      <c r="EF231" s="7">
        <f>IF(SUM(Data[[#This Row],[¿El agente presenta correctamente los beneficios del producto?23]:[¿El agente comunica beneficios emocionales al cliente?24]])=200%,100%,0%)</f>
        <v>1</v>
      </c>
      <c r="EG231" s="7">
        <f t="shared" si="562"/>
        <v>1</v>
      </c>
      <c r="EH231" s="7">
        <f t="shared" si="563"/>
        <v>1</v>
      </c>
      <c r="EI231" s="7">
        <f t="shared" si="564"/>
        <v>1</v>
      </c>
      <c r="EJ231" s="7">
        <f t="shared" si="696"/>
        <v>1</v>
      </c>
      <c r="EK231" s="7">
        <f t="shared" si="565"/>
        <v>1</v>
      </c>
      <c r="EL231" s="7">
        <f>+Data[[#This Row],[¿El agente explica los términos y condiciones del servicio?28]]</f>
        <v>1</v>
      </c>
      <c r="EM231" s="7">
        <f t="shared" si="566"/>
        <v>1</v>
      </c>
      <c r="EN231" s="7">
        <f>+Data[[#This Row],[¿El agente identifica correctamente la solicitud del cliente? 2]]</f>
        <v>1</v>
      </c>
      <c r="EO231" s="7">
        <f t="shared" si="567"/>
        <v>1</v>
      </c>
      <c r="EP231" s="7">
        <f t="shared" si="568"/>
        <v>1</v>
      </c>
      <c r="EQ231" s="7">
        <f t="shared" si="569"/>
        <v>1</v>
      </c>
      <c r="ER231" s="7">
        <f t="shared" si="697"/>
        <v>1</v>
      </c>
      <c r="ES231" s="7">
        <f t="shared" si="570"/>
        <v>1</v>
      </c>
      <c r="ET231" s="7">
        <f t="shared" si="571"/>
        <v>1</v>
      </c>
      <c r="EU231" s="7">
        <f t="shared" si="698"/>
        <v>1</v>
      </c>
      <c r="EV231" s="7">
        <f t="shared" si="572"/>
        <v>1</v>
      </c>
      <c r="EW231" s="7">
        <f t="shared" si="573"/>
        <v>1</v>
      </c>
      <c r="EX231" s="7">
        <f t="shared" si="668"/>
        <v>1</v>
      </c>
      <c r="EY231" s="7">
        <f t="shared" si="669"/>
        <v>1</v>
      </c>
      <c r="EZ231" s="7">
        <f t="shared" si="574"/>
        <v>1</v>
      </c>
      <c r="FA231" s="7">
        <f t="shared" si="670"/>
        <v>1</v>
      </c>
      <c r="FB231" s="7">
        <f t="shared" si="699"/>
        <v>1</v>
      </c>
      <c r="FC231" s="7">
        <f t="shared" si="700"/>
        <v>1</v>
      </c>
      <c r="FD231" s="7">
        <f t="shared" si="575"/>
        <v>1</v>
      </c>
      <c r="FE231" s="7">
        <f t="shared" si="576"/>
        <v>0</v>
      </c>
      <c r="FF231" s="7">
        <f t="shared" si="577"/>
        <v>1</v>
      </c>
      <c r="FG231" s="7">
        <f t="shared" si="578"/>
        <v>1</v>
      </c>
      <c r="FH231" s="7">
        <f t="shared" si="579"/>
        <v>0</v>
      </c>
      <c r="FI231" s="7">
        <f t="shared" si="580"/>
        <v>0</v>
      </c>
      <c r="FJ231" s="7">
        <f t="shared" si="701"/>
        <v>0</v>
      </c>
      <c r="FK231" s="7">
        <f t="shared" si="581"/>
        <v>1</v>
      </c>
      <c r="FL231" s="7">
        <f>+Data[[#This Row],[¿El agente gestiona la oferta según la campaña vigente?48]]</f>
        <v>1</v>
      </c>
      <c r="FM231" s="7">
        <f t="shared" si="582"/>
        <v>1</v>
      </c>
      <c r="FN231" s="7">
        <f t="shared" si="583"/>
        <v>1</v>
      </c>
      <c r="FO231" s="7">
        <f t="shared" si="584"/>
        <v>1</v>
      </c>
      <c r="FP231" s="7">
        <f t="shared" si="702"/>
        <v>1</v>
      </c>
      <c r="FQ231" s="7">
        <f t="shared" si="585"/>
        <v>1</v>
      </c>
      <c r="FR231" s="7">
        <f>+Data[[#This Row],[¿El agente registra correctamente todas las interacciones?52]]</f>
        <v>1</v>
      </c>
      <c r="FS231" s="7">
        <f t="shared" si="703"/>
        <v>0</v>
      </c>
      <c r="FT231" s="240">
        <f t="shared" si="586"/>
        <v>1</v>
      </c>
      <c r="FU231" s="7">
        <f>+Data[[#This Row],[¿El agente confirma la titularidad del cliente adecuadamente?53]]</f>
        <v>1</v>
      </c>
      <c r="FV231" s="240">
        <f t="shared" si="587"/>
        <v>1</v>
      </c>
      <c r="FW231" s="240">
        <f t="shared" si="588"/>
        <v>1</v>
      </c>
      <c r="FX231" s="7">
        <f t="shared" si="704"/>
        <v>1</v>
      </c>
      <c r="FY231" s="240">
        <f t="shared" si="589"/>
        <v>1</v>
      </c>
      <c r="FZ231" s="7">
        <f>+Data[[#This Row],[¿El agente evita compartir información sensible?56]]</f>
        <v>1</v>
      </c>
      <c r="GA231" s="7">
        <f t="shared" si="705"/>
        <v>1</v>
      </c>
      <c r="GB231" s="189">
        <f t="shared" si="706"/>
        <v>0.1</v>
      </c>
      <c r="GC231" s="189">
        <f t="shared" si="707"/>
        <v>0.3</v>
      </c>
      <c r="GD231" s="190">
        <f t="shared" si="708"/>
        <v>0</v>
      </c>
      <c r="GE231" s="190">
        <f t="shared" si="709"/>
        <v>0.3</v>
      </c>
      <c r="GF231" s="7">
        <f t="shared" si="710"/>
        <v>0.7</v>
      </c>
      <c r="GG231" s="187">
        <f>1</f>
        <v>1</v>
      </c>
      <c r="GH231" s="187">
        <f t="shared" si="590"/>
        <v>1</v>
      </c>
      <c r="GI231" t="str">
        <f t="shared" si="591"/>
        <v/>
      </c>
      <c r="GJ231" t="str">
        <f t="shared" si="592"/>
        <v/>
      </c>
      <c r="GK231" t="str">
        <f t="shared" si="593"/>
        <v/>
      </c>
      <c r="GN231" t="str">
        <f t="shared" si="594"/>
        <v/>
      </c>
      <c r="GO231" t="str">
        <f t="shared" si="595"/>
        <v/>
      </c>
      <c r="GP231" t="str">
        <f t="shared" si="596"/>
        <v/>
      </c>
      <c r="GQ231" t="str">
        <f t="shared" si="597"/>
        <v/>
      </c>
      <c r="GR231" t="str">
        <f t="shared" si="598"/>
        <v/>
      </c>
      <c r="GS231" t="str">
        <f t="shared" si="599"/>
        <v/>
      </c>
      <c r="GT231" t="str">
        <f t="shared" si="600"/>
        <v/>
      </c>
      <c r="GU231" t="e">
        <f>IF(#REF!="No",#REF!,"")</f>
        <v>#REF!</v>
      </c>
      <c r="GV231" t="str">
        <f t="shared" si="601"/>
        <v/>
      </c>
      <c r="GW231" t="str">
        <f t="shared" si="602"/>
        <v/>
      </c>
      <c r="GX231" t="str">
        <f t="shared" si="603"/>
        <v/>
      </c>
      <c r="GY231" t="str">
        <f t="shared" si="604"/>
        <v/>
      </c>
      <c r="GZ231" t="str">
        <f t="shared" si="605"/>
        <v/>
      </c>
      <c r="HA231" t="str">
        <f t="shared" si="606"/>
        <v/>
      </c>
      <c r="HB231" t="str">
        <f t="shared" si="607"/>
        <v/>
      </c>
      <c r="HC231" t="str">
        <f t="shared" si="608"/>
        <v/>
      </c>
      <c r="HD231" t="str">
        <f t="shared" si="609"/>
        <v/>
      </c>
      <c r="HE231" t="str">
        <f t="shared" si="610"/>
        <v/>
      </c>
      <c r="HF231" t="str">
        <f t="shared" si="611"/>
        <v/>
      </c>
      <c r="HG231" t="str">
        <f t="shared" si="612"/>
        <v/>
      </c>
      <c r="HH231" t="str">
        <f t="shared" si="613"/>
        <v/>
      </c>
      <c r="HI231" t="str">
        <f t="shared" si="614"/>
        <v/>
      </c>
      <c r="HJ231" t="str">
        <f t="shared" si="615"/>
        <v/>
      </c>
      <c r="HK231" t="str">
        <f t="shared" si="616"/>
        <v/>
      </c>
      <c r="HL231" t="str">
        <f t="shared" si="617"/>
        <v/>
      </c>
      <c r="HM231" t="str">
        <f t="shared" si="618"/>
        <v/>
      </c>
      <c r="HN231" t="str">
        <f t="shared" si="619"/>
        <v/>
      </c>
      <c r="HO231" t="str">
        <f t="shared" si="620"/>
        <v/>
      </c>
      <c r="HP231" t="str">
        <f t="shared" si="621"/>
        <v/>
      </c>
      <c r="HQ231" t="e">
        <f>IF(#REF!="No",#REF!,"")</f>
        <v>#REF!</v>
      </c>
      <c r="HR231" t="e">
        <f>IF(#REF!="No",#REF!,"")</f>
        <v>#REF!</v>
      </c>
      <c r="HS231" t="str">
        <f t="shared" si="622"/>
        <v/>
      </c>
      <c r="HT231" t="str">
        <f t="shared" si="623"/>
        <v xml:space="preserve">¿El agente realiza venta cruzada cuando corresponde? </v>
      </c>
      <c r="HU231" t="str">
        <f t="shared" si="624"/>
        <v/>
      </c>
      <c r="HV231" t="str">
        <f t="shared" si="625"/>
        <v/>
      </c>
      <c r="HW231" t="str">
        <f t="shared" si="626"/>
        <v xml:space="preserve">¿El agente realiza seguimiento adecuado al caso o solicitud? </v>
      </c>
      <c r="HX231" t="str">
        <f t="shared" si="627"/>
        <v xml:space="preserve">¿El agente maneja correctamente las objeciones del cliente? </v>
      </c>
      <c r="HY231" t="str">
        <f t="shared" si="628"/>
        <v/>
      </c>
      <c r="HZ231" t="str">
        <f t="shared" si="629"/>
        <v/>
      </c>
      <c r="IA231" t="str">
        <f t="shared" si="630"/>
        <v/>
      </c>
      <c r="IB231" t="str">
        <f t="shared" si="631"/>
        <v/>
      </c>
      <c r="IC231" t="str">
        <f t="shared" si="632"/>
        <v/>
      </c>
      <c r="ID231" s="187" t="str">
        <f t="shared" si="633"/>
        <v/>
      </c>
      <c r="IE231" s="187" t="str">
        <f t="shared" si="634"/>
        <v/>
      </c>
      <c r="IF231" s="187" t="str">
        <f t="shared" si="635"/>
        <v/>
      </c>
      <c r="IG231" s="187" t="str">
        <f t="shared" si="636"/>
        <v/>
      </c>
      <c r="IH231" s="78" t="str">
        <f>A231&amp;" "&amp;F231&amp;" "&amp;Data[[#This Row],[mes]]</f>
        <v>Monica Carolina Perez Guardado Outbound jun-26</v>
      </c>
      <c r="II231" s="78">
        <f t="shared" si="671"/>
        <v>3</v>
      </c>
      <c r="IJ231" s="78">
        <f t="shared" si="711"/>
        <v>0</v>
      </c>
      <c r="IK231" s="78">
        <f>IF(Data[[#This Row],[Muestra Critica]]&gt;0,Data[[#This Row],[Muestra Critica]],"")</f>
        <v>1</v>
      </c>
      <c r="IL231" s="209">
        <f>IF(IK231="","",COUNTIF($IK$3:$IK646,IK231))</f>
        <v>397</v>
      </c>
      <c r="IM231" s="209">
        <f t="shared" si="712"/>
        <v>0</v>
      </c>
      <c r="IN231" s="188" t="str">
        <f t="shared" si="637"/>
        <v>jun-26</v>
      </c>
      <c r="IO231" s="78"/>
      <c r="IP231" s="78"/>
      <c r="IQ231" s="78"/>
      <c r="IR231" s="78"/>
      <c r="IS231" s="78" t="str">
        <f ca="1">IFERROR(_xlfn.XLOOKUP(A:A,HC!B:B,HC!E:E,,0),0)</f>
        <v>&gt; 60 dias</v>
      </c>
    </row>
    <row r="232" spans="1:253" ht="15.5">
      <c r="A232" s="205" t="s">
        <v>359</v>
      </c>
      <c r="B232" s="205">
        <v>68458966</v>
      </c>
      <c r="C232" s="210">
        <v>46174</v>
      </c>
      <c r="D232" s="205" t="s">
        <v>449</v>
      </c>
      <c r="E232" s="205" t="s">
        <v>431</v>
      </c>
      <c r="F232" s="205" t="s">
        <v>32</v>
      </c>
      <c r="G232" s="205" t="s">
        <v>436</v>
      </c>
      <c r="H232" s="205" t="s">
        <v>455</v>
      </c>
      <c r="I232" s="206" t="s">
        <v>447</v>
      </c>
      <c r="J232" s="168" t="s">
        <v>33</v>
      </c>
      <c r="K232" s="168" t="s">
        <v>33</v>
      </c>
      <c r="L232" s="168" t="s">
        <v>33</v>
      </c>
      <c r="M232" s="168" t="s">
        <v>33</v>
      </c>
      <c r="N232" s="168" t="s">
        <v>33</v>
      </c>
      <c r="O232" s="168" t="s">
        <v>33</v>
      </c>
      <c r="P232" s="168" t="s">
        <v>33</v>
      </c>
      <c r="Q232" s="168" t="s">
        <v>33</v>
      </c>
      <c r="R232" s="168" t="s">
        <v>33</v>
      </c>
      <c r="S232" s="168" t="s">
        <v>33</v>
      </c>
      <c r="T232" s="168" t="s">
        <v>33</v>
      </c>
      <c r="U232" s="168" t="s">
        <v>33</v>
      </c>
      <c r="V232" s="169" t="s">
        <v>33</v>
      </c>
      <c r="W232" s="169" t="s">
        <v>33</v>
      </c>
      <c r="X232" s="169" t="s">
        <v>33</v>
      </c>
      <c r="Y232" s="169" t="s">
        <v>33</v>
      </c>
      <c r="Z232" s="169" t="s">
        <v>33</v>
      </c>
      <c r="AA232" s="169" t="s">
        <v>33</v>
      </c>
      <c r="AB232" s="169" t="s">
        <v>33</v>
      </c>
      <c r="AC232" s="169" t="s">
        <v>34</v>
      </c>
      <c r="AD232" s="169" t="s">
        <v>33</v>
      </c>
      <c r="AE232" s="169" t="s">
        <v>33</v>
      </c>
      <c r="AF232" s="169" t="s">
        <v>33</v>
      </c>
      <c r="AG232" s="169" t="s">
        <v>33</v>
      </c>
      <c r="AH232" s="169" t="s">
        <v>33</v>
      </c>
      <c r="AI232" s="169" t="s">
        <v>33</v>
      </c>
      <c r="AJ232" s="169" t="s">
        <v>33</v>
      </c>
      <c r="AK232" s="169" t="s">
        <v>33</v>
      </c>
      <c r="AL232" s="169" t="s">
        <v>33</v>
      </c>
      <c r="AM232" s="169" t="s">
        <v>33</v>
      </c>
      <c r="AN232" s="169" t="s">
        <v>33</v>
      </c>
      <c r="AO232" s="169" t="s">
        <v>33</v>
      </c>
      <c r="AP232" s="169" t="s">
        <v>33</v>
      </c>
      <c r="AQ232" s="169" t="s">
        <v>464</v>
      </c>
      <c r="AR232" s="169" t="s">
        <v>33</v>
      </c>
      <c r="AS232" s="169" t="s">
        <v>33</v>
      </c>
      <c r="AT232" s="169" t="s">
        <v>33</v>
      </c>
      <c r="AU232" s="169" t="s">
        <v>33</v>
      </c>
      <c r="AV232" s="169" t="s">
        <v>33</v>
      </c>
      <c r="AW232" s="169" t="s">
        <v>33</v>
      </c>
      <c r="AX232" s="169" t="s">
        <v>33</v>
      </c>
      <c r="AY232" s="169" t="s">
        <v>33</v>
      </c>
      <c r="AZ232" s="169" t="s">
        <v>33</v>
      </c>
      <c r="BA232" s="169" t="s">
        <v>33</v>
      </c>
      <c r="BB232" s="169" t="s">
        <v>33</v>
      </c>
      <c r="BC232" s="207" t="s">
        <v>33</v>
      </c>
      <c r="BD232" s="207" t="s">
        <v>33</v>
      </c>
      <c r="BE232" s="207" t="s">
        <v>33</v>
      </c>
      <c r="BF232" s="208" t="s">
        <v>33</v>
      </c>
      <c r="BG232" s="196"/>
      <c r="BH232" s="211" t="str">
        <f>Data[[#This Row],[Tipo de Muestra]]</f>
        <v>Critica</v>
      </c>
      <c r="BI232" s="196"/>
      <c r="BJ232" s="196"/>
      <c r="BK232">
        <f t="shared" si="545"/>
        <v>1</v>
      </c>
      <c r="BL232">
        <f t="shared" si="546"/>
        <v>1</v>
      </c>
      <c r="BM232">
        <f t="shared" si="672"/>
        <v>1</v>
      </c>
      <c r="BN232">
        <f t="shared" si="673"/>
        <v>1</v>
      </c>
      <c r="BO232">
        <f t="shared" si="674"/>
        <v>1</v>
      </c>
      <c r="BP232">
        <f t="shared" si="675"/>
        <v>1</v>
      </c>
      <c r="BQ232">
        <f t="shared" si="676"/>
        <v>1</v>
      </c>
      <c r="BR232">
        <f t="shared" si="677"/>
        <v>1</v>
      </c>
      <c r="BS232">
        <f t="shared" si="678"/>
        <v>1</v>
      </c>
      <c r="BT232">
        <f t="shared" si="679"/>
        <v>1</v>
      </c>
      <c r="BU232">
        <f t="shared" si="680"/>
        <v>1</v>
      </c>
      <c r="BV232">
        <f t="shared" si="681"/>
        <v>1</v>
      </c>
      <c r="BW232">
        <f t="shared" si="682"/>
        <v>1</v>
      </c>
      <c r="BX232">
        <f t="shared" si="683"/>
        <v>1</v>
      </c>
      <c r="BY232">
        <f t="shared" si="684"/>
        <v>1</v>
      </c>
      <c r="BZ232">
        <f t="shared" si="685"/>
        <v>1</v>
      </c>
      <c r="CA232">
        <f t="shared" si="686"/>
        <v>1</v>
      </c>
      <c r="CB232">
        <f t="shared" si="687"/>
        <v>1</v>
      </c>
      <c r="CC232">
        <f t="shared" si="688"/>
        <v>1</v>
      </c>
      <c r="CD232">
        <f t="shared" si="689"/>
        <v>0</v>
      </c>
      <c r="CE232">
        <f t="shared" si="690"/>
        <v>1</v>
      </c>
      <c r="CF232">
        <f t="shared" si="638"/>
        <v>1</v>
      </c>
      <c r="CG232">
        <f t="shared" si="639"/>
        <v>1</v>
      </c>
      <c r="CH232">
        <f t="shared" si="640"/>
        <v>1</v>
      </c>
      <c r="CI232">
        <f t="shared" si="641"/>
        <v>1</v>
      </c>
      <c r="CJ232">
        <f t="shared" si="642"/>
        <v>1</v>
      </c>
      <c r="CK232">
        <f t="shared" si="643"/>
        <v>1</v>
      </c>
      <c r="CL232">
        <f t="shared" si="644"/>
        <v>1</v>
      </c>
      <c r="CM232">
        <f t="shared" si="645"/>
        <v>1</v>
      </c>
      <c r="CN232">
        <f t="shared" si="646"/>
        <v>1</v>
      </c>
      <c r="CO232">
        <f t="shared" si="647"/>
        <v>1</v>
      </c>
      <c r="CP232">
        <f t="shared" si="648"/>
        <v>1</v>
      </c>
      <c r="CQ232">
        <f t="shared" si="649"/>
        <v>1</v>
      </c>
      <c r="CR232">
        <f t="shared" si="650"/>
        <v>1</v>
      </c>
      <c r="CS232">
        <f t="shared" si="651"/>
        <v>1</v>
      </c>
      <c r="CT232">
        <f t="shared" si="652"/>
        <v>1</v>
      </c>
      <c r="CU232">
        <f t="shared" si="653"/>
        <v>1</v>
      </c>
      <c r="CV232">
        <f t="shared" si="654"/>
        <v>1</v>
      </c>
      <c r="CW232">
        <f t="shared" si="655"/>
        <v>1</v>
      </c>
      <c r="CX232">
        <f t="shared" si="656"/>
        <v>1</v>
      </c>
      <c r="CY232">
        <f t="shared" si="657"/>
        <v>1</v>
      </c>
      <c r="CZ232">
        <f t="shared" si="658"/>
        <v>1</v>
      </c>
      <c r="DA232">
        <f t="shared" si="659"/>
        <v>1</v>
      </c>
      <c r="DB232">
        <f t="shared" si="660"/>
        <v>1</v>
      </c>
      <c r="DC232" s="187">
        <f t="shared" si="661"/>
        <v>1</v>
      </c>
      <c r="DD232" s="187">
        <f t="shared" si="662"/>
        <v>1</v>
      </c>
      <c r="DE232" s="187">
        <f t="shared" si="663"/>
        <v>1</v>
      </c>
      <c r="DF232" s="187">
        <f t="shared" si="547"/>
        <v>1</v>
      </c>
      <c r="DG232">
        <f t="shared" si="691"/>
        <v>1</v>
      </c>
      <c r="DH232" s="7">
        <f t="shared" si="548"/>
        <v>0.15</v>
      </c>
      <c r="DI232" s="7">
        <f t="shared" si="549"/>
        <v>0.15</v>
      </c>
      <c r="DJ232" s="7">
        <f t="shared" si="550"/>
        <v>0.15</v>
      </c>
      <c r="DK232" s="7">
        <f t="shared" si="692"/>
        <v>0.15</v>
      </c>
      <c r="DL232" s="7">
        <f t="shared" si="551"/>
        <v>0.3</v>
      </c>
      <c r="DM232" s="7">
        <f t="shared" si="552"/>
        <v>0.3</v>
      </c>
      <c r="DN232" s="7">
        <f t="shared" si="553"/>
        <v>0.3</v>
      </c>
      <c r="DO232" s="7">
        <f t="shared" si="554"/>
        <v>0.3</v>
      </c>
      <c r="DP232" s="7">
        <f>IF(MIN(Data[[#This Row],[¿El agente demuestra escucha activa durante la gestión?6]:[¿El agente parafrasea para confirmar entendimiento?9]])=0,0,30%)</f>
        <v>0.3</v>
      </c>
      <c r="DQ232" s="7">
        <f t="shared" si="555"/>
        <v>0.3</v>
      </c>
      <c r="DR232" s="7">
        <f t="shared" si="556"/>
        <v>0.3</v>
      </c>
      <c r="DS232" s="7">
        <f t="shared" si="557"/>
        <v>0.3</v>
      </c>
      <c r="DT232" s="7">
        <f t="shared" si="558"/>
        <v>0.3</v>
      </c>
      <c r="DU232" s="7">
        <f>IF(MIN(Data[[#This Row],[¿El agente adapta su comunicación al cliente?11]:[¿El agente utiliza el plural corporativo correctamente?14]])=0,0,30%)</f>
        <v>0.3</v>
      </c>
      <c r="DV232" s="7">
        <f t="shared" si="559"/>
        <v>0.25</v>
      </c>
      <c r="DW232" s="7">
        <f t="shared" si="693"/>
        <v>0.25</v>
      </c>
      <c r="DX232" s="7">
        <f t="shared" si="694"/>
        <v>1</v>
      </c>
      <c r="DY232" s="7">
        <f t="shared" si="664"/>
        <v>1</v>
      </c>
      <c r="DZ232" s="7">
        <f t="shared" si="665"/>
        <v>1</v>
      </c>
      <c r="EA232" s="7">
        <f t="shared" si="666"/>
        <v>1</v>
      </c>
      <c r="EB232" s="7">
        <f t="shared" si="667"/>
        <v>1</v>
      </c>
      <c r="EC232" s="7">
        <f t="shared" si="695"/>
        <v>1</v>
      </c>
      <c r="ED232" s="7">
        <f t="shared" si="560"/>
        <v>1</v>
      </c>
      <c r="EE232" s="7">
        <f t="shared" si="561"/>
        <v>1</v>
      </c>
      <c r="EF232" s="7">
        <f>IF(SUM(Data[[#This Row],[¿El agente presenta correctamente los beneficios del producto?23]:[¿El agente comunica beneficios emocionales al cliente?24]])=200%,100%,0%)</f>
        <v>1</v>
      </c>
      <c r="EG232" s="7">
        <f t="shared" si="562"/>
        <v>1</v>
      </c>
      <c r="EH232" s="7">
        <f t="shared" si="563"/>
        <v>0</v>
      </c>
      <c r="EI232" s="7">
        <f t="shared" si="564"/>
        <v>1</v>
      </c>
      <c r="EJ232" s="7">
        <f t="shared" si="696"/>
        <v>0</v>
      </c>
      <c r="EK232" s="7">
        <f t="shared" si="565"/>
        <v>1</v>
      </c>
      <c r="EL232" s="7">
        <f>+Data[[#This Row],[¿El agente explica los términos y condiciones del servicio?28]]</f>
        <v>1</v>
      </c>
      <c r="EM232" s="7">
        <f t="shared" si="566"/>
        <v>1</v>
      </c>
      <c r="EN232" s="7">
        <f>+Data[[#This Row],[¿El agente identifica correctamente la solicitud del cliente? 2]]</f>
        <v>1</v>
      </c>
      <c r="EO232" s="7">
        <f t="shared" si="567"/>
        <v>1</v>
      </c>
      <c r="EP232" s="7">
        <f t="shared" si="568"/>
        <v>1</v>
      </c>
      <c r="EQ232" s="7">
        <f t="shared" si="569"/>
        <v>1</v>
      </c>
      <c r="ER232" s="7">
        <f t="shared" si="697"/>
        <v>1</v>
      </c>
      <c r="ES232" s="7">
        <f t="shared" si="570"/>
        <v>1</v>
      </c>
      <c r="ET232" s="7">
        <f t="shared" si="571"/>
        <v>1</v>
      </c>
      <c r="EU232" s="7">
        <f t="shared" si="698"/>
        <v>1</v>
      </c>
      <c r="EV232" s="7">
        <f t="shared" si="572"/>
        <v>1</v>
      </c>
      <c r="EW232" s="7">
        <f t="shared" si="573"/>
        <v>1</v>
      </c>
      <c r="EX232" s="7">
        <f t="shared" si="668"/>
        <v>1</v>
      </c>
      <c r="EY232" s="7">
        <f t="shared" si="669"/>
        <v>1</v>
      </c>
      <c r="EZ232" s="7">
        <f t="shared" si="574"/>
        <v>1</v>
      </c>
      <c r="FA232" s="7">
        <f t="shared" si="670"/>
        <v>1</v>
      </c>
      <c r="FB232" s="7">
        <f t="shared" si="699"/>
        <v>1</v>
      </c>
      <c r="FC232" s="7">
        <f t="shared" si="700"/>
        <v>0</v>
      </c>
      <c r="FD232" s="7">
        <f t="shared" si="575"/>
        <v>1</v>
      </c>
      <c r="FE232" s="7">
        <f t="shared" si="576"/>
        <v>1</v>
      </c>
      <c r="FF232" s="7">
        <f t="shared" si="577"/>
        <v>1</v>
      </c>
      <c r="FG232" s="7">
        <f t="shared" si="578"/>
        <v>1</v>
      </c>
      <c r="FH232" s="7">
        <f t="shared" si="579"/>
        <v>1</v>
      </c>
      <c r="FI232" s="7">
        <f t="shared" si="580"/>
        <v>1</v>
      </c>
      <c r="FJ232" s="7">
        <f t="shared" si="701"/>
        <v>1</v>
      </c>
      <c r="FK232" s="7">
        <f t="shared" si="581"/>
        <v>1</v>
      </c>
      <c r="FL232" s="7">
        <f>+Data[[#This Row],[¿El agente gestiona la oferta según la campaña vigente?48]]</f>
        <v>1</v>
      </c>
      <c r="FM232" s="7">
        <f t="shared" si="582"/>
        <v>1</v>
      </c>
      <c r="FN232" s="7">
        <f t="shared" si="583"/>
        <v>1</v>
      </c>
      <c r="FO232" s="7">
        <f t="shared" si="584"/>
        <v>1</v>
      </c>
      <c r="FP232" s="7">
        <f t="shared" si="702"/>
        <v>1</v>
      </c>
      <c r="FQ232" s="7">
        <f t="shared" si="585"/>
        <v>1</v>
      </c>
      <c r="FR232" s="7">
        <f>+Data[[#This Row],[¿El agente registra correctamente todas las interacciones?52]]</f>
        <v>1</v>
      </c>
      <c r="FS232" s="7">
        <f t="shared" si="703"/>
        <v>1</v>
      </c>
      <c r="FT232" s="240">
        <f t="shared" si="586"/>
        <v>1</v>
      </c>
      <c r="FU232" s="7">
        <f>+Data[[#This Row],[¿El agente confirma la titularidad del cliente adecuadamente?53]]</f>
        <v>1</v>
      </c>
      <c r="FV232" s="240">
        <f t="shared" si="587"/>
        <v>1</v>
      </c>
      <c r="FW232" s="240">
        <f t="shared" si="588"/>
        <v>1</v>
      </c>
      <c r="FX232" s="7">
        <f t="shared" si="704"/>
        <v>1</v>
      </c>
      <c r="FY232" s="240">
        <f t="shared" si="589"/>
        <v>1</v>
      </c>
      <c r="FZ232" s="7">
        <f>+Data[[#This Row],[¿El agente evita compartir información sensible?56]]</f>
        <v>1</v>
      </c>
      <c r="GA232" s="7">
        <f t="shared" si="705"/>
        <v>1</v>
      </c>
      <c r="GB232" s="189">
        <f t="shared" si="706"/>
        <v>0.1</v>
      </c>
      <c r="GC232" s="189">
        <f t="shared" si="707"/>
        <v>0</v>
      </c>
      <c r="GD232" s="190">
        <f t="shared" si="708"/>
        <v>0.3</v>
      </c>
      <c r="GE232" s="190">
        <f t="shared" si="709"/>
        <v>0.3</v>
      </c>
      <c r="GF232" s="7">
        <f t="shared" si="710"/>
        <v>0.7</v>
      </c>
      <c r="GG232" s="187">
        <f>1</f>
        <v>1</v>
      </c>
      <c r="GH232" s="187">
        <f t="shared" si="590"/>
        <v>1</v>
      </c>
      <c r="GI232" t="str">
        <f t="shared" si="591"/>
        <v/>
      </c>
      <c r="GJ232" t="str">
        <f t="shared" si="592"/>
        <v/>
      </c>
      <c r="GK232" t="str">
        <f t="shared" si="593"/>
        <v/>
      </c>
      <c r="GN232" t="str">
        <f t="shared" si="594"/>
        <v/>
      </c>
      <c r="GO232" t="str">
        <f t="shared" si="595"/>
        <v/>
      </c>
      <c r="GP232" t="str">
        <f t="shared" si="596"/>
        <v/>
      </c>
      <c r="GQ232" t="str">
        <f t="shared" si="597"/>
        <v/>
      </c>
      <c r="GR232" t="str">
        <f t="shared" si="598"/>
        <v/>
      </c>
      <c r="GS232" t="str">
        <f t="shared" si="599"/>
        <v/>
      </c>
      <c r="GT232" t="str">
        <f t="shared" si="600"/>
        <v/>
      </c>
      <c r="GU232" t="e">
        <f>IF(#REF!="No",#REF!,"")</f>
        <v>#REF!</v>
      </c>
      <c r="GV232" t="str">
        <f t="shared" si="601"/>
        <v/>
      </c>
      <c r="GW232" t="str">
        <f t="shared" si="602"/>
        <v/>
      </c>
      <c r="GX232" t="str">
        <f t="shared" si="603"/>
        <v/>
      </c>
      <c r="GY232" t="str">
        <f t="shared" si="604"/>
        <v/>
      </c>
      <c r="GZ232" t="str">
        <f t="shared" si="605"/>
        <v/>
      </c>
      <c r="HA232" t="str">
        <f t="shared" si="606"/>
        <v/>
      </c>
      <c r="HB232" t="str">
        <f t="shared" si="607"/>
        <v/>
      </c>
      <c r="HC232" t="str">
        <f t="shared" si="608"/>
        <v xml:space="preserve">¿El agente detalla correctamente los tiempos operativos? </v>
      </c>
      <c r="HD232" t="str">
        <f t="shared" si="609"/>
        <v/>
      </c>
      <c r="HE232" t="str">
        <f t="shared" si="610"/>
        <v/>
      </c>
      <c r="HF232" t="str">
        <f t="shared" si="611"/>
        <v/>
      </c>
      <c r="HG232" t="str">
        <f t="shared" si="612"/>
        <v/>
      </c>
      <c r="HH232" t="str">
        <f t="shared" si="613"/>
        <v/>
      </c>
      <c r="HI232" t="str">
        <f t="shared" si="614"/>
        <v/>
      </c>
      <c r="HJ232" t="str">
        <f t="shared" si="615"/>
        <v/>
      </c>
      <c r="HK232" t="str">
        <f t="shared" si="616"/>
        <v/>
      </c>
      <c r="HL232" t="str">
        <f t="shared" si="617"/>
        <v/>
      </c>
      <c r="HM232" t="str">
        <f t="shared" si="618"/>
        <v/>
      </c>
      <c r="HN232" t="str">
        <f t="shared" si="619"/>
        <v/>
      </c>
      <c r="HO232" t="str">
        <f t="shared" si="620"/>
        <v/>
      </c>
      <c r="HP232" t="str">
        <f t="shared" si="621"/>
        <v/>
      </c>
      <c r="HQ232" t="e">
        <f>IF(#REF!="No",#REF!,"")</f>
        <v>#REF!</v>
      </c>
      <c r="HR232" t="e">
        <f>IF(#REF!="No",#REF!,"")</f>
        <v>#REF!</v>
      </c>
      <c r="HS232" t="str">
        <f t="shared" si="622"/>
        <v/>
      </c>
      <c r="HT232" t="str">
        <f t="shared" si="623"/>
        <v/>
      </c>
      <c r="HU232" t="str">
        <f t="shared" si="624"/>
        <v/>
      </c>
      <c r="HV232" t="str">
        <f t="shared" si="625"/>
        <v/>
      </c>
      <c r="HW232" t="str">
        <f t="shared" si="626"/>
        <v/>
      </c>
      <c r="HX232" t="str">
        <f t="shared" si="627"/>
        <v/>
      </c>
      <c r="HY232" t="str">
        <f t="shared" si="628"/>
        <v/>
      </c>
      <c r="HZ232" t="str">
        <f t="shared" si="629"/>
        <v/>
      </c>
      <c r="IA232" t="str">
        <f t="shared" si="630"/>
        <v/>
      </c>
      <c r="IB232" t="str">
        <f t="shared" si="631"/>
        <v/>
      </c>
      <c r="IC232" t="str">
        <f t="shared" si="632"/>
        <v/>
      </c>
      <c r="ID232" s="187" t="str">
        <f t="shared" si="633"/>
        <v/>
      </c>
      <c r="IE232" s="187" t="str">
        <f t="shared" si="634"/>
        <v/>
      </c>
      <c r="IF232" s="187" t="str">
        <f t="shared" si="635"/>
        <v/>
      </c>
      <c r="IG232" s="187" t="str">
        <f t="shared" si="636"/>
        <v/>
      </c>
      <c r="IH232" s="78" t="str">
        <f>A232&amp;" "&amp;F232&amp;" "&amp;Data[[#This Row],[mes]]</f>
        <v>Kevin Ameth Torres Banda Outbound jun-26</v>
      </c>
      <c r="II232" s="78">
        <f t="shared" si="671"/>
        <v>3</v>
      </c>
      <c r="IJ232" s="78">
        <f t="shared" si="711"/>
        <v>0</v>
      </c>
      <c r="IK232" s="78">
        <f>IF(Data[[#This Row],[Muestra Critica]]&gt;0,Data[[#This Row],[Muestra Critica]],"")</f>
        <v>1</v>
      </c>
      <c r="IL232" s="209">
        <f>IF(IK232="","",COUNTIF($IK$3:$IK647,IK232))</f>
        <v>397</v>
      </c>
      <c r="IM232" s="209">
        <f t="shared" si="712"/>
        <v>0</v>
      </c>
      <c r="IN232" s="188" t="str">
        <f t="shared" si="637"/>
        <v>jun-26</v>
      </c>
      <c r="IO232" s="78"/>
      <c r="IP232" s="78"/>
      <c r="IQ232" s="78"/>
      <c r="IR232" s="78"/>
      <c r="IS232" s="78" t="str">
        <f ca="1">IFERROR(_xlfn.XLOOKUP(A:A,HC!B:B,HC!E:E,,0),0)</f>
        <v>&gt; 60 dias</v>
      </c>
    </row>
    <row r="233" spans="1:253" ht="15.5">
      <c r="A233" s="205" t="s">
        <v>360</v>
      </c>
      <c r="B233" s="205">
        <v>67880821</v>
      </c>
      <c r="C233" s="210">
        <v>46174</v>
      </c>
      <c r="D233" s="205" t="s">
        <v>449</v>
      </c>
      <c r="E233" s="205" t="s">
        <v>431</v>
      </c>
      <c r="F233" s="205" t="s">
        <v>32</v>
      </c>
      <c r="G233" s="205" t="s">
        <v>436</v>
      </c>
      <c r="H233" s="205" t="s">
        <v>455</v>
      </c>
      <c r="I233" s="206" t="s">
        <v>447</v>
      </c>
      <c r="J233" s="168" t="s">
        <v>33</v>
      </c>
      <c r="K233" s="168" t="s">
        <v>33</v>
      </c>
      <c r="L233" s="168" t="s">
        <v>33</v>
      </c>
      <c r="M233" s="168" t="s">
        <v>33</v>
      </c>
      <c r="N233" s="168" t="s">
        <v>33</v>
      </c>
      <c r="O233" s="168" t="s">
        <v>33</v>
      </c>
      <c r="P233" s="168" t="s">
        <v>33</v>
      </c>
      <c r="Q233" s="168" t="s">
        <v>33</v>
      </c>
      <c r="R233" s="168" t="s">
        <v>33</v>
      </c>
      <c r="S233" s="168" t="s">
        <v>33</v>
      </c>
      <c r="T233" s="168" t="s">
        <v>33</v>
      </c>
      <c r="U233" s="168" t="s">
        <v>33</v>
      </c>
      <c r="V233" s="169" t="s">
        <v>33</v>
      </c>
      <c r="W233" s="169" t="s">
        <v>33</v>
      </c>
      <c r="X233" s="169" t="s">
        <v>33</v>
      </c>
      <c r="Y233" s="169" t="s">
        <v>33</v>
      </c>
      <c r="Z233" s="169" t="s">
        <v>33</v>
      </c>
      <c r="AA233" s="169" t="s">
        <v>33</v>
      </c>
      <c r="AB233" s="169" t="s">
        <v>33</v>
      </c>
      <c r="AC233" s="169" t="s">
        <v>33</v>
      </c>
      <c r="AD233" s="169" t="s">
        <v>33</v>
      </c>
      <c r="AE233" s="169" t="s">
        <v>34</v>
      </c>
      <c r="AF233" s="169" t="s">
        <v>33</v>
      </c>
      <c r="AG233" s="169" t="s">
        <v>33</v>
      </c>
      <c r="AH233" s="169" t="s">
        <v>33</v>
      </c>
      <c r="AI233" s="169" t="s">
        <v>33</v>
      </c>
      <c r="AJ233" s="169" t="s">
        <v>34</v>
      </c>
      <c r="AK233" s="169" t="s">
        <v>33</v>
      </c>
      <c r="AL233" s="169" t="s">
        <v>33</v>
      </c>
      <c r="AM233" s="169" t="s">
        <v>33</v>
      </c>
      <c r="AN233" s="169" t="s">
        <v>33</v>
      </c>
      <c r="AO233" s="169" t="s">
        <v>33</v>
      </c>
      <c r="AP233" s="169" t="s">
        <v>33</v>
      </c>
      <c r="AQ233" s="169" t="s">
        <v>464</v>
      </c>
      <c r="AR233" s="169" t="s">
        <v>33</v>
      </c>
      <c r="AS233" s="169" t="s">
        <v>33</v>
      </c>
      <c r="AT233" s="169" t="s">
        <v>33</v>
      </c>
      <c r="AU233" s="169" t="s">
        <v>33</v>
      </c>
      <c r="AV233" s="169" t="s">
        <v>33</v>
      </c>
      <c r="AW233" s="169" t="s">
        <v>34</v>
      </c>
      <c r="AX233" s="169" t="s">
        <v>33</v>
      </c>
      <c r="AY233" s="169" t="s">
        <v>33</v>
      </c>
      <c r="AZ233" s="169" t="s">
        <v>33</v>
      </c>
      <c r="BA233" s="169" t="s">
        <v>33</v>
      </c>
      <c r="BB233" s="169" t="s">
        <v>33</v>
      </c>
      <c r="BC233" s="207" t="s">
        <v>33</v>
      </c>
      <c r="BD233" s="207" t="s">
        <v>33</v>
      </c>
      <c r="BE233" s="207" t="s">
        <v>33</v>
      </c>
      <c r="BF233" s="208" t="s">
        <v>33</v>
      </c>
      <c r="BG233" s="196"/>
      <c r="BH233" s="211" t="str">
        <f>Data[[#This Row],[Tipo de Muestra]]</f>
        <v>Critica</v>
      </c>
      <c r="BI233" s="196"/>
      <c r="BJ233" s="196"/>
      <c r="BK233">
        <f t="shared" si="545"/>
        <v>1</v>
      </c>
      <c r="BL233">
        <f t="shared" si="546"/>
        <v>1</v>
      </c>
      <c r="BM233">
        <f t="shared" si="672"/>
        <v>1</v>
      </c>
      <c r="BN233">
        <f t="shared" si="673"/>
        <v>1</v>
      </c>
      <c r="BO233">
        <f t="shared" si="674"/>
        <v>1</v>
      </c>
      <c r="BP233">
        <f t="shared" si="675"/>
        <v>1</v>
      </c>
      <c r="BQ233">
        <f t="shared" si="676"/>
        <v>1</v>
      </c>
      <c r="BR233">
        <f t="shared" si="677"/>
        <v>1</v>
      </c>
      <c r="BS233">
        <f t="shared" si="678"/>
        <v>1</v>
      </c>
      <c r="BT233">
        <f t="shared" si="679"/>
        <v>1</v>
      </c>
      <c r="BU233">
        <f t="shared" si="680"/>
        <v>1</v>
      </c>
      <c r="BV233">
        <f t="shared" si="681"/>
        <v>1</v>
      </c>
      <c r="BW233">
        <f t="shared" si="682"/>
        <v>1</v>
      </c>
      <c r="BX233">
        <f t="shared" si="683"/>
        <v>1</v>
      </c>
      <c r="BY233">
        <f t="shared" si="684"/>
        <v>1</v>
      </c>
      <c r="BZ233">
        <f t="shared" si="685"/>
        <v>1</v>
      </c>
      <c r="CA233">
        <f t="shared" si="686"/>
        <v>1</v>
      </c>
      <c r="CB233">
        <f t="shared" si="687"/>
        <v>1</v>
      </c>
      <c r="CC233">
        <f t="shared" si="688"/>
        <v>1</v>
      </c>
      <c r="CD233">
        <f t="shared" si="689"/>
        <v>1</v>
      </c>
      <c r="CE233">
        <f t="shared" si="690"/>
        <v>1</v>
      </c>
      <c r="CF233">
        <f t="shared" si="638"/>
        <v>1</v>
      </c>
      <c r="CG233">
        <f t="shared" si="639"/>
        <v>1</v>
      </c>
      <c r="CH233">
        <f t="shared" si="640"/>
        <v>1</v>
      </c>
      <c r="CI233">
        <f t="shared" si="641"/>
        <v>1</v>
      </c>
      <c r="CJ233">
        <f t="shared" si="642"/>
        <v>0</v>
      </c>
      <c r="CK233">
        <f t="shared" si="643"/>
        <v>1</v>
      </c>
      <c r="CL233">
        <f t="shared" si="644"/>
        <v>1</v>
      </c>
      <c r="CM233">
        <f t="shared" si="645"/>
        <v>1</v>
      </c>
      <c r="CN233">
        <f t="shared" si="646"/>
        <v>1</v>
      </c>
      <c r="CO233">
        <f t="shared" si="647"/>
        <v>1</v>
      </c>
      <c r="CP233">
        <f t="shared" si="648"/>
        <v>1</v>
      </c>
      <c r="CQ233">
        <f t="shared" si="649"/>
        <v>1</v>
      </c>
      <c r="CR233">
        <f t="shared" si="650"/>
        <v>1</v>
      </c>
      <c r="CS233">
        <f t="shared" si="651"/>
        <v>1</v>
      </c>
      <c r="CT233">
        <f t="shared" si="652"/>
        <v>1</v>
      </c>
      <c r="CU233">
        <f t="shared" si="653"/>
        <v>1</v>
      </c>
      <c r="CV233">
        <f t="shared" si="654"/>
        <v>1</v>
      </c>
      <c r="CW233">
        <f t="shared" si="655"/>
        <v>0</v>
      </c>
      <c r="CX233">
        <f t="shared" si="656"/>
        <v>1</v>
      </c>
      <c r="CY233">
        <f t="shared" si="657"/>
        <v>1</v>
      </c>
      <c r="CZ233">
        <f t="shared" si="658"/>
        <v>1</v>
      </c>
      <c r="DA233">
        <f t="shared" si="659"/>
        <v>1</v>
      </c>
      <c r="DB233">
        <f t="shared" si="660"/>
        <v>1</v>
      </c>
      <c r="DC233" s="187">
        <f t="shared" si="661"/>
        <v>1</v>
      </c>
      <c r="DD233" s="187">
        <f t="shared" si="662"/>
        <v>1</v>
      </c>
      <c r="DE233" s="187">
        <f t="shared" si="663"/>
        <v>1</v>
      </c>
      <c r="DF233" s="187">
        <f t="shared" si="547"/>
        <v>1</v>
      </c>
      <c r="DG233">
        <f t="shared" si="691"/>
        <v>1</v>
      </c>
      <c r="DH233" s="7">
        <f t="shared" si="548"/>
        <v>0.15</v>
      </c>
      <c r="DI233" s="7">
        <f t="shared" si="549"/>
        <v>0.15</v>
      </c>
      <c r="DJ233" s="7">
        <f t="shared" si="550"/>
        <v>0.15</v>
      </c>
      <c r="DK233" s="7">
        <f t="shared" si="692"/>
        <v>0.15</v>
      </c>
      <c r="DL233" s="7">
        <f t="shared" si="551"/>
        <v>0.3</v>
      </c>
      <c r="DM233" s="7">
        <f t="shared" si="552"/>
        <v>0.3</v>
      </c>
      <c r="DN233" s="7">
        <f t="shared" si="553"/>
        <v>0.3</v>
      </c>
      <c r="DO233" s="7">
        <f t="shared" si="554"/>
        <v>0.3</v>
      </c>
      <c r="DP233" s="7">
        <f>IF(MIN(Data[[#This Row],[¿El agente demuestra escucha activa durante la gestión?6]:[¿El agente parafrasea para confirmar entendimiento?9]])=0,0,30%)</f>
        <v>0.3</v>
      </c>
      <c r="DQ233" s="7">
        <f t="shared" si="555"/>
        <v>0.3</v>
      </c>
      <c r="DR233" s="7">
        <f t="shared" si="556"/>
        <v>0.3</v>
      </c>
      <c r="DS233" s="7">
        <f t="shared" si="557"/>
        <v>0.3</v>
      </c>
      <c r="DT233" s="7">
        <f t="shared" si="558"/>
        <v>0.3</v>
      </c>
      <c r="DU233" s="7">
        <f>IF(MIN(Data[[#This Row],[¿El agente adapta su comunicación al cliente?11]:[¿El agente utiliza el plural corporativo correctamente?14]])=0,0,30%)</f>
        <v>0.3</v>
      </c>
      <c r="DV233" s="7">
        <f t="shared" si="559"/>
        <v>0.25</v>
      </c>
      <c r="DW233" s="7">
        <f t="shared" si="693"/>
        <v>0.25</v>
      </c>
      <c r="DX233" s="7">
        <f t="shared" si="694"/>
        <v>1</v>
      </c>
      <c r="DY233" s="7">
        <f t="shared" si="664"/>
        <v>1</v>
      </c>
      <c r="DZ233" s="7">
        <f t="shared" si="665"/>
        <v>1</v>
      </c>
      <c r="EA233" s="7">
        <f t="shared" si="666"/>
        <v>1</v>
      </c>
      <c r="EB233" s="7">
        <f t="shared" si="667"/>
        <v>1</v>
      </c>
      <c r="EC233" s="7">
        <f t="shared" si="695"/>
        <v>1</v>
      </c>
      <c r="ED233" s="7">
        <f t="shared" si="560"/>
        <v>1</v>
      </c>
      <c r="EE233" s="7">
        <f t="shared" si="561"/>
        <v>1</v>
      </c>
      <c r="EF233" s="7">
        <f>IF(SUM(Data[[#This Row],[¿El agente presenta correctamente los beneficios del producto?23]:[¿El agente comunica beneficios emocionales al cliente?24]])=200%,100%,0%)</f>
        <v>1</v>
      </c>
      <c r="EG233" s="7">
        <f t="shared" si="562"/>
        <v>1</v>
      </c>
      <c r="EH233" s="7">
        <f t="shared" si="563"/>
        <v>1</v>
      </c>
      <c r="EI233" s="7">
        <f t="shared" si="564"/>
        <v>1</v>
      </c>
      <c r="EJ233" s="7">
        <f t="shared" si="696"/>
        <v>1</v>
      </c>
      <c r="EK233" s="7">
        <f t="shared" si="565"/>
        <v>0</v>
      </c>
      <c r="EL233" s="7">
        <f>+Data[[#This Row],[¿El agente explica los términos y condiciones del servicio?28]]</f>
        <v>0</v>
      </c>
      <c r="EM233" s="7">
        <f t="shared" si="566"/>
        <v>1</v>
      </c>
      <c r="EN233" s="7">
        <f>+Data[[#This Row],[¿El agente identifica correctamente la solicitud del cliente? 2]]</f>
        <v>1</v>
      </c>
      <c r="EO233" s="7">
        <f t="shared" si="567"/>
        <v>1</v>
      </c>
      <c r="EP233" s="7">
        <f t="shared" si="568"/>
        <v>1</v>
      </c>
      <c r="EQ233" s="7">
        <f t="shared" si="569"/>
        <v>1</v>
      </c>
      <c r="ER233" s="7">
        <f t="shared" si="697"/>
        <v>1</v>
      </c>
      <c r="ES233" s="7">
        <f t="shared" si="570"/>
        <v>0</v>
      </c>
      <c r="ET233" s="7">
        <f t="shared" si="571"/>
        <v>1</v>
      </c>
      <c r="EU233" s="7">
        <f t="shared" si="698"/>
        <v>0</v>
      </c>
      <c r="EV233" s="7">
        <f t="shared" si="572"/>
        <v>1</v>
      </c>
      <c r="EW233" s="7">
        <f t="shared" si="573"/>
        <v>1</v>
      </c>
      <c r="EX233" s="7">
        <f t="shared" si="668"/>
        <v>1</v>
      </c>
      <c r="EY233" s="7">
        <f t="shared" si="669"/>
        <v>1</v>
      </c>
      <c r="EZ233" s="7">
        <f t="shared" si="574"/>
        <v>1</v>
      </c>
      <c r="FA233" s="7">
        <f t="shared" si="670"/>
        <v>1</v>
      </c>
      <c r="FB233" s="7">
        <f t="shared" si="699"/>
        <v>1</v>
      </c>
      <c r="FC233" s="7">
        <f t="shared" si="700"/>
        <v>0</v>
      </c>
      <c r="FD233" s="7">
        <f t="shared" si="575"/>
        <v>1</v>
      </c>
      <c r="FE233" s="7">
        <f t="shared" si="576"/>
        <v>1</v>
      </c>
      <c r="FF233" s="7">
        <f t="shared" si="577"/>
        <v>1</v>
      </c>
      <c r="FG233" s="7">
        <f t="shared" si="578"/>
        <v>1</v>
      </c>
      <c r="FH233" s="7">
        <f t="shared" si="579"/>
        <v>1</v>
      </c>
      <c r="FI233" s="7">
        <f t="shared" si="580"/>
        <v>0</v>
      </c>
      <c r="FJ233" s="7">
        <f t="shared" si="701"/>
        <v>0</v>
      </c>
      <c r="FK233" s="7">
        <f t="shared" si="581"/>
        <v>1</v>
      </c>
      <c r="FL233" s="7">
        <f>+Data[[#This Row],[¿El agente gestiona la oferta según la campaña vigente?48]]</f>
        <v>1</v>
      </c>
      <c r="FM233" s="7">
        <f t="shared" si="582"/>
        <v>1</v>
      </c>
      <c r="FN233" s="7">
        <f t="shared" si="583"/>
        <v>1</v>
      </c>
      <c r="FO233" s="7">
        <f t="shared" si="584"/>
        <v>1</v>
      </c>
      <c r="FP233" s="7">
        <f t="shared" si="702"/>
        <v>1</v>
      </c>
      <c r="FQ233" s="7">
        <f t="shared" si="585"/>
        <v>1</v>
      </c>
      <c r="FR233" s="7">
        <f>+Data[[#This Row],[¿El agente registra correctamente todas las interacciones?52]]</f>
        <v>1</v>
      </c>
      <c r="FS233" s="7">
        <f t="shared" si="703"/>
        <v>0</v>
      </c>
      <c r="FT233" s="240">
        <f t="shared" si="586"/>
        <v>1</v>
      </c>
      <c r="FU233" s="7">
        <f>+Data[[#This Row],[¿El agente confirma la titularidad del cliente adecuadamente?53]]</f>
        <v>1</v>
      </c>
      <c r="FV233" s="240">
        <f t="shared" si="587"/>
        <v>1</v>
      </c>
      <c r="FW233" s="240">
        <f t="shared" si="588"/>
        <v>1</v>
      </c>
      <c r="FX233" s="7">
        <f t="shared" si="704"/>
        <v>1</v>
      </c>
      <c r="FY233" s="240">
        <f t="shared" si="589"/>
        <v>1</v>
      </c>
      <c r="FZ233" s="7">
        <f>+Data[[#This Row],[¿El agente evita compartir información sensible?56]]</f>
        <v>1</v>
      </c>
      <c r="GA233" s="7">
        <f t="shared" si="705"/>
        <v>1</v>
      </c>
      <c r="GB233" s="189">
        <f t="shared" si="706"/>
        <v>0.1</v>
      </c>
      <c r="GC233" s="189">
        <f t="shared" si="707"/>
        <v>0</v>
      </c>
      <c r="GD233" s="190">
        <f t="shared" si="708"/>
        <v>0</v>
      </c>
      <c r="GE233" s="190">
        <f t="shared" si="709"/>
        <v>0.3</v>
      </c>
      <c r="GF233" s="7">
        <f t="shared" si="710"/>
        <v>0.4</v>
      </c>
      <c r="GG233" s="187">
        <f>1</f>
        <v>1</v>
      </c>
      <c r="GH233" s="187">
        <f t="shared" si="590"/>
        <v>1</v>
      </c>
      <c r="GI233" t="str">
        <f t="shared" si="591"/>
        <v/>
      </c>
      <c r="GJ233" t="str">
        <f t="shared" si="592"/>
        <v/>
      </c>
      <c r="GK233" t="str">
        <f t="shared" si="593"/>
        <v/>
      </c>
      <c r="GN233" t="str">
        <f t="shared" si="594"/>
        <v/>
      </c>
      <c r="GO233" t="str">
        <f t="shared" si="595"/>
        <v/>
      </c>
      <c r="GP233" t="str">
        <f t="shared" si="596"/>
        <v/>
      </c>
      <c r="GQ233" t="str">
        <f t="shared" si="597"/>
        <v/>
      </c>
      <c r="GR233" t="str">
        <f t="shared" si="598"/>
        <v/>
      </c>
      <c r="GS233" t="str">
        <f t="shared" si="599"/>
        <v/>
      </c>
      <c r="GT233" t="str">
        <f t="shared" si="600"/>
        <v/>
      </c>
      <c r="GU233" t="e">
        <f>IF(#REF!="No",#REF!,"")</f>
        <v>#REF!</v>
      </c>
      <c r="GV233" t="str">
        <f t="shared" si="601"/>
        <v/>
      </c>
      <c r="GW233" t="str">
        <f t="shared" si="602"/>
        <v/>
      </c>
      <c r="GX233" t="str">
        <f t="shared" si="603"/>
        <v/>
      </c>
      <c r="GY233" t="str">
        <f t="shared" si="604"/>
        <v/>
      </c>
      <c r="GZ233" t="str">
        <f t="shared" si="605"/>
        <v/>
      </c>
      <c r="HA233" t="str">
        <f t="shared" si="606"/>
        <v/>
      </c>
      <c r="HB233" t="str">
        <f t="shared" si="607"/>
        <v/>
      </c>
      <c r="HC233" t="str">
        <f t="shared" si="608"/>
        <v/>
      </c>
      <c r="HD233" t="str">
        <f t="shared" si="609"/>
        <v/>
      </c>
      <c r="HE233" t="str">
        <f t="shared" si="610"/>
        <v>¿El agente explica los términos y condiciones del servicio?</v>
      </c>
      <c r="HF233" t="str">
        <f t="shared" si="611"/>
        <v/>
      </c>
      <c r="HG233" t="str">
        <f t="shared" si="612"/>
        <v/>
      </c>
      <c r="HH233" t="str">
        <f t="shared" si="613"/>
        <v/>
      </c>
      <c r="HI233" t="str">
        <f t="shared" si="614"/>
        <v/>
      </c>
      <c r="HJ233" t="str">
        <f t="shared" si="615"/>
        <v xml:space="preserve">¿El agente mantiene respeto y cordialidad en toda la interacción? </v>
      </c>
      <c r="HK233" t="str">
        <f t="shared" si="616"/>
        <v/>
      </c>
      <c r="HL233" t="str">
        <f t="shared" si="617"/>
        <v/>
      </c>
      <c r="HM233" t="str">
        <f t="shared" si="618"/>
        <v/>
      </c>
      <c r="HN233" t="str">
        <f t="shared" si="619"/>
        <v/>
      </c>
      <c r="HO233" t="str">
        <f t="shared" si="620"/>
        <v/>
      </c>
      <c r="HP233" t="str">
        <f t="shared" si="621"/>
        <v/>
      </c>
      <c r="HQ233" t="e">
        <f>IF(#REF!="No",#REF!,"")</f>
        <v>#REF!</v>
      </c>
      <c r="HR233" t="e">
        <f>IF(#REF!="No",#REF!,"")</f>
        <v>#REF!</v>
      </c>
      <c r="HS233" t="str">
        <f t="shared" si="622"/>
        <v/>
      </c>
      <c r="HT233" t="str">
        <f t="shared" si="623"/>
        <v/>
      </c>
      <c r="HU233" t="str">
        <f t="shared" si="624"/>
        <v/>
      </c>
      <c r="HV233" t="str">
        <f t="shared" si="625"/>
        <v/>
      </c>
      <c r="HW233" t="str">
        <f t="shared" si="626"/>
        <v/>
      </c>
      <c r="HX233" t="str">
        <f t="shared" si="627"/>
        <v xml:space="preserve">¿El agente maneja correctamente las objeciones del cliente? </v>
      </c>
      <c r="HY233" t="str">
        <f t="shared" si="628"/>
        <v/>
      </c>
      <c r="HZ233" t="str">
        <f t="shared" si="629"/>
        <v/>
      </c>
      <c r="IA233" t="str">
        <f t="shared" si="630"/>
        <v/>
      </c>
      <c r="IB233" t="str">
        <f t="shared" si="631"/>
        <v/>
      </c>
      <c r="IC233" t="str">
        <f t="shared" si="632"/>
        <v/>
      </c>
      <c r="ID233" s="187" t="str">
        <f t="shared" si="633"/>
        <v/>
      </c>
      <c r="IE233" s="187" t="str">
        <f t="shared" si="634"/>
        <v/>
      </c>
      <c r="IF233" s="187" t="str">
        <f t="shared" si="635"/>
        <v/>
      </c>
      <c r="IG233" s="187" t="str">
        <f t="shared" si="636"/>
        <v/>
      </c>
      <c r="IH233" s="78" t="str">
        <f>A233&amp;" "&amp;F233&amp;" "&amp;Data[[#This Row],[mes]]</f>
        <v>Abdiel Antonio Melendez Peguero Outbound jun-26</v>
      </c>
      <c r="II233" s="78">
        <f t="shared" si="671"/>
        <v>3</v>
      </c>
      <c r="IJ233" s="78">
        <f t="shared" si="711"/>
        <v>0</v>
      </c>
      <c r="IK233" s="78">
        <f>IF(Data[[#This Row],[Muestra Critica]]&gt;0,Data[[#This Row],[Muestra Critica]],"")</f>
        <v>1</v>
      </c>
      <c r="IL233" s="209">
        <f>IF(IK233="","",COUNTIF($IK$3:$IK648,IK233))</f>
        <v>397</v>
      </c>
      <c r="IM233" s="209">
        <f t="shared" si="712"/>
        <v>0</v>
      </c>
      <c r="IN233" s="188" t="str">
        <f t="shared" si="637"/>
        <v>jun-26</v>
      </c>
      <c r="IO233" s="78"/>
      <c r="IP233" s="78"/>
      <c r="IQ233" s="78"/>
      <c r="IR233" s="78"/>
      <c r="IS233" s="78" t="str">
        <f ca="1">IFERROR(_xlfn.XLOOKUP(A:A,HC!B:B,HC!E:E,,0),0)</f>
        <v>&gt; 60 dias</v>
      </c>
    </row>
    <row r="234" spans="1:253" ht="15.5">
      <c r="A234" s="205" t="s">
        <v>357</v>
      </c>
      <c r="B234" s="205">
        <v>65906121</v>
      </c>
      <c r="C234" s="210">
        <v>46174</v>
      </c>
      <c r="D234" s="205" t="s">
        <v>449</v>
      </c>
      <c r="E234" s="205" t="s">
        <v>431</v>
      </c>
      <c r="F234" s="205" t="s">
        <v>32</v>
      </c>
      <c r="G234" s="205" t="s">
        <v>436</v>
      </c>
      <c r="H234" s="205" t="s">
        <v>455</v>
      </c>
      <c r="I234" s="206" t="s">
        <v>447</v>
      </c>
      <c r="J234" s="168" t="s">
        <v>33</v>
      </c>
      <c r="K234" s="168" t="s">
        <v>33</v>
      </c>
      <c r="L234" s="168" t="s">
        <v>33</v>
      </c>
      <c r="M234" s="168" t="s">
        <v>33</v>
      </c>
      <c r="N234" s="168" t="s">
        <v>33</v>
      </c>
      <c r="O234" s="168" t="s">
        <v>33</v>
      </c>
      <c r="P234" s="168" t="s">
        <v>33</v>
      </c>
      <c r="Q234" s="168" t="s">
        <v>33</v>
      </c>
      <c r="R234" s="168" t="s">
        <v>33</v>
      </c>
      <c r="S234" s="168" t="s">
        <v>33</v>
      </c>
      <c r="T234" s="168" t="s">
        <v>34</v>
      </c>
      <c r="U234" s="168" t="s">
        <v>33</v>
      </c>
      <c r="V234" s="169" t="s">
        <v>33</v>
      </c>
      <c r="W234" s="169" t="s">
        <v>33</v>
      </c>
      <c r="X234" s="169" t="s">
        <v>33</v>
      </c>
      <c r="Y234" s="169" t="s">
        <v>33</v>
      </c>
      <c r="Z234" s="169" t="s">
        <v>33</v>
      </c>
      <c r="AA234" s="169" t="s">
        <v>34</v>
      </c>
      <c r="AB234" s="169" t="s">
        <v>33</v>
      </c>
      <c r="AC234" s="169" t="s">
        <v>33</v>
      </c>
      <c r="AD234" s="169" t="s">
        <v>33</v>
      </c>
      <c r="AE234" s="169" t="s">
        <v>33</v>
      </c>
      <c r="AF234" s="169" t="s">
        <v>33</v>
      </c>
      <c r="AG234" s="169" t="s">
        <v>33</v>
      </c>
      <c r="AH234" s="169" t="s">
        <v>33</v>
      </c>
      <c r="AI234" s="169" t="s">
        <v>33</v>
      </c>
      <c r="AJ234" s="169" t="s">
        <v>33</v>
      </c>
      <c r="AK234" s="169" t="s">
        <v>33</v>
      </c>
      <c r="AL234" s="169" t="s">
        <v>33</v>
      </c>
      <c r="AM234" s="169" t="s">
        <v>33</v>
      </c>
      <c r="AN234" s="169" t="s">
        <v>33</v>
      </c>
      <c r="AO234" s="169" t="s">
        <v>33</v>
      </c>
      <c r="AP234" s="169" t="s">
        <v>33</v>
      </c>
      <c r="AQ234" s="169" t="s">
        <v>464</v>
      </c>
      <c r="AR234" s="169" t="s">
        <v>33</v>
      </c>
      <c r="AS234" s="169" t="s">
        <v>33</v>
      </c>
      <c r="AT234" s="169" t="s">
        <v>33</v>
      </c>
      <c r="AU234" s="169" t="s">
        <v>33</v>
      </c>
      <c r="AV234" s="169" t="s">
        <v>33</v>
      </c>
      <c r="AW234" s="169" t="s">
        <v>34</v>
      </c>
      <c r="AX234" s="169" t="s">
        <v>33</v>
      </c>
      <c r="AY234" s="169" t="s">
        <v>33</v>
      </c>
      <c r="AZ234" s="169" t="s">
        <v>33</v>
      </c>
      <c r="BA234" s="169" t="s">
        <v>33</v>
      </c>
      <c r="BB234" s="169" t="s">
        <v>33</v>
      </c>
      <c r="BC234" s="207" t="s">
        <v>33</v>
      </c>
      <c r="BD234" s="207" t="s">
        <v>33</v>
      </c>
      <c r="BE234" s="207" t="s">
        <v>33</v>
      </c>
      <c r="BF234" s="208" t="s">
        <v>33</v>
      </c>
      <c r="BG234" s="196"/>
      <c r="BH234" s="211" t="str">
        <f>Data[[#This Row],[Tipo de Muestra]]</f>
        <v>Critica</v>
      </c>
      <c r="BI234" s="196"/>
      <c r="BJ234" s="196"/>
      <c r="BK234">
        <f t="shared" si="545"/>
        <v>1</v>
      </c>
      <c r="BL234">
        <f t="shared" si="546"/>
        <v>1</v>
      </c>
      <c r="BM234">
        <f t="shared" si="672"/>
        <v>1</v>
      </c>
      <c r="BN234">
        <f t="shared" si="673"/>
        <v>1</v>
      </c>
      <c r="BO234">
        <f t="shared" si="674"/>
        <v>1</v>
      </c>
      <c r="BP234">
        <f t="shared" si="675"/>
        <v>1</v>
      </c>
      <c r="BQ234">
        <f t="shared" si="676"/>
        <v>1</v>
      </c>
      <c r="BR234">
        <f t="shared" si="677"/>
        <v>1</v>
      </c>
      <c r="BS234">
        <f t="shared" si="678"/>
        <v>1</v>
      </c>
      <c r="BT234">
        <f t="shared" si="679"/>
        <v>1</v>
      </c>
      <c r="BU234">
        <f t="shared" si="680"/>
        <v>0</v>
      </c>
      <c r="BV234">
        <f t="shared" si="681"/>
        <v>1</v>
      </c>
      <c r="BW234">
        <f t="shared" si="682"/>
        <v>1</v>
      </c>
      <c r="BX234">
        <f t="shared" si="683"/>
        <v>1</v>
      </c>
      <c r="BY234">
        <f t="shared" si="684"/>
        <v>1</v>
      </c>
      <c r="BZ234">
        <f t="shared" si="685"/>
        <v>1</v>
      </c>
      <c r="CA234">
        <f t="shared" si="686"/>
        <v>1</v>
      </c>
      <c r="CB234">
        <f t="shared" si="687"/>
        <v>0</v>
      </c>
      <c r="CC234">
        <f t="shared" si="688"/>
        <v>1</v>
      </c>
      <c r="CD234">
        <f t="shared" si="689"/>
        <v>1</v>
      </c>
      <c r="CE234">
        <f t="shared" si="690"/>
        <v>1</v>
      </c>
      <c r="CF234">
        <f t="shared" si="638"/>
        <v>1</v>
      </c>
      <c r="CG234">
        <f t="shared" si="639"/>
        <v>1</v>
      </c>
      <c r="CH234">
        <f t="shared" si="640"/>
        <v>1</v>
      </c>
      <c r="CI234">
        <f t="shared" si="641"/>
        <v>1</v>
      </c>
      <c r="CJ234">
        <f t="shared" si="642"/>
        <v>1</v>
      </c>
      <c r="CK234">
        <f t="shared" si="643"/>
        <v>1</v>
      </c>
      <c r="CL234">
        <f t="shared" si="644"/>
        <v>1</v>
      </c>
      <c r="CM234">
        <f t="shared" si="645"/>
        <v>1</v>
      </c>
      <c r="CN234">
        <f t="shared" si="646"/>
        <v>1</v>
      </c>
      <c r="CO234">
        <f t="shared" si="647"/>
        <v>1</v>
      </c>
      <c r="CP234">
        <f t="shared" si="648"/>
        <v>1</v>
      </c>
      <c r="CQ234">
        <f t="shared" si="649"/>
        <v>1</v>
      </c>
      <c r="CR234">
        <f t="shared" si="650"/>
        <v>1</v>
      </c>
      <c r="CS234">
        <f t="shared" si="651"/>
        <v>1</v>
      </c>
      <c r="CT234">
        <f t="shared" si="652"/>
        <v>1</v>
      </c>
      <c r="CU234">
        <f t="shared" si="653"/>
        <v>1</v>
      </c>
      <c r="CV234">
        <f t="shared" si="654"/>
        <v>1</v>
      </c>
      <c r="CW234">
        <f t="shared" si="655"/>
        <v>0</v>
      </c>
      <c r="CX234">
        <f t="shared" si="656"/>
        <v>1</v>
      </c>
      <c r="CY234">
        <f t="shared" si="657"/>
        <v>1</v>
      </c>
      <c r="CZ234">
        <f t="shared" si="658"/>
        <v>1</v>
      </c>
      <c r="DA234">
        <f t="shared" si="659"/>
        <v>1</v>
      </c>
      <c r="DB234">
        <f t="shared" si="660"/>
        <v>1</v>
      </c>
      <c r="DC234" s="187">
        <f t="shared" si="661"/>
        <v>1</v>
      </c>
      <c r="DD234" s="187">
        <f t="shared" si="662"/>
        <v>1</v>
      </c>
      <c r="DE234" s="187">
        <f t="shared" si="663"/>
        <v>1</v>
      </c>
      <c r="DF234" s="187">
        <f t="shared" si="547"/>
        <v>1</v>
      </c>
      <c r="DG234">
        <f t="shared" si="691"/>
        <v>1</v>
      </c>
      <c r="DH234" s="7">
        <f t="shared" si="548"/>
        <v>0.15</v>
      </c>
      <c r="DI234" s="7">
        <f t="shared" si="549"/>
        <v>0.15</v>
      </c>
      <c r="DJ234" s="7">
        <f t="shared" si="550"/>
        <v>0.15</v>
      </c>
      <c r="DK234" s="7">
        <f t="shared" si="692"/>
        <v>0.15</v>
      </c>
      <c r="DL234" s="7">
        <f t="shared" si="551"/>
        <v>0.3</v>
      </c>
      <c r="DM234" s="7">
        <f t="shared" si="552"/>
        <v>0.3</v>
      </c>
      <c r="DN234" s="7">
        <f t="shared" si="553"/>
        <v>0.3</v>
      </c>
      <c r="DO234" s="7">
        <f t="shared" si="554"/>
        <v>0.3</v>
      </c>
      <c r="DP234" s="7">
        <f>IF(MIN(Data[[#This Row],[¿El agente demuestra escucha activa durante la gestión?6]:[¿El agente parafrasea para confirmar entendimiento?9]])=0,0,30%)</f>
        <v>0.3</v>
      </c>
      <c r="DQ234" s="7">
        <f t="shared" si="555"/>
        <v>0.3</v>
      </c>
      <c r="DR234" s="7">
        <f t="shared" si="556"/>
        <v>0.3</v>
      </c>
      <c r="DS234" s="7">
        <f t="shared" si="557"/>
        <v>0.3</v>
      </c>
      <c r="DT234" s="7">
        <f t="shared" si="558"/>
        <v>0</v>
      </c>
      <c r="DU234" s="7">
        <f>IF(MIN(Data[[#This Row],[¿El agente adapta su comunicación al cliente?11]:[¿El agente utiliza el plural corporativo correctamente?14]])=0,0,30%)</f>
        <v>0</v>
      </c>
      <c r="DV234" s="7">
        <f t="shared" si="559"/>
        <v>0.25</v>
      </c>
      <c r="DW234" s="7">
        <f t="shared" si="693"/>
        <v>0.25</v>
      </c>
      <c r="DX234" s="7">
        <f t="shared" si="694"/>
        <v>0.7</v>
      </c>
      <c r="DY234" s="7">
        <f t="shared" si="664"/>
        <v>1</v>
      </c>
      <c r="DZ234" s="7">
        <f t="shared" si="665"/>
        <v>1</v>
      </c>
      <c r="EA234" s="7">
        <f t="shared" si="666"/>
        <v>1</v>
      </c>
      <c r="EB234" s="7">
        <f t="shared" si="667"/>
        <v>1</v>
      </c>
      <c r="EC234" s="7">
        <f t="shared" si="695"/>
        <v>1</v>
      </c>
      <c r="ED234" s="7">
        <f t="shared" si="560"/>
        <v>1</v>
      </c>
      <c r="EE234" s="7">
        <f t="shared" si="561"/>
        <v>0</v>
      </c>
      <c r="EF234" s="7">
        <f>IF(SUM(Data[[#This Row],[¿El agente presenta correctamente los beneficios del producto?23]:[¿El agente comunica beneficios emocionales al cliente?24]])=200%,100%,0%)</f>
        <v>0</v>
      </c>
      <c r="EG234" s="7">
        <f t="shared" si="562"/>
        <v>1</v>
      </c>
      <c r="EH234" s="7">
        <f t="shared" si="563"/>
        <v>1</v>
      </c>
      <c r="EI234" s="7">
        <f t="shared" si="564"/>
        <v>1</v>
      </c>
      <c r="EJ234" s="7">
        <f t="shared" si="696"/>
        <v>1</v>
      </c>
      <c r="EK234" s="7">
        <f t="shared" si="565"/>
        <v>1</v>
      </c>
      <c r="EL234" s="7">
        <f>+Data[[#This Row],[¿El agente explica los términos y condiciones del servicio?28]]</f>
        <v>1</v>
      </c>
      <c r="EM234" s="7">
        <f t="shared" si="566"/>
        <v>1</v>
      </c>
      <c r="EN234" s="7">
        <f>+Data[[#This Row],[¿El agente identifica correctamente la solicitud del cliente? 2]]</f>
        <v>1</v>
      </c>
      <c r="EO234" s="7">
        <f t="shared" si="567"/>
        <v>1</v>
      </c>
      <c r="EP234" s="7">
        <f t="shared" si="568"/>
        <v>1</v>
      </c>
      <c r="EQ234" s="7">
        <f t="shared" si="569"/>
        <v>1</v>
      </c>
      <c r="ER234" s="7">
        <f t="shared" si="697"/>
        <v>1</v>
      </c>
      <c r="ES234" s="7">
        <f t="shared" si="570"/>
        <v>1</v>
      </c>
      <c r="ET234" s="7">
        <f t="shared" si="571"/>
        <v>1</v>
      </c>
      <c r="EU234" s="7">
        <f t="shared" si="698"/>
        <v>1</v>
      </c>
      <c r="EV234" s="7">
        <f t="shared" si="572"/>
        <v>1</v>
      </c>
      <c r="EW234" s="7">
        <f t="shared" si="573"/>
        <v>1</v>
      </c>
      <c r="EX234" s="7">
        <f t="shared" si="668"/>
        <v>1</v>
      </c>
      <c r="EY234" s="7">
        <f t="shared" si="669"/>
        <v>1</v>
      </c>
      <c r="EZ234" s="7">
        <f t="shared" si="574"/>
        <v>1</v>
      </c>
      <c r="FA234" s="7">
        <f t="shared" si="670"/>
        <v>1</v>
      </c>
      <c r="FB234" s="7">
        <f t="shared" si="699"/>
        <v>1</v>
      </c>
      <c r="FC234" s="7">
        <f t="shared" si="700"/>
        <v>0</v>
      </c>
      <c r="FD234" s="7">
        <f t="shared" si="575"/>
        <v>1</v>
      </c>
      <c r="FE234" s="7">
        <f t="shared" si="576"/>
        <v>1</v>
      </c>
      <c r="FF234" s="7">
        <f t="shared" si="577"/>
        <v>1</v>
      </c>
      <c r="FG234" s="7">
        <f t="shared" si="578"/>
        <v>1</v>
      </c>
      <c r="FH234" s="7">
        <f t="shared" si="579"/>
        <v>1</v>
      </c>
      <c r="FI234" s="7">
        <f t="shared" si="580"/>
        <v>0</v>
      </c>
      <c r="FJ234" s="7">
        <f t="shared" si="701"/>
        <v>0</v>
      </c>
      <c r="FK234" s="7">
        <f t="shared" si="581"/>
        <v>1</v>
      </c>
      <c r="FL234" s="7">
        <f>+Data[[#This Row],[¿El agente gestiona la oferta según la campaña vigente?48]]</f>
        <v>1</v>
      </c>
      <c r="FM234" s="7">
        <f t="shared" si="582"/>
        <v>1</v>
      </c>
      <c r="FN234" s="7">
        <f t="shared" si="583"/>
        <v>1</v>
      </c>
      <c r="FO234" s="7">
        <f t="shared" si="584"/>
        <v>1</v>
      </c>
      <c r="FP234" s="7">
        <f t="shared" si="702"/>
        <v>1</v>
      </c>
      <c r="FQ234" s="7">
        <f t="shared" si="585"/>
        <v>1</v>
      </c>
      <c r="FR234" s="7">
        <f>+Data[[#This Row],[¿El agente registra correctamente todas las interacciones?52]]</f>
        <v>1</v>
      </c>
      <c r="FS234" s="7">
        <f t="shared" si="703"/>
        <v>0</v>
      </c>
      <c r="FT234" s="240">
        <f t="shared" si="586"/>
        <v>1</v>
      </c>
      <c r="FU234" s="7">
        <f>+Data[[#This Row],[¿El agente confirma la titularidad del cliente adecuadamente?53]]</f>
        <v>1</v>
      </c>
      <c r="FV234" s="240">
        <f t="shared" si="587"/>
        <v>1</v>
      </c>
      <c r="FW234" s="240">
        <f t="shared" si="588"/>
        <v>1</v>
      </c>
      <c r="FX234" s="7">
        <f t="shared" si="704"/>
        <v>1</v>
      </c>
      <c r="FY234" s="240">
        <f t="shared" si="589"/>
        <v>1</v>
      </c>
      <c r="FZ234" s="7">
        <f>+Data[[#This Row],[¿El agente evita compartir información sensible?56]]</f>
        <v>1</v>
      </c>
      <c r="GA234" s="7">
        <f t="shared" si="705"/>
        <v>1</v>
      </c>
      <c r="GB234" s="189">
        <f t="shared" si="706"/>
        <v>6.9999999999999993E-2</v>
      </c>
      <c r="GC234" s="189">
        <f t="shared" si="707"/>
        <v>0</v>
      </c>
      <c r="GD234" s="190">
        <f t="shared" si="708"/>
        <v>0</v>
      </c>
      <c r="GE234" s="190">
        <f t="shared" si="709"/>
        <v>0.3</v>
      </c>
      <c r="GF234" s="7">
        <f t="shared" si="710"/>
        <v>0.37</v>
      </c>
      <c r="GG234" s="187">
        <f>1</f>
        <v>1</v>
      </c>
      <c r="GH234" s="187">
        <f t="shared" si="590"/>
        <v>1</v>
      </c>
      <c r="GI234" t="str">
        <f t="shared" si="591"/>
        <v/>
      </c>
      <c r="GJ234" t="str">
        <f t="shared" si="592"/>
        <v/>
      </c>
      <c r="GK234" t="str">
        <f t="shared" si="593"/>
        <v/>
      </c>
      <c r="GN234" t="str">
        <f t="shared" si="594"/>
        <v/>
      </c>
      <c r="GO234" t="str">
        <f t="shared" si="595"/>
        <v/>
      </c>
      <c r="GP234" t="str">
        <f t="shared" si="596"/>
        <v/>
      </c>
      <c r="GQ234" t="str">
        <f t="shared" si="597"/>
        <v/>
      </c>
      <c r="GR234" t="str">
        <f t="shared" si="598"/>
        <v/>
      </c>
      <c r="GS234" t="str">
        <f t="shared" si="599"/>
        <v xml:space="preserve">¿El agente utiliza el plural corporativo correctamente? </v>
      </c>
      <c r="GT234" t="str">
        <f t="shared" si="600"/>
        <v/>
      </c>
      <c r="GU234" t="e">
        <f>IF(#REF!="No",#REF!,"")</f>
        <v>#REF!</v>
      </c>
      <c r="GV234" t="str">
        <f t="shared" si="601"/>
        <v/>
      </c>
      <c r="GW234" t="str">
        <f t="shared" si="602"/>
        <v/>
      </c>
      <c r="GX234" t="str">
        <f t="shared" si="603"/>
        <v/>
      </c>
      <c r="GY234" t="str">
        <f t="shared" si="604"/>
        <v/>
      </c>
      <c r="GZ234" t="str">
        <f t="shared" si="605"/>
        <v/>
      </c>
      <c r="HA234" t="str">
        <f t="shared" si="606"/>
        <v xml:space="preserve">¿El agente comunica beneficios emocionales al cliente? </v>
      </c>
      <c r="HB234" t="str">
        <f t="shared" si="607"/>
        <v/>
      </c>
      <c r="HC234" t="str">
        <f t="shared" si="608"/>
        <v/>
      </c>
      <c r="HD234" t="str">
        <f t="shared" si="609"/>
        <v/>
      </c>
      <c r="HE234" t="str">
        <f t="shared" si="610"/>
        <v/>
      </c>
      <c r="HF234" t="str">
        <f t="shared" si="611"/>
        <v/>
      </c>
      <c r="HG234" t="str">
        <f t="shared" si="612"/>
        <v/>
      </c>
      <c r="HH234" t="str">
        <f t="shared" si="613"/>
        <v/>
      </c>
      <c r="HI234" t="str">
        <f t="shared" si="614"/>
        <v/>
      </c>
      <c r="HJ234" t="str">
        <f t="shared" si="615"/>
        <v/>
      </c>
      <c r="HK234" t="str">
        <f t="shared" si="616"/>
        <v/>
      </c>
      <c r="HL234" t="str">
        <f t="shared" si="617"/>
        <v/>
      </c>
      <c r="HM234" t="str">
        <f t="shared" si="618"/>
        <v/>
      </c>
      <c r="HN234" t="str">
        <f t="shared" si="619"/>
        <v/>
      </c>
      <c r="HO234" t="str">
        <f t="shared" si="620"/>
        <v/>
      </c>
      <c r="HP234" t="str">
        <f t="shared" si="621"/>
        <v/>
      </c>
      <c r="HQ234" t="e">
        <f>IF(#REF!="No",#REF!,"")</f>
        <v>#REF!</v>
      </c>
      <c r="HR234" t="e">
        <f>IF(#REF!="No",#REF!,"")</f>
        <v>#REF!</v>
      </c>
      <c r="HS234" t="str">
        <f t="shared" si="622"/>
        <v/>
      </c>
      <c r="HT234" t="str">
        <f t="shared" si="623"/>
        <v/>
      </c>
      <c r="HU234" t="str">
        <f t="shared" si="624"/>
        <v/>
      </c>
      <c r="HV234" t="str">
        <f t="shared" si="625"/>
        <v/>
      </c>
      <c r="HW234" t="str">
        <f t="shared" si="626"/>
        <v/>
      </c>
      <c r="HX234" t="str">
        <f t="shared" si="627"/>
        <v xml:space="preserve">¿El agente maneja correctamente las objeciones del cliente? </v>
      </c>
      <c r="HY234" t="str">
        <f t="shared" si="628"/>
        <v/>
      </c>
      <c r="HZ234" t="str">
        <f t="shared" si="629"/>
        <v/>
      </c>
      <c r="IA234" t="str">
        <f t="shared" si="630"/>
        <v/>
      </c>
      <c r="IB234" t="str">
        <f t="shared" si="631"/>
        <v/>
      </c>
      <c r="IC234" t="str">
        <f t="shared" si="632"/>
        <v/>
      </c>
      <c r="ID234" s="187" t="str">
        <f t="shared" si="633"/>
        <v/>
      </c>
      <c r="IE234" s="187" t="str">
        <f t="shared" si="634"/>
        <v/>
      </c>
      <c r="IF234" s="187" t="str">
        <f t="shared" si="635"/>
        <v/>
      </c>
      <c r="IG234" s="187" t="str">
        <f t="shared" si="636"/>
        <v/>
      </c>
      <c r="IH234" s="78" t="str">
        <f>A234&amp;" "&amp;F234&amp;" "&amp;Data[[#This Row],[mes]]</f>
        <v>Ronaldo Jahir Rivera Madrid Outbound jun-26</v>
      </c>
      <c r="II234" s="78">
        <f t="shared" si="671"/>
        <v>3</v>
      </c>
      <c r="IJ234" s="78">
        <f t="shared" si="711"/>
        <v>0</v>
      </c>
      <c r="IK234" s="78">
        <f>IF(Data[[#This Row],[Muestra Critica]]&gt;0,Data[[#This Row],[Muestra Critica]],"")</f>
        <v>1</v>
      </c>
      <c r="IL234" s="209">
        <f>IF(IK234="","",COUNTIF($IK$3:$IK649,IK234))</f>
        <v>397</v>
      </c>
      <c r="IM234" s="209">
        <f t="shared" si="712"/>
        <v>0</v>
      </c>
      <c r="IN234" s="188" t="str">
        <f t="shared" si="637"/>
        <v>jun-26</v>
      </c>
      <c r="IO234" s="78"/>
      <c r="IP234" s="78"/>
      <c r="IQ234" s="78"/>
      <c r="IR234" s="78"/>
      <c r="IS234" s="78" t="str">
        <f ca="1">IFERROR(_xlfn.XLOOKUP(A:A,HC!B:B,HC!E:E,,0),0)</f>
        <v>&gt; 60 dias</v>
      </c>
    </row>
    <row r="235" spans="1:253" ht="15.5">
      <c r="A235" s="205" t="s">
        <v>289</v>
      </c>
      <c r="B235" s="205">
        <v>68834783</v>
      </c>
      <c r="C235" s="210">
        <v>46188</v>
      </c>
      <c r="D235" s="205" t="s">
        <v>441</v>
      </c>
      <c r="E235" s="205" t="s">
        <v>433</v>
      </c>
      <c r="F235" s="205" t="s">
        <v>32</v>
      </c>
      <c r="G235" s="205" t="s">
        <v>436</v>
      </c>
      <c r="H235" s="205" t="s">
        <v>457</v>
      </c>
      <c r="I235" s="206" t="s">
        <v>447</v>
      </c>
      <c r="J235" s="168" t="s">
        <v>33</v>
      </c>
      <c r="K235" s="168" t="s">
        <v>33</v>
      </c>
      <c r="L235" s="168" t="s">
        <v>33</v>
      </c>
      <c r="M235" s="168" t="s">
        <v>33</v>
      </c>
      <c r="N235" s="168" t="s">
        <v>33</v>
      </c>
      <c r="O235" s="168" t="s">
        <v>33</v>
      </c>
      <c r="P235" s="168" t="s">
        <v>33</v>
      </c>
      <c r="Q235" s="168" t="s">
        <v>33</v>
      </c>
      <c r="R235" s="168" t="s">
        <v>33</v>
      </c>
      <c r="S235" s="168" t="s">
        <v>33</v>
      </c>
      <c r="T235" s="168" t="s">
        <v>33</v>
      </c>
      <c r="U235" s="168" t="s">
        <v>33</v>
      </c>
      <c r="V235" s="169" t="s">
        <v>33</v>
      </c>
      <c r="W235" s="169" t="s">
        <v>33</v>
      </c>
      <c r="X235" s="169" t="s">
        <v>33</v>
      </c>
      <c r="Y235" s="169" t="s">
        <v>33</v>
      </c>
      <c r="Z235" s="169" t="s">
        <v>34</v>
      </c>
      <c r="AA235" s="169" t="s">
        <v>33</v>
      </c>
      <c r="AB235" s="169" t="s">
        <v>33</v>
      </c>
      <c r="AC235" s="169" t="s">
        <v>33</v>
      </c>
      <c r="AD235" s="169" t="s">
        <v>33</v>
      </c>
      <c r="AE235" s="169" t="s">
        <v>33</v>
      </c>
      <c r="AF235" s="169" t="s">
        <v>33</v>
      </c>
      <c r="AG235" s="169" t="s">
        <v>33</v>
      </c>
      <c r="AH235" s="169" t="s">
        <v>33</v>
      </c>
      <c r="AI235" s="169" t="s">
        <v>33</v>
      </c>
      <c r="AJ235" s="169" t="s">
        <v>33</v>
      </c>
      <c r="AK235" s="169" t="s">
        <v>34</v>
      </c>
      <c r="AL235" s="169" t="s">
        <v>33</v>
      </c>
      <c r="AM235" s="169" t="s">
        <v>33</v>
      </c>
      <c r="AN235" s="169" t="s">
        <v>33</v>
      </c>
      <c r="AO235" s="169" t="s">
        <v>33</v>
      </c>
      <c r="AP235" s="169" t="s">
        <v>33</v>
      </c>
      <c r="AQ235" s="169" t="s">
        <v>464</v>
      </c>
      <c r="AR235" s="169" t="s">
        <v>33</v>
      </c>
      <c r="AS235" s="169" t="s">
        <v>33</v>
      </c>
      <c r="AT235" s="169" t="s">
        <v>33</v>
      </c>
      <c r="AU235" s="169" t="s">
        <v>33</v>
      </c>
      <c r="AV235" s="169" t="s">
        <v>33</v>
      </c>
      <c r="AW235" s="169" t="s">
        <v>34</v>
      </c>
      <c r="AX235" s="169" t="s">
        <v>33</v>
      </c>
      <c r="AY235" s="169" t="s">
        <v>33</v>
      </c>
      <c r="AZ235" s="169" t="s">
        <v>33</v>
      </c>
      <c r="BA235" s="169" t="s">
        <v>33</v>
      </c>
      <c r="BB235" s="169" t="s">
        <v>33</v>
      </c>
      <c r="BC235" s="207" t="s">
        <v>33</v>
      </c>
      <c r="BD235" s="207" t="s">
        <v>33</v>
      </c>
      <c r="BE235" s="207" t="s">
        <v>33</v>
      </c>
      <c r="BF235" s="208" t="s">
        <v>33</v>
      </c>
      <c r="BG235" s="196"/>
      <c r="BH235" s="211" t="str">
        <f>Data[[#This Row],[Tipo de Muestra]]</f>
        <v>Critica</v>
      </c>
      <c r="BI235" s="196"/>
      <c r="BJ235" s="196"/>
      <c r="BK235">
        <f t="shared" si="545"/>
        <v>1</v>
      </c>
      <c r="BL235">
        <f t="shared" si="546"/>
        <v>1</v>
      </c>
      <c r="BM235">
        <f t="shared" si="672"/>
        <v>1</v>
      </c>
      <c r="BN235">
        <f t="shared" si="673"/>
        <v>1</v>
      </c>
      <c r="BO235">
        <f t="shared" si="674"/>
        <v>1</v>
      </c>
      <c r="BP235">
        <f t="shared" si="675"/>
        <v>1</v>
      </c>
      <c r="BQ235">
        <f t="shared" si="676"/>
        <v>1</v>
      </c>
      <c r="BR235">
        <f t="shared" si="677"/>
        <v>1</v>
      </c>
      <c r="BS235">
        <f t="shared" si="678"/>
        <v>1</v>
      </c>
      <c r="BT235">
        <f t="shared" si="679"/>
        <v>1</v>
      </c>
      <c r="BU235">
        <f t="shared" si="680"/>
        <v>1</v>
      </c>
      <c r="BV235">
        <f t="shared" si="681"/>
        <v>1</v>
      </c>
      <c r="BW235">
        <f t="shared" si="682"/>
        <v>1</v>
      </c>
      <c r="BX235">
        <f t="shared" si="683"/>
        <v>1</v>
      </c>
      <c r="BY235">
        <f t="shared" si="684"/>
        <v>1</v>
      </c>
      <c r="BZ235">
        <f t="shared" si="685"/>
        <v>1</v>
      </c>
      <c r="CA235">
        <f t="shared" si="686"/>
        <v>0</v>
      </c>
      <c r="CB235">
        <f t="shared" si="687"/>
        <v>1</v>
      </c>
      <c r="CC235">
        <f t="shared" si="688"/>
        <v>1</v>
      </c>
      <c r="CD235">
        <f t="shared" si="689"/>
        <v>1</v>
      </c>
      <c r="CE235">
        <f t="shared" si="690"/>
        <v>1</v>
      </c>
      <c r="CF235">
        <f t="shared" si="638"/>
        <v>1</v>
      </c>
      <c r="CG235">
        <f t="shared" si="639"/>
        <v>1</v>
      </c>
      <c r="CH235">
        <f t="shared" si="640"/>
        <v>1</v>
      </c>
      <c r="CI235">
        <f t="shared" si="641"/>
        <v>1</v>
      </c>
      <c r="CJ235">
        <f t="shared" si="642"/>
        <v>1</v>
      </c>
      <c r="CK235">
        <f t="shared" si="643"/>
        <v>0</v>
      </c>
      <c r="CL235">
        <f t="shared" si="644"/>
        <v>1</v>
      </c>
      <c r="CM235">
        <f t="shared" si="645"/>
        <v>1</v>
      </c>
      <c r="CN235">
        <f t="shared" si="646"/>
        <v>1</v>
      </c>
      <c r="CO235">
        <f t="shared" si="647"/>
        <v>1</v>
      </c>
      <c r="CP235">
        <f t="shared" si="648"/>
        <v>1</v>
      </c>
      <c r="CQ235">
        <f t="shared" si="649"/>
        <v>1</v>
      </c>
      <c r="CR235">
        <f t="shared" si="650"/>
        <v>1</v>
      </c>
      <c r="CS235">
        <f t="shared" si="651"/>
        <v>1</v>
      </c>
      <c r="CT235">
        <f t="shared" si="652"/>
        <v>1</v>
      </c>
      <c r="CU235">
        <f t="shared" si="653"/>
        <v>1</v>
      </c>
      <c r="CV235">
        <f t="shared" si="654"/>
        <v>1</v>
      </c>
      <c r="CW235">
        <f t="shared" si="655"/>
        <v>0</v>
      </c>
      <c r="CX235">
        <f t="shared" si="656"/>
        <v>1</v>
      </c>
      <c r="CY235">
        <f t="shared" si="657"/>
        <v>1</v>
      </c>
      <c r="CZ235">
        <f t="shared" si="658"/>
        <v>1</v>
      </c>
      <c r="DA235">
        <f t="shared" si="659"/>
        <v>1</v>
      </c>
      <c r="DB235">
        <f t="shared" si="660"/>
        <v>1</v>
      </c>
      <c r="DC235" s="187">
        <f t="shared" si="661"/>
        <v>1</v>
      </c>
      <c r="DD235" s="187">
        <f t="shared" si="662"/>
        <v>1</v>
      </c>
      <c r="DE235" s="187">
        <f t="shared" si="663"/>
        <v>1</v>
      </c>
      <c r="DF235" s="187">
        <f t="shared" si="547"/>
        <v>1</v>
      </c>
      <c r="DG235">
        <f t="shared" si="691"/>
        <v>1</v>
      </c>
      <c r="DH235" s="7">
        <f t="shared" si="548"/>
        <v>0.15</v>
      </c>
      <c r="DI235" s="7">
        <f t="shared" si="549"/>
        <v>0.15</v>
      </c>
      <c r="DJ235" s="7">
        <f t="shared" si="550"/>
        <v>0.15</v>
      </c>
      <c r="DK235" s="7">
        <f t="shared" si="692"/>
        <v>0.15</v>
      </c>
      <c r="DL235" s="7">
        <f t="shared" si="551"/>
        <v>0.3</v>
      </c>
      <c r="DM235" s="7">
        <f t="shared" si="552"/>
        <v>0.3</v>
      </c>
      <c r="DN235" s="7">
        <f t="shared" si="553"/>
        <v>0.3</v>
      </c>
      <c r="DO235" s="7">
        <f t="shared" si="554"/>
        <v>0.3</v>
      </c>
      <c r="DP235" s="7">
        <f>IF(MIN(Data[[#This Row],[¿El agente demuestra escucha activa durante la gestión?6]:[¿El agente parafrasea para confirmar entendimiento?9]])=0,0,30%)</f>
        <v>0.3</v>
      </c>
      <c r="DQ235" s="7">
        <f t="shared" si="555"/>
        <v>0.3</v>
      </c>
      <c r="DR235" s="7">
        <f t="shared" si="556"/>
        <v>0.3</v>
      </c>
      <c r="DS235" s="7">
        <f t="shared" si="557"/>
        <v>0.3</v>
      </c>
      <c r="DT235" s="7">
        <f t="shared" si="558"/>
        <v>0.3</v>
      </c>
      <c r="DU235" s="7">
        <f>IF(MIN(Data[[#This Row],[¿El agente adapta su comunicación al cliente?11]:[¿El agente utiliza el plural corporativo correctamente?14]])=0,0,30%)</f>
        <v>0.3</v>
      </c>
      <c r="DV235" s="7">
        <f t="shared" si="559"/>
        <v>0.25</v>
      </c>
      <c r="DW235" s="7">
        <f t="shared" si="693"/>
        <v>0.25</v>
      </c>
      <c r="DX235" s="7">
        <f t="shared" si="694"/>
        <v>1</v>
      </c>
      <c r="DY235" s="7">
        <f t="shared" si="664"/>
        <v>1</v>
      </c>
      <c r="DZ235" s="7">
        <f t="shared" si="665"/>
        <v>1</v>
      </c>
      <c r="EA235" s="7">
        <f t="shared" si="666"/>
        <v>1</v>
      </c>
      <c r="EB235" s="7">
        <f t="shared" si="667"/>
        <v>1</v>
      </c>
      <c r="EC235" s="7">
        <f t="shared" si="695"/>
        <v>1</v>
      </c>
      <c r="ED235" s="7">
        <f t="shared" si="560"/>
        <v>0</v>
      </c>
      <c r="EE235" s="7">
        <f t="shared" si="561"/>
        <v>1</v>
      </c>
      <c r="EF235" s="7">
        <f>IF(SUM(Data[[#This Row],[¿El agente presenta correctamente los beneficios del producto?23]:[¿El agente comunica beneficios emocionales al cliente?24]])=200%,100%,0%)</f>
        <v>0</v>
      </c>
      <c r="EG235" s="7">
        <f t="shared" si="562"/>
        <v>1</v>
      </c>
      <c r="EH235" s="7">
        <f t="shared" si="563"/>
        <v>1</v>
      </c>
      <c r="EI235" s="7">
        <f t="shared" si="564"/>
        <v>1</v>
      </c>
      <c r="EJ235" s="7">
        <f t="shared" si="696"/>
        <v>1</v>
      </c>
      <c r="EK235" s="7">
        <f t="shared" si="565"/>
        <v>1</v>
      </c>
      <c r="EL235" s="7">
        <f>+Data[[#This Row],[¿El agente explica los términos y condiciones del servicio?28]]</f>
        <v>1</v>
      </c>
      <c r="EM235" s="7">
        <f t="shared" si="566"/>
        <v>1</v>
      </c>
      <c r="EN235" s="7">
        <f>+Data[[#This Row],[¿El agente identifica correctamente la solicitud del cliente? 2]]</f>
        <v>1</v>
      </c>
      <c r="EO235" s="7">
        <f t="shared" si="567"/>
        <v>1</v>
      </c>
      <c r="EP235" s="7">
        <f t="shared" si="568"/>
        <v>1</v>
      </c>
      <c r="EQ235" s="7">
        <f t="shared" si="569"/>
        <v>1</v>
      </c>
      <c r="ER235" s="7">
        <f t="shared" si="697"/>
        <v>1</v>
      </c>
      <c r="ES235" s="7">
        <f t="shared" si="570"/>
        <v>1</v>
      </c>
      <c r="ET235" s="7">
        <f t="shared" si="571"/>
        <v>0</v>
      </c>
      <c r="EU235" s="7">
        <f t="shared" si="698"/>
        <v>0</v>
      </c>
      <c r="EV235" s="7">
        <f t="shared" si="572"/>
        <v>1</v>
      </c>
      <c r="EW235" s="7">
        <f t="shared" si="573"/>
        <v>1</v>
      </c>
      <c r="EX235" s="7">
        <f t="shared" si="668"/>
        <v>1</v>
      </c>
      <c r="EY235" s="7">
        <f t="shared" si="669"/>
        <v>1</v>
      </c>
      <c r="EZ235" s="7">
        <f t="shared" si="574"/>
        <v>1</v>
      </c>
      <c r="FA235" s="7">
        <f t="shared" si="670"/>
        <v>1</v>
      </c>
      <c r="FB235" s="7">
        <f t="shared" si="699"/>
        <v>1</v>
      </c>
      <c r="FC235" s="7">
        <f t="shared" si="700"/>
        <v>0</v>
      </c>
      <c r="FD235" s="7">
        <f t="shared" si="575"/>
        <v>1</v>
      </c>
      <c r="FE235" s="7">
        <f t="shared" si="576"/>
        <v>1</v>
      </c>
      <c r="FF235" s="7">
        <f t="shared" si="577"/>
        <v>1</v>
      </c>
      <c r="FG235" s="7">
        <f t="shared" si="578"/>
        <v>1</v>
      </c>
      <c r="FH235" s="7">
        <f t="shared" si="579"/>
        <v>1</v>
      </c>
      <c r="FI235" s="7">
        <f t="shared" si="580"/>
        <v>0</v>
      </c>
      <c r="FJ235" s="7">
        <f t="shared" si="701"/>
        <v>0</v>
      </c>
      <c r="FK235" s="7">
        <f t="shared" si="581"/>
        <v>1</v>
      </c>
      <c r="FL235" s="7">
        <f>+Data[[#This Row],[¿El agente gestiona la oferta según la campaña vigente?48]]</f>
        <v>1</v>
      </c>
      <c r="FM235" s="7">
        <f t="shared" si="582"/>
        <v>1</v>
      </c>
      <c r="FN235" s="7">
        <f t="shared" si="583"/>
        <v>1</v>
      </c>
      <c r="FO235" s="7">
        <f t="shared" si="584"/>
        <v>1</v>
      </c>
      <c r="FP235" s="7">
        <f t="shared" si="702"/>
        <v>1</v>
      </c>
      <c r="FQ235" s="7">
        <f t="shared" si="585"/>
        <v>1</v>
      </c>
      <c r="FR235" s="7">
        <f>+Data[[#This Row],[¿El agente registra correctamente todas las interacciones?52]]</f>
        <v>1</v>
      </c>
      <c r="FS235" s="7">
        <f t="shared" si="703"/>
        <v>0</v>
      </c>
      <c r="FT235" s="241">
        <f t="shared" si="586"/>
        <v>1</v>
      </c>
      <c r="FU235" s="7">
        <f>+Data[[#This Row],[¿El agente confirma la titularidad del cliente adecuadamente?53]]</f>
        <v>1</v>
      </c>
      <c r="FV235" s="241">
        <f t="shared" si="587"/>
        <v>1</v>
      </c>
      <c r="FW235" s="241">
        <f t="shared" si="588"/>
        <v>1</v>
      </c>
      <c r="FX235" s="7">
        <f t="shared" si="704"/>
        <v>1</v>
      </c>
      <c r="FY235" s="241">
        <f t="shared" si="589"/>
        <v>1</v>
      </c>
      <c r="FZ235" s="7">
        <f>+Data[[#This Row],[¿El agente evita compartir información sensible?56]]</f>
        <v>1</v>
      </c>
      <c r="GA235" s="7">
        <f t="shared" si="705"/>
        <v>1</v>
      </c>
      <c r="GB235" s="189">
        <f t="shared" si="706"/>
        <v>0.1</v>
      </c>
      <c r="GC235" s="189">
        <f t="shared" si="707"/>
        <v>0</v>
      </c>
      <c r="GD235" s="190">
        <f t="shared" si="708"/>
        <v>0</v>
      </c>
      <c r="GE235" s="190">
        <f t="shared" si="709"/>
        <v>0.3</v>
      </c>
      <c r="GF235" s="7">
        <f t="shared" si="710"/>
        <v>0.4</v>
      </c>
      <c r="GG235" s="187">
        <f>1</f>
        <v>1</v>
      </c>
      <c r="GH235" s="187">
        <f t="shared" si="590"/>
        <v>1</v>
      </c>
      <c r="GI235" t="str">
        <f t="shared" si="591"/>
        <v/>
      </c>
      <c r="GJ235" t="str">
        <f t="shared" si="592"/>
        <v/>
      </c>
      <c r="GK235" t="str">
        <f t="shared" si="593"/>
        <v/>
      </c>
      <c r="GN235" t="str">
        <f t="shared" si="594"/>
        <v/>
      </c>
      <c r="GO235" t="str">
        <f t="shared" si="595"/>
        <v/>
      </c>
      <c r="GP235" t="str">
        <f t="shared" si="596"/>
        <v/>
      </c>
      <c r="GQ235" t="str">
        <f t="shared" si="597"/>
        <v/>
      </c>
      <c r="GR235" t="str">
        <f t="shared" si="598"/>
        <v/>
      </c>
      <c r="GS235" t="str">
        <f t="shared" si="599"/>
        <v/>
      </c>
      <c r="GT235" t="str">
        <f t="shared" si="600"/>
        <v/>
      </c>
      <c r="GU235" t="e">
        <f>IF(#REF!="No",#REF!,"")</f>
        <v>#REF!</v>
      </c>
      <c r="GV235" t="str">
        <f t="shared" si="601"/>
        <v/>
      </c>
      <c r="GW235" t="str">
        <f t="shared" si="602"/>
        <v/>
      </c>
      <c r="GX235" t="str">
        <f t="shared" si="603"/>
        <v/>
      </c>
      <c r="GY235" t="str">
        <f t="shared" si="604"/>
        <v/>
      </c>
      <c r="GZ235" t="str">
        <f t="shared" si="605"/>
        <v xml:space="preserve">¿El agente presenta correctamente los beneficios del producto? </v>
      </c>
      <c r="HA235" t="str">
        <f t="shared" si="606"/>
        <v/>
      </c>
      <c r="HB235" t="str">
        <f t="shared" si="607"/>
        <v/>
      </c>
      <c r="HC235" t="str">
        <f t="shared" si="608"/>
        <v/>
      </c>
      <c r="HD235" t="str">
        <f t="shared" si="609"/>
        <v/>
      </c>
      <c r="HE235" t="str">
        <f t="shared" si="610"/>
        <v/>
      </c>
      <c r="HF235" t="str">
        <f t="shared" si="611"/>
        <v/>
      </c>
      <c r="HG235" t="str">
        <f t="shared" si="612"/>
        <v/>
      </c>
      <c r="HH235" t="str">
        <f t="shared" si="613"/>
        <v/>
      </c>
      <c r="HI235" t="str">
        <f t="shared" si="614"/>
        <v/>
      </c>
      <c r="HJ235" t="str">
        <f t="shared" si="615"/>
        <v/>
      </c>
      <c r="HK235" t="str">
        <f t="shared" si="616"/>
        <v xml:space="preserve">¿El agente utiliza un lenguaje adecuado y profesional? </v>
      </c>
      <c r="HL235" t="str">
        <f t="shared" si="617"/>
        <v/>
      </c>
      <c r="HM235" t="str">
        <f t="shared" si="618"/>
        <v/>
      </c>
      <c r="HN235" t="str">
        <f t="shared" si="619"/>
        <v/>
      </c>
      <c r="HO235" t="str">
        <f t="shared" si="620"/>
        <v/>
      </c>
      <c r="HP235" t="str">
        <f t="shared" si="621"/>
        <v/>
      </c>
      <c r="HQ235" t="e">
        <f>IF(#REF!="No",#REF!,"")</f>
        <v>#REF!</v>
      </c>
      <c r="HR235" t="e">
        <f>IF(#REF!="No",#REF!,"")</f>
        <v>#REF!</v>
      </c>
      <c r="HS235" t="str">
        <f t="shared" si="622"/>
        <v/>
      </c>
      <c r="HT235" t="str">
        <f t="shared" si="623"/>
        <v/>
      </c>
      <c r="HU235" t="str">
        <f t="shared" si="624"/>
        <v/>
      </c>
      <c r="HV235" t="str">
        <f t="shared" si="625"/>
        <v/>
      </c>
      <c r="HW235" t="str">
        <f t="shared" si="626"/>
        <v/>
      </c>
      <c r="HX235" t="str">
        <f t="shared" si="627"/>
        <v xml:space="preserve">¿El agente maneja correctamente las objeciones del cliente? </v>
      </c>
      <c r="HY235" t="str">
        <f t="shared" si="628"/>
        <v/>
      </c>
      <c r="HZ235" t="str">
        <f t="shared" si="629"/>
        <v/>
      </c>
      <c r="IA235" t="str">
        <f t="shared" si="630"/>
        <v/>
      </c>
      <c r="IB235" t="str">
        <f t="shared" si="631"/>
        <v/>
      </c>
      <c r="IC235" t="str">
        <f t="shared" si="632"/>
        <v/>
      </c>
      <c r="ID235" s="187" t="str">
        <f t="shared" si="633"/>
        <v/>
      </c>
      <c r="IE235" s="187" t="str">
        <f t="shared" si="634"/>
        <v/>
      </c>
      <c r="IF235" s="187" t="str">
        <f t="shared" si="635"/>
        <v/>
      </c>
      <c r="IG235" s="187" t="str">
        <f t="shared" si="636"/>
        <v/>
      </c>
      <c r="IH235" s="78" t="str">
        <f>A235&amp;" "&amp;F235&amp;" "&amp;Data[[#This Row],[mes]]</f>
        <v>Lizeth Palacios Rangel Outbound jun-26</v>
      </c>
      <c r="II235" s="78">
        <f t="shared" si="671"/>
        <v>1</v>
      </c>
      <c r="IJ235" s="78">
        <f t="shared" si="711"/>
        <v>1</v>
      </c>
      <c r="IK235" s="78">
        <f>IF(Data[[#This Row],[Muestra Critica]]&gt;0,Data[[#This Row],[Muestra Critica]],"")</f>
        <v>1</v>
      </c>
      <c r="IL235">
        <f>IF(IK235="","",COUNTIF($IK$3:$IK650,IK235))</f>
        <v>397</v>
      </c>
      <c r="IM235">
        <f t="shared" si="712"/>
        <v>0</v>
      </c>
      <c r="IN235" s="188" t="str">
        <f t="shared" si="637"/>
        <v>jun-26</v>
      </c>
      <c r="IO235" s="78"/>
      <c r="IP235" s="78"/>
      <c r="IQ235" s="78"/>
      <c r="IR235" s="78"/>
      <c r="IS235" s="78">
        <f>IFERROR(_xlfn.XLOOKUP(A:A,HC!B:B,HC!E:E,,0),0)</f>
        <v>0</v>
      </c>
    </row>
    <row r="236" spans="1:253" ht="15.5">
      <c r="A236" s="205" t="s">
        <v>290</v>
      </c>
      <c r="B236" s="205">
        <v>66784995</v>
      </c>
      <c r="C236" s="210">
        <v>46188</v>
      </c>
      <c r="D236" s="205" t="s">
        <v>441</v>
      </c>
      <c r="E236" s="205" t="s">
        <v>433</v>
      </c>
      <c r="F236" s="205" t="s">
        <v>32</v>
      </c>
      <c r="G236" s="205" t="s">
        <v>436</v>
      </c>
      <c r="H236" s="205" t="s">
        <v>457</v>
      </c>
      <c r="I236" s="206" t="s">
        <v>446</v>
      </c>
      <c r="J236" s="168" t="s">
        <v>33</v>
      </c>
      <c r="K236" s="168" t="s">
        <v>33</v>
      </c>
      <c r="L236" s="168" t="s">
        <v>33</v>
      </c>
      <c r="M236" s="168" t="s">
        <v>33</v>
      </c>
      <c r="N236" s="168" t="s">
        <v>33</v>
      </c>
      <c r="O236" s="168" t="s">
        <v>33</v>
      </c>
      <c r="P236" s="168" t="s">
        <v>33</v>
      </c>
      <c r="Q236" s="168" t="s">
        <v>33</v>
      </c>
      <c r="R236" s="168" t="s">
        <v>33</v>
      </c>
      <c r="S236" s="168" t="s">
        <v>33</v>
      </c>
      <c r="T236" s="168" t="s">
        <v>33</v>
      </c>
      <c r="U236" s="168" t="s">
        <v>33</v>
      </c>
      <c r="V236" s="169" t="s">
        <v>33</v>
      </c>
      <c r="W236" s="169" t="s">
        <v>33</v>
      </c>
      <c r="X236" s="169" t="s">
        <v>33</v>
      </c>
      <c r="Y236" s="169" t="s">
        <v>33</v>
      </c>
      <c r="Z236" s="169" t="s">
        <v>33</v>
      </c>
      <c r="AA236" s="169" t="s">
        <v>33</v>
      </c>
      <c r="AB236" s="169" t="s">
        <v>33</v>
      </c>
      <c r="AC236" s="169" t="s">
        <v>33</v>
      </c>
      <c r="AD236" s="169" t="s">
        <v>33</v>
      </c>
      <c r="AE236" s="169" t="s">
        <v>33</v>
      </c>
      <c r="AF236" s="169" t="s">
        <v>33</v>
      </c>
      <c r="AG236" s="169" t="s">
        <v>33</v>
      </c>
      <c r="AH236" s="169" t="s">
        <v>33</v>
      </c>
      <c r="AI236" s="169" t="s">
        <v>33</v>
      </c>
      <c r="AJ236" s="169" t="s">
        <v>33</v>
      </c>
      <c r="AK236" s="169" t="s">
        <v>33</v>
      </c>
      <c r="AL236" s="169" t="s">
        <v>33</v>
      </c>
      <c r="AM236" s="169" t="s">
        <v>33</v>
      </c>
      <c r="AN236" s="169" t="s">
        <v>33</v>
      </c>
      <c r="AO236" s="169" t="s">
        <v>33</v>
      </c>
      <c r="AP236" s="169" t="s">
        <v>33</v>
      </c>
      <c r="AQ236" s="169" t="s">
        <v>464</v>
      </c>
      <c r="AR236" s="169" t="s">
        <v>33</v>
      </c>
      <c r="AS236" s="169" t="s">
        <v>33</v>
      </c>
      <c r="AT236" s="169" t="s">
        <v>33</v>
      </c>
      <c r="AU236" s="169" t="s">
        <v>33</v>
      </c>
      <c r="AV236" s="169" t="s">
        <v>33</v>
      </c>
      <c r="AW236" s="169" t="s">
        <v>33</v>
      </c>
      <c r="AX236" s="169" t="s">
        <v>33</v>
      </c>
      <c r="AY236" s="169" t="s">
        <v>33</v>
      </c>
      <c r="AZ236" s="169" t="s">
        <v>33</v>
      </c>
      <c r="BA236" s="169" t="s">
        <v>33</v>
      </c>
      <c r="BB236" s="169" t="s">
        <v>33</v>
      </c>
      <c r="BC236" s="207" t="s">
        <v>33</v>
      </c>
      <c r="BD236" s="207" t="s">
        <v>33</v>
      </c>
      <c r="BE236" s="207" t="s">
        <v>33</v>
      </c>
      <c r="BF236" s="208" t="s">
        <v>33</v>
      </c>
      <c r="BG236" s="196"/>
      <c r="BH236" s="211" t="str">
        <f>Data[[#This Row],[Tipo de Muestra]]</f>
        <v>No Critica</v>
      </c>
      <c r="BI236" s="196"/>
      <c r="BJ236" s="196"/>
      <c r="BK236">
        <f t="shared" si="545"/>
        <v>1</v>
      </c>
      <c r="BL236">
        <f t="shared" si="546"/>
        <v>1</v>
      </c>
      <c r="BM236">
        <f t="shared" si="672"/>
        <v>1</v>
      </c>
      <c r="BN236">
        <f t="shared" si="673"/>
        <v>1</v>
      </c>
      <c r="BO236">
        <f t="shared" si="674"/>
        <v>1</v>
      </c>
      <c r="BP236">
        <f t="shared" si="675"/>
        <v>1</v>
      </c>
      <c r="BQ236">
        <f t="shared" si="676"/>
        <v>1</v>
      </c>
      <c r="BR236">
        <f t="shared" si="677"/>
        <v>1</v>
      </c>
      <c r="BS236">
        <f t="shared" si="678"/>
        <v>1</v>
      </c>
      <c r="BT236">
        <f t="shared" si="679"/>
        <v>1</v>
      </c>
      <c r="BU236">
        <f t="shared" si="680"/>
        <v>1</v>
      </c>
      <c r="BV236">
        <f t="shared" si="681"/>
        <v>1</v>
      </c>
      <c r="BW236">
        <f t="shared" si="682"/>
        <v>1</v>
      </c>
      <c r="BX236">
        <f t="shared" si="683"/>
        <v>1</v>
      </c>
      <c r="BY236">
        <f t="shared" si="684"/>
        <v>1</v>
      </c>
      <c r="BZ236">
        <f t="shared" si="685"/>
        <v>1</v>
      </c>
      <c r="CA236">
        <f t="shared" si="686"/>
        <v>1</v>
      </c>
      <c r="CB236">
        <f t="shared" si="687"/>
        <v>1</v>
      </c>
      <c r="CC236">
        <f t="shared" si="688"/>
        <v>1</v>
      </c>
      <c r="CD236">
        <f t="shared" si="689"/>
        <v>1</v>
      </c>
      <c r="CE236">
        <f t="shared" si="690"/>
        <v>1</v>
      </c>
      <c r="CF236">
        <f t="shared" si="638"/>
        <v>1</v>
      </c>
      <c r="CG236">
        <f t="shared" si="639"/>
        <v>1</v>
      </c>
      <c r="CH236">
        <f t="shared" si="640"/>
        <v>1</v>
      </c>
      <c r="CI236">
        <f t="shared" si="641"/>
        <v>1</v>
      </c>
      <c r="CJ236">
        <f t="shared" si="642"/>
        <v>1</v>
      </c>
      <c r="CK236">
        <f t="shared" si="643"/>
        <v>1</v>
      </c>
      <c r="CL236">
        <f t="shared" si="644"/>
        <v>1</v>
      </c>
      <c r="CM236">
        <f t="shared" si="645"/>
        <v>1</v>
      </c>
      <c r="CN236">
        <f t="shared" si="646"/>
        <v>1</v>
      </c>
      <c r="CO236">
        <f t="shared" si="647"/>
        <v>1</v>
      </c>
      <c r="CP236">
        <f t="shared" si="648"/>
        <v>1</v>
      </c>
      <c r="CQ236">
        <f t="shared" si="649"/>
        <v>1</v>
      </c>
      <c r="CR236">
        <f t="shared" si="650"/>
        <v>1</v>
      </c>
      <c r="CS236">
        <f t="shared" si="651"/>
        <v>1</v>
      </c>
      <c r="CT236">
        <f t="shared" si="652"/>
        <v>1</v>
      </c>
      <c r="CU236">
        <f t="shared" si="653"/>
        <v>1</v>
      </c>
      <c r="CV236">
        <f t="shared" si="654"/>
        <v>1</v>
      </c>
      <c r="CW236">
        <f t="shared" si="655"/>
        <v>1</v>
      </c>
      <c r="CX236">
        <f t="shared" si="656"/>
        <v>1</v>
      </c>
      <c r="CY236">
        <f t="shared" si="657"/>
        <v>1</v>
      </c>
      <c r="CZ236">
        <f t="shared" si="658"/>
        <v>1</v>
      </c>
      <c r="DA236">
        <f t="shared" si="659"/>
        <v>1</v>
      </c>
      <c r="DB236">
        <f t="shared" si="660"/>
        <v>1</v>
      </c>
      <c r="DC236" s="187">
        <f t="shared" si="661"/>
        <v>1</v>
      </c>
      <c r="DD236" s="187">
        <f t="shared" si="662"/>
        <v>1</v>
      </c>
      <c r="DE236" s="187">
        <f t="shared" si="663"/>
        <v>1</v>
      </c>
      <c r="DF236" s="187">
        <f t="shared" si="547"/>
        <v>1</v>
      </c>
      <c r="DG236">
        <f t="shared" si="691"/>
        <v>1</v>
      </c>
      <c r="DH236" s="7">
        <f t="shared" si="548"/>
        <v>0.15</v>
      </c>
      <c r="DI236" s="7">
        <f t="shared" si="549"/>
        <v>0.15</v>
      </c>
      <c r="DJ236" s="7">
        <f t="shared" si="550"/>
        <v>0.15</v>
      </c>
      <c r="DK236" s="7">
        <f t="shared" si="692"/>
        <v>0.15</v>
      </c>
      <c r="DL236" s="7">
        <f t="shared" si="551"/>
        <v>0.3</v>
      </c>
      <c r="DM236" s="7">
        <f t="shared" si="552"/>
        <v>0.3</v>
      </c>
      <c r="DN236" s="7">
        <f t="shared" si="553"/>
        <v>0.3</v>
      </c>
      <c r="DO236" s="7">
        <f t="shared" si="554"/>
        <v>0.3</v>
      </c>
      <c r="DP236" s="7">
        <f>IF(MIN(Data[[#This Row],[¿El agente demuestra escucha activa durante la gestión?6]:[¿El agente parafrasea para confirmar entendimiento?9]])=0,0,30%)</f>
        <v>0.3</v>
      </c>
      <c r="DQ236" s="7">
        <f t="shared" si="555"/>
        <v>0.3</v>
      </c>
      <c r="DR236" s="7">
        <f t="shared" si="556"/>
        <v>0.3</v>
      </c>
      <c r="DS236" s="7">
        <f t="shared" si="557"/>
        <v>0.3</v>
      </c>
      <c r="DT236" s="7">
        <f t="shared" si="558"/>
        <v>0.3</v>
      </c>
      <c r="DU236" s="7">
        <f>IF(MIN(Data[[#This Row],[¿El agente adapta su comunicación al cliente?11]:[¿El agente utiliza el plural corporativo correctamente?14]])=0,0,30%)</f>
        <v>0.3</v>
      </c>
      <c r="DV236" s="7">
        <f t="shared" si="559"/>
        <v>0.25</v>
      </c>
      <c r="DW236" s="7">
        <f t="shared" si="693"/>
        <v>0.25</v>
      </c>
      <c r="DX236" s="7">
        <f t="shared" si="694"/>
        <v>1</v>
      </c>
      <c r="DY236" s="7">
        <f t="shared" si="664"/>
        <v>1</v>
      </c>
      <c r="DZ236" s="7">
        <f t="shared" si="665"/>
        <v>1</v>
      </c>
      <c r="EA236" s="7">
        <f t="shared" si="666"/>
        <v>1</v>
      </c>
      <c r="EB236" s="7">
        <f t="shared" si="667"/>
        <v>1</v>
      </c>
      <c r="EC236" s="7">
        <f t="shared" si="695"/>
        <v>1</v>
      </c>
      <c r="ED236" s="7">
        <f t="shared" si="560"/>
        <v>1</v>
      </c>
      <c r="EE236" s="7">
        <f t="shared" si="561"/>
        <v>1</v>
      </c>
      <c r="EF236" s="7">
        <f>IF(SUM(Data[[#This Row],[¿El agente presenta correctamente los beneficios del producto?23]:[¿El agente comunica beneficios emocionales al cliente?24]])=200%,100%,0%)</f>
        <v>1</v>
      </c>
      <c r="EG236" s="7">
        <f t="shared" si="562"/>
        <v>1</v>
      </c>
      <c r="EH236" s="7">
        <f t="shared" si="563"/>
        <v>1</v>
      </c>
      <c r="EI236" s="7">
        <f t="shared" si="564"/>
        <v>1</v>
      </c>
      <c r="EJ236" s="7">
        <f t="shared" si="696"/>
        <v>1</v>
      </c>
      <c r="EK236" s="7">
        <f t="shared" si="565"/>
        <v>1</v>
      </c>
      <c r="EL236" s="7">
        <f>+Data[[#This Row],[¿El agente explica los términos y condiciones del servicio?28]]</f>
        <v>1</v>
      </c>
      <c r="EM236" s="7">
        <f t="shared" si="566"/>
        <v>1</v>
      </c>
      <c r="EN236" s="7">
        <f>+Data[[#This Row],[¿El agente identifica correctamente la solicitud del cliente? 2]]</f>
        <v>1</v>
      </c>
      <c r="EO236" s="7">
        <f t="shared" si="567"/>
        <v>1</v>
      </c>
      <c r="EP236" s="7">
        <f t="shared" si="568"/>
        <v>1</v>
      </c>
      <c r="EQ236" s="7">
        <f t="shared" si="569"/>
        <v>1</v>
      </c>
      <c r="ER236" s="7">
        <f t="shared" si="697"/>
        <v>1</v>
      </c>
      <c r="ES236" s="7">
        <f t="shared" si="570"/>
        <v>1</v>
      </c>
      <c r="ET236" s="7">
        <f t="shared" si="571"/>
        <v>1</v>
      </c>
      <c r="EU236" s="7">
        <f t="shared" si="698"/>
        <v>1</v>
      </c>
      <c r="EV236" s="7">
        <f t="shared" si="572"/>
        <v>1</v>
      </c>
      <c r="EW236" s="7">
        <f t="shared" si="573"/>
        <v>1</v>
      </c>
      <c r="EX236" s="7">
        <f t="shared" si="668"/>
        <v>1</v>
      </c>
      <c r="EY236" s="7">
        <f t="shared" si="669"/>
        <v>1</v>
      </c>
      <c r="EZ236" s="7">
        <f t="shared" si="574"/>
        <v>1</v>
      </c>
      <c r="FA236" s="7">
        <f t="shared" si="670"/>
        <v>1</v>
      </c>
      <c r="FB236" s="7">
        <f t="shared" si="699"/>
        <v>1</v>
      </c>
      <c r="FC236" s="7">
        <f t="shared" si="700"/>
        <v>1</v>
      </c>
      <c r="FD236" s="7">
        <f t="shared" si="575"/>
        <v>1</v>
      </c>
      <c r="FE236" s="7">
        <f t="shared" si="576"/>
        <v>1</v>
      </c>
      <c r="FF236" s="7">
        <f t="shared" si="577"/>
        <v>1</v>
      </c>
      <c r="FG236" s="7">
        <f t="shared" si="578"/>
        <v>1</v>
      </c>
      <c r="FH236" s="7">
        <f t="shared" si="579"/>
        <v>1</v>
      </c>
      <c r="FI236" s="7">
        <f t="shared" si="580"/>
        <v>1</v>
      </c>
      <c r="FJ236" s="7">
        <f t="shared" si="701"/>
        <v>1</v>
      </c>
      <c r="FK236" s="7">
        <f t="shared" si="581"/>
        <v>1</v>
      </c>
      <c r="FL236" s="7">
        <f>+Data[[#This Row],[¿El agente gestiona la oferta según la campaña vigente?48]]</f>
        <v>1</v>
      </c>
      <c r="FM236" s="7">
        <f t="shared" si="582"/>
        <v>1</v>
      </c>
      <c r="FN236" s="7">
        <f t="shared" si="583"/>
        <v>1</v>
      </c>
      <c r="FO236" s="7">
        <f t="shared" si="584"/>
        <v>1</v>
      </c>
      <c r="FP236" s="7">
        <f t="shared" si="702"/>
        <v>1</v>
      </c>
      <c r="FQ236" s="7">
        <f t="shared" si="585"/>
        <v>1</v>
      </c>
      <c r="FR236" s="7">
        <f>+Data[[#This Row],[¿El agente registra correctamente todas las interacciones?52]]</f>
        <v>1</v>
      </c>
      <c r="FS236" s="7">
        <f t="shared" si="703"/>
        <v>1</v>
      </c>
      <c r="FT236" s="241">
        <f t="shared" si="586"/>
        <v>1</v>
      </c>
      <c r="FU236" s="7">
        <f>+Data[[#This Row],[¿El agente confirma la titularidad del cliente adecuadamente?53]]</f>
        <v>1</v>
      </c>
      <c r="FV236" s="241">
        <f t="shared" si="587"/>
        <v>1</v>
      </c>
      <c r="FW236" s="241">
        <f t="shared" si="588"/>
        <v>1</v>
      </c>
      <c r="FX236" s="7">
        <f t="shared" si="704"/>
        <v>1</v>
      </c>
      <c r="FY236" s="241">
        <f t="shared" si="589"/>
        <v>1</v>
      </c>
      <c r="FZ236" s="7">
        <f>+Data[[#This Row],[¿El agente evita compartir información sensible?56]]</f>
        <v>1</v>
      </c>
      <c r="GA236" s="7">
        <f t="shared" si="705"/>
        <v>1</v>
      </c>
      <c r="GB236" s="189">
        <f t="shared" si="706"/>
        <v>0.1</v>
      </c>
      <c r="GC236" s="189">
        <f t="shared" si="707"/>
        <v>0.3</v>
      </c>
      <c r="GD236" s="190">
        <f t="shared" si="708"/>
        <v>0.3</v>
      </c>
      <c r="GE236" s="190">
        <f t="shared" si="709"/>
        <v>0.3</v>
      </c>
      <c r="GF236" s="7">
        <f t="shared" si="710"/>
        <v>1</v>
      </c>
      <c r="GG236" s="187">
        <f>1</f>
        <v>1</v>
      </c>
      <c r="GH236" s="187">
        <f t="shared" si="590"/>
        <v>0</v>
      </c>
      <c r="GI236" t="str">
        <f t="shared" si="591"/>
        <v/>
      </c>
      <c r="GJ236" t="str">
        <f t="shared" si="592"/>
        <v/>
      </c>
      <c r="GK236" t="str">
        <f t="shared" si="593"/>
        <v/>
      </c>
      <c r="GN236" t="str">
        <f t="shared" si="594"/>
        <v/>
      </c>
      <c r="GO236" t="str">
        <f t="shared" si="595"/>
        <v/>
      </c>
      <c r="GP236" t="str">
        <f t="shared" si="596"/>
        <v/>
      </c>
      <c r="GQ236" t="str">
        <f t="shared" si="597"/>
        <v/>
      </c>
      <c r="GR236" t="str">
        <f t="shared" si="598"/>
        <v/>
      </c>
      <c r="GS236" t="str">
        <f t="shared" si="599"/>
        <v/>
      </c>
      <c r="GT236" t="str">
        <f t="shared" si="600"/>
        <v/>
      </c>
      <c r="GU236" t="e">
        <f>IF(#REF!="No",#REF!,"")</f>
        <v>#REF!</v>
      </c>
      <c r="GV236" t="str">
        <f t="shared" si="601"/>
        <v/>
      </c>
      <c r="GW236" t="str">
        <f t="shared" si="602"/>
        <v/>
      </c>
      <c r="GX236" t="str">
        <f t="shared" si="603"/>
        <v/>
      </c>
      <c r="GY236" t="str">
        <f t="shared" si="604"/>
        <v/>
      </c>
      <c r="GZ236" t="str">
        <f t="shared" si="605"/>
        <v/>
      </c>
      <c r="HA236" t="str">
        <f t="shared" si="606"/>
        <v/>
      </c>
      <c r="HB236" t="str">
        <f t="shared" si="607"/>
        <v/>
      </c>
      <c r="HC236" t="str">
        <f t="shared" si="608"/>
        <v/>
      </c>
      <c r="HD236" t="str">
        <f t="shared" si="609"/>
        <v/>
      </c>
      <c r="HE236" t="str">
        <f t="shared" si="610"/>
        <v/>
      </c>
      <c r="HF236" t="str">
        <f t="shared" si="611"/>
        <v/>
      </c>
      <c r="HG236" t="str">
        <f t="shared" si="612"/>
        <v/>
      </c>
      <c r="HH236" t="str">
        <f t="shared" si="613"/>
        <v/>
      </c>
      <c r="HI236" t="str">
        <f t="shared" si="614"/>
        <v/>
      </c>
      <c r="HJ236" t="str">
        <f t="shared" si="615"/>
        <v/>
      </c>
      <c r="HK236" t="str">
        <f t="shared" si="616"/>
        <v/>
      </c>
      <c r="HL236" t="str">
        <f t="shared" si="617"/>
        <v/>
      </c>
      <c r="HM236" t="str">
        <f t="shared" si="618"/>
        <v/>
      </c>
      <c r="HN236" t="str">
        <f t="shared" si="619"/>
        <v/>
      </c>
      <c r="HO236" t="str">
        <f t="shared" si="620"/>
        <v/>
      </c>
      <c r="HP236" t="str">
        <f t="shared" si="621"/>
        <v/>
      </c>
      <c r="HQ236" t="e">
        <f>IF(#REF!="No",#REF!,"")</f>
        <v>#REF!</v>
      </c>
      <c r="HR236" t="e">
        <f>IF(#REF!="No",#REF!,"")</f>
        <v>#REF!</v>
      </c>
      <c r="HS236" t="str">
        <f t="shared" si="622"/>
        <v/>
      </c>
      <c r="HT236" t="str">
        <f t="shared" si="623"/>
        <v/>
      </c>
      <c r="HU236" t="str">
        <f t="shared" si="624"/>
        <v/>
      </c>
      <c r="HV236" t="str">
        <f t="shared" si="625"/>
        <v/>
      </c>
      <c r="HW236" t="str">
        <f t="shared" si="626"/>
        <v/>
      </c>
      <c r="HX236" t="str">
        <f t="shared" si="627"/>
        <v/>
      </c>
      <c r="HY236" t="str">
        <f t="shared" si="628"/>
        <v/>
      </c>
      <c r="HZ236" t="str">
        <f t="shared" si="629"/>
        <v/>
      </c>
      <c r="IA236" t="str">
        <f t="shared" si="630"/>
        <v/>
      </c>
      <c r="IB236" t="str">
        <f t="shared" si="631"/>
        <v/>
      </c>
      <c r="IC236" t="str">
        <f t="shared" si="632"/>
        <v/>
      </c>
      <c r="ID236" s="187" t="str">
        <f t="shared" si="633"/>
        <v/>
      </c>
      <c r="IE236" s="187" t="str">
        <f t="shared" si="634"/>
        <v/>
      </c>
      <c r="IF236" s="187" t="str">
        <f t="shared" si="635"/>
        <v/>
      </c>
      <c r="IG236" s="187" t="str">
        <f t="shared" si="636"/>
        <v/>
      </c>
      <c r="IH236" s="78" t="str">
        <f>A236&amp;" "&amp;F236&amp;" "&amp;Data[[#This Row],[mes]]</f>
        <v>Dianitzia Michelle de Leon Mojica Outbound jun-26</v>
      </c>
      <c r="II236" s="78">
        <f t="shared" si="671"/>
        <v>2</v>
      </c>
      <c r="IJ236" s="78">
        <f t="shared" si="711"/>
        <v>0</v>
      </c>
      <c r="IK236" s="78" t="str">
        <f>IF(Data[[#This Row],[Muestra Critica]]&gt;0,Data[[#This Row],[Muestra Critica]],"")</f>
        <v/>
      </c>
      <c r="IL236" t="str">
        <f>IF(IK236="","",COUNTIF($IK$3:$IK651,IK236))</f>
        <v/>
      </c>
      <c r="IM236">
        <f t="shared" si="712"/>
        <v>0</v>
      </c>
      <c r="IN236" s="188" t="str">
        <f t="shared" si="637"/>
        <v>jun-26</v>
      </c>
      <c r="IO236" s="78"/>
      <c r="IP236" s="78"/>
      <c r="IQ236" s="78"/>
      <c r="IR236" s="78"/>
      <c r="IS236" s="78" t="str">
        <f ca="1">IFERROR(_xlfn.XLOOKUP(A:A,HC!B:B,HC!E:E,,0),0)</f>
        <v>&gt; 60 dias</v>
      </c>
    </row>
    <row r="237" spans="1:253" ht="15.5">
      <c r="A237" s="205" t="s">
        <v>291</v>
      </c>
      <c r="B237" s="205">
        <v>65194612</v>
      </c>
      <c r="C237" s="210">
        <v>46188</v>
      </c>
      <c r="D237" s="205" t="s">
        <v>441</v>
      </c>
      <c r="E237" s="205" t="s">
        <v>433</v>
      </c>
      <c r="F237" s="205" t="s">
        <v>32</v>
      </c>
      <c r="G237" s="205" t="s">
        <v>436</v>
      </c>
      <c r="H237" s="205" t="s">
        <v>457</v>
      </c>
      <c r="I237" s="206" t="s">
        <v>447</v>
      </c>
      <c r="J237" s="168" t="s">
        <v>33</v>
      </c>
      <c r="K237" s="168" t="s">
        <v>33</v>
      </c>
      <c r="L237" s="168" t="s">
        <v>33</v>
      </c>
      <c r="M237" s="168" t="s">
        <v>33</v>
      </c>
      <c r="N237" s="168" t="s">
        <v>33</v>
      </c>
      <c r="O237" s="168" t="s">
        <v>33</v>
      </c>
      <c r="P237" s="168" t="s">
        <v>33</v>
      </c>
      <c r="Q237" s="168" t="s">
        <v>33</v>
      </c>
      <c r="R237" s="168" t="s">
        <v>33</v>
      </c>
      <c r="S237" s="168" t="s">
        <v>33</v>
      </c>
      <c r="T237" s="168" t="s">
        <v>33</v>
      </c>
      <c r="U237" s="168" t="s">
        <v>33</v>
      </c>
      <c r="V237" s="169" t="s">
        <v>33</v>
      </c>
      <c r="W237" s="169" t="s">
        <v>33</v>
      </c>
      <c r="X237" s="169" t="s">
        <v>33</v>
      </c>
      <c r="Y237" s="169" t="s">
        <v>33</v>
      </c>
      <c r="Z237" s="169" t="s">
        <v>33</v>
      </c>
      <c r="AA237" s="169" t="s">
        <v>33</v>
      </c>
      <c r="AB237" s="169" t="s">
        <v>33</v>
      </c>
      <c r="AC237" s="169" t="s">
        <v>33</v>
      </c>
      <c r="AD237" s="169" t="s">
        <v>33</v>
      </c>
      <c r="AE237" s="169" t="s">
        <v>33</v>
      </c>
      <c r="AF237" s="169" t="s">
        <v>33</v>
      </c>
      <c r="AG237" s="169" t="s">
        <v>33</v>
      </c>
      <c r="AH237" s="169" t="s">
        <v>33</v>
      </c>
      <c r="AI237" s="169" t="s">
        <v>33</v>
      </c>
      <c r="AJ237" s="169" t="s">
        <v>33</v>
      </c>
      <c r="AK237" s="169" t="s">
        <v>33</v>
      </c>
      <c r="AL237" s="169" t="s">
        <v>33</v>
      </c>
      <c r="AM237" s="169" t="s">
        <v>33</v>
      </c>
      <c r="AN237" s="169" t="s">
        <v>33</v>
      </c>
      <c r="AO237" s="169" t="s">
        <v>33</v>
      </c>
      <c r="AP237" s="169" t="s">
        <v>33</v>
      </c>
      <c r="AQ237" s="169" t="s">
        <v>464</v>
      </c>
      <c r="AR237" s="169" t="s">
        <v>33</v>
      </c>
      <c r="AS237" s="169" t="s">
        <v>33</v>
      </c>
      <c r="AT237" s="169" t="s">
        <v>33</v>
      </c>
      <c r="AU237" s="169" t="s">
        <v>33</v>
      </c>
      <c r="AV237" s="169" t="s">
        <v>34</v>
      </c>
      <c r="AW237" s="169" t="s">
        <v>34</v>
      </c>
      <c r="AX237" s="169" t="s">
        <v>33</v>
      </c>
      <c r="AY237" s="169" t="s">
        <v>33</v>
      </c>
      <c r="AZ237" s="169" t="s">
        <v>33</v>
      </c>
      <c r="BA237" s="169" t="s">
        <v>33</v>
      </c>
      <c r="BB237" s="169" t="s">
        <v>33</v>
      </c>
      <c r="BC237" s="207" t="s">
        <v>33</v>
      </c>
      <c r="BD237" s="207" t="s">
        <v>33</v>
      </c>
      <c r="BE237" s="207" t="s">
        <v>33</v>
      </c>
      <c r="BF237" s="208" t="s">
        <v>33</v>
      </c>
      <c r="BG237" s="196"/>
      <c r="BH237" s="211" t="str">
        <f>Data[[#This Row],[Tipo de Muestra]]</f>
        <v>Critica</v>
      </c>
      <c r="BI237" s="196"/>
      <c r="BJ237" s="196"/>
      <c r="BK237">
        <f t="shared" si="545"/>
        <v>1</v>
      </c>
      <c r="BL237">
        <f t="shared" si="546"/>
        <v>1</v>
      </c>
      <c r="BM237">
        <f t="shared" si="672"/>
        <v>1</v>
      </c>
      <c r="BN237">
        <f t="shared" si="673"/>
        <v>1</v>
      </c>
      <c r="BO237">
        <f t="shared" si="674"/>
        <v>1</v>
      </c>
      <c r="BP237">
        <f t="shared" si="675"/>
        <v>1</v>
      </c>
      <c r="BQ237">
        <f t="shared" si="676"/>
        <v>1</v>
      </c>
      <c r="BR237">
        <f t="shared" si="677"/>
        <v>1</v>
      </c>
      <c r="BS237">
        <f t="shared" si="678"/>
        <v>1</v>
      </c>
      <c r="BT237">
        <f t="shared" si="679"/>
        <v>1</v>
      </c>
      <c r="BU237">
        <f t="shared" si="680"/>
        <v>1</v>
      </c>
      <c r="BV237">
        <f t="shared" si="681"/>
        <v>1</v>
      </c>
      <c r="BW237">
        <f t="shared" si="682"/>
        <v>1</v>
      </c>
      <c r="BX237">
        <f t="shared" si="683"/>
        <v>1</v>
      </c>
      <c r="BY237">
        <f t="shared" si="684"/>
        <v>1</v>
      </c>
      <c r="BZ237">
        <f t="shared" si="685"/>
        <v>1</v>
      </c>
      <c r="CA237">
        <f t="shared" si="686"/>
        <v>1</v>
      </c>
      <c r="CB237">
        <f t="shared" si="687"/>
        <v>1</v>
      </c>
      <c r="CC237">
        <f t="shared" si="688"/>
        <v>1</v>
      </c>
      <c r="CD237">
        <f t="shared" si="689"/>
        <v>1</v>
      </c>
      <c r="CE237">
        <f t="shared" si="690"/>
        <v>1</v>
      </c>
      <c r="CF237">
        <f t="shared" si="638"/>
        <v>1</v>
      </c>
      <c r="CG237">
        <f t="shared" si="639"/>
        <v>1</v>
      </c>
      <c r="CH237">
        <f t="shared" si="640"/>
        <v>1</v>
      </c>
      <c r="CI237">
        <f t="shared" si="641"/>
        <v>1</v>
      </c>
      <c r="CJ237">
        <f t="shared" si="642"/>
        <v>1</v>
      </c>
      <c r="CK237">
        <f t="shared" si="643"/>
        <v>1</v>
      </c>
      <c r="CL237">
        <f t="shared" si="644"/>
        <v>1</v>
      </c>
      <c r="CM237">
        <f t="shared" si="645"/>
        <v>1</v>
      </c>
      <c r="CN237">
        <f t="shared" si="646"/>
        <v>1</v>
      </c>
      <c r="CO237">
        <f t="shared" si="647"/>
        <v>1</v>
      </c>
      <c r="CP237">
        <f t="shared" si="648"/>
        <v>1</v>
      </c>
      <c r="CQ237">
        <f t="shared" si="649"/>
        <v>1</v>
      </c>
      <c r="CR237">
        <f t="shared" si="650"/>
        <v>1</v>
      </c>
      <c r="CS237">
        <f t="shared" si="651"/>
        <v>1</v>
      </c>
      <c r="CT237">
        <f t="shared" si="652"/>
        <v>1</v>
      </c>
      <c r="CU237">
        <f t="shared" si="653"/>
        <v>1</v>
      </c>
      <c r="CV237">
        <f t="shared" si="654"/>
        <v>0</v>
      </c>
      <c r="CW237">
        <f t="shared" si="655"/>
        <v>0</v>
      </c>
      <c r="CX237">
        <f t="shared" si="656"/>
        <v>1</v>
      </c>
      <c r="CY237">
        <f t="shared" si="657"/>
        <v>1</v>
      </c>
      <c r="CZ237">
        <f t="shared" si="658"/>
        <v>1</v>
      </c>
      <c r="DA237">
        <f t="shared" si="659"/>
        <v>1</v>
      </c>
      <c r="DB237">
        <f t="shared" si="660"/>
        <v>1</v>
      </c>
      <c r="DC237" s="187">
        <f t="shared" si="661"/>
        <v>1</v>
      </c>
      <c r="DD237" s="187">
        <f t="shared" si="662"/>
        <v>1</v>
      </c>
      <c r="DE237" s="187">
        <f t="shared" si="663"/>
        <v>1</v>
      </c>
      <c r="DF237" s="187">
        <f t="shared" si="547"/>
        <v>1</v>
      </c>
      <c r="DG237">
        <f t="shared" si="691"/>
        <v>1</v>
      </c>
      <c r="DH237" s="7">
        <f t="shared" si="548"/>
        <v>0.15</v>
      </c>
      <c r="DI237" s="7">
        <f t="shared" si="549"/>
        <v>0.15</v>
      </c>
      <c r="DJ237" s="7">
        <f t="shared" si="550"/>
        <v>0.15</v>
      </c>
      <c r="DK237" s="7">
        <f t="shared" si="692"/>
        <v>0.15</v>
      </c>
      <c r="DL237" s="7">
        <f t="shared" si="551"/>
        <v>0.3</v>
      </c>
      <c r="DM237" s="7">
        <f t="shared" si="552"/>
        <v>0.3</v>
      </c>
      <c r="DN237" s="7">
        <f t="shared" si="553"/>
        <v>0.3</v>
      </c>
      <c r="DO237" s="7">
        <f t="shared" si="554"/>
        <v>0.3</v>
      </c>
      <c r="DP237" s="7">
        <f>IF(MIN(Data[[#This Row],[¿El agente demuestra escucha activa durante la gestión?6]:[¿El agente parafrasea para confirmar entendimiento?9]])=0,0,30%)</f>
        <v>0.3</v>
      </c>
      <c r="DQ237" s="7">
        <f t="shared" si="555"/>
        <v>0.3</v>
      </c>
      <c r="DR237" s="7">
        <f t="shared" si="556"/>
        <v>0.3</v>
      </c>
      <c r="DS237" s="7">
        <f t="shared" si="557"/>
        <v>0.3</v>
      </c>
      <c r="DT237" s="7">
        <f t="shared" si="558"/>
        <v>0.3</v>
      </c>
      <c r="DU237" s="7">
        <f>IF(MIN(Data[[#This Row],[¿El agente adapta su comunicación al cliente?11]:[¿El agente utiliza el plural corporativo correctamente?14]])=0,0,30%)</f>
        <v>0.3</v>
      </c>
      <c r="DV237" s="7">
        <f t="shared" si="559"/>
        <v>0.25</v>
      </c>
      <c r="DW237" s="7">
        <f t="shared" si="693"/>
        <v>0.25</v>
      </c>
      <c r="DX237" s="7">
        <f t="shared" si="694"/>
        <v>1</v>
      </c>
      <c r="DY237" s="7">
        <f t="shared" si="664"/>
        <v>1</v>
      </c>
      <c r="DZ237" s="7">
        <f t="shared" si="665"/>
        <v>1</v>
      </c>
      <c r="EA237" s="7">
        <f t="shared" si="666"/>
        <v>1</v>
      </c>
      <c r="EB237" s="7">
        <f t="shared" si="667"/>
        <v>1</v>
      </c>
      <c r="EC237" s="7">
        <f t="shared" si="695"/>
        <v>1</v>
      </c>
      <c r="ED237" s="7">
        <f t="shared" si="560"/>
        <v>1</v>
      </c>
      <c r="EE237" s="7">
        <f t="shared" si="561"/>
        <v>1</v>
      </c>
      <c r="EF237" s="7">
        <f>IF(SUM(Data[[#This Row],[¿El agente presenta correctamente los beneficios del producto?23]:[¿El agente comunica beneficios emocionales al cliente?24]])=200%,100%,0%)</f>
        <v>1</v>
      </c>
      <c r="EG237" s="7">
        <f t="shared" si="562"/>
        <v>1</v>
      </c>
      <c r="EH237" s="7">
        <f t="shared" si="563"/>
        <v>1</v>
      </c>
      <c r="EI237" s="7">
        <f t="shared" si="564"/>
        <v>1</v>
      </c>
      <c r="EJ237" s="7">
        <f t="shared" si="696"/>
        <v>1</v>
      </c>
      <c r="EK237" s="7">
        <f t="shared" si="565"/>
        <v>1</v>
      </c>
      <c r="EL237" s="7">
        <f>+Data[[#This Row],[¿El agente explica los términos y condiciones del servicio?28]]</f>
        <v>1</v>
      </c>
      <c r="EM237" s="7">
        <f t="shared" si="566"/>
        <v>1</v>
      </c>
      <c r="EN237" s="7">
        <f>+Data[[#This Row],[¿El agente identifica correctamente la solicitud del cliente? 2]]</f>
        <v>1</v>
      </c>
      <c r="EO237" s="7">
        <f t="shared" si="567"/>
        <v>1</v>
      </c>
      <c r="EP237" s="7">
        <f t="shared" si="568"/>
        <v>1</v>
      </c>
      <c r="EQ237" s="7">
        <f t="shared" si="569"/>
        <v>1</v>
      </c>
      <c r="ER237" s="7">
        <f t="shared" si="697"/>
        <v>1</v>
      </c>
      <c r="ES237" s="7">
        <f t="shared" si="570"/>
        <v>1</v>
      </c>
      <c r="ET237" s="7">
        <f t="shared" si="571"/>
        <v>1</v>
      </c>
      <c r="EU237" s="7">
        <f t="shared" si="698"/>
        <v>1</v>
      </c>
      <c r="EV237" s="7">
        <f t="shared" si="572"/>
        <v>1</v>
      </c>
      <c r="EW237" s="7">
        <f t="shared" si="573"/>
        <v>1</v>
      </c>
      <c r="EX237" s="7">
        <f t="shared" si="668"/>
        <v>1</v>
      </c>
      <c r="EY237" s="7">
        <f t="shared" si="669"/>
        <v>1</v>
      </c>
      <c r="EZ237" s="7">
        <f t="shared" si="574"/>
        <v>1</v>
      </c>
      <c r="FA237" s="7">
        <f t="shared" si="670"/>
        <v>1</v>
      </c>
      <c r="FB237" s="7">
        <f t="shared" si="699"/>
        <v>1</v>
      </c>
      <c r="FC237" s="7">
        <f t="shared" si="700"/>
        <v>1</v>
      </c>
      <c r="FD237" s="7">
        <f t="shared" si="575"/>
        <v>1</v>
      </c>
      <c r="FE237" s="7">
        <f t="shared" si="576"/>
        <v>1</v>
      </c>
      <c r="FF237" s="7">
        <f t="shared" si="577"/>
        <v>1</v>
      </c>
      <c r="FG237" s="7">
        <f t="shared" si="578"/>
        <v>1</v>
      </c>
      <c r="FH237" s="7">
        <f t="shared" si="579"/>
        <v>0</v>
      </c>
      <c r="FI237" s="7">
        <f t="shared" si="580"/>
        <v>0</v>
      </c>
      <c r="FJ237" s="7">
        <f t="shared" si="701"/>
        <v>0</v>
      </c>
      <c r="FK237" s="7">
        <f t="shared" si="581"/>
        <v>1</v>
      </c>
      <c r="FL237" s="7">
        <f>+Data[[#This Row],[¿El agente gestiona la oferta según la campaña vigente?48]]</f>
        <v>1</v>
      </c>
      <c r="FM237" s="7">
        <f t="shared" si="582"/>
        <v>1</v>
      </c>
      <c r="FN237" s="7">
        <f t="shared" si="583"/>
        <v>1</v>
      </c>
      <c r="FO237" s="7">
        <f t="shared" si="584"/>
        <v>1</v>
      </c>
      <c r="FP237" s="7">
        <f t="shared" si="702"/>
        <v>1</v>
      </c>
      <c r="FQ237" s="7">
        <f t="shared" si="585"/>
        <v>1</v>
      </c>
      <c r="FR237" s="7">
        <f>+Data[[#This Row],[¿El agente registra correctamente todas las interacciones?52]]</f>
        <v>1</v>
      </c>
      <c r="FS237" s="7">
        <f t="shared" si="703"/>
        <v>0</v>
      </c>
      <c r="FT237" s="241">
        <f t="shared" si="586"/>
        <v>1</v>
      </c>
      <c r="FU237" s="7">
        <f>+Data[[#This Row],[¿El agente confirma la titularidad del cliente adecuadamente?53]]</f>
        <v>1</v>
      </c>
      <c r="FV237" s="241">
        <f t="shared" si="587"/>
        <v>1</v>
      </c>
      <c r="FW237" s="241">
        <f t="shared" si="588"/>
        <v>1</v>
      </c>
      <c r="FX237" s="7">
        <f t="shared" si="704"/>
        <v>1</v>
      </c>
      <c r="FY237" s="241">
        <f t="shared" si="589"/>
        <v>1</v>
      </c>
      <c r="FZ237" s="7">
        <f>+Data[[#This Row],[¿El agente evita compartir información sensible?56]]</f>
        <v>1</v>
      </c>
      <c r="GA237" s="7">
        <f t="shared" si="705"/>
        <v>1</v>
      </c>
      <c r="GB237" s="189">
        <f t="shared" si="706"/>
        <v>0.1</v>
      </c>
      <c r="GC237" s="189">
        <f t="shared" si="707"/>
        <v>0.3</v>
      </c>
      <c r="GD237" s="190">
        <f t="shared" si="708"/>
        <v>0</v>
      </c>
      <c r="GE237" s="190">
        <f t="shared" si="709"/>
        <v>0.3</v>
      </c>
      <c r="GF237" s="7">
        <f t="shared" si="710"/>
        <v>0.7</v>
      </c>
      <c r="GG237" s="187">
        <f>1</f>
        <v>1</v>
      </c>
      <c r="GH237" s="187">
        <f t="shared" si="590"/>
        <v>1</v>
      </c>
      <c r="GI237" t="str">
        <f t="shared" si="591"/>
        <v/>
      </c>
      <c r="GJ237" t="str">
        <f t="shared" si="592"/>
        <v/>
      </c>
      <c r="GK237" t="str">
        <f t="shared" si="593"/>
        <v/>
      </c>
      <c r="GN237" t="str">
        <f t="shared" si="594"/>
        <v/>
      </c>
      <c r="GO237" t="str">
        <f t="shared" si="595"/>
        <v/>
      </c>
      <c r="GP237" t="str">
        <f t="shared" si="596"/>
        <v/>
      </c>
      <c r="GQ237" t="str">
        <f t="shared" si="597"/>
        <v/>
      </c>
      <c r="GR237" t="str">
        <f t="shared" si="598"/>
        <v/>
      </c>
      <c r="GS237" t="str">
        <f t="shared" si="599"/>
        <v/>
      </c>
      <c r="GT237" t="str">
        <f t="shared" si="600"/>
        <v/>
      </c>
      <c r="GU237" t="e">
        <f>IF(#REF!="No",#REF!,"")</f>
        <v>#REF!</v>
      </c>
      <c r="GV237" t="str">
        <f t="shared" si="601"/>
        <v/>
      </c>
      <c r="GW237" t="str">
        <f t="shared" si="602"/>
        <v/>
      </c>
      <c r="GX237" t="str">
        <f t="shared" si="603"/>
        <v/>
      </c>
      <c r="GY237" t="str">
        <f t="shared" si="604"/>
        <v/>
      </c>
      <c r="GZ237" t="str">
        <f t="shared" si="605"/>
        <v/>
      </c>
      <c r="HA237" t="str">
        <f t="shared" si="606"/>
        <v/>
      </c>
      <c r="HB237" t="str">
        <f t="shared" si="607"/>
        <v/>
      </c>
      <c r="HC237" t="str">
        <f t="shared" si="608"/>
        <v/>
      </c>
      <c r="HD237" t="str">
        <f t="shared" si="609"/>
        <v/>
      </c>
      <c r="HE237" t="str">
        <f t="shared" si="610"/>
        <v/>
      </c>
      <c r="HF237" t="str">
        <f t="shared" si="611"/>
        <v/>
      </c>
      <c r="HG237" t="str">
        <f t="shared" si="612"/>
        <v/>
      </c>
      <c r="HH237" t="str">
        <f t="shared" si="613"/>
        <v/>
      </c>
      <c r="HI237" t="str">
        <f t="shared" si="614"/>
        <v/>
      </c>
      <c r="HJ237" t="str">
        <f t="shared" si="615"/>
        <v/>
      </c>
      <c r="HK237" t="str">
        <f t="shared" si="616"/>
        <v/>
      </c>
      <c r="HL237" t="str">
        <f t="shared" si="617"/>
        <v/>
      </c>
      <c r="HM237" t="str">
        <f t="shared" si="618"/>
        <v/>
      </c>
      <c r="HN237" t="str">
        <f t="shared" si="619"/>
        <v/>
      </c>
      <c r="HO237" t="str">
        <f t="shared" si="620"/>
        <v/>
      </c>
      <c r="HP237" t="str">
        <f t="shared" si="621"/>
        <v/>
      </c>
      <c r="HQ237" t="e">
        <f>IF(#REF!="No",#REF!,"")</f>
        <v>#REF!</v>
      </c>
      <c r="HR237" t="e">
        <f>IF(#REF!="No",#REF!,"")</f>
        <v>#REF!</v>
      </c>
      <c r="HS237" t="str">
        <f t="shared" si="622"/>
        <v/>
      </c>
      <c r="HT237" t="str">
        <f t="shared" si="623"/>
        <v/>
      </c>
      <c r="HU237" t="str">
        <f t="shared" si="624"/>
        <v/>
      </c>
      <c r="HV237" t="str">
        <f t="shared" si="625"/>
        <v/>
      </c>
      <c r="HW237" t="str">
        <f t="shared" si="626"/>
        <v xml:space="preserve">¿El agente realiza seguimiento adecuado al caso o solicitud? </v>
      </c>
      <c r="HX237" t="str">
        <f t="shared" si="627"/>
        <v xml:space="preserve">¿El agente maneja correctamente las objeciones del cliente? </v>
      </c>
      <c r="HY237" t="str">
        <f t="shared" si="628"/>
        <v/>
      </c>
      <c r="HZ237" t="str">
        <f t="shared" si="629"/>
        <v/>
      </c>
      <c r="IA237" t="str">
        <f t="shared" si="630"/>
        <v/>
      </c>
      <c r="IB237" t="str">
        <f t="shared" si="631"/>
        <v/>
      </c>
      <c r="IC237" t="str">
        <f t="shared" si="632"/>
        <v/>
      </c>
      <c r="ID237" s="187" t="str">
        <f t="shared" si="633"/>
        <v/>
      </c>
      <c r="IE237" s="187" t="str">
        <f t="shared" si="634"/>
        <v/>
      </c>
      <c r="IF237" s="187" t="str">
        <f t="shared" si="635"/>
        <v/>
      </c>
      <c r="IG237" s="187" t="str">
        <f t="shared" si="636"/>
        <v/>
      </c>
      <c r="IH237" s="78" t="str">
        <f>A237&amp;" "&amp;F237&amp;" "&amp;Data[[#This Row],[mes]]</f>
        <v>Alejandra Jusseth Nuñez Outbound jun-26</v>
      </c>
      <c r="II237" s="78">
        <f>COUNTIF($IH237:$IH653,IH237)</f>
        <v>2</v>
      </c>
      <c r="IJ237" s="78">
        <f t="shared" si="711"/>
        <v>0</v>
      </c>
      <c r="IK237" s="78">
        <f>IF(Data[[#This Row],[Muestra Critica]]&gt;0,Data[[#This Row],[Muestra Critica]],"")</f>
        <v>1</v>
      </c>
      <c r="IL237">
        <f>IF(IK237="","",COUNTIF($IK$3:$IK653,IK237))</f>
        <v>397</v>
      </c>
      <c r="IM237">
        <f t="shared" si="712"/>
        <v>0</v>
      </c>
      <c r="IN237" s="188" t="str">
        <f t="shared" si="637"/>
        <v>jun-26</v>
      </c>
      <c r="IO237" s="78"/>
      <c r="IP237" s="78"/>
      <c r="IQ237" s="78"/>
      <c r="IR237" s="78"/>
      <c r="IS237" s="78" t="str">
        <f ca="1">IFERROR(_xlfn.XLOOKUP(A:A,HC!B:B,HC!E:E,,0),0)</f>
        <v>&gt; 60 dias</v>
      </c>
    </row>
    <row r="238" spans="1:253" ht="15.5">
      <c r="A238" s="205" t="s">
        <v>294</v>
      </c>
      <c r="B238" s="205">
        <v>68093923</v>
      </c>
      <c r="C238" s="210">
        <v>46188</v>
      </c>
      <c r="D238" s="205" t="s">
        <v>441</v>
      </c>
      <c r="E238" s="205" t="s">
        <v>433</v>
      </c>
      <c r="F238" s="205" t="s">
        <v>32</v>
      </c>
      <c r="G238" s="205" t="s">
        <v>436</v>
      </c>
      <c r="H238" s="205" t="s">
        <v>457</v>
      </c>
      <c r="I238" s="206" t="s">
        <v>447</v>
      </c>
      <c r="J238" s="168" t="s">
        <v>33</v>
      </c>
      <c r="K238" s="168" t="s">
        <v>33</v>
      </c>
      <c r="L238" s="168" t="s">
        <v>33</v>
      </c>
      <c r="M238" s="168" t="s">
        <v>33</v>
      </c>
      <c r="N238" s="168" t="s">
        <v>33</v>
      </c>
      <c r="O238" s="168" t="s">
        <v>33</v>
      </c>
      <c r="P238" s="168" t="s">
        <v>33</v>
      </c>
      <c r="Q238" s="168" t="s">
        <v>33</v>
      </c>
      <c r="R238" s="168" t="s">
        <v>33</v>
      </c>
      <c r="S238" s="168" t="s">
        <v>33</v>
      </c>
      <c r="T238" s="168" t="s">
        <v>33</v>
      </c>
      <c r="U238" s="168" t="s">
        <v>33</v>
      </c>
      <c r="V238" s="169" t="s">
        <v>33</v>
      </c>
      <c r="W238" s="169" t="s">
        <v>33</v>
      </c>
      <c r="X238" s="169" t="s">
        <v>33</v>
      </c>
      <c r="Y238" s="169" t="s">
        <v>34</v>
      </c>
      <c r="Z238" s="169" t="s">
        <v>33</v>
      </c>
      <c r="AA238" s="169" t="s">
        <v>33</v>
      </c>
      <c r="AB238" s="169" t="s">
        <v>33</v>
      </c>
      <c r="AC238" s="169" t="s">
        <v>33</v>
      </c>
      <c r="AD238" s="169" t="s">
        <v>33</v>
      </c>
      <c r="AE238" s="169" t="s">
        <v>33</v>
      </c>
      <c r="AF238" s="169" t="s">
        <v>33</v>
      </c>
      <c r="AG238" s="169" t="s">
        <v>33</v>
      </c>
      <c r="AH238" s="169" t="s">
        <v>33</v>
      </c>
      <c r="AI238" s="169" t="s">
        <v>33</v>
      </c>
      <c r="AJ238" s="169" t="s">
        <v>33</v>
      </c>
      <c r="AK238" s="169" t="s">
        <v>33</v>
      </c>
      <c r="AL238" s="169" t="s">
        <v>33</v>
      </c>
      <c r="AM238" s="169" t="s">
        <v>33</v>
      </c>
      <c r="AN238" s="169" t="s">
        <v>33</v>
      </c>
      <c r="AO238" s="169" t="s">
        <v>33</v>
      </c>
      <c r="AP238" s="169" t="s">
        <v>33</v>
      </c>
      <c r="AQ238" s="169" t="s">
        <v>464</v>
      </c>
      <c r="AR238" s="169" t="s">
        <v>33</v>
      </c>
      <c r="AS238" s="169" t="s">
        <v>33</v>
      </c>
      <c r="AT238" s="169" t="s">
        <v>33</v>
      </c>
      <c r="AU238" s="169" t="s">
        <v>33</v>
      </c>
      <c r="AV238" s="169" t="s">
        <v>33</v>
      </c>
      <c r="AW238" s="169" t="s">
        <v>33</v>
      </c>
      <c r="AX238" s="169" t="s">
        <v>33</v>
      </c>
      <c r="AY238" s="169" t="s">
        <v>33</v>
      </c>
      <c r="AZ238" s="169" t="s">
        <v>33</v>
      </c>
      <c r="BA238" s="169" t="s">
        <v>33</v>
      </c>
      <c r="BB238" s="169" t="s">
        <v>33</v>
      </c>
      <c r="BC238" s="207" t="s">
        <v>33</v>
      </c>
      <c r="BD238" s="207" t="s">
        <v>33</v>
      </c>
      <c r="BE238" s="207" t="s">
        <v>33</v>
      </c>
      <c r="BF238" s="208" t="s">
        <v>33</v>
      </c>
      <c r="BG238" s="196"/>
      <c r="BH238" s="211" t="str">
        <f>Data[[#This Row],[Tipo de Muestra]]</f>
        <v>Critica</v>
      </c>
      <c r="BI238" s="196"/>
      <c r="BJ238" s="196"/>
      <c r="BK238">
        <f t="shared" si="545"/>
        <v>1</v>
      </c>
      <c r="BL238">
        <f t="shared" si="546"/>
        <v>1</v>
      </c>
      <c r="BM238">
        <f t="shared" si="672"/>
        <v>1</v>
      </c>
      <c r="BN238">
        <f t="shared" si="673"/>
        <v>1</v>
      </c>
      <c r="BO238">
        <f t="shared" si="674"/>
        <v>1</v>
      </c>
      <c r="BP238">
        <f t="shared" si="675"/>
        <v>1</v>
      </c>
      <c r="BQ238">
        <f t="shared" si="676"/>
        <v>1</v>
      </c>
      <c r="BR238">
        <f t="shared" si="677"/>
        <v>1</v>
      </c>
      <c r="BS238">
        <f t="shared" si="678"/>
        <v>1</v>
      </c>
      <c r="BT238">
        <f t="shared" si="679"/>
        <v>1</v>
      </c>
      <c r="BU238">
        <f t="shared" si="680"/>
        <v>1</v>
      </c>
      <c r="BV238">
        <f t="shared" si="681"/>
        <v>1</v>
      </c>
      <c r="BW238">
        <f t="shared" si="682"/>
        <v>1</v>
      </c>
      <c r="BX238">
        <f t="shared" si="683"/>
        <v>1</v>
      </c>
      <c r="BY238">
        <f t="shared" si="684"/>
        <v>1</v>
      </c>
      <c r="BZ238">
        <f t="shared" si="685"/>
        <v>0</v>
      </c>
      <c r="CA238">
        <f t="shared" si="686"/>
        <v>1</v>
      </c>
      <c r="CB238">
        <f t="shared" si="687"/>
        <v>1</v>
      </c>
      <c r="CC238">
        <f t="shared" si="688"/>
        <v>1</v>
      </c>
      <c r="CD238">
        <f t="shared" si="689"/>
        <v>1</v>
      </c>
      <c r="CE238">
        <f t="shared" si="690"/>
        <v>1</v>
      </c>
      <c r="CF238">
        <f t="shared" si="638"/>
        <v>1</v>
      </c>
      <c r="CG238">
        <f t="shared" si="639"/>
        <v>1</v>
      </c>
      <c r="CH238">
        <f t="shared" si="640"/>
        <v>1</v>
      </c>
      <c r="CI238">
        <f t="shared" si="641"/>
        <v>1</v>
      </c>
      <c r="CJ238">
        <f t="shared" si="642"/>
        <v>1</v>
      </c>
      <c r="CK238">
        <f t="shared" si="643"/>
        <v>1</v>
      </c>
      <c r="CL238">
        <f t="shared" si="644"/>
        <v>1</v>
      </c>
      <c r="CM238">
        <f t="shared" si="645"/>
        <v>1</v>
      </c>
      <c r="CN238">
        <f t="shared" si="646"/>
        <v>1</v>
      </c>
      <c r="CO238">
        <f t="shared" si="647"/>
        <v>1</v>
      </c>
      <c r="CP238">
        <f t="shared" si="648"/>
        <v>1</v>
      </c>
      <c r="CQ238">
        <f t="shared" si="649"/>
        <v>1</v>
      </c>
      <c r="CR238">
        <f t="shared" si="650"/>
        <v>1</v>
      </c>
      <c r="CS238">
        <f t="shared" si="651"/>
        <v>1</v>
      </c>
      <c r="CT238">
        <f t="shared" si="652"/>
        <v>1</v>
      </c>
      <c r="CU238">
        <f t="shared" si="653"/>
        <v>1</v>
      </c>
      <c r="CV238">
        <f t="shared" si="654"/>
        <v>1</v>
      </c>
      <c r="CW238">
        <f t="shared" si="655"/>
        <v>1</v>
      </c>
      <c r="CX238">
        <f t="shared" si="656"/>
        <v>1</v>
      </c>
      <c r="CY238">
        <f t="shared" si="657"/>
        <v>1</v>
      </c>
      <c r="CZ238">
        <f t="shared" si="658"/>
        <v>1</v>
      </c>
      <c r="DA238">
        <f t="shared" si="659"/>
        <v>1</v>
      </c>
      <c r="DB238">
        <f t="shared" si="660"/>
        <v>1</v>
      </c>
      <c r="DC238" s="187">
        <f t="shared" si="661"/>
        <v>1</v>
      </c>
      <c r="DD238" s="187">
        <f t="shared" si="662"/>
        <v>1</v>
      </c>
      <c r="DE238" s="187">
        <f t="shared" si="663"/>
        <v>1</v>
      </c>
      <c r="DF238" s="187">
        <f t="shared" si="547"/>
        <v>1</v>
      </c>
      <c r="DG238">
        <f t="shared" si="691"/>
        <v>1</v>
      </c>
      <c r="DH238" s="7">
        <f t="shared" si="548"/>
        <v>0.15</v>
      </c>
      <c r="DI238" s="7">
        <f t="shared" si="549"/>
        <v>0.15</v>
      </c>
      <c r="DJ238" s="7">
        <f t="shared" si="550"/>
        <v>0.15</v>
      </c>
      <c r="DK238" s="7">
        <f t="shared" si="692"/>
        <v>0.15</v>
      </c>
      <c r="DL238" s="7">
        <f t="shared" si="551"/>
        <v>0.3</v>
      </c>
      <c r="DM238" s="7">
        <f t="shared" si="552"/>
        <v>0.3</v>
      </c>
      <c r="DN238" s="7">
        <f t="shared" si="553"/>
        <v>0.3</v>
      </c>
      <c r="DO238" s="7">
        <f t="shared" si="554"/>
        <v>0.3</v>
      </c>
      <c r="DP238" s="7">
        <f>IF(MIN(Data[[#This Row],[¿El agente demuestra escucha activa durante la gestión?6]:[¿El agente parafrasea para confirmar entendimiento?9]])=0,0,30%)</f>
        <v>0.3</v>
      </c>
      <c r="DQ238" s="7">
        <f t="shared" si="555"/>
        <v>0.3</v>
      </c>
      <c r="DR238" s="7">
        <f t="shared" si="556"/>
        <v>0.3</v>
      </c>
      <c r="DS238" s="7">
        <f t="shared" si="557"/>
        <v>0.3</v>
      </c>
      <c r="DT238" s="7">
        <f t="shared" si="558"/>
        <v>0.3</v>
      </c>
      <c r="DU238" s="7">
        <f>IF(MIN(Data[[#This Row],[¿El agente adapta su comunicación al cliente?11]:[¿El agente utiliza el plural corporativo correctamente?14]])=0,0,30%)</f>
        <v>0.3</v>
      </c>
      <c r="DV238" s="7">
        <f t="shared" si="559"/>
        <v>0.25</v>
      </c>
      <c r="DW238" s="7">
        <f t="shared" si="693"/>
        <v>0.25</v>
      </c>
      <c r="DX238" s="7">
        <f t="shared" si="694"/>
        <v>1</v>
      </c>
      <c r="DY238" s="7">
        <f t="shared" si="664"/>
        <v>1</v>
      </c>
      <c r="DZ238" s="7">
        <f t="shared" si="665"/>
        <v>1</v>
      </c>
      <c r="EA238" s="7">
        <f t="shared" si="666"/>
        <v>0</v>
      </c>
      <c r="EB238" s="7">
        <f t="shared" si="667"/>
        <v>0</v>
      </c>
      <c r="EC238" s="7">
        <f t="shared" si="695"/>
        <v>0</v>
      </c>
      <c r="ED238" s="7">
        <f t="shared" si="560"/>
        <v>1</v>
      </c>
      <c r="EE238" s="7">
        <f t="shared" si="561"/>
        <v>1</v>
      </c>
      <c r="EF238" s="7">
        <f>IF(SUM(Data[[#This Row],[¿El agente presenta correctamente los beneficios del producto?23]:[¿El agente comunica beneficios emocionales al cliente?24]])=200%,100%,0%)</f>
        <v>1</v>
      </c>
      <c r="EG238" s="7">
        <f t="shared" si="562"/>
        <v>1</v>
      </c>
      <c r="EH238" s="7">
        <f t="shared" si="563"/>
        <v>1</v>
      </c>
      <c r="EI238" s="7">
        <f t="shared" si="564"/>
        <v>1</v>
      </c>
      <c r="EJ238" s="7">
        <f t="shared" si="696"/>
        <v>1</v>
      </c>
      <c r="EK238" s="7">
        <f t="shared" si="565"/>
        <v>1</v>
      </c>
      <c r="EL238" s="7">
        <f>+Data[[#This Row],[¿El agente explica los términos y condiciones del servicio?28]]</f>
        <v>1</v>
      </c>
      <c r="EM238" s="7">
        <f t="shared" si="566"/>
        <v>1</v>
      </c>
      <c r="EN238" s="7">
        <f>+Data[[#This Row],[¿El agente identifica correctamente la solicitud del cliente? 2]]</f>
        <v>1</v>
      </c>
      <c r="EO238" s="7">
        <f t="shared" si="567"/>
        <v>1</v>
      </c>
      <c r="EP238" s="7">
        <f t="shared" si="568"/>
        <v>1</v>
      </c>
      <c r="EQ238" s="7">
        <f t="shared" si="569"/>
        <v>1</v>
      </c>
      <c r="ER238" s="7">
        <f t="shared" si="697"/>
        <v>1</v>
      </c>
      <c r="ES238" s="7">
        <f t="shared" si="570"/>
        <v>1</v>
      </c>
      <c r="ET238" s="7">
        <f t="shared" si="571"/>
        <v>1</v>
      </c>
      <c r="EU238" s="7">
        <f t="shared" si="698"/>
        <v>1</v>
      </c>
      <c r="EV238" s="7">
        <f t="shared" si="572"/>
        <v>1</v>
      </c>
      <c r="EW238" s="7">
        <f t="shared" si="573"/>
        <v>1</v>
      </c>
      <c r="EX238" s="7">
        <f t="shared" si="668"/>
        <v>1</v>
      </c>
      <c r="EY238" s="7">
        <f t="shared" si="669"/>
        <v>1</v>
      </c>
      <c r="EZ238" s="7">
        <f t="shared" si="574"/>
        <v>1</v>
      </c>
      <c r="FA238" s="7">
        <f t="shared" si="670"/>
        <v>1</v>
      </c>
      <c r="FB238" s="7">
        <f t="shared" si="699"/>
        <v>1</v>
      </c>
      <c r="FC238" s="7">
        <f t="shared" si="700"/>
        <v>0</v>
      </c>
      <c r="FD238" s="7">
        <f t="shared" si="575"/>
        <v>1</v>
      </c>
      <c r="FE238" s="7">
        <f t="shared" si="576"/>
        <v>1</v>
      </c>
      <c r="FF238" s="7">
        <f t="shared" si="577"/>
        <v>1</v>
      </c>
      <c r="FG238" s="7">
        <f t="shared" si="578"/>
        <v>1</v>
      </c>
      <c r="FH238" s="7">
        <f t="shared" si="579"/>
        <v>1</v>
      </c>
      <c r="FI238" s="7">
        <f t="shared" si="580"/>
        <v>1</v>
      </c>
      <c r="FJ238" s="7">
        <f t="shared" si="701"/>
        <v>1</v>
      </c>
      <c r="FK238" s="7">
        <f t="shared" si="581"/>
        <v>1</v>
      </c>
      <c r="FL238" s="7">
        <f>+Data[[#This Row],[¿El agente gestiona la oferta según la campaña vigente?48]]</f>
        <v>1</v>
      </c>
      <c r="FM238" s="7">
        <f t="shared" si="582"/>
        <v>1</v>
      </c>
      <c r="FN238" s="7">
        <f t="shared" si="583"/>
        <v>1</v>
      </c>
      <c r="FO238" s="7">
        <f t="shared" si="584"/>
        <v>1</v>
      </c>
      <c r="FP238" s="7">
        <f t="shared" si="702"/>
        <v>1</v>
      </c>
      <c r="FQ238" s="7">
        <f t="shared" si="585"/>
        <v>1</v>
      </c>
      <c r="FR238" s="7">
        <f>+Data[[#This Row],[¿El agente registra correctamente todas las interacciones?52]]</f>
        <v>1</v>
      </c>
      <c r="FS238" s="7">
        <f t="shared" si="703"/>
        <v>1</v>
      </c>
      <c r="FT238" s="241">
        <f t="shared" si="586"/>
        <v>1</v>
      </c>
      <c r="FU238" s="7">
        <f>+Data[[#This Row],[¿El agente confirma la titularidad del cliente adecuadamente?53]]</f>
        <v>1</v>
      </c>
      <c r="FV238" s="241">
        <f t="shared" si="587"/>
        <v>1</v>
      </c>
      <c r="FW238" s="241">
        <f t="shared" si="588"/>
        <v>1</v>
      </c>
      <c r="FX238" s="7">
        <f t="shared" si="704"/>
        <v>1</v>
      </c>
      <c r="FY238" s="241">
        <f t="shared" si="589"/>
        <v>1</v>
      </c>
      <c r="FZ238" s="7">
        <f>+Data[[#This Row],[¿El agente evita compartir información sensible?56]]</f>
        <v>1</v>
      </c>
      <c r="GA238" s="7">
        <f t="shared" si="705"/>
        <v>1</v>
      </c>
      <c r="GB238" s="189">
        <f t="shared" si="706"/>
        <v>0.1</v>
      </c>
      <c r="GC238" s="189">
        <f t="shared" si="707"/>
        <v>0</v>
      </c>
      <c r="GD238" s="190">
        <f t="shared" si="708"/>
        <v>0.3</v>
      </c>
      <c r="GE238" s="190">
        <f t="shared" si="709"/>
        <v>0.3</v>
      </c>
      <c r="GF238" s="7">
        <f t="shared" si="710"/>
        <v>0.7</v>
      </c>
      <c r="GG238" s="187">
        <f>1</f>
        <v>1</v>
      </c>
      <c r="GH238" s="187">
        <f t="shared" si="590"/>
        <v>1</v>
      </c>
      <c r="GI238" t="str">
        <f t="shared" si="591"/>
        <v/>
      </c>
      <c r="GJ238" t="str">
        <f t="shared" si="592"/>
        <v/>
      </c>
      <c r="GK238" t="str">
        <f t="shared" si="593"/>
        <v/>
      </c>
      <c r="GN238" t="str">
        <f t="shared" si="594"/>
        <v/>
      </c>
      <c r="GO238" t="str">
        <f t="shared" si="595"/>
        <v/>
      </c>
      <c r="GP238" t="str">
        <f t="shared" si="596"/>
        <v/>
      </c>
      <c r="GQ238" t="str">
        <f t="shared" si="597"/>
        <v/>
      </c>
      <c r="GR238" t="str">
        <f t="shared" si="598"/>
        <v/>
      </c>
      <c r="GS238" t="str">
        <f t="shared" si="599"/>
        <v/>
      </c>
      <c r="GT238" t="str">
        <f t="shared" si="600"/>
        <v/>
      </c>
      <c r="GU238" t="e">
        <f>IF(#REF!="No",#REF!,"")</f>
        <v>#REF!</v>
      </c>
      <c r="GV238" t="str">
        <f t="shared" si="601"/>
        <v/>
      </c>
      <c r="GW238" t="str">
        <f t="shared" si="602"/>
        <v/>
      </c>
      <c r="GX238" t="str">
        <f t="shared" si="603"/>
        <v/>
      </c>
      <c r="GY238" t="str">
        <f t="shared" si="604"/>
        <v xml:space="preserve">¿El agente explica el ciclo de facturación adecuadamente? </v>
      </c>
      <c r="GZ238" t="str">
        <f t="shared" si="605"/>
        <v/>
      </c>
      <c r="HA238" t="str">
        <f t="shared" si="606"/>
        <v/>
      </c>
      <c r="HB238" t="str">
        <f t="shared" si="607"/>
        <v/>
      </c>
      <c r="HC238" t="str">
        <f t="shared" si="608"/>
        <v/>
      </c>
      <c r="HD238" t="str">
        <f t="shared" si="609"/>
        <v/>
      </c>
      <c r="HE238" t="str">
        <f t="shared" si="610"/>
        <v/>
      </c>
      <c r="HF238" t="str">
        <f t="shared" si="611"/>
        <v/>
      </c>
      <c r="HG238" t="str">
        <f t="shared" si="612"/>
        <v/>
      </c>
      <c r="HH238" t="str">
        <f t="shared" si="613"/>
        <v/>
      </c>
      <c r="HI238" t="str">
        <f t="shared" si="614"/>
        <v/>
      </c>
      <c r="HJ238" t="str">
        <f t="shared" si="615"/>
        <v/>
      </c>
      <c r="HK238" t="str">
        <f t="shared" si="616"/>
        <v/>
      </c>
      <c r="HL238" t="str">
        <f t="shared" si="617"/>
        <v/>
      </c>
      <c r="HM238" t="str">
        <f t="shared" si="618"/>
        <v/>
      </c>
      <c r="HN238" t="str">
        <f t="shared" si="619"/>
        <v/>
      </c>
      <c r="HO238" t="str">
        <f t="shared" si="620"/>
        <v/>
      </c>
      <c r="HP238" t="str">
        <f t="shared" si="621"/>
        <v/>
      </c>
      <c r="HQ238" t="e">
        <f>IF(#REF!="No",#REF!,"")</f>
        <v>#REF!</v>
      </c>
      <c r="HR238" t="e">
        <f>IF(#REF!="No",#REF!,"")</f>
        <v>#REF!</v>
      </c>
      <c r="HS238" t="str">
        <f t="shared" si="622"/>
        <v/>
      </c>
      <c r="HT238" t="str">
        <f t="shared" si="623"/>
        <v/>
      </c>
      <c r="HU238" t="str">
        <f t="shared" si="624"/>
        <v/>
      </c>
      <c r="HV238" t="str">
        <f t="shared" si="625"/>
        <v/>
      </c>
      <c r="HW238" t="str">
        <f t="shared" si="626"/>
        <v/>
      </c>
      <c r="HX238" t="str">
        <f t="shared" si="627"/>
        <v/>
      </c>
      <c r="HY238" t="str">
        <f t="shared" si="628"/>
        <v/>
      </c>
      <c r="HZ238" t="str">
        <f t="shared" si="629"/>
        <v/>
      </c>
      <c r="IA238" t="str">
        <f t="shared" si="630"/>
        <v/>
      </c>
      <c r="IB238" t="str">
        <f t="shared" si="631"/>
        <v/>
      </c>
      <c r="IC238" t="str">
        <f t="shared" si="632"/>
        <v/>
      </c>
      <c r="ID238" s="187" t="str">
        <f t="shared" si="633"/>
        <v/>
      </c>
      <c r="IE238" s="187" t="str">
        <f t="shared" si="634"/>
        <v/>
      </c>
      <c r="IF238" s="187" t="str">
        <f t="shared" si="635"/>
        <v/>
      </c>
      <c r="IG238" s="187" t="str">
        <f t="shared" si="636"/>
        <v/>
      </c>
      <c r="IH238" s="78" t="str">
        <f>A238&amp;" "&amp;F238&amp;" "&amp;Data[[#This Row],[mes]]</f>
        <v>Ruby Yirelis Arauz Rodriguez Outbound jun-26</v>
      </c>
      <c r="II238" s="78">
        <f t="shared" ref="II238:II263" si="713">COUNTIF($IH237:$IH654,IH238)</f>
        <v>2</v>
      </c>
      <c r="IJ238" s="78">
        <f t="shared" si="711"/>
        <v>0</v>
      </c>
      <c r="IK238" s="78">
        <f>IF(Data[[#This Row],[Muestra Critica]]&gt;0,Data[[#This Row],[Muestra Critica]],"")</f>
        <v>1</v>
      </c>
      <c r="IL238">
        <f>IF(IK238="","",COUNTIF($IK$3:$IK654,IK238))</f>
        <v>397</v>
      </c>
      <c r="IM238">
        <f t="shared" si="712"/>
        <v>0</v>
      </c>
      <c r="IN238" s="188" t="str">
        <f t="shared" si="637"/>
        <v>jun-26</v>
      </c>
      <c r="IO238" s="78"/>
      <c r="IP238" s="78"/>
      <c r="IQ238" s="78"/>
      <c r="IR238" s="78"/>
      <c r="IS238" s="78" t="str">
        <f ca="1">IFERROR(_xlfn.XLOOKUP(A:A,HC!B:B,HC!E:E,,0),0)</f>
        <v>&gt; 60 dias</v>
      </c>
    </row>
    <row r="239" spans="1:253" ht="15.5">
      <c r="A239" s="205" t="s">
        <v>295</v>
      </c>
      <c r="B239" s="205">
        <v>65409061</v>
      </c>
      <c r="C239" s="210">
        <v>46188</v>
      </c>
      <c r="D239" s="205" t="s">
        <v>441</v>
      </c>
      <c r="E239" s="205" t="s">
        <v>433</v>
      </c>
      <c r="F239" s="205" t="s">
        <v>32</v>
      </c>
      <c r="G239" s="205" t="s">
        <v>436</v>
      </c>
      <c r="H239" s="205" t="s">
        <v>457</v>
      </c>
      <c r="I239" s="206" t="s">
        <v>447</v>
      </c>
      <c r="J239" s="168" t="s">
        <v>33</v>
      </c>
      <c r="K239" s="168" t="s">
        <v>33</v>
      </c>
      <c r="L239" s="168" t="s">
        <v>33</v>
      </c>
      <c r="M239" s="168" t="s">
        <v>33</v>
      </c>
      <c r="N239" s="168" t="s">
        <v>33</v>
      </c>
      <c r="O239" s="168" t="s">
        <v>33</v>
      </c>
      <c r="P239" s="168" t="s">
        <v>33</v>
      </c>
      <c r="Q239" s="168" t="s">
        <v>33</v>
      </c>
      <c r="R239" s="168" t="s">
        <v>33</v>
      </c>
      <c r="S239" s="168" t="s">
        <v>33</v>
      </c>
      <c r="T239" s="168" t="s">
        <v>33</v>
      </c>
      <c r="U239" s="168" t="s">
        <v>33</v>
      </c>
      <c r="V239" s="169" t="s">
        <v>33</v>
      </c>
      <c r="W239" s="169" t="s">
        <v>33</v>
      </c>
      <c r="X239" s="169" t="s">
        <v>33</v>
      </c>
      <c r="Y239" s="169" t="s">
        <v>34</v>
      </c>
      <c r="Z239" s="169" t="s">
        <v>33</v>
      </c>
      <c r="AA239" s="169" t="s">
        <v>33</v>
      </c>
      <c r="AB239" s="169" t="s">
        <v>33</v>
      </c>
      <c r="AC239" s="169" t="s">
        <v>33</v>
      </c>
      <c r="AD239" s="169" t="s">
        <v>33</v>
      </c>
      <c r="AE239" s="169" t="s">
        <v>33</v>
      </c>
      <c r="AF239" s="169" t="s">
        <v>33</v>
      </c>
      <c r="AG239" s="169" t="s">
        <v>33</v>
      </c>
      <c r="AH239" s="169" t="s">
        <v>33</v>
      </c>
      <c r="AI239" s="169" t="s">
        <v>33</v>
      </c>
      <c r="AJ239" s="169" t="s">
        <v>33</v>
      </c>
      <c r="AK239" s="169" t="s">
        <v>33</v>
      </c>
      <c r="AL239" s="169" t="s">
        <v>33</v>
      </c>
      <c r="AM239" s="169" t="s">
        <v>33</v>
      </c>
      <c r="AN239" s="169" t="s">
        <v>33</v>
      </c>
      <c r="AO239" s="169" t="s">
        <v>33</v>
      </c>
      <c r="AP239" s="169" t="s">
        <v>33</v>
      </c>
      <c r="AQ239" s="169" t="s">
        <v>464</v>
      </c>
      <c r="AR239" s="169" t="s">
        <v>33</v>
      </c>
      <c r="AS239" s="169" t="s">
        <v>33</v>
      </c>
      <c r="AT239" s="169" t="s">
        <v>33</v>
      </c>
      <c r="AU239" s="169" t="s">
        <v>33</v>
      </c>
      <c r="AV239" s="169" t="s">
        <v>33</v>
      </c>
      <c r="AW239" s="169" t="s">
        <v>33</v>
      </c>
      <c r="AX239" s="169" t="s">
        <v>33</v>
      </c>
      <c r="AY239" s="169" t="s">
        <v>33</v>
      </c>
      <c r="AZ239" s="169" t="s">
        <v>33</v>
      </c>
      <c r="BA239" s="169" t="s">
        <v>33</v>
      </c>
      <c r="BB239" s="169" t="s">
        <v>33</v>
      </c>
      <c r="BC239" s="207" t="s">
        <v>33</v>
      </c>
      <c r="BD239" s="207" t="s">
        <v>33</v>
      </c>
      <c r="BE239" s="207" t="s">
        <v>33</v>
      </c>
      <c r="BF239" s="208" t="s">
        <v>33</v>
      </c>
      <c r="BG239" s="196"/>
      <c r="BH239" s="211" t="str">
        <f>Data[[#This Row],[Tipo de Muestra]]</f>
        <v>Critica</v>
      </c>
      <c r="BI239" s="196"/>
      <c r="BJ239" s="196"/>
      <c r="BK239">
        <f t="shared" si="545"/>
        <v>1</v>
      </c>
      <c r="BL239">
        <f t="shared" si="546"/>
        <v>1</v>
      </c>
      <c r="BM239">
        <f t="shared" si="672"/>
        <v>1</v>
      </c>
      <c r="BN239">
        <f t="shared" si="673"/>
        <v>1</v>
      </c>
      <c r="BO239">
        <f t="shared" si="674"/>
        <v>1</v>
      </c>
      <c r="BP239">
        <f t="shared" si="675"/>
        <v>1</v>
      </c>
      <c r="BQ239">
        <f t="shared" si="676"/>
        <v>1</v>
      </c>
      <c r="BR239">
        <f t="shared" si="677"/>
        <v>1</v>
      </c>
      <c r="BS239">
        <f t="shared" si="678"/>
        <v>1</v>
      </c>
      <c r="BT239">
        <f t="shared" si="679"/>
        <v>1</v>
      </c>
      <c r="BU239">
        <f t="shared" si="680"/>
        <v>1</v>
      </c>
      <c r="BV239">
        <f t="shared" si="681"/>
        <v>1</v>
      </c>
      <c r="BW239">
        <f t="shared" si="682"/>
        <v>1</v>
      </c>
      <c r="BX239">
        <f t="shared" si="683"/>
        <v>1</v>
      </c>
      <c r="BY239">
        <f t="shared" si="684"/>
        <v>1</v>
      </c>
      <c r="BZ239">
        <f t="shared" si="685"/>
        <v>0</v>
      </c>
      <c r="CA239">
        <f t="shared" si="686"/>
        <v>1</v>
      </c>
      <c r="CB239">
        <f t="shared" si="687"/>
        <v>1</v>
      </c>
      <c r="CC239">
        <f t="shared" si="688"/>
        <v>1</v>
      </c>
      <c r="CD239">
        <f t="shared" si="689"/>
        <v>1</v>
      </c>
      <c r="CE239">
        <f t="shared" si="690"/>
        <v>1</v>
      </c>
      <c r="CF239">
        <f t="shared" si="638"/>
        <v>1</v>
      </c>
      <c r="CG239">
        <f t="shared" si="639"/>
        <v>1</v>
      </c>
      <c r="CH239">
        <f t="shared" si="640"/>
        <v>1</v>
      </c>
      <c r="CI239">
        <f t="shared" si="641"/>
        <v>1</v>
      </c>
      <c r="CJ239">
        <f t="shared" si="642"/>
        <v>1</v>
      </c>
      <c r="CK239">
        <f t="shared" si="643"/>
        <v>1</v>
      </c>
      <c r="CL239">
        <f t="shared" si="644"/>
        <v>1</v>
      </c>
      <c r="CM239">
        <f t="shared" si="645"/>
        <v>1</v>
      </c>
      <c r="CN239">
        <f t="shared" si="646"/>
        <v>1</v>
      </c>
      <c r="CO239">
        <f t="shared" si="647"/>
        <v>1</v>
      </c>
      <c r="CP239">
        <f t="shared" si="648"/>
        <v>1</v>
      </c>
      <c r="CQ239">
        <f t="shared" si="649"/>
        <v>1</v>
      </c>
      <c r="CR239">
        <f t="shared" si="650"/>
        <v>1</v>
      </c>
      <c r="CS239">
        <f t="shared" si="651"/>
        <v>1</v>
      </c>
      <c r="CT239">
        <f t="shared" si="652"/>
        <v>1</v>
      </c>
      <c r="CU239">
        <f t="shared" si="653"/>
        <v>1</v>
      </c>
      <c r="CV239">
        <f t="shared" si="654"/>
        <v>1</v>
      </c>
      <c r="CW239">
        <f t="shared" si="655"/>
        <v>1</v>
      </c>
      <c r="CX239">
        <f t="shared" si="656"/>
        <v>1</v>
      </c>
      <c r="CY239">
        <f t="shared" si="657"/>
        <v>1</v>
      </c>
      <c r="CZ239">
        <f t="shared" si="658"/>
        <v>1</v>
      </c>
      <c r="DA239">
        <f t="shared" si="659"/>
        <v>1</v>
      </c>
      <c r="DB239">
        <f t="shared" si="660"/>
        <v>1</v>
      </c>
      <c r="DC239" s="187">
        <f t="shared" si="661"/>
        <v>1</v>
      </c>
      <c r="DD239" s="187">
        <f t="shared" si="662"/>
        <v>1</v>
      </c>
      <c r="DE239" s="187">
        <f t="shared" si="663"/>
        <v>1</v>
      </c>
      <c r="DF239" s="187">
        <f t="shared" si="547"/>
        <v>1</v>
      </c>
      <c r="DG239">
        <f t="shared" si="691"/>
        <v>1</v>
      </c>
      <c r="DH239" s="7">
        <f t="shared" si="548"/>
        <v>0.15</v>
      </c>
      <c r="DI239" s="7">
        <f t="shared" si="549"/>
        <v>0.15</v>
      </c>
      <c r="DJ239" s="7">
        <f t="shared" si="550"/>
        <v>0.15</v>
      </c>
      <c r="DK239" s="7">
        <f t="shared" si="692"/>
        <v>0.15</v>
      </c>
      <c r="DL239" s="7">
        <f t="shared" si="551"/>
        <v>0.3</v>
      </c>
      <c r="DM239" s="7">
        <f t="shared" si="552"/>
        <v>0.3</v>
      </c>
      <c r="DN239" s="7">
        <f t="shared" si="553"/>
        <v>0.3</v>
      </c>
      <c r="DO239" s="7">
        <f t="shared" si="554"/>
        <v>0.3</v>
      </c>
      <c r="DP239" s="7">
        <f>IF(MIN(Data[[#This Row],[¿El agente demuestra escucha activa durante la gestión?6]:[¿El agente parafrasea para confirmar entendimiento?9]])=0,0,30%)</f>
        <v>0.3</v>
      </c>
      <c r="DQ239" s="7">
        <f t="shared" si="555"/>
        <v>0.3</v>
      </c>
      <c r="DR239" s="7">
        <f t="shared" si="556"/>
        <v>0.3</v>
      </c>
      <c r="DS239" s="7">
        <f t="shared" si="557"/>
        <v>0.3</v>
      </c>
      <c r="DT239" s="7">
        <f t="shared" si="558"/>
        <v>0.3</v>
      </c>
      <c r="DU239" s="7">
        <f>IF(MIN(Data[[#This Row],[¿El agente adapta su comunicación al cliente?11]:[¿El agente utiliza el plural corporativo correctamente?14]])=0,0,30%)</f>
        <v>0.3</v>
      </c>
      <c r="DV239" s="7">
        <f t="shared" si="559"/>
        <v>0.25</v>
      </c>
      <c r="DW239" s="7">
        <f t="shared" si="693"/>
        <v>0.25</v>
      </c>
      <c r="DX239" s="7">
        <f t="shared" si="694"/>
        <v>1</v>
      </c>
      <c r="DY239" s="7">
        <f t="shared" si="664"/>
        <v>1</v>
      </c>
      <c r="DZ239" s="7">
        <f t="shared" si="665"/>
        <v>1</v>
      </c>
      <c r="EA239" s="7">
        <f t="shared" si="666"/>
        <v>0</v>
      </c>
      <c r="EB239" s="7">
        <f t="shared" si="667"/>
        <v>0</v>
      </c>
      <c r="EC239" s="7">
        <f t="shared" si="695"/>
        <v>0</v>
      </c>
      <c r="ED239" s="7">
        <f t="shared" si="560"/>
        <v>1</v>
      </c>
      <c r="EE239" s="7">
        <f t="shared" si="561"/>
        <v>1</v>
      </c>
      <c r="EF239" s="7">
        <f>IF(SUM(Data[[#This Row],[¿El agente presenta correctamente los beneficios del producto?23]:[¿El agente comunica beneficios emocionales al cliente?24]])=200%,100%,0%)</f>
        <v>1</v>
      </c>
      <c r="EG239" s="7">
        <f t="shared" si="562"/>
        <v>1</v>
      </c>
      <c r="EH239" s="7">
        <f t="shared" si="563"/>
        <v>1</v>
      </c>
      <c r="EI239" s="7">
        <f t="shared" si="564"/>
        <v>1</v>
      </c>
      <c r="EJ239" s="7">
        <f t="shared" si="696"/>
        <v>1</v>
      </c>
      <c r="EK239" s="7">
        <f t="shared" si="565"/>
        <v>1</v>
      </c>
      <c r="EL239" s="7">
        <f>+Data[[#This Row],[¿El agente explica los términos y condiciones del servicio?28]]</f>
        <v>1</v>
      </c>
      <c r="EM239" s="7">
        <f t="shared" si="566"/>
        <v>1</v>
      </c>
      <c r="EN239" s="7">
        <f>+Data[[#This Row],[¿El agente identifica correctamente la solicitud del cliente? 2]]</f>
        <v>1</v>
      </c>
      <c r="EO239" s="7">
        <f t="shared" si="567"/>
        <v>1</v>
      </c>
      <c r="EP239" s="7">
        <f t="shared" si="568"/>
        <v>1</v>
      </c>
      <c r="EQ239" s="7">
        <f t="shared" si="569"/>
        <v>1</v>
      </c>
      <c r="ER239" s="7">
        <f t="shared" si="697"/>
        <v>1</v>
      </c>
      <c r="ES239" s="7">
        <f t="shared" si="570"/>
        <v>1</v>
      </c>
      <c r="ET239" s="7">
        <f t="shared" si="571"/>
        <v>1</v>
      </c>
      <c r="EU239" s="7">
        <f t="shared" si="698"/>
        <v>1</v>
      </c>
      <c r="EV239" s="7">
        <f t="shared" si="572"/>
        <v>1</v>
      </c>
      <c r="EW239" s="7">
        <f t="shared" si="573"/>
        <v>1</v>
      </c>
      <c r="EX239" s="7">
        <f t="shared" si="668"/>
        <v>1</v>
      </c>
      <c r="EY239" s="7">
        <f t="shared" si="669"/>
        <v>1</v>
      </c>
      <c r="EZ239" s="7">
        <f t="shared" si="574"/>
        <v>1</v>
      </c>
      <c r="FA239" s="7">
        <f t="shared" si="670"/>
        <v>1</v>
      </c>
      <c r="FB239" s="7">
        <f t="shared" si="699"/>
        <v>1</v>
      </c>
      <c r="FC239" s="7">
        <f t="shared" si="700"/>
        <v>0</v>
      </c>
      <c r="FD239" s="7">
        <f t="shared" si="575"/>
        <v>1</v>
      </c>
      <c r="FE239" s="7">
        <f t="shared" si="576"/>
        <v>1</v>
      </c>
      <c r="FF239" s="7">
        <f t="shared" si="577"/>
        <v>1</v>
      </c>
      <c r="FG239" s="7">
        <f t="shared" si="578"/>
        <v>1</v>
      </c>
      <c r="FH239" s="7">
        <f t="shared" si="579"/>
        <v>1</v>
      </c>
      <c r="FI239" s="7">
        <f t="shared" si="580"/>
        <v>1</v>
      </c>
      <c r="FJ239" s="7">
        <f t="shared" si="701"/>
        <v>1</v>
      </c>
      <c r="FK239" s="7">
        <f t="shared" si="581"/>
        <v>1</v>
      </c>
      <c r="FL239" s="7">
        <f>+Data[[#This Row],[¿El agente gestiona la oferta según la campaña vigente?48]]</f>
        <v>1</v>
      </c>
      <c r="FM239" s="7">
        <f t="shared" si="582"/>
        <v>1</v>
      </c>
      <c r="FN239" s="7">
        <f t="shared" si="583"/>
        <v>1</v>
      </c>
      <c r="FO239" s="7">
        <f t="shared" si="584"/>
        <v>1</v>
      </c>
      <c r="FP239" s="7">
        <f t="shared" si="702"/>
        <v>1</v>
      </c>
      <c r="FQ239" s="7">
        <f t="shared" si="585"/>
        <v>1</v>
      </c>
      <c r="FR239" s="7">
        <f>+Data[[#This Row],[¿El agente registra correctamente todas las interacciones?52]]</f>
        <v>1</v>
      </c>
      <c r="FS239" s="7">
        <f t="shared" si="703"/>
        <v>1</v>
      </c>
      <c r="FT239" s="241">
        <f t="shared" si="586"/>
        <v>1</v>
      </c>
      <c r="FU239" s="7">
        <f>+Data[[#This Row],[¿El agente confirma la titularidad del cliente adecuadamente?53]]</f>
        <v>1</v>
      </c>
      <c r="FV239" s="241">
        <f t="shared" si="587"/>
        <v>1</v>
      </c>
      <c r="FW239" s="241">
        <f t="shared" si="588"/>
        <v>1</v>
      </c>
      <c r="FX239" s="7">
        <f t="shared" si="704"/>
        <v>1</v>
      </c>
      <c r="FY239" s="241">
        <f t="shared" si="589"/>
        <v>1</v>
      </c>
      <c r="FZ239" s="7">
        <f>+Data[[#This Row],[¿El agente evita compartir información sensible?56]]</f>
        <v>1</v>
      </c>
      <c r="GA239" s="7">
        <f t="shared" si="705"/>
        <v>1</v>
      </c>
      <c r="GB239" s="189">
        <f t="shared" si="706"/>
        <v>0.1</v>
      </c>
      <c r="GC239" s="189">
        <f t="shared" si="707"/>
        <v>0</v>
      </c>
      <c r="GD239" s="190">
        <f t="shared" si="708"/>
        <v>0.3</v>
      </c>
      <c r="GE239" s="190">
        <f t="shared" si="709"/>
        <v>0.3</v>
      </c>
      <c r="GF239" s="7">
        <f t="shared" si="710"/>
        <v>0.7</v>
      </c>
      <c r="GG239" s="187">
        <f>1</f>
        <v>1</v>
      </c>
      <c r="GH239" s="187">
        <f t="shared" si="590"/>
        <v>1</v>
      </c>
      <c r="GI239" t="str">
        <f t="shared" si="591"/>
        <v/>
      </c>
      <c r="GJ239" t="str">
        <f t="shared" si="592"/>
        <v/>
      </c>
      <c r="GK239" t="str">
        <f t="shared" si="593"/>
        <v/>
      </c>
      <c r="GN239" t="str">
        <f t="shared" si="594"/>
        <v/>
      </c>
      <c r="GO239" t="str">
        <f t="shared" si="595"/>
        <v/>
      </c>
      <c r="GP239" t="str">
        <f t="shared" si="596"/>
        <v/>
      </c>
      <c r="GQ239" t="str">
        <f t="shared" si="597"/>
        <v/>
      </c>
      <c r="GR239" t="str">
        <f t="shared" si="598"/>
        <v/>
      </c>
      <c r="GS239" t="str">
        <f t="shared" si="599"/>
        <v/>
      </c>
      <c r="GT239" t="str">
        <f t="shared" si="600"/>
        <v/>
      </c>
      <c r="GU239" t="e">
        <f>IF(#REF!="No",#REF!,"")</f>
        <v>#REF!</v>
      </c>
      <c r="GV239" t="str">
        <f t="shared" si="601"/>
        <v/>
      </c>
      <c r="GW239" t="str">
        <f t="shared" si="602"/>
        <v/>
      </c>
      <c r="GX239" t="str">
        <f t="shared" si="603"/>
        <v/>
      </c>
      <c r="GY239" t="str">
        <f t="shared" si="604"/>
        <v xml:space="preserve">¿El agente explica el ciclo de facturación adecuadamente? </v>
      </c>
      <c r="GZ239" t="str">
        <f t="shared" si="605"/>
        <v/>
      </c>
      <c r="HA239" t="str">
        <f t="shared" si="606"/>
        <v/>
      </c>
      <c r="HB239" t="str">
        <f t="shared" si="607"/>
        <v/>
      </c>
      <c r="HC239" t="str">
        <f t="shared" si="608"/>
        <v/>
      </c>
      <c r="HD239" t="str">
        <f t="shared" si="609"/>
        <v/>
      </c>
      <c r="HE239" t="str">
        <f t="shared" si="610"/>
        <v/>
      </c>
      <c r="HF239" t="str">
        <f t="shared" si="611"/>
        <v/>
      </c>
      <c r="HG239" t="str">
        <f t="shared" si="612"/>
        <v/>
      </c>
      <c r="HH239" t="str">
        <f t="shared" si="613"/>
        <v/>
      </c>
      <c r="HI239" t="str">
        <f t="shared" si="614"/>
        <v/>
      </c>
      <c r="HJ239" t="str">
        <f t="shared" si="615"/>
        <v/>
      </c>
      <c r="HK239" t="str">
        <f t="shared" si="616"/>
        <v/>
      </c>
      <c r="HL239" t="str">
        <f t="shared" si="617"/>
        <v/>
      </c>
      <c r="HM239" t="str">
        <f t="shared" si="618"/>
        <v/>
      </c>
      <c r="HN239" t="str">
        <f t="shared" si="619"/>
        <v/>
      </c>
      <c r="HO239" t="str">
        <f t="shared" si="620"/>
        <v/>
      </c>
      <c r="HP239" t="str">
        <f t="shared" si="621"/>
        <v/>
      </c>
      <c r="HQ239" t="e">
        <f>IF(#REF!="No",#REF!,"")</f>
        <v>#REF!</v>
      </c>
      <c r="HR239" t="e">
        <f>IF(#REF!="No",#REF!,"")</f>
        <v>#REF!</v>
      </c>
      <c r="HS239" t="str">
        <f t="shared" si="622"/>
        <v/>
      </c>
      <c r="HT239" t="str">
        <f t="shared" si="623"/>
        <v/>
      </c>
      <c r="HU239" t="str">
        <f t="shared" si="624"/>
        <v/>
      </c>
      <c r="HV239" t="str">
        <f t="shared" si="625"/>
        <v/>
      </c>
      <c r="HW239" t="str">
        <f t="shared" si="626"/>
        <v/>
      </c>
      <c r="HX239" t="str">
        <f t="shared" si="627"/>
        <v/>
      </c>
      <c r="HY239" t="str">
        <f t="shared" si="628"/>
        <v/>
      </c>
      <c r="HZ239" t="str">
        <f t="shared" si="629"/>
        <v/>
      </c>
      <c r="IA239" t="str">
        <f t="shared" si="630"/>
        <v/>
      </c>
      <c r="IB239" t="str">
        <f t="shared" si="631"/>
        <v/>
      </c>
      <c r="IC239" t="str">
        <f t="shared" si="632"/>
        <v/>
      </c>
      <c r="ID239" s="187" t="str">
        <f t="shared" si="633"/>
        <v/>
      </c>
      <c r="IE239" s="187" t="str">
        <f t="shared" si="634"/>
        <v/>
      </c>
      <c r="IF239" s="187" t="str">
        <f t="shared" si="635"/>
        <v/>
      </c>
      <c r="IG239" s="187" t="str">
        <f t="shared" si="636"/>
        <v/>
      </c>
      <c r="IH239" s="78" t="str">
        <f>A239&amp;" "&amp;F239&amp;" "&amp;Data[[#This Row],[mes]]</f>
        <v>Emily Nicolle Trejos Alvarado Outbound jun-26</v>
      </c>
      <c r="II239" s="78">
        <f t="shared" si="713"/>
        <v>2</v>
      </c>
      <c r="IJ239" s="78">
        <f t="shared" si="711"/>
        <v>0</v>
      </c>
      <c r="IK239" s="78">
        <f>IF(Data[[#This Row],[Muestra Critica]]&gt;0,Data[[#This Row],[Muestra Critica]],"")</f>
        <v>1</v>
      </c>
      <c r="IL239">
        <f>IF(IK239="","",COUNTIF($IK$3:$IK655,IK239))</f>
        <v>397</v>
      </c>
      <c r="IM239">
        <f t="shared" si="712"/>
        <v>0</v>
      </c>
      <c r="IN239" s="188" t="str">
        <f t="shared" si="637"/>
        <v>jun-26</v>
      </c>
      <c r="IO239" s="78"/>
      <c r="IP239" s="78"/>
      <c r="IQ239" s="78"/>
      <c r="IR239" s="78"/>
      <c r="IS239" s="78" t="str">
        <f ca="1">IFERROR(_xlfn.XLOOKUP(A:A,HC!B:B,HC!E:E,,0),0)</f>
        <v>&gt; 60 dias</v>
      </c>
    </row>
    <row r="240" spans="1:253" ht="15.5">
      <c r="A240" s="205" t="s">
        <v>296</v>
      </c>
      <c r="B240" s="205">
        <v>60576940</v>
      </c>
      <c r="C240" s="210">
        <v>46188</v>
      </c>
      <c r="D240" s="205" t="s">
        <v>441</v>
      </c>
      <c r="E240" s="205" t="s">
        <v>433</v>
      </c>
      <c r="F240" s="205" t="s">
        <v>32</v>
      </c>
      <c r="G240" s="205" t="s">
        <v>436</v>
      </c>
      <c r="H240" s="205" t="s">
        <v>457</v>
      </c>
      <c r="I240" s="206" t="s">
        <v>447</v>
      </c>
      <c r="J240" s="168" t="s">
        <v>33</v>
      </c>
      <c r="K240" s="168" t="s">
        <v>33</v>
      </c>
      <c r="L240" s="168" t="s">
        <v>33</v>
      </c>
      <c r="M240" s="168" t="s">
        <v>33</v>
      </c>
      <c r="N240" s="168" t="s">
        <v>33</v>
      </c>
      <c r="O240" s="168" t="s">
        <v>33</v>
      </c>
      <c r="P240" s="168" t="s">
        <v>33</v>
      </c>
      <c r="Q240" s="168" t="s">
        <v>33</v>
      </c>
      <c r="R240" s="168" t="s">
        <v>33</v>
      </c>
      <c r="S240" s="168" t="s">
        <v>33</v>
      </c>
      <c r="T240" s="168" t="s">
        <v>33</v>
      </c>
      <c r="U240" s="168" t="s">
        <v>33</v>
      </c>
      <c r="V240" s="169" t="s">
        <v>33</v>
      </c>
      <c r="W240" s="169" t="s">
        <v>33</v>
      </c>
      <c r="X240" s="169" t="s">
        <v>33</v>
      </c>
      <c r="Y240" s="169" t="s">
        <v>33</v>
      </c>
      <c r="Z240" s="169" t="s">
        <v>34</v>
      </c>
      <c r="AA240" s="169" t="s">
        <v>33</v>
      </c>
      <c r="AB240" s="169" t="s">
        <v>33</v>
      </c>
      <c r="AC240" s="169" t="s">
        <v>33</v>
      </c>
      <c r="AD240" s="169" t="s">
        <v>33</v>
      </c>
      <c r="AE240" s="169" t="s">
        <v>33</v>
      </c>
      <c r="AF240" s="169" t="s">
        <v>33</v>
      </c>
      <c r="AG240" s="169" t="s">
        <v>33</v>
      </c>
      <c r="AH240" s="169" t="s">
        <v>33</v>
      </c>
      <c r="AI240" s="169" t="s">
        <v>33</v>
      </c>
      <c r="AJ240" s="169" t="s">
        <v>33</v>
      </c>
      <c r="AK240" s="169" t="s">
        <v>33</v>
      </c>
      <c r="AL240" s="169" t="s">
        <v>33</v>
      </c>
      <c r="AM240" s="169" t="s">
        <v>33</v>
      </c>
      <c r="AN240" s="169" t="s">
        <v>33</v>
      </c>
      <c r="AO240" s="169" t="s">
        <v>33</v>
      </c>
      <c r="AP240" s="169" t="s">
        <v>33</v>
      </c>
      <c r="AQ240" s="169" t="s">
        <v>464</v>
      </c>
      <c r="AR240" s="169" t="s">
        <v>33</v>
      </c>
      <c r="AS240" s="169" t="s">
        <v>33</v>
      </c>
      <c r="AT240" s="169" t="s">
        <v>33</v>
      </c>
      <c r="AU240" s="169" t="s">
        <v>33</v>
      </c>
      <c r="AV240" s="169" t="s">
        <v>33</v>
      </c>
      <c r="AW240" s="169" t="s">
        <v>33</v>
      </c>
      <c r="AX240" s="169" t="s">
        <v>33</v>
      </c>
      <c r="AY240" s="169" t="s">
        <v>33</v>
      </c>
      <c r="AZ240" s="169" t="s">
        <v>33</v>
      </c>
      <c r="BA240" s="169" t="s">
        <v>33</v>
      </c>
      <c r="BB240" s="169" t="s">
        <v>33</v>
      </c>
      <c r="BC240" s="207" t="s">
        <v>33</v>
      </c>
      <c r="BD240" s="207" t="s">
        <v>33</v>
      </c>
      <c r="BE240" s="207" t="s">
        <v>33</v>
      </c>
      <c r="BF240" s="208" t="s">
        <v>33</v>
      </c>
      <c r="BG240" s="196"/>
      <c r="BH240" s="211" t="str">
        <f>Data[[#This Row],[Tipo de Muestra]]</f>
        <v>Critica</v>
      </c>
      <c r="BI240" s="196"/>
      <c r="BJ240" s="196"/>
      <c r="BK240">
        <f t="shared" si="545"/>
        <v>1</v>
      </c>
      <c r="BL240">
        <f t="shared" si="546"/>
        <v>1</v>
      </c>
      <c r="BM240">
        <f t="shared" si="672"/>
        <v>1</v>
      </c>
      <c r="BN240">
        <f t="shared" si="673"/>
        <v>1</v>
      </c>
      <c r="BO240">
        <f t="shared" si="674"/>
        <v>1</v>
      </c>
      <c r="BP240">
        <f t="shared" si="675"/>
        <v>1</v>
      </c>
      <c r="BQ240">
        <f t="shared" si="676"/>
        <v>1</v>
      </c>
      <c r="BR240">
        <f t="shared" si="677"/>
        <v>1</v>
      </c>
      <c r="BS240">
        <f t="shared" si="678"/>
        <v>1</v>
      </c>
      <c r="BT240">
        <f t="shared" si="679"/>
        <v>1</v>
      </c>
      <c r="BU240">
        <f t="shared" si="680"/>
        <v>1</v>
      </c>
      <c r="BV240">
        <f t="shared" si="681"/>
        <v>1</v>
      </c>
      <c r="BW240">
        <f t="shared" si="682"/>
        <v>1</v>
      </c>
      <c r="BX240">
        <f t="shared" si="683"/>
        <v>1</v>
      </c>
      <c r="BY240">
        <f t="shared" si="684"/>
        <v>1</v>
      </c>
      <c r="BZ240">
        <f t="shared" si="685"/>
        <v>1</v>
      </c>
      <c r="CA240">
        <f t="shared" si="686"/>
        <v>0</v>
      </c>
      <c r="CB240">
        <f t="shared" si="687"/>
        <v>1</v>
      </c>
      <c r="CC240">
        <f t="shared" si="688"/>
        <v>1</v>
      </c>
      <c r="CD240">
        <f t="shared" si="689"/>
        <v>1</v>
      </c>
      <c r="CE240">
        <f t="shared" si="690"/>
        <v>1</v>
      </c>
      <c r="CF240">
        <f t="shared" si="638"/>
        <v>1</v>
      </c>
      <c r="CG240">
        <f t="shared" si="639"/>
        <v>1</v>
      </c>
      <c r="CH240">
        <f t="shared" si="640"/>
        <v>1</v>
      </c>
      <c r="CI240">
        <f t="shared" si="641"/>
        <v>1</v>
      </c>
      <c r="CJ240">
        <f t="shared" si="642"/>
        <v>1</v>
      </c>
      <c r="CK240">
        <f t="shared" si="643"/>
        <v>1</v>
      </c>
      <c r="CL240">
        <f t="shared" si="644"/>
        <v>1</v>
      </c>
      <c r="CM240">
        <f t="shared" si="645"/>
        <v>1</v>
      </c>
      <c r="CN240">
        <f t="shared" si="646"/>
        <v>1</v>
      </c>
      <c r="CO240">
        <f t="shared" si="647"/>
        <v>1</v>
      </c>
      <c r="CP240">
        <f t="shared" si="648"/>
        <v>1</v>
      </c>
      <c r="CQ240">
        <f t="shared" si="649"/>
        <v>1</v>
      </c>
      <c r="CR240">
        <f t="shared" si="650"/>
        <v>1</v>
      </c>
      <c r="CS240">
        <f t="shared" si="651"/>
        <v>1</v>
      </c>
      <c r="CT240">
        <f t="shared" si="652"/>
        <v>1</v>
      </c>
      <c r="CU240">
        <f t="shared" si="653"/>
        <v>1</v>
      </c>
      <c r="CV240">
        <f t="shared" si="654"/>
        <v>1</v>
      </c>
      <c r="CW240">
        <f t="shared" si="655"/>
        <v>1</v>
      </c>
      <c r="CX240">
        <f t="shared" si="656"/>
        <v>1</v>
      </c>
      <c r="CY240">
        <f t="shared" si="657"/>
        <v>1</v>
      </c>
      <c r="CZ240">
        <f t="shared" si="658"/>
        <v>1</v>
      </c>
      <c r="DA240">
        <f t="shared" si="659"/>
        <v>1</v>
      </c>
      <c r="DB240">
        <f t="shared" si="660"/>
        <v>1</v>
      </c>
      <c r="DC240" s="187">
        <f t="shared" si="661"/>
        <v>1</v>
      </c>
      <c r="DD240" s="187">
        <f t="shared" si="662"/>
        <v>1</v>
      </c>
      <c r="DE240" s="187">
        <f t="shared" si="663"/>
        <v>1</v>
      </c>
      <c r="DF240" s="187">
        <f t="shared" si="547"/>
        <v>1</v>
      </c>
      <c r="DG240">
        <f t="shared" si="691"/>
        <v>1</v>
      </c>
      <c r="DH240" s="7">
        <f t="shared" si="548"/>
        <v>0.15</v>
      </c>
      <c r="DI240" s="7">
        <f t="shared" si="549"/>
        <v>0.15</v>
      </c>
      <c r="DJ240" s="7">
        <f t="shared" si="550"/>
        <v>0.15</v>
      </c>
      <c r="DK240" s="7">
        <f t="shared" si="692"/>
        <v>0.15</v>
      </c>
      <c r="DL240" s="7">
        <f t="shared" si="551"/>
        <v>0.3</v>
      </c>
      <c r="DM240" s="7">
        <f t="shared" si="552"/>
        <v>0.3</v>
      </c>
      <c r="DN240" s="7">
        <f t="shared" si="553"/>
        <v>0.3</v>
      </c>
      <c r="DO240" s="7">
        <f t="shared" si="554"/>
        <v>0.3</v>
      </c>
      <c r="DP240" s="7">
        <f>IF(MIN(Data[[#This Row],[¿El agente demuestra escucha activa durante la gestión?6]:[¿El agente parafrasea para confirmar entendimiento?9]])=0,0,30%)</f>
        <v>0.3</v>
      </c>
      <c r="DQ240" s="7">
        <f t="shared" si="555"/>
        <v>0.3</v>
      </c>
      <c r="DR240" s="7">
        <f t="shared" si="556"/>
        <v>0.3</v>
      </c>
      <c r="DS240" s="7">
        <f t="shared" si="557"/>
        <v>0.3</v>
      </c>
      <c r="DT240" s="7">
        <f t="shared" si="558"/>
        <v>0.3</v>
      </c>
      <c r="DU240" s="7">
        <f>IF(MIN(Data[[#This Row],[¿El agente adapta su comunicación al cliente?11]:[¿El agente utiliza el plural corporativo correctamente?14]])=0,0,30%)</f>
        <v>0.3</v>
      </c>
      <c r="DV240" s="7">
        <f t="shared" si="559"/>
        <v>0.25</v>
      </c>
      <c r="DW240" s="7">
        <f t="shared" si="693"/>
        <v>0.25</v>
      </c>
      <c r="DX240" s="7">
        <f t="shared" si="694"/>
        <v>1</v>
      </c>
      <c r="DY240" s="7">
        <f t="shared" si="664"/>
        <v>1</v>
      </c>
      <c r="DZ240" s="7">
        <f t="shared" si="665"/>
        <v>1</v>
      </c>
      <c r="EA240" s="7">
        <f t="shared" si="666"/>
        <v>1</v>
      </c>
      <c r="EB240" s="7">
        <f t="shared" si="667"/>
        <v>1</v>
      </c>
      <c r="EC240" s="7">
        <f t="shared" si="695"/>
        <v>1</v>
      </c>
      <c r="ED240" s="7">
        <f t="shared" si="560"/>
        <v>0</v>
      </c>
      <c r="EE240" s="7">
        <f t="shared" si="561"/>
        <v>1</v>
      </c>
      <c r="EF240" s="7">
        <f>IF(SUM(Data[[#This Row],[¿El agente presenta correctamente los beneficios del producto?23]:[¿El agente comunica beneficios emocionales al cliente?24]])=200%,100%,0%)</f>
        <v>0</v>
      </c>
      <c r="EG240" s="7">
        <f t="shared" si="562"/>
        <v>1</v>
      </c>
      <c r="EH240" s="7">
        <f t="shared" si="563"/>
        <v>1</v>
      </c>
      <c r="EI240" s="7">
        <f t="shared" si="564"/>
        <v>1</v>
      </c>
      <c r="EJ240" s="7">
        <f t="shared" si="696"/>
        <v>1</v>
      </c>
      <c r="EK240" s="7">
        <f t="shared" si="565"/>
        <v>1</v>
      </c>
      <c r="EL240" s="7">
        <f>+Data[[#This Row],[¿El agente explica los términos y condiciones del servicio?28]]</f>
        <v>1</v>
      </c>
      <c r="EM240" s="7">
        <f t="shared" si="566"/>
        <v>1</v>
      </c>
      <c r="EN240" s="7">
        <f>+Data[[#This Row],[¿El agente identifica correctamente la solicitud del cliente? 2]]</f>
        <v>1</v>
      </c>
      <c r="EO240" s="7">
        <f t="shared" si="567"/>
        <v>1</v>
      </c>
      <c r="EP240" s="7">
        <f t="shared" si="568"/>
        <v>1</v>
      </c>
      <c r="EQ240" s="7">
        <f t="shared" si="569"/>
        <v>1</v>
      </c>
      <c r="ER240" s="7">
        <f t="shared" si="697"/>
        <v>1</v>
      </c>
      <c r="ES240" s="7">
        <f t="shared" si="570"/>
        <v>1</v>
      </c>
      <c r="ET240" s="7">
        <f t="shared" si="571"/>
        <v>1</v>
      </c>
      <c r="EU240" s="7">
        <f t="shared" si="698"/>
        <v>1</v>
      </c>
      <c r="EV240" s="7">
        <f t="shared" si="572"/>
        <v>1</v>
      </c>
      <c r="EW240" s="7">
        <f t="shared" si="573"/>
        <v>1</v>
      </c>
      <c r="EX240" s="7">
        <f t="shared" si="668"/>
        <v>1</v>
      </c>
      <c r="EY240" s="7">
        <f t="shared" si="669"/>
        <v>1</v>
      </c>
      <c r="EZ240" s="7">
        <f t="shared" si="574"/>
        <v>1</v>
      </c>
      <c r="FA240" s="7">
        <f t="shared" si="670"/>
        <v>1</v>
      </c>
      <c r="FB240" s="7">
        <f t="shared" si="699"/>
        <v>1</v>
      </c>
      <c r="FC240" s="7">
        <f t="shared" si="700"/>
        <v>0</v>
      </c>
      <c r="FD240" s="7">
        <f t="shared" si="575"/>
        <v>1</v>
      </c>
      <c r="FE240" s="7">
        <f t="shared" si="576"/>
        <v>1</v>
      </c>
      <c r="FF240" s="7">
        <f t="shared" si="577"/>
        <v>1</v>
      </c>
      <c r="FG240" s="7">
        <f t="shared" si="578"/>
        <v>1</v>
      </c>
      <c r="FH240" s="7">
        <f t="shared" si="579"/>
        <v>1</v>
      </c>
      <c r="FI240" s="7">
        <f t="shared" si="580"/>
        <v>1</v>
      </c>
      <c r="FJ240" s="7">
        <f t="shared" si="701"/>
        <v>1</v>
      </c>
      <c r="FK240" s="7">
        <f t="shared" si="581"/>
        <v>1</v>
      </c>
      <c r="FL240" s="7">
        <f>+Data[[#This Row],[¿El agente gestiona la oferta según la campaña vigente?48]]</f>
        <v>1</v>
      </c>
      <c r="FM240" s="7">
        <f t="shared" si="582"/>
        <v>1</v>
      </c>
      <c r="FN240" s="7">
        <f t="shared" si="583"/>
        <v>1</v>
      </c>
      <c r="FO240" s="7">
        <f t="shared" si="584"/>
        <v>1</v>
      </c>
      <c r="FP240" s="7">
        <f t="shared" si="702"/>
        <v>1</v>
      </c>
      <c r="FQ240" s="7">
        <f t="shared" si="585"/>
        <v>1</v>
      </c>
      <c r="FR240" s="7">
        <f>+Data[[#This Row],[¿El agente registra correctamente todas las interacciones?52]]</f>
        <v>1</v>
      </c>
      <c r="FS240" s="7">
        <f t="shared" si="703"/>
        <v>1</v>
      </c>
      <c r="FT240" s="241">
        <f t="shared" si="586"/>
        <v>1</v>
      </c>
      <c r="FU240" s="7">
        <f>+Data[[#This Row],[¿El agente confirma la titularidad del cliente adecuadamente?53]]</f>
        <v>1</v>
      </c>
      <c r="FV240" s="241">
        <f t="shared" si="587"/>
        <v>1</v>
      </c>
      <c r="FW240" s="241">
        <f t="shared" si="588"/>
        <v>1</v>
      </c>
      <c r="FX240" s="7">
        <f t="shared" si="704"/>
        <v>1</v>
      </c>
      <c r="FY240" s="241">
        <f t="shared" si="589"/>
        <v>1</v>
      </c>
      <c r="FZ240" s="7">
        <f>+Data[[#This Row],[¿El agente evita compartir información sensible?56]]</f>
        <v>1</v>
      </c>
      <c r="GA240" s="7">
        <f t="shared" si="705"/>
        <v>1</v>
      </c>
      <c r="GB240" s="189">
        <f t="shared" si="706"/>
        <v>0.1</v>
      </c>
      <c r="GC240" s="189">
        <f t="shared" si="707"/>
        <v>0</v>
      </c>
      <c r="GD240" s="190">
        <f t="shared" si="708"/>
        <v>0.3</v>
      </c>
      <c r="GE240" s="190">
        <f t="shared" si="709"/>
        <v>0.3</v>
      </c>
      <c r="GF240" s="7">
        <f t="shared" si="710"/>
        <v>0.7</v>
      </c>
      <c r="GG240" s="187">
        <f>1</f>
        <v>1</v>
      </c>
      <c r="GH240" s="187">
        <f t="shared" si="590"/>
        <v>1</v>
      </c>
      <c r="GI240" t="str">
        <f t="shared" si="591"/>
        <v/>
      </c>
      <c r="GJ240" t="str">
        <f t="shared" si="592"/>
        <v/>
      </c>
      <c r="GK240" t="str">
        <f t="shared" si="593"/>
        <v/>
      </c>
      <c r="GN240" t="str">
        <f t="shared" si="594"/>
        <v/>
      </c>
      <c r="GO240" t="str">
        <f t="shared" si="595"/>
        <v/>
      </c>
      <c r="GP240" t="str">
        <f t="shared" si="596"/>
        <v/>
      </c>
      <c r="GQ240" t="str">
        <f t="shared" si="597"/>
        <v/>
      </c>
      <c r="GR240" t="str">
        <f t="shared" si="598"/>
        <v/>
      </c>
      <c r="GS240" t="str">
        <f t="shared" si="599"/>
        <v/>
      </c>
      <c r="GT240" t="str">
        <f t="shared" si="600"/>
        <v/>
      </c>
      <c r="GU240" t="e">
        <f>IF(#REF!="No",#REF!,"")</f>
        <v>#REF!</v>
      </c>
      <c r="GV240" t="str">
        <f t="shared" si="601"/>
        <v/>
      </c>
      <c r="GW240" t="str">
        <f t="shared" si="602"/>
        <v/>
      </c>
      <c r="GX240" t="str">
        <f t="shared" si="603"/>
        <v/>
      </c>
      <c r="GY240" t="str">
        <f t="shared" si="604"/>
        <v/>
      </c>
      <c r="GZ240" t="str">
        <f t="shared" si="605"/>
        <v xml:space="preserve">¿El agente presenta correctamente los beneficios del producto? </v>
      </c>
      <c r="HA240" t="str">
        <f t="shared" si="606"/>
        <v/>
      </c>
      <c r="HB240" t="str">
        <f t="shared" si="607"/>
        <v/>
      </c>
      <c r="HC240" t="str">
        <f t="shared" si="608"/>
        <v/>
      </c>
      <c r="HD240" t="str">
        <f t="shared" si="609"/>
        <v/>
      </c>
      <c r="HE240" t="str">
        <f t="shared" si="610"/>
        <v/>
      </c>
      <c r="HF240" t="str">
        <f t="shared" si="611"/>
        <v/>
      </c>
      <c r="HG240" t="str">
        <f t="shared" si="612"/>
        <v/>
      </c>
      <c r="HH240" t="str">
        <f t="shared" si="613"/>
        <v/>
      </c>
      <c r="HI240" t="str">
        <f t="shared" si="614"/>
        <v/>
      </c>
      <c r="HJ240" t="str">
        <f t="shared" si="615"/>
        <v/>
      </c>
      <c r="HK240" t="str">
        <f t="shared" si="616"/>
        <v/>
      </c>
      <c r="HL240" t="str">
        <f t="shared" si="617"/>
        <v/>
      </c>
      <c r="HM240" t="str">
        <f t="shared" si="618"/>
        <v/>
      </c>
      <c r="HN240" t="str">
        <f t="shared" si="619"/>
        <v/>
      </c>
      <c r="HO240" t="str">
        <f t="shared" si="620"/>
        <v/>
      </c>
      <c r="HP240" t="str">
        <f t="shared" si="621"/>
        <v/>
      </c>
      <c r="HQ240" t="e">
        <f>IF(#REF!="No",#REF!,"")</f>
        <v>#REF!</v>
      </c>
      <c r="HR240" t="e">
        <f>IF(#REF!="No",#REF!,"")</f>
        <v>#REF!</v>
      </c>
      <c r="HS240" t="str">
        <f t="shared" si="622"/>
        <v/>
      </c>
      <c r="HT240" t="str">
        <f t="shared" si="623"/>
        <v/>
      </c>
      <c r="HU240" t="str">
        <f t="shared" si="624"/>
        <v/>
      </c>
      <c r="HV240" t="str">
        <f t="shared" si="625"/>
        <v/>
      </c>
      <c r="HW240" t="str">
        <f t="shared" si="626"/>
        <v/>
      </c>
      <c r="HX240" t="str">
        <f t="shared" si="627"/>
        <v/>
      </c>
      <c r="HY240" t="str">
        <f t="shared" si="628"/>
        <v/>
      </c>
      <c r="HZ240" t="str">
        <f t="shared" si="629"/>
        <v/>
      </c>
      <c r="IA240" t="str">
        <f t="shared" si="630"/>
        <v/>
      </c>
      <c r="IB240" t="str">
        <f t="shared" si="631"/>
        <v/>
      </c>
      <c r="IC240" t="str">
        <f t="shared" si="632"/>
        <v/>
      </c>
      <c r="ID240" s="187" t="str">
        <f t="shared" si="633"/>
        <v/>
      </c>
      <c r="IE240" s="187" t="str">
        <f t="shared" si="634"/>
        <v/>
      </c>
      <c r="IF240" s="187" t="str">
        <f t="shared" si="635"/>
        <v/>
      </c>
      <c r="IG240" s="187" t="str">
        <f t="shared" si="636"/>
        <v/>
      </c>
      <c r="IH240" s="78" t="str">
        <f>A240&amp;" "&amp;F240&amp;" "&amp;Data[[#This Row],[mes]]</f>
        <v>Marielvis del Carmen Sibaja Murillo Outbound jun-26</v>
      </c>
      <c r="II240" s="78">
        <f t="shared" si="713"/>
        <v>2</v>
      </c>
      <c r="IJ240" s="78">
        <f t="shared" si="711"/>
        <v>0</v>
      </c>
      <c r="IK240" s="78">
        <f>IF(Data[[#This Row],[Muestra Critica]]&gt;0,Data[[#This Row],[Muestra Critica]],"")</f>
        <v>1</v>
      </c>
      <c r="IL240">
        <f>IF(IK240="","",COUNTIF($IK$3:$IK656,IK240))</f>
        <v>397</v>
      </c>
      <c r="IM240">
        <f t="shared" si="712"/>
        <v>0</v>
      </c>
      <c r="IN240" s="188" t="str">
        <f t="shared" si="637"/>
        <v>jun-26</v>
      </c>
      <c r="IO240" s="78"/>
      <c r="IP240" s="78"/>
      <c r="IQ240" s="78"/>
      <c r="IR240" s="78"/>
      <c r="IS240" s="78" t="str">
        <f ca="1">IFERROR(_xlfn.XLOOKUP(A:A,HC!B:B,HC!E:E,,0),0)</f>
        <v>&gt; 60 dias</v>
      </c>
    </row>
    <row r="241" spans="1:253" ht="15.5">
      <c r="A241" s="205" t="s">
        <v>299</v>
      </c>
      <c r="B241" s="205">
        <v>65209357</v>
      </c>
      <c r="C241" s="210">
        <v>46188</v>
      </c>
      <c r="D241" s="205" t="s">
        <v>441</v>
      </c>
      <c r="E241" s="205" t="s">
        <v>433</v>
      </c>
      <c r="F241" s="205" t="s">
        <v>32</v>
      </c>
      <c r="G241" s="205" t="s">
        <v>436</v>
      </c>
      <c r="H241" s="205" t="s">
        <v>457</v>
      </c>
      <c r="I241" s="206" t="s">
        <v>447</v>
      </c>
      <c r="J241" s="168" t="s">
        <v>33</v>
      </c>
      <c r="K241" s="168" t="s">
        <v>33</v>
      </c>
      <c r="L241" s="168" t="s">
        <v>33</v>
      </c>
      <c r="M241" s="168" t="s">
        <v>33</v>
      </c>
      <c r="N241" s="168" t="s">
        <v>33</v>
      </c>
      <c r="O241" s="168" t="s">
        <v>33</v>
      </c>
      <c r="P241" s="168" t="s">
        <v>33</v>
      </c>
      <c r="Q241" s="168" t="s">
        <v>33</v>
      </c>
      <c r="R241" s="168" t="s">
        <v>33</v>
      </c>
      <c r="S241" s="168" t="s">
        <v>33</v>
      </c>
      <c r="T241" s="168" t="s">
        <v>33</v>
      </c>
      <c r="U241" s="168" t="s">
        <v>33</v>
      </c>
      <c r="V241" s="169" t="s">
        <v>33</v>
      </c>
      <c r="W241" s="169" t="s">
        <v>33</v>
      </c>
      <c r="X241" s="169" t="s">
        <v>33</v>
      </c>
      <c r="Y241" s="169" t="s">
        <v>33</v>
      </c>
      <c r="Z241" s="169" t="s">
        <v>34</v>
      </c>
      <c r="AA241" s="169" t="s">
        <v>33</v>
      </c>
      <c r="AB241" s="169" t="s">
        <v>33</v>
      </c>
      <c r="AC241" s="169" t="s">
        <v>33</v>
      </c>
      <c r="AD241" s="169" t="s">
        <v>33</v>
      </c>
      <c r="AE241" s="169" t="s">
        <v>33</v>
      </c>
      <c r="AF241" s="169" t="s">
        <v>33</v>
      </c>
      <c r="AG241" s="169" t="s">
        <v>33</v>
      </c>
      <c r="AH241" s="169" t="s">
        <v>33</v>
      </c>
      <c r="AI241" s="169" t="s">
        <v>33</v>
      </c>
      <c r="AJ241" s="169" t="s">
        <v>33</v>
      </c>
      <c r="AK241" s="169" t="s">
        <v>33</v>
      </c>
      <c r="AL241" s="169" t="s">
        <v>33</v>
      </c>
      <c r="AM241" s="169" t="s">
        <v>33</v>
      </c>
      <c r="AN241" s="169" t="s">
        <v>34</v>
      </c>
      <c r="AO241" s="169" t="s">
        <v>33</v>
      </c>
      <c r="AP241" s="169" t="s">
        <v>33</v>
      </c>
      <c r="AQ241" s="169" t="s">
        <v>464</v>
      </c>
      <c r="AR241" s="169" t="s">
        <v>33</v>
      </c>
      <c r="AS241" s="169" t="s">
        <v>33</v>
      </c>
      <c r="AT241" s="169" t="s">
        <v>33</v>
      </c>
      <c r="AU241" s="169" t="s">
        <v>33</v>
      </c>
      <c r="AV241" s="169" t="s">
        <v>33</v>
      </c>
      <c r="AW241" s="169" t="s">
        <v>33</v>
      </c>
      <c r="AX241" s="169" t="s">
        <v>33</v>
      </c>
      <c r="AY241" s="169" t="s">
        <v>33</v>
      </c>
      <c r="AZ241" s="169" t="s">
        <v>33</v>
      </c>
      <c r="BA241" s="169" t="s">
        <v>33</v>
      </c>
      <c r="BB241" s="169" t="s">
        <v>33</v>
      </c>
      <c r="BC241" s="207" t="s">
        <v>33</v>
      </c>
      <c r="BD241" s="207" t="s">
        <v>33</v>
      </c>
      <c r="BE241" s="207" t="s">
        <v>33</v>
      </c>
      <c r="BF241" s="208" t="s">
        <v>33</v>
      </c>
      <c r="BG241" s="196"/>
      <c r="BH241" s="211" t="str">
        <f>Data[[#This Row],[Tipo de Muestra]]</f>
        <v>Critica</v>
      </c>
      <c r="BI241" s="196"/>
      <c r="BJ241" s="196"/>
      <c r="BK241">
        <f t="shared" si="545"/>
        <v>1</v>
      </c>
      <c r="BL241">
        <f t="shared" si="546"/>
        <v>1</v>
      </c>
      <c r="BM241">
        <f t="shared" si="672"/>
        <v>1</v>
      </c>
      <c r="BN241">
        <f t="shared" si="673"/>
        <v>1</v>
      </c>
      <c r="BO241">
        <f t="shared" si="674"/>
        <v>1</v>
      </c>
      <c r="BP241">
        <f t="shared" si="675"/>
        <v>1</v>
      </c>
      <c r="BQ241">
        <f t="shared" si="676"/>
        <v>1</v>
      </c>
      <c r="BR241">
        <f t="shared" si="677"/>
        <v>1</v>
      </c>
      <c r="BS241">
        <f t="shared" si="678"/>
        <v>1</v>
      </c>
      <c r="BT241">
        <f t="shared" si="679"/>
        <v>1</v>
      </c>
      <c r="BU241">
        <f t="shared" si="680"/>
        <v>1</v>
      </c>
      <c r="BV241">
        <f t="shared" si="681"/>
        <v>1</v>
      </c>
      <c r="BW241">
        <f t="shared" si="682"/>
        <v>1</v>
      </c>
      <c r="BX241">
        <f t="shared" si="683"/>
        <v>1</v>
      </c>
      <c r="BY241">
        <f t="shared" si="684"/>
        <v>1</v>
      </c>
      <c r="BZ241">
        <f t="shared" si="685"/>
        <v>1</v>
      </c>
      <c r="CA241">
        <f t="shared" si="686"/>
        <v>0</v>
      </c>
      <c r="CB241">
        <f t="shared" si="687"/>
        <v>1</v>
      </c>
      <c r="CC241">
        <f t="shared" si="688"/>
        <v>1</v>
      </c>
      <c r="CD241">
        <f t="shared" si="689"/>
        <v>1</v>
      </c>
      <c r="CE241">
        <f t="shared" si="690"/>
        <v>1</v>
      </c>
      <c r="CF241">
        <f t="shared" si="638"/>
        <v>1</v>
      </c>
      <c r="CG241">
        <f t="shared" si="639"/>
        <v>1</v>
      </c>
      <c r="CH241">
        <f t="shared" si="640"/>
        <v>1</v>
      </c>
      <c r="CI241">
        <f t="shared" si="641"/>
        <v>1</v>
      </c>
      <c r="CJ241">
        <f t="shared" si="642"/>
        <v>1</v>
      </c>
      <c r="CK241">
        <f t="shared" si="643"/>
        <v>1</v>
      </c>
      <c r="CL241">
        <f t="shared" si="644"/>
        <v>1</v>
      </c>
      <c r="CM241">
        <f t="shared" si="645"/>
        <v>1</v>
      </c>
      <c r="CN241">
        <f t="shared" si="646"/>
        <v>0</v>
      </c>
      <c r="CO241">
        <f t="shared" si="647"/>
        <v>1</v>
      </c>
      <c r="CP241">
        <f t="shared" si="648"/>
        <v>1</v>
      </c>
      <c r="CQ241">
        <f t="shared" si="649"/>
        <v>1</v>
      </c>
      <c r="CR241">
        <f t="shared" si="650"/>
        <v>1</v>
      </c>
      <c r="CS241">
        <f t="shared" si="651"/>
        <v>1</v>
      </c>
      <c r="CT241">
        <f t="shared" si="652"/>
        <v>1</v>
      </c>
      <c r="CU241">
        <f t="shared" si="653"/>
        <v>1</v>
      </c>
      <c r="CV241">
        <f t="shared" si="654"/>
        <v>1</v>
      </c>
      <c r="CW241">
        <f t="shared" si="655"/>
        <v>1</v>
      </c>
      <c r="CX241">
        <f t="shared" si="656"/>
        <v>1</v>
      </c>
      <c r="CY241">
        <f t="shared" si="657"/>
        <v>1</v>
      </c>
      <c r="CZ241">
        <f t="shared" si="658"/>
        <v>1</v>
      </c>
      <c r="DA241">
        <f t="shared" si="659"/>
        <v>1</v>
      </c>
      <c r="DB241">
        <f t="shared" si="660"/>
        <v>1</v>
      </c>
      <c r="DC241" s="187">
        <f t="shared" si="661"/>
        <v>1</v>
      </c>
      <c r="DD241" s="187">
        <f t="shared" si="662"/>
        <v>1</v>
      </c>
      <c r="DE241" s="187">
        <f t="shared" si="663"/>
        <v>1</v>
      </c>
      <c r="DF241" s="187">
        <f t="shared" si="547"/>
        <v>1</v>
      </c>
      <c r="DG241">
        <f t="shared" si="691"/>
        <v>1</v>
      </c>
      <c r="DH241" s="7">
        <f t="shared" si="548"/>
        <v>0.15</v>
      </c>
      <c r="DI241" s="7">
        <f t="shared" si="549"/>
        <v>0.15</v>
      </c>
      <c r="DJ241" s="7">
        <f t="shared" si="550"/>
        <v>0.15</v>
      </c>
      <c r="DK241" s="7">
        <f t="shared" si="692"/>
        <v>0.15</v>
      </c>
      <c r="DL241" s="7">
        <f t="shared" si="551"/>
        <v>0.3</v>
      </c>
      <c r="DM241" s="7">
        <f t="shared" si="552"/>
        <v>0.3</v>
      </c>
      <c r="DN241" s="7">
        <f t="shared" si="553"/>
        <v>0.3</v>
      </c>
      <c r="DO241" s="7">
        <f t="shared" si="554"/>
        <v>0.3</v>
      </c>
      <c r="DP241" s="7">
        <f>IF(MIN(Data[[#This Row],[¿El agente demuestra escucha activa durante la gestión?6]:[¿El agente parafrasea para confirmar entendimiento?9]])=0,0,30%)</f>
        <v>0.3</v>
      </c>
      <c r="DQ241" s="7">
        <f t="shared" si="555"/>
        <v>0.3</v>
      </c>
      <c r="DR241" s="7">
        <f t="shared" si="556"/>
        <v>0.3</v>
      </c>
      <c r="DS241" s="7">
        <f t="shared" si="557"/>
        <v>0.3</v>
      </c>
      <c r="DT241" s="7">
        <f t="shared" si="558"/>
        <v>0.3</v>
      </c>
      <c r="DU241" s="7">
        <f>IF(MIN(Data[[#This Row],[¿El agente adapta su comunicación al cliente?11]:[¿El agente utiliza el plural corporativo correctamente?14]])=0,0,30%)</f>
        <v>0.3</v>
      </c>
      <c r="DV241" s="7">
        <f t="shared" si="559"/>
        <v>0.25</v>
      </c>
      <c r="DW241" s="7">
        <f t="shared" si="693"/>
        <v>0.25</v>
      </c>
      <c r="DX241" s="7">
        <f t="shared" si="694"/>
        <v>1</v>
      </c>
      <c r="DY241" s="7">
        <f t="shared" si="664"/>
        <v>1</v>
      </c>
      <c r="DZ241" s="7">
        <f t="shared" si="665"/>
        <v>1</v>
      </c>
      <c r="EA241" s="7">
        <f t="shared" si="666"/>
        <v>1</v>
      </c>
      <c r="EB241" s="7">
        <f t="shared" si="667"/>
        <v>1</v>
      </c>
      <c r="EC241" s="7">
        <f t="shared" si="695"/>
        <v>1</v>
      </c>
      <c r="ED241" s="7">
        <f t="shared" si="560"/>
        <v>0</v>
      </c>
      <c r="EE241" s="7">
        <f t="shared" si="561"/>
        <v>1</v>
      </c>
      <c r="EF241" s="7">
        <f>IF(SUM(Data[[#This Row],[¿El agente presenta correctamente los beneficios del producto?23]:[¿El agente comunica beneficios emocionales al cliente?24]])=200%,100%,0%)</f>
        <v>0</v>
      </c>
      <c r="EG241" s="7">
        <f t="shared" si="562"/>
        <v>1</v>
      </c>
      <c r="EH241" s="7">
        <f t="shared" si="563"/>
        <v>1</v>
      </c>
      <c r="EI241" s="7">
        <f t="shared" si="564"/>
        <v>1</v>
      </c>
      <c r="EJ241" s="7">
        <f t="shared" si="696"/>
        <v>1</v>
      </c>
      <c r="EK241" s="7">
        <f t="shared" si="565"/>
        <v>1</v>
      </c>
      <c r="EL241" s="7">
        <f>+Data[[#This Row],[¿El agente explica los términos y condiciones del servicio?28]]</f>
        <v>1</v>
      </c>
      <c r="EM241" s="7">
        <f t="shared" si="566"/>
        <v>1</v>
      </c>
      <c r="EN241" s="7">
        <f>+Data[[#This Row],[¿El agente identifica correctamente la solicitud del cliente? 2]]</f>
        <v>1</v>
      </c>
      <c r="EO241" s="7">
        <f t="shared" si="567"/>
        <v>1</v>
      </c>
      <c r="EP241" s="7">
        <f t="shared" si="568"/>
        <v>1</v>
      </c>
      <c r="EQ241" s="7">
        <f t="shared" si="569"/>
        <v>1</v>
      </c>
      <c r="ER241" s="7">
        <f t="shared" si="697"/>
        <v>1</v>
      </c>
      <c r="ES241" s="7">
        <f t="shared" si="570"/>
        <v>1</v>
      </c>
      <c r="ET241" s="7">
        <f t="shared" si="571"/>
        <v>1</v>
      </c>
      <c r="EU241" s="7">
        <f t="shared" si="698"/>
        <v>1</v>
      </c>
      <c r="EV241" s="7">
        <f t="shared" si="572"/>
        <v>1</v>
      </c>
      <c r="EW241" s="7">
        <f t="shared" si="573"/>
        <v>1</v>
      </c>
      <c r="EX241" s="7">
        <f t="shared" si="668"/>
        <v>1</v>
      </c>
      <c r="EY241" s="7">
        <f t="shared" si="669"/>
        <v>1</v>
      </c>
      <c r="EZ241" s="7">
        <f t="shared" si="574"/>
        <v>1</v>
      </c>
      <c r="FA241" s="7">
        <f t="shared" si="670"/>
        <v>1</v>
      </c>
      <c r="FB241" s="7">
        <f t="shared" si="699"/>
        <v>1</v>
      </c>
      <c r="FC241" s="7">
        <f t="shared" si="700"/>
        <v>0</v>
      </c>
      <c r="FD241" s="7">
        <f t="shared" si="575"/>
        <v>1</v>
      </c>
      <c r="FE241" s="7">
        <f t="shared" si="576"/>
        <v>1</v>
      </c>
      <c r="FF241" s="7">
        <f t="shared" si="577"/>
        <v>1</v>
      </c>
      <c r="FG241" s="7">
        <f t="shared" si="578"/>
        <v>1</v>
      </c>
      <c r="FH241" s="7">
        <f t="shared" si="579"/>
        <v>1</v>
      </c>
      <c r="FI241" s="7">
        <f t="shared" si="580"/>
        <v>1</v>
      </c>
      <c r="FJ241" s="7">
        <f t="shared" si="701"/>
        <v>1</v>
      </c>
      <c r="FK241" s="7">
        <f t="shared" si="581"/>
        <v>1</v>
      </c>
      <c r="FL241" s="7">
        <f>+Data[[#This Row],[¿El agente gestiona la oferta según la campaña vigente?48]]</f>
        <v>1</v>
      </c>
      <c r="FM241" s="7">
        <f t="shared" si="582"/>
        <v>1</v>
      </c>
      <c r="FN241" s="7">
        <f t="shared" si="583"/>
        <v>1</v>
      </c>
      <c r="FO241" s="7">
        <f t="shared" si="584"/>
        <v>1</v>
      </c>
      <c r="FP241" s="7">
        <f t="shared" si="702"/>
        <v>1</v>
      </c>
      <c r="FQ241" s="7">
        <f t="shared" si="585"/>
        <v>1</v>
      </c>
      <c r="FR241" s="7">
        <f>+Data[[#This Row],[¿El agente registra correctamente todas las interacciones?52]]</f>
        <v>1</v>
      </c>
      <c r="FS241" s="7">
        <f t="shared" si="703"/>
        <v>1</v>
      </c>
      <c r="FT241" s="241">
        <f t="shared" si="586"/>
        <v>1</v>
      </c>
      <c r="FU241" s="7">
        <f>+Data[[#This Row],[¿El agente confirma la titularidad del cliente adecuadamente?53]]</f>
        <v>1</v>
      </c>
      <c r="FV241" s="241">
        <f t="shared" si="587"/>
        <v>1</v>
      </c>
      <c r="FW241" s="241">
        <f t="shared" si="588"/>
        <v>1</v>
      </c>
      <c r="FX241" s="7">
        <f t="shared" si="704"/>
        <v>1</v>
      </c>
      <c r="FY241" s="241">
        <f t="shared" si="589"/>
        <v>1</v>
      </c>
      <c r="FZ241" s="7">
        <f>+Data[[#This Row],[¿El agente evita compartir información sensible?56]]</f>
        <v>1</v>
      </c>
      <c r="GA241" s="7">
        <f t="shared" si="705"/>
        <v>1</v>
      </c>
      <c r="GB241" s="189">
        <f t="shared" si="706"/>
        <v>0.1</v>
      </c>
      <c r="GC241" s="189">
        <f t="shared" si="707"/>
        <v>0</v>
      </c>
      <c r="GD241" s="190">
        <f t="shared" si="708"/>
        <v>0.3</v>
      </c>
      <c r="GE241" s="190">
        <f t="shared" si="709"/>
        <v>0.3</v>
      </c>
      <c r="GF241" s="7">
        <f t="shared" si="710"/>
        <v>0.7</v>
      </c>
      <c r="GG241" s="187">
        <f>1</f>
        <v>1</v>
      </c>
      <c r="GH241" s="187">
        <f t="shared" si="590"/>
        <v>1</v>
      </c>
      <c r="GI241" t="str">
        <f t="shared" si="591"/>
        <v/>
      </c>
      <c r="GJ241" t="str">
        <f t="shared" si="592"/>
        <v/>
      </c>
      <c r="GK241" t="str">
        <f t="shared" si="593"/>
        <v/>
      </c>
      <c r="GN241" t="str">
        <f t="shared" si="594"/>
        <v/>
      </c>
      <c r="GO241" t="str">
        <f t="shared" si="595"/>
        <v/>
      </c>
      <c r="GP241" t="str">
        <f t="shared" si="596"/>
        <v/>
      </c>
      <c r="GQ241" t="str">
        <f t="shared" si="597"/>
        <v/>
      </c>
      <c r="GR241" t="str">
        <f t="shared" si="598"/>
        <v/>
      </c>
      <c r="GS241" t="str">
        <f t="shared" si="599"/>
        <v/>
      </c>
      <c r="GT241" t="str">
        <f t="shared" si="600"/>
        <v/>
      </c>
      <c r="GU241" t="e">
        <f>IF(#REF!="No",#REF!,"")</f>
        <v>#REF!</v>
      </c>
      <c r="GV241" t="str">
        <f t="shared" si="601"/>
        <v/>
      </c>
      <c r="GW241" t="str">
        <f t="shared" si="602"/>
        <v/>
      </c>
      <c r="GX241" t="str">
        <f t="shared" si="603"/>
        <v/>
      </c>
      <c r="GY241" t="str">
        <f t="shared" si="604"/>
        <v/>
      </c>
      <c r="GZ241" t="str">
        <f t="shared" si="605"/>
        <v xml:space="preserve">¿El agente presenta correctamente los beneficios del producto? </v>
      </c>
      <c r="HA241" t="str">
        <f t="shared" si="606"/>
        <v/>
      </c>
      <c r="HB241" t="str">
        <f t="shared" si="607"/>
        <v/>
      </c>
      <c r="HC241" t="str">
        <f t="shared" si="608"/>
        <v/>
      </c>
      <c r="HD241" t="str">
        <f t="shared" si="609"/>
        <v/>
      </c>
      <c r="HE241" t="str">
        <f t="shared" si="610"/>
        <v/>
      </c>
      <c r="HF241" t="str">
        <f t="shared" si="611"/>
        <v/>
      </c>
      <c r="HG241" t="str">
        <f t="shared" si="612"/>
        <v/>
      </c>
      <c r="HH241" t="str">
        <f t="shared" si="613"/>
        <v/>
      </c>
      <c r="HI241" t="str">
        <f t="shared" si="614"/>
        <v/>
      </c>
      <c r="HJ241" t="str">
        <f t="shared" si="615"/>
        <v/>
      </c>
      <c r="HK241" t="str">
        <f t="shared" si="616"/>
        <v/>
      </c>
      <c r="HL241" t="str">
        <f t="shared" si="617"/>
        <v/>
      </c>
      <c r="HM241" t="str">
        <f t="shared" si="618"/>
        <v/>
      </c>
      <c r="HN241" t="str">
        <f t="shared" si="619"/>
        <v xml:space="preserve">¿El agente identifica cuentas malas cuando corresponde? </v>
      </c>
      <c r="HO241" t="str">
        <f t="shared" si="620"/>
        <v/>
      </c>
      <c r="HP241" t="str">
        <f t="shared" si="621"/>
        <v/>
      </c>
      <c r="HQ241" t="e">
        <f>IF(#REF!="No",#REF!,"")</f>
        <v>#REF!</v>
      </c>
      <c r="HR241" t="e">
        <f>IF(#REF!="No",#REF!,"")</f>
        <v>#REF!</v>
      </c>
      <c r="HS241" t="str">
        <f t="shared" si="622"/>
        <v/>
      </c>
      <c r="HT241" t="str">
        <f t="shared" si="623"/>
        <v/>
      </c>
      <c r="HU241" t="str">
        <f t="shared" si="624"/>
        <v/>
      </c>
      <c r="HV241" t="str">
        <f t="shared" si="625"/>
        <v/>
      </c>
      <c r="HW241" t="str">
        <f t="shared" si="626"/>
        <v/>
      </c>
      <c r="HX241" t="str">
        <f t="shared" si="627"/>
        <v/>
      </c>
      <c r="HY241" t="str">
        <f t="shared" si="628"/>
        <v/>
      </c>
      <c r="HZ241" t="str">
        <f t="shared" si="629"/>
        <v/>
      </c>
      <c r="IA241" t="str">
        <f t="shared" si="630"/>
        <v/>
      </c>
      <c r="IB241" t="str">
        <f t="shared" si="631"/>
        <v/>
      </c>
      <c r="IC241" t="str">
        <f t="shared" si="632"/>
        <v/>
      </c>
      <c r="ID241" s="187" t="str">
        <f t="shared" si="633"/>
        <v/>
      </c>
      <c r="IE241" s="187" t="str">
        <f t="shared" si="634"/>
        <v/>
      </c>
      <c r="IF241" s="187" t="str">
        <f t="shared" si="635"/>
        <v/>
      </c>
      <c r="IG241" s="187" t="str">
        <f t="shared" si="636"/>
        <v/>
      </c>
      <c r="IH241" s="78" t="str">
        <f>A241&amp;" "&amp;F241&amp;" "&amp;Data[[#This Row],[mes]]</f>
        <v>Eloisa Itzel Ojo Moreno Outbound jun-26</v>
      </c>
      <c r="II241" s="78">
        <f t="shared" si="713"/>
        <v>2</v>
      </c>
      <c r="IJ241" s="78">
        <f t="shared" si="711"/>
        <v>0</v>
      </c>
      <c r="IK241" s="78">
        <f>IF(Data[[#This Row],[Muestra Critica]]&gt;0,Data[[#This Row],[Muestra Critica]],"")</f>
        <v>1</v>
      </c>
      <c r="IL241">
        <f>IF(IK241="","",COUNTIF($IK$3:$IK657,IK241))</f>
        <v>397</v>
      </c>
      <c r="IM241">
        <f t="shared" si="712"/>
        <v>0</v>
      </c>
      <c r="IN241" s="188" t="str">
        <f t="shared" si="637"/>
        <v>jun-26</v>
      </c>
      <c r="IO241" s="78"/>
      <c r="IP241" s="78"/>
      <c r="IQ241" s="78"/>
      <c r="IR241" s="78"/>
      <c r="IS241" s="78" t="str">
        <f ca="1">IFERROR(_xlfn.XLOOKUP(A:A,HC!B:B,HC!E:E,,0),0)</f>
        <v>&gt; 60 dias</v>
      </c>
    </row>
    <row r="242" spans="1:253" ht="15.5">
      <c r="A242" s="205" t="s">
        <v>306</v>
      </c>
      <c r="B242" s="205">
        <v>68092715</v>
      </c>
      <c r="C242" s="210">
        <v>46188</v>
      </c>
      <c r="D242" s="205" t="s">
        <v>441</v>
      </c>
      <c r="E242" s="205" t="s">
        <v>433</v>
      </c>
      <c r="F242" s="205" t="s">
        <v>32</v>
      </c>
      <c r="G242" s="205" t="s">
        <v>436</v>
      </c>
      <c r="H242" s="205" t="s">
        <v>457</v>
      </c>
      <c r="I242" s="206" t="s">
        <v>447</v>
      </c>
      <c r="J242" s="168" t="s">
        <v>33</v>
      </c>
      <c r="K242" s="168" t="s">
        <v>33</v>
      </c>
      <c r="L242" s="168" t="s">
        <v>33</v>
      </c>
      <c r="M242" s="168" t="s">
        <v>33</v>
      </c>
      <c r="N242" s="168" t="s">
        <v>33</v>
      </c>
      <c r="O242" s="168" t="s">
        <v>33</v>
      </c>
      <c r="P242" s="168" t="s">
        <v>33</v>
      </c>
      <c r="Q242" s="168" t="s">
        <v>33</v>
      </c>
      <c r="R242" s="168" t="s">
        <v>33</v>
      </c>
      <c r="S242" s="168" t="s">
        <v>33</v>
      </c>
      <c r="T242" s="168" t="s">
        <v>33</v>
      </c>
      <c r="U242" s="168" t="s">
        <v>33</v>
      </c>
      <c r="V242" s="169" t="s">
        <v>33</v>
      </c>
      <c r="W242" s="169" t="s">
        <v>33</v>
      </c>
      <c r="X242" s="169" t="s">
        <v>33</v>
      </c>
      <c r="Y242" s="169" t="s">
        <v>33</v>
      </c>
      <c r="Z242" s="169" t="s">
        <v>34</v>
      </c>
      <c r="AA242" s="169" t="s">
        <v>33</v>
      </c>
      <c r="AB242" s="169" t="s">
        <v>33</v>
      </c>
      <c r="AC242" s="169" t="s">
        <v>33</v>
      </c>
      <c r="AD242" s="169" t="s">
        <v>33</v>
      </c>
      <c r="AE242" s="169" t="s">
        <v>33</v>
      </c>
      <c r="AF242" s="169" t="s">
        <v>33</v>
      </c>
      <c r="AG242" s="169" t="s">
        <v>33</v>
      </c>
      <c r="AH242" s="169" t="s">
        <v>33</v>
      </c>
      <c r="AI242" s="169" t="s">
        <v>33</v>
      </c>
      <c r="AJ242" s="169" t="s">
        <v>33</v>
      </c>
      <c r="AK242" s="169" t="s">
        <v>33</v>
      </c>
      <c r="AL242" s="169" t="s">
        <v>33</v>
      </c>
      <c r="AM242" s="169" t="s">
        <v>33</v>
      </c>
      <c r="AN242" s="169" t="s">
        <v>33</v>
      </c>
      <c r="AO242" s="169" t="s">
        <v>33</v>
      </c>
      <c r="AP242" s="169" t="s">
        <v>33</v>
      </c>
      <c r="AQ242" s="169" t="s">
        <v>464</v>
      </c>
      <c r="AR242" s="169" t="s">
        <v>33</v>
      </c>
      <c r="AS242" s="169" t="s">
        <v>33</v>
      </c>
      <c r="AT242" s="169" t="s">
        <v>33</v>
      </c>
      <c r="AU242" s="169" t="s">
        <v>33</v>
      </c>
      <c r="AV242" s="169" t="s">
        <v>33</v>
      </c>
      <c r="AW242" s="169" t="s">
        <v>33</v>
      </c>
      <c r="AX242" s="169" t="s">
        <v>33</v>
      </c>
      <c r="AY242" s="169" t="s">
        <v>33</v>
      </c>
      <c r="AZ242" s="169" t="s">
        <v>33</v>
      </c>
      <c r="BA242" s="169" t="s">
        <v>33</v>
      </c>
      <c r="BB242" s="169" t="s">
        <v>33</v>
      </c>
      <c r="BC242" s="207" t="s">
        <v>33</v>
      </c>
      <c r="BD242" s="207" t="s">
        <v>33</v>
      </c>
      <c r="BE242" s="207" t="s">
        <v>33</v>
      </c>
      <c r="BF242" s="208" t="s">
        <v>33</v>
      </c>
      <c r="BG242" s="196"/>
      <c r="BH242" s="211" t="str">
        <f>Data[[#This Row],[Tipo de Muestra]]</f>
        <v>Critica</v>
      </c>
      <c r="BI242" s="196"/>
      <c r="BJ242" s="196"/>
      <c r="BK242">
        <f t="shared" si="545"/>
        <v>1</v>
      </c>
      <c r="BL242">
        <f t="shared" si="546"/>
        <v>1</v>
      </c>
      <c r="BM242">
        <f t="shared" si="672"/>
        <v>1</v>
      </c>
      <c r="BN242">
        <f t="shared" si="673"/>
        <v>1</v>
      </c>
      <c r="BO242">
        <f t="shared" si="674"/>
        <v>1</v>
      </c>
      <c r="BP242">
        <f t="shared" si="675"/>
        <v>1</v>
      </c>
      <c r="BQ242">
        <f t="shared" si="676"/>
        <v>1</v>
      </c>
      <c r="BR242">
        <f t="shared" si="677"/>
        <v>1</v>
      </c>
      <c r="BS242">
        <f t="shared" si="678"/>
        <v>1</v>
      </c>
      <c r="BT242">
        <f t="shared" si="679"/>
        <v>1</v>
      </c>
      <c r="BU242">
        <f t="shared" si="680"/>
        <v>1</v>
      </c>
      <c r="BV242">
        <f t="shared" si="681"/>
        <v>1</v>
      </c>
      <c r="BW242">
        <f t="shared" si="682"/>
        <v>1</v>
      </c>
      <c r="BX242">
        <f t="shared" si="683"/>
        <v>1</v>
      </c>
      <c r="BY242">
        <f t="shared" si="684"/>
        <v>1</v>
      </c>
      <c r="BZ242">
        <f t="shared" si="685"/>
        <v>1</v>
      </c>
      <c r="CA242">
        <f t="shared" si="686"/>
        <v>0</v>
      </c>
      <c r="CB242">
        <f t="shared" si="687"/>
        <v>1</v>
      </c>
      <c r="CC242">
        <f t="shared" si="688"/>
        <v>1</v>
      </c>
      <c r="CD242">
        <f t="shared" si="689"/>
        <v>1</v>
      </c>
      <c r="CE242">
        <f t="shared" si="690"/>
        <v>1</v>
      </c>
      <c r="CF242">
        <f t="shared" si="638"/>
        <v>1</v>
      </c>
      <c r="CG242">
        <f t="shared" si="639"/>
        <v>1</v>
      </c>
      <c r="CH242">
        <f t="shared" si="640"/>
        <v>1</v>
      </c>
      <c r="CI242">
        <f t="shared" si="641"/>
        <v>1</v>
      </c>
      <c r="CJ242">
        <f t="shared" si="642"/>
        <v>1</v>
      </c>
      <c r="CK242">
        <f t="shared" si="643"/>
        <v>1</v>
      </c>
      <c r="CL242">
        <f t="shared" si="644"/>
        <v>1</v>
      </c>
      <c r="CM242">
        <f t="shared" si="645"/>
        <v>1</v>
      </c>
      <c r="CN242">
        <f t="shared" si="646"/>
        <v>1</v>
      </c>
      <c r="CO242">
        <f t="shared" si="647"/>
        <v>1</v>
      </c>
      <c r="CP242">
        <f t="shared" si="648"/>
        <v>1</v>
      </c>
      <c r="CQ242">
        <f t="shared" si="649"/>
        <v>1</v>
      </c>
      <c r="CR242">
        <f t="shared" si="650"/>
        <v>1</v>
      </c>
      <c r="CS242">
        <f t="shared" si="651"/>
        <v>1</v>
      </c>
      <c r="CT242">
        <f t="shared" si="652"/>
        <v>1</v>
      </c>
      <c r="CU242">
        <f t="shared" si="653"/>
        <v>1</v>
      </c>
      <c r="CV242">
        <f t="shared" si="654"/>
        <v>1</v>
      </c>
      <c r="CW242">
        <f t="shared" si="655"/>
        <v>1</v>
      </c>
      <c r="CX242">
        <f t="shared" si="656"/>
        <v>1</v>
      </c>
      <c r="CY242">
        <f t="shared" si="657"/>
        <v>1</v>
      </c>
      <c r="CZ242">
        <f t="shared" si="658"/>
        <v>1</v>
      </c>
      <c r="DA242">
        <f t="shared" si="659"/>
        <v>1</v>
      </c>
      <c r="DB242">
        <f t="shared" si="660"/>
        <v>1</v>
      </c>
      <c r="DC242" s="187">
        <f t="shared" si="661"/>
        <v>1</v>
      </c>
      <c r="DD242" s="187">
        <f t="shared" si="662"/>
        <v>1</v>
      </c>
      <c r="DE242" s="187">
        <f t="shared" si="663"/>
        <v>1</v>
      </c>
      <c r="DF242" s="187">
        <f t="shared" si="547"/>
        <v>1</v>
      </c>
      <c r="DG242">
        <f t="shared" si="691"/>
        <v>1</v>
      </c>
      <c r="DH242" s="7">
        <f t="shared" si="548"/>
        <v>0.15</v>
      </c>
      <c r="DI242" s="7">
        <f t="shared" si="549"/>
        <v>0.15</v>
      </c>
      <c r="DJ242" s="7">
        <f t="shared" si="550"/>
        <v>0.15</v>
      </c>
      <c r="DK242" s="7">
        <f t="shared" si="692"/>
        <v>0.15</v>
      </c>
      <c r="DL242" s="7">
        <f t="shared" si="551"/>
        <v>0.3</v>
      </c>
      <c r="DM242" s="7">
        <f t="shared" si="552"/>
        <v>0.3</v>
      </c>
      <c r="DN242" s="7">
        <f t="shared" si="553"/>
        <v>0.3</v>
      </c>
      <c r="DO242" s="7">
        <f t="shared" si="554"/>
        <v>0.3</v>
      </c>
      <c r="DP242" s="7">
        <f>IF(MIN(Data[[#This Row],[¿El agente demuestra escucha activa durante la gestión?6]:[¿El agente parafrasea para confirmar entendimiento?9]])=0,0,30%)</f>
        <v>0.3</v>
      </c>
      <c r="DQ242" s="7">
        <f t="shared" si="555"/>
        <v>0.3</v>
      </c>
      <c r="DR242" s="7">
        <f t="shared" si="556"/>
        <v>0.3</v>
      </c>
      <c r="DS242" s="7">
        <f t="shared" si="557"/>
        <v>0.3</v>
      </c>
      <c r="DT242" s="7">
        <f t="shared" si="558"/>
        <v>0.3</v>
      </c>
      <c r="DU242" s="7">
        <f>IF(MIN(Data[[#This Row],[¿El agente adapta su comunicación al cliente?11]:[¿El agente utiliza el plural corporativo correctamente?14]])=0,0,30%)</f>
        <v>0.3</v>
      </c>
      <c r="DV242" s="7">
        <f t="shared" si="559"/>
        <v>0.25</v>
      </c>
      <c r="DW242" s="7">
        <f t="shared" si="693"/>
        <v>0.25</v>
      </c>
      <c r="DX242" s="7">
        <f t="shared" si="694"/>
        <v>1</v>
      </c>
      <c r="DY242" s="7">
        <f t="shared" si="664"/>
        <v>1</v>
      </c>
      <c r="DZ242" s="7">
        <f t="shared" si="665"/>
        <v>1</v>
      </c>
      <c r="EA242" s="7">
        <f t="shared" si="666"/>
        <v>1</v>
      </c>
      <c r="EB242" s="7">
        <f t="shared" si="667"/>
        <v>1</v>
      </c>
      <c r="EC242" s="7">
        <f t="shared" si="695"/>
        <v>1</v>
      </c>
      <c r="ED242" s="7">
        <f t="shared" si="560"/>
        <v>0</v>
      </c>
      <c r="EE242" s="7">
        <f t="shared" si="561"/>
        <v>1</v>
      </c>
      <c r="EF242" s="7">
        <f>IF(SUM(Data[[#This Row],[¿El agente presenta correctamente los beneficios del producto?23]:[¿El agente comunica beneficios emocionales al cliente?24]])=200%,100%,0%)</f>
        <v>0</v>
      </c>
      <c r="EG242" s="7">
        <f t="shared" si="562"/>
        <v>1</v>
      </c>
      <c r="EH242" s="7">
        <f t="shared" si="563"/>
        <v>1</v>
      </c>
      <c r="EI242" s="7">
        <f t="shared" si="564"/>
        <v>1</v>
      </c>
      <c r="EJ242" s="7">
        <f t="shared" si="696"/>
        <v>1</v>
      </c>
      <c r="EK242" s="7">
        <f t="shared" si="565"/>
        <v>1</v>
      </c>
      <c r="EL242" s="7">
        <f>+Data[[#This Row],[¿El agente explica los términos y condiciones del servicio?28]]</f>
        <v>1</v>
      </c>
      <c r="EM242" s="7">
        <f t="shared" si="566"/>
        <v>1</v>
      </c>
      <c r="EN242" s="7">
        <f>+Data[[#This Row],[¿El agente identifica correctamente la solicitud del cliente? 2]]</f>
        <v>1</v>
      </c>
      <c r="EO242" s="7">
        <f t="shared" si="567"/>
        <v>1</v>
      </c>
      <c r="EP242" s="7">
        <f t="shared" si="568"/>
        <v>1</v>
      </c>
      <c r="EQ242" s="7">
        <f t="shared" si="569"/>
        <v>1</v>
      </c>
      <c r="ER242" s="7">
        <f t="shared" si="697"/>
        <v>1</v>
      </c>
      <c r="ES242" s="7">
        <f t="shared" si="570"/>
        <v>1</v>
      </c>
      <c r="ET242" s="7">
        <f t="shared" si="571"/>
        <v>1</v>
      </c>
      <c r="EU242" s="7">
        <f t="shared" si="698"/>
        <v>1</v>
      </c>
      <c r="EV242" s="7">
        <f t="shared" si="572"/>
        <v>1</v>
      </c>
      <c r="EW242" s="7">
        <f t="shared" si="573"/>
        <v>1</v>
      </c>
      <c r="EX242" s="7">
        <f t="shared" si="668"/>
        <v>1</v>
      </c>
      <c r="EY242" s="7">
        <f t="shared" si="669"/>
        <v>1</v>
      </c>
      <c r="EZ242" s="7">
        <f t="shared" si="574"/>
        <v>1</v>
      </c>
      <c r="FA242" s="7">
        <f t="shared" si="670"/>
        <v>1</v>
      </c>
      <c r="FB242" s="7">
        <f t="shared" si="699"/>
        <v>1</v>
      </c>
      <c r="FC242" s="7">
        <f t="shared" si="700"/>
        <v>0</v>
      </c>
      <c r="FD242" s="7">
        <f t="shared" si="575"/>
        <v>1</v>
      </c>
      <c r="FE242" s="7">
        <f t="shared" si="576"/>
        <v>1</v>
      </c>
      <c r="FF242" s="7">
        <f t="shared" si="577"/>
        <v>1</v>
      </c>
      <c r="FG242" s="7">
        <f t="shared" si="578"/>
        <v>1</v>
      </c>
      <c r="FH242" s="7">
        <f t="shared" si="579"/>
        <v>1</v>
      </c>
      <c r="FI242" s="7">
        <f t="shared" si="580"/>
        <v>1</v>
      </c>
      <c r="FJ242" s="7">
        <f t="shared" si="701"/>
        <v>1</v>
      </c>
      <c r="FK242" s="7">
        <f t="shared" si="581"/>
        <v>1</v>
      </c>
      <c r="FL242" s="7">
        <f>+Data[[#This Row],[¿El agente gestiona la oferta según la campaña vigente?48]]</f>
        <v>1</v>
      </c>
      <c r="FM242" s="7">
        <f t="shared" si="582"/>
        <v>1</v>
      </c>
      <c r="FN242" s="7">
        <f t="shared" si="583"/>
        <v>1</v>
      </c>
      <c r="FO242" s="7">
        <f t="shared" si="584"/>
        <v>1</v>
      </c>
      <c r="FP242" s="7">
        <f t="shared" si="702"/>
        <v>1</v>
      </c>
      <c r="FQ242" s="7">
        <f t="shared" si="585"/>
        <v>1</v>
      </c>
      <c r="FR242" s="7">
        <f>+Data[[#This Row],[¿El agente registra correctamente todas las interacciones?52]]</f>
        <v>1</v>
      </c>
      <c r="FS242" s="7">
        <f t="shared" si="703"/>
        <v>1</v>
      </c>
      <c r="FT242" s="241">
        <f t="shared" si="586"/>
        <v>1</v>
      </c>
      <c r="FU242" s="7">
        <f>+Data[[#This Row],[¿El agente confirma la titularidad del cliente adecuadamente?53]]</f>
        <v>1</v>
      </c>
      <c r="FV242" s="241">
        <f t="shared" si="587"/>
        <v>1</v>
      </c>
      <c r="FW242" s="241">
        <f t="shared" si="588"/>
        <v>1</v>
      </c>
      <c r="FX242" s="7">
        <f t="shared" si="704"/>
        <v>1</v>
      </c>
      <c r="FY242" s="241">
        <f t="shared" si="589"/>
        <v>1</v>
      </c>
      <c r="FZ242" s="7">
        <f>+Data[[#This Row],[¿El agente evita compartir información sensible?56]]</f>
        <v>1</v>
      </c>
      <c r="GA242" s="7">
        <f t="shared" si="705"/>
        <v>1</v>
      </c>
      <c r="GB242" s="189">
        <f t="shared" si="706"/>
        <v>0.1</v>
      </c>
      <c r="GC242" s="189">
        <f t="shared" si="707"/>
        <v>0</v>
      </c>
      <c r="GD242" s="190">
        <f t="shared" si="708"/>
        <v>0.3</v>
      </c>
      <c r="GE242" s="190">
        <f t="shared" si="709"/>
        <v>0.3</v>
      </c>
      <c r="GF242" s="7">
        <f t="shared" si="710"/>
        <v>0.7</v>
      </c>
      <c r="GG242" s="187">
        <f>1</f>
        <v>1</v>
      </c>
      <c r="GH242" s="187">
        <f t="shared" si="590"/>
        <v>1</v>
      </c>
      <c r="GI242" t="str">
        <f t="shared" si="591"/>
        <v/>
      </c>
      <c r="GJ242" t="str">
        <f t="shared" si="592"/>
        <v/>
      </c>
      <c r="GK242" t="str">
        <f t="shared" si="593"/>
        <v/>
      </c>
      <c r="GN242" t="str">
        <f t="shared" si="594"/>
        <v/>
      </c>
      <c r="GO242" t="str">
        <f t="shared" si="595"/>
        <v/>
      </c>
      <c r="GP242" t="str">
        <f t="shared" si="596"/>
        <v/>
      </c>
      <c r="GQ242" t="str">
        <f t="shared" si="597"/>
        <v/>
      </c>
      <c r="GR242" t="str">
        <f t="shared" si="598"/>
        <v/>
      </c>
      <c r="GS242" t="str">
        <f t="shared" si="599"/>
        <v/>
      </c>
      <c r="GT242" t="str">
        <f t="shared" si="600"/>
        <v/>
      </c>
      <c r="GU242" t="e">
        <f>IF(#REF!="No",#REF!,"")</f>
        <v>#REF!</v>
      </c>
      <c r="GV242" t="str">
        <f t="shared" si="601"/>
        <v/>
      </c>
      <c r="GW242" t="str">
        <f t="shared" si="602"/>
        <v/>
      </c>
      <c r="GX242" t="str">
        <f t="shared" si="603"/>
        <v/>
      </c>
      <c r="GY242" t="str">
        <f t="shared" si="604"/>
        <v/>
      </c>
      <c r="GZ242" t="str">
        <f t="shared" si="605"/>
        <v xml:space="preserve">¿El agente presenta correctamente los beneficios del producto? </v>
      </c>
      <c r="HA242" t="str">
        <f t="shared" si="606"/>
        <v/>
      </c>
      <c r="HB242" t="str">
        <f t="shared" si="607"/>
        <v/>
      </c>
      <c r="HC242" t="str">
        <f t="shared" si="608"/>
        <v/>
      </c>
      <c r="HD242" t="str">
        <f t="shared" si="609"/>
        <v/>
      </c>
      <c r="HE242" t="str">
        <f t="shared" si="610"/>
        <v/>
      </c>
      <c r="HF242" t="str">
        <f t="shared" si="611"/>
        <v/>
      </c>
      <c r="HG242" t="str">
        <f t="shared" si="612"/>
        <v/>
      </c>
      <c r="HH242" t="str">
        <f t="shared" si="613"/>
        <v/>
      </c>
      <c r="HI242" t="str">
        <f t="shared" si="614"/>
        <v/>
      </c>
      <c r="HJ242" t="str">
        <f t="shared" si="615"/>
        <v/>
      </c>
      <c r="HK242" t="str">
        <f t="shared" si="616"/>
        <v/>
      </c>
      <c r="HL242" t="str">
        <f t="shared" si="617"/>
        <v/>
      </c>
      <c r="HM242" t="str">
        <f t="shared" si="618"/>
        <v/>
      </c>
      <c r="HN242" t="str">
        <f t="shared" si="619"/>
        <v/>
      </c>
      <c r="HO242" t="str">
        <f t="shared" si="620"/>
        <v/>
      </c>
      <c r="HP242" t="str">
        <f t="shared" si="621"/>
        <v/>
      </c>
      <c r="HQ242" t="e">
        <f>IF(#REF!="No",#REF!,"")</f>
        <v>#REF!</v>
      </c>
      <c r="HR242" t="e">
        <f>IF(#REF!="No",#REF!,"")</f>
        <v>#REF!</v>
      </c>
      <c r="HS242" t="str">
        <f t="shared" si="622"/>
        <v/>
      </c>
      <c r="HT242" t="str">
        <f t="shared" si="623"/>
        <v/>
      </c>
      <c r="HU242" t="str">
        <f t="shared" si="624"/>
        <v/>
      </c>
      <c r="HV242" t="str">
        <f t="shared" si="625"/>
        <v/>
      </c>
      <c r="HW242" t="str">
        <f t="shared" si="626"/>
        <v/>
      </c>
      <c r="HX242" t="str">
        <f t="shared" si="627"/>
        <v/>
      </c>
      <c r="HY242" t="str">
        <f t="shared" si="628"/>
        <v/>
      </c>
      <c r="HZ242" t="str">
        <f t="shared" si="629"/>
        <v/>
      </c>
      <c r="IA242" t="str">
        <f t="shared" si="630"/>
        <v/>
      </c>
      <c r="IB242" t="str">
        <f t="shared" si="631"/>
        <v/>
      </c>
      <c r="IC242" t="str">
        <f t="shared" si="632"/>
        <v/>
      </c>
      <c r="ID242" s="187" t="str">
        <f t="shared" si="633"/>
        <v/>
      </c>
      <c r="IE242" s="187" t="str">
        <f t="shared" si="634"/>
        <v/>
      </c>
      <c r="IF242" s="187" t="str">
        <f t="shared" si="635"/>
        <v/>
      </c>
      <c r="IG242" s="187" t="str">
        <f t="shared" si="636"/>
        <v/>
      </c>
      <c r="IH242" s="78" t="str">
        <f>A242&amp;" "&amp;F242&amp;" "&amp;Data[[#This Row],[mes]]</f>
        <v>Lee Omar Dean Valenzuela Outbound jun-26</v>
      </c>
      <c r="II242" s="78">
        <f t="shared" si="713"/>
        <v>2</v>
      </c>
      <c r="IJ242" s="78">
        <f t="shared" si="711"/>
        <v>0</v>
      </c>
      <c r="IK242" s="78">
        <f>IF(Data[[#This Row],[Muestra Critica]]&gt;0,Data[[#This Row],[Muestra Critica]],"")</f>
        <v>1</v>
      </c>
      <c r="IL242">
        <f>IF(IK242="","",COUNTIF($IK$3:$IK658,IK242))</f>
        <v>397</v>
      </c>
      <c r="IM242">
        <f t="shared" si="712"/>
        <v>0</v>
      </c>
      <c r="IN242" s="188" t="str">
        <f t="shared" si="637"/>
        <v>jun-26</v>
      </c>
      <c r="IO242" s="78"/>
      <c r="IP242" s="78"/>
      <c r="IQ242" s="78"/>
      <c r="IR242" s="78"/>
      <c r="IS242" s="78" t="str">
        <f ca="1">IFERROR(_xlfn.XLOOKUP(A:A,HC!B:B,HC!E:E,,0),0)</f>
        <v>&gt; 60 dias</v>
      </c>
    </row>
    <row r="243" spans="1:253" ht="15.5">
      <c r="A243" s="205" t="s">
        <v>301</v>
      </c>
      <c r="B243" s="205">
        <v>66876098</v>
      </c>
      <c r="C243" s="210">
        <v>46188</v>
      </c>
      <c r="D243" s="205" t="s">
        <v>441</v>
      </c>
      <c r="E243" s="205" t="s">
        <v>433</v>
      </c>
      <c r="F243" s="205" t="s">
        <v>32</v>
      </c>
      <c r="G243" s="205" t="s">
        <v>436</v>
      </c>
      <c r="H243" s="205" t="s">
        <v>457</v>
      </c>
      <c r="I243" s="206" t="s">
        <v>447</v>
      </c>
      <c r="J243" s="168" t="s">
        <v>33</v>
      </c>
      <c r="K243" s="168" t="s">
        <v>33</v>
      </c>
      <c r="L243" s="168" t="s">
        <v>33</v>
      </c>
      <c r="M243" s="168" t="s">
        <v>33</v>
      </c>
      <c r="N243" s="168" t="s">
        <v>33</v>
      </c>
      <c r="O243" s="168" t="s">
        <v>33</v>
      </c>
      <c r="P243" s="168" t="s">
        <v>33</v>
      </c>
      <c r="Q243" s="168" t="s">
        <v>33</v>
      </c>
      <c r="R243" s="168" t="s">
        <v>33</v>
      </c>
      <c r="S243" s="168" t="s">
        <v>33</v>
      </c>
      <c r="T243" s="168" t="s">
        <v>33</v>
      </c>
      <c r="U243" s="168" t="s">
        <v>33</v>
      </c>
      <c r="V243" s="169" t="s">
        <v>33</v>
      </c>
      <c r="W243" s="169" t="s">
        <v>33</v>
      </c>
      <c r="X243" s="169" t="s">
        <v>33</v>
      </c>
      <c r="Y243" s="169" t="s">
        <v>33</v>
      </c>
      <c r="Z243" s="169" t="s">
        <v>33</v>
      </c>
      <c r="AA243" s="169" t="s">
        <v>33</v>
      </c>
      <c r="AB243" s="169" t="s">
        <v>33</v>
      </c>
      <c r="AC243" s="169" t="s">
        <v>33</v>
      </c>
      <c r="AD243" s="169" t="s">
        <v>33</v>
      </c>
      <c r="AE243" s="169" t="s">
        <v>33</v>
      </c>
      <c r="AF243" s="169" t="s">
        <v>33</v>
      </c>
      <c r="AG243" s="169" t="s">
        <v>33</v>
      </c>
      <c r="AH243" s="169" t="s">
        <v>33</v>
      </c>
      <c r="AI243" s="169" t="s">
        <v>33</v>
      </c>
      <c r="AJ243" s="169" t="s">
        <v>33</v>
      </c>
      <c r="AK243" s="169" t="s">
        <v>33</v>
      </c>
      <c r="AL243" s="169" t="s">
        <v>33</v>
      </c>
      <c r="AM243" s="169" t="s">
        <v>33</v>
      </c>
      <c r="AN243" s="169" t="s">
        <v>34</v>
      </c>
      <c r="AO243" s="169" t="s">
        <v>33</v>
      </c>
      <c r="AP243" s="169" t="s">
        <v>33</v>
      </c>
      <c r="AQ243" s="169" t="s">
        <v>464</v>
      </c>
      <c r="AR243" s="169" t="s">
        <v>33</v>
      </c>
      <c r="AS243" s="169" t="s">
        <v>33</v>
      </c>
      <c r="AT243" s="169" t="s">
        <v>33</v>
      </c>
      <c r="AU243" s="169" t="s">
        <v>33</v>
      </c>
      <c r="AV243" s="169" t="s">
        <v>33</v>
      </c>
      <c r="AW243" s="169" t="s">
        <v>33</v>
      </c>
      <c r="AX243" s="169" t="s">
        <v>33</v>
      </c>
      <c r="AY243" s="169" t="s">
        <v>33</v>
      </c>
      <c r="AZ243" s="169" t="s">
        <v>33</v>
      </c>
      <c r="BA243" s="169" t="s">
        <v>33</v>
      </c>
      <c r="BB243" s="169" t="s">
        <v>33</v>
      </c>
      <c r="BC243" s="207" t="s">
        <v>33</v>
      </c>
      <c r="BD243" s="207" t="s">
        <v>33</v>
      </c>
      <c r="BE243" s="207" t="s">
        <v>33</v>
      </c>
      <c r="BF243" s="208" t="s">
        <v>34</v>
      </c>
      <c r="BG243" s="196"/>
      <c r="BH243" s="211" t="str">
        <f>Data[[#This Row],[Tipo de Muestra]]</f>
        <v>Critica</v>
      </c>
      <c r="BI243" s="196"/>
      <c r="BJ243" s="196"/>
      <c r="BK243">
        <f t="shared" si="545"/>
        <v>1</v>
      </c>
      <c r="BL243">
        <f t="shared" si="546"/>
        <v>1</v>
      </c>
      <c r="BM243">
        <f t="shared" si="672"/>
        <v>1</v>
      </c>
      <c r="BN243">
        <f t="shared" si="673"/>
        <v>1</v>
      </c>
      <c r="BO243">
        <f t="shared" si="674"/>
        <v>1</v>
      </c>
      <c r="BP243">
        <f t="shared" si="675"/>
        <v>1</v>
      </c>
      <c r="BQ243">
        <f t="shared" si="676"/>
        <v>1</v>
      </c>
      <c r="BR243">
        <f t="shared" si="677"/>
        <v>1</v>
      </c>
      <c r="BS243">
        <f t="shared" si="678"/>
        <v>1</v>
      </c>
      <c r="BT243">
        <f t="shared" si="679"/>
        <v>1</v>
      </c>
      <c r="BU243">
        <f t="shared" si="680"/>
        <v>1</v>
      </c>
      <c r="BV243">
        <f t="shared" si="681"/>
        <v>1</v>
      </c>
      <c r="BW243">
        <f t="shared" si="682"/>
        <v>1</v>
      </c>
      <c r="BX243">
        <f t="shared" si="683"/>
        <v>1</v>
      </c>
      <c r="BY243">
        <f t="shared" si="684"/>
        <v>1</v>
      </c>
      <c r="BZ243">
        <f t="shared" si="685"/>
        <v>1</v>
      </c>
      <c r="CA243">
        <f t="shared" si="686"/>
        <v>1</v>
      </c>
      <c r="CB243">
        <f t="shared" si="687"/>
        <v>1</v>
      </c>
      <c r="CC243">
        <f t="shared" si="688"/>
        <v>1</v>
      </c>
      <c r="CD243">
        <f t="shared" si="689"/>
        <v>1</v>
      </c>
      <c r="CE243">
        <f t="shared" si="690"/>
        <v>1</v>
      </c>
      <c r="CF243">
        <f t="shared" si="638"/>
        <v>1</v>
      </c>
      <c r="CG243">
        <f t="shared" si="639"/>
        <v>1</v>
      </c>
      <c r="CH243">
        <f t="shared" si="640"/>
        <v>1</v>
      </c>
      <c r="CI243">
        <f t="shared" si="641"/>
        <v>1</v>
      </c>
      <c r="CJ243">
        <f t="shared" si="642"/>
        <v>1</v>
      </c>
      <c r="CK243">
        <f t="shared" si="643"/>
        <v>1</v>
      </c>
      <c r="CL243">
        <f t="shared" si="644"/>
        <v>1</v>
      </c>
      <c r="CM243">
        <f t="shared" si="645"/>
        <v>1</v>
      </c>
      <c r="CN243">
        <f t="shared" si="646"/>
        <v>0</v>
      </c>
      <c r="CO243">
        <f t="shared" si="647"/>
        <v>1</v>
      </c>
      <c r="CP243">
        <f t="shared" si="648"/>
        <v>1</v>
      </c>
      <c r="CQ243">
        <f t="shared" si="649"/>
        <v>1</v>
      </c>
      <c r="CR243">
        <f t="shared" si="650"/>
        <v>1</v>
      </c>
      <c r="CS243">
        <f t="shared" si="651"/>
        <v>1</v>
      </c>
      <c r="CT243">
        <f t="shared" si="652"/>
        <v>1</v>
      </c>
      <c r="CU243">
        <f t="shared" si="653"/>
        <v>1</v>
      </c>
      <c r="CV243">
        <f t="shared" si="654"/>
        <v>1</v>
      </c>
      <c r="CW243">
        <f t="shared" si="655"/>
        <v>1</v>
      </c>
      <c r="CX243">
        <f t="shared" si="656"/>
        <v>1</v>
      </c>
      <c r="CY243">
        <f t="shared" si="657"/>
        <v>1</v>
      </c>
      <c r="CZ243">
        <f t="shared" si="658"/>
        <v>1</v>
      </c>
      <c r="DA243">
        <f t="shared" si="659"/>
        <v>1</v>
      </c>
      <c r="DB243">
        <f t="shared" si="660"/>
        <v>1</v>
      </c>
      <c r="DC243" s="187">
        <f t="shared" si="661"/>
        <v>1</v>
      </c>
      <c r="DD243" s="187">
        <f t="shared" si="662"/>
        <v>1</v>
      </c>
      <c r="DE243" s="187">
        <f t="shared" si="663"/>
        <v>1</v>
      </c>
      <c r="DF243" s="187">
        <f t="shared" si="547"/>
        <v>1</v>
      </c>
      <c r="DG243">
        <f t="shared" si="691"/>
        <v>0</v>
      </c>
      <c r="DH243" s="7">
        <f t="shared" si="548"/>
        <v>0.15</v>
      </c>
      <c r="DI243" s="7">
        <f t="shared" si="549"/>
        <v>0.15</v>
      </c>
      <c r="DJ243" s="7">
        <f t="shared" si="550"/>
        <v>0.15</v>
      </c>
      <c r="DK243" s="7">
        <f t="shared" si="692"/>
        <v>0.15</v>
      </c>
      <c r="DL243" s="7">
        <f t="shared" si="551"/>
        <v>0.3</v>
      </c>
      <c r="DM243" s="7">
        <f t="shared" si="552"/>
        <v>0.3</v>
      </c>
      <c r="DN243" s="7">
        <f t="shared" si="553"/>
        <v>0.3</v>
      </c>
      <c r="DO243" s="7">
        <f t="shared" si="554"/>
        <v>0.3</v>
      </c>
      <c r="DP243" s="7">
        <f>IF(MIN(Data[[#This Row],[¿El agente demuestra escucha activa durante la gestión?6]:[¿El agente parafrasea para confirmar entendimiento?9]])=0,0,30%)</f>
        <v>0.3</v>
      </c>
      <c r="DQ243" s="7">
        <f t="shared" si="555"/>
        <v>0.3</v>
      </c>
      <c r="DR243" s="7">
        <f t="shared" si="556"/>
        <v>0.3</v>
      </c>
      <c r="DS243" s="7">
        <f t="shared" si="557"/>
        <v>0.3</v>
      </c>
      <c r="DT243" s="7">
        <f t="shared" si="558"/>
        <v>0.3</v>
      </c>
      <c r="DU243" s="7">
        <f>IF(MIN(Data[[#This Row],[¿El agente adapta su comunicación al cliente?11]:[¿El agente utiliza el plural corporativo correctamente?14]])=0,0,30%)</f>
        <v>0.3</v>
      </c>
      <c r="DV243" s="7">
        <f t="shared" si="559"/>
        <v>0.25</v>
      </c>
      <c r="DW243" s="7">
        <f t="shared" si="693"/>
        <v>0.25</v>
      </c>
      <c r="DX243" s="7">
        <f t="shared" si="694"/>
        <v>1</v>
      </c>
      <c r="DY243" s="7">
        <f t="shared" si="664"/>
        <v>1</v>
      </c>
      <c r="DZ243" s="7">
        <f t="shared" si="665"/>
        <v>1</v>
      </c>
      <c r="EA243" s="7">
        <f t="shared" si="666"/>
        <v>1</v>
      </c>
      <c r="EB243" s="7">
        <f t="shared" si="667"/>
        <v>1</v>
      </c>
      <c r="EC243" s="7">
        <f t="shared" si="695"/>
        <v>1</v>
      </c>
      <c r="ED243" s="7">
        <f t="shared" si="560"/>
        <v>1</v>
      </c>
      <c r="EE243" s="7">
        <f t="shared" si="561"/>
        <v>1</v>
      </c>
      <c r="EF243" s="7">
        <f>IF(SUM(Data[[#This Row],[¿El agente presenta correctamente los beneficios del producto?23]:[¿El agente comunica beneficios emocionales al cliente?24]])=200%,100%,0%)</f>
        <v>1</v>
      </c>
      <c r="EG243" s="7">
        <f t="shared" si="562"/>
        <v>1</v>
      </c>
      <c r="EH243" s="7">
        <f t="shared" si="563"/>
        <v>1</v>
      </c>
      <c r="EI243" s="7">
        <f t="shared" si="564"/>
        <v>1</v>
      </c>
      <c r="EJ243" s="7">
        <f t="shared" si="696"/>
        <v>1</v>
      </c>
      <c r="EK243" s="7">
        <f t="shared" si="565"/>
        <v>1</v>
      </c>
      <c r="EL243" s="7">
        <f>+Data[[#This Row],[¿El agente explica los términos y condiciones del servicio?28]]</f>
        <v>1</v>
      </c>
      <c r="EM243" s="7">
        <f t="shared" si="566"/>
        <v>1</v>
      </c>
      <c r="EN243" s="7">
        <f>+Data[[#This Row],[¿El agente identifica correctamente la solicitud del cliente? 2]]</f>
        <v>1</v>
      </c>
      <c r="EO243" s="7">
        <f t="shared" si="567"/>
        <v>1</v>
      </c>
      <c r="EP243" s="7">
        <f t="shared" si="568"/>
        <v>1</v>
      </c>
      <c r="EQ243" s="7">
        <f t="shared" si="569"/>
        <v>1</v>
      </c>
      <c r="ER243" s="7">
        <f t="shared" si="697"/>
        <v>1</v>
      </c>
      <c r="ES243" s="7">
        <f t="shared" si="570"/>
        <v>1</v>
      </c>
      <c r="ET243" s="7">
        <f t="shared" si="571"/>
        <v>1</v>
      </c>
      <c r="EU243" s="7">
        <f t="shared" si="698"/>
        <v>1</v>
      </c>
      <c r="EV243" s="7">
        <f t="shared" si="572"/>
        <v>1</v>
      </c>
      <c r="EW243" s="7">
        <f t="shared" si="573"/>
        <v>1</v>
      </c>
      <c r="EX243" s="7">
        <f t="shared" si="668"/>
        <v>1</v>
      </c>
      <c r="EY243" s="7">
        <f t="shared" si="669"/>
        <v>1</v>
      </c>
      <c r="EZ243" s="7">
        <f t="shared" si="574"/>
        <v>1</v>
      </c>
      <c r="FA243" s="7">
        <f t="shared" si="670"/>
        <v>1</v>
      </c>
      <c r="FB243" s="7">
        <f t="shared" si="699"/>
        <v>1</v>
      </c>
      <c r="FC243" s="7">
        <f t="shared" si="700"/>
        <v>1</v>
      </c>
      <c r="FD243" s="7">
        <f t="shared" si="575"/>
        <v>1</v>
      </c>
      <c r="FE243" s="7">
        <f t="shared" si="576"/>
        <v>1</v>
      </c>
      <c r="FF243" s="7">
        <f t="shared" si="577"/>
        <v>1</v>
      </c>
      <c r="FG243" s="7">
        <f t="shared" si="578"/>
        <v>1</v>
      </c>
      <c r="FH243" s="7">
        <f t="shared" si="579"/>
        <v>1</v>
      </c>
      <c r="FI243" s="7">
        <f t="shared" si="580"/>
        <v>1</v>
      </c>
      <c r="FJ243" s="7">
        <f t="shared" si="701"/>
        <v>1</v>
      </c>
      <c r="FK243" s="7">
        <f t="shared" si="581"/>
        <v>1</v>
      </c>
      <c r="FL243" s="7">
        <f>+Data[[#This Row],[¿El agente gestiona la oferta según la campaña vigente?48]]</f>
        <v>1</v>
      </c>
      <c r="FM243" s="7">
        <f t="shared" si="582"/>
        <v>1</v>
      </c>
      <c r="FN243" s="7">
        <f t="shared" si="583"/>
        <v>1</v>
      </c>
      <c r="FO243" s="7">
        <f t="shared" si="584"/>
        <v>1</v>
      </c>
      <c r="FP243" s="7">
        <f t="shared" si="702"/>
        <v>1</v>
      </c>
      <c r="FQ243" s="7">
        <f t="shared" si="585"/>
        <v>1</v>
      </c>
      <c r="FR243" s="7">
        <f>+Data[[#This Row],[¿El agente registra correctamente todas las interacciones?52]]</f>
        <v>1</v>
      </c>
      <c r="FS243" s="7">
        <f t="shared" si="703"/>
        <v>1</v>
      </c>
      <c r="FT243" s="241">
        <f t="shared" si="586"/>
        <v>1</v>
      </c>
      <c r="FU243" s="7">
        <f>+Data[[#This Row],[¿El agente confirma la titularidad del cliente adecuadamente?53]]</f>
        <v>1</v>
      </c>
      <c r="FV243" s="241">
        <f t="shared" si="587"/>
        <v>1</v>
      </c>
      <c r="FW243" s="241">
        <f t="shared" si="588"/>
        <v>1</v>
      </c>
      <c r="FX243" s="7">
        <f t="shared" si="704"/>
        <v>1</v>
      </c>
      <c r="FY243" s="241">
        <f t="shared" si="589"/>
        <v>0</v>
      </c>
      <c r="FZ243" s="7">
        <f>+Data[[#This Row],[¿El agente evita compartir información sensible?56]]</f>
        <v>0</v>
      </c>
      <c r="GA243" s="7">
        <f t="shared" si="705"/>
        <v>0</v>
      </c>
      <c r="GB243" s="189">
        <f t="shared" si="706"/>
        <v>0.1</v>
      </c>
      <c r="GC243" s="189">
        <f t="shared" si="707"/>
        <v>0.3</v>
      </c>
      <c r="GD243" s="190">
        <f t="shared" si="708"/>
        <v>0.3</v>
      </c>
      <c r="GE243" s="190">
        <f t="shared" si="709"/>
        <v>0</v>
      </c>
      <c r="GF243" s="7">
        <f t="shared" si="710"/>
        <v>0.7</v>
      </c>
      <c r="GG243" s="187">
        <f>1</f>
        <v>1</v>
      </c>
      <c r="GH243" s="187">
        <f t="shared" si="590"/>
        <v>1</v>
      </c>
      <c r="GI243" t="str">
        <f t="shared" si="591"/>
        <v/>
      </c>
      <c r="GJ243" t="str">
        <f t="shared" si="592"/>
        <v/>
      </c>
      <c r="GK243" t="str">
        <f t="shared" si="593"/>
        <v/>
      </c>
      <c r="GN243" t="str">
        <f t="shared" si="594"/>
        <v/>
      </c>
      <c r="GO243" t="str">
        <f t="shared" si="595"/>
        <v/>
      </c>
      <c r="GP243" t="str">
        <f t="shared" si="596"/>
        <v/>
      </c>
      <c r="GQ243" t="str">
        <f t="shared" si="597"/>
        <v/>
      </c>
      <c r="GR243" t="str">
        <f t="shared" si="598"/>
        <v/>
      </c>
      <c r="GS243" t="str">
        <f t="shared" si="599"/>
        <v/>
      </c>
      <c r="GT243" t="str">
        <f t="shared" si="600"/>
        <v/>
      </c>
      <c r="GU243" t="e">
        <f>IF(#REF!="No",#REF!,"")</f>
        <v>#REF!</v>
      </c>
      <c r="GV243" t="str">
        <f t="shared" si="601"/>
        <v/>
      </c>
      <c r="GW243" t="str">
        <f t="shared" si="602"/>
        <v/>
      </c>
      <c r="GX243" t="str">
        <f t="shared" si="603"/>
        <v/>
      </c>
      <c r="GY243" t="str">
        <f t="shared" si="604"/>
        <v/>
      </c>
      <c r="GZ243" t="str">
        <f t="shared" si="605"/>
        <v/>
      </c>
      <c r="HA243" t="str">
        <f t="shared" si="606"/>
        <v/>
      </c>
      <c r="HB243" t="str">
        <f t="shared" si="607"/>
        <v/>
      </c>
      <c r="HC243" t="str">
        <f t="shared" si="608"/>
        <v/>
      </c>
      <c r="HD243" t="str">
        <f t="shared" si="609"/>
        <v/>
      </c>
      <c r="HE243" t="str">
        <f t="shared" si="610"/>
        <v/>
      </c>
      <c r="HF243" t="str">
        <f t="shared" si="611"/>
        <v/>
      </c>
      <c r="HG243" t="str">
        <f t="shared" si="612"/>
        <v/>
      </c>
      <c r="HH243" t="str">
        <f t="shared" si="613"/>
        <v/>
      </c>
      <c r="HI243" t="str">
        <f t="shared" si="614"/>
        <v/>
      </c>
      <c r="HJ243" t="str">
        <f t="shared" si="615"/>
        <v/>
      </c>
      <c r="HK243" t="str">
        <f t="shared" si="616"/>
        <v/>
      </c>
      <c r="HL243" t="str">
        <f t="shared" si="617"/>
        <v/>
      </c>
      <c r="HM243" t="str">
        <f t="shared" si="618"/>
        <v/>
      </c>
      <c r="HN243" t="str">
        <f t="shared" si="619"/>
        <v xml:space="preserve">¿El agente identifica cuentas malas cuando corresponde? </v>
      </c>
      <c r="HO243" t="str">
        <f t="shared" si="620"/>
        <v/>
      </c>
      <c r="HP243" t="str">
        <f t="shared" si="621"/>
        <v/>
      </c>
      <c r="HQ243" t="e">
        <f>IF(#REF!="No",#REF!,"")</f>
        <v>#REF!</v>
      </c>
      <c r="HR243" t="e">
        <f>IF(#REF!="No",#REF!,"")</f>
        <v>#REF!</v>
      </c>
      <c r="HS243" t="str">
        <f t="shared" si="622"/>
        <v/>
      </c>
      <c r="HT243" t="str">
        <f t="shared" si="623"/>
        <v/>
      </c>
      <c r="HU243" t="str">
        <f t="shared" si="624"/>
        <v/>
      </c>
      <c r="HV243" t="str">
        <f t="shared" si="625"/>
        <v/>
      </c>
      <c r="HW243" t="str">
        <f t="shared" si="626"/>
        <v/>
      </c>
      <c r="HX243" t="str">
        <f t="shared" si="627"/>
        <v/>
      </c>
      <c r="HY243" t="str">
        <f t="shared" si="628"/>
        <v/>
      </c>
      <c r="HZ243" t="str">
        <f t="shared" si="629"/>
        <v/>
      </c>
      <c r="IA243" t="str">
        <f t="shared" si="630"/>
        <v/>
      </c>
      <c r="IB243" t="str">
        <f t="shared" si="631"/>
        <v/>
      </c>
      <c r="IC243" t="str">
        <f t="shared" si="632"/>
        <v/>
      </c>
      <c r="ID243" s="187" t="str">
        <f t="shared" si="633"/>
        <v/>
      </c>
      <c r="IE243" s="187" t="str">
        <f t="shared" si="634"/>
        <v/>
      </c>
      <c r="IF243" s="187" t="str">
        <f t="shared" si="635"/>
        <v/>
      </c>
      <c r="IG243" s="187" t="str">
        <f t="shared" si="636"/>
        <v xml:space="preserve">¿El agente evita compartir información sensible? </v>
      </c>
      <c r="IH243" s="78" t="str">
        <f>A243&amp;" "&amp;F243&amp;" "&amp;Data[[#This Row],[mes]]</f>
        <v>Madelay Del Carmen Castillo Wilson Outbound jun-26</v>
      </c>
      <c r="II243" s="78">
        <f t="shared" si="713"/>
        <v>2</v>
      </c>
      <c r="IJ243" s="78">
        <f t="shared" si="711"/>
        <v>0</v>
      </c>
      <c r="IK243" s="78">
        <f>IF(Data[[#This Row],[Muestra Critica]]&gt;0,Data[[#This Row],[Muestra Critica]],"")</f>
        <v>1</v>
      </c>
      <c r="IL243">
        <f>IF(IK243="","",COUNTIF($IK$3:$IK659,IK243))</f>
        <v>397</v>
      </c>
      <c r="IM243">
        <f t="shared" si="712"/>
        <v>0</v>
      </c>
      <c r="IN243" s="188" t="str">
        <f t="shared" si="637"/>
        <v>jun-26</v>
      </c>
      <c r="IO243" s="78"/>
      <c r="IP243" s="78"/>
      <c r="IQ243" s="78"/>
      <c r="IR243" s="78"/>
      <c r="IS243" s="78" t="str">
        <f ca="1">IFERROR(_xlfn.XLOOKUP(A:A,HC!B:B,HC!E:E,,0),0)</f>
        <v>&gt; 60 dias</v>
      </c>
    </row>
    <row r="244" spans="1:253" ht="15.5">
      <c r="A244" s="205" t="s">
        <v>302</v>
      </c>
      <c r="B244" s="205">
        <v>68412466</v>
      </c>
      <c r="C244" s="210">
        <v>46188</v>
      </c>
      <c r="D244" s="205" t="s">
        <v>441</v>
      </c>
      <c r="E244" s="205" t="s">
        <v>433</v>
      </c>
      <c r="F244" s="205" t="s">
        <v>32</v>
      </c>
      <c r="G244" s="205" t="s">
        <v>436</v>
      </c>
      <c r="H244" s="205" t="s">
        <v>457</v>
      </c>
      <c r="I244" s="206" t="s">
        <v>447</v>
      </c>
      <c r="J244" s="168" t="s">
        <v>33</v>
      </c>
      <c r="K244" s="168" t="s">
        <v>33</v>
      </c>
      <c r="L244" s="168" t="s">
        <v>33</v>
      </c>
      <c r="M244" s="168" t="s">
        <v>33</v>
      </c>
      <c r="N244" s="168" t="s">
        <v>33</v>
      </c>
      <c r="O244" s="168" t="s">
        <v>33</v>
      </c>
      <c r="P244" s="168" t="s">
        <v>33</v>
      </c>
      <c r="Q244" s="168" t="s">
        <v>33</v>
      </c>
      <c r="R244" s="168" t="s">
        <v>33</v>
      </c>
      <c r="S244" s="168" t="s">
        <v>33</v>
      </c>
      <c r="T244" s="168" t="s">
        <v>33</v>
      </c>
      <c r="U244" s="168" t="s">
        <v>34</v>
      </c>
      <c r="V244" s="169" t="s">
        <v>33</v>
      </c>
      <c r="W244" s="169" t="s">
        <v>33</v>
      </c>
      <c r="X244" s="169" t="s">
        <v>33</v>
      </c>
      <c r="Y244" s="169" t="s">
        <v>33</v>
      </c>
      <c r="Z244" s="169" t="s">
        <v>33</v>
      </c>
      <c r="AA244" s="169" t="s">
        <v>33</v>
      </c>
      <c r="AB244" s="169" t="s">
        <v>33</v>
      </c>
      <c r="AC244" s="169" t="s">
        <v>33</v>
      </c>
      <c r="AD244" s="169" t="s">
        <v>33</v>
      </c>
      <c r="AE244" s="169" t="s">
        <v>33</v>
      </c>
      <c r="AF244" s="169" t="s">
        <v>33</v>
      </c>
      <c r="AG244" s="169" t="s">
        <v>33</v>
      </c>
      <c r="AH244" s="169" t="s">
        <v>33</v>
      </c>
      <c r="AI244" s="169" t="s">
        <v>33</v>
      </c>
      <c r="AJ244" s="169" t="s">
        <v>33</v>
      </c>
      <c r="AK244" s="169" t="s">
        <v>33</v>
      </c>
      <c r="AL244" s="169" t="s">
        <v>33</v>
      </c>
      <c r="AM244" s="169" t="s">
        <v>33</v>
      </c>
      <c r="AN244" s="169" t="s">
        <v>33</v>
      </c>
      <c r="AO244" s="169" t="s">
        <v>33</v>
      </c>
      <c r="AP244" s="169" t="s">
        <v>33</v>
      </c>
      <c r="AQ244" s="169" t="s">
        <v>464</v>
      </c>
      <c r="AR244" s="169" t="s">
        <v>33</v>
      </c>
      <c r="AS244" s="169" t="s">
        <v>33</v>
      </c>
      <c r="AT244" s="169" t="s">
        <v>33</v>
      </c>
      <c r="AU244" s="169" t="s">
        <v>33</v>
      </c>
      <c r="AV244" s="169" t="s">
        <v>33</v>
      </c>
      <c r="AW244" s="169" t="s">
        <v>33</v>
      </c>
      <c r="AX244" s="169" t="s">
        <v>33</v>
      </c>
      <c r="AY244" s="169" t="s">
        <v>33</v>
      </c>
      <c r="AZ244" s="169" t="s">
        <v>33</v>
      </c>
      <c r="BA244" s="169" t="s">
        <v>33</v>
      </c>
      <c r="BB244" s="169" t="s">
        <v>33</v>
      </c>
      <c r="BC244" s="207" t="s">
        <v>33</v>
      </c>
      <c r="BD244" s="207" t="s">
        <v>33</v>
      </c>
      <c r="BE244" s="207" t="s">
        <v>34</v>
      </c>
      <c r="BF244" s="208" t="s">
        <v>33</v>
      </c>
      <c r="BG244" s="196"/>
      <c r="BH244" s="211" t="str">
        <f>Data[[#This Row],[Tipo de Muestra]]</f>
        <v>Critica</v>
      </c>
      <c r="BI244" s="196"/>
      <c r="BJ244" s="196"/>
      <c r="BK244">
        <f t="shared" si="545"/>
        <v>1</v>
      </c>
      <c r="BL244">
        <f t="shared" si="546"/>
        <v>1</v>
      </c>
      <c r="BM244">
        <f t="shared" si="672"/>
        <v>1</v>
      </c>
      <c r="BN244">
        <f t="shared" si="673"/>
        <v>1</v>
      </c>
      <c r="BO244">
        <f t="shared" si="674"/>
        <v>1</v>
      </c>
      <c r="BP244">
        <f t="shared" si="675"/>
        <v>1</v>
      </c>
      <c r="BQ244">
        <f t="shared" si="676"/>
        <v>1</v>
      </c>
      <c r="BR244">
        <f t="shared" si="677"/>
        <v>1</v>
      </c>
      <c r="BS244">
        <f t="shared" si="678"/>
        <v>1</v>
      </c>
      <c r="BT244">
        <f t="shared" si="679"/>
        <v>1</v>
      </c>
      <c r="BU244">
        <f t="shared" si="680"/>
        <v>1</v>
      </c>
      <c r="BV244">
        <f t="shared" si="681"/>
        <v>0</v>
      </c>
      <c r="BW244">
        <f t="shared" si="682"/>
        <v>1</v>
      </c>
      <c r="BX244">
        <f t="shared" si="683"/>
        <v>1</v>
      </c>
      <c r="BY244">
        <f t="shared" si="684"/>
        <v>1</v>
      </c>
      <c r="BZ244">
        <f t="shared" si="685"/>
        <v>1</v>
      </c>
      <c r="CA244">
        <f t="shared" si="686"/>
        <v>1</v>
      </c>
      <c r="CB244">
        <f t="shared" si="687"/>
        <v>1</v>
      </c>
      <c r="CC244">
        <f t="shared" si="688"/>
        <v>1</v>
      </c>
      <c r="CD244">
        <f t="shared" si="689"/>
        <v>1</v>
      </c>
      <c r="CE244">
        <f t="shared" si="690"/>
        <v>1</v>
      </c>
      <c r="CF244">
        <f t="shared" si="638"/>
        <v>1</v>
      </c>
      <c r="CG244">
        <f t="shared" si="639"/>
        <v>1</v>
      </c>
      <c r="CH244">
        <f t="shared" si="640"/>
        <v>1</v>
      </c>
      <c r="CI244">
        <f t="shared" si="641"/>
        <v>1</v>
      </c>
      <c r="CJ244">
        <f t="shared" si="642"/>
        <v>1</v>
      </c>
      <c r="CK244">
        <f t="shared" si="643"/>
        <v>1</v>
      </c>
      <c r="CL244">
        <f t="shared" si="644"/>
        <v>1</v>
      </c>
      <c r="CM244">
        <f t="shared" si="645"/>
        <v>1</v>
      </c>
      <c r="CN244">
        <f t="shared" si="646"/>
        <v>1</v>
      </c>
      <c r="CO244">
        <f t="shared" si="647"/>
        <v>1</v>
      </c>
      <c r="CP244">
        <f t="shared" si="648"/>
        <v>1</v>
      </c>
      <c r="CQ244">
        <f t="shared" si="649"/>
        <v>1</v>
      </c>
      <c r="CR244">
        <f t="shared" si="650"/>
        <v>1</v>
      </c>
      <c r="CS244">
        <f t="shared" si="651"/>
        <v>1</v>
      </c>
      <c r="CT244">
        <f t="shared" si="652"/>
        <v>1</v>
      </c>
      <c r="CU244">
        <f t="shared" si="653"/>
        <v>1</v>
      </c>
      <c r="CV244">
        <f t="shared" si="654"/>
        <v>1</v>
      </c>
      <c r="CW244">
        <f t="shared" si="655"/>
        <v>1</v>
      </c>
      <c r="CX244">
        <f t="shared" si="656"/>
        <v>1</v>
      </c>
      <c r="CY244">
        <f t="shared" si="657"/>
        <v>1</v>
      </c>
      <c r="CZ244">
        <f t="shared" si="658"/>
        <v>1</v>
      </c>
      <c r="DA244">
        <f t="shared" si="659"/>
        <v>1</v>
      </c>
      <c r="DB244">
        <f t="shared" si="660"/>
        <v>1</v>
      </c>
      <c r="DC244" s="187">
        <f t="shared" si="661"/>
        <v>1</v>
      </c>
      <c r="DD244" s="187">
        <f t="shared" si="662"/>
        <v>1</v>
      </c>
      <c r="DE244" s="187">
        <f t="shared" si="663"/>
        <v>0</v>
      </c>
      <c r="DF244" s="187">
        <f t="shared" si="547"/>
        <v>0</v>
      </c>
      <c r="DG244">
        <f t="shared" si="691"/>
        <v>1</v>
      </c>
      <c r="DH244" s="7">
        <f t="shared" si="548"/>
        <v>0.15</v>
      </c>
      <c r="DI244" s="7">
        <f t="shared" si="549"/>
        <v>0.15</v>
      </c>
      <c r="DJ244" s="7">
        <f t="shared" si="550"/>
        <v>0.15</v>
      </c>
      <c r="DK244" s="7">
        <f t="shared" si="692"/>
        <v>0.15</v>
      </c>
      <c r="DL244" s="7">
        <f t="shared" si="551"/>
        <v>0.3</v>
      </c>
      <c r="DM244" s="7">
        <f t="shared" si="552"/>
        <v>0.3</v>
      </c>
      <c r="DN244" s="7">
        <f t="shared" si="553"/>
        <v>0.3</v>
      </c>
      <c r="DO244" s="7">
        <f t="shared" si="554"/>
        <v>0.3</v>
      </c>
      <c r="DP244" s="7">
        <f>IF(MIN(Data[[#This Row],[¿El agente demuestra escucha activa durante la gestión?6]:[¿El agente parafrasea para confirmar entendimiento?9]])=0,0,30%)</f>
        <v>0.3</v>
      </c>
      <c r="DQ244" s="7">
        <f t="shared" si="555"/>
        <v>0.3</v>
      </c>
      <c r="DR244" s="7">
        <f t="shared" si="556"/>
        <v>0.3</v>
      </c>
      <c r="DS244" s="7">
        <f t="shared" si="557"/>
        <v>0.3</v>
      </c>
      <c r="DT244" s="7">
        <f t="shared" si="558"/>
        <v>0.3</v>
      </c>
      <c r="DU244" s="7">
        <f>IF(MIN(Data[[#This Row],[¿El agente adapta su comunicación al cliente?11]:[¿El agente utiliza el plural corporativo correctamente?14]])=0,0,30%)</f>
        <v>0.3</v>
      </c>
      <c r="DV244" s="7">
        <f t="shared" si="559"/>
        <v>0</v>
      </c>
      <c r="DW244" s="7">
        <f t="shared" si="693"/>
        <v>0</v>
      </c>
      <c r="DX244" s="7">
        <f t="shared" si="694"/>
        <v>0.75</v>
      </c>
      <c r="DY244" s="7">
        <f t="shared" si="664"/>
        <v>1</v>
      </c>
      <c r="DZ244" s="7">
        <f t="shared" si="665"/>
        <v>1</v>
      </c>
      <c r="EA244" s="7">
        <f t="shared" si="666"/>
        <v>1</v>
      </c>
      <c r="EB244" s="7">
        <f t="shared" si="667"/>
        <v>1</v>
      </c>
      <c r="EC244" s="7">
        <f t="shared" si="695"/>
        <v>1</v>
      </c>
      <c r="ED244" s="7">
        <f t="shared" si="560"/>
        <v>1</v>
      </c>
      <c r="EE244" s="7">
        <f t="shared" si="561"/>
        <v>1</v>
      </c>
      <c r="EF244" s="7">
        <f>IF(SUM(Data[[#This Row],[¿El agente presenta correctamente los beneficios del producto?23]:[¿El agente comunica beneficios emocionales al cliente?24]])=200%,100%,0%)</f>
        <v>1</v>
      </c>
      <c r="EG244" s="7">
        <f t="shared" si="562"/>
        <v>1</v>
      </c>
      <c r="EH244" s="7">
        <f t="shared" si="563"/>
        <v>1</v>
      </c>
      <c r="EI244" s="7">
        <f t="shared" si="564"/>
        <v>1</v>
      </c>
      <c r="EJ244" s="7">
        <f t="shared" si="696"/>
        <v>1</v>
      </c>
      <c r="EK244" s="7">
        <f t="shared" si="565"/>
        <v>1</v>
      </c>
      <c r="EL244" s="7">
        <f>+Data[[#This Row],[¿El agente explica los términos y condiciones del servicio?28]]</f>
        <v>1</v>
      </c>
      <c r="EM244" s="7">
        <f t="shared" si="566"/>
        <v>1</v>
      </c>
      <c r="EN244" s="7">
        <f>+Data[[#This Row],[¿El agente identifica correctamente la solicitud del cliente? 2]]</f>
        <v>1</v>
      </c>
      <c r="EO244" s="7">
        <f t="shared" si="567"/>
        <v>1</v>
      </c>
      <c r="EP244" s="7">
        <f t="shared" si="568"/>
        <v>1</v>
      </c>
      <c r="EQ244" s="7">
        <f t="shared" si="569"/>
        <v>1</v>
      </c>
      <c r="ER244" s="7">
        <f t="shared" si="697"/>
        <v>1</v>
      </c>
      <c r="ES244" s="7">
        <f t="shared" si="570"/>
        <v>1</v>
      </c>
      <c r="ET244" s="7">
        <f t="shared" si="571"/>
        <v>1</v>
      </c>
      <c r="EU244" s="7">
        <f t="shared" si="698"/>
        <v>1</v>
      </c>
      <c r="EV244" s="7">
        <f t="shared" si="572"/>
        <v>1</v>
      </c>
      <c r="EW244" s="7">
        <f t="shared" si="573"/>
        <v>1</v>
      </c>
      <c r="EX244" s="7">
        <f t="shared" si="668"/>
        <v>1</v>
      </c>
      <c r="EY244" s="7">
        <f t="shared" si="669"/>
        <v>1</v>
      </c>
      <c r="EZ244" s="7">
        <f t="shared" si="574"/>
        <v>1</v>
      </c>
      <c r="FA244" s="7">
        <f t="shared" si="670"/>
        <v>1</v>
      </c>
      <c r="FB244" s="7">
        <f t="shared" si="699"/>
        <v>1</v>
      </c>
      <c r="FC244" s="7">
        <f t="shared" si="700"/>
        <v>1</v>
      </c>
      <c r="FD244" s="7">
        <f t="shared" si="575"/>
        <v>1</v>
      </c>
      <c r="FE244" s="7">
        <f t="shared" si="576"/>
        <v>1</v>
      </c>
      <c r="FF244" s="7">
        <f t="shared" si="577"/>
        <v>1</v>
      </c>
      <c r="FG244" s="7">
        <f t="shared" si="578"/>
        <v>1</v>
      </c>
      <c r="FH244" s="7">
        <f t="shared" si="579"/>
        <v>1</v>
      </c>
      <c r="FI244" s="7">
        <f t="shared" si="580"/>
        <v>1</v>
      </c>
      <c r="FJ244" s="7">
        <f t="shared" si="701"/>
        <v>1</v>
      </c>
      <c r="FK244" s="7">
        <f t="shared" si="581"/>
        <v>1</v>
      </c>
      <c r="FL244" s="7">
        <f>+Data[[#This Row],[¿El agente gestiona la oferta según la campaña vigente?48]]</f>
        <v>1</v>
      </c>
      <c r="FM244" s="7">
        <f t="shared" si="582"/>
        <v>1</v>
      </c>
      <c r="FN244" s="7">
        <f t="shared" si="583"/>
        <v>1</v>
      </c>
      <c r="FO244" s="7">
        <f t="shared" si="584"/>
        <v>1</v>
      </c>
      <c r="FP244" s="7">
        <f t="shared" si="702"/>
        <v>1</v>
      </c>
      <c r="FQ244" s="7">
        <f t="shared" si="585"/>
        <v>1</v>
      </c>
      <c r="FR244" s="7">
        <f>+Data[[#This Row],[¿El agente registra correctamente todas las interacciones?52]]</f>
        <v>1</v>
      </c>
      <c r="FS244" s="7">
        <f t="shared" si="703"/>
        <v>1</v>
      </c>
      <c r="FT244" s="241">
        <f t="shared" si="586"/>
        <v>1</v>
      </c>
      <c r="FU244" s="7">
        <f>+Data[[#This Row],[¿El agente confirma la titularidad del cliente adecuadamente?53]]</f>
        <v>1</v>
      </c>
      <c r="FV244" s="241">
        <f t="shared" si="587"/>
        <v>1</v>
      </c>
      <c r="FW244" s="241">
        <f t="shared" si="588"/>
        <v>0</v>
      </c>
      <c r="FX244" s="7">
        <f t="shared" si="704"/>
        <v>0</v>
      </c>
      <c r="FY244" s="241">
        <f t="shared" si="589"/>
        <v>1</v>
      </c>
      <c r="FZ244" s="7">
        <f>+Data[[#This Row],[¿El agente evita compartir información sensible?56]]</f>
        <v>1</v>
      </c>
      <c r="GA244" s="7">
        <f t="shared" si="705"/>
        <v>0</v>
      </c>
      <c r="GB244" s="189">
        <f t="shared" si="706"/>
        <v>7.5000000000000011E-2</v>
      </c>
      <c r="GC244" s="189">
        <f t="shared" si="707"/>
        <v>0.3</v>
      </c>
      <c r="GD244" s="190">
        <f t="shared" si="708"/>
        <v>0.3</v>
      </c>
      <c r="GE244" s="190">
        <f t="shared" si="709"/>
        <v>0</v>
      </c>
      <c r="GF244" s="7">
        <f t="shared" si="710"/>
        <v>0.67500000000000004</v>
      </c>
      <c r="GG244" s="187">
        <f>1</f>
        <v>1</v>
      </c>
      <c r="GH244" s="187">
        <f t="shared" si="590"/>
        <v>1</v>
      </c>
      <c r="GI244" t="str">
        <f t="shared" si="591"/>
        <v/>
      </c>
      <c r="GJ244" t="str">
        <f t="shared" si="592"/>
        <v/>
      </c>
      <c r="GK244" t="str">
        <f t="shared" si="593"/>
        <v/>
      </c>
      <c r="GN244" t="str">
        <f t="shared" si="594"/>
        <v/>
      </c>
      <c r="GO244" t="str">
        <f t="shared" si="595"/>
        <v/>
      </c>
      <c r="GP244" t="str">
        <f t="shared" si="596"/>
        <v/>
      </c>
      <c r="GQ244" t="str">
        <f t="shared" si="597"/>
        <v/>
      </c>
      <c r="GR244" t="str">
        <f t="shared" si="598"/>
        <v/>
      </c>
      <c r="GS244" t="str">
        <f t="shared" si="599"/>
        <v/>
      </c>
      <c r="GT244" t="str">
        <f t="shared" si="600"/>
        <v xml:space="preserve">¿El agente gestiona bien el tiempo de la interacción? </v>
      </c>
      <c r="GU244" t="e">
        <f>IF(#REF!="No",#REF!,"")</f>
        <v>#REF!</v>
      </c>
      <c r="GV244" t="str">
        <f t="shared" si="601"/>
        <v/>
      </c>
      <c r="GW244" t="str">
        <f t="shared" si="602"/>
        <v/>
      </c>
      <c r="GX244" t="str">
        <f t="shared" si="603"/>
        <v/>
      </c>
      <c r="GY244" t="str">
        <f t="shared" si="604"/>
        <v/>
      </c>
      <c r="GZ244" t="str">
        <f t="shared" si="605"/>
        <v/>
      </c>
      <c r="HA244" t="str">
        <f t="shared" si="606"/>
        <v/>
      </c>
      <c r="HB244" t="str">
        <f t="shared" si="607"/>
        <v/>
      </c>
      <c r="HC244" t="str">
        <f t="shared" si="608"/>
        <v/>
      </c>
      <c r="HD244" t="str">
        <f t="shared" si="609"/>
        <v/>
      </c>
      <c r="HE244" t="str">
        <f t="shared" si="610"/>
        <v/>
      </c>
      <c r="HF244" t="str">
        <f t="shared" si="611"/>
        <v/>
      </c>
      <c r="HG244" t="str">
        <f t="shared" si="612"/>
        <v/>
      </c>
      <c r="HH244" t="str">
        <f t="shared" si="613"/>
        <v/>
      </c>
      <c r="HI244" t="str">
        <f t="shared" si="614"/>
        <v/>
      </c>
      <c r="HJ244" t="str">
        <f t="shared" si="615"/>
        <v/>
      </c>
      <c r="HK244" t="str">
        <f t="shared" si="616"/>
        <v/>
      </c>
      <c r="HL244" t="str">
        <f t="shared" si="617"/>
        <v/>
      </c>
      <c r="HM244" t="str">
        <f t="shared" si="618"/>
        <v/>
      </c>
      <c r="HN244" t="str">
        <f t="shared" si="619"/>
        <v/>
      </c>
      <c r="HO244" t="str">
        <f t="shared" si="620"/>
        <v/>
      </c>
      <c r="HP244" t="str">
        <f t="shared" si="621"/>
        <v/>
      </c>
      <c r="HQ244" t="e">
        <f>IF(#REF!="No",#REF!,"")</f>
        <v>#REF!</v>
      </c>
      <c r="HR244" t="e">
        <f>IF(#REF!="No",#REF!,"")</f>
        <v>#REF!</v>
      </c>
      <c r="HS244" t="str">
        <f t="shared" si="622"/>
        <v/>
      </c>
      <c r="HT244" t="str">
        <f t="shared" si="623"/>
        <v/>
      </c>
      <c r="HU244" t="str">
        <f t="shared" si="624"/>
        <v/>
      </c>
      <c r="HV244" t="str">
        <f t="shared" si="625"/>
        <v/>
      </c>
      <c r="HW244" t="str">
        <f t="shared" si="626"/>
        <v/>
      </c>
      <c r="HX244" t="str">
        <f t="shared" si="627"/>
        <v/>
      </c>
      <c r="HY244" t="str">
        <f t="shared" si="628"/>
        <v/>
      </c>
      <c r="HZ244" t="str">
        <f t="shared" si="629"/>
        <v/>
      </c>
      <c r="IA244" t="str">
        <f t="shared" si="630"/>
        <v/>
      </c>
      <c r="IB244" t="str">
        <f t="shared" si="631"/>
        <v/>
      </c>
      <c r="IC244" t="str">
        <f t="shared" si="632"/>
        <v/>
      </c>
      <c r="ID244" s="187" t="str">
        <f t="shared" si="633"/>
        <v/>
      </c>
      <c r="IE244" s="187" t="str">
        <f t="shared" si="634"/>
        <v/>
      </c>
      <c r="IF244" s="187" t="str">
        <f t="shared" si="635"/>
        <v xml:space="preserve">¿El agente mantiene conducta ética durante la interacción? </v>
      </c>
      <c r="IG244" s="187" t="str">
        <f t="shared" si="636"/>
        <v/>
      </c>
      <c r="IH244" s="78" t="str">
        <f>A244&amp;" "&amp;F244&amp;" "&amp;Data[[#This Row],[mes]]</f>
        <v>Nairobi Paulete Samaniel De Planes Outbound jun-26</v>
      </c>
      <c r="II244" s="78">
        <f t="shared" si="713"/>
        <v>2</v>
      </c>
      <c r="IJ244" s="78">
        <f t="shared" si="711"/>
        <v>0</v>
      </c>
      <c r="IK244" s="78">
        <f>IF(Data[[#This Row],[Muestra Critica]]&gt;0,Data[[#This Row],[Muestra Critica]],"")</f>
        <v>1</v>
      </c>
      <c r="IL244" s="232">
        <f>IF(IK244="","",COUNTIF($IK$3:$IK660,IK244))</f>
        <v>397</v>
      </c>
      <c r="IM244" s="232">
        <f t="shared" si="712"/>
        <v>0</v>
      </c>
      <c r="IN244" s="188" t="str">
        <f t="shared" si="637"/>
        <v>jun-26</v>
      </c>
      <c r="IO244" s="78"/>
      <c r="IP244" s="78"/>
      <c r="IQ244" s="78"/>
      <c r="IR244" s="78"/>
      <c r="IS244" s="78" t="str">
        <f ca="1">IFERROR(_xlfn.XLOOKUP(A:A,HC!B:B,HC!E:E,,0),0)</f>
        <v>&gt; 60 dias</v>
      </c>
    </row>
    <row r="245" spans="1:253" ht="15.5">
      <c r="A245" s="205" t="s">
        <v>303</v>
      </c>
      <c r="B245" s="205">
        <v>67996337</v>
      </c>
      <c r="C245" s="210">
        <v>46188</v>
      </c>
      <c r="D245" s="205" t="s">
        <v>441</v>
      </c>
      <c r="E245" s="205" t="s">
        <v>433</v>
      </c>
      <c r="F245" s="205" t="s">
        <v>32</v>
      </c>
      <c r="G245" s="205" t="s">
        <v>436</v>
      </c>
      <c r="H245" s="205" t="s">
        <v>457</v>
      </c>
      <c r="I245" s="206" t="s">
        <v>447</v>
      </c>
      <c r="J245" s="168" t="s">
        <v>33</v>
      </c>
      <c r="K245" s="168" t="s">
        <v>33</v>
      </c>
      <c r="L245" s="168" t="s">
        <v>33</v>
      </c>
      <c r="M245" s="168" t="s">
        <v>33</v>
      </c>
      <c r="N245" s="168" t="s">
        <v>33</v>
      </c>
      <c r="O245" s="168" t="s">
        <v>33</v>
      </c>
      <c r="P245" s="168" t="s">
        <v>33</v>
      </c>
      <c r="Q245" s="168" t="s">
        <v>33</v>
      </c>
      <c r="R245" s="168" t="s">
        <v>33</v>
      </c>
      <c r="S245" s="168" t="s">
        <v>33</v>
      </c>
      <c r="T245" s="168" t="s">
        <v>33</v>
      </c>
      <c r="U245" s="168" t="s">
        <v>33</v>
      </c>
      <c r="V245" s="169" t="s">
        <v>33</v>
      </c>
      <c r="W245" s="169" t="s">
        <v>33</v>
      </c>
      <c r="X245" s="169" t="s">
        <v>33</v>
      </c>
      <c r="Y245" s="169" t="s">
        <v>33</v>
      </c>
      <c r="Z245" s="169" t="s">
        <v>33</v>
      </c>
      <c r="AA245" s="169" t="s">
        <v>33</v>
      </c>
      <c r="AB245" s="169" t="s">
        <v>33</v>
      </c>
      <c r="AC245" s="169" t="s">
        <v>33</v>
      </c>
      <c r="AD245" s="169" t="s">
        <v>33</v>
      </c>
      <c r="AE245" s="169" t="s">
        <v>33</v>
      </c>
      <c r="AF245" s="169" t="s">
        <v>33</v>
      </c>
      <c r="AG245" s="169" t="s">
        <v>33</v>
      </c>
      <c r="AH245" s="169" t="s">
        <v>33</v>
      </c>
      <c r="AI245" s="169" t="s">
        <v>33</v>
      </c>
      <c r="AJ245" s="169" t="s">
        <v>33</v>
      </c>
      <c r="AK245" s="169" t="s">
        <v>33</v>
      </c>
      <c r="AL245" s="169" t="s">
        <v>33</v>
      </c>
      <c r="AM245" s="169" t="s">
        <v>33</v>
      </c>
      <c r="AN245" s="169" t="s">
        <v>33</v>
      </c>
      <c r="AO245" s="169" t="s">
        <v>33</v>
      </c>
      <c r="AP245" s="169" t="s">
        <v>33</v>
      </c>
      <c r="AQ245" s="169" t="s">
        <v>464</v>
      </c>
      <c r="AR245" s="169" t="s">
        <v>33</v>
      </c>
      <c r="AS245" s="169" t="s">
        <v>34</v>
      </c>
      <c r="AT245" s="169" t="s">
        <v>33</v>
      </c>
      <c r="AU245" s="169" t="s">
        <v>33</v>
      </c>
      <c r="AV245" s="169" t="s">
        <v>33</v>
      </c>
      <c r="AW245" s="169" t="s">
        <v>34</v>
      </c>
      <c r="AX245" s="169" t="s">
        <v>33</v>
      </c>
      <c r="AY245" s="169" t="s">
        <v>33</v>
      </c>
      <c r="AZ245" s="169" t="s">
        <v>33</v>
      </c>
      <c r="BA245" s="169" t="s">
        <v>33</v>
      </c>
      <c r="BB245" s="169" t="s">
        <v>33</v>
      </c>
      <c r="BC245" s="207" t="s">
        <v>33</v>
      </c>
      <c r="BD245" s="207" t="s">
        <v>33</v>
      </c>
      <c r="BE245" s="207" t="s">
        <v>33</v>
      </c>
      <c r="BF245" s="208" t="s">
        <v>33</v>
      </c>
      <c r="BG245" s="196"/>
      <c r="BH245" s="211" t="str">
        <f>Data[[#This Row],[Tipo de Muestra]]</f>
        <v>Critica</v>
      </c>
      <c r="BI245" s="196"/>
      <c r="BJ245" s="196"/>
      <c r="BK245">
        <f t="shared" si="545"/>
        <v>1</v>
      </c>
      <c r="BL245">
        <f t="shared" si="546"/>
        <v>1</v>
      </c>
      <c r="BM245">
        <f t="shared" si="672"/>
        <v>1</v>
      </c>
      <c r="BN245">
        <f t="shared" si="673"/>
        <v>1</v>
      </c>
      <c r="BO245">
        <f t="shared" si="674"/>
        <v>1</v>
      </c>
      <c r="BP245">
        <f t="shared" si="675"/>
        <v>1</v>
      </c>
      <c r="BQ245">
        <f t="shared" si="676"/>
        <v>1</v>
      </c>
      <c r="BR245">
        <f t="shared" si="677"/>
        <v>1</v>
      </c>
      <c r="BS245">
        <f t="shared" si="678"/>
        <v>1</v>
      </c>
      <c r="BT245">
        <f t="shared" si="679"/>
        <v>1</v>
      </c>
      <c r="BU245">
        <f t="shared" si="680"/>
        <v>1</v>
      </c>
      <c r="BV245">
        <f t="shared" si="681"/>
        <v>1</v>
      </c>
      <c r="BW245">
        <f t="shared" si="682"/>
        <v>1</v>
      </c>
      <c r="BX245">
        <f t="shared" si="683"/>
        <v>1</v>
      </c>
      <c r="BY245">
        <f t="shared" si="684"/>
        <v>1</v>
      </c>
      <c r="BZ245">
        <f t="shared" si="685"/>
        <v>1</v>
      </c>
      <c r="CA245">
        <f t="shared" si="686"/>
        <v>1</v>
      </c>
      <c r="CB245">
        <f t="shared" si="687"/>
        <v>1</v>
      </c>
      <c r="CC245">
        <f t="shared" si="688"/>
        <v>1</v>
      </c>
      <c r="CD245">
        <f t="shared" si="689"/>
        <v>1</v>
      </c>
      <c r="CE245">
        <f t="shared" si="690"/>
        <v>1</v>
      </c>
      <c r="CF245">
        <f t="shared" si="638"/>
        <v>1</v>
      </c>
      <c r="CG245">
        <f t="shared" si="639"/>
        <v>1</v>
      </c>
      <c r="CH245">
        <f t="shared" si="640"/>
        <v>1</v>
      </c>
      <c r="CI245">
        <f t="shared" si="641"/>
        <v>1</v>
      </c>
      <c r="CJ245">
        <f t="shared" si="642"/>
        <v>1</v>
      </c>
      <c r="CK245">
        <f t="shared" si="643"/>
        <v>1</v>
      </c>
      <c r="CL245">
        <f t="shared" si="644"/>
        <v>1</v>
      </c>
      <c r="CM245">
        <f t="shared" si="645"/>
        <v>1</v>
      </c>
      <c r="CN245">
        <f t="shared" si="646"/>
        <v>1</v>
      </c>
      <c r="CO245">
        <f t="shared" si="647"/>
        <v>1</v>
      </c>
      <c r="CP245">
        <f t="shared" si="648"/>
        <v>1</v>
      </c>
      <c r="CQ245">
        <f t="shared" si="649"/>
        <v>1</v>
      </c>
      <c r="CR245">
        <f t="shared" si="650"/>
        <v>1</v>
      </c>
      <c r="CS245">
        <f t="shared" si="651"/>
        <v>0</v>
      </c>
      <c r="CT245">
        <f t="shared" si="652"/>
        <v>1</v>
      </c>
      <c r="CU245">
        <f t="shared" si="653"/>
        <v>1</v>
      </c>
      <c r="CV245">
        <f t="shared" si="654"/>
        <v>1</v>
      </c>
      <c r="CW245">
        <f t="shared" si="655"/>
        <v>0</v>
      </c>
      <c r="CX245">
        <f t="shared" si="656"/>
        <v>1</v>
      </c>
      <c r="CY245">
        <f t="shared" si="657"/>
        <v>1</v>
      </c>
      <c r="CZ245">
        <f t="shared" si="658"/>
        <v>1</v>
      </c>
      <c r="DA245">
        <f t="shared" si="659"/>
        <v>1</v>
      </c>
      <c r="DB245">
        <f t="shared" si="660"/>
        <v>1</v>
      </c>
      <c r="DC245" s="187">
        <f t="shared" si="661"/>
        <v>1</v>
      </c>
      <c r="DD245" s="187">
        <f t="shared" si="662"/>
        <v>1</v>
      </c>
      <c r="DE245" s="187">
        <f t="shared" si="663"/>
        <v>1</v>
      </c>
      <c r="DF245" s="187">
        <f t="shared" si="547"/>
        <v>1</v>
      </c>
      <c r="DG245">
        <f t="shared" si="691"/>
        <v>1</v>
      </c>
      <c r="DH245" s="7">
        <f t="shared" si="548"/>
        <v>0.15</v>
      </c>
      <c r="DI245" s="7">
        <f t="shared" si="549"/>
        <v>0.15</v>
      </c>
      <c r="DJ245" s="7">
        <f t="shared" si="550"/>
        <v>0.15</v>
      </c>
      <c r="DK245" s="7">
        <f t="shared" si="692"/>
        <v>0.15</v>
      </c>
      <c r="DL245" s="7">
        <f t="shared" si="551"/>
        <v>0.3</v>
      </c>
      <c r="DM245" s="7">
        <f t="shared" si="552"/>
        <v>0.3</v>
      </c>
      <c r="DN245" s="7">
        <f t="shared" si="553"/>
        <v>0.3</v>
      </c>
      <c r="DO245" s="7">
        <f t="shared" si="554"/>
        <v>0.3</v>
      </c>
      <c r="DP245" s="7">
        <f>IF(MIN(Data[[#This Row],[¿El agente demuestra escucha activa durante la gestión?6]:[¿El agente parafrasea para confirmar entendimiento?9]])=0,0,30%)</f>
        <v>0.3</v>
      </c>
      <c r="DQ245" s="7">
        <f t="shared" si="555"/>
        <v>0.3</v>
      </c>
      <c r="DR245" s="7">
        <f t="shared" si="556"/>
        <v>0.3</v>
      </c>
      <c r="DS245" s="7">
        <f t="shared" si="557"/>
        <v>0.3</v>
      </c>
      <c r="DT245" s="7">
        <f t="shared" si="558"/>
        <v>0.3</v>
      </c>
      <c r="DU245" s="7">
        <f>IF(MIN(Data[[#This Row],[¿El agente adapta su comunicación al cliente?11]:[¿El agente utiliza el plural corporativo correctamente?14]])=0,0,30%)</f>
        <v>0.3</v>
      </c>
      <c r="DV245" s="7">
        <f t="shared" si="559"/>
        <v>0.25</v>
      </c>
      <c r="DW245" s="7">
        <f t="shared" si="693"/>
        <v>0.25</v>
      </c>
      <c r="DX245" s="7">
        <f t="shared" si="694"/>
        <v>1</v>
      </c>
      <c r="DY245" s="7">
        <f t="shared" si="664"/>
        <v>1</v>
      </c>
      <c r="DZ245" s="7">
        <f t="shared" si="665"/>
        <v>1</v>
      </c>
      <c r="EA245" s="7">
        <f t="shared" si="666"/>
        <v>1</v>
      </c>
      <c r="EB245" s="7">
        <f t="shared" si="667"/>
        <v>1</v>
      </c>
      <c r="EC245" s="7">
        <f t="shared" si="695"/>
        <v>1</v>
      </c>
      <c r="ED245" s="7">
        <f t="shared" si="560"/>
        <v>1</v>
      </c>
      <c r="EE245" s="7">
        <f t="shared" si="561"/>
        <v>1</v>
      </c>
      <c r="EF245" s="7">
        <f>IF(SUM(Data[[#This Row],[¿El agente presenta correctamente los beneficios del producto?23]:[¿El agente comunica beneficios emocionales al cliente?24]])=200%,100%,0%)</f>
        <v>1</v>
      </c>
      <c r="EG245" s="7">
        <f t="shared" si="562"/>
        <v>1</v>
      </c>
      <c r="EH245" s="7">
        <f t="shared" si="563"/>
        <v>1</v>
      </c>
      <c r="EI245" s="7">
        <f t="shared" si="564"/>
        <v>1</v>
      </c>
      <c r="EJ245" s="7">
        <f t="shared" si="696"/>
        <v>1</v>
      </c>
      <c r="EK245" s="7">
        <f t="shared" si="565"/>
        <v>1</v>
      </c>
      <c r="EL245" s="7">
        <f>+Data[[#This Row],[¿El agente explica los términos y condiciones del servicio?28]]</f>
        <v>1</v>
      </c>
      <c r="EM245" s="7">
        <f t="shared" si="566"/>
        <v>1</v>
      </c>
      <c r="EN245" s="7">
        <f>+Data[[#This Row],[¿El agente identifica correctamente la solicitud del cliente? 2]]</f>
        <v>1</v>
      </c>
      <c r="EO245" s="7">
        <f t="shared" si="567"/>
        <v>1</v>
      </c>
      <c r="EP245" s="7">
        <f t="shared" si="568"/>
        <v>1</v>
      </c>
      <c r="EQ245" s="7">
        <f t="shared" si="569"/>
        <v>1</v>
      </c>
      <c r="ER245" s="7">
        <f t="shared" si="697"/>
        <v>1</v>
      </c>
      <c r="ES245" s="7">
        <f t="shared" si="570"/>
        <v>1</v>
      </c>
      <c r="ET245" s="7">
        <f t="shared" si="571"/>
        <v>1</v>
      </c>
      <c r="EU245" s="7">
        <f t="shared" si="698"/>
        <v>1</v>
      </c>
      <c r="EV245" s="7">
        <f t="shared" si="572"/>
        <v>1</v>
      </c>
      <c r="EW245" s="7">
        <f t="shared" si="573"/>
        <v>1</v>
      </c>
      <c r="EX245" s="7">
        <f t="shared" si="668"/>
        <v>1</v>
      </c>
      <c r="EY245" s="7">
        <f t="shared" si="669"/>
        <v>1</v>
      </c>
      <c r="EZ245" s="7">
        <f t="shared" si="574"/>
        <v>1</v>
      </c>
      <c r="FA245" s="7">
        <f t="shared" si="670"/>
        <v>1</v>
      </c>
      <c r="FB245" s="7">
        <f t="shared" si="699"/>
        <v>1</v>
      </c>
      <c r="FC245" s="7">
        <f t="shared" si="700"/>
        <v>1</v>
      </c>
      <c r="FD245" s="7">
        <f t="shared" si="575"/>
        <v>1</v>
      </c>
      <c r="FE245" s="7">
        <f t="shared" si="576"/>
        <v>0</v>
      </c>
      <c r="FF245" s="7">
        <f t="shared" si="577"/>
        <v>1</v>
      </c>
      <c r="FG245" s="7">
        <f t="shared" si="578"/>
        <v>1</v>
      </c>
      <c r="FH245" s="7">
        <f t="shared" si="579"/>
        <v>1</v>
      </c>
      <c r="FI245" s="7">
        <f t="shared" si="580"/>
        <v>0</v>
      </c>
      <c r="FJ245" s="7">
        <f t="shared" si="701"/>
        <v>0</v>
      </c>
      <c r="FK245" s="7">
        <f t="shared" si="581"/>
        <v>1</v>
      </c>
      <c r="FL245" s="7">
        <f>+Data[[#This Row],[¿El agente gestiona la oferta según la campaña vigente?48]]</f>
        <v>1</v>
      </c>
      <c r="FM245" s="7">
        <f t="shared" si="582"/>
        <v>1</v>
      </c>
      <c r="FN245" s="7">
        <f t="shared" si="583"/>
        <v>1</v>
      </c>
      <c r="FO245" s="7">
        <f t="shared" si="584"/>
        <v>1</v>
      </c>
      <c r="FP245" s="7">
        <f t="shared" si="702"/>
        <v>1</v>
      </c>
      <c r="FQ245" s="7">
        <f t="shared" si="585"/>
        <v>1</v>
      </c>
      <c r="FR245" s="7">
        <f>+Data[[#This Row],[¿El agente registra correctamente todas las interacciones?52]]</f>
        <v>1</v>
      </c>
      <c r="FS245" s="7">
        <f t="shared" si="703"/>
        <v>0</v>
      </c>
      <c r="FT245" s="241">
        <f t="shared" si="586"/>
        <v>1</v>
      </c>
      <c r="FU245" s="7">
        <f>+Data[[#This Row],[¿El agente confirma la titularidad del cliente adecuadamente?53]]</f>
        <v>1</v>
      </c>
      <c r="FV245" s="241">
        <f t="shared" si="587"/>
        <v>1</v>
      </c>
      <c r="FW245" s="241">
        <f t="shared" si="588"/>
        <v>1</v>
      </c>
      <c r="FX245" s="7">
        <f t="shared" si="704"/>
        <v>1</v>
      </c>
      <c r="FY245" s="241">
        <f t="shared" si="589"/>
        <v>1</v>
      </c>
      <c r="FZ245" s="7">
        <f>+Data[[#This Row],[¿El agente evita compartir información sensible?56]]</f>
        <v>1</v>
      </c>
      <c r="GA245" s="7">
        <f t="shared" si="705"/>
        <v>1</v>
      </c>
      <c r="GB245" s="189">
        <f t="shared" si="706"/>
        <v>0.1</v>
      </c>
      <c r="GC245" s="189">
        <f t="shared" si="707"/>
        <v>0.3</v>
      </c>
      <c r="GD245" s="190">
        <f t="shared" si="708"/>
        <v>0</v>
      </c>
      <c r="GE245" s="190">
        <f t="shared" si="709"/>
        <v>0.3</v>
      </c>
      <c r="GF245" s="7">
        <f t="shared" si="710"/>
        <v>0.7</v>
      </c>
      <c r="GG245" s="187">
        <f>1</f>
        <v>1</v>
      </c>
      <c r="GH245" s="187">
        <f t="shared" si="590"/>
        <v>1</v>
      </c>
      <c r="GI245" t="str">
        <f t="shared" si="591"/>
        <v/>
      </c>
      <c r="GJ245" t="str">
        <f t="shared" si="592"/>
        <v/>
      </c>
      <c r="GK245" t="str">
        <f t="shared" si="593"/>
        <v/>
      </c>
      <c r="GN245" t="str">
        <f t="shared" si="594"/>
        <v/>
      </c>
      <c r="GO245" t="str">
        <f t="shared" si="595"/>
        <v/>
      </c>
      <c r="GP245" t="str">
        <f t="shared" si="596"/>
        <v/>
      </c>
      <c r="GQ245" t="str">
        <f t="shared" si="597"/>
        <v/>
      </c>
      <c r="GR245" t="str">
        <f t="shared" si="598"/>
        <v/>
      </c>
      <c r="GS245" t="str">
        <f t="shared" si="599"/>
        <v/>
      </c>
      <c r="GT245" t="str">
        <f t="shared" si="600"/>
        <v/>
      </c>
      <c r="GU245" t="e">
        <f>IF(#REF!="No",#REF!,"")</f>
        <v>#REF!</v>
      </c>
      <c r="GV245" t="str">
        <f t="shared" si="601"/>
        <v/>
      </c>
      <c r="GW245" t="str">
        <f t="shared" si="602"/>
        <v/>
      </c>
      <c r="GX245" t="str">
        <f t="shared" si="603"/>
        <v/>
      </c>
      <c r="GY245" t="str">
        <f t="shared" si="604"/>
        <v/>
      </c>
      <c r="GZ245" t="str">
        <f t="shared" si="605"/>
        <v/>
      </c>
      <c r="HA245" t="str">
        <f t="shared" si="606"/>
        <v/>
      </c>
      <c r="HB245" t="str">
        <f t="shared" si="607"/>
        <v/>
      </c>
      <c r="HC245" t="str">
        <f t="shared" si="608"/>
        <v/>
      </c>
      <c r="HD245" t="str">
        <f t="shared" si="609"/>
        <v/>
      </c>
      <c r="HE245" t="str">
        <f t="shared" si="610"/>
        <v/>
      </c>
      <c r="HF245" t="str">
        <f t="shared" si="611"/>
        <v/>
      </c>
      <c r="HG245" t="str">
        <f t="shared" si="612"/>
        <v/>
      </c>
      <c r="HH245" t="str">
        <f t="shared" si="613"/>
        <v/>
      </c>
      <c r="HI245" t="str">
        <f t="shared" si="614"/>
        <v/>
      </c>
      <c r="HJ245" t="str">
        <f t="shared" si="615"/>
        <v/>
      </c>
      <c r="HK245" t="str">
        <f t="shared" si="616"/>
        <v/>
      </c>
      <c r="HL245" t="str">
        <f t="shared" si="617"/>
        <v/>
      </c>
      <c r="HM245" t="str">
        <f t="shared" si="618"/>
        <v/>
      </c>
      <c r="HN245" t="str">
        <f t="shared" si="619"/>
        <v/>
      </c>
      <c r="HO245" t="str">
        <f t="shared" si="620"/>
        <v/>
      </c>
      <c r="HP245" t="str">
        <f t="shared" si="621"/>
        <v/>
      </c>
      <c r="HQ245" t="e">
        <f>IF(#REF!="No",#REF!,"")</f>
        <v>#REF!</v>
      </c>
      <c r="HR245" t="e">
        <f>IF(#REF!="No",#REF!,"")</f>
        <v>#REF!</v>
      </c>
      <c r="HS245" t="str">
        <f t="shared" si="622"/>
        <v/>
      </c>
      <c r="HT245" t="str">
        <f t="shared" si="623"/>
        <v xml:space="preserve">¿El agente realiza venta cruzada cuando corresponde? </v>
      </c>
      <c r="HU245" t="str">
        <f t="shared" si="624"/>
        <v/>
      </c>
      <c r="HV245" t="str">
        <f t="shared" si="625"/>
        <v/>
      </c>
      <c r="HW245" t="str">
        <f t="shared" si="626"/>
        <v/>
      </c>
      <c r="HX245" t="str">
        <f t="shared" si="627"/>
        <v xml:space="preserve">¿El agente maneja correctamente las objeciones del cliente? </v>
      </c>
      <c r="HY245" t="str">
        <f t="shared" si="628"/>
        <v/>
      </c>
      <c r="HZ245" t="str">
        <f t="shared" si="629"/>
        <v/>
      </c>
      <c r="IA245" t="str">
        <f t="shared" si="630"/>
        <v/>
      </c>
      <c r="IB245" t="str">
        <f t="shared" si="631"/>
        <v/>
      </c>
      <c r="IC245" t="str">
        <f t="shared" si="632"/>
        <v/>
      </c>
      <c r="ID245" s="187" t="str">
        <f t="shared" si="633"/>
        <v/>
      </c>
      <c r="IE245" s="187" t="str">
        <f t="shared" si="634"/>
        <v/>
      </c>
      <c r="IF245" s="187" t="str">
        <f t="shared" si="635"/>
        <v/>
      </c>
      <c r="IG245" s="187" t="str">
        <f t="shared" si="636"/>
        <v/>
      </c>
      <c r="IH245" s="78" t="str">
        <f>A245&amp;" "&amp;F245&amp;" "&amp;Data[[#This Row],[mes]]</f>
        <v>Hazel Daniela Bermudez Outbound jun-26</v>
      </c>
      <c r="II245" s="78">
        <f t="shared" si="713"/>
        <v>2</v>
      </c>
      <c r="IJ245" s="78">
        <f t="shared" si="711"/>
        <v>0</v>
      </c>
      <c r="IK245" s="78">
        <f>IF(Data[[#This Row],[Muestra Critica]]&gt;0,Data[[#This Row],[Muestra Critica]],"")</f>
        <v>1</v>
      </c>
      <c r="IL245">
        <f>IF(IK245="","",COUNTIF($IK$3:$IK661,IK245))</f>
        <v>397</v>
      </c>
      <c r="IM245">
        <f t="shared" si="712"/>
        <v>0</v>
      </c>
      <c r="IN245" s="188" t="str">
        <f t="shared" si="637"/>
        <v>jun-26</v>
      </c>
      <c r="IO245" s="78"/>
      <c r="IP245" s="78"/>
      <c r="IQ245" s="78"/>
      <c r="IR245" s="78"/>
      <c r="IS245" s="78" t="str">
        <f ca="1">IFERROR(_xlfn.XLOOKUP(A:A,HC!B:B,HC!E:E,,0),0)</f>
        <v>&gt; 60 dias</v>
      </c>
    </row>
    <row r="246" spans="1:253" ht="15.5">
      <c r="A246" s="205" t="s">
        <v>304</v>
      </c>
      <c r="B246" s="205">
        <v>63476645</v>
      </c>
      <c r="C246" s="210">
        <v>46188</v>
      </c>
      <c r="D246" s="205" t="s">
        <v>441</v>
      </c>
      <c r="E246" s="205" t="s">
        <v>433</v>
      </c>
      <c r="F246" s="205" t="s">
        <v>32</v>
      </c>
      <c r="G246" s="205" t="s">
        <v>436</v>
      </c>
      <c r="H246" s="205" t="s">
        <v>457</v>
      </c>
      <c r="I246" s="206" t="s">
        <v>447</v>
      </c>
      <c r="J246" s="168" t="s">
        <v>33</v>
      </c>
      <c r="K246" s="168" t="s">
        <v>33</v>
      </c>
      <c r="L246" s="168" t="s">
        <v>33</v>
      </c>
      <c r="M246" s="168" t="s">
        <v>33</v>
      </c>
      <c r="N246" s="168" t="s">
        <v>33</v>
      </c>
      <c r="O246" s="168" t="s">
        <v>33</v>
      </c>
      <c r="P246" s="168" t="s">
        <v>33</v>
      </c>
      <c r="Q246" s="168" t="s">
        <v>33</v>
      </c>
      <c r="R246" s="168" t="s">
        <v>33</v>
      </c>
      <c r="S246" s="168" t="s">
        <v>33</v>
      </c>
      <c r="T246" s="168" t="s">
        <v>33</v>
      </c>
      <c r="U246" s="168" t="s">
        <v>33</v>
      </c>
      <c r="V246" s="169" t="s">
        <v>33</v>
      </c>
      <c r="W246" s="169" t="s">
        <v>33</v>
      </c>
      <c r="X246" s="169" t="s">
        <v>33</v>
      </c>
      <c r="Y246" s="169" t="s">
        <v>33</v>
      </c>
      <c r="Z246" s="169" t="s">
        <v>34</v>
      </c>
      <c r="AA246" s="169" t="s">
        <v>33</v>
      </c>
      <c r="AB246" s="169" t="s">
        <v>33</v>
      </c>
      <c r="AC246" s="169" t="s">
        <v>33</v>
      </c>
      <c r="AD246" s="169" t="s">
        <v>33</v>
      </c>
      <c r="AE246" s="169" t="s">
        <v>33</v>
      </c>
      <c r="AF246" s="169" t="s">
        <v>33</v>
      </c>
      <c r="AG246" s="169" t="s">
        <v>33</v>
      </c>
      <c r="AH246" s="169" t="s">
        <v>33</v>
      </c>
      <c r="AI246" s="169" t="s">
        <v>33</v>
      </c>
      <c r="AJ246" s="169" t="s">
        <v>34</v>
      </c>
      <c r="AK246" s="169" t="s">
        <v>33</v>
      </c>
      <c r="AL246" s="169" t="s">
        <v>33</v>
      </c>
      <c r="AM246" s="169" t="s">
        <v>33</v>
      </c>
      <c r="AN246" s="169" t="s">
        <v>33</v>
      </c>
      <c r="AO246" s="169" t="s">
        <v>33</v>
      </c>
      <c r="AP246" s="169" t="s">
        <v>33</v>
      </c>
      <c r="AQ246" s="169" t="s">
        <v>464</v>
      </c>
      <c r="AR246" s="169" t="s">
        <v>33</v>
      </c>
      <c r="AS246" s="169" t="s">
        <v>34</v>
      </c>
      <c r="AT246" s="169" t="s">
        <v>33</v>
      </c>
      <c r="AU246" s="169" t="s">
        <v>33</v>
      </c>
      <c r="AV246" s="169" t="s">
        <v>34</v>
      </c>
      <c r="AW246" s="169" t="s">
        <v>33</v>
      </c>
      <c r="AX246" s="169" t="s">
        <v>33</v>
      </c>
      <c r="AY246" s="169" t="s">
        <v>33</v>
      </c>
      <c r="AZ246" s="169" t="s">
        <v>33</v>
      </c>
      <c r="BA246" s="169" t="s">
        <v>33</v>
      </c>
      <c r="BB246" s="169" t="s">
        <v>33</v>
      </c>
      <c r="BC246" s="207" t="s">
        <v>33</v>
      </c>
      <c r="BD246" s="207" t="s">
        <v>33</v>
      </c>
      <c r="BE246" s="207" t="s">
        <v>33</v>
      </c>
      <c r="BF246" s="208" t="s">
        <v>33</v>
      </c>
      <c r="BG246" s="196"/>
      <c r="BH246" s="211" t="str">
        <f>Data[[#This Row],[Tipo de Muestra]]</f>
        <v>Critica</v>
      </c>
      <c r="BI246" s="196"/>
      <c r="BJ246" s="196"/>
      <c r="BK246">
        <f t="shared" si="545"/>
        <v>1</v>
      </c>
      <c r="BL246">
        <f t="shared" si="546"/>
        <v>1</v>
      </c>
      <c r="BM246">
        <f t="shared" si="672"/>
        <v>1</v>
      </c>
      <c r="BN246">
        <f t="shared" si="673"/>
        <v>1</v>
      </c>
      <c r="BO246">
        <f t="shared" si="674"/>
        <v>1</v>
      </c>
      <c r="BP246">
        <f t="shared" si="675"/>
        <v>1</v>
      </c>
      <c r="BQ246">
        <f t="shared" si="676"/>
        <v>1</v>
      </c>
      <c r="BR246">
        <f t="shared" si="677"/>
        <v>1</v>
      </c>
      <c r="BS246">
        <f t="shared" si="678"/>
        <v>1</v>
      </c>
      <c r="BT246">
        <f t="shared" si="679"/>
        <v>1</v>
      </c>
      <c r="BU246">
        <f t="shared" si="680"/>
        <v>1</v>
      </c>
      <c r="BV246">
        <f t="shared" si="681"/>
        <v>1</v>
      </c>
      <c r="BW246">
        <f t="shared" si="682"/>
        <v>1</v>
      </c>
      <c r="BX246">
        <f t="shared" si="683"/>
        <v>1</v>
      </c>
      <c r="BY246">
        <f t="shared" si="684"/>
        <v>1</v>
      </c>
      <c r="BZ246">
        <f t="shared" si="685"/>
        <v>1</v>
      </c>
      <c r="CA246">
        <f t="shared" si="686"/>
        <v>0</v>
      </c>
      <c r="CB246">
        <f t="shared" si="687"/>
        <v>1</v>
      </c>
      <c r="CC246">
        <f t="shared" si="688"/>
        <v>1</v>
      </c>
      <c r="CD246">
        <f t="shared" si="689"/>
        <v>1</v>
      </c>
      <c r="CE246">
        <f t="shared" si="690"/>
        <v>1</v>
      </c>
      <c r="CF246">
        <f t="shared" si="638"/>
        <v>1</v>
      </c>
      <c r="CG246">
        <f t="shared" si="639"/>
        <v>1</v>
      </c>
      <c r="CH246">
        <f t="shared" si="640"/>
        <v>1</v>
      </c>
      <c r="CI246">
        <f t="shared" si="641"/>
        <v>1</v>
      </c>
      <c r="CJ246">
        <f t="shared" si="642"/>
        <v>0</v>
      </c>
      <c r="CK246">
        <f t="shared" si="643"/>
        <v>1</v>
      </c>
      <c r="CL246">
        <f t="shared" si="644"/>
        <v>1</v>
      </c>
      <c r="CM246">
        <f t="shared" si="645"/>
        <v>1</v>
      </c>
      <c r="CN246">
        <f t="shared" si="646"/>
        <v>1</v>
      </c>
      <c r="CO246">
        <f t="shared" si="647"/>
        <v>1</v>
      </c>
      <c r="CP246">
        <f t="shared" si="648"/>
        <v>1</v>
      </c>
      <c r="CQ246">
        <f t="shared" si="649"/>
        <v>1</v>
      </c>
      <c r="CR246">
        <f t="shared" si="650"/>
        <v>1</v>
      </c>
      <c r="CS246">
        <f t="shared" si="651"/>
        <v>0</v>
      </c>
      <c r="CT246">
        <f t="shared" si="652"/>
        <v>1</v>
      </c>
      <c r="CU246">
        <f t="shared" si="653"/>
        <v>1</v>
      </c>
      <c r="CV246">
        <f t="shared" si="654"/>
        <v>0</v>
      </c>
      <c r="CW246">
        <f t="shared" si="655"/>
        <v>1</v>
      </c>
      <c r="CX246">
        <f t="shared" si="656"/>
        <v>1</v>
      </c>
      <c r="CY246">
        <f t="shared" si="657"/>
        <v>1</v>
      </c>
      <c r="CZ246">
        <f t="shared" si="658"/>
        <v>1</v>
      </c>
      <c r="DA246">
        <f t="shared" si="659"/>
        <v>1</v>
      </c>
      <c r="DB246">
        <f t="shared" si="660"/>
        <v>1</v>
      </c>
      <c r="DC246" s="187">
        <f t="shared" si="661"/>
        <v>1</v>
      </c>
      <c r="DD246" s="187">
        <f t="shared" si="662"/>
        <v>1</v>
      </c>
      <c r="DE246" s="187">
        <f t="shared" si="663"/>
        <v>1</v>
      </c>
      <c r="DF246" s="187">
        <f t="shared" si="547"/>
        <v>1</v>
      </c>
      <c r="DG246">
        <f t="shared" si="691"/>
        <v>1</v>
      </c>
      <c r="DH246" s="7">
        <f t="shared" si="548"/>
        <v>0.15</v>
      </c>
      <c r="DI246" s="7">
        <f t="shared" si="549"/>
        <v>0.15</v>
      </c>
      <c r="DJ246" s="7">
        <f t="shared" si="550"/>
        <v>0.15</v>
      </c>
      <c r="DK246" s="7">
        <f t="shared" si="692"/>
        <v>0.15</v>
      </c>
      <c r="DL246" s="7">
        <f t="shared" si="551"/>
        <v>0.3</v>
      </c>
      <c r="DM246" s="7">
        <f t="shared" si="552"/>
        <v>0.3</v>
      </c>
      <c r="DN246" s="7">
        <f t="shared" si="553"/>
        <v>0.3</v>
      </c>
      <c r="DO246" s="7">
        <f t="shared" si="554"/>
        <v>0.3</v>
      </c>
      <c r="DP246" s="7">
        <f>IF(MIN(Data[[#This Row],[¿El agente demuestra escucha activa durante la gestión?6]:[¿El agente parafrasea para confirmar entendimiento?9]])=0,0,30%)</f>
        <v>0.3</v>
      </c>
      <c r="DQ246" s="7">
        <f t="shared" si="555"/>
        <v>0.3</v>
      </c>
      <c r="DR246" s="7">
        <f t="shared" si="556"/>
        <v>0.3</v>
      </c>
      <c r="DS246" s="7">
        <f t="shared" si="557"/>
        <v>0.3</v>
      </c>
      <c r="DT246" s="7">
        <f t="shared" si="558"/>
        <v>0.3</v>
      </c>
      <c r="DU246" s="7">
        <f>IF(MIN(Data[[#This Row],[¿El agente adapta su comunicación al cliente?11]:[¿El agente utiliza el plural corporativo correctamente?14]])=0,0,30%)</f>
        <v>0.3</v>
      </c>
      <c r="DV246" s="7">
        <f t="shared" si="559"/>
        <v>0.25</v>
      </c>
      <c r="DW246" s="7">
        <f t="shared" si="693"/>
        <v>0.25</v>
      </c>
      <c r="DX246" s="7">
        <f t="shared" si="694"/>
        <v>1</v>
      </c>
      <c r="DY246" s="7">
        <f t="shared" si="664"/>
        <v>1</v>
      </c>
      <c r="DZ246" s="7">
        <f t="shared" si="665"/>
        <v>1</v>
      </c>
      <c r="EA246" s="7">
        <f t="shared" si="666"/>
        <v>1</v>
      </c>
      <c r="EB246" s="7">
        <f t="shared" si="667"/>
        <v>1</v>
      </c>
      <c r="EC246" s="7">
        <f t="shared" si="695"/>
        <v>1</v>
      </c>
      <c r="ED246" s="7">
        <f t="shared" si="560"/>
        <v>0</v>
      </c>
      <c r="EE246" s="7">
        <f t="shared" si="561"/>
        <v>1</v>
      </c>
      <c r="EF246" s="7">
        <f>IF(SUM(Data[[#This Row],[¿El agente presenta correctamente los beneficios del producto?23]:[¿El agente comunica beneficios emocionales al cliente?24]])=200%,100%,0%)</f>
        <v>0</v>
      </c>
      <c r="EG246" s="7">
        <f t="shared" si="562"/>
        <v>1</v>
      </c>
      <c r="EH246" s="7">
        <f t="shared" si="563"/>
        <v>1</v>
      </c>
      <c r="EI246" s="7">
        <f t="shared" si="564"/>
        <v>1</v>
      </c>
      <c r="EJ246" s="7">
        <f t="shared" si="696"/>
        <v>1</v>
      </c>
      <c r="EK246" s="7">
        <f t="shared" si="565"/>
        <v>1</v>
      </c>
      <c r="EL246" s="7">
        <f>+Data[[#This Row],[¿El agente explica los términos y condiciones del servicio?28]]</f>
        <v>1</v>
      </c>
      <c r="EM246" s="7">
        <f t="shared" si="566"/>
        <v>1</v>
      </c>
      <c r="EN246" s="7">
        <f>+Data[[#This Row],[¿El agente identifica correctamente la solicitud del cliente? 2]]</f>
        <v>1</v>
      </c>
      <c r="EO246" s="7">
        <f t="shared" si="567"/>
        <v>1</v>
      </c>
      <c r="EP246" s="7">
        <f t="shared" si="568"/>
        <v>1</v>
      </c>
      <c r="EQ246" s="7">
        <f t="shared" si="569"/>
        <v>1</v>
      </c>
      <c r="ER246" s="7">
        <f t="shared" si="697"/>
        <v>1</v>
      </c>
      <c r="ES246" s="7">
        <f t="shared" si="570"/>
        <v>0</v>
      </c>
      <c r="ET246" s="7">
        <f t="shared" si="571"/>
        <v>1</v>
      </c>
      <c r="EU246" s="7">
        <f t="shared" si="698"/>
        <v>0</v>
      </c>
      <c r="EV246" s="7">
        <f t="shared" si="572"/>
        <v>1</v>
      </c>
      <c r="EW246" s="7">
        <f t="shared" si="573"/>
        <v>1</v>
      </c>
      <c r="EX246" s="7">
        <f t="shared" si="668"/>
        <v>1</v>
      </c>
      <c r="EY246" s="7">
        <f t="shared" si="669"/>
        <v>1</v>
      </c>
      <c r="EZ246" s="7">
        <f t="shared" si="574"/>
        <v>1</v>
      </c>
      <c r="FA246" s="7">
        <f t="shared" si="670"/>
        <v>1</v>
      </c>
      <c r="FB246" s="7">
        <f t="shared" si="699"/>
        <v>1</v>
      </c>
      <c r="FC246" s="7">
        <f t="shared" si="700"/>
        <v>0</v>
      </c>
      <c r="FD246" s="7">
        <f t="shared" si="575"/>
        <v>1</v>
      </c>
      <c r="FE246" s="7">
        <f t="shared" si="576"/>
        <v>0</v>
      </c>
      <c r="FF246" s="7">
        <f t="shared" si="577"/>
        <v>1</v>
      </c>
      <c r="FG246" s="7">
        <f t="shared" si="578"/>
        <v>1</v>
      </c>
      <c r="FH246" s="7">
        <f t="shared" si="579"/>
        <v>0</v>
      </c>
      <c r="FI246" s="7">
        <f t="shared" si="580"/>
        <v>1</v>
      </c>
      <c r="FJ246" s="7">
        <f t="shared" si="701"/>
        <v>0</v>
      </c>
      <c r="FK246" s="7">
        <f t="shared" si="581"/>
        <v>1</v>
      </c>
      <c r="FL246" s="7">
        <f>+Data[[#This Row],[¿El agente gestiona la oferta según la campaña vigente?48]]</f>
        <v>1</v>
      </c>
      <c r="FM246" s="7">
        <f t="shared" si="582"/>
        <v>1</v>
      </c>
      <c r="FN246" s="7">
        <f t="shared" si="583"/>
        <v>1</v>
      </c>
      <c r="FO246" s="7">
        <f t="shared" si="584"/>
        <v>1</v>
      </c>
      <c r="FP246" s="7">
        <f t="shared" si="702"/>
        <v>1</v>
      </c>
      <c r="FQ246" s="7">
        <f t="shared" si="585"/>
        <v>1</v>
      </c>
      <c r="FR246" s="7">
        <f>+Data[[#This Row],[¿El agente registra correctamente todas las interacciones?52]]</f>
        <v>1</v>
      </c>
      <c r="FS246" s="7">
        <f t="shared" si="703"/>
        <v>0</v>
      </c>
      <c r="FT246" s="241">
        <f t="shared" si="586"/>
        <v>1</v>
      </c>
      <c r="FU246" s="7">
        <f>+Data[[#This Row],[¿El agente confirma la titularidad del cliente adecuadamente?53]]</f>
        <v>1</v>
      </c>
      <c r="FV246" s="241">
        <f t="shared" si="587"/>
        <v>1</v>
      </c>
      <c r="FW246" s="241">
        <f t="shared" si="588"/>
        <v>1</v>
      </c>
      <c r="FX246" s="7">
        <f t="shared" si="704"/>
        <v>1</v>
      </c>
      <c r="FY246" s="241">
        <f t="shared" si="589"/>
        <v>1</v>
      </c>
      <c r="FZ246" s="7">
        <f>+Data[[#This Row],[¿El agente evita compartir información sensible?56]]</f>
        <v>1</v>
      </c>
      <c r="GA246" s="7">
        <f t="shared" si="705"/>
        <v>1</v>
      </c>
      <c r="GB246" s="189">
        <f t="shared" si="706"/>
        <v>0.1</v>
      </c>
      <c r="GC246" s="189">
        <f t="shared" si="707"/>
        <v>0</v>
      </c>
      <c r="GD246" s="190">
        <f t="shared" si="708"/>
        <v>0</v>
      </c>
      <c r="GE246" s="190">
        <f t="shared" si="709"/>
        <v>0.3</v>
      </c>
      <c r="GF246" s="7">
        <f t="shared" si="710"/>
        <v>0.4</v>
      </c>
      <c r="GG246" s="187">
        <f>1</f>
        <v>1</v>
      </c>
      <c r="GH246" s="187">
        <f t="shared" si="590"/>
        <v>1</v>
      </c>
      <c r="GI246" t="str">
        <f t="shared" si="591"/>
        <v/>
      </c>
      <c r="GJ246" t="str">
        <f t="shared" si="592"/>
        <v/>
      </c>
      <c r="GK246" t="str">
        <f t="shared" si="593"/>
        <v/>
      </c>
      <c r="GN246" t="str">
        <f t="shared" si="594"/>
        <v/>
      </c>
      <c r="GO246" t="str">
        <f t="shared" si="595"/>
        <v/>
      </c>
      <c r="GP246" t="str">
        <f t="shared" si="596"/>
        <v/>
      </c>
      <c r="GQ246" t="str">
        <f t="shared" si="597"/>
        <v/>
      </c>
      <c r="GR246" t="str">
        <f t="shared" si="598"/>
        <v/>
      </c>
      <c r="GS246" t="str">
        <f t="shared" si="599"/>
        <v/>
      </c>
      <c r="GT246" t="str">
        <f t="shared" si="600"/>
        <v/>
      </c>
      <c r="GU246" t="e">
        <f>IF(#REF!="No",#REF!,"")</f>
        <v>#REF!</v>
      </c>
      <c r="GV246" t="str">
        <f t="shared" si="601"/>
        <v/>
      </c>
      <c r="GW246" t="str">
        <f t="shared" si="602"/>
        <v/>
      </c>
      <c r="GX246" t="str">
        <f t="shared" si="603"/>
        <v/>
      </c>
      <c r="GY246" t="str">
        <f t="shared" si="604"/>
        <v/>
      </c>
      <c r="GZ246" t="str">
        <f t="shared" si="605"/>
        <v xml:space="preserve">¿El agente presenta correctamente los beneficios del producto? </v>
      </c>
      <c r="HA246" t="str">
        <f t="shared" si="606"/>
        <v/>
      </c>
      <c r="HB246" t="str">
        <f t="shared" si="607"/>
        <v/>
      </c>
      <c r="HC246" t="str">
        <f t="shared" si="608"/>
        <v/>
      </c>
      <c r="HD246" t="str">
        <f t="shared" si="609"/>
        <v/>
      </c>
      <c r="HE246" t="str">
        <f t="shared" si="610"/>
        <v/>
      </c>
      <c r="HF246" t="str">
        <f t="shared" si="611"/>
        <v/>
      </c>
      <c r="HG246" t="str">
        <f t="shared" si="612"/>
        <v/>
      </c>
      <c r="HH246" t="str">
        <f t="shared" si="613"/>
        <v/>
      </c>
      <c r="HI246" t="str">
        <f t="shared" si="614"/>
        <v/>
      </c>
      <c r="HJ246" t="str">
        <f t="shared" si="615"/>
        <v xml:space="preserve">¿El agente mantiene respeto y cordialidad en toda la interacción? </v>
      </c>
      <c r="HK246" t="str">
        <f t="shared" si="616"/>
        <v/>
      </c>
      <c r="HL246" t="str">
        <f t="shared" si="617"/>
        <v/>
      </c>
      <c r="HM246" t="str">
        <f t="shared" si="618"/>
        <v/>
      </c>
      <c r="HN246" t="str">
        <f t="shared" si="619"/>
        <v/>
      </c>
      <c r="HO246" t="str">
        <f t="shared" si="620"/>
        <v/>
      </c>
      <c r="HP246" t="str">
        <f t="shared" si="621"/>
        <v/>
      </c>
      <c r="HQ246" t="e">
        <f>IF(#REF!="No",#REF!,"")</f>
        <v>#REF!</v>
      </c>
      <c r="HR246" t="e">
        <f>IF(#REF!="No",#REF!,"")</f>
        <v>#REF!</v>
      </c>
      <c r="HS246" t="str">
        <f t="shared" si="622"/>
        <v/>
      </c>
      <c r="HT246" t="str">
        <f t="shared" si="623"/>
        <v xml:space="preserve">¿El agente realiza venta cruzada cuando corresponde? </v>
      </c>
      <c r="HU246" t="str">
        <f t="shared" si="624"/>
        <v/>
      </c>
      <c r="HV246" t="str">
        <f t="shared" si="625"/>
        <v/>
      </c>
      <c r="HW246" t="str">
        <f t="shared" si="626"/>
        <v xml:space="preserve">¿El agente realiza seguimiento adecuado al caso o solicitud? </v>
      </c>
      <c r="HX246" t="str">
        <f t="shared" si="627"/>
        <v/>
      </c>
      <c r="HY246" t="str">
        <f t="shared" si="628"/>
        <v/>
      </c>
      <c r="HZ246" t="str">
        <f t="shared" si="629"/>
        <v/>
      </c>
      <c r="IA246" t="str">
        <f t="shared" si="630"/>
        <v/>
      </c>
      <c r="IB246" t="str">
        <f t="shared" si="631"/>
        <v/>
      </c>
      <c r="IC246" t="str">
        <f t="shared" si="632"/>
        <v/>
      </c>
      <c r="ID246" s="187" t="str">
        <f t="shared" si="633"/>
        <v/>
      </c>
      <c r="IE246" s="187" t="str">
        <f t="shared" si="634"/>
        <v/>
      </c>
      <c r="IF246" s="187" t="str">
        <f t="shared" si="635"/>
        <v/>
      </c>
      <c r="IG246" s="187" t="str">
        <f t="shared" si="636"/>
        <v/>
      </c>
      <c r="IH246" s="78" t="str">
        <f>A246&amp;" "&amp;F246&amp;" "&amp;Data[[#This Row],[mes]]</f>
        <v>Rolando Kevin Bryan Ruiz Outbound jun-26</v>
      </c>
      <c r="II246" s="78">
        <f t="shared" si="713"/>
        <v>2</v>
      </c>
      <c r="IJ246" s="78">
        <f t="shared" si="711"/>
        <v>0</v>
      </c>
      <c r="IK246" s="78">
        <f>IF(Data[[#This Row],[Muestra Critica]]&gt;0,Data[[#This Row],[Muestra Critica]],"")</f>
        <v>1</v>
      </c>
      <c r="IL246">
        <f>IF(IK246="","",COUNTIF($IK$3:$IK662,IK246))</f>
        <v>397</v>
      </c>
      <c r="IM246">
        <f t="shared" si="712"/>
        <v>0</v>
      </c>
      <c r="IN246" s="188" t="str">
        <f t="shared" si="637"/>
        <v>jun-26</v>
      </c>
      <c r="IO246" s="78"/>
      <c r="IP246" s="78"/>
      <c r="IQ246" s="78"/>
      <c r="IR246" s="78"/>
      <c r="IS246" s="78" t="str">
        <f ca="1">IFERROR(_xlfn.XLOOKUP(A:A,HC!B:B,HC!E:E,,0),0)</f>
        <v>&gt; 60 dias</v>
      </c>
    </row>
    <row r="247" spans="1:253" ht="15.5">
      <c r="A247" s="205" t="s">
        <v>307</v>
      </c>
      <c r="B247" s="205">
        <v>63243205</v>
      </c>
      <c r="C247" s="210">
        <v>46188</v>
      </c>
      <c r="D247" s="205" t="s">
        <v>441</v>
      </c>
      <c r="E247" s="205" t="s">
        <v>433</v>
      </c>
      <c r="F247" s="205" t="s">
        <v>32</v>
      </c>
      <c r="G247" s="205" t="s">
        <v>436</v>
      </c>
      <c r="H247" s="205" t="s">
        <v>457</v>
      </c>
      <c r="I247" s="206" t="s">
        <v>447</v>
      </c>
      <c r="J247" s="168" t="s">
        <v>33</v>
      </c>
      <c r="K247" s="168" t="s">
        <v>33</v>
      </c>
      <c r="L247" s="168" t="s">
        <v>33</v>
      </c>
      <c r="M247" s="168" t="s">
        <v>33</v>
      </c>
      <c r="N247" s="168" t="s">
        <v>33</v>
      </c>
      <c r="O247" s="168" t="s">
        <v>33</v>
      </c>
      <c r="P247" s="168" t="s">
        <v>33</v>
      </c>
      <c r="Q247" s="168" t="s">
        <v>33</v>
      </c>
      <c r="R247" s="168" t="s">
        <v>33</v>
      </c>
      <c r="S247" s="168" t="s">
        <v>33</v>
      </c>
      <c r="T247" s="168" t="s">
        <v>33</v>
      </c>
      <c r="U247" s="168" t="s">
        <v>33</v>
      </c>
      <c r="V247" s="169" t="s">
        <v>33</v>
      </c>
      <c r="W247" s="169" t="s">
        <v>33</v>
      </c>
      <c r="X247" s="169" t="s">
        <v>33</v>
      </c>
      <c r="Y247" s="169" t="s">
        <v>33</v>
      </c>
      <c r="Z247" s="169" t="s">
        <v>33</v>
      </c>
      <c r="AA247" s="169" t="s">
        <v>33</v>
      </c>
      <c r="AB247" s="169" t="s">
        <v>33</v>
      </c>
      <c r="AC247" s="169" t="s">
        <v>33</v>
      </c>
      <c r="AD247" s="169" t="s">
        <v>33</v>
      </c>
      <c r="AE247" s="169" t="s">
        <v>33</v>
      </c>
      <c r="AF247" s="169" t="s">
        <v>33</v>
      </c>
      <c r="AG247" s="169" t="s">
        <v>33</v>
      </c>
      <c r="AH247" s="169" t="s">
        <v>33</v>
      </c>
      <c r="AI247" s="169" t="s">
        <v>33</v>
      </c>
      <c r="AJ247" s="169" t="s">
        <v>33</v>
      </c>
      <c r="AK247" s="169" t="s">
        <v>33</v>
      </c>
      <c r="AL247" s="169" t="s">
        <v>33</v>
      </c>
      <c r="AM247" s="169" t="s">
        <v>33</v>
      </c>
      <c r="AN247" s="169" t="s">
        <v>33</v>
      </c>
      <c r="AO247" s="169" t="s">
        <v>33</v>
      </c>
      <c r="AP247" s="169" t="s">
        <v>33</v>
      </c>
      <c r="AQ247" s="169" t="s">
        <v>464</v>
      </c>
      <c r="AR247" s="169" t="s">
        <v>33</v>
      </c>
      <c r="AS247" s="169" t="s">
        <v>33</v>
      </c>
      <c r="AT247" s="169" t="s">
        <v>33</v>
      </c>
      <c r="AU247" s="169" t="s">
        <v>33</v>
      </c>
      <c r="AV247" s="169" t="s">
        <v>33</v>
      </c>
      <c r="AW247" s="169" t="s">
        <v>34</v>
      </c>
      <c r="AX247" s="169" t="s">
        <v>33</v>
      </c>
      <c r="AY247" s="169" t="s">
        <v>33</v>
      </c>
      <c r="AZ247" s="169" t="s">
        <v>33</v>
      </c>
      <c r="BA247" s="169" t="s">
        <v>33</v>
      </c>
      <c r="BB247" s="169" t="s">
        <v>33</v>
      </c>
      <c r="BC247" s="207" t="s">
        <v>33</v>
      </c>
      <c r="BD247" s="207" t="s">
        <v>33</v>
      </c>
      <c r="BE247" s="207" t="s">
        <v>33</v>
      </c>
      <c r="BF247" s="208" t="s">
        <v>33</v>
      </c>
      <c r="BG247" s="196"/>
      <c r="BH247" s="211" t="str">
        <f>Data[[#This Row],[Tipo de Muestra]]</f>
        <v>Critica</v>
      </c>
      <c r="BI247" s="196"/>
      <c r="BJ247" s="196"/>
      <c r="BK247">
        <f t="shared" si="545"/>
        <v>1</v>
      </c>
      <c r="BL247">
        <f t="shared" si="546"/>
        <v>1</v>
      </c>
      <c r="BM247">
        <f t="shared" si="672"/>
        <v>1</v>
      </c>
      <c r="BN247">
        <f t="shared" si="673"/>
        <v>1</v>
      </c>
      <c r="BO247">
        <f t="shared" si="674"/>
        <v>1</v>
      </c>
      <c r="BP247">
        <f t="shared" si="675"/>
        <v>1</v>
      </c>
      <c r="BQ247">
        <f t="shared" si="676"/>
        <v>1</v>
      </c>
      <c r="BR247">
        <f t="shared" si="677"/>
        <v>1</v>
      </c>
      <c r="BS247">
        <f t="shared" si="678"/>
        <v>1</v>
      </c>
      <c r="BT247">
        <f t="shared" si="679"/>
        <v>1</v>
      </c>
      <c r="BU247">
        <f t="shared" si="680"/>
        <v>1</v>
      </c>
      <c r="BV247">
        <f t="shared" si="681"/>
        <v>1</v>
      </c>
      <c r="BW247">
        <f t="shared" si="682"/>
        <v>1</v>
      </c>
      <c r="BX247">
        <f t="shared" si="683"/>
        <v>1</v>
      </c>
      <c r="BY247">
        <f t="shared" si="684"/>
        <v>1</v>
      </c>
      <c r="BZ247">
        <f t="shared" si="685"/>
        <v>1</v>
      </c>
      <c r="CA247">
        <f t="shared" si="686"/>
        <v>1</v>
      </c>
      <c r="CB247">
        <f t="shared" si="687"/>
        <v>1</v>
      </c>
      <c r="CC247">
        <f t="shared" si="688"/>
        <v>1</v>
      </c>
      <c r="CD247">
        <f t="shared" si="689"/>
        <v>1</v>
      </c>
      <c r="CE247">
        <f t="shared" si="690"/>
        <v>1</v>
      </c>
      <c r="CF247">
        <f t="shared" si="638"/>
        <v>1</v>
      </c>
      <c r="CG247">
        <f t="shared" si="639"/>
        <v>1</v>
      </c>
      <c r="CH247">
        <f t="shared" si="640"/>
        <v>1</v>
      </c>
      <c r="CI247">
        <f t="shared" si="641"/>
        <v>1</v>
      </c>
      <c r="CJ247">
        <f t="shared" si="642"/>
        <v>1</v>
      </c>
      <c r="CK247">
        <f t="shared" si="643"/>
        <v>1</v>
      </c>
      <c r="CL247">
        <f t="shared" si="644"/>
        <v>1</v>
      </c>
      <c r="CM247">
        <f t="shared" si="645"/>
        <v>1</v>
      </c>
      <c r="CN247">
        <f t="shared" si="646"/>
        <v>1</v>
      </c>
      <c r="CO247">
        <f t="shared" si="647"/>
        <v>1</v>
      </c>
      <c r="CP247">
        <f t="shared" si="648"/>
        <v>1</v>
      </c>
      <c r="CQ247">
        <f t="shared" si="649"/>
        <v>1</v>
      </c>
      <c r="CR247">
        <f t="shared" si="650"/>
        <v>1</v>
      </c>
      <c r="CS247">
        <f t="shared" si="651"/>
        <v>1</v>
      </c>
      <c r="CT247">
        <f t="shared" si="652"/>
        <v>1</v>
      </c>
      <c r="CU247">
        <f t="shared" si="653"/>
        <v>1</v>
      </c>
      <c r="CV247">
        <f t="shared" si="654"/>
        <v>1</v>
      </c>
      <c r="CW247">
        <f t="shared" si="655"/>
        <v>0</v>
      </c>
      <c r="CX247">
        <f t="shared" si="656"/>
        <v>1</v>
      </c>
      <c r="CY247">
        <f t="shared" si="657"/>
        <v>1</v>
      </c>
      <c r="CZ247">
        <f t="shared" si="658"/>
        <v>1</v>
      </c>
      <c r="DA247">
        <f t="shared" si="659"/>
        <v>1</v>
      </c>
      <c r="DB247">
        <f t="shared" si="660"/>
        <v>1</v>
      </c>
      <c r="DC247" s="187">
        <f t="shared" si="661"/>
        <v>1</v>
      </c>
      <c r="DD247" s="187">
        <f t="shared" si="662"/>
        <v>1</v>
      </c>
      <c r="DE247" s="187">
        <f t="shared" si="663"/>
        <v>1</v>
      </c>
      <c r="DF247" s="187">
        <f t="shared" si="547"/>
        <v>1</v>
      </c>
      <c r="DG247">
        <f t="shared" si="691"/>
        <v>1</v>
      </c>
      <c r="DH247" s="7">
        <f t="shared" si="548"/>
        <v>0.15</v>
      </c>
      <c r="DI247" s="7">
        <f t="shared" si="549"/>
        <v>0.15</v>
      </c>
      <c r="DJ247" s="7">
        <f t="shared" si="550"/>
        <v>0.15</v>
      </c>
      <c r="DK247" s="7">
        <f t="shared" si="692"/>
        <v>0.15</v>
      </c>
      <c r="DL247" s="7">
        <f t="shared" si="551"/>
        <v>0.3</v>
      </c>
      <c r="DM247" s="7">
        <f t="shared" si="552"/>
        <v>0.3</v>
      </c>
      <c r="DN247" s="7">
        <f t="shared" si="553"/>
        <v>0.3</v>
      </c>
      <c r="DO247" s="7">
        <f t="shared" si="554"/>
        <v>0.3</v>
      </c>
      <c r="DP247" s="7">
        <f>IF(MIN(Data[[#This Row],[¿El agente demuestra escucha activa durante la gestión?6]:[¿El agente parafrasea para confirmar entendimiento?9]])=0,0,30%)</f>
        <v>0.3</v>
      </c>
      <c r="DQ247" s="7">
        <f t="shared" si="555"/>
        <v>0.3</v>
      </c>
      <c r="DR247" s="7">
        <f t="shared" si="556"/>
        <v>0.3</v>
      </c>
      <c r="DS247" s="7">
        <f t="shared" si="557"/>
        <v>0.3</v>
      </c>
      <c r="DT247" s="7">
        <f t="shared" si="558"/>
        <v>0.3</v>
      </c>
      <c r="DU247" s="7">
        <f>IF(MIN(Data[[#This Row],[¿El agente adapta su comunicación al cliente?11]:[¿El agente utiliza el plural corporativo correctamente?14]])=0,0,30%)</f>
        <v>0.3</v>
      </c>
      <c r="DV247" s="7">
        <f t="shared" si="559"/>
        <v>0.25</v>
      </c>
      <c r="DW247" s="7">
        <f t="shared" si="693"/>
        <v>0.25</v>
      </c>
      <c r="DX247" s="7">
        <f t="shared" si="694"/>
        <v>1</v>
      </c>
      <c r="DY247" s="7">
        <f t="shared" si="664"/>
        <v>1</v>
      </c>
      <c r="DZ247" s="7">
        <f t="shared" si="665"/>
        <v>1</v>
      </c>
      <c r="EA247" s="7">
        <f t="shared" si="666"/>
        <v>1</v>
      </c>
      <c r="EB247" s="7">
        <f t="shared" si="667"/>
        <v>1</v>
      </c>
      <c r="EC247" s="7">
        <f t="shared" si="695"/>
        <v>1</v>
      </c>
      <c r="ED247" s="7">
        <f t="shared" si="560"/>
        <v>1</v>
      </c>
      <c r="EE247" s="7">
        <f t="shared" si="561"/>
        <v>1</v>
      </c>
      <c r="EF247" s="7">
        <f>IF(SUM(Data[[#This Row],[¿El agente presenta correctamente los beneficios del producto?23]:[¿El agente comunica beneficios emocionales al cliente?24]])=200%,100%,0%)</f>
        <v>1</v>
      </c>
      <c r="EG247" s="7">
        <f t="shared" si="562"/>
        <v>1</v>
      </c>
      <c r="EH247" s="7">
        <f t="shared" si="563"/>
        <v>1</v>
      </c>
      <c r="EI247" s="7">
        <f t="shared" si="564"/>
        <v>1</v>
      </c>
      <c r="EJ247" s="7">
        <f t="shared" si="696"/>
        <v>1</v>
      </c>
      <c r="EK247" s="7">
        <f t="shared" si="565"/>
        <v>1</v>
      </c>
      <c r="EL247" s="7">
        <f>+Data[[#This Row],[¿El agente explica los términos y condiciones del servicio?28]]</f>
        <v>1</v>
      </c>
      <c r="EM247" s="7">
        <f t="shared" si="566"/>
        <v>1</v>
      </c>
      <c r="EN247" s="7">
        <f>+Data[[#This Row],[¿El agente identifica correctamente la solicitud del cliente? 2]]</f>
        <v>1</v>
      </c>
      <c r="EO247" s="7">
        <f t="shared" si="567"/>
        <v>1</v>
      </c>
      <c r="EP247" s="7">
        <f t="shared" si="568"/>
        <v>1</v>
      </c>
      <c r="EQ247" s="7">
        <f t="shared" si="569"/>
        <v>1</v>
      </c>
      <c r="ER247" s="7">
        <f t="shared" si="697"/>
        <v>1</v>
      </c>
      <c r="ES247" s="7">
        <f t="shared" si="570"/>
        <v>1</v>
      </c>
      <c r="ET247" s="7">
        <f t="shared" si="571"/>
        <v>1</v>
      </c>
      <c r="EU247" s="7">
        <f t="shared" si="698"/>
        <v>1</v>
      </c>
      <c r="EV247" s="7">
        <f t="shared" si="572"/>
        <v>1</v>
      </c>
      <c r="EW247" s="7">
        <f t="shared" si="573"/>
        <v>1</v>
      </c>
      <c r="EX247" s="7">
        <f t="shared" si="668"/>
        <v>1</v>
      </c>
      <c r="EY247" s="7">
        <f t="shared" si="669"/>
        <v>1</v>
      </c>
      <c r="EZ247" s="7">
        <f t="shared" si="574"/>
        <v>1</v>
      </c>
      <c r="FA247" s="7">
        <f t="shared" si="670"/>
        <v>1</v>
      </c>
      <c r="FB247" s="7">
        <f t="shared" si="699"/>
        <v>1</v>
      </c>
      <c r="FC247" s="7">
        <f t="shared" si="700"/>
        <v>1</v>
      </c>
      <c r="FD247" s="7">
        <f t="shared" si="575"/>
        <v>1</v>
      </c>
      <c r="FE247" s="7">
        <f t="shared" si="576"/>
        <v>1</v>
      </c>
      <c r="FF247" s="7">
        <f t="shared" si="577"/>
        <v>1</v>
      </c>
      <c r="FG247" s="7">
        <f t="shared" si="578"/>
        <v>1</v>
      </c>
      <c r="FH247" s="7">
        <f t="shared" si="579"/>
        <v>1</v>
      </c>
      <c r="FI247" s="7">
        <f t="shared" si="580"/>
        <v>0</v>
      </c>
      <c r="FJ247" s="7">
        <f t="shared" si="701"/>
        <v>0</v>
      </c>
      <c r="FK247" s="7">
        <f t="shared" si="581"/>
        <v>1</v>
      </c>
      <c r="FL247" s="7">
        <f>+Data[[#This Row],[¿El agente gestiona la oferta según la campaña vigente?48]]</f>
        <v>1</v>
      </c>
      <c r="FM247" s="7">
        <f t="shared" si="582"/>
        <v>1</v>
      </c>
      <c r="FN247" s="7">
        <f t="shared" si="583"/>
        <v>1</v>
      </c>
      <c r="FO247" s="7">
        <f t="shared" si="584"/>
        <v>1</v>
      </c>
      <c r="FP247" s="7">
        <f t="shared" si="702"/>
        <v>1</v>
      </c>
      <c r="FQ247" s="7">
        <f t="shared" si="585"/>
        <v>1</v>
      </c>
      <c r="FR247" s="7">
        <f>+Data[[#This Row],[¿El agente registra correctamente todas las interacciones?52]]</f>
        <v>1</v>
      </c>
      <c r="FS247" s="7">
        <f t="shared" si="703"/>
        <v>0</v>
      </c>
      <c r="FT247" s="241">
        <f t="shared" si="586"/>
        <v>1</v>
      </c>
      <c r="FU247" s="7">
        <f>+Data[[#This Row],[¿El agente confirma la titularidad del cliente adecuadamente?53]]</f>
        <v>1</v>
      </c>
      <c r="FV247" s="241">
        <f t="shared" si="587"/>
        <v>1</v>
      </c>
      <c r="FW247" s="241">
        <f t="shared" si="588"/>
        <v>1</v>
      </c>
      <c r="FX247" s="7">
        <f t="shared" si="704"/>
        <v>1</v>
      </c>
      <c r="FY247" s="241">
        <f t="shared" si="589"/>
        <v>1</v>
      </c>
      <c r="FZ247" s="7">
        <f>+Data[[#This Row],[¿El agente evita compartir información sensible?56]]</f>
        <v>1</v>
      </c>
      <c r="GA247" s="7">
        <f t="shared" si="705"/>
        <v>1</v>
      </c>
      <c r="GB247" s="189">
        <f t="shared" si="706"/>
        <v>0.1</v>
      </c>
      <c r="GC247" s="189">
        <f t="shared" si="707"/>
        <v>0.3</v>
      </c>
      <c r="GD247" s="190">
        <f t="shared" si="708"/>
        <v>0</v>
      </c>
      <c r="GE247" s="190">
        <f t="shared" si="709"/>
        <v>0.3</v>
      </c>
      <c r="GF247" s="7">
        <f t="shared" si="710"/>
        <v>0.7</v>
      </c>
      <c r="GG247" s="187">
        <f>1</f>
        <v>1</v>
      </c>
      <c r="GH247" s="187">
        <f t="shared" si="590"/>
        <v>1</v>
      </c>
      <c r="GI247" t="str">
        <f t="shared" si="591"/>
        <v/>
      </c>
      <c r="GJ247" t="str">
        <f t="shared" si="592"/>
        <v/>
      </c>
      <c r="GK247" t="str">
        <f t="shared" si="593"/>
        <v/>
      </c>
      <c r="GN247" t="str">
        <f t="shared" si="594"/>
        <v/>
      </c>
      <c r="GO247" t="str">
        <f t="shared" si="595"/>
        <v/>
      </c>
      <c r="GP247" t="str">
        <f t="shared" si="596"/>
        <v/>
      </c>
      <c r="GQ247" t="str">
        <f t="shared" si="597"/>
        <v/>
      </c>
      <c r="GR247" t="str">
        <f t="shared" si="598"/>
        <v/>
      </c>
      <c r="GS247" t="str">
        <f t="shared" si="599"/>
        <v/>
      </c>
      <c r="GT247" t="str">
        <f t="shared" si="600"/>
        <v/>
      </c>
      <c r="GU247" t="e">
        <f>IF(#REF!="No",#REF!,"")</f>
        <v>#REF!</v>
      </c>
      <c r="GV247" t="str">
        <f t="shared" si="601"/>
        <v/>
      </c>
      <c r="GW247" t="str">
        <f t="shared" si="602"/>
        <v/>
      </c>
      <c r="GX247" t="str">
        <f t="shared" si="603"/>
        <v/>
      </c>
      <c r="GY247" t="str">
        <f t="shared" si="604"/>
        <v/>
      </c>
      <c r="GZ247" t="str">
        <f t="shared" si="605"/>
        <v/>
      </c>
      <c r="HA247" t="str">
        <f t="shared" si="606"/>
        <v/>
      </c>
      <c r="HB247" t="str">
        <f t="shared" si="607"/>
        <v/>
      </c>
      <c r="HC247" t="str">
        <f t="shared" si="608"/>
        <v/>
      </c>
      <c r="HD247" t="str">
        <f t="shared" si="609"/>
        <v/>
      </c>
      <c r="HE247" t="str">
        <f t="shared" si="610"/>
        <v/>
      </c>
      <c r="HF247" t="str">
        <f t="shared" si="611"/>
        <v/>
      </c>
      <c r="HG247" t="str">
        <f t="shared" si="612"/>
        <v/>
      </c>
      <c r="HH247" t="str">
        <f t="shared" si="613"/>
        <v/>
      </c>
      <c r="HI247" t="str">
        <f t="shared" si="614"/>
        <v/>
      </c>
      <c r="HJ247" t="str">
        <f t="shared" si="615"/>
        <v/>
      </c>
      <c r="HK247" t="str">
        <f t="shared" si="616"/>
        <v/>
      </c>
      <c r="HL247" t="str">
        <f t="shared" si="617"/>
        <v/>
      </c>
      <c r="HM247" t="str">
        <f t="shared" si="618"/>
        <v/>
      </c>
      <c r="HN247" t="str">
        <f t="shared" si="619"/>
        <v/>
      </c>
      <c r="HO247" t="str">
        <f t="shared" si="620"/>
        <v/>
      </c>
      <c r="HP247" t="str">
        <f t="shared" si="621"/>
        <v/>
      </c>
      <c r="HQ247" t="e">
        <f>IF(#REF!="No",#REF!,"")</f>
        <v>#REF!</v>
      </c>
      <c r="HR247" t="e">
        <f>IF(#REF!="No",#REF!,"")</f>
        <v>#REF!</v>
      </c>
      <c r="HS247" t="str">
        <f t="shared" si="622"/>
        <v/>
      </c>
      <c r="HT247" t="str">
        <f t="shared" si="623"/>
        <v/>
      </c>
      <c r="HU247" t="str">
        <f t="shared" si="624"/>
        <v/>
      </c>
      <c r="HV247" t="str">
        <f t="shared" si="625"/>
        <v/>
      </c>
      <c r="HW247" t="str">
        <f t="shared" si="626"/>
        <v/>
      </c>
      <c r="HX247" t="str">
        <f t="shared" si="627"/>
        <v xml:space="preserve">¿El agente maneja correctamente las objeciones del cliente? </v>
      </c>
      <c r="HY247" t="str">
        <f t="shared" si="628"/>
        <v/>
      </c>
      <c r="HZ247" t="str">
        <f t="shared" si="629"/>
        <v/>
      </c>
      <c r="IA247" t="str">
        <f t="shared" si="630"/>
        <v/>
      </c>
      <c r="IB247" t="str">
        <f t="shared" si="631"/>
        <v/>
      </c>
      <c r="IC247" t="str">
        <f t="shared" si="632"/>
        <v/>
      </c>
      <c r="ID247" s="187" t="str">
        <f t="shared" si="633"/>
        <v/>
      </c>
      <c r="IE247" s="187" t="str">
        <f t="shared" si="634"/>
        <v/>
      </c>
      <c r="IF247" s="187" t="str">
        <f t="shared" si="635"/>
        <v/>
      </c>
      <c r="IG247" s="187" t="str">
        <f t="shared" si="636"/>
        <v/>
      </c>
      <c r="IH247" s="78" t="str">
        <f>A247&amp;" "&amp;F247&amp;" "&amp;Data[[#This Row],[mes]]</f>
        <v>Jesus Henriquez Grant Parks Outbound jun-26</v>
      </c>
      <c r="II247" s="78">
        <f t="shared" si="713"/>
        <v>2</v>
      </c>
      <c r="IJ247" s="78">
        <f t="shared" si="711"/>
        <v>0</v>
      </c>
      <c r="IK247" s="78">
        <f>IF(Data[[#This Row],[Muestra Critica]]&gt;0,Data[[#This Row],[Muestra Critica]],"")</f>
        <v>1</v>
      </c>
      <c r="IL247">
        <f>IF(IK247="","",COUNTIF($IK$3:$IK663,IK247))</f>
        <v>397</v>
      </c>
      <c r="IM247">
        <f t="shared" si="712"/>
        <v>0</v>
      </c>
      <c r="IN247" s="188" t="str">
        <f t="shared" si="637"/>
        <v>jun-26</v>
      </c>
      <c r="IO247" s="78"/>
      <c r="IP247" s="78"/>
      <c r="IQ247" s="78"/>
      <c r="IR247" s="78"/>
      <c r="IS247" s="78" t="str">
        <f ca="1">IFERROR(_xlfn.XLOOKUP(A:A,HC!B:B,HC!E:E,,0),0)</f>
        <v>&gt; 60 dias</v>
      </c>
    </row>
    <row r="248" spans="1:253" ht="15.5">
      <c r="A248" s="205" t="s">
        <v>310</v>
      </c>
      <c r="B248" s="205">
        <v>67747363</v>
      </c>
      <c r="C248" s="210">
        <v>46188</v>
      </c>
      <c r="D248" s="205" t="s">
        <v>441</v>
      </c>
      <c r="E248" s="205" t="s">
        <v>432</v>
      </c>
      <c r="F248" s="205" t="s">
        <v>32</v>
      </c>
      <c r="G248" s="205" t="s">
        <v>436</v>
      </c>
      <c r="H248" s="205" t="s">
        <v>457</v>
      </c>
      <c r="I248" s="206" t="s">
        <v>447</v>
      </c>
      <c r="J248" s="168" t="s">
        <v>33</v>
      </c>
      <c r="K248" s="168" t="s">
        <v>33</v>
      </c>
      <c r="L248" s="168" t="s">
        <v>33</v>
      </c>
      <c r="M248" s="168" t="s">
        <v>33</v>
      </c>
      <c r="N248" s="168" t="s">
        <v>33</v>
      </c>
      <c r="O248" s="168" t="s">
        <v>33</v>
      </c>
      <c r="P248" s="168" t="s">
        <v>33</v>
      </c>
      <c r="Q248" s="168" t="s">
        <v>33</v>
      </c>
      <c r="R248" s="168" t="s">
        <v>33</v>
      </c>
      <c r="S248" s="168" t="s">
        <v>33</v>
      </c>
      <c r="T248" s="168" t="s">
        <v>33</v>
      </c>
      <c r="U248" s="168" t="s">
        <v>33</v>
      </c>
      <c r="V248" s="169" t="s">
        <v>33</v>
      </c>
      <c r="W248" s="169" t="s">
        <v>33</v>
      </c>
      <c r="X248" s="169" t="s">
        <v>33</v>
      </c>
      <c r="Y248" s="169" t="s">
        <v>33</v>
      </c>
      <c r="Z248" s="169" t="s">
        <v>33</v>
      </c>
      <c r="AA248" s="169" t="s">
        <v>33</v>
      </c>
      <c r="AB248" s="169" t="s">
        <v>33</v>
      </c>
      <c r="AC248" s="169" t="s">
        <v>33</v>
      </c>
      <c r="AD248" s="169" t="s">
        <v>33</v>
      </c>
      <c r="AE248" s="169" t="s">
        <v>33</v>
      </c>
      <c r="AF248" s="169" t="s">
        <v>33</v>
      </c>
      <c r="AG248" s="169" t="s">
        <v>33</v>
      </c>
      <c r="AH248" s="169" t="s">
        <v>33</v>
      </c>
      <c r="AI248" s="169" t="s">
        <v>33</v>
      </c>
      <c r="AJ248" s="169" t="s">
        <v>33</v>
      </c>
      <c r="AK248" s="169" t="s">
        <v>33</v>
      </c>
      <c r="AL248" s="169" t="s">
        <v>33</v>
      </c>
      <c r="AM248" s="169" t="s">
        <v>33</v>
      </c>
      <c r="AN248" s="169" t="s">
        <v>33</v>
      </c>
      <c r="AO248" s="169" t="s">
        <v>33</v>
      </c>
      <c r="AP248" s="169" t="s">
        <v>33</v>
      </c>
      <c r="AQ248" s="169" t="s">
        <v>464</v>
      </c>
      <c r="AR248" s="169" t="s">
        <v>33</v>
      </c>
      <c r="AS248" s="169" t="s">
        <v>34</v>
      </c>
      <c r="AT248" s="169" t="s">
        <v>33</v>
      </c>
      <c r="AU248" s="169" t="s">
        <v>33</v>
      </c>
      <c r="AV248" s="169" t="s">
        <v>33</v>
      </c>
      <c r="AW248" s="169" t="s">
        <v>33</v>
      </c>
      <c r="AX248" s="169" t="s">
        <v>33</v>
      </c>
      <c r="AY248" s="169" t="s">
        <v>33</v>
      </c>
      <c r="AZ248" s="169" t="s">
        <v>33</v>
      </c>
      <c r="BA248" s="169" t="s">
        <v>33</v>
      </c>
      <c r="BB248" s="169" t="s">
        <v>33</v>
      </c>
      <c r="BC248" s="207" t="s">
        <v>33</v>
      </c>
      <c r="BD248" s="207" t="s">
        <v>33</v>
      </c>
      <c r="BE248" s="207" t="s">
        <v>33</v>
      </c>
      <c r="BF248" s="208" t="s">
        <v>33</v>
      </c>
      <c r="BG248" s="196"/>
      <c r="BH248" s="211" t="str">
        <f>Data[[#This Row],[Tipo de Muestra]]</f>
        <v>Critica</v>
      </c>
      <c r="BI248" s="196"/>
      <c r="BJ248" s="196"/>
      <c r="BK248">
        <f t="shared" si="545"/>
        <v>1</v>
      </c>
      <c r="BL248">
        <f t="shared" si="546"/>
        <v>1</v>
      </c>
      <c r="BM248">
        <f t="shared" si="672"/>
        <v>1</v>
      </c>
      <c r="BN248">
        <f t="shared" si="673"/>
        <v>1</v>
      </c>
      <c r="BO248">
        <f t="shared" si="674"/>
        <v>1</v>
      </c>
      <c r="BP248">
        <f t="shared" si="675"/>
        <v>1</v>
      </c>
      <c r="BQ248">
        <f t="shared" si="676"/>
        <v>1</v>
      </c>
      <c r="BR248">
        <f t="shared" si="677"/>
        <v>1</v>
      </c>
      <c r="BS248">
        <f t="shared" si="678"/>
        <v>1</v>
      </c>
      <c r="BT248">
        <f t="shared" si="679"/>
        <v>1</v>
      </c>
      <c r="BU248">
        <f t="shared" si="680"/>
        <v>1</v>
      </c>
      <c r="BV248">
        <f t="shared" si="681"/>
        <v>1</v>
      </c>
      <c r="BW248">
        <f t="shared" si="682"/>
        <v>1</v>
      </c>
      <c r="BX248">
        <f t="shared" si="683"/>
        <v>1</v>
      </c>
      <c r="BY248">
        <f t="shared" si="684"/>
        <v>1</v>
      </c>
      <c r="BZ248">
        <f t="shared" si="685"/>
        <v>1</v>
      </c>
      <c r="CA248">
        <f t="shared" si="686"/>
        <v>1</v>
      </c>
      <c r="CB248">
        <f t="shared" si="687"/>
        <v>1</v>
      </c>
      <c r="CC248">
        <f t="shared" si="688"/>
        <v>1</v>
      </c>
      <c r="CD248">
        <f t="shared" si="689"/>
        <v>1</v>
      </c>
      <c r="CE248">
        <f t="shared" si="690"/>
        <v>1</v>
      </c>
      <c r="CF248">
        <f t="shared" si="638"/>
        <v>1</v>
      </c>
      <c r="CG248">
        <f t="shared" si="639"/>
        <v>1</v>
      </c>
      <c r="CH248">
        <f t="shared" si="640"/>
        <v>1</v>
      </c>
      <c r="CI248">
        <f t="shared" si="641"/>
        <v>1</v>
      </c>
      <c r="CJ248">
        <f t="shared" si="642"/>
        <v>1</v>
      </c>
      <c r="CK248">
        <f t="shared" si="643"/>
        <v>1</v>
      </c>
      <c r="CL248">
        <f t="shared" si="644"/>
        <v>1</v>
      </c>
      <c r="CM248">
        <f t="shared" si="645"/>
        <v>1</v>
      </c>
      <c r="CN248">
        <f t="shared" si="646"/>
        <v>1</v>
      </c>
      <c r="CO248">
        <f t="shared" si="647"/>
        <v>1</v>
      </c>
      <c r="CP248">
        <f t="shared" si="648"/>
        <v>1</v>
      </c>
      <c r="CQ248">
        <f t="shared" si="649"/>
        <v>1</v>
      </c>
      <c r="CR248">
        <f t="shared" si="650"/>
        <v>1</v>
      </c>
      <c r="CS248">
        <f t="shared" si="651"/>
        <v>0</v>
      </c>
      <c r="CT248">
        <f t="shared" si="652"/>
        <v>1</v>
      </c>
      <c r="CU248">
        <f t="shared" si="653"/>
        <v>1</v>
      </c>
      <c r="CV248">
        <f t="shared" si="654"/>
        <v>1</v>
      </c>
      <c r="CW248">
        <f t="shared" si="655"/>
        <v>1</v>
      </c>
      <c r="CX248">
        <f t="shared" si="656"/>
        <v>1</v>
      </c>
      <c r="CY248">
        <f t="shared" si="657"/>
        <v>1</v>
      </c>
      <c r="CZ248">
        <f t="shared" si="658"/>
        <v>1</v>
      </c>
      <c r="DA248">
        <f t="shared" si="659"/>
        <v>1</v>
      </c>
      <c r="DB248">
        <f t="shared" si="660"/>
        <v>1</v>
      </c>
      <c r="DC248" s="187">
        <f t="shared" si="661"/>
        <v>1</v>
      </c>
      <c r="DD248" s="187">
        <f t="shared" si="662"/>
        <v>1</v>
      </c>
      <c r="DE248" s="187">
        <f t="shared" si="663"/>
        <v>1</v>
      </c>
      <c r="DF248" s="187">
        <f t="shared" si="547"/>
        <v>1</v>
      </c>
      <c r="DG248">
        <f t="shared" si="691"/>
        <v>1</v>
      </c>
      <c r="DH248" s="7">
        <f t="shared" si="548"/>
        <v>0.15</v>
      </c>
      <c r="DI248" s="7">
        <f t="shared" si="549"/>
        <v>0.15</v>
      </c>
      <c r="DJ248" s="7">
        <f t="shared" si="550"/>
        <v>0.15</v>
      </c>
      <c r="DK248" s="7">
        <f t="shared" si="692"/>
        <v>0.15</v>
      </c>
      <c r="DL248" s="7">
        <f t="shared" si="551"/>
        <v>0.3</v>
      </c>
      <c r="DM248" s="7">
        <f t="shared" si="552"/>
        <v>0.3</v>
      </c>
      <c r="DN248" s="7">
        <f t="shared" si="553"/>
        <v>0.3</v>
      </c>
      <c r="DO248" s="7">
        <f t="shared" si="554"/>
        <v>0.3</v>
      </c>
      <c r="DP248" s="7">
        <f>IF(MIN(Data[[#This Row],[¿El agente demuestra escucha activa durante la gestión?6]:[¿El agente parafrasea para confirmar entendimiento?9]])=0,0,30%)</f>
        <v>0.3</v>
      </c>
      <c r="DQ248" s="7">
        <f t="shared" si="555"/>
        <v>0.3</v>
      </c>
      <c r="DR248" s="7">
        <f t="shared" si="556"/>
        <v>0.3</v>
      </c>
      <c r="DS248" s="7">
        <f t="shared" si="557"/>
        <v>0.3</v>
      </c>
      <c r="DT248" s="7">
        <f t="shared" si="558"/>
        <v>0.3</v>
      </c>
      <c r="DU248" s="7">
        <f>IF(MIN(Data[[#This Row],[¿El agente adapta su comunicación al cliente?11]:[¿El agente utiliza el plural corporativo correctamente?14]])=0,0,30%)</f>
        <v>0.3</v>
      </c>
      <c r="DV248" s="7">
        <f t="shared" si="559"/>
        <v>0.25</v>
      </c>
      <c r="DW248" s="7">
        <f t="shared" si="693"/>
        <v>0.25</v>
      </c>
      <c r="DX248" s="7">
        <f t="shared" si="694"/>
        <v>1</v>
      </c>
      <c r="DY248" s="7">
        <f t="shared" si="664"/>
        <v>1</v>
      </c>
      <c r="DZ248" s="7">
        <f t="shared" si="665"/>
        <v>1</v>
      </c>
      <c r="EA248" s="7">
        <f t="shared" si="666"/>
        <v>1</v>
      </c>
      <c r="EB248" s="7">
        <f t="shared" si="667"/>
        <v>1</v>
      </c>
      <c r="EC248" s="7">
        <f t="shared" si="695"/>
        <v>1</v>
      </c>
      <c r="ED248" s="7">
        <f t="shared" si="560"/>
        <v>1</v>
      </c>
      <c r="EE248" s="7">
        <f t="shared" si="561"/>
        <v>1</v>
      </c>
      <c r="EF248" s="7">
        <f>IF(SUM(Data[[#This Row],[¿El agente presenta correctamente los beneficios del producto?23]:[¿El agente comunica beneficios emocionales al cliente?24]])=200%,100%,0%)</f>
        <v>1</v>
      </c>
      <c r="EG248" s="7">
        <f t="shared" si="562"/>
        <v>1</v>
      </c>
      <c r="EH248" s="7">
        <f t="shared" si="563"/>
        <v>1</v>
      </c>
      <c r="EI248" s="7">
        <f t="shared" si="564"/>
        <v>1</v>
      </c>
      <c r="EJ248" s="7">
        <f t="shared" si="696"/>
        <v>1</v>
      </c>
      <c r="EK248" s="7">
        <f t="shared" si="565"/>
        <v>1</v>
      </c>
      <c r="EL248" s="7">
        <f>+Data[[#This Row],[¿El agente explica los términos y condiciones del servicio?28]]</f>
        <v>1</v>
      </c>
      <c r="EM248" s="7">
        <f t="shared" si="566"/>
        <v>1</v>
      </c>
      <c r="EN248" s="7">
        <f>+Data[[#This Row],[¿El agente identifica correctamente la solicitud del cliente? 2]]</f>
        <v>1</v>
      </c>
      <c r="EO248" s="7">
        <f t="shared" si="567"/>
        <v>1</v>
      </c>
      <c r="EP248" s="7">
        <f t="shared" si="568"/>
        <v>1</v>
      </c>
      <c r="EQ248" s="7">
        <f t="shared" si="569"/>
        <v>1</v>
      </c>
      <c r="ER248" s="7">
        <f t="shared" si="697"/>
        <v>1</v>
      </c>
      <c r="ES248" s="7">
        <f t="shared" si="570"/>
        <v>1</v>
      </c>
      <c r="ET248" s="7">
        <f t="shared" si="571"/>
        <v>1</v>
      </c>
      <c r="EU248" s="7">
        <f t="shared" si="698"/>
        <v>1</v>
      </c>
      <c r="EV248" s="7">
        <f t="shared" si="572"/>
        <v>1</v>
      </c>
      <c r="EW248" s="7">
        <f t="shared" si="573"/>
        <v>1</v>
      </c>
      <c r="EX248" s="7">
        <f t="shared" si="668"/>
        <v>1</v>
      </c>
      <c r="EY248" s="7">
        <f t="shared" si="669"/>
        <v>1</v>
      </c>
      <c r="EZ248" s="7">
        <f t="shared" si="574"/>
        <v>1</v>
      </c>
      <c r="FA248" s="7">
        <f t="shared" si="670"/>
        <v>1</v>
      </c>
      <c r="FB248" s="7">
        <f t="shared" si="699"/>
        <v>1</v>
      </c>
      <c r="FC248" s="7">
        <f t="shared" si="700"/>
        <v>1</v>
      </c>
      <c r="FD248" s="7">
        <f t="shared" si="575"/>
        <v>1</v>
      </c>
      <c r="FE248" s="7">
        <f t="shared" si="576"/>
        <v>0</v>
      </c>
      <c r="FF248" s="7">
        <f t="shared" si="577"/>
        <v>1</v>
      </c>
      <c r="FG248" s="7">
        <f t="shared" si="578"/>
        <v>1</v>
      </c>
      <c r="FH248" s="7">
        <f t="shared" si="579"/>
        <v>1</v>
      </c>
      <c r="FI248" s="7">
        <f t="shared" si="580"/>
        <v>1</v>
      </c>
      <c r="FJ248" s="7">
        <f t="shared" si="701"/>
        <v>0</v>
      </c>
      <c r="FK248" s="7">
        <f t="shared" si="581"/>
        <v>1</v>
      </c>
      <c r="FL248" s="7">
        <f>+Data[[#This Row],[¿El agente gestiona la oferta según la campaña vigente?48]]</f>
        <v>1</v>
      </c>
      <c r="FM248" s="7">
        <f t="shared" si="582"/>
        <v>1</v>
      </c>
      <c r="FN248" s="7">
        <f t="shared" si="583"/>
        <v>1</v>
      </c>
      <c r="FO248" s="7">
        <f t="shared" si="584"/>
        <v>1</v>
      </c>
      <c r="FP248" s="7">
        <f t="shared" si="702"/>
        <v>1</v>
      </c>
      <c r="FQ248" s="7">
        <f t="shared" si="585"/>
        <v>1</v>
      </c>
      <c r="FR248" s="7">
        <f>+Data[[#This Row],[¿El agente registra correctamente todas las interacciones?52]]</f>
        <v>1</v>
      </c>
      <c r="FS248" s="7">
        <f t="shared" si="703"/>
        <v>0</v>
      </c>
      <c r="FT248" s="241">
        <f t="shared" si="586"/>
        <v>1</v>
      </c>
      <c r="FU248" s="7">
        <f>+Data[[#This Row],[¿El agente confirma la titularidad del cliente adecuadamente?53]]</f>
        <v>1</v>
      </c>
      <c r="FV248" s="241">
        <f t="shared" si="587"/>
        <v>1</v>
      </c>
      <c r="FW248" s="241">
        <f t="shared" si="588"/>
        <v>1</v>
      </c>
      <c r="FX248" s="7">
        <f t="shared" si="704"/>
        <v>1</v>
      </c>
      <c r="FY248" s="241">
        <f t="shared" si="589"/>
        <v>1</v>
      </c>
      <c r="FZ248" s="7">
        <f>+Data[[#This Row],[¿El agente evita compartir información sensible?56]]</f>
        <v>1</v>
      </c>
      <c r="GA248" s="7">
        <f t="shared" si="705"/>
        <v>1</v>
      </c>
      <c r="GB248" s="189">
        <f t="shared" si="706"/>
        <v>0.1</v>
      </c>
      <c r="GC248" s="189">
        <f t="shared" si="707"/>
        <v>0.3</v>
      </c>
      <c r="GD248" s="190">
        <f t="shared" si="708"/>
        <v>0</v>
      </c>
      <c r="GE248" s="190">
        <f t="shared" si="709"/>
        <v>0.3</v>
      </c>
      <c r="GF248" s="7">
        <f t="shared" si="710"/>
        <v>0.7</v>
      </c>
      <c r="GG248" s="187">
        <f>1</f>
        <v>1</v>
      </c>
      <c r="GH248" s="187">
        <f t="shared" si="590"/>
        <v>1</v>
      </c>
      <c r="GI248" t="str">
        <f t="shared" si="591"/>
        <v/>
      </c>
      <c r="GJ248" t="str">
        <f t="shared" si="592"/>
        <v/>
      </c>
      <c r="GK248" t="str">
        <f t="shared" si="593"/>
        <v/>
      </c>
      <c r="GN248" t="str">
        <f t="shared" si="594"/>
        <v/>
      </c>
      <c r="GO248" t="str">
        <f t="shared" si="595"/>
        <v/>
      </c>
      <c r="GP248" t="str">
        <f t="shared" si="596"/>
        <v/>
      </c>
      <c r="GQ248" t="str">
        <f t="shared" si="597"/>
        <v/>
      </c>
      <c r="GR248" t="str">
        <f t="shared" si="598"/>
        <v/>
      </c>
      <c r="GS248" t="str">
        <f t="shared" si="599"/>
        <v/>
      </c>
      <c r="GT248" t="str">
        <f t="shared" si="600"/>
        <v/>
      </c>
      <c r="GU248" t="e">
        <f>IF(#REF!="No",#REF!,"")</f>
        <v>#REF!</v>
      </c>
      <c r="GV248" t="str">
        <f t="shared" si="601"/>
        <v/>
      </c>
      <c r="GW248" t="str">
        <f t="shared" si="602"/>
        <v/>
      </c>
      <c r="GX248" t="str">
        <f t="shared" si="603"/>
        <v/>
      </c>
      <c r="GY248" t="str">
        <f t="shared" si="604"/>
        <v/>
      </c>
      <c r="GZ248" t="str">
        <f t="shared" si="605"/>
        <v/>
      </c>
      <c r="HA248" t="str">
        <f t="shared" si="606"/>
        <v/>
      </c>
      <c r="HB248" t="str">
        <f t="shared" si="607"/>
        <v/>
      </c>
      <c r="HC248" t="str">
        <f t="shared" si="608"/>
        <v/>
      </c>
      <c r="HD248" t="str">
        <f t="shared" si="609"/>
        <v/>
      </c>
      <c r="HE248" t="str">
        <f t="shared" si="610"/>
        <v/>
      </c>
      <c r="HF248" t="str">
        <f t="shared" si="611"/>
        <v/>
      </c>
      <c r="HG248" t="str">
        <f t="shared" si="612"/>
        <v/>
      </c>
      <c r="HH248" t="str">
        <f t="shared" si="613"/>
        <v/>
      </c>
      <c r="HI248" t="str">
        <f t="shared" si="614"/>
        <v/>
      </c>
      <c r="HJ248" t="str">
        <f t="shared" si="615"/>
        <v/>
      </c>
      <c r="HK248" t="str">
        <f t="shared" si="616"/>
        <v/>
      </c>
      <c r="HL248" t="str">
        <f t="shared" si="617"/>
        <v/>
      </c>
      <c r="HM248" t="str">
        <f t="shared" si="618"/>
        <v/>
      </c>
      <c r="HN248" t="str">
        <f t="shared" si="619"/>
        <v/>
      </c>
      <c r="HO248" t="str">
        <f t="shared" si="620"/>
        <v/>
      </c>
      <c r="HP248" t="str">
        <f t="shared" si="621"/>
        <v/>
      </c>
      <c r="HQ248" t="e">
        <f>IF(#REF!="No",#REF!,"")</f>
        <v>#REF!</v>
      </c>
      <c r="HR248" t="e">
        <f>IF(#REF!="No",#REF!,"")</f>
        <v>#REF!</v>
      </c>
      <c r="HS248" t="str">
        <f t="shared" si="622"/>
        <v/>
      </c>
      <c r="HT248" t="str">
        <f t="shared" si="623"/>
        <v xml:space="preserve">¿El agente realiza venta cruzada cuando corresponde? </v>
      </c>
      <c r="HU248" t="str">
        <f t="shared" si="624"/>
        <v/>
      </c>
      <c r="HV248" t="str">
        <f t="shared" si="625"/>
        <v/>
      </c>
      <c r="HW248" t="str">
        <f t="shared" si="626"/>
        <v/>
      </c>
      <c r="HX248" t="str">
        <f t="shared" si="627"/>
        <v/>
      </c>
      <c r="HY248" t="str">
        <f t="shared" si="628"/>
        <v/>
      </c>
      <c r="HZ248" t="str">
        <f t="shared" si="629"/>
        <v/>
      </c>
      <c r="IA248" t="str">
        <f t="shared" si="630"/>
        <v/>
      </c>
      <c r="IB248" t="str">
        <f t="shared" si="631"/>
        <v/>
      </c>
      <c r="IC248" t="str">
        <f t="shared" si="632"/>
        <v/>
      </c>
      <c r="ID248" s="187" t="str">
        <f t="shared" si="633"/>
        <v/>
      </c>
      <c r="IE248" s="187" t="str">
        <f t="shared" si="634"/>
        <v/>
      </c>
      <c r="IF248" s="187" t="str">
        <f t="shared" si="635"/>
        <v/>
      </c>
      <c r="IG248" s="187" t="str">
        <f t="shared" si="636"/>
        <v/>
      </c>
      <c r="IH248" s="78" t="str">
        <f>A248&amp;" "&amp;F248&amp;" "&amp;Data[[#This Row],[mes]]</f>
        <v>Jose Luis Reyes Pitti Outbound jun-26</v>
      </c>
      <c r="II248" s="78">
        <f t="shared" si="713"/>
        <v>2</v>
      </c>
      <c r="IJ248" s="78">
        <f t="shared" si="711"/>
        <v>0</v>
      </c>
      <c r="IK248" s="78">
        <f>IF(Data[[#This Row],[Muestra Critica]]&gt;0,Data[[#This Row],[Muestra Critica]],"")</f>
        <v>1</v>
      </c>
      <c r="IL248">
        <f>IF(IK248="","",COUNTIF($IK$3:$IK664,IK248))</f>
        <v>397</v>
      </c>
      <c r="IM248">
        <f t="shared" si="712"/>
        <v>0</v>
      </c>
      <c r="IN248" s="188" t="str">
        <f t="shared" si="637"/>
        <v>jun-26</v>
      </c>
      <c r="IO248" s="78"/>
      <c r="IP248" s="78"/>
      <c r="IQ248" s="78"/>
      <c r="IR248" s="78"/>
      <c r="IS248" s="78" t="str">
        <f ca="1">IFERROR(_xlfn.XLOOKUP(A:A,HC!B:B,HC!E:E,,0),0)</f>
        <v>&gt; 60 dias</v>
      </c>
    </row>
    <row r="249" spans="1:253" ht="15.5">
      <c r="A249" s="205" t="s">
        <v>312</v>
      </c>
      <c r="B249" s="205">
        <v>67401379</v>
      </c>
      <c r="C249" s="210">
        <v>46188</v>
      </c>
      <c r="D249" s="205" t="s">
        <v>441</v>
      </c>
      <c r="E249" s="205" t="s">
        <v>432</v>
      </c>
      <c r="F249" s="205" t="s">
        <v>32</v>
      </c>
      <c r="G249" s="205" t="s">
        <v>436</v>
      </c>
      <c r="H249" s="205" t="s">
        <v>457</v>
      </c>
      <c r="I249" s="206" t="s">
        <v>447</v>
      </c>
      <c r="J249" s="168" t="s">
        <v>33</v>
      </c>
      <c r="K249" s="168" t="s">
        <v>33</v>
      </c>
      <c r="L249" s="168" t="s">
        <v>33</v>
      </c>
      <c r="M249" s="168" t="s">
        <v>33</v>
      </c>
      <c r="N249" s="168" t="s">
        <v>33</v>
      </c>
      <c r="O249" s="168" t="s">
        <v>33</v>
      </c>
      <c r="P249" s="168" t="s">
        <v>33</v>
      </c>
      <c r="Q249" s="168" t="s">
        <v>33</v>
      </c>
      <c r="R249" s="168" t="s">
        <v>33</v>
      </c>
      <c r="S249" s="168" t="s">
        <v>34</v>
      </c>
      <c r="T249" s="168" t="s">
        <v>33</v>
      </c>
      <c r="U249" s="168" t="s">
        <v>33</v>
      </c>
      <c r="V249" s="169" t="s">
        <v>33</v>
      </c>
      <c r="W249" s="169" t="s">
        <v>33</v>
      </c>
      <c r="X249" s="169" t="s">
        <v>33</v>
      </c>
      <c r="Y249" s="169" t="s">
        <v>33</v>
      </c>
      <c r="Z249" s="169" t="s">
        <v>33</v>
      </c>
      <c r="AA249" s="169" t="s">
        <v>33</v>
      </c>
      <c r="AB249" s="169" t="s">
        <v>33</v>
      </c>
      <c r="AC249" s="169" t="s">
        <v>33</v>
      </c>
      <c r="AD249" s="169" t="s">
        <v>33</v>
      </c>
      <c r="AE249" s="169" t="s">
        <v>33</v>
      </c>
      <c r="AF249" s="169" t="s">
        <v>33</v>
      </c>
      <c r="AG249" s="169" t="s">
        <v>33</v>
      </c>
      <c r="AH249" s="169" t="s">
        <v>33</v>
      </c>
      <c r="AI249" s="169" t="s">
        <v>33</v>
      </c>
      <c r="AJ249" s="169" t="s">
        <v>33</v>
      </c>
      <c r="AK249" s="169" t="s">
        <v>33</v>
      </c>
      <c r="AL249" s="169" t="s">
        <v>33</v>
      </c>
      <c r="AM249" s="169" t="s">
        <v>33</v>
      </c>
      <c r="AN249" s="169" t="s">
        <v>33</v>
      </c>
      <c r="AO249" s="169" t="s">
        <v>33</v>
      </c>
      <c r="AP249" s="169" t="s">
        <v>33</v>
      </c>
      <c r="AQ249" s="169" t="s">
        <v>464</v>
      </c>
      <c r="AR249" s="169" t="s">
        <v>33</v>
      </c>
      <c r="AS249" s="169" t="s">
        <v>33</v>
      </c>
      <c r="AT249" s="169" t="s">
        <v>33</v>
      </c>
      <c r="AU249" s="169" t="s">
        <v>33</v>
      </c>
      <c r="AV249" s="169" t="s">
        <v>33</v>
      </c>
      <c r="AW249" s="169" t="s">
        <v>34</v>
      </c>
      <c r="AX249" s="169" t="s">
        <v>33</v>
      </c>
      <c r="AY249" s="169" t="s">
        <v>33</v>
      </c>
      <c r="AZ249" s="169" t="s">
        <v>33</v>
      </c>
      <c r="BA249" s="169" t="s">
        <v>33</v>
      </c>
      <c r="BB249" s="169" t="s">
        <v>33</v>
      </c>
      <c r="BC249" s="207" t="s">
        <v>33</v>
      </c>
      <c r="BD249" s="207" t="s">
        <v>33</v>
      </c>
      <c r="BE249" s="207" t="s">
        <v>33</v>
      </c>
      <c r="BF249" s="208" t="s">
        <v>33</v>
      </c>
      <c r="BG249" s="196"/>
      <c r="BH249" s="211" t="str">
        <f>Data[[#This Row],[Tipo de Muestra]]</f>
        <v>Critica</v>
      </c>
      <c r="BI249" s="196"/>
      <c r="BJ249" s="196"/>
      <c r="BK249">
        <f t="shared" si="545"/>
        <v>1</v>
      </c>
      <c r="BL249">
        <f t="shared" si="546"/>
        <v>1</v>
      </c>
      <c r="BM249">
        <f t="shared" si="672"/>
        <v>1</v>
      </c>
      <c r="BN249">
        <f t="shared" si="673"/>
        <v>1</v>
      </c>
      <c r="BO249">
        <f t="shared" si="674"/>
        <v>1</v>
      </c>
      <c r="BP249">
        <f t="shared" si="675"/>
        <v>1</v>
      </c>
      <c r="BQ249">
        <f t="shared" si="676"/>
        <v>1</v>
      </c>
      <c r="BR249">
        <f t="shared" si="677"/>
        <v>1</v>
      </c>
      <c r="BS249">
        <f t="shared" si="678"/>
        <v>1</v>
      </c>
      <c r="BT249">
        <f t="shared" si="679"/>
        <v>0</v>
      </c>
      <c r="BU249">
        <f t="shared" si="680"/>
        <v>1</v>
      </c>
      <c r="BV249">
        <f t="shared" si="681"/>
        <v>1</v>
      </c>
      <c r="BW249">
        <f t="shared" si="682"/>
        <v>1</v>
      </c>
      <c r="BX249">
        <f t="shared" si="683"/>
        <v>1</v>
      </c>
      <c r="BY249">
        <f t="shared" si="684"/>
        <v>1</v>
      </c>
      <c r="BZ249">
        <f t="shared" si="685"/>
        <v>1</v>
      </c>
      <c r="CA249">
        <f t="shared" si="686"/>
        <v>1</v>
      </c>
      <c r="CB249">
        <f t="shared" si="687"/>
        <v>1</v>
      </c>
      <c r="CC249">
        <f t="shared" si="688"/>
        <v>1</v>
      </c>
      <c r="CD249">
        <f t="shared" si="689"/>
        <v>1</v>
      </c>
      <c r="CE249">
        <f t="shared" si="690"/>
        <v>1</v>
      </c>
      <c r="CF249">
        <f t="shared" si="638"/>
        <v>1</v>
      </c>
      <c r="CG249">
        <f t="shared" si="639"/>
        <v>1</v>
      </c>
      <c r="CH249">
        <f t="shared" si="640"/>
        <v>1</v>
      </c>
      <c r="CI249">
        <f t="shared" si="641"/>
        <v>1</v>
      </c>
      <c r="CJ249">
        <f t="shared" si="642"/>
        <v>1</v>
      </c>
      <c r="CK249">
        <f t="shared" si="643"/>
        <v>1</v>
      </c>
      <c r="CL249">
        <f t="shared" si="644"/>
        <v>1</v>
      </c>
      <c r="CM249">
        <f t="shared" si="645"/>
        <v>1</v>
      </c>
      <c r="CN249">
        <f t="shared" si="646"/>
        <v>1</v>
      </c>
      <c r="CO249">
        <f t="shared" si="647"/>
        <v>1</v>
      </c>
      <c r="CP249">
        <f t="shared" si="648"/>
        <v>1</v>
      </c>
      <c r="CQ249">
        <f t="shared" si="649"/>
        <v>1</v>
      </c>
      <c r="CR249">
        <f t="shared" si="650"/>
        <v>1</v>
      </c>
      <c r="CS249">
        <f t="shared" si="651"/>
        <v>1</v>
      </c>
      <c r="CT249">
        <f t="shared" si="652"/>
        <v>1</v>
      </c>
      <c r="CU249">
        <f t="shared" si="653"/>
        <v>1</v>
      </c>
      <c r="CV249">
        <f t="shared" si="654"/>
        <v>1</v>
      </c>
      <c r="CW249">
        <f t="shared" si="655"/>
        <v>0</v>
      </c>
      <c r="CX249">
        <f t="shared" si="656"/>
        <v>1</v>
      </c>
      <c r="CY249">
        <f t="shared" si="657"/>
        <v>1</v>
      </c>
      <c r="CZ249">
        <f t="shared" si="658"/>
        <v>1</v>
      </c>
      <c r="DA249">
        <f t="shared" si="659"/>
        <v>1</v>
      </c>
      <c r="DB249">
        <f t="shared" si="660"/>
        <v>1</v>
      </c>
      <c r="DC249" s="187">
        <f t="shared" si="661"/>
        <v>1</v>
      </c>
      <c r="DD249" s="187">
        <f t="shared" si="662"/>
        <v>1</v>
      </c>
      <c r="DE249" s="187">
        <f t="shared" si="663"/>
        <v>1</v>
      </c>
      <c r="DF249" s="187">
        <f t="shared" si="547"/>
        <v>1</v>
      </c>
      <c r="DG249">
        <f t="shared" si="691"/>
        <v>1</v>
      </c>
      <c r="DH249" s="7">
        <f t="shared" si="548"/>
        <v>0.15</v>
      </c>
      <c r="DI249" s="7">
        <f t="shared" si="549"/>
        <v>0.15</v>
      </c>
      <c r="DJ249" s="7">
        <f t="shared" si="550"/>
        <v>0.15</v>
      </c>
      <c r="DK249" s="7">
        <f t="shared" si="692"/>
        <v>0.15</v>
      </c>
      <c r="DL249" s="7">
        <f t="shared" si="551"/>
        <v>0.3</v>
      </c>
      <c r="DM249" s="7">
        <f t="shared" si="552"/>
        <v>0.3</v>
      </c>
      <c r="DN249" s="7">
        <f t="shared" si="553"/>
        <v>0.3</v>
      </c>
      <c r="DO249" s="7">
        <f t="shared" si="554"/>
        <v>0.3</v>
      </c>
      <c r="DP249" s="7">
        <f>IF(MIN(Data[[#This Row],[¿El agente demuestra escucha activa durante la gestión?6]:[¿El agente parafrasea para confirmar entendimiento?9]])=0,0,30%)</f>
        <v>0.3</v>
      </c>
      <c r="DQ249" s="7">
        <f t="shared" si="555"/>
        <v>0.3</v>
      </c>
      <c r="DR249" s="7">
        <f t="shared" si="556"/>
        <v>0.3</v>
      </c>
      <c r="DS249" s="7">
        <f t="shared" si="557"/>
        <v>0</v>
      </c>
      <c r="DT249" s="7">
        <f t="shared" si="558"/>
        <v>0.3</v>
      </c>
      <c r="DU249" s="7">
        <f>IF(MIN(Data[[#This Row],[¿El agente adapta su comunicación al cliente?11]:[¿El agente utiliza el plural corporativo correctamente?14]])=0,0,30%)</f>
        <v>0</v>
      </c>
      <c r="DV249" s="7">
        <f t="shared" si="559"/>
        <v>0.25</v>
      </c>
      <c r="DW249" s="7">
        <f t="shared" si="693"/>
        <v>0.25</v>
      </c>
      <c r="DX249" s="7">
        <f t="shared" si="694"/>
        <v>0.7</v>
      </c>
      <c r="DY249" s="7">
        <f t="shared" si="664"/>
        <v>1</v>
      </c>
      <c r="DZ249" s="7">
        <f t="shared" si="665"/>
        <v>1</v>
      </c>
      <c r="EA249" s="7">
        <f t="shared" si="666"/>
        <v>1</v>
      </c>
      <c r="EB249" s="7">
        <f t="shared" si="667"/>
        <v>1</v>
      </c>
      <c r="EC249" s="7">
        <f t="shared" si="695"/>
        <v>1</v>
      </c>
      <c r="ED249" s="7">
        <f t="shared" si="560"/>
        <v>1</v>
      </c>
      <c r="EE249" s="7">
        <f t="shared" si="561"/>
        <v>1</v>
      </c>
      <c r="EF249" s="7">
        <f>IF(SUM(Data[[#This Row],[¿El agente presenta correctamente los beneficios del producto?23]:[¿El agente comunica beneficios emocionales al cliente?24]])=200%,100%,0%)</f>
        <v>1</v>
      </c>
      <c r="EG249" s="7">
        <f t="shared" si="562"/>
        <v>1</v>
      </c>
      <c r="EH249" s="7">
        <f t="shared" si="563"/>
        <v>1</v>
      </c>
      <c r="EI249" s="7">
        <f t="shared" si="564"/>
        <v>1</v>
      </c>
      <c r="EJ249" s="7">
        <f t="shared" si="696"/>
        <v>1</v>
      </c>
      <c r="EK249" s="7">
        <f t="shared" si="565"/>
        <v>1</v>
      </c>
      <c r="EL249" s="7">
        <f>+Data[[#This Row],[¿El agente explica los términos y condiciones del servicio?28]]</f>
        <v>1</v>
      </c>
      <c r="EM249" s="7">
        <f t="shared" si="566"/>
        <v>1</v>
      </c>
      <c r="EN249" s="7">
        <f>+Data[[#This Row],[¿El agente identifica correctamente la solicitud del cliente? 2]]</f>
        <v>1</v>
      </c>
      <c r="EO249" s="7">
        <f t="shared" si="567"/>
        <v>1</v>
      </c>
      <c r="EP249" s="7">
        <f t="shared" si="568"/>
        <v>1</v>
      </c>
      <c r="EQ249" s="7">
        <f t="shared" si="569"/>
        <v>1</v>
      </c>
      <c r="ER249" s="7">
        <f t="shared" si="697"/>
        <v>1</v>
      </c>
      <c r="ES249" s="7">
        <f t="shared" si="570"/>
        <v>1</v>
      </c>
      <c r="ET249" s="7">
        <f t="shared" si="571"/>
        <v>1</v>
      </c>
      <c r="EU249" s="7">
        <f t="shared" si="698"/>
        <v>1</v>
      </c>
      <c r="EV249" s="7">
        <f t="shared" si="572"/>
        <v>1</v>
      </c>
      <c r="EW249" s="7">
        <f t="shared" si="573"/>
        <v>1</v>
      </c>
      <c r="EX249" s="7">
        <f t="shared" si="668"/>
        <v>1</v>
      </c>
      <c r="EY249" s="7">
        <f t="shared" si="669"/>
        <v>1</v>
      </c>
      <c r="EZ249" s="7">
        <f t="shared" si="574"/>
        <v>1</v>
      </c>
      <c r="FA249" s="7">
        <f t="shared" si="670"/>
        <v>1</v>
      </c>
      <c r="FB249" s="7">
        <f t="shared" si="699"/>
        <v>1</v>
      </c>
      <c r="FC249" s="7">
        <f t="shared" si="700"/>
        <v>1</v>
      </c>
      <c r="FD249" s="7">
        <f t="shared" si="575"/>
        <v>1</v>
      </c>
      <c r="FE249" s="7">
        <f t="shared" si="576"/>
        <v>1</v>
      </c>
      <c r="FF249" s="7">
        <f t="shared" si="577"/>
        <v>1</v>
      </c>
      <c r="FG249" s="7">
        <f t="shared" si="578"/>
        <v>1</v>
      </c>
      <c r="FH249" s="7">
        <f t="shared" si="579"/>
        <v>1</v>
      </c>
      <c r="FI249" s="7">
        <f t="shared" si="580"/>
        <v>0</v>
      </c>
      <c r="FJ249" s="7">
        <f t="shared" si="701"/>
        <v>0</v>
      </c>
      <c r="FK249" s="7">
        <f t="shared" si="581"/>
        <v>1</v>
      </c>
      <c r="FL249" s="7">
        <f>+Data[[#This Row],[¿El agente gestiona la oferta según la campaña vigente?48]]</f>
        <v>1</v>
      </c>
      <c r="FM249" s="7">
        <f t="shared" si="582"/>
        <v>1</v>
      </c>
      <c r="FN249" s="7">
        <f t="shared" si="583"/>
        <v>1</v>
      </c>
      <c r="FO249" s="7">
        <f t="shared" si="584"/>
        <v>1</v>
      </c>
      <c r="FP249" s="7">
        <f t="shared" si="702"/>
        <v>1</v>
      </c>
      <c r="FQ249" s="7">
        <f t="shared" si="585"/>
        <v>1</v>
      </c>
      <c r="FR249" s="7">
        <f>+Data[[#This Row],[¿El agente registra correctamente todas las interacciones?52]]</f>
        <v>1</v>
      </c>
      <c r="FS249" s="7">
        <f t="shared" si="703"/>
        <v>0</v>
      </c>
      <c r="FT249" s="241">
        <f t="shared" si="586"/>
        <v>1</v>
      </c>
      <c r="FU249" s="7">
        <f>+Data[[#This Row],[¿El agente confirma la titularidad del cliente adecuadamente?53]]</f>
        <v>1</v>
      </c>
      <c r="FV249" s="241">
        <f t="shared" si="587"/>
        <v>1</v>
      </c>
      <c r="FW249" s="241">
        <f t="shared" si="588"/>
        <v>1</v>
      </c>
      <c r="FX249" s="7">
        <f t="shared" si="704"/>
        <v>1</v>
      </c>
      <c r="FY249" s="241">
        <f t="shared" si="589"/>
        <v>1</v>
      </c>
      <c r="FZ249" s="7">
        <f>+Data[[#This Row],[¿El agente evita compartir información sensible?56]]</f>
        <v>1</v>
      </c>
      <c r="GA249" s="7">
        <f t="shared" si="705"/>
        <v>1</v>
      </c>
      <c r="GB249" s="189">
        <f t="shared" si="706"/>
        <v>6.9999999999999993E-2</v>
      </c>
      <c r="GC249" s="189">
        <f t="shared" si="707"/>
        <v>0.3</v>
      </c>
      <c r="GD249" s="190">
        <f t="shared" si="708"/>
        <v>0</v>
      </c>
      <c r="GE249" s="190">
        <f t="shared" si="709"/>
        <v>0.3</v>
      </c>
      <c r="GF249" s="7">
        <f t="shared" si="710"/>
        <v>0.66999999999999993</v>
      </c>
      <c r="GG249" s="187">
        <f>1</f>
        <v>1</v>
      </c>
      <c r="GH249" s="187">
        <f t="shared" si="590"/>
        <v>1</v>
      </c>
      <c r="GI249" t="str">
        <f t="shared" si="591"/>
        <v/>
      </c>
      <c r="GJ249" t="str">
        <f t="shared" si="592"/>
        <v/>
      </c>
      <c r="GK249" t="str">
        <f t="shared" si="593"/>
        <v/>
      </c>
      <c r="GN249" t="str">
        <f t="shared" si="594"/>
        <v/>
      </c>
      <c r="GO249" t="str">
        <f t="shared" si="595"/>
        <v/>
      </c>
      <c r="GP249" t="str">
        <f t="shared" si="596"/>
        <v/>
      </c>
      <c r="GQ249" t="str">
        <f t="shared" si="597"/>
        <v/>
      </c>
      <c r="GR249" t="str">
        <f t="shared" si="598"/>
        <v xml:space="preserve">¿El agente transmite confianza durante la llamada? </v>
      </c>
      <c r="GS249" t="str">
        <f t="shared" si="599"/>
        <v/>
      </c>
      <c r="GT249" t="str">
        <f t="shared" si="600"/>
        <v/>
      </c>
      <c r="GU249" t="e">
        <f>IF(#REF!="No",#REF!,"")</f>
        <v>#REF!</v>
      </c>
      <c r="GV249" t="str">
        <f t="shared" si="601"/>
        <v/>
      </c>
      <c r="GW249" t="str">
        <f t="shared" si="602"/>
        <v/>
      </c>
      <c r="GX249" t="str">
        <f t="shared" si="603"/>
        <v/>
      </c>
      <c r="GY249" t="str">
        <f t="shared" si="604"/>
        <v/>
      </c>
      <c r="GZ249" t="str">
        <f t="shared" si="605"/>
        <v/>
      </c>
      <c r="HA249" t="str">
        <f t="shared" si="606"/>
        <v/>
      </c>
      <c r="HB249" t="str">
        <f t="shared" si="607"/>
        <v/>
      </c>
      <c r="HC249" t="str">
        <f t="shared" si="608"/>
        <v/>
      </c>
      <c r="HD249" t="str">
        <f t="shared" si="609"/>
        <v/>
      </c>
      <c r="HE249" t="str">
        <f t="shared" si="610"/>
        <v/>
      </c>
      <c r="HF249" t="str">
        <f t="shared" si="611"/>
        <v/>
      </c>
      <c r="HG249" t="str">
        <f t="shared" si="612"/>
        <v/>
      </c>
      <c r="HH249" t="str">
        <f t="shared" si="613"/>
        <v/>
      </c>
      <c r="HI249" t="str">
        <f t="shared" si="614"/>
        <v/>
      </c>
      <c r="HJ249" t="str">
        <f t="shared" si="615"/>
        <v/>
      </c>
      <c r="HK249" t="str">
        <f t="shared" si="616"/>
        <v/>
      </c>
      <c r="HL249" t="str">
        <f t="shared" si="617"/>
        <v/>
      </c>
      <c r="HM249" t="str">
        <f t="shared" si="618"/>
        <v/>
      </c>
      <c r="HN249" t="str">
        <f t="shared" si="619"/>
        <v/>
      </c>
      <c r="HO249" t="str">
        <f t="shared" si="620"/>
        <v/>
      </c>
      <c r="HP249" t="str">
        <f t="shared" si="621"/>
        <v/>
      </c>
      <c r="HQ249" t="e">
        <f>IF(#REF!="No",#REF!,"")</f>
        <v>#REF!</v>
      </c>
      <c r="HR249" t="e">
        <f>IF(#REF!="No",#REF!,"")</f>
        <v>#REF!</v>
      </c>
      <c r="HS249" t="str">
        <f t="shared" si="622"/>
        <v/>
      </c>
      <c r="HT249" t="str">
        <f t="shared" si="623"/>
        <v/>
      </c>
      <c r="HU249" t="str">
        <f t="shared" si="624"/>
        <v/>
      </c>
      <c r="HV249" t="str">
        <f t="shared" si="625"/>
        <v/>
      </c>
      <c r="HW249" t="str">
        <f t="shared" si="626"/>
        <v/>
      </c>
      <c r="HX249" t="str">
        <f t="shared" si="627"/>
        <v xml:space="preserve">¿El agente maneja correctamente las objeciones del cliente? </v>
      </c>
      <c r="HY249" t="str">
        <f t="shared" si="628"/>
        <v/>
      </c>
      <c r="HZ249" t="str">
        <f t="shared" si="629"/>
        <v/>
      </c>
      <c r="IA249" t="str">
        <f t="shared" si="630"/>
        <v/>
      </c>
      <c r="IB249" t="str">
        <f t="shared" si="631"/>
        <v/>
      </c>
      <c r="IC249" t="str">
        <f t="shared" si="632"/>
        <v/>
      </c>
      <c r="ID249" s="187" t="str">
        <f t="shared" si="633"/>
        <v/>
      </c>
      <c r="IE249" s="187" t="str">
        <f t="shared" si="634"/>
        <v/>
      </c>
      <c r="IF249" s="187" t="str">
        <f t="shared" si="635"/>
        <v/>
      </c>
      <c r="IG249" s="187" t="str">
        <f t="shared" si="636"/>
        <v/>
      </c>
      <c r="IH249" s="78" t="str">
        <f>A249&amp;" "&amp;F249&amp;" "&amp;Data[[#This Row],[mes]]</f>
        <v>Rafael Alejandro Jordan Garrido Outbound jun-26</v>
      </c>
      <c r="II249" s="78">
        <f t="shared" si="713"/>
        <v>2</v>
      </c>
      <c r="IJ249" s="78">
        <f t="shared" si="711"/>
        <v>0</v>
      </c>
      <c r="IK249" s="78">
        <f>IF(Data[[#This Row],[Muestra Critica]]&gt;0,Data[[#This Row],[Muestra Critica]],"")</f>
        <v>1</v>
      </c>
      <c r="IL249">
        <f>IF(IK249="","",COUNTIF($IK$3:$IK665,IK249))</f>
        <v>397</v>
      </c>
      <c r="IM249">
        <f t="shared" si="712"/>
        <v>0</v>
      </c>
      <c r="IN249" s="188" t="str">
        <f t="shared" si="637"/>
        <v>jun-26</v>
      </c>
      <c r="IO249" s="78"/>
      <c r="IP249" s="78"/>
      <c r="IQ249" s="78"/>
      <c r="IR249" s="78"/>
      <c r="IS249" s="78" t="str">
        <f ca="1">IFERROR(_xlfn.XLOOKUP(A:A,HC!B:B,HC!E:E,,0),0)</f>
        <v>&gt; 60 dias</v>
      </c>
    </row>
    <row r="250" spans="1:253" ht="15.5">
      <c r="A250" s="205" t="s">
        <v>313</v>
      </c>
      <c r="B250" s="205">
        <v>65563511</v>
      </c>
      <c r="C250" s="210">
        <v>46188</v>
      </c>
      <c r="D250" s="205" t="s">
        <v>441</v>
      </c>
      <c r="E250" s="205" t="s">
        <v>432</v>
      </c>
      <c r="F250" s="205" t="s">
        <v>32</v>
      </c>
      <c r="G250" s="205" t="s">
        <v>436</v>
      </c>
      <c r="H250" s="205" t="s">
        <v>457</v>
      </c>
      <c r="I250" s="206" t="s">
        <v>447</v>
      </c>
      <c r="J250" s="168" t="s">
        <v>33</v>
      </c>
      <c r="K250" s="168" t="s">
        <v>33</v>
      </c>
      <c r="L250" s="168" t="s">
        <v>33</v>
      </c>
      <c r="M250" s="168" t="s">
        <v>33</v>
      </c>
      <c r="N250" s="168" t="s">
        <v>33</v>
      </c>
      <c r="O250" s="168" t="s">
        <v>33</v>
      </c>
      <c r="P250" s="168" t="s">
        <v>33</v>
      </c>
      <c r="Q250" s="168" t="s">
        <v>33</v>
      </c>
      <c r="R250" s="168" t="s">
        <v>33</v>
      </c>
      <c r="S250" s="168" t="s">
        <v>33</v>
      </c>
      <c r="T250" s="168" t="s">
        <v>33</v>
      </c>
      <c r="U250" s="168" t="s">
        <v>34</v>
      </c>
      <c r="V250" s="169" t="s">
        <v>33</v>
      </c>
      <c r="W250" s="169" t="s">
        <v>33</v>
      </c>
      <c r="X250" s="169" t="s">
        <v>33</v>
      </c>
      <c r="Y250" s="169" t="s">
        <v>33</v>
      </c>
      <c r="Z250" s="169" t="s">
        <v>33</v>
      </c>
      <c r="AA250" s="169" t="s">
        <v>33</v>
      </c>
      <c r="AB250" s="169" t="s">
        <v>33</v>
      </c>
      <c r="AC250" s="169" t="s">
        <v>33</v>
      </c>
      <c r="AD250" s="169" t="s">
        <v>33</v>
      </c>
      <c r="AE250" s="169" t="s">
        <v>33</v>
      </c>
      <c r="AF250" s="169" t="s">
        <v>33</v>
      </c>
      <c r="AG250" s="169" t="s">
        <v>33</v>
      </c>
      <c r="AH250" s="169" t="s">
        <v>33</v>
      </c>
      <c r="AI250" s="169" t="s">
        <v>33</v>
      </c>
      <c r="AJ250" s="169" t="s">
        <v>33</v>
      </c>
      <c r="AK250" s="169" t="s">
        <v>33</v>
      </c>
      <c r="AL250" s="169" t="s">
        <v>33</v>
      </c>
      <c r="AM250" s="169" t="s">
        <v>33</v>
      </c>
      <c r="AN250" s="169" t="s">
        <v>33</v>
      </c>
      <c r="AO250" s="169" t="s">
        <v>33</v>
      </c>
      <c r="AP250" s="169" t="s">
        <v>33</v>
      </c>
      <c r="AQ250" s="169" t="s">
        <v>464</v>
      </c>
      <c r="AR250" s="169" t="s">
        <v>33</v>
      </c>
      <c r="AS250" s="169" t="s">
        <v>33</v>
      </c>
      <c r="AT250" s="169" t="s">
        <v>33</v>
      </c>
      <c r="AU250" s="169" t="s">
        <v>33</v>
      </c>
      <c r="AV250" s="169" t="s">
        <v>33</v>
      </c>
      <c r="AW250" s="169" t="s">
        <v>34</v>
      </c>
      <c r="AX250" s="169" t="s">
        <v>33</v>
      </c>
      <c r="AY250" s="169" t="s">
        <v>33</v>
      </c>
      <c r="AZ250" s="169" t="s">
        <v>33</v>
      </c>
      <c r="BA250" s="169" t="s">
        <v>33</v>
      </c>
      <c r="BB250" s="169" t="s">
        <v>33</v>
      </c>
      <c r="BC250" s="207" t="s">
        <v>33</v>
      </c>
      <c r="BD250" s="207" t="s">
        <v>33</v>
      </c>
      <c r="BE250" s="207" t="s">
        <v>33</v>
      </c>
      <c r="BF250" s="208" t="s">
        <v>33</v>
      </c>
      <c r="BG250" s="196"/>
      <c r="BH250" s="211" t="str">
        <f>Data[[#This Row],[Tipo de Muestra]]</f>
        <v>Critica</v>
      </c>
      <c r="BI250" s="196"/>
      <c r="BJ250" s="196"/>
      <c r="BK250">
        <f t="shared" si="545"/>
        <v>1</v>
      </c>
      <c r="BL250">
        <f t="shared" si="546"/>
        <v>1</v>
      </c>
      <c r="BM250">
        <f t="shared" si="672"/>
        <v>1</v>
      </c>
      <c r="BN250">
        <f t="shared" si="673"/>
        <v>1</v>
      </c>
      <c r="BO250">
        <f t="shared" si="674"/>
        <v>1</v>
      </c>
      <c r="BP250">
        <f t="shared" si="675"/>
        <v>1</v>
      </c>
      <c r="BQ250">
        <f t="shared" si="676"/>
        <v>1</v>
      </c>
      <c r="BR250">
        <f t="shared" si="677"/>
        <v>1</v>
      </c>
      <c r="BS250">
        <f t="shared" si="678"/>
        <v>1</v>
      </c>
      <c r="BT250">
        <f t="shared" si="679"/>
        <v>1</v>
      </c>
      <c r="BU250">
        <f t="shared" si="680"/>
        <v>1</v>
      </c>
      <c r="BV250">
        <f t="shared" si="681"/>
        <v>0</v>
      </c>
      <c r="BW250">
        <f t="shared" si="682"/>
        <v>1</v>
      </c>
      <c r="BX250">
        <f t="shared" si="683"/>
        <v>1</v>
      </c>
      <c r="BY250">
        <f t="shared" si="684"/>
        <v>1</v>
      </c>
      <c r="BZ250">
        <f t="shared" si="685"/>
        <v>1</v>
      </c>
      <c r="CA250">
        <f t="shared" si="686"/>
        <v>1</v>
      </c>
      <c r="CB250">
        <f t="shared" si="687"/>
        <v>1</v>
      </c>
      <c r="CC250">
        <f t="shared" si="688"/>
        <v>1</v>
      </c>
      <c r="CD250">
        <f t="shared" si="689"/>
        <v>1</v>
      </c>
      <c r="CE250">
        <f t="shared" si="690"/>
        <v>1</v>
      </c>
      <c r="CF250">
        <f t="shared" si="638"/>
        <v>1</v>
      </c>
      <c r="CG250">
        <f t="shared" si="639"/>
        <v>1</v>
      </c>
      <c r="CH250">
        <f t="shared" si="640"/>
        <v>1</v>
      </c>
      <c r="CI250">
        <f t="shared" si="641"/>
        <v>1</v>
      </c>
      <c r="CJ250">
        <f t="shared" si="642"/>
        <v>1</v>
      </c>
      <c r="CK250">
        <f t="shared" si="643"/>
        <v>1</v>
      </c>
      <c r="CL250">
        <f t="shared" si="644"/>
        <v>1</v>
      </c>
      <c r="CM250">
        <f t="shared" si="645"/>
        <v>1</v>
      </c>
      <c r="CN250">
        <f t="shared" si="646"/>
        <v>1</v>
      </c>
      <c r="CO250">
        <f t="shared" si="647"/>
        <v>1</v>
      </c>
      <c r="CP250">
        <f t="shared" si="648"/>
        <v>1</v>
      </c>
      <c r="CQ250">
        <f t="shared" si="649"/>
        <v>1</v>
      </c>
      <c r="CR250">
        <f t="shared" si="650"/>
        <v>1</v>
      </c>
      <c r="CS250">
        <f t="shared" si="651"/>
        <v>1</v>
      </c>
      <c r="CT250">
        <f t="shared" si="652"/>
        <v>1</v>
      </c>
      <c r="CU250">
        <f t="shared" si="653"/>
        <v>1</v>
      </c>
      <c r="CV250">
        <f t="shared" si="654"/>
        <v>1</v>
      </c>
      <c r="CW250">
        <f t="shared" si="655"/>
        <v>0</v>
      </c>
      <c r="CX250">
        <f t="shared" si="656"/>
        <v>1</v>
      </c>
      <c r="CY250">
        <f t="shared" si="657"/>
        <v>1</v>
      </c>
      <c r="CZ250">
        <f t="shared" si="658"/>
        <v>1</v>
      </c>
      <c r="DA250">
        <f t="shared" si="659"/>
        <v>1</v>
      </c>
      <c r="DB250">
        <f t="shared" si="660"/>
        <v>1</v>
      </c>
      <c r="DC250" s="187">
        <f t="shared" si="661"/>
        <v>1</v>
      </c>
      <c r="DD250" s="187">
        <f t="shared" si="662"/>
        <v>1</v>
      </c>
      <c r="DE250" s="187">
        <f t="shared" si="663"/>
        <v>1</v>
      </c>
      <c r="DF250" s="187">
        <f t="shared" si="547"/>
        <v>1</v>
      </c>
      <c r="DG250">
        <f t="shared" si="691"/>
        <v>1</v>
      </c>
      <c r="DH250" s="7">
        <f t="shared" si="548"/>
        <v>0.15</v>
      </c>
      <c r="DI250" s="7">
        <f t="shared" si="549"/>
        <v>0.15</v>
      </c>
      <c r="DJ250" s="7">
        <f t="shared" si="550"/>
        <v>0.15</v>
      </c>
      <c r="DK250" s="7">
        <f t="shared" si="692"/>
        <v>0.15</v>
      </c>
      <c r="DL250" s="7">
        <f t="shared" si="551"/>
        <v>0.3</v>
      </c>
      <c r="DM250" s="7">
        <f t="shared" si="552"/>
        <v>0.3</v>
      </c>
      <c r="DN250" s="7">
        <f t="shared" si="553"/>
        <v>0.3</v>
      </c>
      <c r="DO250" s="7">
        <f t="shared" si="554"/>
        <v>0.3</v>
      </c>
      <c r="DP250" s="7">
        <f>IF(MIN(Data[[#This Row],[¿El agente demuestra escucha activa durante la gestión?6]:[¿El agente parafrasea para confirmar entendimiento?9]])=0,0,30%)</f>
        <v>0.3</v>
      </c>
      <c r="DQ250" s="7">
        <f t="shared" si="555"/>
        <v>0.3</v>
      </c>
      <c r="DR250" s="7">
        <f t="shared" si="556"/>
        <v>0.3</v>
      </c>
      <c r="DS250" s="7">
        <f t="shared" si="557"/>
        <v>0.3</v>
      </c>
      <c r="DT250" s="7">
        <f t="shared" si="558"/>
        <v>0.3</v>
      </c>
      <c r="DU250" s="7">
        <f>IF(MIN(Data[[#This Row],[¿El agente adapta su comunicación al cliente?11]:[¿El agente utiliza el plural corporativo correctamente?14]])=0,0,30%)</f>
        <v>0.3</v>
      </c>
      <c r="DV250" s="7">
        <f t="shared" si="559"/>
        <v>0</v>
      </c>
      <c r="DW250" s="7">
        <f t="shared" si="693"/>
        <v>0</v>
      </c>
      <c r="DX250" s="7">
        <f t="shared" si="694"/>
        <v>0.75</v>
      </c>
      <c r="DY250" s="7">
        <f t="shared" si="664"/>
        <v>1</v>
      </c>
      <c r="DZ250" s="7">
        <f t="shared" si="665"/>
        <v>1</v>
      </c>
      <c r="EA250" s="7">
        <f t="shared" si="666"/>
        <v>1</v>
      </c>
      <c r="EB250" s="7">
        <f t="shared" si="667"/>
        <v>1</v>
      </c>
      <c r="EC250" s="7">
        <f t="shared" si="695"/>
        <v>1</v>
      </c>
      <c r="ED250" s="7">
        <f t="shared" si="560"/>
        <v>1</v>
      </c>
      <c r="EE250" s="7">
        <f t="shared" si="561"/>
        <v>1</v>
      </c>
      <c r="EF250" s="7">
        <f>IF(SUM(Data[[#This Row],[¿El agente presenta correctamente los beneficios del producto?23]:[¿El agente comunica beneficios emocionales al cliente?24]])=200%,100%,0%)</f>
        <v>1</v>
      </c>
      <c r="EG250" s="7">
        <f t="shared" si="562"/>
        <v>1</v>
      </c>
      <c r="EH250" s="7">
        <f t="shared" si="563"/>
        <v>1</v>
      </c>
      <c r="EI250" s="7">
        <f t="shared" si="564"/>
        <v>1</v>
      </c>
      <c r="EJ250" s="7">
        <f t="shared" si="696"/>
        <v>1</v>
      </c>
      <c r="EK250" s="7">
        <f t="shared" si="565"/>
        <v>1</v>
      </c>
      <c r="EL250" s="7">
        <f>+Data[[#This Row],[¿El agente explica los términos y condiciones del servicio?28]]</f>
        <v>1</v>
      </c>
      <c r="EM250" s="7">
        <f t="shared" si="566"/>
        <v>1</v>
      </c>
      <c r="EN250" s="7">
        <f>+Data[[#This Row],[¿El agente identifica correctamente la solicitud del cliente? 2]]</f>
        <v>1</v>
      </c>
      <c r="EO250" s="7">
        <f t="shared" si="567"/>
        <v>1</v>
      </c>
      <c r="EP250" s="7">
        <f t="shared" si="568"/>
        <v>1</v>
      </c>
      <c r="EQ250" s="7">
        <f t="shared" si="569"/>
        <v>1</v>
      </c>
      <c r="ER250" s="7">
        <f t="shared" si="697"/>
        <v>1</v>
      </c>
      <c r="ES250" s="7">
        <f t="shared" si="570"/>
        <v>1</v>
      </c>
      <c r="ET250" s="7">
        <f t="shared" si="571"/>
        <v>1</v>
      </c>
      <c r="EU250" s="7">
        <f t="shared" si="698"/>
        <v>1</v>
      </c>
      <c r="EV250" s="7">
        <f t="shared" si="572"/>
        <v>1</v>
      </c>
      <c r="EW250" s="7">
        <f t="shared" si="573"/>
        <v>1</v>
      </c>
      <c r="EX250" s="7">
        <f t="shared" si="668"/>
        <v>1</v>
      </c>
      <c r="EY250" s="7">
        <f t="shared" si="669"/>
        <v>1</v>
      </c>
      <c r="EZ250" s="7">
        <f t="shared" si="574"/>
        <v>1</v>
      </c>
      <c r="FA250" s="7">
        <f t="shared" si="670"/>
        <v>1</v>
      </c>
      <c r="FB250" s="7">
        <f t="shared" si="699"/>
        <v>1</v>
      </c>
      <c r="FC250" s="7">
        <f t="shared" si="700"/>
        <v>1</v>
      </c>
      <c r="FD250" s="7">
        <f t="shared" si="575"/>
        <v>1</v>
      </c>
      <c r="FE250" s="7">
        <f t="shared" si="576"/>
        <v>1</v>
      </c>
      <c r="FF250" s="7">
        <f t="shared" si="577"/>
        <v>1</v>
      </c>
      <c r="FG250" s="7">
        <f t="shared" si="578"/>
        <v>1</v>
      </c>
      <c r="FH250" s="7">
        <f t="shared" si="579"/>
        <v>1</v>
      </c>
      <c r="FI250" s="7">
        <f t="shared" si="580"/>
        <v>0</v>
      </c>
      <c r="FJ250" s="7">
        <f t="shared" si="701"/>
        <v>0</v>
      </c>
      <c r="FK250" s="7">
        <f t="shared" si="581"/>
        <v>1</v>
      </c>
      <c r="FL250" s="7">
        <f>+Data[[#This Row],[¿El agente gestiona la oferta según la campaña vigente?48]]</f>
        <v>1</v>
      </c>
      <c r="FM250" s="7">
        <f t="shared" si="582"/>
        <v>1</v>
      </c>
      <c r="FN250" s="7">
        <f t="shared" si="583"/>
        <v>1</v>
      </c>
      <c r="FO250" s="7">
        <f t="shared" si="584"/>
        <v>1</v>
      </c>
      <c r="FP250" s="7">
        <f t="shared" si="702"/>
        <v>1</v>
      </c>
      <c r="FQ250" s="7">
        <f t="shared" si="585"/>
        <v>1</v>
      </c>
      <c r="FR250" s="7">
        <f>+Data[[#This Row],[¿El agente registra correctamente todas las interacciones?52]]</f>
        <v>1</v>
      </c>
      <c r="FS250" s="7">
        <f t="shared" si="703"/>
        <v>0</v>
      </c>
      <c r="FT250" s="241">
        <f t="shared" si="586"/>
        <v>1</v>
      </c>
      <c r="FU250" s="7">
        <f>+Data[[#This Row],[¿El agente confirma la titularidad del cliente adecuadamente?53]]</f>
        <v>1</v>
      </c>
      <c r="FV250" s="241">
        <f t="shared" si="587"/>
        <v>1</v>
      </c>
      <c r="FW250" s="241">
        <f t="shared" si="588"/>
        <v>1</v>
      </c>
      <c r="FX250" s="7">
        <f t="shared" si="704"/>
        <v>1</v>
      </c>
      <c r="FY250" s="241">
        <f t="shared" si="589"/>
        <v>1</v>
      </c>
      <c r="FZ250" s="7">
        <f>+Data[[#This Row],[¿El agente evita compartir información sensible?56]]</f>
        <v>1</v>
      </c>
      <c r="GA250" s="7">
        <f t="shared" si="705"/>
        <v>1</v>
      </c>
      <c r="GB250" s="189">
        <f t="shared" si="706"/>
        <v>7.5000000000000011E-2</v>
      </c>
      <c r="GC250" s="189">
        <f t="shared" si="707"/>
        <v>0.3</v>
      </c>
      <c r="GD250" s="190">
        <f t="shared" si="708"/>
        <v>0</v>
      </c>
      <c r="GE250" s="190">
        <f t="shared" si="709"/>
        <v>0.3</v>
      </c>
      <c r="GF250" s="7">
        <f t="shared" si="710"/>
        <v>0.67500000000000004</v>
      </c>
      <c r="GG250" s="187">
        <f>1</f>
        <v>1</v>
      </c>
      <c r="GH250" s="187">
        <f t="shared" si="590"/>
        <v>1</v>
      </c>
      <c r="GI250" t="str">
        <f t="shared" si="591"/>
        <v/>
      </c>
      <c r="GJ250" t="str">
        <f t="shared" si="592"/>
        <v/>
      </c>
      <c r="GK250" t="str">
        <f t="shared" si="593"/>
        <v/>
      </c>
      <c r="GN250" t="str">
        <f t="shared" si="594"/>
        <v/>
      </c>
      <c r="GO250" t="str">
        <f t="shared" si="595"/>
        <v/>
      </c>
      <c r="GP250" t="str">
        <f t="shared" si="596"/>
        <v/>
      </c>
      <c r="GQ250" t="str">
        <f t="shared" si="597"/>
        <v/>
      </c>
      <c r="GR250" t="str">
        <f t="shared" si="598"/>
        <v/>
      </c>
      <c r="GS250" t="str">
        <f t="shared" si="599"/>
        <v/>
      </c>
      <c r="GT250" t="str">
        <f t="shared" si="600"/>
        <v xml:space="preserve">¿El agente gestiona bien el tiempo de la interacción? </v>
      </c>
      <c r="GU250" t="e">
        <f>IF(#REF!="No",#REF!,"")</f>
        <v>#REF!</v>
      </c>
      <c r="GV250" t="str">
        <f t="shared" si="601"/>
        <v/>
      </c>
      <c r="GW250" t="str">
        <f t="shared" si="602"/>
        <v/>
      </c>
      <c r="GX250" t="str">
        <f t="shared" si="603"/>
        <v/>
      </c>
      <c r="GY250" t="str">
        <f t="shared" si="604"/>
        <v/>
      </c>
      <c r="GZ250" t="str">
        <f t="shared" si="605"/>
        <v/>
      </c>
      <c r="HA250" t="str">
        <f t="shared" si="606"/>
        <v/>
      </c>
      <c r="HB250" t="str">
        <f t="shared" si="607"/>
        <v/>
      </c>
      <c r="HC250" t="str">
        <f t="shared" si="608"/>
        <v/>
      </c>
      <c r="HD250" t="str">
        <f t="shared" si="609"/>
        <v/>
      </c>
      <c r="HE250" t="str">
        <f t="shared" si="610"/>
        <v/>
      </c>
      <c r="HF250" t="str">
        <f t="shared" si="611"/>
        <v/>
      </c>
      <c r="HG250" t="str">
        <f t="shared" si="612"/>
        <v/>
      </c>
      <c r="HH250" t="str">
        <f t="shared" si="613"/>
        <v/>
      </c>
      <c r="HI250" t="str">
        <f t="shared" si="614"/>
        <v/>
      </c>
      <c r="HJ250" t="str">
        <f t="shared" si="615"/>
        <v/>
      </c>
      <c r="HK250" t="str">
        <f t="shared" si="616"/>
        <v/>
      </c>
      <c r="HL250" t="str">
        <f t="shared" si="617"/>
        <v/>
      </c>
      <c r="HM250" t="str">
        <f t="shared" si="618"/>
        <v/>
      </c>
      <c r="HN250" t="str">
        <f t="shared" si="619"/>
        <v/>
      </c>
      <c r="HO250" t="str">
        <f t="shared" si="620"/>
        <v/>
      </c>
      <c r="HP250" t="str">
        <f t="shared" si="621"/>
        <v/>
      </c>
      <c r="HQ250" t="e">
        <f>IF(#REF!="No",#REF!,"")</f>
        <v>#REF!</v>
      </c>
      <c r="HR250" t="e">
        <f>IF(#REF!="No",#REF!,"")</f>
        <v>#REF!</v>
      </c>
      <c r="HS250" t="str">
        <f t="shared" si="622"/>
        <v/>
      </c>
      <c r="HT250" t="str">
        <f t="shared" si="623"/>
        <v/>
      </c>
      <c r="HU250" t="str">
        <f t="shared" si="624"/>
        <v/>
      </c>
      <c r="HV250" t="str">
        <f t="shared" si="625"/>
        <v/>
      </c>
      <c r="HW250" t="str">
        <f t="shared" si="626"/>
        <v/>
      </c>
      <c r="HX250" t="str">
        <f t="shared" si="627"/>
        <v xml:space="preserve">¿El agente maneja correctamente las objeciones del cliente? </v>
      </c>
      <c r="HY250" t="str">
        <f t="shared" si="628"/>
        <v/>
      </c>
      <c r="HZ250" t="str">
        <f t="shared" si="629"/>
        <v/>
      </c>
      <c r="IA250" t="str">
        <f t="shared" si="630"/>
        <v/>
      </c>
      <c r="IB250" t="str">
        <f t="shared" si="631"/>
        <v/>
      </c>
      <c r="IC250" t="str">
        <f t="shared" si="632"/>
        <v/>
      </c>
      <c r="ID250" s="187" t="str">
        <f t="shared" si="633"/>
        <v/>
      </c>
      <c r="IE250" s="187" t="str">
        <f t="shared" si="634"/>
        <v/>
      </c>
      <c r="IF250" s="187" t="str">
        <f t="shared" si="635"/>
        <v/>
      </c>
      <c r="IG250" s="187" t="str">
        <f t="shared" si="636"/>
        <v/>
      </c>
      <c r="IH250" s="78" t="str">
        <f>A250&amp;" "&amp;F250&amp;" "&amp;Data[[#This Row],[mes]]</f>
        <v>Luis Abdiel Aguilar Pinillo Outbound jun-26</v>
      </c>
      <c r="II250" s="78">
        <f t="shared" si="713"/>
        <v>2</v>
      </c>
      <c r="IJ250" s="78">
        <f t="shared" si="711"/>
        <v>0</v>
      </c>
      <c r="IK250" s="78">
        <f>IF(Data[[#This Row],[Muestra Critica]]&gt;0,Data[[#This Row],[Muestra Critica]],"")</f>
        <v>1</v>
      </c>
      <c r="IL250">
        <f>IF(IK250="","",COUNTIF($IK$3:$IK666,IK250))</f>
        <v>397</v>
      </c>
      <c r="IM250">
        <f t="shared" si="712"/>
        <v>0</v>
      </c>
      <c r="IN250" s="188" t="str">
        <f t="shared" si="637"/>
        <v>jun-26</v>
      </c>
      <c r="IO250" s="78"/>
      <c r="IP250" s="78"/>
      <c r="IQ250" s="78"/>
      <c r="IR250" s="78"/>
      <c r="IS250" s="78" t="str">
        <f ca="1">IFERROR(_xlfn.XLOOKUP(A:A,HC!B:B,HC!E:E,,0),0)</f>
        <v>&gt; 60 dias</v>
      </c>
    </row>
    <row r="251" spans="1:253" ht="15.5">
      <c r="A251" s="205" t="s">
        <v>315</v>
      </c>
      <c r="B251" s="205">
        <v>67340711</v>
      </c>
      <c r="C251" s="210">
        <v>46188</v>
      </c>
      <c r="D251" s="205" t="s">
        <v>441</v>
      </c>
      <c r="E251" s="205" t="s">
        <v>432</v>
      </c>
      <c r="F251" s="205" t="s">
        <v>32</v>
      </c>
      <c r="G251" s="205" t="s">
        <v>436</v>
      </c>
      <c r="H251" s="205" t="s">
        <v>457</v>
      </c>
      <c r="I251" s="206" t="s">
        <v>447</v>
      </c>
      <c r="J251" s="168" t="s">
        <v>33</v>
      </c>
      <c r="K251" s="168" t="s">
        <v>33</v>
      </c>
      <c r="L251" s="168" t="s">
        <v>33</v>
      </c>
      <c r="M251" s="168" t="s">
        <v>34</v>
      </c>
      <c r="N251" s="168" t="s">
        <v>34</v>
      </c>
      <c r="O251" s="168" t="s">
        <v>33</v>
      </c>
      <c r="P251" s="168" t="s">
        <v>33</v>
      </c>
      <c r="Q251" s="168" t="s">
        <v>33</v>
      </c>
      <c r="R251" s="168" t="s">
        <v>33</v>
      </c>
      <c r="S251" s="168" t="s">
        <v>33</v>
      </c>
      <c r="T251" s="168" t="s">
        <v>34</v>
      </c>
      <c r="U251" s="168" t="s">
        <v>33</v>
      </c>
      <c r="V251" s="169" t="s">
        <v>33</v>
      </c>
      <c r="W251" s="169" t="s">
        <v>33</v>
      </c>
      <c r="X251" s="169" t="s">
        <v>33</v>
      </c>
      <c r="Y251" s="169" t="s">
        <v>33</v>
      </c>
      <c r="Z251" s="169" t="s">
        <v>33</v>
      </c>
      <c r="AA251" s="169" t="s">
        <v>33</v>
      </c>
      <c r="AB251" s="169" t="s">
        <v>33</v>
      </c>
      <c r="AC251" s="169" t="s">
        <v>33</v>
      </c>
      <c r="AD251" s="169" t="s">
        <v>33</v>
      </c>
      <c r="AE251" s="169" t="s">
        <v>33</v>
      </c>
      <c r="AF251" s="169" t="s">
        <v>33</v>
      </c>
      <c r="AG251" s="169" t="s">
        <v>33</v>
      </c>
      <c r="AH251" s="169" t="s">
        <v>33</v>
      </c>
      <c r="AI251" s="169" t="s">
        <v>33</v>
      </c>
      <c r="AJ251" s="169" t="s">
        <v>34</v>
      </c>
      <c r="AK251" s="169" t="s">
        <v>33</v>
      </c>
      <c r="AL251" s="169" t="s">
        <v>33</v>
      </c>
      <c r="AM251" s="169" t="s">
        <v>33</v>
      </c>
      <c r="AN251" s="169" t="s">
        <v>33</v>
      </c>
      <c r="AO251" s="169" t="s">
        <v>33</v>
      </c>
      <c r="AP251" s="169" t="s">
        <v>33</v>
      </c>
      <c r="AQ251" s="169" t="s">
        <v>464</v>
      </c>
      <c r="AR251" s="169" t="s">
        <v>33</v>
      </c>
      <c r="AS251" s="169" t="s">
        <v>33</v>
      </c>
      <c r="AT251" s="169" t="s">
        <v>33</v>
      </c>
      <c r="AU251" s="169" t="s">
        <v>33</v>
      </c>
      <c r="AV251" s="169" t="s">
        <v>33</v>
      </c>
      <c r="AW251" s="169" t="s">
        <v>33</v>
      </c>
      <c r="AX251" s="169" t="s">
        <v>33</v>
      </c>
      <c r="AY251" s="169" t="s">
        <v>33</v>
      </c>
      <c r="AZ251" s="169" t="s">
        <v>33</v>
      </c>
      <c r="BA251" s="169" t="s">
        <v>33</v>
      </c>
      <c r="BB251" s="169" t="s">
        <v>33</v>
      </c>
      <c r="BC251" s="207" t="s">
        <v>33</v>
      </c>
      <c r="BD251" s="207" t="s">
        <v>33</v>
      </c>
      <c r="BE251" s="207" t="s">
        <v>33</v>
      </c>
      <c r="BF251" s="208" t="s">
        <v>33</v>
      </c>
      <c r="BG251" s="196"/>
      <c r="BH251" s="211" t="str">
        <f>Data[[#This Row],[Tipo de Muestra]]</f>
        <v>Critica</v>
      </c>
      <c r="BI251" s="196"/>
      <c r="BJ251" s="196"/>
      <c r="BK251">
        <f t="shared" si="545"/>
        <v>1</v>
      </c>
      <c r="BL251">
        <f t="shared" si="546"/>
        <v>1</v>
      </c>
      <c r="BM251">
        <f t="shared" si="672"/>
        <v>1</v>
      </c>
      <c r="BN251">
        <f t="shared" si="673"/>
        <v>0</v>
      </c>
      <c r="BO251">
        <f t="shared" si="674"/>
        <v>0</v>
      </c>
      <c r="BP251">
        <f t="shared" si="675"/>
        <v>1</v>
      </c>
      <c r="BQ251">
        <f t="shared" si="676"/>
        <v>1</v>
      </c>
      <c r="BR251">
        <f t="shared" si="677"/>
        <v>1</v>
      </c>
      <c r="BS251">
        <f t="shared" si="678"/>
        <v>1</v>
      </c>
      <c r="BT251">
        <f t="shared" si="679"/>
        <v>1</v>
      </c>
      <c r="BU251">
        <f t="shared" si="680"/>
        <v>0</v>
      </c>
      <c r="BV251">
        <f t="shared" si="681"/>
        <v>1</v>
      </c>
      <c r="BW251">
        <f t="shared" si="682"/>
        <v>1</v>
      </c>
      <c r="BX251">
        <f t="shared" si="683"/>
        <v>1</v>
      </c>
      <c r="BY251">
        <f t="shared" si="684"/>
        <v>1</v>
      </c>
      <c r="BZ251">
        <f t="shared" si="685"/>
        <v>1</v>
      </c>
      <c r="CA251">
        <f t="shared" si="686"/>
        <v>1</v>
      </c>
      <c r="CB251">
        <f t="shared" si="687"/>
        <v>1</v>
      </c>
      <c r="CC251">
        <f t="shared" si="688"/>
        <v>1</v>
      </c>
      <c r="CD251">
        <f t="shared" si="689"/>
        <v>1</v>
      </c>
      <c r="CE251">
        <f t="shared" si="690"/>
        <v>1</v>
      </c>
      <c r="CF251">
        <f t="shared" si="638"/>
        <v>1</v>
      </c>
      <c r="CG251">
        <f t="shared" si="639"/>
        <v>1</v>
      </c>
      <c r="CH251">
        <f t="shared" si="640"/>
        <v>1</v>
      </c>
      <c r="CI251">
        <f t="shared" si="641"/>
        <v>1</v>
      </c>
      <c r="CJ251">
        <f t="shared" si="642"/>
        <v>0</v>
      </c>
      <c r="CK251">
        <f t="shared" si="643"/>
        <v>1</v>
      </c>
      <c r="CL251">
        <f t="shared" si="644"/>
        <v>1</v>
      </c>
      <c r="CM251">
        <f t="shared" si="645"/>
        <v>1</v>
      </c>
      <c r="CN251">
        <f t="shared" si="646"/>
        <v>1</v>
      </c>
      <c r="CO251">
        <f t="shared" si="647"/>
        <v>1</v>
      </c>
      <c r="CP251">
        <f t="shared" si="648"/>
        <v>1</v>
      </c>
      <c r="CQ251">
        <f t="shared" si="649"/>
        <v>1</v>
      </c>
      <c r="CR251">
        <f t="shared" si="650"/>
        <v>1</v>
      </c>
      <c r="CS251">
        <f t="shared" si="651"/>
        <v>1</v>
      </c>
      <c r="CT251">
        <f t="shared" si="652"/>
        <v>1</v>
      </c>
      <c r="CU251">
        <f t="shared" si="653"/>
        <v>1</v>
      </c>
      <c r="CV251">
        <f t="shared" si="654"/>
        <v>1</v>
      </c>
      <c r="CW251">
        <f t="shared" si="655"/>
        <v>1</v>
      </c>
      <c r="CX251">
        <f t="shared" si="656"/>
        <v>1</v>
      </c>
      <c r="CY251">
        <f t="shared" si="657"/>
        <v>1</v>
      </c>
      <c r="CZ251">
        <f t="shared" si="658"/>
        <v>1</v>
      </c>
      <c r="DA251">
        <f t="shared" si="659"/>
        <v>1</v>
      </c>
      <c r="DB251">
        <f t="shared" si="660"/>
        <v>1</v>
      </c>
      <c r="DC251" s="187">
        <f t="shared" si="661"/>
        <v>1</v>
      </c>
      <c r="DD251" s="187">
        <f t="shared" si="662"/>
        <v>1</v>
      </c>
      <c r="DE251" s="187">
        <f t="shared" si="663"/>
        <v>1</v>
      </c>
      <c r="DF251" s="187">
        <f t="shared" si="547"/>
        <v>1</v>
      </c>
      <c r="DG251">
        <f t="shared" si="691"/>
        <v>1</v>
      </c>
      <c r="DH251" s="7">
        <f t="shared" si="548"/>
        <v>0.15</v>
      </c>
      <c r="DI251" s="7">
        <f t="shared" si="549"/>
        <v>0.15</v>
      </c>
      <c r="DJ251" s="7">
        <f t="shared" si="550"/>
        <v>0.15</v>
      </c>
      <c r="DK251" s="7">
        <f t="shared" si="692"/>
        <v>0.15</v>
      </c>
      <c r="DL251" s="7">
        <f t="shared" si="551"/>
        <v>0</v>
      </c>
      <c r="DM251" s="7">
        <f t="shared" si="552"/>
        <v>0</v>
      </c>
      <c r="DN251" s="7">
        <f t="shared" si="553"/>
        <v>0.3</v>
      </c>
      <c r="DO251" s="7">
        <f t="shared" si="554"/>
        <v>0.3</v>
      </c>
      <c r="DP251" s="7">
        <f>IF(MIN(Data[[#This Row],[¿El agente demuestra escucha activa durante la gestión?6]:[¿El agente parafrasea para confirmar entendimiento?9]])=0,0,30%)</f>
        <v>0</v>
      </c>
      <c r="DQ251" s="7">
        <f t="shared" si="555"/>
        <v>0.3</v>
      </c>
      <c r="DR251" s="7">
        <f t="shared" si="556"/>
        <v>0.3</v>
      </c>
      <c r="DS251" s="7">
        <f t="shared" si="557"/>
        <v>0.3</v>
      </c>
      <c r="DT251" s="7">
        <f t="shared" si="558"/>
        <v>0</v>
      </c>
      <c r="DU251" s="7">
        <f>IF(MIN(Data[[#This Row],[¿El agente adapta su comunicación al cliente?11]:[¿El agente utiliza el plural corporativo correctamente?14]])=0,0,30%)</f>
        <v>0</v>
      </c>
      <c r="DV251" s="7">
        <f t="shared" si="559"/>
        <v>0.25</v>
      </c>
      <c r="DW251" s="7">
        <f t="shared" si="693"/>
        <v>0.25</v>
      </c>
      <c r="DX251" s="7">
        <f t="shared" si="694"/>
        <v>0.4</v>
      </c>
      <c r="DY251" s="7">
        <f t="shared" si="664"/>
        <v>1</v>
      </c>
      <c r="DZ251" s="7">
        <f t="shared" si="665"/>
        <v>1</v>
      </c>
      <c r="EA251" s="7">
        <f t="shared" si="666"/>
        <v>1</v>
      </c>
      <c r="EB251" s="7">
        <f t="shared" si="667"/>
        <v>1</v>
      </c>
      <c r="EC251" s="7">
        <f t="shared" si="695"/>
        <v>1</v>
      </c>
      <c r="ED251" s="7">
        <f t="shared" si="560"/>
        <v>1</v>
      </c>
      <c r="EE251" s="7">
        <f t="shared" si="561"/>
        <v>1</v>
      </c>
      <c r="EF251" s="7">
        <f>IF(SUM(Data[[#This Row],[¿El agente presenta correctamente los beneficios del producto?23]:[¿El agente comunica beneficios emocionales al cliente?24]])=200%,100%,0%)</f>
        <v>1</v>
      </c>
      <c r="EG251" s="7">
        <f t="shared" si="562"/>
        <v>1</v>
      </c>
      <c r="EH251" s="7">
        <f t="shared" si="563"/>
        <v>1</v>
      </c>
      <c r="EI251" s="7">
        <f t="shared" si="564"/>
        <v>1</v>
      </c>
      <c r="EJ251" s="7">
        <f t="shared" si="696"/>
        <v>1</v>
      </c>
      <c r="EK251" s="7">
        <f t="shared" si="565"/>
        <v>1</v>
      </c>
      <c r="EL251" s="7">
        <f>+Data[[#This Row],[¿El agente explica los términos y condiciones del servicio?28]]</f>
        <v>1</v>
      </c>
      <c r="EM251" s="7">
        <f t="shared" si="566"/>
        <v>1</v>
      </c>
      <c r="EN251" s="7">
        <f>+Data[[#This Row],[¿El agente identifica correctamente la solicitud del cliente? 2]]</f>
        <v>1</v>
      </c>
      <c r="EO251" s="7">
        <f t="shared" si="567"/>
        <v>1</v>
      </c>
      <c r="EP251" s="7">
        <f t="shared" si="568"/>
        <v>1</v>
      </c>
      <c r="EQ251" s="7">
        <f t="shared" si="569"/>
        <v>1</v>
      </c>
      <c r="ER251" s="7">
        <f t="shared" si="697"/>
        <v>1</v>
      </c>
      <c r="ES251" s="7">
        <f t="shared" si="570"/>
        <v>0</v>
      </c>
      <c r="ET251" s="7">
        <f t="shared" si="571"/>
        <v>1</v>
      </c>
      <c r="EU251" s="7">
        <f t="shared" si="698"/>
        <v>0</v>
      </c>
      <c r="EV251" s="7">
        <f t="shared" si="572"/>
        <v>1</v>
      </c>
      <c r="EW251" s="7">
        <f t="shared" si="573"/>
        <v>1</v>
      </c>
      <c r="EX251" s="7">
        <f t="shared" si="668"/>
        <v>1</v>
      </c>
      <c r="EY251" s="7">
        <f t="shared" si="669"/>
        <v>1</v>
      </c>
      <c r="EZ251" s="7">
        <f t="shared" si="574"/>
        <v>1</v>
      </c>
      <c r="FA251" s="7">
        <f t="shared" si="670"/>
        <v>1</v>
      </c>
      <c r="FB251" s="7">
        <f t="shared" si="699"/>
        <v>1</v>
      </c>
      <c r="FC251" s="7">
        <f t="shared" si="700"/>
        <v>0</v>
      </c>
      <c r="FD251" s="7">
        <f t="shared" si="575"/>
        <v>1</v>
      </c>
      <c r="FE251" s="7">
        <f t="shared" si="576"/>
        <v>1</v>
      </c>
      <c r="FF251" s="7">
        <f t="shared" si="577"/>
        <v>1</v>
      </c>
      <c r="FG251" s="7">
        <f t="shared" si="578"/>
        <v>1</v>
      </c>
      <c r="FH251" s="7">
        <f t="shared" si="579"/>
        <v>1</v>
      </c>
      <c r="FI251" s="7">
        <f t="shared" si="580"/>
        <v>1</v>
      </c>
      <c r="FJ251" s="7">
        <f t="shared" si="701"/>
        <v>1</v>
      </c>
      <c r="FK251" s="7">
        <f t="shared" si="581"/>
        <v>1</v>
      </c>
      <c r="FL251" s="7">
        <f>+Data[[#This Row],[¿El agente gestiona la oferta según la campaña vigente?48]]</f>
        <v>1</v>
      </c>
      <c r="FM251" s="7">
        <f t="shared" si="582"/>
        <v>1</v>
      </c>
      <c r="FN251" s="7">
        <f t="shared" si="583"/>
        <v>1</v>
      </c>
      <c r="FO251" s="7">
        <f t="shared" si="584"/>
        <v>1</v>
      </c>
      <c r="FP251" s="7">
        <f t="shared" si="702"/>
        <v>1</v>
      </c>
      <c r="FQ251" s="7">
        <f t="shared" si="585"/>
        <v>1</v>
      </c>
      <c r="FR251" s="7">
        <f>+Data[[#This Row],[¿El agente registra correctamente todas las interacciones?52]]</f>
        <v>1</v>
      </c>
      <c r="FS251" s="7">
        <f t="shared" si="703"/>
        <v>1</v>
      </c>
      <c r="FT251" s="241">
        <f t="shared" si="586"/>
        <v>1</v>
      </c>
      <c r="FU251" s="7">
        <f>+Data[[#This Row],[¿El agente confirma la titularidad del cliente adecuadamente?53]]</f>
        <v>1</v>
      </c>
      <c r="FV251" s="241">
        <f t="shared" si="587"/>
        <v>1</v>
      </c>
      <c r="FW251" s="241">
        <f t="shared" si="588"/>
        <v>1</v>
      </c>
      <c r="FX251" s="7">
        <f t="shared" si="704"/>
        <v>1</v>
      </c>
      <c r="FY251" s="241">
        <f t="shared" si="589"/>
        <v>1</v>
      </c>
      <c r="FZ251" s="7">
        <f>+Data[[#This Row],[¿El agente evita compartir información sensible?56]]</f>
        <v>1</v>
      </c>
      <c r="GA251" s="7">
        <f t="shared" si="705"/>
        <v>1</v>
      </c>
      <c r="GB251" s="189">
        <f t="shared" si="706"/>
        <v>4.0000000000000008E-2</v>
      </c>
      <c r="GC251" s="189">
        <f t="shared" si="707"/>
        <v>0</v>
      </c>
      <c r="GD251" s="190">
        <f t="shared" si="708"/>
        <v>0.3</v>
      </c>
      <c r="GE251" s="190">
        <f t="shared" si="709"/>
        <v>0.3</v>
      </c>
      <c r="GF251" s="7">
        <f t="shared" si="710"/>
        <v>0.6399999999999999</v>
      </c>
      <c r="GG251" s="187">
        <f>1</f>
        <v>1</v>
      </c>
      <c r="GH251" s="187">
        <f t="shared" si="590"/>
        <v>1</v>
      </c>
      <c r="GI251" t="str">
        <f t="shared" si="591"/>
        <v/>
      </c>
      <c r="GJ251" t="str">
        <f t="shared" si="592"/>
        <v/>
      </c>
      <c r="GK251" t="str">
        <f t="shared" si="593"/>
        <v/>
      </c>
      <c r="GN251" t="str">
        <f t="shared" si="594"/>
        <v/>
      </c>
      <c r="GO251" t="str">
        <f t="shared" si="595"/>
        <v/>
      </c>
      <c r="GP251" t="str">
        <f t="shared" si="596"/>
        <v/>
      </c>
      <c r="GQ251" t="str">
        <f t="shared" si="597"/>
        <v/>
      </c>
      <c r="GR251" t="str">
        <f t="shared" si="598"/>
        <v/>
      </c>
      <c r="GS251" t="str">
        <f t="shared" si="599"/>
        <v xml:space="preserve">¿El agente utiliza el plural corporativo correctamente? </v>
      </c>
      <c r="GT251" t="str">
        <f t="shared" si="600"/>
        <v/>
      </c>
      <c r="GU251" t="e">
        <f>IF(#REF!="No",#REF!,"")</f>
        <v>#REF!</v>
      </c>
      <c r="GV251" t="str">
        <f t="shared" si="601"/>
        <v/>
      </c>
      <c r="GW251" t="str">
        <f t="shared" si="602"/>
        <v/>
      </c>
      <c r="GX251" t="str">
        <f t="shared" si="603"/>
        <v/>
      </c>
      <c r="GY251" t="str">
        <f t="shared" si="604"/>
        <v/>
      </c>
      <c r="GZ251" t="str">
        <f t="shared" si="605"/>
        <v/>
      </c>
      <c r="HA251" t="str">
        <f t="shared" si="606"/>
        <v/>
      </c>
      <c r="HB251" t="str">
        <f t="shared" si="607"/>
        <v/>
      </c>
      <c r="HC251" t="str">
        <f t="shared" si="608"/>
        <v/>
      </c>
      <c r="HD251" t="str">
        <f t="shared" si="609"/>
        <v/>
      </c>
      <c r="HE251" t="str">
        <f t="shared" si="610"/>
        <v/>
      </c>
      <c r="HF251" t="str">
        <f t="shared" si="611"/>
        <v/>
      </c>
      <c r="HG251" t="str">
        <f t="shared" si="612"/>
        <v/>
      </c>
      <c r="HH251" t="str">
        <f t="shared" si="613"/>
        <v/>
      </c>
      <c r="HI251" t="str">
        <f t="shared" si="614"/>
        <v/>
      </c>
      <c r="HJ251" t="str">
        <f t="shared" si="615"/>
        <v xml:space="preserve">¿El agente mantiene respeto y cordialidad en toda la interacción? </v>
      </c>
      <c r="HK251" t="str">
        <f t="shared" si="616"/>
        <v/>
      </c>
      <c r="HL251" t="str">
        <f t="shared" si="617"/>
        <v/>
      </c>
      <c r="HM251" t="str">
        <f t="shared" si="618"/>
        <v/>
      </c>
      <c r="HN251" t="str">
        <f t="shared" si="619"/>
        <v/>
      </c>
      <c r="HO251" t="str">
        <f t="shared" si="620"/>
        <v/>
      </c>
      <c r="HP251" t="str">
        <f t="shared" si="621"/>
        <v/>
      </c>
      <c r="HQ251" t="e">
        <f>IF(#REF!="No",#REF!,"")</f>
        <v>#REF!</v>
      </c>
      <c r="HR251" t="e">
        <f>IF(#REF!="No",#REF!,"")</f>
        <v>#REF!</v>
      </c>
      <c r="HS251" t="str">
        <f t="shared" si="622"/>
        <v/>
      </c>
      <c r="HT251" t="str">
        <f t="shared" si="623"/>
        <v/>
      </c>
      <c r="HU251" t="str">
        <f t="shared" si="624"/>
        <v/>
      </c>
      <c r="HV251" t="str">
        <f t="shared" si="625"/>
        <v/>
      </c>
      <c r="HW251" t="str">
        <f t="shared" si="626"/>
        <v/>
      </c>
      <c r="HX251" t="str">
        <f t="shared" si="627"/>
        <v/>
      </c>
      <c r="HY251" t="str">
        <f t="shared" si="628"/>
        <v/>
      </c>
      <c r="HZ251" t="str">
        <f t="shared" si="629"/>
        <v/>
      </c>
      <c r="IA251" t="str">
        <f t="shared" si="630"/>
        <v/>
      </c>
      <c r="IB251" t="str">
        <f t="shared" si="631"/>
        <v/>
      </c>
      <c r="IC251" t="str">
        <f t="shared" si="632"/>
        <v/>
      </c>
      <c r="ID251" s="187" t="str">
        <f t="shared" si="633"/>
        <v/>
      </c>
      <c r="IE251" s="187" t="str">
        <f t="shared" si="634"/>
        <v/>
      </c>
      <c r="IF251" s="187" t="str">
        <f t="shared" si="635"/>
        <v/>
      </c>
      <c r="IG251" s="187" t="str">
        <f t="shared" si="636"/>
        <v/>
      </c>
      <c r="IH251" s="78" t="str">
        <f>A251&amp;" "&amp;F251&amp;" "&amp;Data[[#This Row],[mes]]</f>
        <v>Viviana Sarria Jimenez Outbound jun-26</v>
      </c>
      <c r="II251" s="78">
        <f t="shared" si="713"/>
        <v>2</v>
      </c>
      <c r="IJ251" s="78">
        <f t="shared" si="711"/>
        <v>0</v>
      </c>
      <c r="IK251" s="78">
        <f>IF(Data[[#This Row],[Muestra Critica]]&gt;0,Data[[#This Row],[Muestra Critica]],"")</f>
        <v>1</v>
      </c>
      <c r="IL251">
        <f>IF(IK251="","",COUNTIF($IK$3:$IK667,IK251))</f>
        <v>397</v>
      </c>
      <c r="IM251">
        <f t="shared" si="712"/>
        <v>0</v>
      </c>
      <c r="IN251" s="188" t="str">
        <f t="shared" si="637"/>
        <v>jun-26</v>
      </c>
      <c r="IO251" s="78"/>
      <c r="IP251" s="78"/>
      <c r="IQ251" s="78"/>
      <c r="IR251" s="78"/>
      <c r="IS251" s="78" t="str">
        <f ca="1">IFERROR(_xlfn.XLOOKUP(A:A,HC!B:B,HC!E:E,,0),0)</f>
        <v>&gt; 60 dias</v>
      </c>
    </row>
    <row r="252" spans="1:253" ht="15.5">
      <c r="A252" s="205" t="s">
        <v>314</v>
      </c>
      <c r="B252" s="205">
        <v>67340711</v>
      </c>
      <c r="C252" s="210">
        <v>46188</v>
      </c>
      <c r="D252" s="205" t="s">
        <v>441</v>
      </c>
      <c r="E252" s="205" t="s">
        <v>432</v>
      </c>
      <c r="F252" s="205" t="s">
        <v>32</v>
      </c>
      <c r="G252" s="205" t="s">
        <v>436</v>
      </c>
      <c r="H252" s="205" t="s">
        <v>457</v>
      </c>
      <c r="I252" s="206" t="s">
        <v>447</v>
      </c>
      <c r="J252" s="168" t="s">
        <v>33</v>
      </c>
      <c r="K252" s="168" t="s">
        <v>33</v>
      </c>
      <c r="L252" s="168" t="s">
        <v>33</v>
      </c>
      <c r="M252" s="168" t="s">
        <v>33</v>
      </c>
      <c r="N252" s="168" t="s">
        <v>33</v>
      </c>
      <c r="O252" s="168" t="s">
        <v>33</v>
      </c>
      <c r="P252" s="168" t="s">
        <v>33</v>
      </c>
      <c r="Q252" s="168" t="s">
        <v>33</v>
      </c>
      <c r="R252" s="168" t="s">
        <v>33</v>
      </c>
      <c r="S252" s="168" t="s">
        <v>33</v>
      </c>
      <c r="T252" s="168" t="s">
        <v>33</v>
      </c>
      <c r="U252" s="168" t="s">
        <v>33</v>
      </c>
      <c r="V252" s="169" t="s">
        <v>33</v>
      </c>
      <c r="W252" s="169" t="s">
        <v>33</v>
      </c>
      <c r="X252" s="169" t="s">
        <v>33</v>
      </c>
      <c r="Y252" s="169" t="s">
        <v>33</v>
      </c>
      <c r="Z252" s="169" t="s">
        <v>33</v>
      </c>
      <c r="AA252" s="169" t="s">
        <v>33</v>
      </c>
      <c r="AB252" s="169" t="s">
        <v>33</v>
      </c>
      <c r="AC252" s="169" t="s">
        <v>33</v>
      </c>
      <c r="AD252" s="169" t="s">
        <v>33</v>
      </c>
      <c r="AE252" s="169" t="s">
        <v>33</v>
      </c>
      <c r="AF252" s="169" t="s">
        <v>33</v>
      </c>
      <c r="AG252" s="169" t="s">
        <v>33</v>
      </c>
      <c r="AH252" s="169" t="s">
        <v>33</v>
      </c>
      <c r="AI252" s="169" t="s">
        <v>33</v>
      </c>
      <c r="AJ252" s="169" t="s">
        <v>33</v>
      </c>
      <c r="AK252" s="169" t="s">
        <v>33</v>
      </c>
      <c r="AL252" s="169" t="s">
        <v>33</v>
      </c>
      <c r="AM252" s="169" t="s">
        <v>33</v>
      </c>
      <c r="AN252" s="169" t="s">
        <v>33</v>
      </c>
      <c r="AO252" s="169" t="s">
        <v>33</v>
      </c>
      <c r="AP252" s="169" t="s">
        <v>33</v>
      </c>
      <c r="AQ252" s="169" t="s">
        <v>464</v>
      </c>
      <c r="AR252" s="169" t="s">
        <v>33</v>
      </c>
      <c r="AS252" s="169" t="s">
        <v>33</v>
      </c>
      <c r="AT252" s="169" t="s">
        <v>33</v>
      </c>
      <c r="AU252" s="169" t="s">
        <v>33</v>
      </c>
      <c r="AV252" s="169" t="s">
        <v>34</v>
      </c>
      <c r="AW252" s="169" t="s">
        <v>34</v>
      </c>
      <c r="AX252" s="169" t="s">
        <v>33</v>
      </c>
      <c r="AY252" s="169" t="s">
        <v>33</v>
      </c>
      <c r="AZ252" s="169" t="s">
        <v>33</v>
      </c>
      <c r="BA252" s="169" t="s">
        <v>33</v>
      </c>
      <c r="BB252" s="169" t="s">
        <v>33</v>
      </c>
      <c r="BC252" s="207" t="s">
        <v>33</v>
      </c>
      <c r="BD252" s="207" t="s">
        <v>33</v>
      </c>
      <c r="BE252" s="207" t="s">
        <v>33</v>
      </c>
      <c r="BF252" s="208" t="s">
        <v>33</v>
      </c>
      <c r="BG252" s="196"/>
      <c r="BH252" s="211" t="str">
        <f>Data[[#This Row],[Tipo de Muestra]]</f>
        <v>Critica</v>
      </c>
      <c r="BI252" s="196"/>
      <c r="BJ252" s="196"/>
      <c r="BK252">
        <f t="shared" si="545"/>
        <v>1</v>
      </c>
      <c r="BL252">
        <f t="shared" si="546"/>
        <v>1</v>
      </c>
      <c r="BM252">
        <f t="shared" si="672"/>
        <v>1</v>
      </c>
      <c r="BN252">
        <f t="shared" si="673"/>
        <v>1</v>
      </c>
      <c r="BO252">
        <f t="shared" si="674"/>
        <v>1</v>
      </c>
      <c r="BP252">
        <f t="shared" si="675"/>
        <v>1</v>
      </c>
      <c r="BQ252">
        <f t="shared" si="676"/>
        <v>1</v>
      </c>
      <c r="BR252">
        <f t="shared" si="677"/>
        <v>1</v>
      </c>
      <c r="BS252">
        <f t="shared" si="678"/>
        <v>1</v>
      </c>
      <c r="BT252">
        <f t="shared" si="679"/>
        <v>1</v>
      </c>
      <c r="BU252">
        <f t="shared" si="680"/>
        <v>1</v>
      </c>
      <c r="BV252">
        <f t="shared" si="681"/>
        <v>1</v>
      </c>
      <c r="BW252">
        <f t="shared" si="682"/>
        <v>1</v>
      </c>
      <c r="BX252">
        <f t="shared" si="683"/>
        <v>1</v>
      </c>
      <c r="BY252">
        <f t="shared" si="684"/>
        <v>1</v>
      </c>
      <c r="BZ252">
        <f t="shared" si="685"/>
        <v>1</v>
      </c>
      <c r="CA252">
        <f t="shared" si="686"/>
        <v>1</v>
      </c>
      <c r="CB252">
        <f t="shared" si="687"/>
        <v>1</v>
      </c>
      <c r="CC252">
        <f t="shared" si="688"/>
        <v>1</v>
      </c>
      <c r="CD252">
        <f t="shared" si="689"/>
        <v>1</v>
      </c>
      <c r="CE252">
        <f t="shared" si="690"/>
        <v>1</v>
      </c>
      <c r="CF252">
        <f t="shared" si="638"/>
        <v>1</v>
      </c>
      <c r="CG252">
        <f t="shared" si="639"/>
        <v>1</v>
      </c>
      <c r="CH252">
        <f t="shared" si="640"/>
        <v>1</v>
      </c>
      <c r="CI252">
        <f t="shared" si="641"/>
        <v>1</v>
      </c>
      <c r="CJ252">
        <f t="shared" si="642"/>
        <v>1</v>
      </c>
      <c r="CK252">
        <f t="shared" si="643"/>
        <v>1</v>
      </c>
      <c r="CL252">
        <f t="shared" si="644"/>
        <v>1</v>
      </c>
      <c r="CM252">
        <f t="shared" si="645"/>
        <v>1</v>
      </c>
      <c r="CN252">
        <f t="shared" si="646"/>
        <v>1</v>
      </c>
      <c r="CO252">
        <f t="shared" si="647"/>
        <v>1</v>
      </c>
      <c r="CP252">
        <f t="shared" si="648"/>
        <v>1</v>
      </c>
      <c r="CQ252">
        <f t="shared" si="649"/>
        <v>1</v>
      </c>
      <c r="CR252">
        <f t="shared" si="650"/>
        <v>1</v>
      </c>
      <c r="CS252">
        <f t="shared" si="651"/>
        <v>1</v>
      </c>
      <c r="CT252">
        <f t="shared" si="652"/>
        <v>1</v>
      </c>
      <c r="CU252">
        <f t="shared" si="653"/>
        <v>1</v>
      </c>
      <c r="CV252">
        <f t="shared" si="654"/>
        <v>0</v>
      </c>
      <c r="CW252">
        <f t="shared" si="655"/>
        <v>0</v>
      </c>
      <c r="CX252">
        <f t="shared" si="656"/>
        <v>1</v>
      </c>
      <c r="CY252">
        <f t="shared" si="657"/>
        <v>1</v>
      </c>
      <c r="CZ252">
        <f t="shared" si="658"/>
        <v>1</v>
      </c>
      <c r="DA252">
        <f t="shared" si="659"/>
        <v>1</v>
      </c>
      <c r="DB252">
        <f t="shared" si="660"/>
        <v>1</v>
      </c>
      <c r="DC252" s="187">
        <f t="shared" si="661"/>
        <v>1</v>
      </c>
      <c r="DD252" s="187">
        <f t="shared" si="662"/>
        <v>1</v>
      </c>
      <c r="DE252" s="187">
        <f t="shared" si="663"/>
        <v>1</v>
      </c>
      <c r="DF252" s="187">
        <f t="shared" si="547"/>
        <v>1</v>
      </c>
      <c r="DG252">
        <f t="shared" si="691"/>
        <v>1</v>
      </c>
      <c r="DH252" s="7">
        <f t="shared" si="548"/>
        <v>0.15</v>
      </c>
      <c r="DI252" s="7">
        <f t="shared" si="549"/>
        <v>0.15</v>
      </c>
      <c r="DJ252" s="7">
        <f t="shared" si="550"/>
        <v>0.15</v>
      </c>
      <c r="DK252" s="7">
        <f t="shared" si="692"/>
        <v>0.15</v>
      </c>
      <c r="DL252" s="7">
        <f t="shared" si="551"/>
        <v>0.3</v>
      </c>
      <c r="DM252" s="7">
        <f t="shared" si="552"/>
        <v>0.3</v>
      </c>
      <c r="DN252" s="7">
        <f t="shared" si="553"/>
        <v>0.3</v>
      </c>
      <c r="DO252" s="7">
        <f t="shared" si="554"/>
        <v>0.3</v>
      </c>
      <c r="DP252" s="7">
        <f>IF(MIN(Data[[#This Row],[¿El agente demuestra escucha activa durante la gestión?6]:[¿El agente parafrasea para confirmar entendimiento?9]])=0,0,30%)</f>
        <v>0.3</v>
      </c>
      <c r="DQ252" s="7">
        <f t="shared" si="555"/>
        <v>0.3</v>
      </c>
      <c r="DR252" s="7">
        <f t="shared" si="556"/>
        <v>0.3</v>
      </c>
      <c r="DS252" s="7">
        <f t="shared" si="557"/>
        <v>0.3</v>
      </c>
      <c r="DT252" s="7">
        <f t="shared" si="558"/>
        <v>0.3</v>
      </c>
      <c r="DU252" s="7">
        <f>IF(MIN(Data[[#This Row],[¿El agente adapta su comunicación al cliente?11]:[¿El agente utiliza el plural corporativo correctamente?14]])=0,0,30%)</f>
        <v>0.3</v>
      </c>
      <c r="DV252" s="7">
        <f t="shared" si="559"/>
        <v>0.25</v>
      </c>
      <c r="DW252" s="7">
        <f t="shared" si="693"/>
        <v>0.25</v>
      </c>
      <c r="DX252" s="7">
        <f t="shared" si="694"/>
        <v>1</v>
      </c>
      <c r="DY252" s="7">
        <f t="shared" si="664"/>
        <v>1</v>
      </c>
      <c r="DZ252" s="7">
        <f t="shared" si="665"/>
        <v>1</v>
      </c>
      <c r="EA252" s="7">
        <f t="shared" si="666"/>
        <v>1</v>
      </c>
      <c r="EB252" s="7">
        <f t="shared" si="667"/>
        <v>1</v>
      </c>
      <c r="EC252" s="7">
        <f t="shared" si="695"/>
        <v>1</v>
      </c>
      <c r="ED252" s="7">
        <f t="shared" si="560"/>
        <v>1</v>
      </c>
      <c r="EE252" s="7">
        <f t="shared" si="561"/>
        <v>1</v>
      </c>
      <c r="EF252" s="7">
        <f>IF(SUM(Data[[#This Row],[¿El agente presenta correctamente los beneficios del producto?23]:[¿El agente comunica beneficios emocionales al cliente?24]])=200%,100%,0%)</f>
        <v>1</v>
      </c>
      <c r="EG252" s="7">
        <f t="shared" si="562"/>
        <v>1</v>
      </c>
      <c r="EH252" s="7">
        <f t="shared" si="563"/>
        <v>1</v>
      </c>
      <c r="EI252" s="7">
        <f t="shared" si="564"/>
        <v>1</v>
      </c>
      <c r="EJ252" s="7">
        <f t="shared" si="696"/>
        <v>1</v>
      </c>
      <c r="EK252" s="7">
        <f t="shared" si="565"/>
        <v>1</v>
      </c>
      <c r="EL252" s="7">
        <f>+Data[[#This Row],[¿El agente explica los términos y condiciones del servicio?28]]</f>
        <v>1</v>
      </c>
      <c r="EM252" s="7">
        <f t="shared" si="566"/>
        <v>1</v>
      </c>
      <c r="EN252" s="7">
        <f>+Data[[#This Row],[¿El agente identifica correctamente la solicitud del cliente? 2]]</f>
        <v>1</v>
      </c>
      <c r="EO252" s="7">
        <f t="shared" si="567"/>
        <v>1</v>
      </c>
      <c r="EP252" s="7">
        <f t="shared" si="568"/>
        <v>1</v>
      </c>
      <c r="EQ252" s="7">
        <f t="shared" si="569"/>
        <v>1</v>
      </c>
      <c r="ER252" s="7">
        <f t="shared" si="697"/>
        <v>1</v>
      </c>
      <c r="ES252" s="7">
        <f t="shared" si="570"/>
        <v>1</v>
      </c>
      <c r="ET252" s="7">
        <f t="shared" si="571"/>
        <v>1</v>
      </c>
      <c r="EU252" s="7">
        <f t="shared" si="698"/>
        <v>1</v>
      </c>
      <c r="EV252" s="7">
        <f t="shared" si="572"/>
        <v>1</v>
      </c>
      <c r="EW252" s="7">
        <f t="shared" si="573"/>
        <v>1</v>
      </c>
      <c r="EX252" s="7">
        <f t="shared" si="668"/>
        <v>1</v>
      </c>
      <c r="EY252" s="7">
        <f t="shared" si="669"/>
        <v>1</v>
      </c>
      <c r="EZ252" s="7">
        <f t="shared" si="574"/>
        <v>1</v>
      </c>
      <c r="FA252" s="7">
        <f t="shared" si="670"/>
        <v>1</v>
      </c>
      <c r="FB252" s="7">
        <f t="shared" si="699"/>
        <v>1</v>
      </c>
      <c r="FC252" s="7">
        <f t="shared" si="700"/>
        <v>1</v>
      </c>
      <c r="FD252" s="7">
        <f t="shared" si="575"/>
        <v>1</v>
      </c>
      <c r="FE252" s="7">
        <f t="shared" si="576"/>
        <v>1</v>
      </c>
      <c r="FF252" s="7">
        <f t="shared" si="577"/>
        <v>1</v>
      </c>
      <c r="FG252" s="7">
        <f t="shared" si="578"/>
        <v>1</v>
      </c>
      <c r="FH252" s="7">
        <f t="shared" si="579"/>
        <v>0</v>
      </c>
      <c r="FI252" s="7">
        <f t="shared" si="580"/>
        <v>0</v>
      </c>
      <c r="FJ252" s="7">
        <f t="shared" si="701"/>
        <v>0</v>
      </c>
      <c r="FK252" s="7">
        <f t="shared" si="581"/>
        <v>1</v>
      </c>
      <c r="FL252" s="7">
        <f>+Data[[#This Row],[¿El agente gestiona la oferta según la campaña vigente?48]]</f>
        <v>1</v>
      </c>
      <c r="FM252" s="7">
        <f t="shared" si="582"/>
        <v>1</v>
      </c>
      <c r="FN252" s="7">
        <f t="shared" si="583"/>
        <v>1</v>
      </c>
      <c r="FO252" s="7">
        <f t="shared" si="584"/>
        <v>1</v>
      </c>
      <c r="FP252" s="7">
        <f t="shared" si="702"/>
        <v>1</v>
      </c>
      <c r="FQ252" s="7">
        <f t="shared" si="585"/>
        <v>1</v>
      </c>
      <c r="FR252" s="7">
        <f>+Data[[#This Row],[¿El agente registra correctamente todas las interacciones?52]]</f>
        <v>1</v>
      </c>
      <c r="FS252" s="7">
        <f t="shared" si="703"/>
        <v>0</v>
      </c>
      <c r="FT252" s="241">
        <f t="shared" si="586"/>
        <v>1</v>
      </c>
      <c r="FU252" s="7">
        <f>+Data[[#This Row],[¿El agente confirma la titularidad del cliente adecuadamente?53]]</f>
        <v>1</v>
      </c>
      <c r="FV252" s="241">
        <f t="shared" si="587"/>
        <v>1</v>
      </c>
      <c r="FW252" s="241">
        <f t="shared" si="588"/>
        <v>1</v>
      </c>
      <c r="FX252" s="7">
        <f t="shared" si="704"/>
        <v>1</v>
      </c>
      <c r="FY252" s="241">
        <f t="shared" si="589"/>
        <v>1</v>
      </c>
      <c r="FZ252" s="7">
        <f>+Data[[#This Row],[¿El agente evita compartir información sensible?56]]</f>
        <v>1</v>
      </c>
      <c r="GA252" s="7">
        <f t="shared" si="705"/>
        <v>1</v>
      </c>
      <c r="GB252" s="189">
        <f t="shared" si="706"/>
        <v>0.1</v>
      </c>
      <c r="GC252" s="189">
        <f t="shared" si="707"/>
        <v>0.3</v>
      </c>
      <c r="GD252" s="190">
        <f t="shared" si="708"/>
        <v>0</v>
      </c>
      <c r="GE252" s="190">
        <f t="shared" si="709"/>
        <v>0.3</v>
      </c>
      <c r="GF252" s="7">
        <f t="shared" si="710"/>
        <v>0.7</v>
      </c>
      <c r="GG252" s="187">
        <f>1</f>
        <v>1</v>
      </c>
      <c r="GH252" s="187">
        <f t="shared" si="590"/>
        <v>1</v>
      </c>
      <c r="GI252" t="str">
        <f t="shared" si="591"/>
        <v/>
      </c>
      <c r="GJ252" t="str">
        <f t="shared" si="592"/>
        <v/>
      </c>
      <c r="GK252" t="str">
        <f t="shared" si="593"/>
        <v/>
      </c>
      <c r="GN252" t="str">
        <f t="shared" si="594"/>
        <v/>
      </c>
      <c r="GO252" t="str">
        <f t="shared" si="595"/>
        <v/>
      </c>
      <c r="GP252" t="str">
        <f t="shared" si="596"/>
        <v/>
      </c>
      <c r="GQ252" t="str">
        <f t="shared" si="597"/>
        <v/>
      </c>
      <c r="GR252" t="str">
        <f t="shared" si="598"/>
        <v/>
      </c>
      <c r="GS252" t="str">
        <f t="shared" si="599"/>
        <v/>
      </c>
      <c r="GT252" t="str">
        <f t="shared" si="600"/>
        <v/>
      </c>
      <c r="GU252" t="e">
        <f>IF(#REF!="No",#REF!,"")</f>
        <v>#REF!</v>
      </c>
      <c r="GV252" t="str">
        <f t="shared" si="601"/>
        <v/>
      </c>
      <c r="GW252" t="str">
        <f t="shared" si="602"/>
        <v/>
      </c>
      <c r="GX252" t="str">
        <f t="shared" si="603"/>
        <v/>
      </c>
      <c r="GY252" t="str">
        <f t="shared" si="604"/>
        <v/>
      </c>
      <c r="GZ252" t="str">
        <f t="shared" si="605"/>
        <v/>
      </c>
      <c r="HA252" t="str">
        <f t="shared" si="606"/>
        <v/>
      </c>
      <c r="HB252" t="str">
        <f t="shared" si="607"/>
        <v/>
      </c>
      <c r="HC252" t="str">
        <f t="shared" si="608"/>
        <v/>
      </c>
      <c r="HD252" t="str">
        <f t="shared" si="609"/>
        <v/>
      </c>
      <c r="HE252" t="str">
        <f t="shared" si="610"/>
        <v/>
      </c>
      <c r="HF252" t="str">
        <f t="shared" si="611"/>
        <v/>
      </c>
      <c r="HG252" t="str">
        <f t="shared" si="612"/>
        <v/>
      </c>
      <c r="HH252" t="str">
        <f t="shared" si="613"/>
        <v/>
      </c>
      <c r="HI252" t="str">
        <f t="shared" si="614"/>
        <v/>
      </c>
      <c r="HJ252" t="str">
        <f t="shared" si="615"/>
        <v/>
      </c>
      <c r="HK252" t="str">
        <f t="shared" si="616"/>
        <v/>
      </c>
      <c r="HL252" t="str">
        <f t="shared" si="617"/>
        <v/>
      </c>
      <c r="HM252" t="str">
        <f t="shared" si="618"/>
        <v/>
      </c>
      <c r="HN252" t="str">
        <f t="shared" si="619"/>
        <v/>
      </c>
      <c r="HO252" t="str">
        <f t="shared" si="620"/>
        <v/>
      </c>
      <c r="HP252" t="str">
        <f t="shared" si="621"/>
        <v/>
      </c>
      <c r="HQ252" t="e">
        <f>IF(#REF!="No",#REF!,"")</f>
        <v>#REF!</v>
      </c>
      <c r="HR252" t="e">
        <f>IF(#REF!="No",#REF!,"")</f>
        <v>#REF!</v>
      </c>
      <c r="HS252" t="str">
        <f t="shared" si="622"/>
        <v/>
      </c>
      <c r="HT252" t="str">
        <f t="shared" si="623"/>
        <v/>
      </c>
      <c r="HU252" t="str">
        <f t="shared" si="624"/>
        <v/>
      </c>
      <c r="HV252" t="str">
        <f t="shared" si="625"/>
        <v/>
      </c>
      <c r="HW252" t="str">
        <f t="shared" si="626"/>
        <v xml:space="preserve">¿El agente realiza seguimiento adecuado al caso o solicitud? </v>
      </c>
      <c r="HX252" t="str">
        <f t="shared" si="627"/>
        <v xml:space="preserve">¿El agente maneja correctamente las objeciones del cliente? </v>
      </c>
      <c r="HY252" t="str">
        <f t="shared" si="628"/>
        <v/>
      </c>
      <c r="HZ252" t="str">
        <f t="shared" si="629"/>
        <v/>
      </c>
      <c r="IA252" t="str">
        <f t="shared" si="630"/>
        <v/>
      </c>
      <c r="IB252" t="str">
        <f t="shared" si="631"/>
        <v/>
      </c>
      <c r="IC252" t="str">
        <f t="shared" si="632"/>
        <v/>
      </c>
      <c r="ID252" s="187" t="str">
        <f t="shared" si="633"/>
        <v/>
      </c>
      <c r="IE252" s="187" t="str">
        <f t="shared" si="634"/>
        <v/>
      </c>
      <c r="IF252" s="187" t="str">
        <f t="shared" si="635"/>
        <v/>
      </c>
      <c r="IG252" s="187" t="str">
        <f t="shared" si="636"/>
        <v/>
      </c>
      <c r="IH252" s="78" t="str">
        <f>A252&amp;" "&amp;F252&amp;" "&amp;Data[[#This Row],[mes]]</f>
        <v>Rose Mary Cedeño Stikel Outbound jun-26</v>
      </c>
      <c r="II252" s="78">
        <f t="shared" si="713"/>
        <v>2</v>
      </c>
      <c r="IJ252" s="78">
        <f t="shared" si="711"/>
        <v>0</v>
      </c>
      <c r="IK252" s="78">
        <f>IF(Data[[#This Row],[Muestra Critica]]&gt;0,Data[[#This Row],[Muestra Critica]],"")</f>
        <v>1</v>
      </c>
      <c r="IL252">
        <f>IF(IK252="","",COUNTIF($IK$3:$IK668,IK252))</f>
        <v>397</v>
      </c>
      <c r="IM252">
        <f t="shared" si="712"/>
        <v>0</v>
      </c>
      <c r="IN252" s="188" t="str">
        <f t="shared" si="637"/>
        <v>jun-26</v>
      </c>
      <c r="IO252" s="78"/>
      <c r="IP252" s="78"/>
      <c r="IQ252" s="78"/>
      <c r="IR252" s="78"/>
      <c r="IS252" s="78" t="str">
        <f ca="1">IFERROR(_xlfn.XLOOKUP(A:A,HC!B:B,HC!E:E,,0),0)</f>
        <v>&gt; 60 dias</v>
      </c>
    </row>
    <row r="253" spans="1:253" ht="15.5">
      <c r="A253" s="205" t="s">
        <v>317</v>
      </c>
      <c r="B253" s="205">
        <v>65082787</v>
      </c>
      <c r="C253" s="210">
        <v>46188</v>
      </c>
      <c r="D253" s="205" t="s">
        <v>441</v>
      </c>
      <c r="E253" s="205" t="s">
        <v>432</v>
      </c>
      <c r="F253" s="205" t="s">
        <v>32</v>
      </c>
      <c r="G253" s="205" t="s">
        <v>436</v>
      </c>
      <c r="H253" s="205" t="s">
        <v>457</v>
      </c>
      <c r="I253" s="206" t="s">
        <v>447</v>
      </c>
      <c r="J253" s="168" t="s">
        <v>33</v>
      </c>
      <c r="K253" s="168" t="s">
        <v>33</v>
      </c>
      <c r="L253" s="168" t="s">
        <v>33</v>
      </c>
      <c r="M253" s="168" t="s">
        <v>33</v>
      </c>
      <c r="N253" s="168" t="s">
        <v>33</v>
      </c>
      <c r="O253" s="168" t="s">
        <v>33</v>
      </c>
      <c r="P253" s="168" t="s">
        <v>33</v>
      </c>
      <c r="Q253" s="168" t="s">
        <v>33</v>
      </c>
      <c r="R253" s="168" t="s">
        <v>33</v>
      </c>
      <c r="S253" s="168" t="s">
        <v>33</v>
      </c>
      <c r="T253" s="168" t="s">
        <v>33</v>
      </c>
      <c r="U253" s="168" t="s">
        <v>33</v>
      </c>
      <c r="V253" s="169" t="s">
        <v>33</v>
      </c>
      <c r="W253" s="169" t="s">
        <v>33</v>
      </c>
      <c r="X253" s="169" t="s">
        <v>33</v>
      </c>
      <c r="Y253" s="169" t="s">
        <v>33</v>
      </c>
      <c r="Z253" s="169" t="s">
        <v>33</v>
      </c>
      <c r="AA253" s="169" t="s">
        <v>33</v>
      </c>
      <c r="AB253" s="169" t="s">
        <v>33</v>
      </c>
      <c r="AC253" s="169" t="s">
        <v>33</v>
      </c>
      <c r="AD253" s="169" t="s">
        <v>33</v>
      </c>
      <c r="AE253" s="169" t="s">
        <v>33</v>
      </c>
      <c r="AF253" s="169" t="s">
        <v>33</v>
      </c>
      <c r="AG253" s="169" t="s">
        <v>33</v>
      </c>
      <c r="AH253" s="169" t="s">
        <v>33</v>
      </c>
      <c r="AI253" s="169" t="s">
        <v>33</v>
      </c>
      <c r="AJ253" s="169" t="s">
        <v>33</v>
      </c>
      <c r="AK253" s="169" t="s">
        <v>33</v>
      </c>
      <c r="AL253" s="169" t="s">
        <v>33</v>
      </c>
      <c r="AM253" s="169" t="s">
        <v>33</v>
      </c>
      <c r="AN253" s="169" t="s">
        <v>33</v>
      </c>
      <c r="AO253" s="169" t="s">
        <v>33</v>
      </c>
      <c r="AP253" s="169" t="s">
        <v>33</v>
      </c>
      <c r="AQ253" s="169" t="s">
        <v>464</v>
      </c>
      <c r="AR253" s="169" t="s">
        <v>33</v>
      </c>
      <c r="AS253" s="169" t="s">
        <v>33</v>
      </c>
      <c r="AT253" s="169" t="s">
        <v>33</v>
      </c>
      <c r="AU253" s="169" t="s">
        <v>33</v>
      </c>
      <c r="AV253" s="169" t="s">
        <v>34</v>
      </c>
      <c r="AW253" s="169" t="s">
        <v>33</v>
      </c>
      <c r="AX253" s="169" t="s">
        <v>33</v>
      </c>
      <c r="AY253" s="169" t="s">
        <v>33</v>
      </c>
      <c r="AZ253" s="169" t="s">
        <v>33</v>
      </c>
      <c r="BA253" s="169" t="s">
        <v>33</v>
      </c>
      <c r="BB253" s="169" t="s">
        <v>33</v>
      </c>
      <c r="BC253" s="207" t="s">
        <v>33</v>
      </c>
      <c r="BD253" s="207" t="s">
        <v>33</v>
      </c>
      <c r="BE253" s="207" t="s">
        <v>33</v>
      </c>
      <c r="BF253" s="208" t="s">
        <v>33</v>
      </c>
      <c r="BG253" s="196"/>
      <c r="BH253" s="211" t="str">
        <f>Data[[#This Row],[Tipo de Muestra]]</f>
        <v>Critica</v>
      </c>
      <c r="BI253" s="196"/>
      <c r="BJ253" s="196"/>
      <c r="BK253">
        <f t="shared" si="545"/>
        <v>1</v>
      </c>
      <c r="BL253">
        <f t="shared" si="546"/>
        <v>1</v>
      </c>
      <c r="BM253">
        <f t="shared" si="672"/>
        <v>1</v>
      </c>
      <c r="BN253">
        <f t="shared" si="673"/>
        <v>1</v>
      </c>
      <c r="BO253">
        <f t="shared" si="674"/>
        <v>1</v>
      </c>
      <c r="BP253">
        <f t="shared" si="675"/>
        <v>1</v>
      </c>
      <c r="BQ253">
        <f t="shared" si="676"/>
        <v>1</v>
      </c>
      <c r="BR253">
        <f t="shared" si="677"/>
        <v>1</v>
      </c>
      <c r="BS253">
        <f t="shared" si="678"/>
        <v>1</v>
      </c>
      <c r="BT253">
        <f t="shared" si="679"/>
        <v>1</v>
      </c>
      <c r="BU253">
        <f t="shared" si="680"/>
        <v>1</v>
      </c>
      <c r="BV253">
        <f t="shared" si="681"/>
        <v>1</v>
      </c>
      <c r="BW253">
        <f t="shared" si="682"/>
        <v>1</v>
      </c>
      <c r="BX253">
        <f t="shared" si="683"/>
        <v>1</v>
      </c>
      <c r="BY253">
        <f t="shared" si="684"/>
        <v>1</v>
      </c>
      <c r="BZ253">
        <f t="shared" si="685"/>
        <v>1</v>
      </c>
      <c r="CA253">
        <f t="shared" si="686"/>
        <v>1</v>
      </c>
      <c r="CB253">
        <f t="shared" si="687"/>
        <v>1</v>
      </c>
      <c r="CC253">
        <f t="shared" si="688"/>
        <v>1</v>
      </c>
      <c r="CD253">
        <f t="shared" si="689"/>
        <v>1</v>
      </c>
      <c r="CE253">
        <f t="shared" si="690"/>
        <v>1</v>
      </c>
      <c r="CF253">
        <f t="shared" si="638"/>
        <v>1</v>
      </c>
      <c r="CG253">
        <f t="shared" si="639"/>
        <v>1</v>
      </c>
      <c r="CH253">
        <f t="shared" si="640"/>
        <v>1</v>
      </c>
      <c r="CI253">
        <f t="shared" si="641"/>
        <v>1</v>
      </c>
      <c r="CJ253">
        <f t="shared" si="642"/>
        <v>1</v>
      </c>
      <c r="CK253">
        <f t="shared" si="643"/>
        <v>1</v>
      </c>
      <c r="CL253">
        <f t="shared" si="644"/>
        <v>1</v>
      </c>
      <c r="CM253">
        <f t="shared" si="645"/>
        <v>1</v>
      </c>
      <c r="CN253">
        <f t="shared" si="646"/>
        <v>1</v>
      </c>
      <c r="CO253">
        <f t="shared" si="647"/>
        <v>1</v>
      </c>
      <c r="CP253">
        <f t="shared" si="648"/>
        <v>1</v>
      </c>
      <c r="CQ253">
        <f t="shared" si="649"/>
        <v>1</v>
      </c>
      <c r="CR253">
        <f t="shared" si="650"/>
        <v>1</v>
      </c>
      <c r="CS253">
        <f t="shared" si="651"/>
        <v>1</v>
      </c>
      <c r="CT253">
        <f t="shared" si="652"/>
        <v>1</v>
      </c>
      <c r="CU253">
        <f t="shared" si="653"/>
        <v>1</v>
      </c>
      <c r="CV253">
        <f t="shared" si="654"/>
        <v>0</v>
      </c>
      <c r="CW253">
        <f t="shared" si="655"/>
        <v>1</v>
      </c>
      <c r="CX253">
        <f t="shared" si="656"/>
        <v>1</v>
      </c>
      <c r="CY253">
        <f t="shared" si="657"/>
        <v>1</v>
      </c>
      <c r="CZ253">
        <f t="shared" si="658"/>
        <v>1</v>
      </c>
      <c r="DA253">
        <f t="shared" si="659"/>
        <v>1</v>
      </c>
      <c r="DB253">
        <f t="shared" si="660"/>
        <v>1</v>
      </c>
      <c r="DC253" s="187">
        <f t="shared" si="661"/>
        <v>1</v>
      </c>
      <c r="DD253" s="187">
        <f t="shared" si="662"/>
        <v>1</v>
      </c>
      <c r="DE253" s="187">
        <f t="shared" si="663"/>
        <v>1</v>
      </c>
      <c r="DF253" s="187">
        <f t="shared" si="547"/>
        <v>1</v>
      </c>
      <c r="DG253">
        <f t="shared" si="691"/>
        <v>1</v>
      </c>
      <c r="DH253" s="7">
        <f t="shared" si="548"/>
        <v>0.15</v>
      </c>
      <c r="DI253" s="7">
        <f t="shared" si="549"/>
        <v>0.15</v>
      </c>
      <c r="DJ253" s="7">
        <f t="shared" si="550"/>
        <v>0.15</v>
      </c>
      <c r="DK253" s="7">
        <f t="shared" si="692"/>
        <v>0.15</v>
      </c>
      <c r="DL253" s="7">
        <f t="shared" si="551"/>
        <v>0.3</v>
      </c>
      <c r="DM253" s="7">
        <f t="shared" si="552"/>
        <v>0.3</v>
      </c>
      <c r="DN253" s="7">
        <f t="shared" si="553"/>
        <v>0.3</v>
      </c>
      <c r="DO253" s="7">
        <f t="shared" si="554"/>
        <v>0.3</v>
      </c>
      <c r="DP253" s="7">
        <f>IF(MIN(Data[[#This Row],[¿El agente demuestra escucha activa durante la gestión?6]:[¿El agente parafrasea para confirmar entendimiento?9]])=0,0,30%)</f>
        <v>0.3</v>
      </c>
      <c r="DQ253" s="7">
        <f t="shared" si="555"/>
        <v>0.3</v>
      </c>
      <c r="DR253" s="7">
        <f t="shared" si="556"/>
        <v>0.3</v>
      </c>
      <c r="DS253" s="7">
        <f t="shared" si="557"/>
        <v>0.3</v>
      </c>
      <c r="DT253" s="7">
        <f t="shared" si="558"/>
        <v>0.3</v>
      </c>
      <c r="DU253" s="7">
        <f>IF(MIN(Data[[#This Row],[¿El agente adapta su comunicación al cliente?11]:[¿El agente utiliza el plural corporativo correctamente?14]])=0,0,30%)</f>
        <v>0.3</v>
      </c>
      <c r="DV253" s="7">
        <f t="shared" si="559"/>
        <v>0.25</v>
      </c>
      <c r="DW253" s="7">
        <f t="shared" si="693"/>
        <v>0.25</v>
      </c>
      <c r="DX253" s="7">
        <f t="shared" si="694"/>
        <v>1</v>
      </c>
      <c r="DY253" s="7">
        <f t="shared" si="664"/>
        <v>1</v>
      </c>
      <c r="DZ253" s="7">
        <f t="shared" si="665"/>
        <v>1</v>
      </c>
      <c r="EA253" s="7">
        <f t="shared" si="666"/>
        <v>1</v>
      </c>
      <c r="EB253" s="7">
        <f t="shared" si="667"/>
        <v>1</v>
      </c>
      <c r="EC253" s="7">
        <f t="shared" si="695"/>
        <v>1</v>
      </c>
      <c r="ED253" s="7">
        <f t="shared" si="560"/>
        <v>1</v>
      </c>
      <c r="EE253" s="7">
        <f t="shared" si="561"/>
        <v>1</v>
      </c>
      <c r="EF253" s="7">
        <f>IF(SUM(Data[[#This Row],[¿El agente presenta correctamente los beneficios del producto?23]:[¿El agente comunica beneficios emocionales al cliente?24]])=200%,100%,0%)</f>
        <v>1</v>
      </c>
      <c r="EG253" s="7">
        <f t="shared" si="562"/>
        <v>1</v>
      </c>
      <c r="EH253" s="7">
        <f t="shared" si="563"/>
        <v>1</v>
      </c>
      <c r="EI253" s="7">
        <f t="shared" si="564"/>
        <v>1</v>
      </c>
      <c r="EJ253" s="7">
        <f t="shared" si="696"/>
        <v>1</v>
      </c>
      <c r="EK253" s="7">
        <f t="shared" si="565"/>
        <v>1</v>
      </c>
      <c r="EL253" s="7">
        <f>+Data[[#This Row],[¿El agente explica los términos y condiciones del servicio?28]]</f>
        <v>1</v>
      </c>
      <c r="EM253" s="7">
        <f t="shared" si="566"/>
        <v>1</v>
      </c>
      <c r="EN253" s="7">
        <f>+Data[[#This Row],[¿El agente identifica correctamente la solicitud del cliente? 2]]</f>
        <v>1</v>
      </c>
      <c r="EO253" s="7">
        <f t="shared" si="567"/>
        <v>1</v>
      </c>
      <c r="EP253" s="7">
        <f t="shared" si="568"/>
        <v>1</v>
      </c>
      <c r="EQ253" s="7">
        <f t="shared" si="569"/>
        <v>1</v>
      </c>
      <c r="ER253" s="7">
        <f t="shared" si="697"/>
        <v>1</v>
      </c>
      <c r="ES253" s="7">
        <f t="shared" si="570"/>
        <v>1</v>
      </c>
      <c r="ET253" s="7">
        <f t="shared" si="571"/>
        <v>1</v>
      </c>
      <c r="EU253" s="7">
        <f t="shared" si="698"/>
        <v>1</v>
      </c>
      <c r="EV253" s="7">
        <f t="shared" si="572"/>
        <v>1</v>
      </c>
      <c r="EW253" s="7">
        <f t="shared" si="573"/>
        <v>1</v>
      </c>
      <c r="EX253" s="7">
        <f t="shared" si="668"/>
        <v>1</v>
      </c>
      <c r="EY253" s="7">
        <f t="shared" si="669"/>
        <v>1</v>
      </c>
      <c r="EZ253" s="7">
        <f t="shared" si="574"/>
        <v>1</v>
      </c>
      <c r="FA253" s="7">
        <f t="shared" si="670"/>
        <v>1</v>
      </c>
      <c r="FB253" s="7">
        <f t="shared" si="699"/>
        <v>1</v>
      </c>
      <c r="FC253" s="7">
        <f t="shared" si="700"/>
        <v>1</v>
      </c>
      <c r="FD253" s="7">
        <f t="shared" si="575"/>
        <v>1</v>
      </c>
      <c r="FE253" s="7">
        <f t="shared" si="576"/>
        <v>1</v>
      </c>
      <c r="FF253" s="7">
        <f t="shared" si="577"/>
        <v>1</v>
      </c>
      <c r="FG253" s="7">
        <f t="shared" si="578"/>
        <v>1</v>
      </c>
      <c r="FH253" s="7">
        <f t="shared" si="579"/>
        <v>0</v>
      </c>
      <c r="FI253" s="7">
        <f t="shared" si="580"/>
        <v>1</v>
      </c>
      <c r="FJ253" s="7">
        <f t="shared" si="701"/>
        <v>0</v>
      </c>
      <c r="FK253" s="7">
        <f t="shared" si="581"/>
        <v>1</v>
      </c>
      <c r="FL253" s="7">
        <f>+Data[[#This Row],[¿El agente gestiona la oferta según la campaña vigente?48]]</f>
        <v>1</v>
      </c>
      <c r="FM253" s="7">
        <f t="shared" si="582"/>
        <v>1</v>
      </c>
      <c r="FN253" s="7">
        <f t="shared" si="583"/>
        <v>1</v>
      </c>
      <c r="FO253" s="7">
        <f t="shared" si="584"/>
        <v>1</v>
      </c>
      <c r="FP253" s="7">
        <f t="shared" si="702"/>
        <v>1</v>
      </c>
      <c r="FQ253" s="7">
        <f t="shared" si="585"/>
        <v>1</v>
      </c>
      <c r="FR253" s="7">
        <f>+Data[[#This Row],[¿El agente registra correctamente todas las interacciones?52]]</f>
        <v>1</v>
      </c>
      <c r="FS253" s="7">
        <f t="shared" si="703"/>
        <v>0</v>
      </c>
      <c r="FT253" s="241">
        <f t="shared" si="586"/>
        <v>1</v>
      </c>
      <c r="FU253" s="7">
        <f>+Data[[#This Row],[¿El agente confirma la titularidad del cliente adecuadamente?53]]</f>
        <v>1</v>
      </c>
      <c r="FV253" s="241">
        <f t="shared" si="587"/>
        <v>1</v>
      </c>
      <c r="FW253" s="241">
        <f t="shared" si="588"/>
        <v>1</v>
      </c>
      <c r="FX253" s="7">
        <f t="shared" si="704"/>
        <v>1</v>
      </c>
      <c r="FY253" s="241">
        <f t="shared" si="589"/>
        <v>1</v>
      </c>
      <c r="FZ253" s="7">
        <f>+Data[[#This Row],[¿El agente evita compartir información sensible?56]]</f>
        <v>1</v>
      </c>
      <c r="GA253" s="7">
        <f t="shared" si="705"/>
        <v>1</v>
      </c>
      <c r="GB253" s="189">
        <f t="shared" si="706"/>
        <v>0.1</v>
      </c>
      <c r="GC253" s="189">
        <f t="shared" si="707"/>
        <v>0.3</v>
      </c>
      <c r="GD253" s="190">
        <f t="shared" si="708"/>
        <v>0</v>
      </c>
      <c r="GE253" s="190">
        <f t="shared" si="709"/>
        <v>0.3</v>
      </c>
      <c r="GF253" s="7">
        <f t="shared" si="710"/>
        <v>0.7</v>
      </c>
      <c r="GG253" s="187">
        <f>1</f>
        <v>1</v>
      </c>
      <c r="GH253" s="187">
        <f t="shared" si="590"/>
        <v>1</v>
      </c>
      <c r="GI253" t="str">
        <f t="shared" si="591"/>
        <v/>
      </c>
      <c r="GJ253" t="str">
        <f t="shared" si="592"/>
        <v/>
      </c>
      <c r="GK253" t="str">
        <f t="shared" si="593"/>
        <v/>
      </c>
      <c r="GN253" t="str">
        <f t="shared" si="594"/>
        <v/>
      </c>
      <c r="GO253" t="str">
        <f t="shared" si="595"/>
        <v/>
      </c>
      <c r="GP253" t="str">
        <f t="shared" si="596"/>
        <v/>
      </c>
      <c r="GQ253" t="str">
        <f t="shared" si="597"/>
        <v/>
      </c>
      <c r="GR253" t="str">
        <f t="shared" si="598"/>
        <v/>
      </c>
      <c r="GS253" t="str">
        <f t="shared" si="599"/>
        <v/>
      </c>
      <c r="GT253" t="str">
        <f t="shared" si="600"/>
        <v/>
      </c>
      <c r="GU253" t="e">
        <f>IF(#REF!="No",#REF!,"")</f>
        <v>#REF!</v>
      </c>
      <c r="GV253" t="str">
        <f t="shared" si="601"/>
        <v/>
      </c>
      <c r="GW253" t="str">
        <f t="shared" si="602"/>
        <v/>
      </c>
      <c r="GX253" t="str">
        <f t="shared" si="603"/>
        <v/>
      </c>
      <c r="GY253" t="str">
        <f t="shared" si="604"/>
        <v/>
      </c>
      <c r="GZ253" t="str">
        <f t="shared" si="605"/>
        <v/>
      </c>
      <c r="HA253" t="str">
        <f t="shared" si="606"/>
        <v/>
      </c>
      <c r="HB253" t="str">
        <f t="shared" si="607"/>
        <v/>
      </c>
      <c r="HC253" t="str">
        <f t="shared" si="608"/>
        <v/>
      </c>
      <c r="HD253" t="str">
        <f t="shared" si="609"/>
        <v/>
      </c>
      <c r="HE253" t="str">
        <f t="shared" si="610"/>
        <v/>
      </c>
      <c r="HF253" t="str">
        <f t="shared" si="611"/>
        <v/>
      </c>
      <c r="HG253" t="str">
        <f t="shared" si="612"/>
        <v/>
      </c>
      <c r="HH253" t="str">
        <f t="shared" si="613"/>
        <v/>
      </c>
      <c r="HI253" t="str">
        <f t="shared" si="614"/>
        <v/>
      </c>
      <c r="HJ253" t="str">
        <f t="shared" si="615"/>
        <v/>
      </c>
      <c r="HK253" t="str">
        <f t="shared" si="616"/>
        <v/>
      </c>
      <c r="HL253" t="str">
        <f t="shared" si="617"/>
        <v/>
      </c>
      <c r="HM253" t="str">
        <f t="shared" si="618"/>
        <v/>
      </c>
      <c r="HN253" t="str">
        <f t="shared" si="619"/>
        <v/>
      </c>
      <c r="HO253" t="str">
        <f t="shared" si="620"/>
        <v/>
      </c>
      <c r="HP253" t="str">
        <f t="shared" si="621"/>
        <v/>
      </c>
      <c r="HQ253" t="e">
        <f>IF(#REF!="No",#REF!,"")</f>
        <v>#REF!</v>
      </c>
      <c r="HR253" t="e">
        <f>IF(#REF!="No",#REF!,"")</f>
        <v>#REF!</v>
      </c>
      <c r="HS253" t="str">
        <f t="shared" si="622"/>
        <v/>
      </c>
      <c r="HT253" t="str">
        <f t="shared" si="623"/>
        <v/>
      </c>
      <c r="HU253" t="str">
        <f t="shared" si="624"/>
        <v/>
      </c>
      <c r="HV253" t="str">
        <f t="shared" si="625"/>
        <v/>
      </c>
      <c r="HW253" t="str">
        <f t="shared" si="626"/>
        <v xml:space="preserve">¿El agente realiza seguimiento adecuado al caso o solicitud? </v>
      </c>
      <c r="HX253" t="str">
        <f t="shared" si="627"/>
        <v/>
      </c>
      <c r="HY253" t="str">
        <f t="shared" si="628"/>
        <v/>
      </c>
      <c r="HZ253" t="str">
        <f t="shared" si="629"/>
        <v/>
      </c>
      <c r="IA253" t="str">
        <f t="shared" si="630"/>
        <v/>
      </c>
      <c r="IB253" t="str">
        <f t="shared" si="631"/>
        <v/>
      </c>
      <c r="IC253" t="str">
        <f t="shared" si="632"/>
        <v/>
      </c>
      <c r="ID253" s="187" t="str">
        <f t="shared" si="633"/>
        <v/>
      </c>
      <c r="IE253" s="187" t="str">
        <f t="shared" si="634"/>
        <v/>
      </c>
      <c r="IF253" s="187" t="str">
        <f t="shared" si="635"/>
        <v/>
      </c>
      <c r="IG253" s="187" t="str">
        <f t="shared" si="636"/>
        <v/>
      </c>
      <c r="IH253" s="78" t="str">
        <f>A253&amp;" "&amp;F253&amp;" "&amp;Data[[#This Row],[mes]]</f>
        <v>Eleuterio Guevara Garcia Outbound jun-26</v>
      </c>
      <c r="II253" s="78">
        <f t="shared" si="713"/>
        <v>2</v>
      </c>
      <c r="IJ253" s="78">
        <f t="shared" si="711"/>
        <v>0</v>
      </c>
      <c r="IK253" s="78">
        <f>IF(Data[[#This Row],[Muestra Critica]]&gt;0,Data[[#This Row],[Muestra Critica]],"")</f>
        <v>1</v>
      </c>
      <c r="IL253">
        <f>IF(IK253="","",COUNTIF($IK$3:$IK669,IK253))</f>
        <v>397</v>
      </c>
      <c r="IM253">
        <f t="shared" si="712"/>
        <v>0</v>
      </c>
      <c r="IN253" s="188" t="str">
        <f t="shared" si="637"/>
        <v>jun-26</v>
      </c>
      <c r="IO253" s="78"/>
      <c r="IP253" s="78"/>
      <c r="IQ253" s="78"/>
      <c r="IR253" s="78"/>
      <c r="IS253" s="78" t="str">
        <f ca="1">IFERROR(_xlfn.XLOOKUP(A:A,HC!B:B,HC!E:E,,0),0)</f>
        <v>&gt; 60 dias</v>
      </c>
    </row>
    <row r="254" spans="1:253" ht="15.5">
      <c r="A254" s="205" t="s">
        <v>318</v>
      </c>
      <c r="B254" s="205">
        <v>69873268</v>
      </c>
      <c r="C254" s="210">
        <v>46188</v>
      </c>
      <c r="D254" s="205" t="s">
        <v>441</v>
      </c>
      <c r="E254" s="205" t="s">
        <v>432</v>
      </c>
      <c r="F254" s="205" t="s">
        <v>32</v>
      </c>
      <c r="G254" s="205" t="s">
        <v>436</v>
      </c>
      <c r="H254" s="205" t="s">
        <v>457</v>
      </c>
      <c r="I254" s="206" t="s">
        <v>447</v>
      </c>
      <c r="J254" s="168" t="s">
        <v>33</v>
      </c>
      <c r="K254" s="168" t="s">
        <v>33</v>
      </c>
      <c r="L254" s="168" t="s">
        <v>33</v>
      </c>
      <c r="M254" s="168" t="s">
        <v>33</v>
      </c>
      <c r="N254" s="168" t="s">
        <v>33</v>
      </c>
      <c r="O254" s="168" t="s">
        <v>33</v>
      </c>
      <c r="P254" s="168" t="s">
        <v>33</v>
      </c>
      <c r="Q254" s="168" t="s">
        <v>33</v>
      </c>
      <c r="R254" s="168" t="s">
        <v>33</v>
      </c>
      <c r="S254" s="168" t="s">
        <v>33</v>
      </c>
      <c r="T254" s="168" t="s">
        <v>33</v>
      </c>
      <c r="U254" s="168" t="s">
        <v>33</v>
      </c>
      <c r="V254" s="169" t="s">
        <v>33</v>
      </c>
      <c r="W254" s="169" t="s">
        <v>33</v>
      </c>
      <c r="X254" s="169" t="s">
        <v>33</v>
      </c>
      <c r="Y254" s="169" t="s">
        <v>33</v>
      </c>
      <c r="Z254" s="169" t="s">
        <v>33</v>
      </c>
      <c r="AA254" s="169" t="s">
        <v>33</v>
      </c>
      <c r="AB254" s="169" t="s">
        <v>33</v>
      </c>
      <c r="AC254" s="169" t="s">
        <v>33</v>
      </c>
      <c r="AD254" s="169" t="s">
        <v>33</v>
      </c>
      <c r="AE254" s="169" t="s">
        <v>33</v>
      </c>
      <c r="AF254" s="169" t="s">
        <v>33</v>
      </c>
      <c r="AG254" s="169" t="s">
        <v>33</v>
      </c>
      <c r="AH254" s="169" t="s">
        <v>33</v>
      </c>
      <c r="AI254" s="169" t="s">
        <v>33</v>
      </c>
      <c r="AJ254" s="169" t="s">
        <v>33</v>
      </c>
      <c r="AK254" s="169" t="s">
        <v>33</v>
      </c>
      <c r="AL254" s="169" t="s">
        <v>33</v>
      </c>
      <c r="AM254" s="169" t="s">
        <v>33</v>
      </c>
      <c r="AN254" s="169" t="s">
        <v>33</v>
      </c>
      <c r="AO254" s="169" t="s">
        <v>33</v>
      </c>
      <c r="AP254" s="169" t="s">
        <v>33</v>
      </c>
      <c r="AQ254" s="169" t="s">
        <v>464</v>
      </c>
      <c r="AR254" s="169" t="s">
        <v>33</v>
      </c>
      <c r="AS254" s="169" t="s">
        <v>34</v>
      </c>
      <c r="AT254" s="169" t="s">
        <v>33</v>
      </c>
      <c r="AU254" s="169" t="s">
        <v>33</v>
      </c>
      <c r="AV254" s="169" t="s">
        <v>34</v>
      </c>
      <c r="AW254" s="169" t="s">
        <v>34</v>
      </c>
      <c r="AX254" s="169" t="s">
        <v>33</v>
      </c>
      <c r="AY254" s="169" t="s">
        <v>33</v>
      </c>
      <c r="AZ254" s="169" t="s">
        <v>33</v>
      </c>
      <c r="BA254" s="169" t="s">
        <v>33</v>
      </c>
      <c r="BB254" s="169" t="s">
        <v>33</v>
      </c>
      <c r="BC254" s="207" t="s">
        <v>33</v>
      </c>
      <c r="BD254" s="207" t="s">
        <v>33</v>
      </c>
      <c r="BE254" s="207" t="s">
        <v>33</v>
      </c>
      <c r="BF254" s="208" t="s">
        <v>33</v>
      </c>
      <c r="BG254" s="196"/>
      <c r="BH254" s="211" t="str">
        <f>Data[[#This Row],[Tipo de Muestra]]</f>
        <v>Critica</v>
      </c>
      <c r="BI254" s="196"/>
      <c r="BJ254" s="196"/>
      <c r="BK254">
        <f t="shared" si="545"/>
        <v>1</v>
      </c>
      <c r="BL254">
        <f t="shared" si="546"/>
        <v>1</v>
      </c>
      <c r="BM254">
        <f t="shared" si="672"/>
        <v>1</v>
      </c>
      <c r="BN254">
        <f t="shared" si="673"/>
        <v>1</v>
      </c>
      <c r="BO254">
        <f t="shared" si="674"/>
        <v>1</v>
      </c>
      <c r="BP254">
        <f t="shared" si="675"/>
        <v>1</v>
      </c>
      <c r="BQ254">
        <f t="shared" si="676"/>
        <v>1</v>
      </c>
      <c r="BR254">
        <f t="shared" si="677"/>
        <v>1</v>
      </c>
      <c r="BS254">
        <f t="shared" si="678"/>
        <v>1</v>
      </c>
      <c r="BT254">
        <f t="shared" si="679"/>
        <v>1</v>
      </c>
      <c r="BU254">
        <f t="shared" si="680"/>
        <v>1</v>
      </c>
      <c r="BV254">
        <f t="shared" si="681"/>
        <v>1</v>
      </c>
      <c r="BW254">
        <f t="shared" si="682"/>
        <v>1</v>
      </c>
      <c r="BX254">
        <f t="shared" si="683"/>
        <v>1</v>
      </c>
      <c r="BY254">
        <f t="shared" si="684"/>
        <v>1</v>
      </c>
      <c r="BZ254">
        <f t="shared" si="685"/>
        <v>1</v>
      </c>
      <c r="CA254">
        <f t="shared" si="686"/>
        <v>1</v>
      </c>
      <c r="CB254">
        <f t="shared" si="687"/>
        <v>1</v>
      </c>
      <c r="CC254">
        <f t="shared" si="688"/>
        <v>1</v>
      </c>
      <c r="CD254">
        <f t="shared" si="689"/>
        <v>1</v>
      </c>
      <c r="CE254">
        <f t="shared" si="690"/>
        <v>1</v>
      </c>
      <c r="CF254">
        <f t="shared" si="638"/>
        <v>1</v>
      </c>
      <c r="CG254">
        <f t="shared" si="639"/>
        <v>1</v>
      </c>
      <c r="CH254">
        <f t="shared" si="640"/>
        <v>1</v>
      </c>
      <c r="CI254">
        <f t="shared" si="641"/>
        <v>1</v>
      </c>
      <c r="CJ254">
        <f t="shared" si="642"/>
        <v>1</v>
      </c>
      <c r="CK254">
        <f t="shared" si="643"/>
        <v>1</v>
      </c>
      <c r="CL254">
        <f t="shared" si="644"/>
        <v>1</v>
      </c>
      <c r="CM254">
        <f t="shared" si="645"/>
        <v>1</v>
      </c>
      <c r="CN254">
        <f t="shared" si="646"/>
        <v>1</v>
      </c>
      <c r="CO254">
        <f t="shared" si="647"/>
        <v>1</v>
      </c>
      <c r="CP254">
        <f t="shared" si="648"/>
        <v>1</v>
      </c>
      <c r="CQ254">
        <f t="shared" si="649"/>
        <v>1</v>
      </c>
      <c r="CR254">
        <f t="shared" si="650"/>
        <v>1</v>
      </c>
      <c r="CS254">
        <f t="shared" si="651"/>
        <v>0</v>
      </c>
      <c r="CT254">
        <f t="shared" si="652"/>
        <v>1</v>
      </c>
      <c r="CU254">
        <f t="shared" si="653"/>
        <v>1</v>
      </c>
      <c r="CV254">
        <f t="shared" si="654"/>
        <v>0</v>
      </c>
      <c r="CW254">
        <f t="shared" si="655"/>
        <v>0</v>
      </c>
      <c r="CX254">
        <f t="shared" si="656"/>
        <v>1</v>
      </c>
      <c r="CY254">
        <f t="shared" si="657"/>
        <v>1</v>
      </c>
      <c r="CZ254">
        <f t="shared" si="658"/>
        <v>1</v>
      </c>
      <c r="DA254">
        <f t="shared" si="659"/>
        <v>1</v>
      </c>
      <c r="DB254">
        <f t="shared" si="660"/>
        <v>1</v>
      </c>
      <c r="DC254" s="187">
        <f t="shared" si="661"/>
        <v>1</v>
      </c>
      <c r="DD254" s="187">
        <f t="shared" si="662"/>
        <v>1</v>
      </c>
      <c r="DE254" s="187">
        <f t="shared" si="663"/>
        <v>1</v>
      </c>
      <c r="DF254" s="187">
        <f t="shared" si="547"/>
        <v>1</v>
      </c>
      <c r="DG254">
        <f t="shared" si="691"/>
        <v>1</v>
      </c>
      <c r="DH254" s="7">
        <f t="shared" si="548"/>
        <v>0.15</v>
      </c>
      <c r="DI254" s="7">
        <f t="shared" si="549"/>
        <v>0.15</v>
      </c>
      <c r="DJ254" s="7">
        <f t="shared" si="550"/>
        <v>0.15</v>
      </c>
      <c r="DK254" s="7">
        <f t="shared" si="692"/>
        <v>0.15</v>
      </c>
      <c r="DL254" s="7">
        <f t="shared" si="551"/>
        <v>0.3</v>
      </c>
      <c r="DM254" s="7">
        <f t="shared" si="552"/>
        <v>0.3</v>
      </c>
      <c r="DN254" s="7">
        <f t="shared" si="553"/>
        <v>0.3</v>
      </c>
      <c r="DO254" s="7">
        <f t="shared" si="554"/>
        <v>0.3</v>
      </c>
      <c r="DP254" s="7">
        <f>IF(MIN(Data[[#This Row],[¿El agente demuestra escucha activa durante la gestión?6]:[¿El agente parafrasea para confirmar entendimiento?9]])=0,0,30%)</f>
        <v>0.3</v>
      </c>
      <c r="DQ254" s="7">
        <f t="shared" si="555"/>
        <v>0.3</v>
      </c>
      <c r="DR254" s="7">
        <f t="shared" si="556"/>
        <v>0.3</v>
      </c>
      <c r="DS254" s="7">
        <f t="shared" si="557"/>
        <v>0.3</v>
      </c>
      <c r="DT254" s="7">
        <f t="shared" si="558"/>
        <v>0.3</v>
      </c>
      <c r="DU254" s="7">
        <f>IF(MIN(Data[[#This Row],[¿El agente adapta su comunicación al cliente?11]:[¿El agente utiliza el plural corporativo correctamente?14]])=0,0,30%)</f>
        <v>0.3</v>
      </c>
      <c r="DV254" s="7">
        <f t="shared" si="559"/>
        <v>0.25</v>
      </c>
      <c r="DW254" s="7">
        <f t="shared" si="693"/>
        <v>0.25</v>
      </c>
      <c r="DX254" s="7">
        <f t="shared" si="694"/>
        <v>1</v>
      </c>
      <c r="DY254" s="7">
        <f t="shared" si="664"/>
        <v>1</v>
      </c>
      <c r="DZ254" s="7">
        <f t="shared" si="665"/>
        <v>1</v>
      </c>
      <c r="EA254" s="7">
        <f t="shared" si="666"/>
        <v>1</v>
      </c>
      <c r="EB254" s="7">
        <f t="shared" si="667"/>
        <v>1</v>
      </c>
      <c r="EC254" s="7">
        <f t="shared" si="695"/>
        <v>1</v>
      </c>
      <c r="ED254" s="7">
        <f t="shared" si="560"/>
        <v>1</v>
      </c>
      <c r="EE254" s="7">
        <f t="shared" si="561"/>
        <v>1</v>
      </c>
      <c r="EF254" s="7">
        <f>IF(SUM(Data[[#This Row],[¿El agente presenta correctamente los beneficios del producto?23]:[¿El agente comunica beneficios emocionales al cliente?24]])=200%,100%,0%)</f>
        <v>1</v>
      </c>
      <c r="EG254" s="7">
        <f t="shared" si="562"/>
        <v>1</v>
      </c>
      <c r="EH254" s="7">
        <f t="shared" si="563"/>
        <v>1</v>
      </c>
      <c r="EI254" s="7">
        <f t="shared" si="564"/>
        <v>1</v>
      </c>
      <c r="EJ254" s="7">
        <f t="shared" si="696"/>
        <v>1</v>
      </c>
      <c r="EK254" s="7">
        <f t="shared" si="565"/>
        <v>1</v>
      </c>
      <c r="EL254" s="7">
        <f>+Data[[#This Row],[¿El agente explica los términos y condiciones del servicio?28]]</f>
        <v>1</v>
      </c>
      <c r="EM254" s="7">
        <f t="shared" si="566"/>
        <v>1</v>
      </c>
      <c r="EN254" s="7">
        <f>+Data[[#This Row],[¿El agente identifica correctamente la solicitud del cliente? 2]]</f>
        <v>1</v>
      </c>
      <c r="EO254" s="7">
        <f t="shared" si="567"/>
        <v>1</v>
      </c>
      <c r="EP254" s="7">
        <f t="shared" si="568"/>
        <v>1</v>
      </c>
      <c r="EQ254" s="7">
        <f t="shared" si="569"/>
        <v>1</v>
      </c>
      <c r="ER254" s="7">
        <f t="shared" si="697"/>
        <v>1</v>
      </c>
      <c r="ES254" s="7">
        <f t="shared" si="570"/>
        <v>1</v>
      </c>
      <c r="ET254" s="7">
        <f t="shared" si="571"/>
        <v>1</v>
      </c>
      <c r="EU254" s="7">
        <f t="shared" si="698"/>
        <v>1</v>
      </c>
      <c r="EV254" s="7">
        <f t="shared" si="572"/>
        <v>1</v>
      </c>
      <c r="EW254" s="7">
        <f t="shared" si="573"/>
        <v>1</v>
      </c>
      <c r="EX254" s="7">
        <f t="shared" si="668"/>
        <v>1</v>
      </c>
      <c r="EY254" s="7">
        <f t="shared" si="669"/>
        <v>1</v>
      </c>
      <c r="EZ254" s="7">
        <f t="shared" si="574"/>
        <v>1</v>
      </c>
      <c r="FA254" s="7">
        <f t="shared" si="670"/>
        <v>1</v>
      </c>
      <c r="FB254" s="7">
        <f t="shared" si="699"/>
        <v>1</v>
      </c>
      <c r="FC254" s="7">
        <f t="shared" si="700"/>
        <v>1</v>
      </c>
      <c r="FD254" s="7">
        <f t="shared" si="575"/>
        <v>1</v>
      </c>
      <c r="FE254" s="7">
        <f t="shared" si="576"/>
        <v>0</v>
      </c>
      <c r="FF254" s="7">
        <f t="shared" si="577"/>
        <v>1</v>
      </c>
      <c r="FG254" s="7">
        <f t="shared" si="578"/>
        <v>1</v>
      </c>
      <c r="FH254" s="7">
        <f t="shared" si="579"/>
        <v>0</v>
      </c>
      <c r="FI254" s="7">
        <f t="shared" si="580"/>
        <v>0</v>
      </c>
      <c r="FJ254" s="7">
        <f t="shared" si="701"/>
        <v>0</v>
      </c>
      <c r="FK254" s="7">
        <f t="shared" si="581"/>
        <v>1</v>
      </c>
      <c r="FL254" s="7">
        <f>+Data[[#This Row],[¿El agente gestiona la oferta según la campaña vigente?48]]</f>
        <v>1</v>
      </c>
      <c r="FM254" s="7">
        <f t="shared" si="582"/>
        <v>1</v>
      </c>
      <c r="FN254" s="7">
        <f t="shared" si="583"/>
        <v>1</v>
      </c>
      <c r="FO254" s="7">
        <f t="shared" si="584"/>
        <v>1</v>
      </c>
      <c r="FP254" s="7">
        <f t="shared" si="702"/>
        <v>1</v>
      </c>
      <c r="FQ254" s="7">
        <f t="shared" si="585"/>
        <v>1</v>
      </c>
      <c r="FR254" s="7">
        <f>+Data[[#This Row],[¿El agente registra correctamente todas las interacciones?52]]</f>
        <v>1</v>
      </c>
      <c r="FS254" s="7">
        <f t="shared" si="703"/>
        <v>0</v>
      </c>
      <c r="FT254" s="241">
        <f t="shared" si="586"/>
        <v>1</v>
      </c>
      <c r="FU254" s="7">
        <f>+Data[[#This Row],[¿El agente confirma la titularidad del cliente adecuadamente?53]]</f>
        <v>1</v>
      </c>
      <c r="FV254" s="241">
        <f t="shared" si="587"/>
        <v>1</v>
      </c>
      <c r="FW254" s="241">
        <f t="shared" si="588"/>
        <v>1</v>
      </c>
      <c r="FX254" s="7">
        <f t="shared" si="704"/>
        <v>1</v>
      </c>
      <c r="FY254" s="241">
        <f t="shared" si="589"/>
        <v>1</v>
      </c>
      <c r="FZ254" s="7">
        <f>+Data[[#This Row],[¿El agente evita compartir información sensible?56]]</f>
        <v>1</v>
      </c>
      <c r="GA254" s="7">
        <f t="shared" si="705"/>
        <v>1</v>
      </c>
      <c r="GB254" s="189">
        <f t="shared" si="706"/>
        <v>0.1</v>
      </c>
      <c r="GC254" s="189">
        <f t="shared" si="707"/>
        <v>0.3</v>
      </c>
      <c r="GD254" s="190">
        <f t="shared" si="708"/>
        <v>0</v>
      </c>
      <c r="GE254" s="190">
        <f t="shared" si="709"/>
        <v>0.3</v>
      </c>
      <c r="GF254" s="7">
        <f t="shared" si="710"/>
        <v>0.7</v>
      </c>
      <c r="GG254" s="187">
        <f>1</f>
        <v>1</v>
      </c>
      <c r="GH254" s="187">
        <f t="shared" si="590"/>
        <v>1</v>
      </c>
      <c r="GI254" t="str">
        <f t="shared" si="591"/>
        <v/>
      </c>
      <c r="GJ254" t="str">
        <f t="shared" si="592"/>
        <v/>
      </c>
      <c r="GK254" t="str">
        <f t="shared" si="593"/>
        <v/>
      </c>
      <c r="GN254" t="str">
        <f t="shared" si="594"/>
        <v/>
      </c>
      <c r="GO254" t="str">
        <f t="shared" si="595"/>
        <v/>
      </c>
      <c r="GP254" t="str">
        <f t="shared" si="596"/>
        <v/>
      </c>
      <c r="GQ254" t="str">
        <f t="shared" si="597"/>
        <v/>
      </c>
      <c r="GR254" t="str">
        <f t="shared" si="598"/>
        <v/>
      </c>
      <c r="GS254" t="str">
        <f t="shared" si="599"/>
        <v/>
      </c>
      <c r="GT254" t="str">
        <f t="shared" si="600"/>
        <v/>
      </c>
      <c r="GU254" t="e">
        <f>IF(#REF!="No",#REF!,"")</f>
        <v>#REF!</v>
      </c>
      <c r="GV254" t="str">
        <f t="shared" si="601"/>
        <v/>
      </c>
      <c r="GW254" t="str">
        <f t="shared" si="602"/>
        <v/>
      </c>
      <c r="GX254" t="str">
        <f t="shared" si="603"/>
        <v/>
      </c>
      <c r="GY254" t="str">
        <f t="shared" si="604"/>
        <v/>
      </c>
      <c r="GZ254" t="str">
        <f t="shared" si="605"/>
        <v/>
      </c>
      <c r="HA254" t="str">
        <f t="shared" si="606"/>
        <v/>
      </c>
      <c r="HB254" t="str">
        <f t="shared" si="607"/>
        <v/>
      </c>
      <c r="HC254" t="str">
        <f t="shared" si="608"/>
        <v/>
      </c>
      <c r="HD254" t="str">
        <f t="shared" si="609"/>
        <v/>
      </c>
      <c r="HE254" t="str">
        <f t="shared" si="610"/>
        <v/>
      </c>
      <c r="HF254" t="str">
        <f t="shared" si="611"/>
        <v/>
      </c>
      <c r="HG254" t="str">
        <f t="shared" si="612"/>
        <v/>
      </c>
      <c r="HH254" t="str">
        <f t="shared" si="613"/>
        <v/>
      </c>
      <c r="HI254" t="str">
        <f t="shared" si="614"/>
        <v/>
      </c>
      <c r="HJ254" t="str">
        <f t="shared" si="615"/>
        <v/>
      </c>
      <c r="HK254" t="str">
        <f t="shared" si="616"/>
        <v/>
      </c>
      <c r="HL254" t="str">
        <f t="shared" si="617"/>
        <v/>
      </c>
      <c r="HM254" t="str">
        <f t="shared" si="618"/>
        <v/>
      </c>
      <c r="HN254" t="str">
        <f t="shared" si="619"/>
        <v/>
      </c>
      <c r="HO254" t="str">
        <f t="shared" si="620"/>
        <v/>
      </c>
      <c r="HP254" t="str">
        <f t="shared" si="621"/>
        <v/>
      </c>
      <c r="HQ254" t="e">
        <f>IF(#REF!="No",#REF!,"")</f>
        <v>#REF!</v>
      </c>
      <c r="HR254" t="e">
        <f>IF(#REF!="No",#REF!,"")</f>
        <v>#REF!</v>
      </c>
      <c r="HS254" t="str">
        <f t="shared" si="622"/>
        <v/>
      </c>
      <c r="HT254" t="str">
        <f t="shared" si="623"/>
        <v xml:space="preserve">¿El agente realiza venta cruzada cuando corresponde? </v>
      </c>
      <c r="HU254" t="str">
        <f t="shared" si="624"/>
        <v/>
      </c>
      <c r="HV254" t="str">
        <f t="shared" si="625"/>
        <v/>
      </c>
      <c r="HW254" t="str">
        <f t="shared" si="626"/>
        <v xml:space="preserve">¿El agente realiza seguimiento adecuado al caso o solicitud? </v>
      </c>
      <c r="HX254" t="str">
        <f t="shared" si="627"/>
        <v xml:space="preserve">¿El agente maneja correctamente las objeciones del cliente? </v>
      </c>
      <c r="HY254" t="str">
        <f t="shared" si="628"/>
        <v/>
      </c>
      <c r="HZ254" t="str">
        <f t="shared" si="629"/>
        <v/>
      </c>
      <c r="IA254" t="str">
        <f t="shared" si="630"/>
        <v/>
      </c>
      <c r="IB254" t="str">
        <f t="shared" si="631"/>
        <v/>
      </c>
      <c r="IC254" t="str">
        <f t="shared" si="632"/>
        <v/>
      </c>
      <c r="ID254" s="187" t="str">
        <f t="shared" si="633"/>
        <v/>
      </c>
      <c r="IE254" s="187" t="str">
        <f t="shared" si="634"/>
        <v/>
      </c>
      <c r="IF254" s="187" t="str">
        <f t="shared" si="635"/>
        <v/>
      </c>
      <c r="IG254" s="187" t="str">
        <f t="shared" si="636"/>
        <v/>
      </c>
      <c r="IH254" s="78" t="str">
        <f>A254&amp;" "&amp;F254&amp;" "&amp;Data[[#This Row],[mes]]</f>
        <v>Joswer Lisandro Acosta Arias Outbound jun-26</v>
      </c>
      <c r="II254" s="78">
        <f t="shared" si="713"/>
        <v>2</v>
      </c>
      <c r="IJ254" s="78">
        <f t="shared" si="711"/>
        <v>0</v>
      </c>
      <c r="IK254" s="78">
        <f>IF(Data[[#This Row],[Muestra Critica]]&gt;0,Data[[#This Row],[Muestra Critica]],"")</f>
        <v>1</v>
      </c>
      <c r="IL254">
        <f>IF(IK254="","",COUNTIF($IK$3:$IK670,IK254))</f>
        <v>397</v>
      </c>
      <c r="IM254">
        <f t="shared" si="712"/>
        <v>0</v>
      </c>
      <c r="IN254" s="188" t="str">
        <f t="shared" si="637"/>
        <v>jun-26</v>
      </c>
      <c r="IO254" s="78"/>
      <c r="IP254" s="78"/>
      <c r="IQ254" s="78"/>
      <c r="IR254" s="78"/>
      <c r="IS254" s="78" t="str">
        <f ca="1">IFERROR(_xlfn.XLOOKUP(A:A,HC!B:B,HC!E:E,,0),0)</f>
        <v>&gt; 60 dias</v>
      </c>
    </row>
    <row r="255" spans="1:253" ht="15.5">
      <c r="A255" s="205" t="s">
        <v>320</v>
      </c>
      <c r="B255" s="205">
        <v>67558878</v>
      </c>
      <c r="C255" s="210">
        <v>46188</v>
      </c>
      <c r="D255" s="205" t="s">
        <v>441</v>
      </c>
      <c r="E255" s="205" t="s">
        <v>432</v>
      </c>
      <c r="F255" s="205" t="s">
        <v>32</v>
      </c>
      <c r="G255" s="205" t="s">
        <v>436</v>
      </c>
      <c r="H255" s="205" t="s">
        <v>457</v>
      </c>
      <c r="I255" s="206" t="s">
        <v>447</v>
      </c>
      <c r="J255" s="168" t="s">
        <v>33</v>
      </c>
      <c r="K255" s="168" t="s">
        <v>33</v>
      </c>
      <c r="L255" s="168" t="s">
        <v>33</v>
      </c>
      <c r="M255" s="168" t="s">
        <v>33</v>
      </c>
      <c r="N255" s="168" t="s">
        <v>33</v>
      </c>
      <c r="O255" s="168" t="s">
        <v>33</v>
      </c>
      <c r="P255" s="168" t="s">
        <v>33</v>
      </c>
      <c r="Q255" s="168" t="s">
        <v>33</v>
      </c>
      <c r="R255" s="168" t="s">
        <v>33</v>
      </c>
      <c r="S255" s="168" t="s">
        <v>33</v>
      </c>
      <c r="T255" s="168" t="s">
        <v>33</v>
      </c>
      <c r="U255" s="168" t="s">
        <v>33</v>
      </c>
      <c r="V255" s="169" t="s">
        <v>33</v>
      </c>
      <c r="W255" s="169" t="s">
        <v>33</v>
      </c>
      <c r="X255" s="169" t="s">
        <v>33</v>
      </c>
      <c r="Y255" s="169" t="s">
        <v>33</v>
      </c>
      <c r="Z255" s="169" t="s">
        <v>33</v>
      </c>
      <c r="AA255" s="169" t="s">
        <v>33</v>
      </c>
      <c r="AB255" s="169" t="s">
        <v>33</v>
      </c>
      <c r="AC255" s="169" t="s">
        <v>33</v>
      </c>
      <c r="AD255" s="169" t="s">
        <v>33</v>
      </c>
      <c r="AE255" s="169" t="s">
        <v>33</v>
      </c>
      <c r="AF255" s="169" t="s">
        <v>33</v>
      </c>
      <c r="AG255" s="169" t="s">
        <v>33</v>
      </c>
      <c r="AH255" s="169" t="s">
        <v>33</v>
      </c>
      <c r="AI255" s="169" t="s">
        <v>33</v>
      </c>
      <c r="AJ255" s="169" t="s">
        <v>33</v>
      </c>
      <c r="AK255" s="169" t="s">
        <v>33</v>
      </c>
      <c r="AL255" s="169" t="s">
        <v>33</v>
      </c>
      <c r="AM255" s="169" t="s">
        <v>33</v>
      </c>
      <c r="AN255" s="169" t="s">
        <v>33</v>
      </c>
      <c r="AO255" s="169" t="s">
        <v>33</v>
      </c>
      <c r="AP255" s="169" t="s">
        <v>33</v>
      </c>
      <c r="AQ255" s="169" t="s">
        <v>464</v>
      </c>
      <c r="AR255" s="169" t="s">
        <v>33</v>
      </c>
      <c r="AS255" s="169" t="s">
        <v>34</v>
      </c>
      <c r="AT255" s="169" t="s">
        <v>33</v>
      </c>
      <c r="AU255" s="169" t="s">
        <v>33</v>
      </c>
      <c r="AV255" s="169" t="s">
        <v>33</v>
      </c>
      <c r="AW255" s="169" t="s">
        <v>33</v>
      </c>
      <c r="AX255" s="169" t="s">
        <v>33</v>
      </c>
      <c r="AY255" s="169" t="s">
        <v>33</v>
      </c>
      <c r="AZ255" s="169" t="s">
        <v>33</v>
      </c>
      <c r="BA255" s="169" t="s">
        <v>33</v>
      </c>
      <c r="BB255" s="169" t="s">
        <v>33</v>
      </c>
      <c r="BC255" s="207" t="s">
        <v>33</v>
      </c>
      <c r="BD255" s="207" t="s">
        <v>33</v>
      </c>
      <c r="BE255" s="207" t="s">
        <v>33</v>
      </c>
      <c r="BF255" s="208" t="s">
        <v>33</v>
      </c>
      <c r="BG255" s="196"/>
      <c r="BH255" s="211" t="str">
        <f>Data[[#This Row],[Tipo de Muestra]]</f>
        <v>Critica</v>
      </c>
      <c r="BI255" s="196"/>
      <c r="BJ255" s="196"/>
      <c r="BK255">
        <f t="shared" si="545"/>
        <v>1</v>
      </c>
      <c r="BL255">
        <f t="shared" si="546"/>
        <v>1</v>
      </c>
      <c r="BM255">
        <f t="shared" si="672"/>
        <v>1</v>
      </c>
      <c r="BN255">
        <f t="shared" si="673"/>
        <v>1</v>
      </c>
      <c r="BO255">
        <f t="shared" si="674"/>
        <v>1</v>
      </c>
      <c r="BP255">
        <f t="shared" si="675"/>
        <v>1</v>
      </c>
      <c r="BQ255">
        <f t="shared" si="676"/>
        <v>1</v>
      </c>
      <c r="BR255">
        <f t="shared" si="677"/>
        <v>1</v>
      </c>
      <c r="BS255">
        <f t="shared" si="678"/>
        <v>1</v>
      </c>
      <c r="BT255">
        <f t="shared" si="679"/>
        <v>1</v>
      </c>
      <c r="BU255">
        <f t="shared" si="680"/>
        <v>1</v>
      </c>
      <c r="BV255">
        <f t="shared" si="681"/>
        <v>1</v>
      </c>
      <c r="BW255">
        <f t="shared" si="682"/>
        <v>1</v>
      </c>
      <c r="BX255">
        <f t="shared" si="683"/>
        <v>1</v>
      </c>
      <c r="BY255">
        <f t="shared" si="684"/>
        <v>1</v>
      </c>
      <c r="BZ255">
        <f t="shared" si="685"/>
        <v>1</v>
      </c>
      <c r="CA255">
        <f t="shared" si="686"/>
        <v>1</v>
      </c>
      <c r="CB255">
        <f t="shared" si="687"/>
        <v>1</v>
      </c>
      <c r="CC255">
        <f t="shared" si="688"/>
        <v>1</v>
      </c>
      <c r="CD255">
        <f t="shared" si="689"/>
        <v>1</v>
      </c>
      <c r="CE255">
        <f t="shared" si="690"/>
        <v>1</v>
      </c>
      <c r="CF255">
        <f t="shared" si="638"/>
        <v>1</v>
      </c>
      <c r="CG255">
        <f t="shared" si="639"/>
        <v>1</v>
      </c>
      <c r="CH255">
        <f t="shared" si="640"/>
        <v>1</v>
      </c>
      <c r="CI255">
        <f t="shared" si="641"/>
        <v>1</v>
      </c>
      <c r="CJ255">
        <f t="shared" si="642"/>
        <v>1</v>
      </c>
      <c r="CK255">
        <f t="shared" si="643"/>
        <v>1</v>
      </c>
      <c r="CL255">
        <f t="shared" si="644"/>
        <v>1</v>
      </c>
      <c r="CM255">
        <f t="shared" si="645"/>
        <v>1</v>
      </c>
      <c r="CN255">
        <f t="shared" si="646"/>
        <v>1</v>
      </c>
      <c r="CO255">
        <f t="shared" si="647"/>
        <v>1</v>
      </c>
      <c r="CP255">
        <f t="shared" si="648"/>
        <v>1</v>
      </c>
      <c r="CQ255">
        <f t="shared" si="649"/>
        <v>1</v>
      </c>
      <c r="CR255">
        <f t="shared" si="650"/>
        <v>1</v>
      </c>
      <c r="CS255">
        <f t="shared" si="651"/>
        <v>0</v>
      </c>
      <c r="CT255">
        <f t="shared" si="652"/>
        <v>1</v>
      </c>
      <c r="CU255">
        <f t="shared" si="653"/>
        <v>1</v>
      </c>
      <c r="CV255">
        <f t="shared" si="654"/>
        <v>1</v>
      </c>
      <c r="CW255">
        <f t="shared" si="655"/>
        <v>1</v>
      </c>
      <c r="CX255">
        <f t="shared" si="656"/>
        <v>1</v>
      </c>
      <c r="CY255">
        <f t="shared" si="657"/>
        <v>1</v>
      </c>
      <c r="CZ255">
        <f t="shared" si="658"/>
        <v>1</v>
      </c>
      <c r="DA255">
        <f t="shared" si="659"/>
        <v>1</v>
      </c>
      <c r="DB255">
        <f t="shared" si="660"/>
        <v>1</v>
      </c>
      <c r="DC255" s="187">
        <f t="shared" si="661"/>
        <v>1</v>
      </c>
      <c r="DD255" s="187">
        <f t="shared" si="662"/>
        <v>1</v>
      </c>
      <c r="DE255" s="187">
        <f t="shared" si="663"/>
        <v>1</v>
      </c>
      <c r="DF255" s="187">
        <f t="shared" si="547"/>
        <v>1</v>
      </c>
      <c r="DG255">
        <f t="shared" si="691"/>
        <v>1</v>
      </c>
      <c r="DH255" s="7">
        <f t="shared" si="548"/>
        <v>0.15</v>
      </c>
      <c r="DI255" s="7">
        <f t="shared" si="549"/>
        <v>0.15</v>
      </c>
      <c r="DJ255" s="7">
        <f t="shared" si="550"/>
        <v>0.15</v>
      </c>
      <c r="DK255" s="7">
        <f t="shared" si="692"/>
        <v>0.15</v>
      </c>
      <c r="DL255" s="7">
        <f t="shared" si="551"/>
        <v>0.3</v>
      </c>
      <c r="DM255" s="7">
        <f t="shared" si="552"/>
        <v>0.3</v>
      </c>
      <c r="DN255" s="7">
        <f t="shared" si="553"/>
        <v>0.3</v>
      </c>
      <c r="DO255" s="7">
        <f t="shared" si="554"/>
        <v>0.3</v>
      </c>
      <c r="DP255" s="7">
        <f>IF(MIN(Data[[#This Row],[¿El agente demuestra escucha activa durante la gestión?6]:[¿El agente parafrasea para confirmar entendimiento?9]])=0,0,30%)</f>
        <v>0.3</v>
      </c>
      <c r="DQ255" s="7">
        <f t="shared" si="555"/>
        <v>0.3</v>
      </c>
      <c r="DR255" s="7">
        <f t="shared" si="556"/>
        <v>0.3</v>
      </c>
      <c r="DS255" s="7">
        <f t="shared" si="557"/>
        <v>0.3</v>
      </c>
      <c r="DT255" s="7">
        <f t="shared" si="558"/>
        <v>0.3</v>
      </c>
      <c r="DU255" s="7">
        <f>IF(MIN(Data[[#This Row],[¿El agente adapta su comunicación al cliente?11]:[¿El agente utiliza el plural corporativo correctamente?14]])=0,0,30%)</f>
        <v>0.3</v>
      </c>
      <c r="DV255" s="7">
        <f t="shared" si="559"/>
        <v>0.25</v>
      </c>
      <c r="DW255" s="7">
        <f t="shared" si="693"/>
        <v>0.25</v>
      </c>
      <c r="DX255" s="7">
        <f t="shared" si="694"/>
        <v>1</v>
      </c>
      <c r="DY255" s="7">
        <f t="shared" si="664"/>
        <v>1</v>
      </c>
      <c r="DZ255" s="7">
        <f t="shared" si="665"/>
        <v>1</v>
      </c>
      <c r="EA255" s="7">
        <f t="shared" si="666"/>
        <v>1</v>
      </c>
      <c r="EB255" s="7">
        <f t="shared" si="667"/>
        <v>1</v>
      </c>
      <c r="EC255" s="7">
        <f t="shared" si="695"/>
        <v>1</v>
      </c>
      <c r="ED255" s="7">
        <f t="shared" si="560"/>
        <v>1</v>
      </c>
      <c r="EE255" s="7">
        <f t="shared" si="561"/>
        <v>1</v>
      </c>
      <c r="EF255" s="7">
        <f>IF(SUM(Data[[#This Row],[¿El agente presenta correctamente los beneficios del producto?23]:[¿El agente comunica beneficios emocionales al cliente?24]])=200%,100%,0%)</f>
        <v>1</v>
      </c>
      <c r="EG255" s="7">
        <f t="shared" si="562"/>
        <v>1</v>
      </c>
      <c r="EH255" s="7">
        <f t="shared" si="563"/>
        <v>1</v>
      </c>
      <c r="EI255" s="7">
        <f t="shared" si="564"/>
        <v>1</v>
      </c>
      <c r="EJ255" s="7">
        <f t="shared" si="696"/>
        <v>1</v>
      </c>
      <c r="EK255" s="7">
        <f t="shared" si="565"/>
        <v>1</v>
      </c>
      <c r="EL255" s="7">
        <f>+Data[[#This Row],[¿El agente explica los términos y condiciones del servicio?28]]</f>
        <v>1</v>
      </c>
      <c r="EM255" s="7">
        <f t="shared" si="566"/>
        <v>1</v>
      </c>
      <c r="EN255" s="7">
        <f>+Data[[#This Row],[¿El agente identifica correctamente la solicitud del cliente? 2]]</f>
        <v>1</v>
      </c>
      <c r="EO255" s="7">
        <f t="shared" si="567"/>
        <v>1</v>
      </c>
      <c r="EP255" s="7">
        <f t="shared" si="568"/>
        <v>1</v>
      </c>
      <c r="EQ255" s="7">
        <f t="shared" si="569"/>
        <v>1</v>
      </c>
      <c r="ER255" s="7">
        <f t="shared" si="697"/>
        <v>1</v>
      </c>
      <c r="ES255" s="7">
        <f t="shared" si="570"/>
        <v>1</v>
      </c>
      <c r="ET255" s="7">
        <f t="shared" si="571"/>
        <v>1</v>
      </c>
      <c r="EU255" s="7">
        <f t="shared" si="698"/>
        <v>1</v>
      </c>
      <c r="EV255" s="7">
        <f t="shared" si="572"/>
        <v>1</v>
      </c>
      <c r="EW255" s="7">
        <f t="shared" si="573"/>
        <v>1</v>
      </c>
      <c r="EX255" s="7">
        <f t="shared" si="668"/>
        <v>1</v>
      </c>
      <c r="EY255" s="7">
        <f t="shared" si="669"/>
        <v>1</v>
      </c>
      <c r="EZ255" s="7">
        <f t="shared" si="574"/>
        <v>1</v>
      </c>
      <c r="FA255" s="7">
        <f t="shared" si="670"/>
        <v>1</v>
      </c>
      <c r="FB255" s="7">
        <f t="shared" si="699"/>
        <v>1</v>
      </c>
      <c r="FC255" s="7">
        <f t="shared" si="700"/>
        <v>1</v>
      </c>
      <c r="FD255" s="7">
        <f t="shared" si="575"/>
        <v>1</v>
      </c>
      <c r="FE255" s="7">
        <f t="shared" si="576"/>
        <v>0</v>
      </c>
      <c r="FF255" s="7">
        <f t="shared" si="577"/>
        <v>1</v>
      </c>
      <c r="FG255" s="7">
        <f t="shared" si="578"/>
        <v>1</v>
      </c>
      <c r="FH255" s="7">
        <f t="shared" si="579"/>
        <v>1</v>
      </c>
      <c r="FI255" s="7">
        <f t="shared" si="580"/>
        <v>1</v>
      </c>
      <c r="FJ255" s="7">
        <f t="shared" si="701"/>
        <v>0</v>
      </c>
      <c r="FK255" s="7">
        <f t="shared" si="581"/>
        <v>1</v>
      </c>
      <c r="FL255" s="7">
        <f>+Data[[#This Row],[¿El agente gestiona la oferta según la campaña vigente?48]]</f>
        <v>1</v>
      </c>
      <c r="FM255" s="7">
        <f t="shared" si="582"/>
        <v>1</v>
      </c>
      <c r="FN255" s="7">
        <f t="shared" si="583"/>
        <v>1</v>
      </c>
      <c r="FO255" s="7">
        <f t="shared" si="584"/>
        <v>1</v>
      </c>
      <c r="FP255" s="7">
        <f t="shared" si="702"/>
        <v>1</v>
      </c>
      <c r="FQ255" s="7">
        <f t="shared" si="585"/>
        <v>1</v>
      </c>
      <c r="FR255" s="7">
        <f>+Data[[#This Row],[¿El agente registra correctamente todas las interacciones?52]]</f>
        <v>1</v>
      </c>
      <c r="FS255" s="7">
        <f t="shared" si="703"/>
        <v>0</v>
      </c>
      <c r="FT255" s="241">
        <f t="shared" si="586"/>
        <v>1</v>
      </c>
      <c r="FU255" s="7">
        <f>+Data[[#This Row],[¿El agente confirma la titularidad del cliente adecuadamente?53]]</f>
        <v>1</v>
      </c>
      <c r="FV255" s="241">
        <f t="shared" si="587"/>
        <v>1</v>
      </c>
      <c r="FW255" s="241">
        <f t="shared" si="588"/>
        <v>1</v>
      </c>
      <c r="FX255" s="7">
        <f t="shared" si="704"/>
        <v>1</v>
      </c>
      <c r="FY255" s="241">
        <f t="shared" si="589"/>
        <v>1</v>
      </c>
      <c r="FZ255" s="7">
        <f>+Data[[#This Row],[¿El agente evita compartir información sensible?56]]</f>
        <v>1</v>
      </c>
      <c r="GA255" s="7">
        <f t="shared" si="705"/>
        <v>1</v>
      </c>
      <c r="GB255" s="189">
        <f t="shared" si="706"/>
        <v>0.1</v>
      </c>
      <c r="GC255" s="189">
        <f t="shared" si="707"/>
        <v>0.3</v>
      </c>
      <c r="GD255" s="190">
        <f t="shared" si="708"/>
        <v>0</v>
      </c>
      <c r="GE255" s="190">
        <f t="shared" si="709"/>
        <v>0.3</v>
      </c>
      <c r="GF255" s="7">
        <f t="shared" si="710"/>
        <v>0.7</v>
      </c>
      <c r="GG255" s="187">
        <f>1</f>
        <v>1</v>
      </c>
      <c r="GH255" s="187">
        <f t="shared" si="590"/>
        <v>1</v>
      </c>
      <c r="GI255" t="str">
        <f t="shared" si="591"/>
        <v/>
      </c>
      <c r="GJ255" t="str">
        <f t="shared" si="592"/>
        <v/>
      </c>
      <c r="GK255" t="str">
        <f t="shared" si="593"/>
        <v/>
      </c>
      <c r="GN255" t="str">
        <f t="shared" si="594"/>
        <v/>
      </c>
      <c r="GO255" t="str">
        <f t="shared" si="595"/>
        <v/>
      </c>
      <c r="GP255" t="str">
        <f t="shared" si="596"/>
        <v/>
      </c>
      <c r="GQ255" t="str">
        <f t="shared" si="597"/>
        <v/>
      </c>
      <c r="GR255" t="str">
        <f t="shared" si="598"/>
        <v/>
      </c>
      <c r="GS255" t="str">
        <f t="shared" si="599"/>
        <v/>
      </c>
      <c r="GT255" t="str">
        <f t="shared" si="600"/>
        <v/>
      </c>
      <c r="GU255" t="e">
        <f>IF(#REF!="No",#REF!,"")</f>
        <v>#REF!</v>
      </c>
      <c r="GV255" t="str">
        <f t="shared" si="601"/>
        <v/>
      </c>
      <c r="GW255" t="str">
        <f t="shared" si="602"/>
        <v/>
      </c>
      <c r="GX255" t="str">
        <f t="shared" si="603"/>
        <v/>
      </c>
      <c r="GY255" t="str">
        <f t="shared" si="604"/>
        <v/>
      </c>
      <c r="GZ255" t="str">
        <f t="shared" si="605"/>
        <v/>
      </c>
      <c r="HA255" t="str">
        <f t="shared" si="606"/>
        <v/>
      </c>
      <c r="HB255" t="str">
        <f t="shared" si="607"/>
        <v/>
      </c>
      <c r="HC255" t="str">
        <f t="shared" si="608"/>
        <v/>
      </c>
      <c r="HD255" t="str">
        <f t="shared" si="609"/>
        <v/>
      </c>
      <c r="HE255" t="str">
        <f t="shared" si="610"/>
        <v/>
      </c>
      <c r="HF255" t="str">
        <f t="shared" si="611"/>
        <v/>
      </c>
      <c r="HG255" t="str">
        <f t="shared" si="612"/>
        <v/>
      </c>
      <c r="HH255" t="str">
        <f t="shared" si="613"/>
        <v/>
      </c>
      <c r="HI255" t="str">
        <f t="shared" si="614"/>
        <v/>
      </c>
      <c r="HJ255" t="str">
        <f t="shared" si="615"/>
        <v/>
      </c>
      <c r="HK255" t="str">
        <f t="shared" si="616"/>
        <v/>
      </c>
      <c r="HL255" t="str">
        <f t="shared" si="617"/>
        <v/>
      </c>
      <c r="HM255" t="str">
        <f t="shared" si="618"/>
        <v/>
      </c>
      <c r="HN255" t="str">
        <f t="shared" si="619"/>
        <v/>
      </c>
      <c r="HO255" t="str">
        <f t="shared" si="620"/>
        <v/>
      </c>
      <c r="HP255" t="str">
        <f t="shared" si="621"/>
        <v/>
      </c>
      <c r="HQ255" t="e">
        <f>IF(#REF!="No",#REF!,"")</f>
        <v>#REF!</v>
      </c>
      <c r="HR255" t="e">
        <f>IF(#REF!="No",#REF!,"")</f>
        <v>#REF!</v>
      </c>
      <c r="HS255" t="str">
        <f t="shared" si="622"/>
        <v/>
      </c>
      <c r="HT255" t="str">
        <f t="shared" si="623"/>
        <v xml:space="preserve">¿El agente realiza venta cruzada cuando corresponde? </v>
      </c>
      <c r="HU255" t="str">
        <f t="shared" si="624"/>
        <v/>
      </c>
      <c r="HV255" t="str">
        <f t="shared" si="625"/>
        <v/>
      </c>
      <c r="HW255" t="str">
        <f t="shared" si="626"/>
        <v/>
      </c>
      <c r="HX255" t="str">
        <f t="shared" si="627"/>
        <v/>
      </c>
      <c r="HY255" t="str">
        <f t="shared" si="628"/>
        <v/>
      </c>
      <c r="HZ255" t="str">
        <f t="shared" si="629"/>
        <v/>
      </c>
      <c r="IA255" t="str">
        <f t="shared" si="630"/>
        <v/>
      </c>
      <c r="IB255" t="str">
        <f t="shared" si="631"/>
        <v/>
      </c>
      <c r="IC255" t="str">
        <f t="shared" si="632"/>
        <v/>
      </c>
      <c r="ID255" s="187" t="str">
        <f t="shared" si="633"/>
        <v/>
      </c>
      <c r="IE255" s="187" t="str">
        <f t="shared" si="634"/>
        <v/>
      </c>
      <c r="IF255" s="187" t="str">
        <f t="shared" si="635"/>
        <v/>
      </c>
      <c r="IG255" s="187" t="str">
        <f t="shared" si="636"/>
        <v/>
      </c>
      <c r="IH255" s="78" t="str">
        <f>A255&amp;" "&amp;F255&amp;" "&amp;Data[[#This Row],[mes]]</f>
        <v>Roberto Antonio Valdiviezo Batista Outbound jun-26</v>
      </c>
      <c r="II255" s="78">
        <f t="shared" si="713"/>
        <v>2</v>
      </c>
      <c r="IJ255" s="78">
        <f t="shared" si="711"/>
        <v>0</v>
      </c>
      <c r="IK255" s="78">
        <f>IF(Data[[#This Row],[Muestra Critica]]&gt;0,Data[[#This Row],[Muestra Critica]],"")</f>
        <v>1</v>
      </c>
      <c r="IL255">
        <f>IF(IK255="","",COUNTIF($IK$3:$IK671,IK255))</f>
        <v>397</v>
      </c>
      <c r="IM255">
        <f t="shared" si="712"/>
        <v>0</v>
      </c>
      <c r="IN255" s="188" t="str">
        <f t="shared" si="637"/>
        <v>jun-26</v>
      </c>
      <c r="IO255" s="78"/>
      <c r="IP255" s="78"/>
      <c r="IQ255" s="78"/>
      <c r="IR255" s="78"/>
      <c r="IS255" s="78" t="str">
        <f ca="1">IFERROR(_xlfn.XLOOKUP(A:A,HC!B:B,HC!E:E,,0),0)</f>
        <v>&gt; 60 dias</v>
      </c>
    </row>
    <row r="256" spans="1:253" ht="15.5">
      <c r="A256" s="205" t="s">
        <v>321</v>
      </c>
      <c r="B256" s="205">
        <v>68547193</v>
      </c>
      <c r="C256" s="210">
        <v>46188</v>
      </c>
      <c r="D256" s="205" t="s">
        <v>441</v>
      </c>
      <c r="E256" s="205" t="s">
        <v>432</v>
      </c>
      <c r="F256" s="205" t="s">
        <v>32</v>
      </c>
      <c r="G256" s="205" t="s">
        <v>436</v>
      </c>
      <c r="H256" s="205" t="s">
        <v>457</v>
      </c>
      <c r="I256" s="206" t="s">
        <v>447</v>
      </c>
      <c r="J256" s="168" t="s">
        <v>33</v>
      </c>
      <c r="K256" s="168" t="s">
        <v>33</v>
      </c>
      <c r="L256" s="168" t="s">
        <v>33</v>
      </c>
      <c r="M256" s="168" t="s">
        <v>33</v>
      </c>
      <c r="N256" s="168" t="s">
        <v>33</v>
      </c>
      <c r="O256" s="168" t="s">
        <v>33</v>
      </c>
      <c r="P256" s="168" t="s">
        <v>33</v>
      </c>
      <c r="Q256" s="168" t="s">
        <v>33</v>
      </c>
      <c r="R256" s="168" t="s">
        <v>33</v>
      </c>
      <c r="S256" s="168" t="s">
        <v>33</v>
      </c>
      <c r="T256" s="168" t="s">
        <v>33</v>
      </c>
      <c r="U256" s="168" t="s">
        <v>33</v>
      </c>
      <c r="V256" s="169" t="s">
        <v>33</v>
      </c>
      <c r="W256" s="169" t="s">
        <v>33</v>
      </c>
      <c r="X256" s="169" t="s">
        <v>33</v>
      </c>
      <c r="Y256" s="169" t="s">
        <v>33</v>
      </c>
      <c r="Z256" s="169" t="s">
        <v>33</v>
      </c>
      <c r="AA256" s="169" t="s">
        <v>33</v>
      </c>
      <c r="AB256" s="169" t="s">
        <v>33</v>
      </c>
      <c r="AC256" s="169" t="s">
        <v>33</v>
      </c>
      <c r="AD256" s="169" t="s">
        <v>33</v>
      </c>
      <c r="AE256" s="169" t="s">
        <v>33</v>
      </c>
      <c r="AF256" s="169" t="s">
        <v>33</v>
      </c>
      <c r="AG256" s="169" t="s">
        <v>33</v>
      </c>
      <c r="AH256" s="169" t="s">
        <v>33</v>
      </c>
      <c r="AI256" s="169" t="s">
        <v>33</v>
      </c>
      <c r="AJ256" s="169" t="s">
        <v>33</v>
      </c>
      <c r="AK256" s="169" t="s">
        <v>33</v>
      </c>
      <c r="AL256" s="169" t="s">
        <v>33</v>
      </c>
      <c r="AM256" s="169" t="s">
        <v>33</v>
      </c>
      <c r="AN256" s="169" t="s">
        <v>33</v>
      </c>
      <c r="AO256" s="169" t="s">
        <v>33</v>
      </c>
      <c r="AP256" s="169" t="s">
        <v>33</v>
      </c>
      <c r="AQ256" s="169" t="s">
        <v>464</v>
      </c>
      <c r="AR256" s="169" t="s">
        <v>33</v>
      </c>
      <c r="AS256" s="169" t="s">
        <v>34</v>
      </c>
      <c r="AT256" s="169" t="s">
        <v>33</v>
      </c>
      <c r="AU256" s="169" t="s">
        <v>33</v>
      </c>
      <c r="AV256" s="169" t="s">
        <v>34</v>
      </c>
      <c r="AW256" s="169" t="s">
        <v>33</v>
      </c>
      <c r="AX256" s="169" t="s">
        <v>33</v>
      </c>
      <c r="AY256" s="169" t="s">
        <v>33</v>
      </c>
      <c r="AZ256" s="169" t="s">
        <v>33</v>
      </c>
      <c r="BA256" s="169" t="s">
        <v>33</v>
      </c>
      <c r="BB256" s="169" t="s">
        <v>33</v>
      </c>
      <c r="BC256" s="207" t="s">
        <v>33</v>
      </c>
      <c r="BD256" s="207" t="s">
        <v>33</v>
      </c>
      <c r="BE256" s="207" t="s">
        <v>33</v>
      </c>
      <c r="BF256" s="208" t="s">
        <v>33</v>
      </c>
      <c r="BG256" s="196"/>
      <c r="BH256" s="211" t="str">
        <f>Data[[#This Row],[Tipo de Muestra]]</f>
        <v>Critica</v>
      </c>
      <c r="BI256" s="196"/>
      <c r="BJ256" s="196"/>
      <c r="BK256">
        <f t="shared" si="545"/>
        <v>1</v>
      </c>
      <c r="BL256">
        <f t="shared" si="546"/>
        <v>1</v>
      </c>
      <c r="BM256">
        <f t="shared" si="672"/>
        <v>1</v>
      </c>
      <c r="BN256">
        <f t="shared" si="673"/>
        <v>1</v>
      </c>
      <c r="BO256">
        <f t="shared" si="674"/>
        <v>1</v>
      </c>
      <c r="BP256">
        <f t="shared" si="675"/>
        <v>1</v>
      </c>
      <c r="BQ256">
        <f t="shared" si="676"/>
        <v>1</v>
      </c>
      <c r="BR256">
        <f t="shared" si="677"/>
        <v>1</v>
      </c>
      <c r="BS256">
        <f t="shared" si="678"/>
        <v>1</v>
      </c>
      <c r="BT256">
        <f t="shared" si="679"/>
        <v>1</v>
      </c>
      <c r="BU256">
        <f t="shared" si="680"/>
        <v>1</v>
      </c>
      <c r="BV256">
        <f t="shared" si="681"/>
        <v>1</v>
      </c>
      <c r="BW256">
        <f t="shared" si="682"/>
        <v>1</v>
      </c>
      <c r="BX256">
        <f t="shared" si="683"/>
        <v>1</v>
      </c>
      <c r="BY256">
        <f t="shared" si="684"/>
        <v>1</v>
      </c>
      <c r="BZ256">
        <f t="shared" si="685"/>
        <v>1</v>
      </c>
      <c r="CA256">
        <f t="shared" si="686"/>
        <v>1</v>
      </c>
      <c r="CB256">
        <f t="shared" si="687"/>
        <v>1</v>
      </c>
      <c r="CC256">
        <f t="shared" si="688"/>
        <v>1</v>
      </c>
      <c r="CD256">
        <f t="shared" si="689"/>
        <v>1</v>
      </c>
      <c r="CE256">
        <f t="shared" si="690"/>
        <v>1</v>
      </c>
      <c r="CF256">
        <f t="shared" si="638"/>
        <v>1</v>
      </c>
      <c r="CG256">
        <f t="shared" si="639"/>
        <v>1</v>
      </c>
      <c r="CH256">
        <f t="shared" si="640"/>
        <v>1</v>
      </c>
      <c r="CI256">
        <f t="shared" si="641"/>
        <v>1</v>
      </c>
      <c r="CJ256">
        <f t="shared" si="642"/>
        <v>1</v>
      </c>
      <c r="CK256">
        <f t="shared" si="643"/>
        <v>1</v>
      </c>
      <c r="CL256">
        <f t="shared" si="644"/>
        <v>1</v>
      </c>
      <c r="CM256">
        <f t="shared" si="645"/>
        <v>1</v>
      </c>
      <c r="CN256">
        <f t="shared" si="646"/>
        <v>1</v>
      </c>
      <c r="CO256">
        <f t="shared" si="647"/>
        <v>1</v>
      </c>
      <c r="CP256">
        <f t="shared" si="648"/>
        <v>1</v>
      </c>
      <c r="CQ256">
        <f t="shared" si="649"/>
        <v>1</v>
      </c>
      <c r="CR256">
        <f t="shared" si="650"/>
        <v>1</v>
      </c>
      <c r="CS256">
        <f t="shared" si="651"/>
        <v>0</v>
      </c>
      <c r="CT256">
        <f t="shared" si="652"/>
        <v>1</v>
      </c>
      <c r="CU256">
        <f t="shared" si="653"/>
        <v>1</v>
      </c>
      <c r="CV256">
        <f t="shared" si="654"/>
        <v>0</v>
      </c>
      <c r="CW256">
        <f t="shared" si="655"/>
        <v>1</v>
      </c>
      <c r="CX256">
        <f t="shared" si="656"/>
        <v>1</v>
      </c>
      <c r="CY256">
        <f t="shared" si="657"/>
        <v>1</v>
      </c>
      <c r="CZ256">
        <f t="shared" si="658"/>
        <v>1</v>
      </c>
      <c r="DA256">
        <f t="shared" si="659"/>
        <v>1</v>
      </c>
      <c r="DB256">
        <f t="shared" si="660"/>
        <v>1</v>
      </c>
      <c r="DC256" s="187">
        <f t="shared" si="661"/>
        <v>1</v>
      </c>
      <c r="DD256" s="187">
        <f t="shared" si="662"/>
        <v>1</v>
      </c>
      <c r="DE256" s="187">
        <f t="shared" si="663"/>
        <v>1</v>
      </c>
      <c r="DF256" s="187">
        <f t="shared" si="547"/>
        <v>1</v>
      </c>
      <c r="DG256">
        <f t="shared" si="691"/>
        <v>1</v>
      </c>
      <c r="DH256" s="7">
        <f t="shared" si="548"/>
        <v>0.15</v>
      </c>
      <c r="DI256" s="7">
        <f t="shared" si="549"/>
        <v>0.15</v>
      </c>
      <c r="DJ256" s="7">
        <f t="shared" si="550"/>
        <v>0.15</v>
      </c>
      <c r="DK256" s="7">
        <f t="shared" si="692"/>
        <v>0.15</v>
      </c>
      <c r="DL256" s="7">
        <f t="shared" si="551"/>
        <v>0.3</v>
      </c>
      <c r="DM256" s="7">
        <f t="shared" si="552"/>
        <v>0.3</v>
      </c>
      <c r="DN256" s="7">
        <f t="shared" si="553"/>
        <v>0.3</v>
      </c>
      <c r="DO256" s="7">
        <f t="shared" si="554"/>
        <v>0.3</v>
      </c>
      <c r="DP256" s="7">
        <f>IF(MIN(Data[[#This Row],[¿El agente demuestra escucha activa durante la gestión?6]:[¿El agente parafrasea para confirmar entendimiento?9]])=0,0,30%)</f>
        <v>0.3</v>
      </c>
      <c r="DQ256" s="7">
        <f t="shared" si="555"/>
        <v>0.3</v>
      </c>
      <c r="DR256" s="7">
        <f t="shared" si="556"/>
        <v>0.3</v>
      </c>
      <c r="DS256" s="7">
        <f t="shared" si="557"/>
        <v>0.3</v>
      </c>
      <c r="DT256" s="7">
        <f t="shared" si="558"/>
        <v>0.3</v>
      </c>
      <c r="DU256" s="7">
        <f>IF(MIN(Data[[#This Row],[¿El agente adapta su comunicación al cliente?11]:[¿El agente utiliza el plural corporativo correctamente?14]])=0,0,30%)</f>
        <v>0.3</v>
      </c>
      <c r="DV256" s="7">
        <f t="shared" si="559"/>
        <v>0.25</v>
      </c>
      <c r="DW256" s="7">
        <f t="shared" si="693"/>
        <v>0.25</v>
      </c>
      <c r="DX256" s="7">
        <f t="shared" si="694"/>
        <v>1</v>
      </c>
      <c r="DY256" s="7">
        <f t="shared" si="664"/>
        <v>1</v>
      </c>
      <c r="DZ256" s="7">
        <f t="shared" si="665"/>
        <v>1</v>
      </c>
      <c r="EA256" s="7">
        <f t="shared" si="666"/>
        <v>1</v>
      </c>
      <c r="EB256" s="7">
        <f t="shared" si="667"/>
        <v>1</v>
      </c>
      <c r="EC256" s="7">
        <f t="shared" si="695"/>
        <v>1</v>
      </c>
      <c r="ED256" s="7">
        <f t="shared" si="560"/>
        <v>1</v>
      </c>
      <c r="EE256" s="7">
        <f t="shared" si="561"/>
        <v>1</v>
      </c>
      <c r="EF256" s="7">
        <f>IF(SUM(Data[[#This Row],[¿El agente presenta correctamente los beneficios del producto?23]:[¿El agente comunica beneficios emocionales al cliente?24]])=200%,100%,0%)</f>
        <v>1</v>
      </c>
      <c r="EG256" s="7">
        <f t="shared" si="562"/>
        <v>1</v>
      </c>
      <c r="EH256" s="7">
        <f t="shared" si="563"/>
        <v>1</v>
      </c>
      <c r="EI256" s="7">
        <f t="shared" si="564"/>
        <v>1</v>
      </c>
      <c r="EJ256" s="7">
        <f t="shared" si="696"/>
        <v>1</v>
      </c>
      <c r="EK256" s="7">
        <f t="shared" si="565"/>
        <v>1</v>
      </c>
      <c r="EL256" s="7">
        <f>+Data[[#This Row],[¿El agente explica los términos y condiciones del servicio?28]]</f>
        <v>1</v>
      </c>
      <c r="EM256" s="7">
        <f t="shared" si="566"/>
        <v>1</v>
      </c>
      <c r="EN256" s="7">
        <f>+Data[[#This Row],[¿El agente identifica correctamente la solicitud del cliente? 2]]</f>
        <v>1</v>
      </c>
      <c r="EO256" s="7">
        <f t="shared" si="567"/>
        <v>1</v>
      </c>
      <c r="EP256" s="7">
        <f t="shared" si="568"/>
        <v>1</v>
      </c>
      <c r="EQ256" s="7">
        <f t="shared" si="569"/>
        <v>1</v>
      </c>
      <c r="ER256" s="7">
        <f t="shared" si="697"/>
        <v>1</v>
      </c>
      <c r="ES256" s="7">
        <f t="shared" si="570"/>
        <v>1</v>
      </c>
      <c r="ET256" s="7">
        <f t="shared" si="571"/>
        <v>1</v>
      </c>
      <c r="EU256" s="7">
        <f t="shared" si="698"/>
        <v>1</v>
      </c>
      <c r="EV256" s="7">
        <f t="shared" si="572"/>
        <v>1</v>
      </c>
      <c r="EW256" s="7">
        <f t="shared" si="573"/>
        <v>1</v>
      </c>
      <c r="EX256" s="7">
        <f t="shared" si="668"/>
        <v>1</v>
      </c>
      <c r="EY256" s="7">
        <f t="shared" si="669"/>
        <v>1</v>
      </c>
      <c r="EZ256" s="7">
        <f t="shared" si="574"/>
        <v>1</v>
      </c>
      <c r="FA256" s="7">
        <f t="shared" si="670"/>
        <v>1</v>
      </c>
      <c r="FB256" s="7">
        <f t="shared" si="699"/>
        <v>1</v>
      </c>
      <c r="FC256" s="7">
        <f t="shared" si="700"/>
        <v>1</v>
      </c>
      <c r="FD256" s="7">
        <f t="shared" si="575"/>
        <v>1</v>
      </c>
      <c r="FE256" s="7">
        <f t="shared" si="576"/>
        <v>0</v>
      </c>
      <c r="FF256" s="7">
        <f t="shared" si="577"/>
        <v>1</v>
      </c>
      <c r="FG256" s="7">
        <f t="shared" si="578"/>
        <v>1</v>
      </c>
      <c r="FH256" s="7">
        <f t="shared" si="579"/>
        <v>0</v>
      </c>
      <c r="FI256" s="7">
        <f t="shared" si="580"/>
        <v>1</v>
      </c>
      <c r="FJ256" s="7">
        <f t="shared" si="701"/>
        <v>0</v>
      </c>
      <c r="FK256" s="7">
        <f t="shared" si="581"/>
        <v>1</v>
      </c>
      <c r="FL256" s="7">
        <f>+Data[[#This Row],[¿El agente gestiona la oferta según la campaña vigente?48]]</f>
        <v>1</v>
      </c>
      <c r="FM256" s="7">
        <f t="shared" si="582"/>
        <v>1</v>
      </c>
      <c r="FN256" s="7">
        <f t="shared" si="583"/>
        <v>1</v>
      </c>
      <c r="FO256" s="7">
        <f t="shared" si="584"/>
        <v>1</v>
      </c>
      <c r="FP256" s="7">
        <f t="shared" si="702"/>
        <v>1</v>
      </c>
      <c r="FQ256" s="7">
        <f t="shared" si="585"/>
        <v>1</v>
      </c>
      <c r="FR256" s="7">
        <f>+Data[[#This Row],[¿El agente registra correctamente todas las interacciones?52]]</f>
        <v>1</v>
      </c>
      <c r="FS256" s="7">
        <f t="shared" si="703"/>
        <v>0</v>
      </c>
      <c r="FT256" s="241">
        <f t="shared" si="586"/>
        <v>1</v>
      </c>
      <c r="FU256" s="7">
        <f>+Data[[#This Row],[¿El agente confirma la titularidad del cliente adecuadamente?53]]</f>
        <v>1</v>
      </c>
      <c r="FV256" s="241">
        <f t="shared" si="587"/>
        <v>1</v>
      </c>
      <c r="FW256" s="241">
        <f t="shared" si="588"/>
        <v>1</v>
      </c>
      <c r="FX256" s="7">
        <f t="shared" si="704"/>
        <v>1</v>
      </c>
      <c r="FY256" s="241">
        <f t="shared" si="589"/>
        <v>1</v>
      </c>
      <c r="FZ256" s="7">
        <f>+Data[[#This Row],[¿El agente evita compartir información sensible?56]]</f>
        <v>1</v>
      </c>
      <c r="GA256" s="7">
        <f t="shared" si="705"/>
        <v>1</v>
      </c>
      <c r="GB256" s="189">
        <f t="shared" si="706"/>
        <v>0.1</v>
      </c>
      <c r="GC256" s="189">
        <f t="shared" si="707"/>
        <v>0.3</v>
      </c>
      <c r="GD256" s="190">
        <f t="shared" si="708"/>
        <v>0</v>
      </c>
      <c r="GE256" s="190">
        <f t="shared" si="709"/>
        <v>0.3</v>
      </c>
      <c r="GF256" s="7">
        <f t="shared" si="710"/>
        <v>0.7</v>
      </c>
      <c r="GG256" s="187">
        <f>1</f>
        <v>1</v>
      </c>
      <c r="GH256" s="187">
        <f t="shared" si="590"/>
        <v>1</v>
      </c>
      <c r="GI256" t="str">
        <f t="shared" si="591"/>
        <v/>
      </c>
      <c r="GJ256" t="str">
        <f t="shared" si="592"/>
        <v/>
      </c>
      <c r="GK256" t="str">
        <f t="shared" si="593"/>
        <v/>
      </c>
      <c r="GN256" t="str">
        <f t="shared" si="594"/>
        <v/>
      </c>
      <c r="GO256" t="str">
        <f t="shared" si="595"/>
        <v/>
      </c>
      <c r="GP256" t="str">
        <f t="shared" si="596"/>
        <v/>
      </c>
      <c r="GQ256" t="str">
        <f t="shared" si="597"/>
        <v/>
      </c>
      <c r="GR256" t="str">
        <f t="shared" si="598"/>
        <v/>
      </c>
      <c r="GS256" t="str">
        <f t="shared" si="599"/>
        <v/>
      </c>
      <c r="GT256" t="str">
        <f t="shared" si="600"/>
        <v/>
      </c>
      <c r="GU256" t="e">
        <f>IF(#REF!="No",#REF!,"")</f>
        <v>#REF!</v>
      </c>
      <c r="GV256" t="str">
        <f t="shared" si="601"/>
        <v/>
      </c>
      <c r="GW256" t="str">
        <f t="shared" si="602"/>
        <v/>
      </c>
      <c r="GX256" t="str">
        <f t="shared" si="603"/>
        <v/>
      </c>
      <c r="GY256" t="str">
        <f t="shared" si="604"/>
        <v/>
      </c>
      <c r="GZ256" t="str">
        <f t="shared" si="605"/>
        <v/>
      </c>
      <c r="HA256" t="str">
        <f t="shared" si="606"/>
        <v/>
      </c>
      <c r="HB256" t="str">
        <f t="shared" si="607"/>
        <v/>
      </c>
      <c r="HC256" t="str">
        <f t="shared" si="608"/>
        <v/>
      </c>
      <c r="HD256" t="str">
        <f t="shared" si="609"/>
        <v/>
      </c>
      <c r="HE256" t="str">
        <f t="shared" si="610"/>
        <v/>
      </c>
      <c r="HF256" t="str">
        <f t="shared" si="611"/>
        <v/>
      </c>
      <c r="HG256" t="str">
        <f t="shared" si="612"/>
        <v/>
      </c>
      <c r="HH256" t="str">
        <f t="shared" si="613"/>
        <v/>
      </c>
      <c r="HI256" t="str">
        <f t="shared" si="614"/>
        <v/>
      </c>
      <c r="HJ256" t="str">
        <f t="shared" si="615"/>
        <v/>
      </c>
      <c r="HK256" t="str">
        <f t="shared" si="616"/>
        <v/>
      </c>
      <c r="HL256" t="str">
        <f t="shared" si="617"/>
        <v/>
      </c>
      <c r="HM256" t="str">
        <f t="shared" si="618"/>
        <v/>
      </c>
      <c r="HN256" t="str">
        <f t="shared" si="619"/>
        <v/>
      </c>
      <c r="HO256" t="str">
        <f t="shared" si="620"/>
        <v/>
      </c>
      <c r="HP256" t="str">
        <f t="shared" si="621"/>
        <v/>
      </c>
      <c r="HQ256" t="e">
        <f>IF(#REF!="No",#REF!,"")</f>
        <v>#REF!</v>
      </c>
      <c r="HR256" t="e">
        <f>IF(#REF!="No",#REF!,"")</f>
        <v>#REF!</v>
      </c>
      <c r="HS256" t="str">
        <f t="shared" si="622"/>
        <v/>
      </c>
      <c r="HT256" t="str">
        <f t="shared" si="623"/>
        <v xml:space="preserve">¿El agente realiza venta cruzada cuando corresponde? </v>
      </c>
      <c r="HU256" t="str">
        <f t="shared" si="624"/>
        <v/>
      </c>
      <c r="HV256" t="str">
        <f t="shared" si="625"/>
        <v/>
      </c>
      <c r="HW256" t="str">
        <f t="shared" si="626"/>
        <v xml:space="preserve">¿El agente realiza seguimiento adecuado al caso o solicitud? </v>
      </c>
      <c r="HX256" t="str">
        <f t="shared" si="627"/>
        <v/>
      </c>
      <c r="HY256" t="str">
        <f t="shared" si="628"/>
        <v/>
      </c>
      <c r="HZ256" t="str">
        <f t="shared" si="629"/>
        <v/>
      </c>
      <c r="IA256" t="str">
        <f t="shared" si="630"/>
        <v/>
      </c>
      <c r="IB256" t="str">
        <f t="shared" si="631"/>
        <v/>
      </c>
      <c r="IC256" t="str">
        <f t="shared" si="632"/>
        <v/>
      </c>
      <c r="ID256" s="187" t="str">
        <f t="shared" si="633"/>
        <v/>
      </c>
      <c r="IE256" s="187" t="str">
        <f t="shared" si="634"/>
        <v/>
      </c>
      <c r="IF256" s="187" t="str">
        <f t="shared" si="635"/>
        <v/>
      </c>
      <c r="IG256" s="187" t="str">
        <f t="shared" si="636"/>
        <v/>
      </c>
      <c r="IH256" s="78" t="str">
        <f>A256&amp;" "&amp;F256&amp;" "&amp;Data[[#This Row],[mes]]</f>
        <v>Abdiel Josafat Espinosa Outbound jun-26</v>
      </c>
      <c r="II256" s="78">
        <f t="shared" si="713"/>
        <v>2</v>
      </c>
      <c r="IJ256" s="78">
        <f t="shared" si="711"/>
        <v>0</v>
      </c>
      <c r="IK256" s="78">
        <f>IF(Data[[#This Row],[Muestra Critica]]&gt;0,Data[[#This Row],[Muestra Critica]],"")</f>
        <v>1</v>
      </c>
      <c r="IL256">
        <f>IF(IK256="","",COUNTIF($IK$3:$IK672,IK256))</f>
        <v>397</v>
      </c>
      <c r="IM256">
        <f t="shared" si="712"/>
        <v>0</v>
      </c>
      <c r="IN256" s="188" t="str">
        <f t="shared" si="637"/>
        <v>jun-26</v>
      </c>
      <c r="IO256" s="78"/>
      <c r="IP256" s="78"/>
      <c r="IQ256" s="78"/>
      <c r="IR256" s="78"/>
      <c r="IS256" s="78" t="str">
        <f ca="1">IFERROR(_xlfn.XLOOKUP(A:A,HC!B:B,HC!E:E,,0),0)</f>
        <v>&gt; 60 dias</v>
      </c>
    </row>
    <row r="257" spans="1:253" ht="15.5">
      <c r="A257" s="205" t="s">
        <v>322</v>
      </c>
      <c r="B257" s="205">
        <v>67732397</v>
      </c>
      <c r="C257" s="210">
        <v>46188</v>
      </c>
      <c r="D257" s="205" t="s">
        <v>441</v>
      </c>
      <c r="E257" s="205" t="s">
        <v>432</v>
      </c>
      <c r="F257" s="205" t="s">
        <v>32</v>
      </c>
      <c r="G257" s="205" t="s">
        <v>436</v>
      </c>
      <c r="H257" s="205" t="s">
        <v>457</v>
      </c>
      <c r="I257" s="206" t="s">
        <v>447</v>
      </c>
      <c r="J257" s="168" t="s">
        <v>33</v>
      </c>
      <c r="K257" s="168" t="s">
        <v>34</v>
      </c>
      <c r="L257" s="168" t="s">
        <v>33</v>
      </c>
      <c r="M257" s="168" t="s">
        <v>33</v>
      </c>
      <c r="N257" s="168" t="s">
        <v>33</v>
      </c>
      <c r="O257" s="168" t="s">
        <v>33</v>
      </c>
      <c r="P257" s="168" t="s">
        <v>33</v>
      </c>
      <c r="Q257" s="168" t="s">
        <v>33</v>
      </c>
      <c r="R257" s="168" t="s">
        <v>33</v>
      </c>
      <c r="S257" s="168" t="s">
        <v>33</v>
      </c>
      <c r="T257" s="168" t="s">
        <v>34</v>
      </c>
      <c r="U257" s="168" t="s">
        <v>33</v>
      </c>
      <c r="V257" s="169" t="s">
        <v>33</v>
      </c>
      <c r="W257" s="169" t="s">
        <v>33</v>
      </c>
      <c r="X257" s="169" t="s">
        <v>33</v>
      </c>
      <c r="Y257" s="169" t="s">
        <v>33</v>
      </c>
      <c r="Z257" s="169" t="s">
        <v>33</v>
      </c>
      <c r="AA257" s="169" t="s">
        <v>33</v>
      </c>
      <c r="AB257" s="169" t="s">
        <v>33</v>
      </c>
      <c r="AC257" s="169" t="s">
        <v>33</v>
      </c>
      <c r="AD257" s="169" t="s">
        <v>33</v>
      </c>
      <c r="AE257" s="169" t="s">
        <v>33</v>
      </c>
      <c r="AF257" s="169" t="s">
        <v>33</v>
      </c>
      <c r="AG257" s="169" t="s">
        <v>33</v>
      </c>
      <c r="AH257" s="169" t="s">
        <v>33</v>
      </c>
      <c r="AI257" s="169" t="s">
        <v>33</v>
      </c>
      <c r="AJ257" s="169" t="s">
        <v>33</v>
      </c>
      <c r="AK257" s="169" t="s">
        <v>33</v>
      </c>
      <c r="AL257" s="169" t="s">
        <v>33</v>
      </c>
      <c r="AM257" s="169" t="s">
        <v>33</v>
      </c>
      <c r="AN257" s="169" t="s">
        <v>33</v>
      </c>
      <c r="AO257" s="169" t="s">
        <v>33</v>
      </c>
      <c r="AP257" s="169" t="s">
        <v>33</v>
      </c>
      <c r="AQ257" s="169" t="s">
        <v>464</v>
      </c>
      <c r="AR257" s="169" t="s">
        <v>33</v>
      </c>
      <c r="AS257" s="169" t="s">
        <v>33</v>
      </c>
      <c r="AT257" s="169" t="s">
        <v>33</v>
      </c>
      <c r="AU257" s="169" t="s">
        <v>33</v>
      </c>
      <c r="AV257" s="169" t="s">
        <v>34</v>
      </c>
      <c r="AW257" s="169" t="s">
        <v>34</v>
      </c>
      <c r="AX257" s="169" t="s">
        <v>33</v>
      </c>
      <c r="AY257" s="169" t="s">
        <v>33</v>
      </c>
      <c r="AZ257" s="169" t="s">
        <v>33</v>
      </c>
      <c r="BA257" s="169" t="s">
        <v>33</v>
      </c>
      <c r="BB257" s="169" t="s">
        <v>33</v>
      </c>
      <c r="BC257" s="207" t="s">
        <v>33</v>
      </c>
      <c r="BD257" s="207" t="s">
        <v>33</v>
      </c>
      <c r="BE257" s="207" t="s">
        <v>33</v>
      </c>
      <c r="BF257" s="208" t="s">
        <v>33</v>
      </c>
      <c r="BG257" s="196"/>
      <c r="BH257" s="211" t="str">
        <f>Data[[#This Row],[Tipo de Muestra]]</f>
        <v>Critica</v>
      </c>
      <c r="BI257" s="196"/>
      <c r="BJ257" s="196"/>
      <c r="BK257">
        <f t="shared" si="545"/>
        <v>1</v>
      </c>
      <c r="BL257">
        <f t="shared" si="546"/>
        <v>0</v>
      </c>
      <c r="BM257">
        <f t="shared" si="672"/>
        <v>1</v>
      </c>
      <c r="BN257">
        <f t="shared" si="673"/>
        <v>1</v>
      </c>
      <c r="BO257">
        <f t="shared" si="674"/>
        <v>1</v>
      </c>
      <c r="BP257">
        <f t="shared" si="675"/>
        <v>1</v>
      </c>
      <c r="BQ257">
        <f t="shared" si="676"/>
        <v>1</v>
      </c>
      <c r="BR257">
        <f t="shared" si="677"/>
        <v>1</v>
      </c>
      <c r="BS257">
        <f t="shared" si="678"/>
        <v>1</v>
      </c>
      <c r="BT257">
        <f t="shared" si="679"/>
        <v>1</v>
      </c>
      <c r="BU257">
        <f t="shared" si="680"/>
        <v>0</v>
      </c>
      <c r="BV257">
        <f t="shared" si="681"/>
        <v>1</v>
      </c>
      <c r="BW257">
        <f t="shared" si="682"/>
        <v>1</v>
      </c>
      <c r="BX257">
        <f t="shared" si="683"/>
        <v>1</v>
      </c>
      <c r="BY257">
        <f t="shared" si="684"/>
        <v>1</v>
      </c>
      <c r="BZ257">
        <f t="shared" si="685"/>
        <v>1</v>
      </c>
      <c r="CA257">
        <f t="shared" si="686"/>
        <v>1</v>
      </c>
      <c r="CB257">
        <f t="shared" si="687"/>
        <v>1</v>
      </c>
      <c r="CC257">
        <f t="shared" si="688"/>
        <v>1</v>
      </c>
      <c r="CD257">
        <f t="shared" si="689"/>
        <v>1</v>
      </c>
      <c r="CE257">
        <f t="shared" si="690"/>
        <v>1</v>
      </c>
      <c r="CF257">
        <f t="shared" si="638"/>
        <v>1</v>
      </c>
      <c r="CG257">
        <f t="shared" si="639"/>
        <v>1</v>
      </c>
      <c r="CH257">
        <f t="shared" si="640"/>
        <v>1</v>
      </c>
      <c r="CI257">
        <f t="shared" si="641"/>
        <v>1</v>
      </c>
      <c r="CJ257">
        <f t="shared" si="642"/>
        <v>1</v>
      </c>
      <c r="CK257">
        <f t="shared" si="643"/>
        <v>1</v>
      </c>
      <c r="CL257">
        <f t="shared" si="644"/>
        <v>1</v>
      </c>
      <c r="CM257">
        <f t="shared" si="645"/>
        <v>1</v>
      </c>
      <c r="CN257">
        <f t="shared" si="646"/>
        <v>1</v>
      </c>
      <c r="CO257">
        <f t="shared" si="647"/>
        <v>1</v>
      </c>
      <c r="CP257">
        <f t="shared" si="648"/>
        <v>1</v>
      </c>
      <c r="CQ257">
        <f t="shared" si="649"/>
        <v>1</v>
      </c>
      <c r="CR257">
        <f t="shared" si="650"/>
        <v>1</v>
      </c>
      <c r="CS257">
        <f t="shared" si="651"/>
        <v>1</v>
      </c>
      <c r="CT257">
        <f t="shared" si="652"/>
        <v>1</v>
      </c>
      <c r="CU257">
        <f t="shared" si="653"/>
        <v>1</v>
      </c>
      <c r="CV257">
        <f t="shared" si="654"/>
        <v>0</v>
      </c>
      <c r="CW257">
        <f t="shared" si="655"/>
        <v>0</v>
      </c>
      <c r="CX257">
        <f t="shared" si="656"/>
        <v>1</v>
      </c>
      <c r="CY257">
        <f t="shared" si="657"/>
        <v>1</v>
      </c>
      <c r="CZ257">
        <f t="shared" si="658"/>
        <v>1</v>
      </c>
      <c r="DA257">
        <f t="shared" si="659"/>
        <v>1</v>
      </c>
      <c r="DB257">
        <f t="shared" si="660"/>
        <v>1</v>
      </c>
      <c r="DC257" s="187">
        <f t="shared" si="661"/>
        <v>1</v>
      </c>
      <c r="DD257" s="187">
        <f t="shared" si="662"/>
        <v>1</v>
      </c>
      <c r="DE257" s="187">
        <f t="shared" si="663"/>
        <v>1</v>
      </c>
      <c r="DF257" s="187">
        <f t="shared" si="547"/>
        <v>1</v>
      </c>
      <c r="DG257">
        <f t="shared" si="691"/>
        <v>1</v>
      </c>
      <c r="DH257" s="7">
        <f t="shared" si="548"/>
        <v>0.15</v>
      </c>
      <c r="DI257" s="7">
        <f t="shared" si="549"/>
        <v>0</v>
      </c>
      <c r="DJ257" s="7">
        <f t="shared" si="550"/>
        <v>0.15</v>
      </c>
      <c r="DK257" s="7">
        <f t="shared" si="692"/>
        <v>0</v>
      </c>
      <c r="DL257" s="7">
        <f t="shared" si="551"/>
        <v>0.3</v>
      </c>
      <c r="DM257" s="7">
        <f t="shared" si="552"/>
        <v>0.3</v>
      </c>
      <c r="DN257" s="7">
        <f t="shared" si="553"/>
        <v>0.3</v>
      </c>
      <c r="DO257" s="7">
        <f t="shared" si="554"/>
        <v>0.3</v>
      </c>
      <c r="DP257" s="7">
        <f>IF(MIN(Data[[#This Row],[¿El agente demuestra escucha activa durante la gestión?6]:[¿El agente parafrasea para confirmar entendimiento?9]])=0,0,30%)</f>
        <v>0.3</v>
      </c>
      <c r="DQ257" s="7">
        <f t="shared" si="555"/>
        <v>0.3</v>
      </c>
      <c r="DR257" s="7">
        <f t="shared" si="556"/>
        <v>0.3</v>
      </c>
      <c r="DS257" s="7">
        <f t="shared" si="557"/>
        <v>0.3</v>
      </c>
      <c r="DT257" s="7">
        <f t="shared" si="558"/>
        <v>0</v>
      </c>
      <c r="DU257" s="7">
        <f>IF(MIN(Data[[#This Row],[¿El agente adapta su comunicación al cliente?11]:[¿El agente utiliza el plural corporativo correctamente?14]])=0,0,30%)</f>
        <v>0</v>
      </c>
      <c r="DV257" s="7">
        <f t="shared" si="559"/>
        <v>0.25</v>
      </c>
      <c r="DW257" s="7">
        <f t="shared" si="693"/>
        <v>0.25</v>
      </c>
      <c r="DX257" s="7">
        <f t="shared" si="694"/>
        <v>0.55000000000000004</v>
      </c>
      <c r="DY257" s="7">
        <f t="shared" si="664"/>
        <v>1</v>
      </c>
      <c r="DZ257" s="7">
        <f t="shared" si="665"/>
        <v>1</v>
      </c>
      <c r="EA257" s="7">
        <f t="shared" si="666"/>
        <v>1</v>
      </c>
      <c r="EB257" s="7">
        <f t="shared" si="667"/>
        <v>1</v>
      </c>
      <c r="EC257" s="7">
        <f t="shared" si="695"/>
        <v>1</v>
      </c>
      <c r="ED257" s="7">
        <f t="shared" si="560"/>
        <v>1</v>
      </c>
      <c r="EE257" s="7">
        <f t="shared" si="561"/>
        <v>1</v>
      </c>
      <c r="EF257" s="7">
        <f>IF(SUM(Data[[#This Row],[¿El agente presenta correctamente los beneficios del producto?23]:[¿El agente comunica beneficios emocionales al cliente?24]])=200%,100%,0%)</f>
        <v>1</v>
      </c>
      <c r="EG257" s="7">
        <f t="shared" si="562"/>
        <v>1</v>
      </c>
      <c r="EH257" s="7">
        <f t="shared" si="563"/>
        <v>1</v>
      </c>
      <c r="EI257" s="7">
        <f t="shared" si="564"/>
        <v>1</v>
      </c>
      <c r="EJ257" s="7">
        <f t="shared" si="696"/>
        <v>1</v>
      </c>
      <c r="EK257" s="7">
        <f t="shared" si="565"/>
        <v>1</v>
      </c>
      <c r="EL257" s="7">
        <f>+Data[[#This Row],[¿El agente explica los términos y condiciones del servicio?28]]</f>
        <v>1</v>
      </c>
      <c r="EM257" s="7">
        <f t="shared" si="566"/>
        <v>1</v>
      </c>
      <c r="EN257" s="7">
        <f>+Data[[#This Row],[¿El agente identifica correctamente la solicitud del cliente? 2]]</f>
        <v>1</v>
      </c>
      <c r="EO257" s="7">
        <f t="shared" si="567"/>
        <v>1</v>
      </c>
      <c r="EP257" s="7">
        <f t="shared" si="568"/>
        <v>1</v>
      </c>
      <c r="EQ257" s="7">
        <f t="shared" si="569"/>
        <v>1</v>
      </c>
      <c r="ER257" s="7">
        <f t="shared" si="697"/>
        <v>1</v>
      </c>
      <c r="ES257" s="7">
        <f t="shared" si="570"/>
        <v>1</v>
      </c>
      <c r="ET257" s="7">
        <f t="shared" si="571"/>
        <v>1</v>
      </c>
      <c r="EU257" s="7">
        <f t="shared" si="698"/>
        <v>1</v>
      </c>
      <c r="EV257" s="7">
        <f t="shared" si="572"/>
        <v>1</v>
      </c>
      <c r="EW257" s="7">
        <f t="shared" si="573"/>
        <v>1</v>
      </c>
      <c r="EX257" s="7">
        <f t="shared" si="668"/>
        <v>1</v>
      </c>
      <c r="EY257" s="7">
        <f t="shared" si="669"/>
        <v>1</v>
      </c>
      <c r="EZ257" s="7">
        <f t="shared" si="574"/>
        <v>1</v>
      </c>
      <c r="FA257" s="7">
        <f t="shared" si="670"/>
        <v>1</v>
      </c>
      <c r="FB257" s="7">
        <f t="shared" si="699"/>
        <v>1</v>
      </c>
      <c r="FC257" s="7">
        <f t="shared" si="700"/>
        <v>1</v>
      </c>
      <c r="FD257" s="7">
        <f t="shared" si="575"/>
        <v>1</v>
      </c>
      <c r="FE257" s="7">
        <f t="shared" si="576"/>
        <v>1</v>
      </c>
      <c r="FF257" s="7">
        <f t="shared" si="577"/>
        <v>1</v>
      </c>
      <c r="FG257" s="7">
        <f t="shared" si="578"/>
        <v>1</v>
      </c>
      <c r="FH257" s="7">
        <f t="shared" si="579"/>
        <v>0</v>
      </c>
      <c r="FI257" s="7">
        <f t="shared" si="580"/>
        <v>0</v>
      </c>
      <c r="FJ257" s="7">
        <f t="shared" si="701"/>
        <v>0</v>
      </c>
      <c r="FK257" s="7">
        <f t="shared" si="581"/>
        <v>1</v>
      </c>
      <c r="FL257" s="7">
        <f>+Data[[#This Row],[¿El agente gestiona la oferta según la campaña vigente?48]]</f>
        <v>1</v>
      </c>
      <c r="FM257" s="7">
        <f t="shared" si="582"/>
        <v>1</v>
      </c>
      <c r="FN257" s="7">
        <f t="shared" si="583"/>
        <v>1</v>
      </c>
      <c r="FO257" s="7">
        <f t="shared" si="584"/>
        <v>1</v>
      </c>
      <c r="FP257" s="7">
        <f t="shared" si="702"/>
        <v>1</v>
      </c>
      <c r="FQ257" s="7">
        <f t="shared" si="585"/>
        <v>1</v>
      </c>
      <c r="FR257" s="7">
        <f>+Data[[#This Row],[¿El agente registra correctamente todas las interacciones?52]]</f>
        <v>1</v>
      </c>
      <c r="FS257" s="7">
        <f t="shared" si="703"/>
        <v>0</v>
      </c>
      <c r="FT257" s="241">
        <f t="shared" si="586"/>
        <v>1</v>
      </c>
      <c r="FU257" s="7">
        <f>+Data[[#This Row],[¿El agente confirma la titularidad del cliente adecuadamente?53]]</f>
        <v>1</v>
      </c>
      <c r="FV257" s="241">
        <f t="shared" si="587"/>
        <v>1</v>
      </c>
      <c r="FW257" s="241">
        <f t="shared" si="588"/>
        <v>1</v>
      </c>
      <c r="FX257" s="7">
        <f t="shared" si="704"/>
        <v>1</v>
      </c>
      <c r="FY257" s="241">
        <f t="shared" si="589"/>
        <v>1</v>
      </c>
      <c r="FZ257" s="7">
        <f>+Data[[#This Row],[¿El agente evita compartir información sensible?56]]</f>
        <v>1</v>
      </c>
      <c r="GA257" s="7">
        <f t="shared" si="705"/>
        <v>1</v>
      </c>
      <c r="GB257" s="189">
        <f t="shared" si="706"/>
        <v>5.5000000000000007E-2</v>
      </c>
      <c r="GC257" s="189">
        <f t="shared" si="707"/>
        <v>0.3</v>
      </c>
      <c r="GD257" s="190">
        <f t="shared" si="708"/>
        <v>0</v>
      </c>
      <c r="GE257" s="190">
        <f t="shared" si="709"/>
        <v>0.3</v>
      </c>
      <c r="GF257" s="7">
        <f t="shared" si="710"/>
        <v>0.65500000000000003</v>
      </c>
      <c r="GG257" s="187">
        <f>1</f>
        <v>1</v>
      </c>
      <c r="GH257" s="187">
        <f t="shared" si="590"/>
        <v>1</v>
      </c>
      <c r="GI257" t="str">
        <f t="shared" si="591"/>
        <v/>
      </c>
      <c r="GJ257" t="str">
        <f t="shared" si="592"/>
        <v xml:space="preserve">¿El agente personaliza la interacción? </v>
      </c>
      <c r="GK257" t="str">
        <f t="shared" si="593"/>
        <v/>
      </c>
      <c r="GN257" t="str">
        <f t="shared" si="594"/>
        <v/>
      </c>
      <c r="GO257" t="str">
        <f t="shared" si="595"/>
        <v/>
      </c>
      <c r="GP257" t="str">
        <f t="shared" si="596"/>
        <v/>
      </c>
      <c r="GQ257" t="str">
        <f t="shared" si="597"/>
        <v/>
      </c>
      <c r="GR257" t="str">
        <f t="shared" si="598"/>
        <v/>
      </c>
      <c r="GS257" t="str">
        <f t="shared" si="599"/>
        <v xml:space="preserve">¿El agente utiliza el plural corporativo correctamente? </v>
      </c>
      <c r="GT257" t="str">
        <f t="shared" si="600"/>
        <v/>
      </c>
      <c r="GU257" t="e">
        <f>IF(#REF!="No",#REF!,"")</f>
        <v>#REF!</v>
      </c>
      <c r="GV257" t="str">
        <f t="shared" si="601"/>
        <v/>
      </c>
      <c r="GW257" t="str">
        <f t="shared" si="602"/>
        <v/>
      </c>
      <c r="GX257" t="str">
        <f t="shared" si="603"/>
        <v/>
      </c>
      <c r="GY257" t="str">
        <f t="shared" si="604"/>
        <v/>
      </c>
      <c r="GZ257" t="str">
        <f t="shared" si="605"/>
        <v/>
      </c>
      <c r="HA257" t="str">
        <f t="shared" si="606"/>
        <v/>
      </c>
      <c r="HB257" t="str">
        <f t="shared" si="607"/>
        <v/>
      </c>
      <c r="HC257" t="str">
        <f t="shared" si="608"/>
        <v/>
      </c>
      <c r="HD257" t="str">
        <f t="shared" si="609"/>
        <v/>
      </c>
      <c r="HE257" t="str">
        <f t="shared" si="610"/>
        <v/>
      </c>
      <c r="HF257" t="str">
        <f t="shared" si="611"/>
        <v/>
      </c>
      <c r="HG257" t="str">
        <f t="shared" si="612"/>
        <v/>
      </c>
      <c r="HH257" t="str">
        <f t="shared" si="613"/>
        <v/>
      </c>
      <c r="HI257" t="str">
        <f t="shared" si="614"/>
        <v/>
      </c>
      <c r="HJ257" t="str">
        <f t="shared" si="615"/>
        <v/>
      </c>
      <c r="HK257" t="str">
        <f t="shared" si="616"/>
        <v/>
      </c>
      <c r="HL257" t="str">
        <f t="shared" si="617"/>
        <v/>
      </c>
      <c r="HM257" t="str">
        <f t="shared" si="618"/>
        <v/>
      </c>
      <c r="HN257" t="str">
        <f t="shared" si="619"/>
        <v/>
      </c>
      <c r="HO257" t="str">
        <f t="shared" si="620"/>
        <v/>
      </c>
      <c r="HP257" t="str">
        <f t="shared" si="621"/>
        <v/>
      </c>
      <c r="HQ257" t="e">
        <f>IF(#REF!="No",#REF!,"")</f>
        <v>#REF!</v>
      </c>
      <c r="HR257" t="e">
        <f>IF(#REF!="No",#REF!,"")</f>
        <v>#REF!</v>
      </c>
      <c r="HS257" t="str">
        <f t="shared" si="622"/>
        <v/>
      </c>
      <c r="HT257" t="str">
        <f t="shared" si="623"/>
        <v/>
      </c>
      <c r="HU257" t="str">
        <f t="shared" si="624"/>
        <v/>
      </c>
      <c r="HV257" t="str">
        <f t="shared" si="625"/>
        <v/>
      </c>
      <c r="HW257" t="str">
        <f t="shared" si="626"/>
        <v xml:space="preserve">¿El agente realiza seguimiento adecuado al caso o solicitud? </v>
      </c>
      <c r="HX257" t="str">
        <f t="shared" si="627"/>
        <v xml:space="preserve">¿El agente maneja correctamente las objeciones del cliente? </v>
      </c>
      <c r="HY257" t="str">
        <f t="shared" si="628"/>
        <v/>
      </c>
      <c r="HZ257" t="str">
        <f t="shared" si="629"/>
        <v/>
      </c>
      <c r="IA257" t="str">
        <f t="shared" si="630"/>
        <v/>
      </c>
      <c r="IB257" t="str">
        <f t="shared" si="631"/>
        <v/>
      </c>
      <c r="IC257" t="str">
        <f t="shared" si="632"/>
        <v/>
      </c>
      <c r="ID257" s="187" t="str">
        <f t="shared" si="633"/>
        <v/>
      </c>
      <c r="IE257" s="187" t="str">
        <f t="shared" si="634"/>
        <v/>
      </c>
      <c r="IF257" s="187" t="str">
        <f t="shared" si="635"/>
        <v/>
      </c>
      <c r="IG257" s="187" t="str">
        <f t="shared" si="636"/>
        <v/>
      </c>
      <c r="IH257" s="78" t="str">
        <f>A257&amp;" "&amp;F257&amp;" "&amp;Data[[#This Row],[mes]]</f>
        <v>Gustavo De Jesús Carrión Peréz Outbound jun-26</v>
      </c>
      <c r="II257" s="78">
        <f t="shared" si="713"/>
        <v>2</v>
      </c>
      <c r="IJ257" s="78">
        <f t="shared" si="711"/>
        <v>0</v>
      </c>
      <c r="IK257" s="78">
        <f>IF(Data[[#This Row],[Muestra Critica]]&gt;0,Data[[#This Row],[Muestra Critica]],"")</f>
        <v>1</v>
      </c>
      <c r="IL257">
        <f>IF(IK257="","",COUNTIF($IK$3:$IK673,IK257))</f>
        <v>397</v>
      </c>
      <c r="IM257">
        <f t="shared" si="712"/>
        <v>0</v>
      </c>
      <c r="IN257" s="188" t="str">
        <f t="shared" si="637"/>
        <v>jun-26</v>
      </c>
      <c r="IO257" s="78"/>
      <c r="IP257" s="78"/>
      <c r="IQ257" s="78"/>
      <c r="IR257" s="78"/>
      <c r="IS257" s="78" t="str">
        <f ca="1">IFERROR(_xlfn.XLOOKUP(A:A,HC!B:B,HC!E:E,,0),0)</f>
        <v>&gt; 60 dias</v>
      </c>
    </row>
    <row r="258" spans="1:253" ht="15.5">
      <c r="A258" s="205" t="s">
        <v>323</v>
      </c>
      <c r="B258" s="205">
        <v>60611228</v>
      </c>
      <c r="C258" s="210">
        <v>46188</v>
      </c>
      <c r="D258" s="235" t="s">
        <v>449</v>
      </c>
      <c r="E258" s="205" t="s">
        <v>434</v>
      </c>
      <c r="F258" s="205" t="s">
        <v>32</v>
      </c>
      <c r="G258" s="205" t="s">
        <v>436</v>
      </c>
      <c r="H258" s="205" t="s">
        <v>457</v>
      </c>
      <c r="I258" s="206" t="s">
        <v>447</v>
      </c>
      <c r="J258" s="168" t="s">
        <v>33</v>
      </c>
      <c r="K258" s="168" t="s">
        <v>33</v>
      </c>
      <c r="L258" s="168" t="s">
        <v>33</v>
      </c>
      <c r="M258" s="168" t="s">
        <v>33</v>
      </c>
      <c r="N258" s="168" t="s">
        <v>33</v>
      </c>
      <c r="O258" s="168" t="s">
        <v>33</v>
      </c>
      <c r="P258" s="168" t="s">
        <v>33</v>
      </c>
      <c r="Q258" s="168" t="s">
        <v>33</v>
      </c>
      <c r="R258" s="168" t="s">
        <v>33</v>
      </c>
      <c r="S258" s="168" t="s">
        <v>33</v>
      </c>
      <c r="T258" s="168" t="s">
        <v>33</v>
      </c>
      <c r="U258" s="168" t="s">
        <v>33</v>
      </c>
      <c r="V258" s="169" t="s">
        <v>33</v>
      </c>
      <c r="W258" s="169" t="s">
        <v>33</v>
      </c>
      <c r="X258" s="169" t="s">
        <v>33</v>
      </c>
      <c r="Y258" s="169" t="s">
        <v>33</v>
      </c>
      <c r="Z258" s="169" t="s">
        <v>34</v>
      </c>
      <c r="AA258" s="169" t="s">
        <v>33</v>
      </c>
      <c r="AB258" s="169" t="s">
        <v>33</v>
      </c>
      <c r="AC258" s="169" t="s">
        <v>33</v>
      </c>
      <c r="AD258" s="169" t="s">
        <v>33</v>
      </c>
      <c r="AE258" s="169" t="s">
        <v>33</v>
      </c>
      <c r="AF258" s="169" t="s">
        <v>33</v>
      </c>
      <c r="AG258" s="169" t="s">
        <v>33</v>
      </c>
      <c r="AH258" s="169" t="s">
        <v>33</v>
      </c>
      <c r="AI258" s="169" t="s">
        <v>33</v>
      </c>
      <c r="AJ258" s="169" t="s">
        <v>33</v>
      </c>
      <c r="AK258" s="169" t="s">
        <v>33</v>
      </c>
      <c r="AL258" s="169" t="s">
        <v>33</v>
      </c>
      <c r="AM258" s="169" t="s">
        <v>33</v>
      </c>
      <c r="AN258" s="169" t="s">
        <v>33</v>
      </c>
      <c r="AO258" s="169" t="s">
        <v>33</v>
      </c>
      <c r="AP258" s="169" t="s">
        <v>33</v>
      </c>
      <c r="AQ258" s="169" t="s">
        <v>464</v>
      </c>
      <c r="AR258" s="169" t="s">
        <v>34</v>
      </c>
      <c r="AS258" s="169" t="s">
        <v>34</v>
      </c>
      <c r="AT258" s="169" t="s">
        <v>33</v>
      </c>
      <c r="AU258" s="169" t="s">
        <v>33</v>
      </c>
      <c r="AV258" s="169" t="s">
        <v>34</v>
      </c>
      <c r="AW258" s="169" t="s">
        <v>34</v>
      </c>
      <c r="AX258" s="169" t="s">
        <v>33</v>
      </c>
      <c r="AY258" s="169" t="s">
        <v>33</v>
      </c>
      <c r="AZ258" s="169" t="s">
        <v>33</v>
      </c>
      <c r="BA258" s="169" t="s">
        <v>33</v>
      </c>
      <c r="BB258" s="169" t="s">
        <v>33</v>
      </c>
      <c r="BC258" s="207" t="s">
        <v>33</v>
      </c>
      <c r="BD258" s="207" t="s">
        <v>33</v>
      </c>
      <c r="BE258" s="207" t="s">
        <v>33</v>
      </c>
      <c r="BF258" s="208" t="s">
        <v>33</v>
      </c>
      <c r="BG258" s="196"/>
      <c r="BH258" s="211" t="str">
        <f>Data[[#This Row],[Tipo de Muestra]]</f>
        <v>Critica</v>
      </c>
      <c r="BI258" s="196"/>
      <c r="BJ258" s="196"/>
      <c r="BK258">
        <f t="shared" si="545"/>
        <v>1</v>
      </c>
      <c r="BL258">
        <f t="shared" si="546"/>
        <v>1</v>
      </c>
      <c r="BM258">
        <f t="shared" si="672"/>
        <v>1</v>
      </c>
      <c r="BN258">
        <f t="shared" si="673"/>
        <v>1</v>
      </c>
      <c r="BO258">
        <f t="shared" si="674"/>
        <v>1</v>
      </c>
      <c r="BP258">
        <f t="shared" si="675"/>
        <v>1</v>
      </c>
      <c r="BQ258">
        <f t="shared" si="676"/>
        <v>1</v>
      </c>
      <c r="BR258">
        <f t="shared" si="677"/>
        <v>1</v>
      </c>
      <c r="BS258">
        <f t="shared" si="678"/>
        <v>1</v>
      </c>
      <c r="BT258">
        <f t="shared" si="679"/>
        <v>1</v>
      </c>
      <c r="BU258">
        <f t="shared" si="680"/>
        <v>1</v>
      </c>
      <c r="BV258">
        <f t="shared" si="681"/>
        <v>1</v>
      </c>
      <c r="BW258">
        <f t="shared" si="682"/>
        <v>1</v>
      </c>
      <c r="BX258">
        <f t="shared" si="683"/>
        <v>1</v>
      </c>
      <c r="BY258">
        <f t="shared" si="684"/>
        <v>1</v>
      </c>
      <c r="BZ258">
        <f t="shared" si="685"/>
        <v>1</v>
      </c>
      <c r="CA258">
        <f t="shared" si="686"/>
        <v>0</v>
      </c>
      <c r="CB258">
        <f t="shared" si="687"/>
        <v>1</v>
      </c>
      <c r="CC258">
        <f t="shared" si="688"/>
        <v>1</v>
      </c>
      <c r="CD258">
        <f t="shared" si="689"/>
        <v>1</v>
      </c>
      <c r="CE258">
        <f t="shared" si="690"/>
        <v>1</v>
      </c>
      <c r="CF258">
        <f t="shared" si="638"/>
        <v>1</v>
      </c>
      <c r="CG258">
        <f t="shared" si="639"/>
        <v>1</v>
      </c>
      <c r="CH258">
        <f t="shared" si="640"/>
        <v>1</v>
      </c>
      <c r="CI258">
        <f t="shared" si="641"/>
        <v>1</v>
      </c>
      <c r="CJ258">
        <f t="shared" si="642"/>
        <v>1</v>
      </c>
      <c r="CK258">
        <f t="shared" si="643"/>
        <v>1</v>
      </c>
      <c r="CL258">
        <f t="shared" si="644"/>
        <v>1</v>
      </c>
      <c r="CM258">
        <f t="shared" si="645"/>
        <v>1</v>
      </c>
      <c r="CN258">
        <f t="shared" si="646"/>
        <v>1</v>
      </c>
      <c r="CO258">
        <f t="shared" si="647"/>
        <v>1</v>
      </c>
      <c r="CP258">
        <f t="shared" si="648"/>
        <v>1</v>
      </c>
      <c r="CQ258">
        <f t="shared" si="649"/>
        <v>1</v>
      </c>
      <c r="CR258">
        <f t="shared" si="650"/>
        <v>0</v>
      </c>
      <c r="CS258">
        <f t="shared" si="651"/>
        <v>0</v>
      </c>
      <c r="CT258">
        <f t="shared" si="652"/>
        <v>1</v>
      </c>
      <c r="CU258">
        <f t="shared" si="653"/>
        <v>1</v>
      </c>
      <c r="CV258">
        <f t="shared" si="654"/>
        <v>0</v>
      </c>
      <c r="CW258">
        <f t="shared" si="655"/>
        <v>0</v>
      </c>
      <c r="CX258">
        <f t="shared" si="656"/>
        <v>1</v>
      </c>
      <c r="CY258">
        <f t="shared" si="657"/>
        <v>1</v>
      </c>
      <c r="CZ258">
        <f t="shared" si="658"/>
        <v>1</v>
      </c>
      <c r="DA258">
        <f t="shared" si="659"/>
        <v>1</v>
      </c>
      <c r="DB258">
        <f t="shared" si="660"/>
        <v>1</v>
      </c>
      <c r="DC258" s="187">
        <f t="shared" si="661"/>
        <v>1</v>
      </c>
      <c r="DD258" s="187">
        <f t="shared" si="662"/>
        <v>1</v>
      </c>
      <c r="DE258" s="187">
        <f t="shared" si="663"/>
        <v>1</v>
      </c>
      <c r="DF258" s="187">
        <f t="shared" si="547"/>
        <v>1</v>
      </c>
      <c r="DG258">
        <f t="shared" si="691"/>
        <v>1</v>
      </c>
      <c r="DH258" s="7">
        <f t="shared" si="548"/>
        <v>0.15</v>
      </c>
      <c r="DI258" s="7">
        <f t="shared" si="549"/>
        <v>0.15</v>
      </c>
      <c r="DJ258" s="7">
        <f t="shared" si="550"/>
        <v>0.15</v>
      </c>
      <c r="DK258" s="7">
        <f t="shared" si="692"/>
        <v>0.15</v>
      </c>
      <c r="DL258" s="7">
        <f t="shared" si="551"/>
        <v>0.3</v>
      </c>
      <c r="DM258" s="7">
        <f t="shared" si="552"/>
        <v>0.3</v>
      </c>
      <c r="DN258" s="7">
        <f t="shared" si="553"/>
        <v>0.3</v>
      </c>
      <c r="DO258" s="7">
        <f t="shared" si="554"/>
        <v>0.3</v>
      </c>
      <c r="DP258" s="7">
        <f>IF(MIN(Data[[#This Row],[¿El agente demuestra escucha activa durante la gestión?6]:[¿El agente parafrasea para confirmar entendimiento?9]])=0,0,30%)</f>
        <v>0.3</v>
      </c>
      <c r="DQ258" s="7">
        <f t="shared" si="555"/>
        <v>0.3</v>
      </c>
      <c r="DR258" s="7">
        <f t="shared" si="556"/>
        <v>0.3</v>
      </c>
      <c r="DS258" s="7">
        <f t="shared" si="557"/>
        <v>0.3</v>
      </c>
      <c r="DT258" s="7">
        <f t="shared" si="558"/>
        <v>0.3</v>
      </c>
      <c r="DU258" s="7">
        <f>IF(MIN(Data[[#This Row],[¿El agente adapta su comunicación al cliente?11]:[¿El agente utiliza el plural corporativo correctamente?14]])=0,0,30%)</f>
        <v>0.3</v>
      </c>
      <c r="DV258" s="7">
        <f t="shared" si="559"/>
        <v>0.25</v>
      </c>
      <c r="DW258" s="7">
        <f t="shared" si="693"/>
        <v>0.25</v>
      </c>
      <c r="DX258" s="7">
        <f t="shared" si="694"/>
        <v>1</v>
      </c>
      <c r="DY258" s="7">
        <f t="shared" si="664"/>
        <v>1</v>
      </c>
      <c r="DZ258" s="7">
        <f t="shared" si="665"/>
        <v>1</v>
      </c>
      <c r="EA258" s="7">
        <f t="shared" si="666"/>
        <v>1</v>
      </c>
      <c r="EB258" s="7">
        <f t="shared" si="667"/>
        <v>1</v>
      </c>
      <c r="EC258" s="7">
        <f t="shared" si="695"/>
        <v>1</v>
      </c>
      <c r="ED258" s="7">
        <f t="shared" si="560"/>
        <v>0</v>
      </c>
      <c r="EE258" s="7">
        <f t="shared" si="561"/>
        <v>1</v>
      </c>
      <c r="EF258" s="7">
        <f>IF(SUM(Data[[#This Row],[¿El agente presenta correctamente los beneficios del producto?23]:[¿El agente comunica beneficios emocionales al cliente?24]])=200%,100%,0%)</f>
        <v>0</v>
      </c>
      <c r="EG258" s="7">
        <f t="shared" si="562"/>
        <v>1</v>
      </c>
      <c r="EH258" s="7">
        <f t="shared" si="563"/>
        <v>1</v>
      </c>
      <c r="EI258" s="7">
        <f t="shared" si="564"/>
        <v>1</v>
      </c>
      <c r="EJ258" s="7">
        <f t="shared" si="696"/>
        <v>1</v>
      </c>
      <c r="EK258" s="7">
        <f t="shared" si="565"/>
        <v>1</v>
      </c>
      <c r="EL258" s="7">
        <f>+Data[[#This Row],[¿El agente explica los términos y condiciones del servicio?28]]</f>
        <v>1</v>
      </c>
      <c r="EM258" s="7">
        <f t="shared" si="566"/>
        <v>1</v>
      </c>
      <c r="EN258" s="7">
        <f>+Data[[#This Row],[¿El agente identifica correctamente la solicitud del cliente? 2]]</f>
        <v>1</v>
      </c>
      <c r="EO258" s="7">
        <f t="shared" si="567"/>
        <v>1</v>
      </c>
      <c r="EP258" s="7">
        <f t="shared" si="568"/>
        <v>1</v>
      </c>
      <c r="EQ258" s="7">
        <f t="shared" si="569"/>
        <v>1</v>
      </c>
      <c r="ER258" s="7">
        <f t="shared" si="697"/>
        <v>1</v>
      </c>
      <c r="ES258" s="7">
        <f t="shared" si="570"/>
        <v>1</v>
      </c>
      <c r="ET258" s="7">
        <f t="shared" si="571"/>
        <v>1</v>
      </c>
      <c r="EU258" s="7">
        <f t="shared" si="698"/>
        <v>1</v>
      </c>
      <c r="EV258" s="7">
        <f t="shared" si="572"/>
        <v>1</v>
      </c>
      <c r="EW258" s="7">
        <f t="shared" si="573"/>
        <v>1</v>
      </c>
      <c r="EX258" s="7">
        <f t="shared" si="668"/>
        <v>1</v>
      </c>
      <c r="EY258" s="7">
        <f t="shared" si="669"/>
        <v>1</v>
      </c>
      <c r="EZ258" s="7">
        <f t="shared" si="574"/>
        <v>1</v>
      </c>
      <c r="FA258" s="7">
        <f t="shared" si="670"/>
        <v>0</v>
      </c>
      <c r="FB258" s="7">
        <f t="shared" si="699"/>
        <v>0</v>
      </c>
      <c r="FC258" s="7">
        <f t="shared" si="700"/>
        <v>0</v>
      </c>
      <c r="FD258" s="7">
        <f t="shared" si="575"/>
        <v>0</v>
      </c>
      <c r="FE258" s="7">
        <f t="shared" si="576"/>
        <v>0</v>
      </c>
      <c r="FF258" s="7">
        <f t="shared" si="577"/>
        <v>1</v>
      </c>
      <c r="FG258" s="7">
        <f t="shared" si="578"/>
        <v>1</v>
      </c>
      <c r="FH258" s="7">
        <f t="shared" si="579"/>
        <v>0</v>
      </c>
      <c r="FI258" s="7">
        <f t="shared" si="580"/>
        <v>0</v>
      </c>
      <c r="FJ258" s="7">
        <f t="shared" si="701"/>
        <v>0</v>
      </c>
      <c r="FK258" s="7">
        <f t="shared" si="581"/>
        <v>1</v>
      </c>
      <c r="FL258" s="7">
        <f>+Data[[#This Row],[¿El agente gestiona la oferta según la campaña vigente?48]]</f>
        <v>1</v>
      </c>
      <c r="FM258" s="7">
        <f t="shared" si="582"/>
        <v>1</v>
      </c>
      <c r="FN258" s="7">
        <f t="shared" si="583"/>
        <v>1</v>
      </c>
      <c r="FO258" s="7">
        <f t="shared" si="584"/>
        <v>1</v>
      </c>
      <c r="FP258" s="7">
        <f t="shared" si="702"/>
        <v>1</v>
      </c>
      <c r="FQ258" s="7">
        <f t="shared" si="585"/>
        <v>1</v>
      </c>
      <c r="FR258" s="7">
        <f>+Data[[#This Row],[¿El agente registra correctamente todas las interacciones?52]]</f>
        <v>1</v>
      </c>
      <c r="FS258" s="7">
        <f t="shared" si="703"/>
        <v>0</v>
      </c>
      <c r="FT258" s="241">
        <f t="shared" si="586"/>
        <v>1</v>
      </c>
      <c r="FU258" s="7">
        <f>+Data[[#This Row],[¿El agente confirma la titularidad del cliente adecuadamente?53]]</f>
        <v>1</v>
      </c>
      <c r="FV258" s="241">
        <f t="shared" si="587"/>
        <v>1</v>
      </c>
      <c r="FW258" s="241">
        <f t="shared" si="588"/>
        <v>1</v>
      </c>
      <c r="FX258" s="7">
        <f t="shared" si="704"/>
        <v>1</v>
      </c>
      <c r="FY258" s="241">
        <f t="shared" si="589"/>
        <v>1</v>
      </c>
      <c r="FZ258" s="7">
        <f>+Data[[#This Row],[¿El agente evita compartir información sensible?56]]</f>
        <v>1</v>
      </c>
      <c r="GA258" s="7">
        <f t="shared" si="705"/>
        <v>1</v>
      </c>
      <c r="GB258" s="189">
        <f t="shared" si="706"/>
        <v>0.1</v>
      </c>
      <c r="GC258" s="189">
        <f t="shared" si="707"/>
        <v>0</v>
      </c>
      <c r="GD258" s="190">
        <f t="shared" si="708"/>
        <v>0</v>
      </c>
      <c r="GE258" s="190">
        <f t="shared" si="709"/>
        <v>0.3</v>
      </c>
      <c r="GF258" s="7">
        <f t="shared" si="710"/>
        <v>0.4</v>
      </c>
      <c r="GG258" s="187">
        <f>1</f>
        <v>1</v>
      </c>
      <c r="GH258" s="187">
        <f t="shared" si="590"/>
        <v>1</v>
      </c>
      <c r="GI258" t="str">
        <f t="shared" si="591"/>
        <v/>
      </c>
      <c r="GJ258" t="str">
        <f t="shared" si="592"/>
        <v/>
      </c>
      <c r="GK258" t="str">
        <f t="shared" si="593"/>
        <v/>
      </c>
      <c r="GN258" t="str">
        <f t="shared" si="594"/>
        <v/>
      </c>
      <c r="GO258" t="str">
        <f t="shared" si="595"/>
        <v/>
      </c>
      <c r="GP258" t="str">
        <f t="shared" si="596"/>
        <v/>
      </c>
      <c r="GQ258" t="str">
        <f t="shared" si="597"/>
        <v/>
      </c>
      <c r="GR258" t="str">
        <f t="shared" si="598"/>
        <v/>
      </c>
      <c r="GS258" t="str">
        <f t="shared" si="599"/>
        <v/>
      </c>
      <c r="GT258" t="str">
        <f t="shared" si="600"/>
        <v/>
      </c>
      <c r="GU258" t="e">
        <f>IF(#REF!="No",#REF!,"")</f>
        <v>#REF!</v>
      </c>
      <c r="GV258" t="str">
        <f t="shared" si="601"/>
        <v/>
      </c>
      <c r="GW258" t="str">
        <f t="shared" si="602"/>
        <v/>
      </c>
      <c r="GX258" t="str">
        <f t="shared" si="603"/>
        <v/>
      </c>
      <c r="GY258" t="str">
        <f t="shared" si="604"/>
        <v/>
      </c>
      <c r="GZ258" t="str">
        <f t="shared" si="605"/>
        <v xml:space="preserve">¿El agente presenta correctamente los beneficios del producto? </v>
      </c>
      <c r="HA258" t="str">
        <f t="shared" si="606"/>
        <v/>
      </c>
      <c r="HB258" t="str">
        <f t="shared" si="607"/>
        <v/>
      </c>
      <c r="HC258" t="str">
        <f t="shared" si="608"/>
        <v/>
      </c>
      <c r="HD258" t="str">
        <f t="shared" si="609"/>
        <v/>
      </c>
      <c r="HE258" t="str">
        <f t="shared" si="610"/>
        <v/>
      </c>
      <c r="HF258" t="str">
        <f t="shared" si="611"/>
        <v/>
      </c>
      <c r="HG258" t="str">
        <f t="shared" si="612"/>
        <v/>
      </c>
      <c r="HH258" t="str">
        <f t="shared" si="613"/>
        <v/>
      </c>
      <c r="HI258" t="str">
        <f t="shared" si="614"/>
        <v/>
      </c>
      <c r="HJ258" t="str">
        <f t="shared" si="615"/>
        <v/>
      </c>
      <c r="HK258" t="str">
        <f t="shared" si="616"/>
        <v/>
      </c>
      <c r="HL258" t="str">
        <f t="shared" si="617"/>
        <v/>
      </c>
      <c r="HM258" t="str">
        <f t="shared" si="618"/>
        <v/>
      </c>
      <c r="HN258" t="str">
        <f t="shared" si="619"/>
        <v/>
      </c>
      <c r="HO258" t="str">
        <f t="shared" si="620"/>
        <v/>
      </c>
      <c r="HP258" t="str">
        <f t="shared" si="621"/>
        <v/>
      </c>
      <c r="HQ258" t="e">
        <f>IF(#REF!="No",#REF!,"")</f>
        <v>#REF!</v>
      </c>
      <c r="HR258" t="e">
        <f>IF(#REF!="No",#REF!,"")</f>
        <v>#REF!</v>
      </c>
      <c r="HS258" t="str">
        <f t="shared" si="622"/>
        <v xml:space="preserve">¿El agente ofrece adecuadamente un producto adicional? </v>
      </c>
      <c r="HT258" t="str">
        <f t="shared" si="623"/>
        <v xml:space="preserve">¿El agente realiza venta cruzada cuando corresponde? </v>
      </c>
      <c r="HU258" t="str">
        <f t="shared" si="624"/>
        <v/>
      </c>
      <c r="HV258" t="str">
        <f t="shared" si="625"/>
        <v/>
      </c>
      <c r="HW258" t="str">
        <f t="shared" si="626"/>
        <v xml:space="preserve">¿El agente realiza seguimiento adecuado al caso o solicitud? </v>
      </c>
      <c r="HX258" t="str">
        <f t="shared" si="627"/>
        <v xml:space="preserve">¿El agente maneja correctamente las objeciones del cliente? </v>
      </c>
      <c r="HY258" t="str">
        <f t="shared" si="628"/>
        <v/>
      </c>
      <c r="HZ258" t="str">
        <f t="shared" si="629"/>
        <v/>
      </c>
      <c r="IA258" t="str">
        <f t="shared" si="630"/>
        <v/>
      </c>
      <c r="IB258" t="str">
        <f t="shared" si="631"/>
        <v/>
      </c>
      <c r="IC258" t="str">
        <f t="shared" si="632"/>
        <v/>
      </c>
      <c r="ID258" s="187" t="str">
        <f t="shared" si="633"/>
        <v/>
      </c>
      <c r="IE258" s="187" t="str">
        <f t="shared" si="634"/>
        <v/>
      </c>
      <c r="IF258" s="187" t="str">
        <f t="shared" si="635"/>
        <v/>
      </c>
      <c r="IG258" s="187" t="str">
        <f t="shared" si="636"/>
        <v/>
      </c>
      <c r="IH258" s="78" t="str">
        <f>A258&amp;" "&amp;F258&amp;" "&amp;Data[[#This Row],[mes]]</f>
        <v>Josue Armando Vasquez Jimenez Outbound jun-26</v>
      </c>
      <c r="II258" s="78">
        <f t="shared" si="713"/>
        <v>2</v>
      </c>
      <c r="IJ258" s="78">
        <f t="shared" si="711"/>
        <v>0</v>
      </c>
      <c r="IK258" s="78">
        <f>IF(Data[[#This Row],[Muestra Critica]]&gt;0,Data[[#This Row],[Muestra Critica]],"")</f>
        <v>1</v>
      </c>
      <c r="IL258">
        <f>IF(IK258="","",COUNTIF($IK$3:$IK674,IK258))</f>
        <v>397</v>
      </c>
      <c r="IM258">
        <f t="shared" si="712"/>
        <v>0</v>
      </c>
      <c r="IN258" s="188" t="str">
        <f t="shared" si="637"/>
        <v>jun-26</v>
      </c>
      <c r="IO258" s="78"/>
      <c r="IP258" s="78"/>
      <c r="IQ258" s="78"/>
      <c r="IR258" s="78"/>
      <c r="IS258" s="78" t="str">
        <f ca="1">IFERROR(_xlfn.XLOOKUP(A:A,HC!B:B,HC!E:E,,0),0)</f>
        <v>&gt; 60 dias</v>
      </c>
    </row>
    <row r="259" spans="1:253" ht="15.5">
      <c r="A259" s="205" t="s">
        <v>324</v>
      </c>
      <c r="B259" s="205">
        <v>66941705</v>
      </c>
      <c r="C259" s="210">
        <v>46188</v>
      </c>
      <c r="D259" s="235" t="s">
        <v>449</v>
      </c>
      <c r="E259" s="205" t="s">
        <v>434</v>
      </c>
      <c r="F259" s="205" t="s">
        <v>32</v>
      </c>
      <c r="G259" s="205" t="s">
        <v>436</v>
      </c>
      <c r="H259" s="205" t="s">
        <v>457</v>
      </c>
      <c r="I259" s="206" t="s">
        <v>447</v>
      </c>
      <c r="J259" s="168" t="s">
        <v>33</v>
      </c>
      <c r="K259" s="168" t="s">
        <v>33</v>
      </c>
      <c r="L259" s="168" t="s">
        <v>33</v>
      </c>
      <c r="M259" s="168" t="s">
        <v>33</v>
      </c>
      <c r="N259" s="168" t="s">
        <v>33</v>
      </c>
      <c r="O259" s="168" t="s">
        <v>33</v>
      </c>
      <c r="P259" s="168" t="s">
        <v>33</v>
      </c>
      <c r="Q259" s="168" t="s">
        <v>33</v>
      </c>
      <c r="R259" s="168" t="s">
        <v>33</v>
      </c>
      <c r="S259" s="168" t="s">
        <v>33</v>
      </c>
      <c r="T259" s="168" t="s">
        <v>33</v>
      </c>
      <c r="U259" s="168" t="s">
        <v>33</v>
      </c>
      <c r="V259" s="169" t="s">
        <v>33</v>
      </c>
      <c r="W259" s="169" t="s">
        <v>33</v>
      </c>
      <c r="X259" s="169" t="s">
        <v>33</v>
      </c>
      <c r="Y259" s="169" t="s">
        <v>33</v>
      </c>
      <c r="Z259" s="169" t="s">
        <v>33</v>
      </c>
      <c r="AA259" s="169" t="s">
        <v>33</v>
      </c>
      <c r="AB259" s="169" t="s">
        <v>33</v>
      </c>
      <c r="AC259" s="169" t="s">
        <v>33</v>
      </c>
      <c r="AD259" s="169" t="s">
        <v>33</v>
      </c>
      <c r="AE259" s="169" t="s">
        <v>33</v>
      </c>
      <c r="AF259" s="169" t="s">
        <v>33</v>
      </c>
      <c r="AG259" s="169" t="s">
        <v>33</v>
      </c>
      <c r="AH259" s="169" t="s">
        <v>33</v>
      </c>
      <c r="AI259" s="169" t="s">
        <v>33</v>
      </c>
      <c r="AJ259" s="169" t="s">
        <v>33</v>
      </c>
      <c r="AK259" s="169" t="s">
        <v>33</v>
      </c>
      <c r="AL259" s="169" t="s">
        <v>33</v>
      </c>
      <c r="AM259" s="169" t="s">
        <v>33</v>
      </c>
      <c r="AN259" s="169" t="s">
        <v>33</v>
      </c>
      <c r="AO259" s="169" t="s">
        <v>33</v>
      </c>
      <c r="AP259" s="169" t="s">
        <v>33</v>
      </c>
      <c r="AQ259" s="169" t="s">
        <v>464</v>
      </c>
      <c r="AR259" s="169" t="s">
        <v>34</v>
      </c>
      <c r="AS259" s="169" t="s">
        <v>34</v>
      </c>
      <c r="AT259" s="169" t="s">
        <v>33</v>
      </c>
      <c r="AU259" s="169" t="s">
        <v>33</v>
      </c>
      <c r="AV259" s="169" t="s">
        <v>33</v>
      </c>
      <c r="AW259" s="169" t="s">
        <v>33</v>
      </c>
      <c r="AX259" s="169" t="s">
        <v>33</v>
      </c>
      <c r="AY259" s="169" t="s">
        <v>33</v>
      </c>
      <c r="AZ259" s="169" t="s">
        <v>33</v>
      </c>
      <c r="BA259" s="169" t="s">
        <v>33</v>
      </c>
      <c r="BB259" s="169" t="s">
        <v>33</v>
      </c>
      <c r="BC259" s="207" t="s">
        <v>33</v>
      </c>
      <c r="BD259" s="207" t="s">
        <v>33</v>
      </c>
      <c r="BE259" s="207" t="s">
        <v>33</v>
      </c>
      <c r="BF259" s="208" t="s">
        <v>33</v>
      </c>
      <c r="BG259" s="196"/>
      <c r="BH259" s="211" t="str">
        <f>Data[[#This Row],[Tipo de Muestra]]</f>
        <v>Critica</v>
      </c>
      <c r="BI259" s="196"/>
      <c r="BJ259" s="196"/>
      <c r="BK259">
        <f t="shared" ref="BK259:BK291" si="714">IF(OR(J259="Si",J259="N/A"),1,0)</f>
        <v>1</v>
      </c>
      <c r="BL259">
        <f t="shared" ref="BL259:BL291" si="715">IF(OR(K259="Si",K259="N/A"),1,0)</f>
        <v>1</v>
      </c>
      <c r="BM259">
        <f t="shared" si="672"/>
        <v>1</v>
      </c>
      <c r="BN259">
        <f t="shared" si="673"/>
        <v>1</v>
      </c>
      <c r="BO259">
        <f t="shared" si="674"/>
        <v>1</v>
      </c>
      <c r="BP259">
        <f t="shared" si="675"/>
        <v>1</v>
      </c>
      <c r="BQ259">
        <f t="shared" si="676"/>
        <v>1</v>
      </c>
      <c r="BR259">
        <f t="shared" si="677"/>
        <v>1</v>
      </c>
      <c r="BS259">
        <f t="shared" si="678"/>
        <v>1</v>
      </c>
      <c r="BT259">
        <f t="shared" si="679"/>
        <v>1</v>
      </c>
      <c r="BU259">
        <f t="shared" si="680"/>
        <v>1</v>
      </c>
      <c r="BV259">
        <f t="shared" si="681"/>
        <v>1</v>
      </c>
      <c r="BW259">
        <f t="shared" si="682"/>
        <v>1</v>
      </c>
      <c r="BX259">
        <f t="shared" si="683"/>
        <v>1</v>
      </c>
      <c r="BY259">
        <f t="shared" si="684"/>
        <v>1</v>
      </c>
      <c r="BZ259">
        <f t="shared" si="685"/>
        <v>1</v>
      </c>
      <c r="CA259">
        <f t="shared" si="686"/>
        <v>1</v>
      </c>
      <c r="CB259">
        <f t="shared" si="687"/>
        <v>1</v>
      </c>
      <c r="CC259">
        <f t="shared" si="688"/>
        <v>1</v>
      </c>
      <c r="CD259">
        <f t="shared" si="689"/>
        <v>1</v>
      </c>
      <c r="CE259">
        <f t="shared" si="690"/>
        <v>1</v>
      </c>
      <c r="CF259">
        <f t="shared" si="638"/>
        <v>1</v>
      </c>
      <c r="CG259">
        <f t="shared" si="639"/>
        <v>1</v>
      </c>
      <c r="CH259">
        <f t="shared" si="640"/>
        <v>1</v>
      </c>
      <c r="CI259">
        <f t="shared" si="641"/>
        <v>1</v>
      </c>
      <c r="CJ259">
        <f t="shared" si="642"/>
        <v>1</v>
      </c>
      <c r="CK259">
        <f t="shared" si="643"/>
        <v>1</v>
      </c>
      <c r="CL259">
        <f t="shared" si="644"/>
        <v>1</v>
      </c>
      <c r="CM259">
        <f t="shared" si="645"/>
        <v>1</v>
      </c>
      <c r="CN259">
        <f t="shared" si="646"/>
        <v>1</v>
      </c>
      <c r="CO259">
        <f t="shared" si="647"/>
        <v>1</v>
      </c>
      <c r="CP259">
        <f t="shared" si="648"/>
        <v>1</v>
      </c>
      <c r="CQ259">
        <f t="shared" si="649"/>
        <v>1</v>
      </c>
      <c r="CR259">
        <f t="shared" si="650"/>
        <v>0</v>
      </c>
      <c r="CS259">
        <f t="shared" si="651"/>
        <v>0</v>
      </c>
      <c r="CT259">
        <f t="shared" si="652"/>
        <v>1</v>
      </c>
      <c r="CU259">
        <f t="shared" si="653"/>
        <v>1</v>
      </c>
      <c r="CV259">
        <f t="shared" si="654"/>
        <v>1</v>
      </c>
      <c r="CW259">
        <f t="shared" si="655"/>
        <v>1</v>
      </c>
      <c r="CX259">
        <f t="shared" si="656"/>
        <v>1</v>
      </c>
      <c r="CY259">
        <f t="shared" si="657"/>
        <v>1</v>
      </c>
      <c r="CZ259">
        <f t="shared" si="658"/>
        <v>1</v>
      </c>
      <c r="DA259">
        <f t="shared" si="659"/>
        <v>1</v>
      </c>
      <c r="DB259">
        <f t="shared" si="660"/>
        <v>1</v>
      </c>
      <c r="DC259" s="187">
        <f t="shared" si="661"/>
        <v>1</v>
      </c>
      <c r="DD259" s="187">
        <f t="shared" si="662"/>
        <v>1</v>
      </c>
      <c r="DE259" s="187">
        <f t="shared" si="663"/>
        <v>1</v>
      </c>
      <c r="DF259" s="187">
        <f t="shared" ref="DF259:DF291" si="716">IF(OR(BE259="Si",BE259="N/A"),1,0)</f>
        <v>1</v>
      </c>
      <c r="DG259">
        <f t="shared" si="691"/>
        <v>1</v>
      </c>
      <c r="DH259" s="7">
        <f t="shared" ref="DH259:DH291" si="717">IF((J259="No"),0,$DH$2)</f>
        <v>0.15</v>
      </c>
      <c r="DI259" s="7">
        <f t="shared" ref="DI259:DI291" si="718">IF((K259="No"),0,$DH$2)</f>
        <v>0.15</v>
      </c>
      <c r="DJ259" s="7">
        <f t="shared" ref="DJ259:DJ291" si="719">IF((L259="No"),0,$DH$2)</f>
        <v>0.15</v>
      </c>
      <c r="DK259" s="7">
        <f t="shared" si="692"/>
        <v>0.15</v>
      </c>
      <c r="DL259" s="7">
        <f t="shared" ref="DL259:DL291" si="720">IF((M259="No"),0,$DL$2)</f>
        <v>0.3</v>
      </c>
      <c r="DM259" s="7">
        <f t="shared" ref="DM259:DM291" si="721">IF((N259="No"),0,$DL$2)</f>
        <v>0.3</v>
      </c>
      <c r="DN259" s="7">
        <f t="shared" ref="DN259:DN291" si="722">IF((O259="No"),0,$DL$2)</f>
        <v>0.3</v>
      </c>
      <c r="DO259" s="7">
        <f t="shared" ref="DO259:DO291" si="723">IF((P259="No"),0,$DL$2)</f>
        <v>0.3</v>
      </c>
      <c r="DP259" s="7">
        <f>IF(MIN(Data[[#This Row],[¿El agente demuestra escucha activa durante la gestión?6]:[¿El agente parafrasea para confirmar entendimiento?9]])=0,0,30%)</f>
        <v>0.3</v>
      </c>
      <c r="DQ259" s="7">
        <f t="shared" ref="DQ259:DQ291" si="724">IF((Q259="No"),0,$DQ$2)</f>
        <v>0.3</v>
      </c>
      <c r="DR259" s="7">
        <f t="shared" ref="DR259:DR291" si="725">IF((R259="No"),0,$DQ$2)</f>
        <v>0.3</v>
      </c>
      <c r="DS259" s="7">
        <f t="shared" ref="DS259:DS291" si="726">IF((S259="No"),0,$DQ$2)</f>
        <v>0.3</v>
      </c>
      <c r="DT259" s="7">
        <f t="shared" ref="DT259:DT291" si="727">IF((T259="No"),0,$DQ$2)</f>
        <v>0.3</v>
      </c>
      <c r="DU259" s="7">
        <f>IF(MIN(Data[[#This Row],[¿El agente adapta su comunicación al cliente?11]:[¿El agente utiliza el plural corporativo correctamente?14]])=0,0,30%)</f>
        <v>0.3</v>
      </c>
      <c r="DV259" s="7">
        <f t="shared" ref="DV259:DV291" si="728">IF((U259="No"),0,$DV$2)</f>
        <v>0.25</v>
      </c>
      <c r="DW259" s="7">
        <f t="shared" si="693"/>
        <v>0.25</v>
      </c>
      <c r="DX259" s="7">
        <f t="shared" si="694"/>
        <v>1</v>
      </c>
      <c r="DY259" s="7">
        <f t="shared" si="664"/>
        <v>1</v>
      </c>
      <c r="DZ259" s="7">
        <f t="shared" si="665"/>
        <v>1</v>
      </c>
      <c r="EA259" s="7">
        <f t="shared" si="666"/>
        <v>1</v>
      </c>
      <c r="EB259" s="7">
        <f t="shared" si="667"/>
        <v>1</v>
      </c>
      <c r="EC259" s="7">
        <f t="shared" si="695"/>
        <v>1</v>
      </c>
      <c r="ED259" s="7">
        <f t="shared" ref="ED259:ED291" si="729">IF((Z259="No"),0,$DY$2)</f>
        <v>1</v>
      </c>
      <c r="EE259" s="7">
        <f t="shared" ref="EE259:EE291" si="730">IF((AA259="No"),0,$DY$2)</f>
        <v>1</v>
      </c>
      <c r="EF259" s="7">
        <f>IF(SUM(Data[[#This Row],[¿El agente presenta correctamente los beneficios del producto?23]:[¿El agente comunica beneficios emocionales al cliente?24]])=200%,100%,0%)</f>
        <v>1</v>
      </c>
      <c r="EG259" s="7">
        <f t="shared" ref="EG259:EG291" si="731">IF((AB259="No"),0,$DY$2)</f>
        <v>1</v>
      </c>
      <c r="EH259" s="7">
        <f t="shared" ref="EH259:EH291" si="732">IF((AC259="No"),0,$DY$2)</f>
        <v>1</v>
      </c>
      <c r="EI259" s="7">
        <f t="shared" ref="EI259:EI291" si="733">IF((AD259="No"),0,$DY$2)</f>
        <v>1</v>
      </c>
      <c r="EJ259" s="7">
        <f t="shared" si="696"/>
        <v>1</v>
      </c>
      <c r="EK259" s="7">
        <f t="shared" ref="EK259:EK291" si="734">IF((AE259="No"),0,$DY$2)</f>
        <v>1</v>
      </c>
      <c r="EL259" s="7">
        <f>+Data[[#This Row],[¿El agente explica los términos y condiciones del servicio?28]]</f>
        <v>1</v>
      </c>
      <c r="EM259" s="7">
        <f t="shared" ref="EM259:EM291" si="735">IF((AF259="No"),0,$DY$2)</f>
        <v>1</v>
      </c>
      <c r="EN259" s="7">
        <f>+Data[[#This Row],[¿El agente identifica correctamente la solicitud del cliente? 2]]</f>
        <v>1</v>
      </c>
      <c r="EO259" s="7">
        <f t="shared" ref="EO259:EO291" si="736">IF((AG259="No"),0,$DY$2)</f>
        <v>1</v>
      </c>
      <c r="EP259" s="7">
        <f t="shared" ref="EP259:EP291" si="737">IF((AH259="No"),0,$DY$2)</f>
        <v>1</v>
      </c>
      <c r="EQ259" s="7">
        <f t="shared" ref="EQ259:EQ291" si="738">IF((AI259="No"),0,$DY$2)</f>
        <v>1</v>
      </c>
      <c r="ER259" s="7">
        <f t="shared" si="697"/>
        <v>1</v>
      </c>
      <c r="ES259" s="7">
        <f t="shared" ref="ES259:ES291" si="739">IF((AJ259="No"),0,$DY$2)</f>
        <v>1</v>
      </c>
      <c r="ET259" s="7">
        <f t="shared" ref="ET259:ET291" si="740">IF((AK259="No"),0,$DY$2)</f>
        <v>1</v>
      </c>
      <c r="EU259" s="7">
        <f t="shared" si="698"/>
        <v>1</v>
      </c>
      <c r="EV259" s="7">
        <f t="shared" ref="EV259:EV291" si="741">IF((AL259="No"),0,$DY$2)</f>
        <v>1</v>
      </c>
      <c r="EW259" s="7">
        <f t="shared" ref="EW259:EW291" si="742">IF((AM259="No"),0,$DY$2)</f>
        <v>1</v>
      </c>
      <c r="EX259" s="7">
        <f t="shared" si="668"/>
        <v>1</v>
      </c>
      <c r="EY259" s="7">
        <f t="shared" si="669"/>
        <v>1</v>
      </c>
      <c r="EZ259" s="7">
        <f t="shared" ref="EZ259:EZ291" si="743">IF((AP259="No"),0,$DY$2)</f>
        <v>1</v>
      </c>
      <c r="FA259" s="7">
        <f t="shared" si="670"/>
        <v>0</v>
      </c>
      <c r="FB259" s="7">
        <f t="shared" si="699"/>
        <v>0</v>
      </c>
      <c r="FC259" s="7">
        <f t="shared" si="700"/>
        <v>0</v>
      </c>
      <c r="FD259" s="7">
        <f t="shared" ref="FD259:FD291" si="744">IF((AR259="No"),0,$DY$2)</f>
        <v>0</v>
      </c>
      <c r="FE259" s="7">
        <f t="shared" ref="FE259:FE291" si="745">IF((AS259="No"),0,$DY$2)</f>
        <v>0</v>
      </c>
      <c r="FF259" s="7">
        <f t="shared" ref="FF259:FF291" si="746">IF((AT259="No"),0,$DY$2)</f>
        <v>1</v>
      </c>
      <c r="FG259" s="7">
        <f t="shared" ref="FG259:FG291" si="747">IF((AU259="No"),0,$DY$2)</f>
        <v>1</v>
      </c>
      <c r="FH259" s="7">
        <f t="shared" ref="FH259:FH291" si="748">IF((AV259="No"),0,$DY$2)</f>
        <v>1</v>
      </c>
      <c r="FI259" s="7">
        <f t="shared" ref="FI259:FI291" si="749">IF((AW259="No"),0,$DY$2)</f>
        <v>1</v>
      </c>
      <c r="FJ259" s="7">
        <f t="shared" si="701"/>
        <v>0</v>
      </c>
      <c r="FK259" s="7">
        <f t="shared" ref="FK259:FK291" si="750">IF((AX259="No"),0,$DY$2)</f>
        <v>1</v>
      </c>
      <c r="FL259" s="7">
        <f>+Data[[#This Row],[¿El agente gestiona la oferta según la campaña vigente?48]]</f>
        <v>1</v>
      </c>
      <c r="FM259" s="7">
        <f t="shared" ref="FM259:FM291" si="751">IF((AY259="No"),0,$DY$2)</f>
        <v>1</v>
      </c>
      <c r="FN259" s="7">
        <f t="shared" ref="FN259:FN291" si="752">IF((AZ259="No"),0,$DY$2)</f>
        <v>1</v>
      </c>
      <c r="FO259" s="7">
        <f t="shared" ref="FO259:FO291" si="753">IF((BA259="No"),0,$DY$2)</f>
        <v>1</v>
      </c>
      <c r="FP259" s="7">
        <f t="shared" si="702"/>
        <v>1</v>
      </c>
      <c r="FQ259" s="7">
        <f t="shared" ref="FQ259:FQ291" si="754">IF((BB259="No"),0,$DY$2)</f>
        <v>1</v>
      </c>
      <c r="FR259" s="7">
        <f>+Data[[#This Row],[¿El agente registra correctamente todas las interacciones?52]]</f>
        <v>1</v>
      </c>
      <c r="FS259" s="7">
        <f t="shared" si="703"/>
        <v>0</v>
      </c>
      <c r="FT259" s="241">
        <f t="shared" ref="FT259:FT291" si="755">IF((BC259="No"),0,$DY$2)</f>
        <v>1</v>
      </c>
      <c r="FU259" s="7">
        <f>+Data[[#This Row],[¿El agente confirma la titularidad del cliente adecuadamente?53]]</f>
        <v>1</v>
      </c>
      <c r="FV259" s="241">
        <f t="shared" ref="FV259:FV291" si="756">IF((BD259="No"),0,$DY$2)</f>
        <v>1</v>
      </c>
      <c r="FW259" s="241">
        <f t="shared" ref="FW259:FW291" si="757">IF((BE259="No"),0,$DY$2)</f>
        <v>1</v>
      </c>
      <c r="FX259" s="7">
        <f t="shared" si="704"/>
        <v>1</v>
      </c>
      <c r="FY259" s="241">
        <f t="shared" ref="FY259:FY291" si="758">IF((BF259="No"),0,$DY$2)</f>
        <v>1</v>
      </c>
      <c r="FZ259" s="7">
        <f>+Data[[#This Row],[¿El agente evita compartir información sensible?56]]</f>
        <v>1</v>
      </c>
      <c r="GA259" s="7">
        <f t="shared" si="705"/>
        <v>1</v>
      </c>
      <c r="GB259" s="189">
        <f t="shared" si="706"/>
        <v>0.1</v>
      </c>
      <c r="GC259" s="189">
        <f t="shared" si="707"/>
        <v>0</v>
      </c>
      <c r="GD259" s="190">
        <f t="shared" si="708"/>
        <v>0</v>
      </c>
      <c r="GE259" s="190">
        <f t="shared" si="709"/>
        <v>0.3</v>
      </c>
      <c r="GF259" s="7">
        <f t="shared" si="710"/>
        <v>0.4</v>
      </c>
      <c r="GG259" s="187">
        <f>1</f>
        <v>1</v>
      </c>
      <c r="GH259" s="187">
        <f t="shared" ref="GH259:GH291" si="759">IF((BH259="Critica"),1,0)</f>
        <v>1</v>
      </c>
      <c r="GI259" t="str">
        <f t="shared" ref="GI259:GI291" si="760">IF(J259="No",J$3,"")</f>
        <v/>
      </c>
      <c r="GJ259" t="str">
        <f t="shared" ref="GJ259:GJ291" si="761">IF(K259="No",K$3,"")</f>
        <v/>
      </c>
      <c r="GK259" t="str">
        <f t="shared" ref="GK259:GK291" si="762">IF(L259="No",L$3,"")</f>
        <v/>
      </c>
      <c r="GN259" t="str">
        <f t="shared" ref="GN259:GN291" si="763">IF(O259="No",O$3,"")</f>
        <v/>
      </c>
      <c r="GO259" t="str">
        <f t="shared" ref="GO259:GO291" si="764">IF(P259="No",P$3,"")</f>
        <v/>
      </c>
      <c r="GP259" t="str">
        <f t="shared" ref="GP259:GP291" si="765">IF(Q259="No",Q$3,"")</f>
        <v/>
      </c>
      <c r="GQ259" t="str">
        <f t="shared" ref="GQ259:GQ291" si="766">IF(R259="No",R$3,"")</f>
        <v/>
      </c>
      <c r="GR259" t="str">
        <f t="shared" ref="GR259:GR291" si="767">IF(S259="No",S$3,"")</f>
        <v/>
      </c>
      <c r="GS259" t="str">
        <f t="shared" ref="GS259:GS291" si="768">IF(T259="No",T$3,"")</f>
        <v/>
      </c>
      <c r="GT259" t="str">
        <f t="shared" ref="GT259:GT291" si="769">IF(U259="No",U$3,"")</f>
        <v/>
      </c>
      <c r="GU259" t="e">
        <f>IF(#REF!="No",#REF!,"")</f>
        <v>#REF!</v>
      </c>
      <c r="GV259" t="str">
        <f t="shared" ref="GV259:GV291" si="770">IF(V259="No",V$3,"")</f>
        <v/>
      </c>
      <c r="GW259" t="str">
        <f t="shared" ref="GW259:GW291" si="771">IF(W259="No",W$3,"")</f>
        <v/>
      </c>
      <c r="GX259" t="str">
        <f t="shared" ref="GX259:GX291" si="772">IF(X259="No",X$3,"")</f>
        <v/>
      </c>
      <c r="GY259" t="str">
        <f t="shared" ref="GY259:GY291" si="773">IF(Y259="No",Y$3,"")</f>
        <v/>
      </c>
      <c r="GZ259" t="str">
        <f t="shared" ref="GZ259:GZ291" si="774">IF(Z259="No",Z$3,"")</f>
        <v/>
      </c>
      <c r="HA259" t="str">
        <f t="shared" ref="HA259:HA291" si="775">IF(AA259="No",AA$3,"")</f>
        <v/>
      </c>
      <c r="HB259" t="str">
        <f t="shared" ref="HB259:HB291" si="776">IF(AB259="No",AB$3,"")</f>
        <v/>
      </c>
      <c r="HC259" t="str">
        <f t="shared" ref="HC259:HC291" si="777">IF(AC259="No",AC$3,"")</f>
        <v/>
      </c>
      <c r="HD259" t="str">
        <f t="shared" ref="HD259:HD291" si="778">IF(AD259="No",AD$3,"")</f>
        <v/>
      </c>
      <c r="HE259" t="str">
        <f t="shared" ref="HE259:HE291" si="779">IF(AE259="No",AE$3,"")</f>
        <v/>
      </c>
      <c r="HF259" t="str">
        <f t="shared" ref="HF259:HF291" si="780">IF(AF259="No",AF$3,"")</f>
        <v/>
      </c>
      <c r="HG259" t="str">
        <f t="shared" ref="HG259:HG291" si="781">IF(AG259="No",AG$3,"")</f>
        <v/>
      </c>
      <c r="HH259" t="str">
        <f t="shared" ref="HH259:HH291" si="782">IF(AH259="No",AH$3,"")</f>
        <v/>
      </c>
      <c r="HI259" t="str">
        <f t="shared" ref="HI259:HI291" si="783">IF(AI259="No",AI$3,"")</f>
        <v/>
      </c>
      <c r="HJ259" t="str">
        <f t="shared" ref="HJ259:HJ291" si="784">IF(AJ259="No",AJ$3,"")</f>
        <v/>
      </c>
      <c r="HK259" t="str">
        <f t="shared" ref="HK259:HK291" si="785">IF(AK259="No",AK$3,"")</f>
        <v/>
      </c>
      <c r="HL259" t="str">
        <f t="shared" ref="HL259:HL291" si="786">IF(AL259="No",AL$3,"")</f>
        <v/>
      </c>
      <c r="HM259" t="str">
        <f t="shared" ref="HM259:HM291" si="787">IF(AM259="No",AM$3,"")</f>
        <v/>
      </c>
      <c r="HN259" t="str">
        <f t="shared" ref="HN259:HN291" si="788">IF(AN259="No",AN$3,"")</f>
        <v/>
      </c>
      <c r="HO259" t="str">
        <f t="shared" ref="HO259:HO291" si="789">IF(AO259="No",AO$3,"")</f>
        <v/>
      </c>
      <c r="HP259" t="str">
        <f t="shared" ref="HP259:HP291" si="790">IF(AP259="No",AP$3,"")</f>
        <v/>
      </c>
      <c r="HQ259" t="e">
        <f>IF(#REF!="No",#REF!,"")</f>
        <v>#REF!</v>
      </c>
      <c r="HR259" t="e">
        <f>IF(#REF!="No",#REF!,"")</f>
        <v>#REF!</v>
      </c>
      <c r="HS259" t="str">
        <f t="shared" ref="HS259:HS291" si="791">IF(AR259="No",AR$3,"")</f>
        <v xml:space="preserve">¿El agente ofrece adecuadamente un producto adicional? </v>
      </c>
      <c r="HT259" t="str">
        <f t="shared" ref="HT259:HT291" si="792">IF(AS259="No",AS$3,"")</f>
        <v xml:space="preserve">¿El agente realiza venta cruzada cuando corresponde? </v>
      </c>
      <c r="HU259" t="str">
        <f t="shared" ref="HU259:HU291" si="793">IF(AT259="No",AT$3,"")</f>
        <v/>
      </c>
      <c r="HV259" t="str">
        <f t="shared" ref="HV259:HV291" si="794">IF(AU259="No",AU$3,"")</f>
        <v/>
      </c>
      <c r="HW259" t="str">
        <f t="shared" ref="HW259:HW291" si="795">IF(AV259="No",AV$3,"")</f>
        <v/>
      </c>
      <c r="HX259" t="str">
        <f t="shared" ref="HX259:HX291" si="796">IF(AW259="No",AW$3,"")</f>
        <v/>
      </c>
      <c r="HY259" t="str">
        <f t="shared" ref="HY259:HY291" si="797">IF(AX259="No",AX$3,"")</f>
        <v/>
      </c>
      <c r="HZ259" t="str">
        <f t="shared" ref="HZ259:HZ291" si="798">IF(AY259="No",AY$3,"")</f>
        <v/>
      </c>
      <c r="IA259" t="str">
        <f t="shared" ref="IA259:IA291" si="799">IF(AZ259="No",AZ$3,"")</f>
        <v/>
      </c>
      <c r="IB259" t="str">
        <f t="shared" ref="IB259:IB291" si="800">IF(BA259="No",BA$3,"")</f>
        <v/>
      </c>
      <c r="IC259" t="str">
        <f t="shared" ref="IC259:IC291" si="801">IF(BB259="No",BB$3,"")</f>
        <v/>
      </c>
      <c r="ID259" s="187" t="str">
        <f t="shared" ref="ID259:ID291" si="802">IF(BC259="No",BC$3,"")</f>
        <v/>
      </c>
      <c r="IE259" s="187" t="str">
        <f t="shared" ref="IE259:IE291" si="803">IF(BD259="No",BD$3,"")</f>
        <v/>
      </c>
      <c r="IF259" s="187" t="str">
        <f t="shared" ref="IF259:IF291" si="804">IF(BE259="No",BE$3,"")</f>
        <v/>
      </c>
      <c r="IG259" s="187" t="str">
        <f t="shared" ref="IG259:IG291" si="805">IF(BF259="No",BF$3,"")</f>
        <v/>
      </c>
      <c r="IH259" s="78" t="str">
        <f>A259&amp;" "&amp;F259&amp;" "&amp;Data[[#This Row],[mes]]</f>
        <v>Cristhyan Josue Vega Rivera Outbound jun-26</v>
      </c>
      <c r="II259" s="78">
        <f t="shared" si="713"/>
        <v>2</v>
      </c>
      <c r="IJ259" s="78">
        <f t="shared" si="711"/>
        <v>0</v>
      </c>
      <c r="IK259" s="78">
        <f>IF(Data[[#This Row],[Muestra Critica]]&gt;0,Data[[#This Row],[Muestra Critica]],"")</f>
        <v>1</v>
      </c>
      <c r="IL259">
        <f>IF(IK259="","",COUNTIF($IK$3:$IK675,IK259))</f>
        <v>397</v>
      </c>
      <c r="IM259">
        <f t="shared" si="712"/>
        <v>0</v>
      </c>
      <c r="IN259" s="188" t="str">
        <f t="shared" si="637"/>
        <v>jun-26</v>
      </c>
      <c r="IO259" s="78"/>
      <c r="IP259" s="78"/>
      <c r="IQ259" s="78"/>
      <c r="IR259" s="78"/>
      <c r="IS259" s="78" t="str">
        <f ca="1">IFERROR(_xlfn.XLOOKUP(A:A,HC!B:B,HC!E:E,,0),0)</f>
        <v>&gt; 60 dias</v>
      </c>
    </row>
    <row r="260" spans="1:253" ht="15.5">
      <c r="A260" s="205" t="s">
        <v>325</v>
      </c>
      <c r="B260" s="205">
        <v>67291897</v>
      </c>
      <c r="C260" s="210">
        <v>46188</v>
      </c>
      <c r="D260" s="235" t="s">
        <v>449</v>
      </c>
      <c r="E260" s="205" t="s">
        <v>434</v>
      </c>
      <c r="F260" s="205" t="s">
        <v>32</v>
      </c>
      <c r="G260" s="205" t="s">
        <v>436</v>
      </c>
      <c r="H260" s="205" t="s">
        <v>457</v>
      </c>
      <c r="I260" s="206" t="s">
        <v>447</v>
      </c>
      <c r="J260" s="168" t="s">
        <v>33</v>
      </c>
      <c r="K260" s="168" t="s">
        <v>33</v>
      </c>
      <c r="L260" s="168" t="s">
        <v>33</v>
      </c>
      <c r="M260" s="168" t="s">
        <v>33</v>
      </c>
      <c r="N260" s="168" t="s">
        <v>33</v>
      </c>
      <c r="O260" s="168" t="s">
        <v>33</v>
      </c>
      <c r="P260" s="168" t="s">
        <v>33</v>
      </c>
      <c r="Q260" s="168" t="s">
        <v>33</v>
      </c>
      <c r="R260" s="168" t="s">
        <v>34</v>
      </c>
      <c r="S260" s="168" t="s">
        <v>33</v>
      </c>
      <c r="T260" s="168" t="s">
        <v>33</v>
      </c>
      <c r="U260" s="168" t="s">
        <v>33</v>
      </c>
      <c r="V260" s="169" t="s">
        <v>33</v>
      </c>
      <c r="W260" s="169" t="s">
        <v>33</v>
      </c>
      <c r="X260" s="169" t="s">
        <v>33</v>
      </c>
      <c r="Y260" s="169" t="s">
        <v>33</v>
      </c>
      <c r="Z260" s="169" t="s">
        <v>34</v>
      </c>
      <c r="AA260" s="169" t="s">
        <v>33</v>
      </c>
      <c r="AB260" s="169" t="s">
        <v>33</v>
      </c>
      <c r="AC260" s="169" t="s">
        <v>33</v>
      </c>
      <c r="AD260" s="169" t="s">
        <v>33</v>
      </c>
      <c r="AE260" s="169" t="s">
        <v>33</v>
      </c>
      <c r="AF260" s="169" t="s">
        <v>33</v>
      </c>
      <c r="AG260" s="169" t="s">
        <v>33</v>
      </c>
      <c r="AH260" s="169" t="s">
        <v>33</v>
      </c>
      <c r="AI260" s="169" t="s">
        <v>33</v>
      </c>
      <c r="AJ260" s="169" t="s">
        <v>33</v>
      </c>
      <c r="AK260" s="169" t="s">
        <v>34</v>
      </c>
      <c r="AL260" s="169" t="s">
        <v>33</v>
      </c>
      <c r="AM260" s="169" t="s">
        <v>33</v>
      </c>
      <c r="AN260" s="169" t="s">
        <v>33</v>
      </c>
      <c r="AO260" s="169" t="s">
        <v>33</v>
      </c>
      <c r="AP260" s="169" t="s">
        <v>33</v>
      </c>
      <c r="AQ260" s="169" t="s">
        <v>464</v>
      </c>
      <c r="AR260" s="169" t="s">
        <v>33</v>
      </c>
      <c r="AS260" s="169" t="s">
        <v>33</v>
      </c>
      <c r="AT260" s="169" t="s">
        <v>34</v>
      </c>
      <c r="AU260" s="169" t="s">
        <v>33</v>
      </c>
      <c r="AV260" s="169" t="s">
        <v>33</v>
      </c>
      <c r="AW260" s="169" t="s">
        <v>33</v>
      </c>
      <c r="AX260" s="169" t="s">
        <v>33</v>
      </c>
      <c r="AY260" s="169" t="s">
        <v>33</v>
      </c>
      <c r="AZ260" s="169" t="s">
        <v>33</v>
      </c>
      <c r="BA260" s="169" t="s">
        <v>33</v>
      </c>
      <c r="BB260" s="169" t="s">
        <v>33</v>
      </c>
      <c r="BC260" s="207" t="s">
        <v>33</v>
      </c>
      <c r="BD260" s="207" t="s">
        <v>33</v>
      </c>
      <c r="BE260" s="207" t="s">
        <v>33</v>
      </c>
      <c r="BF260" s="208" t="s">
        <v>33</v>
      </c>
      <c r="BG260" s="196"/>
      <c r="BH260" s="211" t="str">
        <f>Data[[#This Row],[Tipo de Muestra]]</f>
        <v>Critica</v>
      </c>
      <c r="BI260" s="196"/>
      <c r="BJ260" s="196"/>
      <c r="BK260">
        <f t="shared" si="714"/>
        <v>1</v>
      </c>
      <c r="BL260">
        <f t="shared" si="715"/>
        <v>1</v>
      </c>
      <c r="BM260">
        <f t="shared" si="672"/>
        <v>1</v>
      </c>
      <c r="BN260">
        <f t="shared" si="673"/>
        <v>1</v>
      </c>
      <c r="BO260">
        <f t="shared" si="674"/>
        <v>1</v>
      </c>
      <c r="BP260">
        <f t="shared" si="675"/>
        <v>1</v>
      </c>
      <c r="BQ260">
        <f t="shared" si="676"/>
        <v>1</v>
      </c>
      <c r="BR260">
        <f t="shared" si="677"/>
        <v>1</v>
      </c>
      <c r="BS260">
        <f t="shared" si="678"/>
        <v>0</v>
      </c>
      <c r="BT260">
        <f t="shared" si="679"/>
        <v>1</v>
      </c>
      <c r="BU260">
        <f t="shared" si="680"/>
        <v>1</v>
      </c>
      <c r="BV260">
        <f t="shared" si="681"/>
        <v>1</v>
      </c>
      <c r="BW260">
        <f t="shared" si="682"/>
        <v>1</v>
      </c>
      <c r="BX260">
        <f t="shared" si="683"/>
        <v>1</v>
      </c>
      <c r="BY260">
        <f t="shared" si="684"/>
        <v>1</v>
      </c>
      <c r="BZ260">
        <f t="shared" si="685"/>
        <v>1</v>
      </c>
      <c r="CA260">
        <f t="shared" si="686"/>
        <v>0</v>
      </c>
      <c r="CB260">
        <f t="shared" si="687"/>
        <v>1</v>
      </c>
      <c r="CC260">
        <f t="shared" si="688"/>
        <v>1</v>
      </c>
      <c r="CD260">
        <f t="shared" si="689"/>
        <v>1</v>
      </c>
      <c r="CE260">
        <f t="shared" si="690"/>
        <v>1</v>
      </c>
      <c r="CF260">
        <f t="shared" ref="CF260:CF291" si="806">IF(OR(AF260="Si",AF260="N/A"),1,0)</f>
        <v>1</v>
      </c>
      <c r="CG260">
        <f t="shared" ref="CG260:CG291" si="807">IF(OR(AG260="Si",AG260="N/A"),1,0)</f>
        <v>1</v>
      </c>
      <c r="CH260">
        <f t="shared" ref="CH260:CH291" si="808">IF(OR(AH260="Si",AH260="N/A"),1,0)</f>
        <v>1</v>
      </c>
      <c r="CI260">
        <f t="shared" ref="CI260:CI291" si="809">IF(OR(AI260="Si",AI260="N/A"),1,0)</f>
        <v>1</v>
      </c>
      <c r="CJ260">
        <f t="shared" ref="CJ260:CJ291" si="810">IF(OR(AJ260="Si",AJ260="N/A"),1,0)</f>
        <v>1</v>
      </c>
      <c r="CK260">
        <f t="shared" ref="CK260:CK291" si="811">IF(OR(AK260="Si",AK260="N/A"),1,0)</f>
        <v>0</v>
      </c>
      <c r="CL260">
        <f t="shared" ref="CL260:CL291" si="812">IF(OR(AL260="Si",AL260="N/A"),1,0)</f>
        <v>1</v>
      </c>
      <c r="CM260">
        <f t="shared" ref="CM260:CM291" si="813">IF(OR(AM260="Si",AM260="N/A"),1,0)</f>
        <v>1</v>
      </c>
      <c r="CN260">
        <f t="shared" ref="CN260:CN291" si="814">IF(OR(AN260="Si",AN260="N/A"),1,0)</f>
        <v>1</v>
      </c>
      <c r="CO260">
        <f t="shared" ref="CO260:CO291" si="815">IF(OR(AO260="Si",AO260="N/A"),1,0)</f>
        <v>1</v>
      </c>
      <c r="CP260">
        <f t="shared" ref="CP260:CP291" si="816">IF(OR(AP260="Si",AP260="N/A"),1,0)</f>
        <v>1</v>
      </c>
      <c r="CQ260">
        <f t="shared" ref="CQ260:CQ291" si="817">IF(OR(AP260="Si",AP260="N/A"),1,0)</f>
        <v>1</v>
      </c>
      <c r="CR260">
        <f t="shared" ref="CR260:CR291" si="818">IF(OR(AR260="Si",AR260="N/A"),1,0)</f>
        <v>1</v>
      </c>
      <c r="CS260">
        <f t="shared" ref="CS260:CS291" si="819">IF(OR(AS260="Si",AS260="N/A"),1,0)</f>
        <v>1</v>
      </c>
      <c r="CT260">
        <f t="shared" ref="CT260:CT291" si="820">IF(OR(AT260="Si",AT260="N/A"),1,0)</f>
        <v>0</v>
      </c>
      <c r="CU260">
        <f t="shared" ref="CU260:CU291" si="821">IF(OR(AU260="Si",AU260="N/A"),1,0)</f>
        <v>1</v>
      </c>
      <c r="CV260">
        <f t="shared" ref="CV260:CV291" si="822">IF(OR(AV260="Si",AV260="N/A"),1,0)</f>
        <v>1</v>
      </c>
      <c r="CW260">
        <f t="shared" ref="CW260:CW291" si="823">IF(OR(AW260="Si",AW260="N/A"),1,0)</f>
        <v>1</v>
      </c>
      <c r="CX260">
        <f t="shared" ref="CX260:CX291" si="824">IF(OR(AX260="Si",AX260="N/A"),1,0)</f>
        <v>1</v>
      </c>
      <c r="CY260">
        <f t="shared" ref="CY260:CY291" si="825">IF(OR(AY260="Si",AY260="N/A"),1,0)</f>
        <v>1</v>
      </c>
      <c r="CZ260">
        <f t="shared" ref="CZ260:CZ291" si="826">IF(OR(AZ260="Si",AZ260="N/A"),1,0)</f>
        <v>1</v>
      </c>
      <c r="DA260">
        <f t="shared" ref="DA260:DA291" si="827">IF(OR(BA260="Si",BA260="N/A"),1,0)</f>
        <v>1</v>
      </c>
      <c r="DB260">
        <f t="shared" ref="DB260:DB291" si="828">IF(OR(BB260="Si",BB260="N/A"),1,0)</f>
        <v>1</v>
      </c>
      <c r="DC260" s="187">
        <f t="shared" ref="DC260:DC291" si="829">IF(OR(BC260="Si",BC260="N/A"),1,0)</f>
        <v>1</v>
      </c>
      <c r="DD260" s="187">
        <f t="shared" ref="DD260:DD291" si="830">IF(OR(BD260="Si",BD260="N/A"),1,0)</f>
        <v>1</v>
      </c>
      <c r="DE260" s="187">
        <f t="shared" ref="DE260:DE291" si="831">IF(OR(BE260="Si",BE260="N/A"),1,0)</f>
        <v>1</v>
      </c>
      <c r="DF260" s="187">
        <f t="shared" si="716"/>
        <v>1</v>
      </c>
      <c r="DG260">
        <f t="shared" si="691"/>
        <v>1</v>
      </c>
      <c r="DH260" s="7">
        <f t="shared" si="717"/>
        <v>0.15</v>
      </c>
      <c r="DI260" s="7">
        <f t="shared" si="718"/>
        <v>0.15</v>
      </c>
      <c r="DJ260" s="7">
        <f t="shared" si="719"/>
        <v>0.15</v>
      </c>
      <c r="DK260" s="7">
        <f t="shared" si="692"/>
        <v>0.15</v>
      </c>
      <c r="DL260" s="7">
        <f t="shared" si="720"/>
        <v>0.3</v>
      </c>
      <c r="DM260" s="7">
        <f t="shared" si="721"/>
        <v>0.3</v>
      </c>
      <c r="DN260" s="7">
        <f t="shared" si="722"/>
        <v>0.3</v>
      </c>
      <c r="DO260" s="7">
        <f t="shared" si="723"/>
        <v>0.3</v>
      </c>
      <c r="DP260" s="7">
        <f>IF(MIN(Data[[#This Row],[¿El agente demuestra escucha activa durante la gestión?6]:[¿El agente parafrasea para confirmar entendimiento?9]])=0,0,30%)</f>
        <v>0.3</v>
      </c>
      <c r="DQ260" s="7">
        <f t="shared" si="724"/>
        <v>0.3</v>
      </c>
      <c r="DR260" s="7">
        <f t="shared" si="725"/>
        <v>0</v>
      </c>
      <c r="DS260" s="7">
        <f t="shared" si="726"/>
        <v>0.3</v>
      </c>
      <c r="DT260" s="7">
        <f t="shared" si="727"/>
        <v>0.3</v>
      </c>
      <c r="DU260" s="7">
        <f>IF(MIN(Data[[#This Row],[¿El agente adapta su comunicación al cliente?11]:[¿El agente utiliza el plural corporativo correctamente?14]])=0,0,30%)</f>
        <v>0</v>
      </c>
      <c r="DV260" s="7">
        <f t="shared" si="728"/>
        <v>0.25</v>
      </c>
      <c r="DW260" s="7">
        <f t="shared" si="693"/>
        <v>0.25</v>
      </c>
      <c r="DX260" s="7">
        <f t="shared" si="694"/>
        <v>0.7</v>
      </c>
      <c r="DY260" s="7">
        <f t="shared" ref="DY260:DY291" si="832">IF((V260="No"),0,$DY$2)</f>
        <v>1</v>
      </c>
      <c r="DZ260" s="7">
        <f t="shared" ref="DZ260:DZ291" si="833">IF((W260="No"),0,$DY$2)</f>
        <v>1</v>
      </c>
      <c r="EA260" s="7">
        <f t="shared" ref="EA260:EA291" si="834">IF((Y260="No"),0,$DY$2)</f>
        <v>1</v>
      </c>
      <c r="EB260" s="7">
        <f t="shared" ref="EB260:EB291" si="835">IF((Y260="No"),0,$DY$2)</f>
        <v>1</v>
      </c>
      <c r="EC260" s="7">
        <f t="shared" si="695"/>
        <v>1</v>
      </c>
      <c r="ED260" s="7">
        <f t="shared" si="729"/>
        <v>0</v>
      </c>
      <c r="EE260" s="7">
        <f t="shared" si="730"/>
        <v>1</v>
      </c>
      <c r="EF260" s="7">
        <f>IF(SUM(Data[[#This Row],[¿El agente presenta correctamente los beneficios del producto?23]:[¿El agente comunica beneficios emocionales al cliente?24]])=200%,100%,0%)</f>
        <v>0</v>
      </c>
      <c r="EG260" s="7">
        <f t="shared" si="731"/>
        <v>1</v>
      </c>
      <c r="EH260" s="7">
        <f t="shared" si="732"/>
        <v>1</v>
      </c>
      <c r="EI260" s="7">
        <f t="shared" si="733"/>
        <v>1</v>
      </c>
      <c r="EJ260" s="7">
        <f t="shared" si="696"/>
        <v>1</v>
      </c>
      <c r="EK260" s="7">
        <f t="shared" si="734"/>
        <v>1</v>
      </c>
      <c r="EL260" s="7">
        <f>+Data[[#This Row],[¿El agente explica los términos y condiciones del servicio?28]]</f>
        <v>1</v>
      </c>
      <c r="EM260" s="7">
        <f t="shared" si="735"/>
        <v>1</v>
      </c>
      <c r="EN260" s="7">
        <f>+Data[[#This Row],[¿El agente identifica correctamente la solicitud del cliente? 2]]</f>
        <v>1</v>
      </c>
      <c r="EO260" s="7">
        <f t="shared" si="736"/>
        <v>1</v>
      </c>
      <c r="EP260" s="7">
        <f t="shared" si="737"/>
        <v>1</v>
      </c>
      <c r="EQ260" s="7">
        <f t="shared" si="738"/>
        <v>1</v>
      </c>
      <c r="ER260" s="7">
        <f t="shared" si="697"/>
        <v>1</v>
      </c>
      <c r="ES260" s="7">
        <f t="shared" si="739"/>
        <v>1</v>
      </c>
      <c r="ET260" s="7">
        <f t="shared" si="740"/>
        <v>0</v>
      </c>
      <c r="EU260" s="7">
        <f t="shared" si="698"/>
        <v>0</v>
      </c>
      <c r="EV260" s="7">
        <f t="shared" si="741"/>
        <v>1</v>
      </c>
      <c r="EW260" s="7">
        <f t="shared" si="742"/>
        <v>1</v>
      </c>
      <c r="EX260" s="7">
        <f t="shared" ref="EX260:EX291" si="836">IF((AO260="No"),0,$DY$2)</f>
        <v>1</v>
      </c>
      <c r="EY260" s="7">
        <f t="shared" ref="EY260:EY291" si="837">IF((AP260="No"),0,$DY$2)</f>
        <v>1</v>
      </c>
      <c r="EZ260" s="7">
        <f t="shared" si="743"/>
        <v>1</v>
      </c>
      <c r="FA260" s="7">
        <f t="shared" ref="FA260:FA291" si="838">IF((AR260="No"),0,$DY$2)</f>
        <v>1</v>
      </c>
      <c r="FB260" s="7">
        <f t="shared" si="699"/>
        <v>1</v>
      </c>
      <c r="FC260" s="7">
        <f t="shared" si="700"/>
        <v>0</v>
      </c>
      <c r="FD260" s="7">
        <f t="shared" si="744"/>
        <v>1</v>
      </c>
      <c r="FE260" s="7">
        <f t="shared" si="745"/>
        <v>1</v>
      </c>
      <c r="FF260" s="7">
        <f t="shared" si="746"/>
        <v>0</v>
      </c>
      <c r="FG260" s="7">
        <f t="shared" si="747"/>
        <v>1</v>
      </c>
      <c r="FH260" s="7">
        <f t="shared" si="748"/>
        <v>1</v>
      </c>
      <c r="FI260" s="7">
        <f t="shared" si="749"/>
        <v>1</v>
      </c>
      <c r="FJ260" s="7">
        <f t="shared" si="701"/>
        <v>0</v>
      </c>
      <c r="FK260" s="7">
        <f t="shared" si="750"/>
        <v>1</v>
      </c>
      <c r="FL260" s="7">
        <f>+Data[[#This Row],[¿El agente gestiona la oferta según la campaña vigente?48]]</f>
        <v>1</v>
      </c>
      <c r="FM260" s="7">
        <f t="shared" si="751"/>
        <v>1</v>
      </c>
      <c r="FN260" s="7">
        <f t="shared" si="752"/>
        <v>1</v>
      </c>
      <c r="FO260" s="7">
        <f t="shared" si="753"/>
        <v>1</v>
      </c>
      <c r="FP260" s="7">
        <f t="shared" si="702"/>
        <v>1</v>
      </c>
      <c r="FQ260" s="7">
        <f t="shared" si="754"/>
        <v>1</v>
      </c>
      <c r="FR260" s="7">
        <f>+Data[[#This Row],[¿El agente registra correctamente todas las interacciones?52]]</f>
        <v>1</v>
      </c>
      <c r="FS260" s="7">
        <f t="shared" si="703"/>
        <v>0</v>
      </c>
      <c r="FT260" s="241">
        <f t="shared" si="755"/>
        <v>1</v>
      </c>
      <c r="FU260" s="7">
        <f>+Data[[#This Row],[¿El agente confirma la titularidad del cliente adecuadamente?53]]</f>
        <v>1</v>
      </c>
      <c r="FV260" s="241">
        <f t="shared" si="756"/>
        <v>1</v>
      </c>
      <c r="FW260" s="241">
        <f t="shared" si="757"/>
        <v>1</v>
      </c>
      <c r="FX260" s="7">
        <f t="shared" si="704"/>
        <v>1</v>
      </c>
      <c r="FY260" s="241">
        <f t="shared" si="758"/>
        <v>1</v>
      </c>
      <c r="FZ260" s="7">
        <f>+Data[[#This Row],[¿El agente evita compartir información sensible?56]]</f>
        <v>1</v>
      </c>
      <c r="GA260" s="7">
        <f t="shared" si="705"/>
        <v>1</v>
      </c>
      <c r="GB260" s="189">
        <f t="shared" si="706"/>
        <v>6.9999999999999993E-2</v>
      </c>
      <c r="GC260" s="189">
        <f t="shared" si="707"/>
        <v>0</v>
      </c>
      <c r="GD260" s="190">
        <f t="shared" si="708"/>
        <v>0</v>
      </c>
      <c r="GE260" s="190">
        <f t="shared" si="709"/>
        <v>0.3</v>
      </c>
      <c r="GF260" s="7">
        <f t="shared" si="710"/>
        <v>0.37</v>
      </c>
      <c r="GG260" s="187">
        <f>1</f>
        <v>1</v>
      </c>
      <c r="GH260" s="187">
        <f t="shared" si="759"/>
        <v>1</v>
      </c>
      <c r="GI260" t="str">
        <f t="shared" si="760"/>
        <v/>
      </c>
      <c r="GJ260" t="str">
        <f t="shared" si="761"/>
        <v/>
      </c>
      <c r="GK260" t="str">
        <f t="shared" si="762"/>
        <v/>
      </c>
      <c r="GN260" t="str">
        <f t="shared" si="763"/>
        <v/>
      </c>
      <c r="GO260" t="str">
        <f t="shared" si="764"/>
        <v/>
      </c>
      <c r="GP260" t="str">
        <f t="shared" si="765"/>
        <v/>
      </c>
      <c r="GQ260" t="str">
        <f t="shared" si="766"/>
        <v xml:space="preserve">¿El agente muestra entusiasmo genuino? </v>
      </c>
      <c r="GR260" t="str">
        <f t="shared" si="767"/>
        <v/>
      </c>
      <c r="GS260" t="str">
        <f t="shared" si="768"/>
        <v/>
      </c>
      <c r="GT260" t="str">
        <f t="shared" si="769"/>
        <v/>
      </c>
      <c r="GU260" t="e">
        <f>IF(#REF!="No",#REF!,"")</f>
        <v>#REF!</v>
      </c>
      <c r="GV260" t="str">
        <f t="shared" si="770"/>
        <v/>
      </c>
      <c r="GW260" t="str">
        <f t="shared" si="771"/>
        <v/>
      </c>
      <c r="GX260" t="str">
        <f t="shared" si="772"/>
        <v/>
      </c>
      <c r="GY260" t="str">
        <f t="shared" si="773"/>
        <v/>
      </c>
      <c r="GZ260" t="str">
        <f t="shared" si="774"/>
        <v xml:space="preserve">¿El agente presenta correctamente los beneficios del producto? </v>
      </c>
      <c r="HA260" t="str">
        <f t="shared" si="775"/>
        <v/>
      </c>
      <c r="HB260" t="str">
        <f t="shared" si="776"/>
        <v/>
      </c>
      <c r="HC260" t="str">
        <f t="shared" si="777"/>
        <v/>
      </c>
      <c r="HD260" t="str">
        <f t="shared" si="778"/>
        <v/>
      </c>
      <c r="HE260" t="str">
        <f t="shared" si="779"/>
        <v/>
      </c>
      <c r="HF260" t="str">
        <f t="shared" si="780"/>
        <v/>
      </c>
      <c r="HG260" t="str">
        <f t="shared" si="781"/>
        <v/>
      </c>
      <c r="HH260" t="str">
        <f t="shared" si="782"/>
        <v/>
      </c>
      <c r="HI260" t="str">
        <f t="shared" si="783"/>
        <v/>
      </c>
      <c r="HJ260" t="str">
        <f t="shared" si="784"/>
        <v/>
      </c>
      <c r="HK260" t="str">
        <f t="shared" si="785"/>
        <v xml:space="preserve">¿El agente utiliza un lenguaje adecuado y profesional? </v>
      </c>
      <c r="HL260" t="str">
        <f t="shared" si="786"/>
        <v/>
      </c>
      <c r="HM260" t="str">
        <f t="shared" si="787"/>
        <v/>
      </c>
      <c r="HN260" t="str">
        <f t="shared" si="788"/>
        <v/>
      </c>
      <c r="HO260" t="str">
        <f t="shared" si="789"/>
        <v/>
      </c>
      <c r="HP260" t="str">
        <f t="shared" si="790"/>
        <v/>
      </c>
      <c r="HQ260" t="e">
        <f>IF(#REF!="No",#REF!,"")</f>
        <v>#REF!</v>
      </c>
      <c r="HR260" t="e">
        <f>IF(#REF!="No",#REF!,"")</f>
        <v>#REF!</v>
      </c>
      <c r="HS260" t="str">
        <f t="shared" si="791"/>
        <v/>
      </c>
      <c r="HT260" t="str">
        <f t="shared" si="792"/>
        <v/>
      </c>
      <c r="HU260" t="str">
        <f t="shared" si="793"/>
        <v xml:space="preserve">¿El agente indaga o sondea adecuadamente las necesidades del cliente? </v>
      </c>
      <c r="HV260" t="str">
        <f t="shared" si="794"/>
        <v/>
      </c>
      <c r="HW260" t="str">
        <f t="shared" si="795"/>
        <v/>
      </c>
      <c r="HX260" t="str">
        <f t="shared" si="796"/>
        <v/>
      </c>
      <c r="HY260" t="str">
        <f t="shared" si="797"/>
        <v/>
      </c>
      <c r="HZ260" t="str">
        <f t="shared" si="798"/>
        <v/>
      </c>
      <c r="IA260" t="str">
        <f t="shared" si="799"/>
        <v/>
      </c>
      <c r="IB260" t="str">
        <f t="shared" si="800"/>
        <v/>
      </c>
      <c r="IC260" t="str">
        <f t="shared" si="801"/>
        <v/>
      </c>
      <c r="ID260" s="187" t="str">
        <f t="shared" si="802"/>
        <v/>
      </c>
      <c r="IE260" s="187" t="str">
        <f t="shared" si="803"/>
        <v/>
      </c>
      <c r="IF260" s="187" t="str">
        <f t="shared" si="804"/>
        <v/>
      </c>
      <c r="IG260" s="187" t="str">
        <f t="shared" si="805"/>
        <v/>
      </c>
      <c r="IH260" s="78" t="str">
        <f>A260&amp;" "&amp;F260&amp;" "&amp;Data[[#This Row],[mes]]</f>
        <v>Nazario Nadyir Rengifo Molinar Outbound jun-26</v>
      </c>
      <c r="II260" s="78">
        <f t="shared" si="713"/>
        <v>2</v>
      </c>
      <c r="IJ260" s="78">
        <f t="shared" si="711"/>
        <v>0</v>
      </c>
      <c r="IK260" s="78">
        <f>IF(Data[[#This Row],[Muestra Critica]]&gt;0,Data[[#This Row],[Muestra Critica]],"")</f>
        <v>1</v>
      </c>
      <c r="IL260">
        <f>IF(IK260="","",COUNTIF($IK$3:$IK676,IK260))</f>
        <v>397</v>
      </c>
      <c r="IM260">
        <f t="shared" si="712"/>
        <v>0</v>
      </c>
      <c r="IN260" s="188" t="str">
        <f t="shared" ref="IN260:IN323" si="839">TEXT(C260,"mmm-yy")</f>
        <v>jun-26</v>
      </c>
      <c r="IO260" s="78"/>
      <c r="IP260" s="78"/>
      <c r="IQ260" s="78"/>
      <c r="IR260" s="78"/>
      <c r="IS260" s="78" t="str">
        <f ca="1">IFERROR(_xlfn.XLOOKUP(A:A,HC!B:B,HC!E:E,,0),0)</f>
        <v>&gt; 60 dias</v>
      </c>
    </row>
    <row r="261" spans="1:253" ht="15.5">
      <c r="A261" s="205" t="s">
        <v>326</v>
      </c>
      <c r="B261" s="205">
        <v>67169057</v>
      </c>
      <c r="C261" s="210">
        <v>46188</v>
      </c>
      <c r="D261" s="235" t="s">
        <v>449</v>
      </c>
      <c r="E261" s="205" t="s">
        <v>434</v>
      </c>
      <c r="F261" s="205" t="s">
        <v>32</v>
      </c>
      <c r="G261" s="205" t="s">
        <v>436</v>
      </c>
      <c r="H261" s="205" t="s">
        <v>457</v>
      </c>
      <c r="I261" s="206" t="s">
        <v>447</v>
      </c>
      <c r="J261" s="168" t="s">
        <v>33</v>
      </c>
      <c r="K261" s="168" t="s">
        <v>33</v>
      </c>
      <c r="L261" s="168" t="s">
        <v>33</v>
      </c>
      <c r="M261" s="168" t="s">
        <v>33</v>
      </c>
      <c r="N261" s="168" t="s">
        <v>33</v>
      </c>
      <c r="O261" s="168" t="s">
        <v>33</v>
      </c>
      <c r="P261" s="168" t="s">
        <v>33</v>
      </c>
      <c r="Q261" s="168" t="s">
        <v>33</v>
      </c>
      <c r="R261" s="168" t="s">
        <v>33</v>
      </c>
      <c r="S261" s="168" t="s">
        <v>33</v>
      </c>
      <c r="T261" s="168" t="s">
        <v>33</v>
      </c>
      <c r="U261" s="168" t="s">
        <v>33</v>
      </c>
      <c r="V261" s="169" t="s">
        <v>33</v>
      </c>
      <c r="W261" s="169" t="s">
        <v>33</v>
      </c>
      <c r="X261" s="169" t="s">
        <v>33</v>
      </c>
      <c r="Y261" s="169" t="s">
        <v>33</v>
      </c>
      <c r="Z261" s="169" t="s">
        <v>33</v>
      </c>
      <c r="AA261" s="169" t="s">
        <v>33</v>
      </c>
      <c r="AB261" s="169" t="s">
        <v>33</v>
      </c>
      <c r="AC261" s="169" t="s">
        <v>33</v>
      </c>
      <c r="AD261" s="169" t="s">
        <v>33</v>
      </c>
      <c r="AE261" s="169" t="s">
        <v>33</v>
      </c>
      <c r="AF261" s="169" t="s">
        <v>33</v>
      </c>
      <c r="AG261" s="169" t="s">
        <v>33</v>
      </c>
      <c r="AH261" s="169" t="s">
        <v>33</v>
      </c>
      <c r="AI261" s="169" t="s">
        <v>33</v>
      </c>
      <c r="AJ261" s="169" t="s">
        <v>33</v>
      </c>
      <c r="AK261" s="169" t="s">
        <v>33</v>
      </c>
      <c r="AL261" s="169" t="s">
        <v>33</v>
      </c>
      <c r="AM261" s="169" t="s">
        <v>33</v>
      </c>
      <c r="AN261" s="169" t="s">
        <v>33</v>
      </c>
      <c r="AO261" s="169" t="s">
        <v>33</v>
      </c>
      <c r="AP261" s="169" t="s">
        <v>33</v>
      </c>
      <c r="AQ261" s="169" t="s">
        <v>464</v>
      </c>
      <c r="AR261" s="169" t="s">
        <v>34</v>
      </c>
      <c r="AS261" s="169" t="s">
        <v>34</v>
      </c>
      <c r="AT261" s="169" t="s">
        <v>33</v>
      </c>
      <c r="AU261" s="169" t="s">
        <v>33</v>
      </c>
      <c r="AV261" s="169" t="s">
        <v>33</v>
      </c>
      <c r="AW261" s="169" t="s">
        <v>33</v>
      </c>
      <c r="AX261" s="169" t="s">
        <v>33</v>
      </c>
      <c r="AY261" s="169" t="s">
        <v>33</v>
      </c>
      <c r="AZ261" s="169" t="s">
        <v>33</v>
      </c>
      <c r="BA261" s="169" t="s">
        <v>33</v>
      </c>
      <c r="BB261" s="169" t="s">
        <v>33</v>
      </c>
      <c r="BC261" s="207" t="s">
        <v>33</v>
      </c>
      <c r="BD261" s="207" t="s">
        <v>33</v>
      </c>
      <c r="BE261" s="207" t="s">
        <v>33</v>
      </c>
      <c r="BF261" s="208" t="s">
        <v>33</v>
      </c>
      <c r="BG261" s="196"/>
      <c r="BH261" s="211" t="str">
        <f>Data[[#This Row],[Tipo de Muestra]]</f>
        <v>Critica</v>
      </c>
      <c r="BI261" s="196"/>
      <c r="BJ261" s="196"/>
      <c r="BK261">
        <f t="shared" si="714"/>
        <v>1</v>
      </c>
      <c r="BL261">
        <f t="shared" si="715"/>
        <v>1</v>
      </c>
      <c r="BM261">
        <f t="shared" si="672"/>
        <v>1</v>
      </c>
      <c r="BN261">
        <f t="shared" si="673"/>
        <v>1</v>
      </c>
      <c r="BO261">
        <f t="shared" si="674"/>
        <v>1</v>
      </c>
      <c r="BP261">
        <f t="shared" si="675"/>
        <v>1</v>
      </c>
      <c r="BQ261">
        <f t="shared" si="676"/>
        <v>1</v>
      </c>
      <c r="BR261">
        <f t="shared" si="677"/>
        <v>1</v>
      </c>
      <c r="BS261">
        <f t="shared" si="678"/>
        <v>1</v>
      </c>
      <c r="BT261">
        <f t="shared" si="679"/>
        <v>1</v>
      </c>
      <c r="BU261">
        <f t="shared" si="680"/>
        <v>1</v>
      </c>
      <c r="BV261">
        <f t="shared" si="681"/>
        <v>1</v>
      </c>
      <c r="BW261">
        <f t="shared" si="682"/>
        <v>1</v>
      </c>
      <c r="BX261">
        <f t="shared" si="683"/>
        <v>1</v>
      </c>
      <c r="BY261">
        <f t="shared" si="684"/>
        <v>1</v>
      </c>
      <c r="BZ261">
        <f t="shared" si="685"/>
        <v>1</v>
      </c>
      <c r="CA261">
        <f t="shared" si="686"/>
        <v>1</v>
      </c>
      <c r="CB261">
        <f t="shared" si="687"/>
        <v>1</v>
      </c>
      <c r="CC261">
        <f t="shared" si="688"/>
        <v>1</v>
      </c>
      <c r="CD261">
        <f t="shared" si="689"/>
        <v>1</v>
      </c>
      <c r="CE261">
        <f t="shared" si="690"/>
        <v>1</v>
      </c>
      <c r="CF261">
        <f t="shared" si="806"/>
        <v>1</v>
      </c>
      <c r="CG261">
        <f t="shared" si="807"/>
        <v>1</v>
      </c>
      <c r="CH261">
        <f t="shared" si="808"/>
        <v>1</v>
      </c>
      <c r="CI261">
        <f t="shared" si="809"/>
        <v>1</v>
      </c>
      <c r="CJ261">
        <f t="shared" si="810"/>
        <v>1</v>
      </c>
      <c r="CK261">
        <f t="shared" si="811"/>
        <v>1</v>
      </c>
      <c r="CL261">
        <f t="shared" si="812"/>
        <v>1</v>
      </c>
      <c r="CM261">
        <f t="shared" si="813"/>
        <v>1</v>
      </c>
      <c r="CN261">
        <f t="shared" si="814"/>
        <v>1</v>
      </c>
      <c r="CO261">
        <f t="shared" si="815"/>
        <v>1</v>
      </c>
      <c r="CP261">
        <f t="shared" si="816"/>
        <v>1</v>
      </c>
      <c r="CQ261">
        <f t="shared" si="817"/>
        <v>1</v>
      </c>
      <c r="CR261">
        <f t="shared" si="818"/>
        <v>0</v>
      </c>
      <c r="CS261">
        <f t="shared" si="819"/>
        <v>0</v>
      </c>
      <c r="CT261">
        <f t="shared" si="820"/>
        <v>1</v>
      </c>
      <c r="CU261">
        <f t="shared" si="821"/>
        <v>1</v>
      </c>
      <c r="CV261">
        <f t="shared" si="822"/>
        <v>1</v>
      </c>
      <c r="CW261">
        <f t="shared" si="823"/>
        <v>1</v>
      </c>
      <c r="CX261">
        <f t="shared" si="824"/>
        <v>1</v>
      </c>
      <c r="CY261">
        <f t="shared" si="825"/>
        <v>1</v>
      </c>
      <c r="CZ261">
        <f t="shared" si="826"/>
        <v>1</v>
      </c>
      <c r="DA261">
        <f t="shared" si="827"/>
        <v>1</v>
      </c>
      <c r="DB261">
        <f t="shared" si="828"/>
        <v>1</v>
      </c>
      <c r="DC261" s="187">
        <f t="shared" si="829"/>
        <v>1</v>
      </c>
      <c r="DD261" s="187">
        <f t="shared" si="830"/>
        <v>1</v>
      </c>
      <c r="DE261" s="187">
        <f t="shared" si="831"/>
        <v>1</v>
      </c>
      <c r="DF261" s="187">
        <f t="shared" si="716"/>
        <v>1</v>
      </c>
      <c r="DG261">
        <f t="shared" si="691"/>
        <v>1</v>
      </c>
      <c r="DH261" s="7">
        <f t="shared" si="717"/>
        <v>0.15</v>
      </c>
      <c r="DI261" s="7">
        <f t="shared" si="718"/>
        <v>0.15</v>
      </c>
      <c r="DJ261" s="7">
        <f t="shared" si="719"/>
        <v>0.15</v>
      </c>
      <c r="DK261" s="7">
        <f t="shared" si="692"/>
        <v>0.15</v>
      </c>
      <c r="DL261" s="7">
        <f t="shared" si="720"/>
        <v>0.3</v>
      </c>
      <c r="DM261" s="7">
        <f t="shared" si="721"/>
        <v>0.3</v>
      </c>
      <c r="DN261" s="7">
        <f t="shared" si="722"/>
        <v>0.3</v>
      </c>
      <c r="DO261" s="7">
        <f t="shared" si="723"/>
        <v>0.3</v>
      </c>
      <c r="DP261" s="7">
        <f>IF(MIN(Data[[#This Row],[¿El agente demuestra escucha activa durante la gestión?6]:[¿El agente parafrasea para confirmar entendimiento?9]])=0,0,30%)</f>
        <v>0.3</v>
      </c>
      <c r="DQ261" s="7">
        <f t="shared" si="724"/>
        <v>0.3</v>
      </c>
      <c r="DR261" s="7">
        <f t="shared" si="725"/>
        <v>0.3</v>
      </c>
      <c r="DS261" s="7">
        <f t="shared" si="726"/>
        <v>0.3</v>
      </c>
      <c r="DT261" s="7">
        <f t="shared" si="727"/>
        <v>0.3</v>
      </c>
      <c r="DU261" s="7">
        <f>IF(MIN(Data[[#This Row],[¿El agente adapta su comunicación al cliente?11]:[¿El agente utiliza el plural corporativo correctamente?14]])=0,0,30%)</f>
        <v>0.3</v>
      </c>
      <c r="DV261" s="7">
        <f t="shared" si="728"/>
        <v>0.25</v>
      </c>
      <c r="DW261" s="7">
        <f t="shared" si="693"/>
        <v>0.25</v>
      </c>
      <c r="DX261" s="7">
        <f t="shared" si="694"/>
        <v>1</v>
      </c>
      <c r="DY261" s="7">
        <f t="shared" si="832"/>
        <v>1</v>
      </c>
      <c r="DZ261" s="7">
        <f t="shared" si="833"/>
        <v>1</v>
      </c>
      <c r="EA261" s="7">
        <f t="shared" si="834"/>
        <v>1</v>
      </c>
      <c r="EB261" s="7">
        <f t="shared" si="835"/>
        <v>1</v>
      </c>
      <c r="EC261" s="7">
        <f t="shared" si="695"/>
        <v>1</v>
      </c>
      <c r="ED261" s="7">
        <f t="shared" si="729"/>
        <v>1</v>
      </c>
      <c r="EE261" s="7">
        <f t="shared" si="730"/>
        <v>1</v>
      </c>
      <c r="EF261" s="7">
        <f>IF(SUM(Data[[#This Row],[¿El agente presenta correctamente los beneficios del producto?23]:[¿El agente comunica beneficios emocionales al cliente?24]])=200%,100%,0%)</f>
        <v>1</v>
      </c>
      <c r="EG261" s="7">
        <f t="shared" si="731"/>
        <v>1</v>
      </c>
      <c r="EH261" s="7">
        <f t="shared" si="732"/>
        <v>1</v>
      </c>
      <c r="EI261" s="7">
        <f t="shared" si="733"/>
        <v>1</v>
      </c>
      <c r="EJ261" s="7">
        <f t="shared" si="696"/>
        <v>1</v>
      </c>
      <c r="EK261" s="7">
        <f t="shared" si="734"/>
        <v>1</v>
      </c>
      <c r="EL261" s="7">
        <f>+Data[[#This Row],[¿El agente explica los términos y condiciones del servicio?28]]</f>
        <v>1</v>
      </c>
      <c r="EM261" s="7">
        <f t="shared" si="735"/>
        <v>1</v>
      </c>
      <c r="EN261" s="7">
        <f>+Data[[#This Row],[¿El agente identifica correctamente la solicitud del cliente? 2]]</f>
        <v>1</v>
      </c>
      <c r="EO261" s="7">
        <f t="shared" si="736"/>
        <v>1</v>
      </c>
      <c r="EP261" s="7">
        <f t="shared" si="737"/>
        <v>1</v>
      </c>
      <c r="EQ261" s="7">
        <f t="shared" si="738"/>
        <v>1</v>
      </c>
      <c r="ER261" s="7">
        <f t="shared" si="697"/>
        <v>1</v>
      </c>
      <c r="ES261" s="7">
        <f t="shared" si="739"/>
        <v>1</v>
      </c>
      <c r="ET261" s="7">
        <f t="shared" si="740"/>
        <v>1</v>
      </c>
      <c r="EU261" s="7">
        <f t="shared" si="698"/>
        <v>1</v>
      </c>
      <c r="EV261" s="7">
        <f t="shared" si="741"/>
        <v>1</v>
      </c>
      <c r="EW261" s="7">
        <f t="shared" si="742"/>
        <v>1</v>
      </c>
      <c r="EX261" s="7">
        <f t="shared" si="836"/>
        <v>1</v>
      </c>
      <c r="EY261" s="7">
        <f t="shared" si="837"/>
        <v>1</v>
      </c>
      <c r="EZ261" s="7">
        <f t="shared" si="743"/>
        <v>1</v>
      </c>
      <c r="FA261" s="7">
        <f t="shared" si="838"/>
        <v>0</v>
      </c>
      <c r="FB261" s="7">
        <f t="shared" si="699"/>
        <v>0</v>
      </c>
      <c r="FC261" s="7">
        <f t="shared" si="700"/>
        <v>0</v>
      </c>
      <c r="FD261" s="7">
        <f t="shared" si="744"/>
        <v>0</v>
      </c>
      <c r="FE261" s="7">
        <f t="shared" si="745"/>
        <v>0</v>
      </c>
      <c r="FF261" s="7">
        <f t="shared" si="746"/>
        <v>1</v>
      </c>
      <c r="FG261" s="7">
        <f t="shared" si="747"/>
        <v>1</v>
      </c>
      <c r="FH261" s="7">
        <f t="shared" si="748"/>
        <v>1</v>
      </c>
      <c r="FI261" s="7">
        <f t="shared" si="749"/>
        <v>1</v>
      </c>
      <c r="FJ261" s="7">
        <f t="shared" si="701"/>
        <v>0</v>
      </c>
      <c r="FK261" s="7">
        <f t="shared" si="750"/>
        <v>1</v>
      </c>
      <c r="FL261" s="7">
        <f>+Data[[#This Row],[¿El agente gestiona la oferta según la campaña vigente?48]]</f>
        <v>1</v>
      </c>
      <c r="FM261" s="7">
        <f t="shared" si="751"/>
        <v>1</v>
      </c>
      <c r="FN261" s="7">
        <f t="shared" si="752"/>
        <v>1</v>
      </c>
      <c r="FO261" s="7">
        <f t="shared" si="753"/>
        <v>1</v>
      </c>
      <c r="FP261" s="7">
        <f t="shared" si="702"/>
        <v>1</v>
      </c>
      <c r="FQ261" s="7">
        <f t="shared" si="754"/>
        <v>1</v>
      </c>
      <c r="FR261" s="7">
        <f>+Data[[#This Row],[¿El agente registra correctamente todas las interacciones?52]]</f>
        <v>1</v>
      </c>
      <c r="FS261" s="7">
        <f t="shared" si="703"/>
        <v>0</v>
      </c>
      <c r="FT261" s="241">
        <f t="shared" si="755"/>
        <v>1</v>
      </c>
      <c r="FU261" s="7">
        <f>+Data[[#This Row],[¿El agente confirma la titularidad del cliente adecuadamente?53]]</f>
        <v>1</v>
      </c>
      <c r="FV261" s="241">
        <f t="shared" si="756"/>
        <v>1</v>
      </c>
      <c r="FW261" s="241">
        <f t="shared" si="757"/>
        <v>1</v>
      </c>
      <c r="FX261" s="7">
        <f t="shared" si="704"/>
        <v>1</v>
      </c>
      <c r="FY261" s="241">
        <f t="shared" si="758"/>
        <v>1</v>
      </c>
      <c r="FZ261" s="7">
        <f>+Data[[#This Row],[¿El agente evita compartir información sensible?56]]</f>
        <v>1</v>
      </c>
      <c r="GA261" s="7">
        <f t="shared" si="705"/>
        <v>1</v>
      </c>
      <c r="GB261" s="189">
        <f t="shared" si="706"/>
        <v>0.1</v>
      </c>
      <c r="GC261" s="189">
        <f t="shared" si="707"/>
        <v>0</v>
      </c>
      <c r="GD261" s="190">
        <f t="shared" si="708"/>
        <v>0</v>
      </c>
      <c r="GE261" s="190">
        <f t="shared" si="709"/>
        <v>0.3</v>
      </c>
      <c r="GF261" s="7">
        <f t="shared" si="710"/>
        <v>0.4</v>
      </c>
      <c r="GG261" s="187">
        <f>1</f>
        <v>1</v>
      </c>
      <c r="GH261" s="187">
        <f t="shared" si="759"/>
        <v>1</v>
      </c>
      <c r="GI261" t="str">
        <f t="shared" si="760"/>
        <v/>
      </c>
      <c r="GJ261" t="str">
        <f t="shared" si="761"/>
        <v/>
      </c>
      <c r="GK261" t="str">
        <f t="shared" si="762"/>
        <v/>
      </c>
      <c r="GN261" t="str">
        <f t="shared" si="763"/>
        <v/>
      </c>
      <c r="GO261" t="str">
        <f t="shared" si="764"/>
        <v/>
      </c>
      <c r="GP261" t="str">
        <f t="shared" si="765"/>
        <v/>
      </c>
      <c r="GQ261" t="str">
        <f t="shared" si="766"/>
        <v/>
      </c>
      <c r="GR261" t="str">
        <f t="shared" si="767"/>
        <v/>
      </c>
      <c r="GS261" t="str">
        <f t="shared" si="768"/>
        <v/>
      </c>
      <c r="GT261" t="str">
        <f t="shared" si="769"/>
        <v/>
      </c>
      <c r="GU261" t="e">
        <f>IF(#REF!="No",#REF!,"")</f>
        <v>#REF!</v>
      </c>
      <c r="GV261" t="str">
        <f t="shared" si="770"/>
        <v/>
      </c>
      <c r="GW261" t="str">
        <f t="shared" si="771"/>
        <v/>
      </c>
      <c r="GX261" t="str">
        <f t="shared" si="772"/>
        <v/>
      </c>
      <c r="GY261" t="str">
        <f t="shared" si="773"/>
        <v/>
      </c>
      <c r="GZ261" t="str">
        <f t="shared" si="774"/>
        <v/>
      </c>
      <c r="HA261" t="str">
        <f t="shared" si="775"/>
        <v/>
      </c>
      <c r="HB261" t="str">
        <f t="shared" si="776"/>
        <v/>
      </c>
      <c r="HC261" t="str">
        <f t="shared" si="777"/>
        <v/>
      </c>
      <c r="HD261" t="str">
        <f t="shared" si="778"/>
        <v/>
      </c>
      <c r="HE261" t="str">
        <f t="shared" si="779"/>
        <v/>
      </c>
      <c r="HF261" t="str">
        <f t="shared" si="780"/>
        <v/>
      </c>
      <c r="HG261" t="str">
        <f t="shared" si="781"/>
        <v/>
      </c>
      <c r="HH261" t="str">
        <f t="shared" si="782"/>
        <v/>
      </c>
      <c r="HI261" t="str">
        <f t="shared" si="783"/>
        <v/>
      </c>
      <c r="HJ261" t="str">
        <f t="shared" si="784"/>
        <v/>
      </c>
      <c r="HK261" t="str">
        <f t="shared" si="785"/>
        <v/>
      </c>
      <c r="HL261" t="str">
        <f t="shared" si="786"/>
        <v/>
      </c>
      <c r="HM261" t="str">
        <f t="shared" si="787"/>
        <v/>
      </c>
      <c r="HN261" t="str">
        <f t="shared" si="788"/>
        <v/>
      </c>
      <c r="HO261" t="str">
        <f t="shared" si="789"/>
        <v/>
      </c>
      <c r="HP261" t="str">
        <f t="shared" si="790"/>
        <v/>
      </c>
      <c r="HQ261" t="e">
        <f>IF(#REF!="No",#REF!,"")</f>
        <v>#REF!</v>
      </c>
      <c r="HR261" t="e">
        <f>IF(#REF!="No",#REF!,"")</f>
        <v>#REF!</v>
      </c>
      <c r="HS261" t="str">
        <f t="shared" si="791"/>
        <v xml:space="preserve">¿El agente ofrece adecuadamente un producto adicional? </v>
      </c>
      <c r="HT261" t="str">
        <f t="shared" si="792"/>
        <v xml:space="preserve">¿El agente realiza venta cruzada cuando corresponde? </v>
      </c>
      <c r="HU261" t="str">
        <f t="shared" si="793"/>
        <v/>
      </c>
      <c r="HV261" t="str">
        <f t="shared" si="794"/>
        <v/>
      </c>
      <c r="HW261" t="str">
        <f t="shared" si="795"/>
        <v/>
      </c>
      <c r="HX261" t="str">
        <f t="shared" si="796"/>
        <v/>
      </c>
      <c r="HY261" t="str">
        <f t="shared" si="797"/>
        <v/>
      </c>
      <c r="HZ261" t="str">
        <f t="shared" si="798"/>
        <v/>
      </c>
      <c r="IA261" t="str">
        <f t="shared" si="799"/>
        <v/>
      </c>
      <c r="IB261" t="str">
        <f t="shared" si="800"/>
        <v/>
      </c>
      <c r="IC261" t="str">
        <f t="shared" si="801"/>
        <v/>
      </c>
      <c r="ID261" s="187" t="str">
        <f t="shared" si="802"/>
        <v/>
      </c>
      <c r="IE261" s="187" t="str">
        <f t="shared" si="803"/>
        <v/>
      </c>
      <c r="IF261" s="187" t="str">
        <f t="shared" si="804"/>
        <v/>
      </c>
      <c r="IG261" s="187" t="str">
        <f t="shared" si="805"/>
        <v/>
      </c>
      <c r="IH261" s="78" t="str">
        <f>A261&amp;" "&amp;F261&amp;" "&amp;Data[[#This Row],[mes]]</f>
        <v>Valentina Ruiz Ochoa Outbound jun-26</v>
      </c>
      <c r="II261" s="78">
        <f t="shared" si="713"/>
        <v>2</v>
      </c>
      <c r="IJ261" s="78">
        <f t="shared" si="711"/>
        <v>0</v>
      </c>
      <c r="IK261" s="78">
        <f>IF(Data[[#This Row],[Muestra Critica]]&gt;0,Data[[#This Row],[Muestra Critica]],"")</f>
        <v>1</v>
      </c>
      <c r="IL261">
        <f>IF(IK261="","",COUNTIF($IK$3:$IK677,IK261))</f>
        <v>397</v>
      </c>
      <c r="IM261">
        <f t="shared" si="712"/>
        <v>0</v>
      </c>
      <c r="IN261" s="188" t="str">
        <f t="shared" si="839"/>
        <v>jun-26</v>
      </c>
      <c r="IO261" s="78"/>
      <c r="IP261" s="78"/>
      <c r="IQ261" s="78"/>
      <c r="IR261" s="78"/>
      <c r="IS261" s="78" t="str">
        <f ca="1">IFERROR(_xlfn.XLOOKUP(A:A,HC!B:B,HC!E:E,,0),0)</f>
        <v>&gt; 60 dias</v>
      </c>
    </row>
    <row r="262" spans="1:253" ht="15.5">
      <c r="A262" s="205" t="s">
        <v>327</v>
      </c>
      <c r="B262" s="205">
        <v>62563434</v>
      </c>
      <c r="C262" s="210">
        <v>46188</v>
      </c>
      <c r="D262" s="235" t="s">
        <v>449</v>
      </c>
      <c r="E262" s="205" t="s">
        <v>434</v>
      </c>
      <c r="F262" s="205" t="s">
        <v>32</v>
      </c>
      <c r="G262" s="205" t="s">
        <v>436</v>
      </c>
      <c r="H262" s="205" t="s">
        <v>457</v>
      </c>
      <c r="I262" s="206" t="s">
        <v>447</v>
      </c>
      <c r="J262" s="168" t="s">
        <v>33</v>
      </c>
      <c r="K262" s="168" t="s">
        <v>33</v>
      </c>
      <c r="L262" s="168" t="s">
        <v>33</v>
      </c>
      <c r="M262" s="168" t="s">
        <v>33</v>
      </c>
      <c r="N262" s="168" t="s">
        <v>33</v>
      </c>
      <c r="O262" s="168" t="s">
        <v>33</v>
      </c>
      <c r="P262" s="168" t="s">
        <v>33</v>
      </c>
      <c r="Q262" s="168" t="s">
        <v>33</v>
      </c>
      <c r="R262" s="168" t="s">
        <v>33</v>
      </c>
      <c r="S262" s="168" t="s">
        <v>33</v>
      </c>
      <c r="T262" s="168" t="s">
        <v>33</v>
      </c>
      <c r="U262" s="168" t="s">
        <v>33</v>
      </c>
      <c r="V262" s="169" t="s">
        <v>33</v>
      </c>
      <c r="W262" s="169" t="s">
        <v>33</v>
      </c>
      <c r="X262" s="169" t="s">
        <v>34</v>
      </c>
      <c r="Y262" s="169" t="s">
        <v>33</v>
      </c>
      <c r="Z262" s="169" t="s">
        <v>33</v>
      </c>
      <c r="AA262" s="169" t="s">
        <v>33</v>
      </c>
      <c r="AB262" s="169" t="s">
        <v>33</v>
      </c>
      <c r="AC262" s="169" t="s">
        <v>33</v>
      </c>
      <c r="AD262" s="169" t="s">
        <v>33</v>
      </c>
      <c r="AE262" s="169" t="s">
        <v>33</v>
      </c>
      <c r="AF262" s="169" t="s">
        <v>33</v>
      </c>
      <c r="AG262" s="169" t="s">
        <v>33</v>
      </c>
      <c r="AH262" s="169" t="s">
        <v>33</v>
      </c>
      <c r="AI262" s="169" t="s">
        <v>33</v>
      </c>
      <c r="AJ262" s="169" t="s">
        <v>33</v>
      </c>
      <c r="AK262" s="169" t="s">
        <v>33</v>
      </c>
      <c r="AL262" s="169" t="s">
        <v>33</v>
      </c>
      <c r="AM262" s="169" t="s">
        <v>33</v>
      </c>
      <c r="AN262" s="169" t="s">
        <v>33</v>
      </c>
      <c r="AO262" s="169" t="s">
        <v>33</v>
      </c>
      <c r="AP262" s="169" t="s">
        <v>33</v>
      </c>
      <c r="AQ262" s="169" t="s">
        <v>464</v>
      </c>
      <c r="AR262" s="169" t="s">
        <v>33</v>
      </c>
      <c r="AS262" s="169" t="s">
        <v>34</v>
      </c>
      <c r="AT262" s="169" t="s">
        <v>33</v>
      </c>
      <c r="AU262" s="169" t="s">
        <v>33</v>
      </c>
      <c r="AV262" s="169" t="s">
        <v>33</v>
      </c>
      <c r="AW262" s="169" t="s">
        <v>33</v>
      </c>
      <c r="AX262" s="169" t="s">
        <v>33</v>
      </c>
      <c r="AY262" s="169" t="s">
        <v>33</v>
      </c>
      <c r="AZ262" s="169" t="s">
        <v>33</v>
      </c>
      <c r="BA262" s="169" t="s">
        <v>33</v>
      </c>
      <c r="BB262" s="169" t="s">
        <v>33</v>
      </c>
      <c r="BC262" s="207" t="s">
        <v>33</v>
      </c>
      <c r="BD262" s="207" t="s">
        <v>33</v>
      </c>
      <c r="BE262" s="207" t="s">
        <v>33</v>
      </c>
      <c r="BF262" s="208" t="s">
        <v>33</v>
      </c>
      <c r="BG262" s="196"/>
      <c r="BH262" s="211" t="str">
        <f>Data[[#This Row],[Tipo de Muestra]]</f>
        <v>Critica</v>
      </c>
      <c r="BI262" s="196"/>
      <c r="BJ262" s="196"/>
      <c r="BK262">
        <f t="shared" si="714"/>
        <v>1</v>
      </c>
      <c r="BL262">
        <f t="shared" si="715"/>
        <v>1</v>
      </c>
      <c r="BM262">
        <f t="shared" si="672"/>
        <v>1</v>
      </c>
      <c r="BN262">
        <f t="shared" si="673"/>
        <v>1</v>
      </c>
      <c r="BO262">
        <f t="shared" si="674"/>
        <v>1</v>
      </c>
      <c r="BP262">
        <f t="shared" si="675"/>
        <v>1</v>
      </c>
      <c r="BQ262">
        <f t="shared" si="676"/>
        <v>1</v>
      </c>
      <c r="BR262">
        <f t="shared" si="677"/>
        <v>1</v>
      </c>
      <c r="BS262">
        <f t="shared" si="678"/>
        <v>1</v>
      </c>
      <c r="BT262">
        <f t="shared" si="679"/>
        <v>1</v>
      </c>
      <c r="BU262">
        <f t="shared" si="680"/>
        <v>1</v>
      </c>
      <c r="BV262">
        <f t="shared" si="681"/>
        <v>1</v>
      </c>
      <c r="BW262">
        <f t="shared" si="682"/>
        <v>1</v>
      </c>
      <c r="BX262">
        <f t="shared" si="683"/>
        <v>1</v>
      </c>
      <c r="BY262">
        <f t="shared" si="684"/>
        <v>0</v>
      </c>
      <c r="BZ262">
        <f t="shared" si="685"/>
        <v>1</v>
      </c>
      <c r="CA262">
        <f t="shared" si="686"/>
        <v>1</v>
      </c>
      <c r="CB262">
        <f t="shared" si="687"/>
        <v>1</v>
      </c>
      <c r="CC262">
        <f t="shared" si="688"/>
        <v>1</v>
      </c>
      <c r="CD262">
        <f t="shared" si="689"/>
        <v>1</v>
      </c>
      <c r="CE262">
        <f t="shared" si="690"/>
        <v>1</v>
      </c>
      <c r="CF262">
        <f t="shared" si="806"/>
        <v>1</v>
      </c>
      <c r="CG262">
        <f t="shared" si="807"/>
        <v>1</v>
      </c>
      <c r="CH262">
        <f t="shared" si="808"/>
        <v>1</v>
      </c>
      <c r="CI262">
        <f t="shared" si="809"/>
        <v>1</v>
      </c>
      <c r="CJ262">
        <f t="shared" si="810"/>
        <v>1</v>
      </c>
      <c r="CK262">
        <f t="shared" si="811"/>
        <v>1</v>
      </c>
      <c r="CL262">
        <f t="shared" si="812"/>
        <v>1</v>
      </c>
      <c r="CM262">
        <f t="shared" si="813"/>
        <v>1</v>
      </c>
      <c r="CN262">
        <f t="shared" si="814"/>
        <v>1</v>
      </c>
      <c r="CO262">
        <f t="shared" si="815"/>
        <v>1</v>
      </c>
      <c r="CP262">
        <f t="shared" si="816"/>
        <v>1</v>
      </c>
      <c r="CQ262">
        <f t="shared" si="817"/>
        <v>1</v>
      </c>
      <c r="CR262">
        <f t="shared" si="818"/>
        <v>1</v>
      </c>
      <c r="CS262">
        <f t="shared" si="819"/>
        <v>0</v>
      </c>
      <c r="CT262">
        <f t="shared" si="820"/>
        <v>1</v>
      </c>
      <c r="CU262">
        <f t="shared" si="821"/>
        <v>1</v>
      </c>
      <c r="CV262">
        <f t="shared" si="822"/>
        <v>1</v>
      </c>
      <c r="CW262">
        <f t="shared" si="823"/>
        <v>1</v>
      </c>
      <c r="CX262">
        <f t="shared" si="824"/>
        <v>1</v>
      </c>
      <c r="CY262">
        <f t="shared" si="825"/>
        <v>1</v>
      </c>
      <c r="CZ262">
        <f t="shared" si="826"/>
        <v>1</v>
      </c>
      <c r="DA262">
        <f t="shared" si="827"/>
        <v>1</v>
      </c>
      <c r="DB262">
        <f t="shared" si="828"/>
        <v>1</v>
      </c>
      <c r="DC262" s="187">
        <f t="shared" si="829"/>
        <v>1</v>
      </c>
      <c r="DD262" s="187">
        <f t="shared" si="830"/>
        <v>1</v>
      </c>
      <c r="DE262" s="187">
        <f t="shared" si="831"/>
        <v>1</v>
      </c>
      <c r="DF262" s="187">
        <f t="shared" si="716"/>
        <v>1</v>
      </c>
      <c r="DG262">
        <f t="shared" si="691"/>
        <v>1</v>
      </c>
      <c r="DH262" s="7">
        <f t="shared" si="717"/>
        <v>0.15</v>
      </c>
      <c r="DI262" s="7">
        <f t="shared" si="718"/>
        <v>0.15</v>
      </c>
      <c r="DJ262" s="7">
        <f t="shared" si="719"/>
        <v>0.15</v>
      </c>
      <c r="DK262" s="7">
        <f t="shared" si="692"/>
        <v>0.15</v>
      </c>
      <c r="DL262" s="7">
        <f t="shared" si="720"/>
        <v>0.3</v>
      </c>
      <c r="DM262" s="7">
        <f t="shared" si="721"/>
        <v>0.3</v>
      </c>
      <c r="DN262" s="7">
        <f t="shared" si="722"/>
        <v>0.3</v>
      </c>
      <c r="DO262" s="7">
        <f t="shared" si="723"/>
        <v>0.3</v>
      </c>
      <c r="DP262" s="7">
        <f>IF(MIN(Data[[#This Row],[¿El agente demuestra escucha activa durante la gestión?6]:[¿El agente parafrasea para confirmar entendimiento?9]])=0,0,30%)</f>
        <v>0.3</v>
      </c>
      <c r="DQ262" s="7">
        <f t="shared" si="724"/>
        <v>0.3</v>
      </c>
      <c r="DR262" s="7">
        <f t="shared" si="725"/>
        <v>0.3</v>
      </c>
      <c r="DS262" s="7">
        <f t="shared" si="726"/>
        <v>0.3</v>
      </c>
      <c r="DT262" s="7">
        <f t="shared" si="727"/>
        <v>0.3</v>
      </c>
      <c r="DU262" s="7">
        <f>IF(MIN(Data[[#This Row],[¿El agente adapta su comunicación al cliente?11]:[¿El agente utiliza el plural corporativo correctamente?14]])=0,0,30%)</f>
        <v>0.3</v>
      </c>
      <c r="DV262" s="7">
        <f t="shared" si="728"/>
        <v>0.25</v>
      </c>
      <c r="DW262" s="7">
        <f t="shared" si="693"/>
        <v>0.25</v>
      </c>
      <c r="DX262" s="7">
        <f t="shared" si="694"/>
        <v>1</v>
      </c>
      <c r="DY262" s="7">
        <f t="shared" si="832"/>
        <v>1</v>
      </c>
      <c r="DZ262" s="7">
        <f t="shared" si="833"/>
        <v>1</v>
      </c>
      <c r="EA262" s="7">
        <f t="shared" si="834"/>
        <v>1</v>
      </c>
      <c r="EB262" s="7">
        <f t="shared" si="835"/>
        <v>1</v>
      </c>
      <c r="EC262" s="7">
        <f t="shared" si="695"/>
        <v>1</v>
      </c>
      <c r="ED262" s="7">
        <f t="shared" si="729"/>
        <v>1</v>
      </c>
      <c r="EE262" s="7">
        <f t="shared" si="730"/>
        <v>1</v>
      </c>
      <c r="EF262" s="7">
        <f>IF(SUM(Data[[#This Row],[¿El agente presenta correctamente los beneficios del producto?23]:[¿El agente comunica beneficios emocionales al cliente?24]])=200%,100%,0%)</f>
        <v>1</v>
      </c>
      <c r="EG262" s="7">
        <f t="shared" si="731"/>
        <v>1</v>
      </c>
      <c r="EH262" s="7">
        <f t="shared" si="732"/>
        <v>1</v>
      </c>
      <c r="EI262" s="7">
        <f t="shared" si="733"/>
        <v>1</v>
      </c>
      <c r="EJ262" s="7">
        <f t="shared" si="696"/>
        <v>1</v>
      </c>
      <c r="EK262" s="7">
        <f t="shared" si="734"/>
        <v>1</v>
      </c>
      <c r="EL262" s="7">
        <f>+Data[[#This Row],[¿El agente explica los términos y condiciones del servicio?28]]</f>
        <v>1</v>
      </c>
      <c r="EM262" s="7">
        <f t="shared" si="735"/>
        <v>1</v>
      </c>
      <c r="EN262" s="7">
        <f>+Data[[#This Row],[¿El agente identifica correctamente la solicitud del cliente? 2]]</f>
        <v>1</v>
      </c>
      <c r="EO262" s="7">
        <f t="shared" si="736"/>
        <v>1</v>
      </c>
      <c r="EP262" s="7">
        <f t="shared" si="737"/>
        <v>1</v>
      </c>
      <c r="EQ262" s="7">
        <f t="shared" si="738"/>
        <v>1</v>
      </c>
      <c r="ER262" s="7">
        <f t="shared" si="697"/>
        <v>1</v>
      </c>
      <c r="ES262" s="7">
        <f t="shared" si="739"/>
        <v>1</v>
      </c>
      <c r="ET262" s="7">
        <f t="shared" si="740"/>
        <v>1</v>
      </c>
      <c r="EU262" s="7">
        <f t="shared" si="698"/>
        <v>1</v>
      </c>
      <c r="EV262" s="7">
        <f t="shared" si="741"/>
        <v>1</v>
      </c>
      <c r="EW262" s="7">
        <f t="shared" si="742"/>
        <v>1</v>
      </c>
      <c r="EX262" s="7">
        <f t="shared" si="836"/>
        <v>1</v>
      </c>
      <c r="EY262" s="7">
        <f t="shared" si="837"/>
        <v>1</v>
      </c>
      <c r="EZ262" s="7">
        <f t="shared" si="743"/>
        <v>1</v>
      </c>
      <c r="FA262" s="7">
        <f t="shared" si="838"/>
        <v>1</v>
      </c>
      <c r="FB262" s="7">
        <f t="shared" si="699"/>
        <v>1</v>
      </c>
      <c r="FC262" s="7">
        <f t="shared" si="700"/>
        <v>1</v>
      </c>
      <c r="FD262" s="7">
        <f t="shared" si="744"/>
        <v>1</v>
      </c>
      <c r="FE262" s="7">
        <f t="shared" si="745"/>
        <v>0</v>
      </c>
      <c r="FF262" s="7">
        <f t="shared" si="746"/>
        <v>1</v>
      </c>
      <c r="FG262" s="7">
        <f t="shared" si="747"/>
        <v>1</v>
      </c>
      <c r="FH262" s="7">
        <f t="shared" si="748"/>
        <v>1</v>
      </c>
      <c r="FI262" s="7">
        <f t="shared" si="749"/>
        <v>1</v>
      </c>
      <c r="FJ262" s="7">
        <f t="shared" si="701"/>
        <v>0</v>
      </c>
      <c r="FK262" s="7">
        <f t="shared" si="750"/>
        <v>1</v>
      </c>
      <c r="FL262" s="7">
        <f>+Data[[#This Row],[¿El agente gestiona la oferta según la campaña vigente?48]]</f>
        <v>1</v>
      </c>
      <c r="FM262" s="7">
        <f t="shared" si="751"/>
        <v>1</v>
      </c>
      <c r="FN262" s="7">
        <f t="shared" si="752"/>
        <v>1</v>
      </c>
      <c r="FO262" s="7">
        <f t="shared" si="753"/>
        <v>1</v>
      </c>
      <c r="FP262" s="7">
        <f t="shared" si="702"/>
        <v>1</v>
      </c>
      <c r="FQ262" s="7">
        <f t="shared" si="754"/>
        <v>1</v>
      </c>
      <c r="FR262" s="7">
        <f>+Data[[#This Row],[¿El agente registra correctamente todas las interacciones?52]]</f>
        <v>1</v>
      </c>
      <c r="FS262" s="7">
        <f t="shared" si="703"/>
        <v>0</v>
      </c>
      <c r="FT262" s="241">
        <f t="shared" si="755"/>
        <v>1</v>
      </c>
      <c r="FU262" s="7">
        <f>+Data[[#This Row],[¿El agente confirma la titularidad del cliente adecuadamente?53]]</f>
        <v>1</v>
      </c>
      <c r="FV262" s="241">
        <f t="shared" si="756"/>
        <v>1</v>
      </c>
      <c r="FW262" s="241">
        <f t="shared" si="757"/>
        <v>1</v>
      </c>
      <c r="FX262" s="7">
        <f t="shared" si="704"/>
        <v>1</v>
      </c>
      <c r="FY262" s="241">
        <f t="shared" si="758"/>
        <v>1</v>
      </c>
      <c r="FZ262" s="7">
        <f>+Data[[#This Row],[¿El agente evita compartir información sensible?56]]</f>
        <v>1</v>
      </c>
      <c r="GA262" s="7">
        <f t="shared" si="705"/>
        <v>1</v>
      </c>
      <c r="GB262" s="189">
        <f t="shared" si="706"/>
        <v>0.1</v>
      </c>
      <c r="GC262" s="189">
        <f t="shared" si="707"/>
        <v>0.3</v>
      </c>
      <c r="GD262" s="190">
        <f t="shared" si="708"/>
        <v>0</v>
      </c>
      <c r="GE262" s="190">
        <f t="shared" si="709"/>
        <v>0.3</v>
      </c>
      <c r="GF262" s="7">
        <f t="shared" si="710"/>
        <v>0.7</v>
      </c>
      <c r="GG262" s="187">
        <f>1</f>
        <v>1</v>
      </c>
      <c r="GH262" s="187">
        <f t="shared" si="759"/>
        <v>1</v>
      </c>
      <c r="GI262" t="str">
        <f t="shared" si="760"/>
        <v/>
      </c>
      <c r="GJ262" t="str">
        <f t="shared" si="761"/>
        <v/>
      </c>
      <c r="GK262" t="str">
        <f t="shared" si="762"/>
        <v/>
      </c>
      <c r="GN262" t="str">
        <f t="shared" si="763"/>
        <v/>
      </c>
      <c r="GO262" t="str">
        <f t="shared" si="764"/>
        <v/>
      </c>
      <c r="GP262" t="str">
        <f t="shared" si="765"/>
        <v/>
      </c>
      <c r="GQ262" t="str">
        <f t="shared" si="766"/>
        <v/>
      </c>
      <c r="GR262" t="str">
        <f t="shared" si="767"/>
        <v/>
      </c>
      <c r="GS262" t="str">
        <f t="shared" si="768"/>
        <v/>
      </c>
      <c r="GT262" t="str">
        <f t="shared" si="769"/>
        <v/>
      </c>
      <c r="GU262" t="e">
        <f>IF(#REF!="No",#REF!,"")</f>
        <v>#REF!</v>
      </c>
      <c r="GV262" t="str">
        <f t="shared" si="770"/>
        <v/>
      </c>
      <c r="GW262" t="str">
        <f t="shared" si="771"/>
        <v/>
      </c>
      <c r="GX262" t="str">
        <f t="shared" si="772"/>
        <v xml:space="preserve">¿El agente informa sobre cargos adicionales relacionados? </v>
      </c>
      <c r="GY262" t="str">
        <f t="shared" si="773"/>
        <v/>
      </c>
      <c r="GZ262" t="str">
        <f t="shared" si="774"/>
        <v/>
      </c>
      <c r="HA262" t="str">
        <f t="shared" si="775"/>
        <v/>
      </c>
      <c r="HB262" t="str">
        <f t="shared" si="776"/>
        <v/>
      </c>
      <c r="HC262" t="str">
        <f t="shared" si="777"/>
        <v/>
      </c>
      <c r="HD262" t="str">
        <f t="shared" si="778"/>
        <v/>
      </c>
      <c r="HE262" t="str">
        <f t="shared" si="779"/>
        <v/>
      </c>
      <c r="HF262" t="str">
        <f t="shared" si="780"/>
        <v/>
      </c>
      <c r="HG262" t="str">
        <f t="shared" si="781"/>
        <v/>
      </c>
      <c r="HH262" t="str">
        <f t="shared" si="782"/>
        <v/>
      </c>
      <c r="HI262" t="str">
        <f t="shared" si="783"/>
        <v/>
      </c>
      <c r="HJ262" t="str">
        <f t="shared" si="784"/>
        <v/>
      </c>
      <c r="HK262" t="str">
        <f t="shared" si="785"/>
        <v/>
      </c>
      <c r="HL262" t="str">
        <f t="shared" si="786"/>
        <v/>
      </c>
      <c r="HM262" t="str">
        <f t="shared" si="787"/>
        <v/>
      </c>
      <c r="HN262" t="str">
        <f t="shared" si="788"/>
        <v/>
      </c>
      <c r="HO262" t="str">
        <f t="shared" si="789"/>
        <v/>
      </c>
      <c r="HP262" t="str">
        <f t="shared" si="790"/>
        <v/>
      </c>
      <c r="HQ262" t="e">
        <f>IF(#REF!="No",#REF!,"")</f>
        <v>#REF!</v>
      </c>
      <c r="HR262" t="e">
        <f>IF(#REF!="No",#REF!,"")</f>
        <v>#REF!</v>
      </c>
      <c r="HS262" t="str">
        <f t="shared" si="791"/>
        <v/>
      </c>
      <c r="HT262" t="str">
        <f t="shared" si="792"/>
        <v xml:space="preserve">¿El agente realiza venta cruzada cuando corresponde? </v>
      </c>
      <c r="HU262" t="str">
        <f t="shared" si="793"/>
        <v/>
      </c>
      <c r="HV262" t="str">
        <f t="shared" si="794"/>
        <v/>
      </c>
      <c r="HW262" t="str">
        <f t="shared" si="795"/>
        <v/>
      </c>
      <c r="HX262" t="str">
        <f t="shared" si="796"/>
        <v/>
      </c>
      <c r="HY262" t="str">
        <f t="shared" si="797"/>
        <v/>
      </c>
      <c r="HZ262" t="str">
        <f t="shared" si="798"/>
        <v/>
      </c>
      <c r="IA262" t="str">
        <f t="shared" si="799"/>
        <v/>
      </c>
      <c r="IB262" t="str">
        <f t="shared" si="800"/>
        <v/>
      </c>
      <c r="IC262" t="str">
        <f t="shared" si="801"/>
        <v/>
      </c>
      <c r="ID262" s="187" t="str">
        <f t="shared" si="802"/>
        <v/>
      </c>
      <c r="IE262" s="187" t="str">
        <f t="shared" si="803"/>
        <v/>
      </c>
      <c r="IF262" s="187" t="str">
        <f t="shared" si="804"/>
        <v/>
      </c>
      <c r="IG262" s="187" t="str">
        <f t="shared" si="805"/>
        <v/>
      </c>
      <c r="IH262" s="78" t="str">
        <f>A262&amp;" "&amp;F262&amp;" "&amp;Data[[#This Row],[mes]]</f>
        <v>Yahaira Yorlenes Vega Castañedas Outbound jun-26</v>
      </c>
      <c r="II262" s="78">
        <f t="shared" si="713"/>
        <v>2</v>
      </c>
      <c r="IJ262" s="78">
        <f t="shared" si="711"/>
        <v>0</v>
      </c>
      <c r="IK262" s="78">
        <f>IF(Data[[#This Row],[Muestra Critica]]&gt;0,Data[[#This Row],[Muestra Critica]],"")</f>
        <v>1</v>
      </c>
      <c r="IL262">
        <f>IF(IK262="","",COUNTIF($IK$3:$IK678,IK262))</f>
        <v>397</v>
      </c>
      <c r="IM262">
        <f t="shared" si="712"/>
        <v>0</v>
      </c>
      <c r="IN262" s="188" t="str">
        <f t="shared" si="839"/>
        <v>jun-26</v>
      </c>
      <c r="IO262" s="78"/>
      <c r="IP262" s="78"/>
      <c r="IQ262" s="78"/>
      <c r="IR262" s="78"/>
      <c r="IS262" s="78" t="str">
        <f ca="1">IFERROR(_xlfn.XLOOKUP(A:A,HC!B:B,HC!E:E,,0),0)</f>
        <v>&gt; 60 dias</v>
      </c>
    </row>
    <row r="263" spans="1:253" ht="15.5">
      <c r="A263" s="205" t="s">
        <v>328</v>
      </c>
      <c r="B263" s="205">
        <v>62022768</v>
      </c>
      <c r="C263" s="210">
        <v>46188</v>
      </c>
      <c r="D263" s="235" t="s">
        <v>449</v>
      </c>
      <c r="E263" s="205" t="s">
        <v>434</v>
      </c>
      <c r="F263" s="205" t="s">
        <v>32</v>
      </c>
      <c r="G263" s="205" t="s">
        <v>436</v>
      </c>
      <c r="H263" s="205" t="s">
        <v>457</v>
      </c>
      <c r="I263" s="206" t="s">
        <v>447</v>
      </c>
      <c r="J263" s="168" t="s">
        <v>33</v>
      </c>
      <c r="K263" s="168" t="s">
        <v>33</v>
      </c>
      <c r="L263" s="168" t="s">
        <v>33</v>
      </c>
      <c r="M263" s="168" t="s">
        <v>33</v>
      </c>
      <c r="N263" s="168" t="s">
        <v>33</v>
      </c>
      <c r="O263" s="168" t="s">
        <v>33</v>
      </c>
      <c r="P263" s="168" t="s">
        <v>33</v>
      </c>
      <c r="Q263" s="168" t="s">
        <v>33</v>
      </c>
      <c r="R263" s="168" t="s">
        <v>33</v>
      </c>
      <c r="S263" s="168" t="s">
        <v>33</v>
      </c>
      <c r="T263" s="168" t="s">
        <v>33</v>
      </c>
      <c r="U263" s="168" t="s">
        <v>33</v>
      </c>
      <c r="V263" s="169" t="s">
        <v>33</v>
      </c>
      <c r="W263" s="169" t="s">
        <v>33</v>
      </c>
      <c r="X263" s="169" t="s">
        <v>33</v>
      </c>
      <c r="Y263" s="169" t="s">
        <v>33</v>
      </c>
      <c r="Z263" s="169" t="s">
        <v>33</v>
      </c>
      <c r="AA263" s="169" t="s">
        <v>33</v>
      </c>
      <c r="AB263" s="169" t="s">
        <v>33</v>
      </c>
      <c r="AC263" s="169" t="s">
        <v>33</v>
      </c>
      <c r="AD263" s="169" t="s">
        <v>33</v>
      </c>
      <c r="AE263" s="169" t="s">
        <v>33</v>
      </c>
      <c r="AF263" s="169" t="s">
        <v>33</v>
      </c>
      <c r="AG263" s="169" t="s">
        <v>33</v>
      </c>
      <c r="AH263" s="169" t="s">
        <v>33</v>
      </c>
      <c r="AI263" s="169" t="s">
        <v>33</v>
      </c>
      <c r="AJ263" s="169" t="s">
        <v>33</v>
      </c>
      <c r="AK263" s="169" t="s">
        <v>33</v>
      </c>
      <c r="AL263" s="169" t="s">
        <v>33</v>
      </c>
      <c r="AM263" s="169" t="s">
        <v>33</v>
      </c>
      <c r="AN263" s="169" t="s">
        <v>33</v>
      </c>
      <c r="AO263" s="169" t="s">
        <v>33</v>
      </c>
      <c r="AP263" s="169" t="s">
        <v>33</v>
      </c>
      <c r="AQ263" s="169" t="s">
        <v>464</v>
      </c>
      <c r="AR263" s="169" t="s">
        <v>33</v>
      </c>
      <c r="AS263" s="169" t="s">
        <v>34</v>
      </c>
      <c r="AT263" s="169" t="s">
        <v>33</v>
      </c>
      <c r="AU263" s="169" t="s">
        <v>33</v>
      </c>
      <c r="AV263" s="169" t="s">
        <v>34</v>
      </c>
      <c r="AW263" s="169" t="s">
        <v>33</v>
      </c>
      <c r="AX263" s="169" t="s">
        <v>33</v>
      </c>
      <c r="AY263" s="169" t="s">
        <v>33</v>
      </c>
      <c r="AZ263" s="169" t="s">
        <v>33</v>
      </c>
      <c r="BA263" s="169" t="s">
        <v>33</v>
      </c>
      <c r="BB263" s="169" t="s">
        <v>33</v>
      </c>
      <c r="BC263" s="207" t="s">
        <v>33</v>
      </c>
      <c r="BD263" s="207" t="s">
        <v>33</v>
      </c>
      <c r="BE263" s="207" t="s">
        <v>33</v>
      </c>
      <c r="BF263" s="208" t="s">
        <v>33</v>
      </c>
      <c r="BG263" s="196"/>
      <c r="BH263" s="211" t="str">
        <f>Data[[#This Row],[Tipo de Muestra]]</f>
        <v>Critica</v>
      </c>
      <c r="BI263" s="196"/>
      <c r="BJ263" s="196"/>
      <c r="BK263">
        <f t="shared" si="714"/>
        <v>1</v>
      </c>
      <c r="BL263">
        <f t="shared" si="715"/>
        <v>1</v>
      </c>
      <c r="BM263">
        <f t="shared" si="672"/>
        <v>1</v>
      </c>
      <c r="BN263">
        <f t="shared" si="673"/>
        <v>1</v>
      </c>
      <c r="BO263">
        <f t="shared" si="674"/>
        <v>1</v>
      </c>
      <c r="BP263">
        <f t="shared" si="675"/>
        <v>1</v>
      </c>
      <c r="BQ263">
        <f t="shared" si="676"/>
        <v>1</v>
      </c>
      <c r="BR263">
        <f t="shared" si="677"/>
        <v>1</v>
      </c>
      <c r="BS263">
        <f t="shared" si="678"/>
        <v>1</v>
      </c>
      <c r="BT263">
        <f t="shared" si="679"/>
        <v>1</v>
      </c>
      <c r="BU263">
        <f t="shared" si="680"/>
        <v>1</v>
      </c>
      <c r="BV263">
        <f t="shared" si="681"/>
        <v>1</v>
      </c>
      <c r="BW263">
        <f t="shared" si="682"/>
        <v>1</v>
      </c>
      <c r="BX263">
        <f t="shared" si="683"/>
        <v>1</v>
      </c>
      <c r="BY263">
        <f t="shared" si="684"/>
        <v>1</v>
      </c>
      <c r="BZ263">
        <f t="shared" si="685"/>
        <v>1</v>
      </c>
      <c r="CA263">
        <f t="shared" si="686"/>
        <v>1</v>
      </c>
      <c r="CB263">
        <f t="shared" si="687"/>
        <v>1</v>
      </c>
      <c r="CC263">
        <f t="shared" si="688"/>
        <v>1</v>
      </c>
      <c r="CD263">
        <f t="shared" si="689"/>
        <v>1</v>
      </c>
      <c r="CE263">
        <f t="shared" si="690"/>
        <v>1</v>
      </c>
      <c r="CF263">
        <f t="shared" si="806"/>
        <v>1</v>
      </c>
      <c r="CG263">
        <f t="shared" si="807"/>
        <v>1</v>
      </c>
      <c r="CH263">
        <f t="shared" si="808"/>
        <v>1</v>
      </c>
      <c r="CI263">
        <f t="shared" si="809"/>
        <v>1</v>
      </c>
      <c r="CJ263">
        <f t="shared" si="810"/>
        <v>1</v>
      </c>
      <c r="CK263">
        <f t="shared" si="811"/>
        <v>1</v>
      </c>
      <c r="CL263">
        <f t="shared" si="812"/>
        <v>1</v>
      </c>
      <c r="CM263">
        <f t="shared" si="813"/>
        <v>1</v>
      </c>
      <c r="CN263">
        <f t="shared" si="814"/>
        <v>1</v>
      </c>
      <c r="CO263">
        <f t="shared" si="815"/>
        <v>1</v>
      </c>
      <c r="CP263">
        <f t="shared" si="816"/>
        <v>1</v>
      </c>
      <c r="CQ263">
        <f t="shared" si="817"/>
        <v>1</v>
      </c>
      <c r="CR263">
        <f t="shared" si="818"/>
        <v>1</v>
      </c>
      <c r="CS263">
        <f t="shared" si="819"/>
        <v>0</v>
      </c>
      <c r="CT263">
        <f t="shared" si="820"/>
        <v>1</v>
      </c>
      <c r="CU263">
        <f t="shared" si="821"/>
        <v>1</v>
      </c>
      <c r="CV263">
        <f t="shared" si="822"/>
        <v>0</v>
      </c>
      <c r="CW263">
        <f t="shared" si="823"/>
        <v>1</v>
      </c>
      <c r="CX263">
        <f t="shared" si="824"/>
        <v>1</v>
      </c>
      <c r="CY263">
        <f t="shared" si="825"/>
        <v>1</v>
      </c>
      <c r="CZ263">
        <f t="shared" si="826"/>
        <v>1</v>
      </c>
      <c r="DA263">
        <f t="shared" si="827"/>
        <v>1</v>
      </c>
      <c r="DB263">
        <f t="shared" si="828"/>
        <v>1</v>
      </c>
      <c r="DC263" s="187">
        <f t="shared" si="829"/>
        <v>1</v>
      </c>
      <c r="DD263" s="187">
        <f t="shared" si="830"/>
        <v>1</v>
      </c>
      <c r="DE263" s="187">
        <f t="shared" si="831"/>
        <v>1</v>
      </c>
      <c r="DF263" s="187">
        <f t="shared" si="716"/>
        <v>1</v>
      </c>
      <c r="DG263">
        <f t="shared" si="691"/>
        <v>1</v>
      </c>
      <c r="DH263" s="7">
        <f t="shared" si="717"/>
        <v>0.15</v>
      </c>
      <c r="DI263" s="7">
        <f t="shared" si="718"/>
        <v>0.15</v>
      </c>
      <c r="DJ263" s="7">
        <f t="shared" si="719"/>
        <v>0.15</v>
      </c>
      <c r="DK263" s="7">
        <f t="shared" si="692"/>
        <v>0.15</v>
      </c>
      <c r="DL263" s="7">
        <f t="shared" si="720"/>
        <v>0.3</v>
      </c>
      <c r="DM263" s="7">
        <f t="shared" si="721"/>
        <v>0.3</v>
      </c>
      <c r="DN263" s="7">
        <f t="shared" si="722"/>
        <v>0.3</v>
      </c>
      <c r="DO263" s="7">
        <f t="shared" si="723"/>
        <v>0.3</v>
      </c>
      <c r="DP263" s="7">
        <f>IF(MIN(Data[[#This Row],[¿El agente demuestra escucha activa durante la gestión?6]:[¿El agente parafrasea para confirmar entendimiento?9]])=0,0,30%)</f>
        <v>0.3</v>
      </c>
      <c r="DQ263" s="7">
        <f t="shared" si="724"/>
        <v>0.3</v>
      </c>
      <c r="DR263" s="7">
        <f t="shared" si="725"/>
        <v>0.3</v>
      </c>
      <c r="DS263" s="7">
        <f t="shared" si="726"/>
        <v>0.3</v>
      </c>
      <c r="DT263" s="7">
        <f t="shared" si="727"/>
        <v>0.3</v>
      </c>
      <c r="DU263" s="7">
        <f>IF(MIN(Data[[#This Row],[¿El agente adapta su comunicación al cliente?11]:[¿El agente utiliza el plural corporativo correctamente?14]])=0,0,30%)</f>
        <v>0.3</v>
      </c>
      <c r="DV263" s="7">
        <f t="shared" si="728"/>
        <v>0.25</v>
      </c>
      <c r="DW263" s="7">
        <f t="shared" si="693"/>
        <v>0.25</v>
      </c>
      <c r="DX263" s="7">
        <f t="shared" si="694"/>
        <v>1</v>
      </c>
      <c r="DY263" s="7">
        <f t="shared" si="832"/>
        <v>1</v>
      </c>
      <c r="DZ263" s="7">
        <f t="shared" si="833"/>
        <v>1</v>
      </c>
      <c r="EA263" s="7">
        <f t="shared" si="834"/>
        <v>1</v>
      </c>
      <c r="EB263" s="7">
        <f t="shared" si="835"/>
        <v>1</v>
      </c>
      <c r="EC263" s="7">
        <f t="shared" si="695"/>
        <v>1</v>
      </c>
      <c r="ED263" s="7">
        <f t="shared" si="729"/>
        <v>1</v>
      </c>
      <c r="EE263" s="7">
        <f t="shared" si="730"/>
        <v>1</v>
      </c>
      <c r="EF263" s="7">
        <f>IF(SUM(Data[[#This Row],[¿El agente presenta correctamente los beneficios del producto?23]:[¿El agente comunica beneficios emocionales al cliente?24]])=200%,100%,0%)</f>
        <v>1</v>
      </c>
      <c r="EG263" s="7">
        <f t="shared" si="731"/>
        <v>1</v>
      </c>
      <c r="EH263" s="7">
        <f t="shared" si="732"/>
        <v>1</v>
      </c>
      <c r="EI263" s="7">
        <f t="shared" si="733"/>
        <v>1</v>
      </c>
      <c r="EJ263" s="7">
        <f t="shared" si="696"/>
        <v>1</v>
      </c>
      <c r="EK263" s="7">
        <f t="shared" si="734"/>
        <v>1</v>
      </c>
      <c r="EL263" s="7">
        <f>+Data[[#This Row],[¿El agente explica los términos y condiciones del servicio?28]]</f>
        <v>1</v>
      </c>
      <c r="EM263" s="7">
        <f t="shared" si="735"/>
        <v>1</v>
      </c>
      <c r="EN263" s="7">
        <f>+Data[[#This Row],[¿El agente identifica correctamente la solicitud del cliente? 2]]</f>
        <v>1</v>
      </c>
      <c r="EO263" s="7">
        <f t="shared" si="736"/>
        <v>1</v>
      </c>
      <c r="EP263" s="7">
        <f t="shared" si="737"/>
        <v>1</v>
      </c>
      <c r="EQ263" s="7">
        <f t="shared" si="738"/>
        <v>1</v>
      </c>
      <c r="ER263" s="7">
        <f t="shared" si="697"/>
        <v>1</v>
      </c>
      <c r="ES263" s="7">
        <f t="shared" si="739"/>
        <v>1</v>
      </c>
      <c r="ET263" s="7">
        <f t="shared" si="740"/>
        <v>1</v>
      </c>
      <c r="EU263" s="7">
        <f t="shared" si="698"/>
        <v>1</v>
      </c>
      <c r="EV263" s="7">
        <f t="shared" si="741"/>
        <v>1</v>
      </c>
      <c r="EW263" s="7">
        <f t="shared" si="742"/>
        <v>1</v>
      </c>
      <c r="EX263" s="7">
        <f t="shared" si="836"/>
        <v>1</v>
      </c>
      <c r="EY263" s="7">
        <f t="shared" si="837"/>
        <v>1</v>
      </c>
      <c r="EZ263" s="7">
        <f t="shared" si="743"/>
        <v>1</v>
      </c>
      <c r="FA263" s="7">
        <f t="shared" si="838"/>
        <v>1</v>
      </c>
      <c r="FB263" s="7">
        <f t="shared" si="699"/>
        <v>1</v>
      </c>
      <c r="FC263" s="7">
        <f t="shared" si="700"/>
        <v>1</v>
      </c>
      <c r="FD263" s="7">
        <f t="shared" si="744"/>
        <v>1</v>
      </c>
      <c r="FE263" s="7">
        <f t="shared" si="745"/>
        <v>0</v>
      </c>
      <c r="FF263" s="7">
        <f t="shared" si="746"/>
        <v>1</v>
      </c>
      <c r="FG263" s="7">
        <f t="shared" si="747"/>
        <v>1</v>
      </c>
      <c r="FH263" s="7">
        <f t="shared" si="748"/>
        <v>0</v>
      </c>
      <c r="FI263" s="7">
        <f t="shared" si="749"/>
        <v>1</v>
      </c>
      <c r="FJ263" s="7">
        <f t="shared" si="701"/>
        <v>0</v>
      </c>
      <c r="FK263" s="7">
        <f t="shared" si="750"/>
        <v>1</v>
      </c>
      <c r="FL263" s="7">
        <f>+Data[[#This Row],[¿El agente gestiona la oferta según la campaña vigente?48]]</f>
        <v>1</v>
      </c>
      <c r="FM263" s="7">
        <f t="shared" si="751"/>
        <v>1</v>
      </c>
      <c r="FN263" s="7">
        <f t="shared" si="752"/>
        <v>1</v>
      </c>
      <c r="FO263" s="7">
        <f t="shared" si="753"/>
        <v>1</v>
      </c>
      <c r="FP263" s="7">
        <f t="shared" si="702"/>
        <v>1</v>
      </c>
      <c r="FQ263" s="7">
        <f t="shared" si="754"/>
        <v>1</v>
      </c>
      <c r="FR263" s="7">
        <f>+Data[[#This Row],[¿El agente registra correctamente todas las interacciones?52]]</f>
        <v>1</v>
      </c>
      <c r="FS263" s="7">
        <f t="shared" si="703"/>
        <v>0</v>
      </c>
      <c r="FT263" s="241">
        <f t="shared" si="755"/>
        <v>1</v>
      </c>
      <c r="FU263" s="7">
        <f>+Data[[#This Row],[¿El agente confirma la titularidad del cliente adecuadamente?53]]</f>
        <v>1</v>
      </c>
      <c r="FV263" s="241">
        <f t="shared" si="756"/>
        <v>1</v>
      </c>
      <c r="FW263" s="241">
        <f t="shared" si="757"/>
        <v>1</v>
      </c>
      <c r="FX263" s="7">
        <f t="shared" si="704"/>
        <v>1</v>
      </c>
      <c r="FY263" s="241">
        <f t="shared" si="758"/>
        <v>1</v>
      </c>
      <c r="FZ263" s="7">
        <f>+Data[[#This Row],[¿El agente evita compartir información sensible?56]]</f>
        <v>1</v>
      </c>
      <c r="GA263" s="7">
        <f t="shared" si="705"/>
        <v>1</v>
      </c>
      <c r="GB263" s="189">
        <f t="shared" si="706"/>
        <v>0.1</v>
      </c>
      <c r="GC263" s="189">
        <f t="shared" si="707"/>
        <v>0.3</v>
      </c>
      <c r="GD263" s="190">
        <f t="shared" si="708"/>
        <v>0</v>
      </c>
      <c r="GE263" s="190">
        <f t="shared" si="709"/>
        <v>0.3</v>
      </c>
      <c r="GF263" s="7">
        <f t="shared" si="710"/>
        <v>0.7</v>
      </c>
      <c r="GG263" s="187">
        <f>1</f>
        <v>1</v>
      </c>
      <c r="GH263" s="187">
        <f t="shared" si="759"/>
        <v>1</v>
      </c>
      <c r="GI263" t="str">
        <f t="shared" si="760"/>
        <v/>
      </c>
      <c r="GJ263" t="str">
        <f t="shared" si="761"/>
        <v/>
      </c>
      <c r="GK263" t="str">
        <f t="shared" si="762"/>
        <v/>
      </c>
      <c r="GN263" t="str">
        <f t="shared" si="763"/>
        <v/>
      </c>
      <c r="GO263" t="str">
        <f t="shared" si="764"/>
        <v/>
      </c>
      <c r="GP263" t="str">
        <f t="shared" si="765"/>
        <v/>
      </c>
      <c r="GQ263" t="str">
        <f t="shared" si="766"/>
        <v/>
      </c>
      <c r="GR263" t="str">
        <f t="shared" si="767"/>
        <v/>
      </c>
      <c r="GS263" t="str">
        <f t="shared" si="768"/>
        <v/>
      </c>
      <c r="GT263" t="str">
        <f t="shared" si="769"/>
        <v/>
      </c>
      <c r="GU263" t="e">
        <f>IF(#REF!="No",#REF!,"")</f>
        <v>#REF!</v>
      </c>
      <c r="GV263" t="str">
        <f t="shared" si="770"/>
        <v/>
      </c>
      <c r="GW263" t="str">
        <f t="shared" si="771"/>
        <v/>
      </c>
      <c r="GX263" t="str">
        <f t="shared" si="772"/>
        <v/>
      </c>
      <c r="GY263" t="str">
        <f t="shared" si="773"/>
        <v/>
      </c>
      <c r="GZ263" t="str">
        <f t="shared" si="774"/>
        <v/>
      </c>
      <c r="HA263" t="str">
        <f t="shared" si="775"/>
        <v/>
      </c>
      <c r="HB263" t="str">
        <f t="shared" si="776"/>
        <v/>
      </c>
      <c r="HC263" t="str">
        <f t="shared" si="777"/>
        <v/>
      </c>
      <c r="HD263" t="str">
        <f t="shared" si="778"/>
        <v/>
      </c>
      <c r="HE263" t="str">
        <f t="shared" si="779"/>
        <v/>
      </c>
      <c r="HF263" t="str">
        <f t="shared" si="780"/>
        <v/>
      </c>
      <c r="HG263" t="str">
        <f t="shared" si="781"/>
        <v/>
      </c>
      <c r="HH263" t="str">
        <f t="shared" si="782"/>
        <v/>
      </c>
      <c r="HI263" t="str">
        <f t="shared" si="783"/>
        <v/>
      </c>
      <c r="HJ263" t="str">
        <f t="shared" si="784"/>
        <v/>
      </c>
      <c r="HK263" t="str">
        <f t="shared" si="785"/>
        <v/>
      </c>
      <c r="HL263" t="str">
        <f t="shared" si="786"/>
        <v/>
      </c>
      <c r="HM263" t="str">
        <f t="shared" si="787"/>
        <v/>
      </c>
      <c r="HN263" t="str">
        <f t="shared" si="788"/>
        <v/>
      </c>
      <c r="HO263" t="str">
        <f t="shared" si="789"/>
        <v/>
      </c>
      <c r="HP263" t="str">
        <f t="shared" si="790"/>
        <v/>
      </c>
      <c r="HQ263" t="e">
        <f>IF(#REF!="No",#REF!,"")</f>
        <v>#REF!</v>
      </c>
      <c r="HR263" t="e">
        <f>IF(#REF!="No",#REF!,"")</f>
        <v>#REF!</v>
      </c>
      <c r="HS263" t="str">
        <f t="shared" si="791"/>
        <v/>
      </c>
      <c r="HT263" t="str">
        <f t="shared" si="792"/>
        <v xml:space="preserve">¿El agente realiza venta cruzada cuando corresponde? </v>
      </c>
      <c r="HU263" t="str">
        <f t="shared" si="793"/>
        <v/>
      </c>
      <c r="HV263" t="str">
        <f t="shared" si="794"/>
        <v/>
      </c>
      <c r="HW263" t="str">
        <f t="shared" si="795"/>
        <v xml:space="preserve">¿El agente realiza seguimiento adecuado al caso o solicitud? </v>
      </c>
      <c r="HX263" t="str">
        <f t="shared" si="796"/>
        <v/>
      </c>
      <c r="HY263" t="str">
        <f t="shared" si="797"/>
        <v/>
      </c>
      <c r="HZ263" t="str">
        <f t="shared" si="798"/>
        <v/>
      </c>
      <c r="IA263" t="str">
        <f t="shared" si="799"/>
        <v/>
      </c>
      <c r="IB263" t="str">
        <f t="shared" si="800"/>
        <v/>
      </c>
      <c r="IC263" t="str">
        <f t="shared" si="801"/>
        <v/>
      </c>
      <c r="ID263" s="187" t="str">
        <f t="shared" si="802"/>
        <v/>
      </c>
      <c r="IE263" s="187" t="str">
        <f t="shared" si="803"/>
        <v/>
      </c>
      <c r="IF263" s="187" t="str">
        <f t="shared" si="804"/>
        <v/>
      </c>
      <c r="IG263" s="187" t="str">
        <f t="shared" si="805"/>
        <v/>
      </c>
      <c r="IH263" s="78" t="str">
        <f>A263&amp;" "&amp;F263&amp;" "&amp;Data[[#This Row],[mes]]</f>
        <v>Gladis Peralta Mendoza Outbound jun-26</v>
      </c>
      <c r="II263" s="78">
        <f t="shared" si="713"/>
        <v>2</v>
      </c>
      <c r="IJ263" s="78">
        <f t="shared" si="711"/>
        <v>0</v>
      </c>
      <c r="IK263" s="78">
        <f>IF(Data[[#This Row],[Muestra Critica]]&gt;0,Data[[#This Row],[Muestra Critica]],"")</f>
        <v>1</v>
      </c>
      <c r="IL263">
        <f>IF(IK263="","",COUNTIF($IK$3:$IK679,IK263))</f>
        <v>397</v>
      </c>
      <c r="IM263">
        <f t="shared" si="712"/>
        <v>0</v>
      </c>
      <c r="IN263" s="188" t="str">
        <f t="shared" si="839"/>
        <v>jun-26</v>
      </c>
      <c r="IO263" s="78"/>
      <c r="IP263" s="78"/>
      <c r="IQ263" s="78"/>
      <c r="IR263" s="78"/>
      <c r="IS263" s="78" t="str">
        <f ca="1">IFERROR(_xlfn.XLOOKUP(A:A,HC!B:B,HC!E:E,,0),0)</f>
        <v>&gt; 60 dias</v>
      </c>
    </row>
    <row r="264" spans="1:253" ht="15.5">
      <c r="A264" s="235" t="s">
        <v>329</v>
      </c>
      <c r="B264" s="235">
        <v>67974585</v>
      </c>
      <c r="C264" s="236">
        <v>46188</v>
      </c>
      <c r="D264" s="235" t="s">
        <v>449</v>
      </c>
      <c r="E264" s="205" t="s">
        <v>434</v>
      </c>
      <c r="F264" s="235" t="s">
        <v>32</v>
      </c>
      <c r="G264" s="235" t="s">
        <v>436</v>
      </c>
      <c r="H264" s="235" t="s">
        <v>457</v>
      </c>
      <c r="I264" s="237" t="s">
        <v>447</v>
      </c>
      <c r="J264" s="78" t="s">
        <v>33</v>
      </c>
      <c r="K264" s="78" t="s">
        <v>33</v>
      </c>
      <c r="L264" s="78" t="s">
        <v>33</v>
      </c>
      <c r="M264" s="78" t="s">
        <v>33</v>
      </c>
      <c r="N264" s="78" t="s">
        <v>33</v>
      </c>
      <c r="O264" s="78" t="s">
        <v>33</v>
      </c>
      <c r="P264" s="78" t="s">
        <v>33</v>
      </c>
      <c r="Q264" s="78" t="s">
        <v>33</v>
      </c>
      <c r="R264" s="78" t="s">
        <v>33</v>
      </c>
      <c r="S264" s="78" t="s">
        <v>33</v>
      </c>
      <c r="T264" s="78" t="s">
        <v>33</v>
      </c>
      <c r="U264" s="78" t="s">
        <v>33</v>
      </c>
      <c r="V264" s="78" t="s">
        <v>33</v>
      </c>
      <c r="W264" s="78" t="s">
        <v>33</v>
      </c>
      <c r="X264" s="78" t="s">
        <v>33</v>
      </c>
      <c r="Y264" t="s">
        <v>33</v>
      </c>
      <c r="Z264" t="s">
        <v>33</v>
      </c>
      <c r="AA264" t="s">
        <v>33</v>
      </c>
      <c r="AB264" t="s">
        <v>33</v>
      </c>
      <c r="AC264" t="s">
        <v>33</v>
      </c>
      <c r="AD264" t="s">
        <v>33</v>
      </c>
      <c r="AE264" t="s">
        <v>33</v>
      </c>
      <c r="AF264" t="s">
        <v>33</v>
      </c>
      <c r="AG264" t="s">
        <v>33</v>
      </c>
      <c r="AH264" t="s">
        <v>33</v>
      </c>
      <c r="AI264" t="s">
        <v>33</v>
      </c>
      <c r="AJ264" t="s">
        <v>33</v>
      </c>
      <c r="AK264" t="s">
        <v>33</v>
      </c>
      <c r="AL264" t="s">
        <v>33</v>
      </c>
      <c r="AM264" t="s">
        <v>33</v>
      </c>
      <c r="AN264" t="s">
        <v>33</v>
      </c>
      <c r="AO264" t="s">
        <v>33</v>
      </c>
      <c r="AP264" t="s">
        <v>33</v>
      </c>
      <c r="AQ264" s="169" t="s">
        <v>464</v>
      </c>
      <c r="AR264" t="s">
        <v>33</v>
      </c>
      <c r="AS264" t="s">
        <v>34</v>
      </c>
      <c r="AT264" t="s">
        <v>33</v>
      </c>
      <c r="AU264" t="s">
        <v>33</v>
      </c>
      <c r="AV264" t="s">
        <v>34</v>
      </c>
      <c r="AW264" t="s">
        <v>34</v>
      </c>
      <c r="AX264" t="s">
        <v>33</v>
      </c>
      <c r="AY264" t="s">
        <v>33</v>
      </c>
      <c r="AZ264" t="s">
        <v>33</v>
      </c>
      <c r="BA264" t="s">
        <v>33</v>
      </c>
      <c r="BB264" t="s">
        <v>33</v>
      </c>
      <c r="BC264" t="s">
        <v>33</v>
      </c>
      <c r="BD264" t="s">
        <v>33</v>
      </c>
      <c r="BE264" t="s">
        <v>33</v>
      </c>
      <c r="BF264" t="s">
        <v>33</v>
      </c>
      <c r="BH264" s="233" t="str">
        <f>Data[[#This Row],[Tipo de Muestra]]</f>
        <v>Critica</v>
      </c>
      <c r="BK264">
        <f t="shared" si="714"/>
        <v>1</v>
      </c>
      <c r="BL264">
        <f t="shared" si="715"/>
        <v>1</v>
      </c>
      <c r="BM264">
        <f t="shared" si="672"/>
        <v>1</v>
      </c>
      <c r="BN264">
        <f t="shared" si="673"/>
        <v>1</v>
      </c>
      <c r="BO264">
        <f t="shared" si="674"/>
        <v>1</v>
      </c>
      <c r="BP264">
        <f t="shared" si="675"/>
        <v>1</v>
      </c>
      <c r="BQ264">
        <f t="shared" si="676"/>
        <v>1</v>
      </c>
      <c r="BR264">
        <f t="shared" si="677"/>
        <v>1</v>
      </c>
      <c r="BS264">
        <f t="shared" si="678"/>
        <v>1</v>
      </c>
      <c r="BT264">
        <f t="shared" si="679"/>
        <v>1</v>
      </c>
      <c r="BU264">
        <f t="shared" si="680"/>
        <v>1</v>
      </c>
      <c r="BV264">
        <f t="shared" si="681"/>
        <v>1</v>
      </c>
      <c r="BW264">
        <f t="shared" si="682"/>
        <v>1</v>
      </c>
      <c r="BX264">
        <f t="shared" si="683"/>
        <v>1</v>
      </c>
      <c r="BY264">
        <f t="shared" si="684"/>
        <v>1</v>
      </c>
      <c r="BZ264">
        <f t="shared" si="685"/>
        <v>1</v>
      </c>
      <c r="CA264">
        <f t="shared" si="686"/>
        <v>1</v>
      </c>
      <c r="CB264">
        <f t="shared" si="687"/>
        <v>1</v>
      </c>
      <c r="CC264">
        <f t="shared" si="688"/>
        <v>1</v>
      </c>
      <c r="CD264">
        <f t="shared" si="689"/>
        <v>1</v>
      </c>
      <c r="CE264">
        <f t="shared" si="690"/>
        <v>1</v>
      </c>
      <c r="CF264">
        <f t="shared" si="806"/>
        <v>1</v>
      </c>
      <c r="CG264">
        <f t="shared" si="807"/>
        <v>1</v>
      </c>
      <c r="CH264">
        <f t="shared" si="808"/>
        <v>1</v>
      </c>
      <c r="CI264">
        <f t="shared" si="809"/>
        <v>1</v>
      </c>
      <c r="CJ264">
        <f t="shared" si="810"/>
        <v>1</v>
      </c>
      <c r="CK264">
        <f t="shared" si="811"/>
        <v>1</v>
      </c>
      <c r="CL264">
        <f t="shared" si="812"/>
        <v>1</v>
      </c>
      <c r="CM264">
        <f t="shared" si="813"/>
        <v>1</v>
      </c>
      <c r="CN264">
        <f t="shared" si="814"/>
        <v>1</v>
      </c>
      <c r="CO264">
        <f t="shared" si="815"/>
        <v>1</v>
      </c>
      <c r="CP264">
        <f t="shared" si="816"/>
        <v>1</v>
      </c>
      <c r="CQ264">
        <f t="shared" si="817"/>
        <v>1</v>
      </c>
      <c r="CR264">
        <f t="shared" si="818"/>
        <v>1</v>
      </c>
      <c r="CS264">
        <f t="shared" si="819"/>
        <v>0</v>
      </c>
      <c r="CT264">
        <f t="shared" si="820"/>
        <v>1</v>
      </c>
      <c r="CU264">
        <f t="shared" si="821"/>
        <v>1</v>
      </c>
      <c r="CV264">
        <f t="shared" si="822"/>
        <v>0</v>
      </c>
      <c r="CW264">
        <f t="shared" si="823"/>
        <v>0</v>
      </c>
      <c r="CX264">
        <f t="shared" si="824"/>
        <v>1</v>
      </c>
      <c r="CY264">
        <f t="shared" si="825"/>
        <v>1</v>
      </c>
      <c r="CZ264">
        <f t="shared" si="826"/>
        <v>1</v>
      </c>
      <c r="DA264">
        <f t="shared" si="827"/>
        <v>1</v>
      </c>
      <c r="DB264">
        <f t="shared" si="828"/>
        <v>1</v>
      </c>
      <c r="DC264">
        <f t="shared" si="829"/>
        <v>1</v>
      </c>
      <c r="DD264">
        <f t="shared" si="830"/>
        <v>1</v>
      </c>
      <c r="DE264">
        <f t="shared" si="831"/>
        <v>1</v>
      </c>
      <c r="DF264">
        <f t="shared" si="716"/>
        <v>1</v>
      </c>
      <c r="DG264">
        <f t="shared" si="691"/>
        <v>1</v>
      </c>
      <c r="DH264" s="7">
        <f t="shared" si="717"/>
        <v>0.15</v>
      </c>
      <c r="DI264" s="7">
        <f t="shared" si="718"/>
        <v>0.15</v>
      </c>
      <c r="DJ264" s="7">
        <f t="shared" si="719"/>
        <v>0.15</v>
      </c>
      <c r="DK264" s="7">
        <f t="shared" si="692"/>
        <v>0.15</v>
      </c>
      <c r="DL264" s="7">
        <f t="shared" si="720"/>
        <v>0.3</v>
      </c>
      <c r="DM264" s="7">
        <f t="shared" si="721"/>
        <v>0.3</v>
      </c>
      <c r="DN264" s="7">
        <f t="shared" si="722"/>
        <v>0.3</v>
      </c>
      <c r="DO264" s="7">
        <f t="shared" si="723"/>
        <v>0.3</v>
      </c>
      <c r="DP264" s="7">
        <f>IF(MIN(Data[[#This Row],[¿El agente demuestra escucha activa durante la gestión?6]:[¿El agente parafrasea para confirmar entendimiento?9]])=0,0,30%)</f>
        <v>0.3</v>
      </c>
      <c r="DQ264" s="7">
        <f t="shared" si="724"/>
        <v>0.3</v>
      </c>
      <c r="DR264" s="7">
        <f t="shared" si="725"/>
        <v>0.3</v>
      </c>
      <c r="DS264" s="7">
        <f t="shared" si="726"/>
        <v>0.3</v>
      </c>
      <c r="DT264" s="7">
        <f t="shared" si="727"/>
        <v>0.3</v>
      </c>
      <c r="DU264" s="7">
        <f>IF(MIN(Data[[#This Row],[¿El agente adapta su comunicación al cliente?11]:[¿El agente utiliza el plural corporativo correctamente?14]])=0,0,30%)</f>
        <v>0.3</v>
      </c>
      <c r="DV264" s="7">
        <f t="shared" si="728"/>
        <v>0.25</v>
      </c>
      <c r="DW264" s="7">
        <f t="shared" si="693"/>
        <v>0.25</v>
      </c>
      <c r="DX264" s="7">
        <f t="shared" si="694"/>
        <v>1</v>
      </c>
      <c r="DY264" s="7">
        <f t="shared" si="832"/>
        <v>1</v>
      </c>
      <c r="DZ264" s="7">
        <f t="shared" si="833"/>
        <v>1</v>
      </c>
      <c r="EA264" s="7">
        <f t="shared" si="834"/>
        <v>1</v>
      </c>
      <c r="EB264" s="7">
        <f t="shared" si="835"/>
        <v>1</v>
      </c>
      <c r="EC264" s="7">
        <f t="shared" si="695"/>
        <v>1</v>
      </c>
      <c r="ED264" s="7">
        <f t="shared" si="729"/>
        <v>1</v>
      </c>
      <c r="EE264" s="7">
        <f t="shared" si="730"/>
        <v>1</v>
      </c>
      <c r="EF264" s="7">
        <f>IF(SUM(Data[[#This Row],[¿El agente presenta correctamente los beneficios del producto?23]:[¿El agente comunica beneficios emocionales al cliente?24]])=200%,100%,0%)</f>
        <v>1</v>
      </c>
      <c r="EG264" s="7">
        <f t="shared" si="731"/>
        <v>1</v>
      </c>
      <c r="EH264" s="7">
        <f t="shared" si="732"/>
        <v>1</v>
      </c>
      <c r="EI264" s="7">
        <f t="shared" si="733"/>
        <v>1</v>
      </c>
      <c r="EJ264" s="7">
        <f t="shared" si="696"/>
        <v>1</v>
      </c>
      <c r="EK264" s="7">
        <f t="shared" si="734"/>
        <v>1</v>
      </c>
      <c r="EL264" s="7">
        <f>+Data[[#This Row],[¿El agente explica los términos y condiciones del servicio?28]]</f>
        <v>1</v>
      </c>
      <c r="EM264" s="7">
        <f t="shared" si="735"/>
        <v>1</v>
      </c>
      <c r="EN264" s="7">
        <f>+Data[[#This Row],[¿El agente identifica correctamente la solicitud del cliente? 2]]</f>
        <v>1</v>
      </c>
      <c r="EO264" s="7">
        <f t="shared" si="736"/>
        <v>1</v>
      </c>
      <c r="EP264" s="7">
        <f t="shared" si="737"/>
        <v>1</v>
      </c>
      <c r="EQ264" s="7">
        <f t="shared" si="738"/>
        <v>1</v>
      </c>
      <c r="ER264" s="7">
        <f t="shared" si="697"/>
        <v>1</v>
      </c>
      <c r="ES264" s="7">
        <f t="shared" si="739"/>
        <v>1</v>
      </c>
      <c r="ET264" s="7">
        <f t="shared" si="740"/>
        <v>1</v>
      </c>
      <c r="EU264" s="7">
        <f t="shared" si="698"/>
        <v>1</v>
      </c>
      <c r="EV264" s="7">
        <f t="shared" si="741"/>
        <v>1</v>
      </c>
      <c r="EW264" s="7">
        <f t="shared" si="742"/>
        <v>1</v>
      </c>
      <c r="EX264" s="7">
        <f t="shared" si="836"/>
        <v>1</v>
      </c>
      <c r="EY264" s="7">
        <f t="shared" si="837"/>
        <v>1</v>
      </c>
      <c r="EZ264" s="7">
        <f t="shared" si="743"/>
        <v>1</v>
      </c>
      <c r="FA264" s="7">
        <f t="shared" si="838"/>
        <v>1</v>
      </c>
      <c r="FB264" s="7">
        <f t="shared" si="699"/>
        <v>1</v>
      </c>
      <c r="FC264" s="7">
        <f t="shared" si="700"/>
        <v>1</v>
      </c>
      <c r="FD264" s="7">
        <f t="shared" si="744"/>
        <v>1</v>
      </c>
      <c r="FE264" s="7">
        <f t="shared" si="745"/>
        <v>0</v>
      </c>
      <c r="FF264" s="7">
        <f t="shared" si="746"/>
        <v>1</v>
      </c>
      <c r="FG264" s="7">
        <f t="shared" si="747"/>
        <v>1</v>
      </c>
      <c r="FH264" s="7">
        <f t="shared" si="748"/>
        <v>0</v>
      </c>
      <c r="FI264" s="7">
        <f t="shared" si="749"/>
        <v>0</v>
      </c>
      <c r="FJ264" s="7">
        <f t="shared" si="701"/>
        <v>0</v>
      </c>
      <c r="FK264" s="7">
        <f t="shared" si="750"/>
        <v>1</v>
      </c>
      <c r="FL264" s="7">
        <f>+Data[[#This Row],[¿El agente gestiona la oferta según la campaña vigente?48]]</f>
        <v>1</v>
      </c>
      <c r="FM264" s="7">
        <f t="shared" si="751"/>
        <v>1</v>
      </c>
      <c r="FN264" s="7">
        <f t="shared" si="752"/>
        <v>1</v>
      </c>
      <c r="FO264" s="7">
        <f t="shared" si="753"/>
        <v>1</v>
      </c>
      <c r="FP264" s="7">
        <f t="shared" si="702"/>
        <v>1</v>
      </c>
      <c r="FQ264" s="7">
        <f t="shared" si="754"/>
        <v>1</v>
      </c>
      <c r="FR264" s="7">
        <f>+Data[[#This Row],[¿El agente registra correctamente todas las interacciones?52]]</f>
        <v>1</v>
      </c>
      <c r="FS264" s="7">
        <f t="shared" si="703"/>
        <v>0</v>
      </c>
      <c r="FT264" s="242">
        <f t="shared" si="755"/>
        <v>1</v>
      </c>
      <c r="FU264" s="7">
        <f>+Data[[#This Row],[¿El agente confirma la titularidad del cliente adecuadamente?53]]</f>
        <v>1</v>
      </c>
      <c r="FV264" s="242">
        <f t="shared" si="756"/>
        <v>1</v>
      </c>
      <c r="FW264" s="242">
        <f t="shared" si="757"/>
        <v>1</v>
      </c>
      <c r="FX264" s="7">
        <f t="shared" si="704"/>
        <v>1</v>
      </c>
      <c r="FY264" s="242">
        <f t="shared" si="758"/>
        <v>1</v>
      </c>
      <c r="FZ264" s="7">
        <f>+Data[[#This Row],[¿El agente evita compartir información sensible?56]]</f>
        <v>1</v>
      </c>
      <c r="GA264" s="7">
        <f t="shared" si="705"/>
        <v>1</v>
      </c>
      <c r="GB264" s="7">
        <f t="shared" si="706"/>
        <v>0.1</v>
      </c>
      <c r="GC264" s="7">
        <f t="shared" si="707"/>
        <v>0.3</v>
      </c>
      <c r="GD264" s="234">
        <f t="shared" si="708"/>
        <v>0</v>
      </c>
      <c r="GE264" s="234">
        <f t="shared" si="709"/>
        <v>0.3</v>
      </c>
      <c r="GF264" s="7">
        <f t="shared" si="710"/>
        <v>0.7</v>
      </c>
      <c r="GG264">
        <f>1</f>
        <v>1</v>
      </c>
      <c r="GH264">
        <f t="shared" si="759"/>
        <v>1</v>
      </c>
      <c r="GI264" t="str">
        <f t="shared" si="760"/>
        <v/>
      </c>
      <c r="GJ264" t="str">
        <f t="shared" si="761"/>
        <v/>
      </c>
      <c r="GK264" t="str">
        <f t="shared" si="762"/>
        <v/>
      </c>
      <c r="GN264" t="str">
        <f t="shared" si="763"/>
        <v/>
      </c>
      <c r="GO264" t="str">
        <f t="shared" si="764"/>
        <v/>
      </c>
      <c r="GP264" t="str">
        <f t="shared" si="765"/>
        <v/>
      </c>
      <c r="GQ264" t="str">
        <f t="shared" si="766"/>
        <v/>
      </c>
      <c r="GR264" t="str">
        <f t="shared" si="767"/>
        <v/>
      </c>
      <c r="GS264" t="str">
        <f t="shared" si="768"/>
        <v/>
      </c>
      <c r="GT264" t="str">
        <f t="shared" si="769"/>
        <v/>
      </c>
      <c r="GU264" t="e">
        <f>IF(#REF!="No",#REF!,"")</f>
        <v>#REF!</v>
      </c>
      <c r="GV264" t="str">
        <f t="shared" si="770"/>
        <v/>
      </c>
      <c r="GW264" t="str">
        <f t="shared" si="771"/>
        <v/>
      </c>
      <c r="GX264" t="str">
        <f t="shared" si="772"/>
        <v/>
      </c>
      <c r="GY264" t="str">
        <f t="shared" si="773"/>
        <v/>
      </c>
      <c r="GZ264" t="str">
        <f t="shared" si="774"/>
        <v/>
      </c>
      <c r="HA264" t="str">
        <f t="shared" si="775"/>
        <v/>
      </c>
      <c r="HB264" t="str">
        <f t="shared" si="776"/>
        <v/>
      </c>
      <c r="HC264" t="str">
        <f t="shared" si="777"/>
        <v/>
      </c>
      <c r="HD264" t="str">
        <f t="shared" si="778"/>
        <v/>
      </c>
      <c r="HE264" t="str">
        <f t="shared" si="779"/>
        <v/>
      </c>
      <c r="HF264" t="str">
        <f t="shared" si="780"/>
        <v/>
      </c>
      <c r="HG264" t="str">
        <f t="shared" si="781"/>
        <v/>
      </c>
      <c r="HH264" t="str">
        <f t="shared" si="782"/>
        <v/>
      </c>
      <c r="HI264" t="str">
        <f t="shared" si="783"/>
        <v/>
      </c>
      <c r="HJ264" t="str">
        <f t="shared" si="784"/>
        <v/>
      </c>
      <c r="HK264" t="str">
        <f t="shared" si="785"/>
        <v/>
      </c>
      <c r="HL264" t="str">
        <f t="shared" si="786"/>
        <v/>
      </c>
      <c r="HM264" t="str">
        <f t="shared" si="787"/>
        <v/>
      </c>
      <c r="HN264" t="str">
        <f t="shared" si="788"/>
        <v/>
      </c>
      <c r="HO264" t="str">
        <f t="shared" si="789"/>
        <v/>
      </c>
      <c r="HP264" t="str">
        <f t="shared" si="790"/>
        <v/>
      </c>
      <c r="HQ264" t="e">
        <f>IF(#REF!="No",#REF!,"")</f>
        <v>#REF!</v>
      </c>
      <c r="HR264" t="e">
        <f>IF(#REF!="No",#REF!,"")</f>
        <v>#REF!</v>
      </c>
      <c r="HS264" t="str">
        <f t="shared" si="791"/>
        <v/>
      </c>
      <c r="HT264" t="str">
        <f t="shared" si="792"/>
        <v xml:space="preserve">¿El agente realiza venta cruzada cuando corresponde? </v>
      </c>
      <c r="HU264" t="str">
        <f t="shared" si="793"/>
        <v/>
      </c>
      <c r="HV264" t="str">
        <f t="shared" si="794"/>
        <v/>
      </c>
      <c r="HW264" t="str">
        <f t="shared" si="795"/>
        <v xml:space="preserve">¿El agente realiza seguimiento adecuado al caso o solicitud? </v>
      </c>
      <c r="HX264" t="str">
        <f t="shared" si="796"/>
        <v xml:space="preserve">¿El agente maneja correctamente las objeciones del cliente? </v>
      </c>
      <c r="HY264" t="str">
        <f t="shared" si="797"/>
        <v/>
      </c>
      <c r="HZ264" t="str">
        <f t="shared" si="798"/>
        <v/>
      </c>
      <c r="IA264" t="str">
        <f t="shared" si="799"/>
        <v/>
      </c>
      <c r="IB264" t="str">
        <f t="shared" si="800"/>
        <v/>
      </c>
      <c r="IC264" t="str">
        <f t="shared" si="801"/>
        <v/>
      </c>
      <c r="ID264" t="str">
        <f t="shared" si="802"/>
        <v/>
      </c>
      <c r="IE264" t="str">
        <f t="shared" si="803"/>
        <v/>
      </c>
      <c r="IF264" t="str">
        <f t="shared" si="804"/>
        <v/>
      </c>
      <c r="IG264" t="str">
        <f t="shared" si="805"/>
        <v/>
      </c>
      <c r="IH264" t="str">
        <f>A264&amp;" "&amp;F264&amp;" "&amp;Data[[#This Row],[mes]]</f>
        <v>Ediany Yatzury Simons Delgado Outbound jun-26</v>
      </c>
      <c r="II264">
        <f>COUNTIF($IH264:$IH682,IH264)</f>
        <v>2</v>
      </c>
      <c r="IJ264">
        <f t="shared" si="711"/>
        <v>0</v>
      </c>
      <c r="IK264">
        <f>IF(Data[[#This Row],[Muestra Critica]]&gt;0,Data[[#This Row],[Muestra Critica]],"")</f>
        <v>1</v>
      </c>
      <c r="IL264">
        <f>IF(IK264="","",COUNTIF($IK$3:$IK682,IK264))</f>
        <v>397</v>
      </c>
      <c r="IM264">
        <f t="shared" si="712"/>
        <v>0</v>
      </c>
      <c r="IN264" t="str">
        <f t="shared" si="839"/>
        <v>jun-26</v>
      </c>
      <c r="IS264" t="str">
        <f ca="1">IFERROR(_xlfn.XLOOKUP(A:A,HC!B:B,HC!E:E,,0),0)</f>
        <v>&gt; 60 dias</v>
      </c>
    </row>
    <row r="265" spans="1:253" ht="15.5">
      <c r="A265" s="235" t="s">
        <v>331</v>
      </c>
      <c r="B265" s="235">
        <v>63770787</v>
      </c>
      <c r="C265" s="236">
        <v>46188</v>
      </c>
      <c r="D265" s="235" t="s">
        <v>449</v>
      </c>
      <c r="E265" s="205" t="s">
        <v>434</v>
      </c>
      <c r="F265" s="235" t="s">
        <v>32</v>
      </c>
      <c r="G265" s="235" t="s">
        <v>436</v>
      </c>
      <c r="H265" s="235" t="s">
        <v>457</v>
      </c>
      <c r="I265" s="237" t="s">
        <v>447</v>
      </c>
      <c r="J265" s="78" t="s">
        <v>33</v>
      </c>
      <c r="K265" s="78" t="s">
        <v>33</v>
      </c>
      <c r="L265" s="78" t="s">
        <v>33</v>
      </c>
      <c r="M265" s="78" t="s">
        <v>33</v>
      </c>
      <c r="N265" s="78" t="s">
        <v>33</v>
      </c>
      <c r="O265" s="78" t="s">
        <v>33</v>
      </c>
      <c r="P265" s="78" t="s">
        <v>33</v>
      </c>
      <c r="Q265" s="78" t="s">
        <v>33</v>
      </c>
      <c r="R265" s="78" t="s">
        <v>33</v>
      </c>
      <c r="S265" s="78" t="s">
        <v>33</v>
      </c>
      <c r="T265" s="78" t="s">
        <v>33</v>
      </c>
      <c r="U265" s="78" t="s">
        <v>33</v>
      </c>
      <c r="V265" s="78" t="s">
        <v>33</v>
      </c>
      <c r="W265" s="78" t="s">
        <v>33</v>
      </c>
      <c r="X265" s="78" t="s">
        <v>33</v>
      </c>
      <c r="Y265" t="s">
        <v>33</v>
      </c>
      <c r="Z265" t="s">
        <v>33</v>
      </c>
      <c r="AA265" t="s">
        <v>33</v>
      </c>
      <c r="AB265" t="s">
        <v>33</v>
      </c>
      <c r="AC265" t="s">
        <v>33</v>
      </c>
      <c r="AD265" t="s">
        <v>33</v>
      </c>
      <c r="AE265" t="s">
        <v>33</v>
      </c>
      <c r="AF265" t="s">
        <v>33</v>
      </c>
      <c r="AG265" t="s">
        <v>33</v>
      </c>
      <c r="AH265" t="s">
        <v>33</v>
      </c>
      <c r="AI265" t="s">
        <v>33</v>
      </c>
      <c r="AJ265" t="s">
        <v>33</v>
      </c>
      <c r="AK265" t="s">
        <v>33</v>
      </c>
      <c r="AL265" t="s">
        <v>33</v>
      </c>
      <c r="AM265" t="s">
        <v>33</v>
      </c>
      <c r="AN265" t="s">
        <v>33</v>
      </c>
      <c r="AO265" t="s">
        <v>33</v>
      </c>
      <c r="AP265" t="s">
        <v>33</v>
      </c>
      <c r="AQ265" s="169" t="s">
        <v>464</v>
      </c>
      <c r="AR265" t="s">
        <v>34</v>
      </c>
      <c r="AS265" t="s">
        <v>34</v>
      </c>
      <c r="AT265" t="s">
        <v>33</v>
      </c>
      <c r="AU265" t="s">
        <v>33</v>
      </c>
      <c r="AV265" t="s">
        <v>34</v>
      </c>
      <c r="AW265" t="s">
        <v>34</v>
      </c>
      <c r="AX265" t="s">
        <v>33</v>
      </c>
      <c r="AY265" t="s">
        <v>33</v>
      </c>
      <c r="AZ265" t="s">
        <v>33</v>
      </c>
      <c r="BA265" t="s">
        <v>33</v>
      </c>
      <c r="BB265" t="s">
        <v>33</v>
      </c>
      <c r="BC265" t="s">
        <v>33</v>
      </c>
      <c r="BD265" t="s">
        <v>33</v>
      </c>
      <c r="BE265" t="s">
        <v>33</v>
      </c>
      <c r="BF265" t="s">
        <v>33</v>
      </c>
      <c r="BH265" s="233" t="str">
        <f>Data[[#This Row],[Tipo de Muestra]]</f>
        <v>Critica</v>
      </c>
      <c r="BK265">
        <f t="shared" si="714"/>
        <v>1</v>
      </c>
      <c r="BL265">
        <f t="shared" si="715"/>
        <v>1</v>
      </c>
      <c r="BM265">
        <f t="shared" si="672"/>
        <v>1</v>
      </c>
      <c r="BN265">
        <f t="shared" si="673"/>
        <v>1</v>
      </c>
      <c r="BO265">
        <f t="shared" si="674"/>
        <v>1</v>
      </c>
      <c r="BP265">
        <f t="shared" si="675"/>
        <v>1</v>
      </c>
      <c r="BQ265">
        <f t="shared" si="676"/>
        <v>1</v>
      </c>
      <c r="BR265">
        <f t="shared" si="677"/>
        <v>1</v>
      </c>
      <c r="BS265">
        <f t="shared" si="678"/>
        <v>1</v>
      </c>
      <c r="BT265">
        <f t="shared" si="679"/>
        <v>1</v>
      </c>
      <c r="BU265">
        <f t="shared" si="680"/>
        <v>1</v>
      </c>
      <c r="BV265">
        <f t="shared" si="681"/>
        <v>1</v>
      </c>
      <c r="BW265">
        <f t="shared" si="682"/>
        <v>1</v>
      </c>
      <c r="BX265">
        <f t="shared" si="683"/>
        <v>1</v>
      </c>
      <c r="BY265">
        <f t="shared" si="684"/>
        <v>1</v>
      </c>
      <c r="BZ265">
        <f t="shared" si="685"/>
        <v>1</v>
      </c>
      <c r="CA265">
        <f t="shared" si="686"/>
        <v>1</v>
      </c>
      <c r="CB265">
        <f t="shared" si="687"/>
        <v>1</v>
      </c>
      <c r="CC265">
        <f t="shared" si="688"/>
        <v>1</v>
      </c>
      <c r="CD265">
        <f t="shared" si="689"/>
        <v>1</v>
      </c>
      <c r="CE265">
        <f t="shared" si="690"/>
        <v>1</v>
      </c>
      <c r="CF265">
        <f t="shared" si="806"/>
        <v>1</v>
      </c>
      <c r="CG265">
        <f t="shared" si="807"/>
        <v>1</v>
      </c>
      <c r="CH265">
        <f t="shared" si="808"/>
        <v>1</v>
      </c>
      <c r="CI265">
        <f t="shared" si="809"/>
        <v>1</v>
      </c>
      <c r="CJ265">
        <f t="shared" si="810"/>
        <v>1</v>
      </c>
      <c r="CK265">
        <f t="shared" si="811"/>
        <v>1</v>
      </c>
      <c r="CL265">
        <f t="shared" si="812"/>
        <v>1</v>
      </c>
      <c r="CM265">
        <f t="shared" si="813"/>
        <v>1</v>
      </c>
      <c r="CN265">
        <f t="shared" si="814"/>
        <v>1</v>
      </c>
      <c r="CO265">
        <f t="shared" si="815"/>
        <v>1</v>
      </c>
      <c r="CP265">
        <f t="shared" si="816"/>
        <v>1</v>
      </c>
      <c r="CQ265">
        <f t="shared" si="817"/>
        <v>1</v>
      </c>
      <c r="CR265">
        <f t="shared" si="818"/>
        <v>0</v>
      </c>
      <c r="CS265">
        <f t="shared" si="819"/>
        <v>0</v>
      </c>
      <c r="CT265">
        <f t="shared" si="820"/>
        <v>1</v>
      </c>
      <c r="CU265">
        <f t="shared" si="821"/>
        <v>1</v>
      </c>
      <c r="CV265">
        <f t="shared" si="822"/>
        <v>0</v>
      </c>
      <c r="CW265">
        <f t="shared" si="823"/>
        <v>0</v>
      </c>
      <c r="CX265">
        <f t="shared" si="824"/>
        <v>1</v>
      </c>
      <c r="CY265">
        <f t="shared" si="825"/>
        <v>1</v>
      </c>
      <c r="CZ265">
        <f t="shared" si="826"/>
        <v>1</v>
      </c>
      <c r="DA265">
        <f t="shared" si="827"/>
        <v>1</v>
      </c>
      <c r="DB265">
        <f t="shared" si="828"/>
        <v>1</v>
      </c>
      <c r="DC265">
        <f t="shared" si="829"/>
        <v>1</v>
      </c>
      <c r="DD265">
        <f t="shared" si="830"/>
        <v>1</v>
      </c>
      <c r="DE265">
        <f t="shared" si="831"/>
        <v>1</v>
      </c>
      <c r="DF265">
        <f t="shared" si="716"/>
        <v>1</v>
      </c>
      <c r="DG265">
        <f t="shared" si="691"/>
        <v>1</v>
      </c>
      <c r="DH265" s="7">
        <f t="shared" si="717"/>
        <v>0.15</v>
      </c>
      <c r="DI265" s="7">
        <f t="shared" si="718"/>
        <v>0.15</v>
      </c>
      <c r="DJ265" s="7">
        <f t="shared" si="719"/>
        <v>0.15</v>
      </c>
      <c r="DK265" s="7">
        <f t="shared" si="692"/>
        <v>0.15</v>
      </c>
      <c r="DL265" s="7">
        <f t="shared" si="720"/>
        <v>0.3</v>
      </c>
      <c r="DM265" s="7">
        <f t="shared" si="721"/>
        <v>0.3</v>
      </c>
      <c r="DN265" s="7">
        <f t="shared" si="722"/>
        <v>0.3</v>
      </c>
      <c r="DO265" s="7">
        <f t="shared" si="723"/>
        <v>0.3</v>
      </c>
      <c r="DP265" s="7">
        <f>IF(MIN(Data[[#This Row],[¿El agente demuestra escucha activa durante la gestión?6]:[¿El agente parafrasea para confirmar entendimiento?9]])=0,0,30%)</f>
        <v>0.3</v>
      </c>
      <c r="DQ265" s="7">
        <f t="shared" si="724"/>
        <v>0.3</v>
      </c>
      <c r="DR265" s="7">
        <f t="shared" si="725"/>
        <v>0.3</v>
      </c>
      <c r="DS265" s="7">
        <f t="shared" si="726"/>
        <v>0.3</v>
      </c>
      <c r="DT265" s="7">
        <f t="shared" si="727"/>
        <v>0.3</v>
      </c>
      <c r="DU265" s="7">
        <f>IF(MIN(Data[[#This Row],[¿El agente adapta su comunicación al cliente?11]:[¿El agente utiliza el plural corporativo correctamente?14]])=0,0,30%)</f>
        <v>0.3</v>
      </c>
      <c r="DV265" s="7">
        <f t="shared" si="728"/>
        <v>0.25</v>
      </c>
      <c r="DW265" s="7">
        <f t="shared" si="693"/>
        <v>0.25</v>
      </c>
      <c r="DX265" s="7">
        <f t="shared" si="694"/>
        <v>1</v>
      </c>
      <c r="DY265" s="7">
        <f t="shared" si="832"/>
        <v>1</v>
      </c>
      <c r="DZ265" s="7">
        <f t="shared" si="833"/>
        <v>1</v>
      </c>
      <c r="EA265" s="7">
        <f t="shared" si="834"/>
        <v>1</v>
      </c>
      <c r="EB265" s="7">
        <f t="shared" si="835"/>
        <v>1</v>
      </c>
      <c r="EC265" s="7">
        <f t="shared" si="695"/>
        <v>1</v>
      </c>
      <c r="ED265" s="7">
        <f t="shared" si="729"/>
        <v>1</v>
      </c>
      <c r="EE265" s="7">
        <f t="shared" si="730"/>
        <v>1</v>
      </c>
      <c r="EF265" s="7">
        <f>IF(SUM(Data[[#This Row],[¿El agente presenta correctamente los beneficios del producto?23]:[¿El agente comunica beneficios emocionales al cliente?24]])=200%,100%,0%)</f>
        <v>1</v>
      </c>
      <c r="EG265" s="7">
        <f t="shared" si="731"/>
        <v>1</v>
      </c>
      <c r="EH265" s="7">
        <f t="shared" si="732"/>
        <v>1</v>
      </c>
      <c r="EI265" s="7">
        <f t="shared" si="733"/>
        <v>1</v>
      </c>
      <c r="EJ265" s="7">
        <f t="shared" si="696"/>
        <v>1</v>
      </c>
      <c r="EK265" s="7">
        <f t="shared" si="734"/>
        <v>1</v>
      </c>
      <c r="EL265" s="7">
        <f>+Data[[#This Row],[¿El agente explica los términos y condiciones del servicio?28]]</f>
        <v>1</v>
      </c>
      <c r="EM265" s="7">
        <f t="shared" si="735"/>
        <v>1</v>
      </c>
      <c r="EN265" s="7">
        <f>+Data[[#This Row],[¿El agente identifica correctamente la solicitud del cliente? 2]]</f>
        <v>1</v>
      </c>
      <c r="EO265" s="7">
        <f t="shared" si="736"/>
        <v>1</v>
      </c>
      <c r="EP265" s="7">
        <f t="shared" si="737"/>
        <v>1</v>
      </c>
      <c r="EQ265" s="7">
        <f t="shared" si="738"/>
        <v>1</v>
      </c>
      <c r="ER265" s="7">
        <f t="shared" si="697"/>
        <v>1</v>
      </c>
      <c r="ES265" s="7">
        <f t="shared" si="739"/>
        <v>1</v>
      </c>
      <c r="ET265" s="7">
        <f t="shared" si="740"/>
        <v>1</v>
      </c>
      <c r="EU265" s="7">
        <f t="shared" si="698"/>
        <v>1</v>
      </c>
      <c r="EV265" s="7">
        <f t="shared" si="741"/>
        <v>1</v>
      </c>
      <c r="EW265" s="7">
        <f t="shared" si="742"/>
        <v>1</v>
      </c>
      <c r="EX265" s="7">
        <f t="shared" si="836"/>
        <v>1</v>
      </c>
      <c r="EY265" s="7">
        <f t="shared" si="837"/>
        <v>1</v>
      </c>
      <c r="EZ265" s="7">
        <f t="shared" si="743"/>
        <v>1</v>
      </c>
      <c r="FA265" s="7">
        <f t="shared" si="838"/>
        <v>0</v>
      </c>
      <c r="FB265" s="7">
        <f t="shared" si="699"/>
        <v>0</v>
      </c>
      <c r="FC265" s="7">
        <f t="shared" si="700"/>
        <v>0</v>
      </c>
      <c r="FD265" s="7">
        <f t="shared" si="744"/>
        <v>0</v>
      </c>
      <c r="FE265" s="7">
        <f t="shared" si="745"/>
        <v>0</v>
      </c>
      <c r="FF265" s="7">
        <f t="shared" si="746"/>
        <v>1</v>
      </c>
      <c r="FG265" s="7">
        <f t="shared" si="747"/>
        <v>1</v>
      </c>
      <c r="FH265" s="7">
        <f t="shared" si="748"/>
        <v>0</v>
      </c>
      <c r="FI265" s="7">
        <f t="shared" si="749"/>
        <v>0</v>
      </c>
      <c r="FJ265" s="7">
        <f t="shared" si="701"/>
        <v>0</v>
      </c>
      <c r="FK265" s="7">
        <f t="shared" si="750"/>
        <v>1</v>
      </c>
      <c r="FL265" s="7">
        <f>+Data[[#This Row],[¿El agente gestiona la oferta según la campaña vigente?48]]</f>
        <v>1</v>
      </c>
      <c r="FM265" s="7">
        <f t="shared" si="751"/>
        <v>1</v>
      </c>
      <c r="FN265" s="7">
        <f t="shared" si="752"/>
        <v>1</v>
      </c>
      <c r="FO265" s="7">
        <f t="shared" si="753"/>
        <v>1</v>
      </c>
      <c r="FP265" s="7">
        <f t="shared" si="702"/>
        <v>1</v>
      </c>
      <c r="FQ265" s="7">
        <f t="shared" si="754"/>
        <v>1</v>
      </c>
      <c r="FR265" s="7">
        <f>+Data[[#This Row],[¿El agente registra correctamente todas las interacciones?52]]</f>
        <v>1</v>
      </c>
      <c r="FS265" s="7">
        <f t="shared" si="703"/>
        <v>0</v>
      </c>
      <c r="FT265" s="242">
        <f t="shared" si="755"/>
        <v>1</v>
      </c>
      <c r="FU265" s="7">
        <f>+Data[[#This Row],[¿El agente confirma la titularidad del cliente adecuadamente?53]]</f>
        <v>1</v>
      </c>
      <c r="FV265" s="242">
        <f t="shared" si="756"/>
        <v>1</v>
      </c>
      <c r="FW265" s="242">
        <f t="shared" si="757"/>
        <v>1</v>
      </c>
      <c r="FX265" s="7">
        <f t="shared" si="704"/>
        <v>1</v>
      </c>
      <c r="FY265" s="242">
        <f t="shared" si="758"/>
        <v>1</v>
      </c>
      <c r="FZ265" s="7">
        <f>+Data[[#This Row],[¿El agente evita compartir información sensible?56]]</f>
        <v>1</v>
      </c>
      <c r="GA265" s="7">
        <f t="shared" si="705"/>
        <v>1</v>
      </c>
      <c r="GB265" s="7">
        <f t="shared" si="706"/>
        <v>0.1</v>
      </c>
      <c r="GC265" s="7">
        <f t="shared" si="707"/>
        <v>0</v>
      </c>
      <c r="GD265" s="234">
        <f t="shared" si="708"/>
        <v>0</v>
      </c>
      <c r="GE265" s="234">
        <f t="shared" si="709"/>
        <v>0.3</v>
      </c>
      <c r="GF265" s="7">
        <f t="shared" si="710"/>
        <v>0.4</v>
      </c>
      <c r="GG265">
        <f>1</f>
        <v>1</v>
      </c>
      <c r="GH265">
        <f t="shared" si="759"/>
        <v>1</v>
      </c>
      <c r="GI265" t="str">
        <f t="shared" si="760"/>
        <v/>
      </c>
      <c r="GJ265" t="str">
        <f t="shared" si="761"/>
        <v/>
      </c>
      <c r="GK265" t="str">
        <f t="shared" si="762"/>
        <v/>
      </c>
      <c r="GN265" t="str">
        <f t="shared" si="763"/>
        <v/>
      </c>
      <c r="GO265" t="str">
        <f t="shared" si="764"/>
        <v/>
      </c>
      <c r="GP265" t="str">
        <f t="shared" si="765"/>
        <v/>
      </c>
      <c r="GQ265" t="str">
        <f t="shared" si="766"/>
        <v/>
      </c>
      <c r="GR265" t="str">
        <f t="shared" si="767"/>
        <v/>
      </c>
      <c r="GS265" t="str">
        <f t="shared" si="768"/>
        <v/>
      </c>
      <c r="GT265" t="str">
        <f t="shared" si="769"/>
        <v/>
      </c>
      <c r="GU265" t="e">
        <f>IF(#REF!="No",#REF!,"")</f>
        <v>#REF!</v>
      </c>
      <c r="GV265" t="str">
        <f t="shared" si="770"/>
        <v/>
      </c>
      <c r="GW265" t="str">
        <f t="shared" si="771"/>
        <v/>
      </c>
      <c r="GX265" t="str">
        <f t="shared" si="772"/>
        <v/>
      </c>
      <c r="GY265" t="str">
        <f t="shared" si="773"/>
        <v/>
      </c>
      <c r="GZ265" t="str">
        <f t="shared" si="774"/>
        <v/>
      </c>
      <c r="HA265" t="str">
        <f t="shared" si="775"/>
        <v/>
      </c>
      <c r="HB265" t="str">
        <f t="shared" si="776"/>
        <v/>
      </c>
      <c r="HC265" t="str">
        <f t="shared" si="777"/>
        <v/>
      </c>
      <c r="HD265" t="str">
        <f t="shared" si="778"/>
        <v/>
      </c>
      <c r="HE265" t="str">
        <f t="shared" si="779"/>
        <v/>
      </c>
      <c r="HF265" t="str">
        <f t="shared" si="780"/>
        <v/>
      </c>
      <c r="HG265" t="str">
        <f t="shared" si="781"/>
        <v/>
      </c>
      <c r="HH265" t="str">
        <f t="shared" si="782"/>
        <v/>
      </c>
      <c r="HI265" t="str">
        <f t="shared" si="783"/>
        <v/>
      </c>
      <c r="HJ265" t="str">
        <f t="shared" si="784"/>
        <v/>
      </c>
      <c r="HK265" t="str">
        <f t="shared" si="785"/>
        <v/>
      </c>
      <c r="HL265" t="str">
        <f t="shared" si="786"/>
        <v/>
      </c>
      <c r="HM265" t="str">
        <f t="shared" si="787"/>
        <v/>
      </c>
      <c r="HN265" t="str">
        <f t="shared" si="788"/>
        <v/>
      </c>
      <c r="HO265" t="str">
        <f t="shared" si="789"/>
        <v/>
      </c>
      <c r="HP265" t="str">
        <f t="shared" si="790"/>
        <v/>
      </c>
      <c r="HQ265" t="e">
        <f>IF(#REF!="No",#REF!,"")</f>
        <v>#REF!</v>
      </c>
      <c r="HR265" t="e">
        <f>IF(#REF!="No",#REF!,"")</f>
        <v>#REF!</v>
      </c>
      <c r="HS265" t="str">
        <f t="shared" si="791"/>
        <v xml:space="preserve">¿El agente ofrece adecuadamente un producto adicional? </v>
      </c>
      <c r="HT265" t="str">
        <f t="shared" si="792"/>
        <v xml:space="preserve">¿El agente realiza venta cruzada cuando corresponde? </v>
      </c>
      <c r="HU265" t="str">
        <f t="shared" si="793"/>
        <v/>
      </c>
      <c r="HV265" t="str">
        <f t="shared" si="794"/>
        <v/>
      </c>
      <c r="HW265" t="str">
        <f t="shared" si="795"/>
        <v xml:space="preserve">¿El agente realiza seguimiento adecuado al caso o solicitud? </v>
      </c>
      <c r="HX265" t="str">
        <f t="shared" si="796"/>
        <v xml:space="preserve">¿El agente maneja correctamente las objeciones del cliente? </v>
      </c>
      <c r="HY265" t="str">
        <f t="shared" si="797"/>
        <v/>
      </c>
      <c r="HZ265" t="str">
        <f t="shared" si="798"/>
        <v/>
      </c>
      <c r="IA265" t="str">
        <f t="shared" si="799"/>
        <v/>
      </c>
      <c r="IB265" t="str">
        <f t="shared" si="800"/>
        <v/>
      </c>
      <c r="IC265" t="str">
        <f t="shared" si="801"/>
        <v/>
      </c>
      <c r="ID265" t="str">
        <f t="shared" si="802"/>
        <v/>
      </c>
      <c r="IE265" t="str">
        <f t="shared" si="803"/>
        <v/>
      </c>
      <c r="IF265" t="str">
        <f t="shared" si="804"/>
        <v/>
      </c>
      <c r="IG265" t="str">
        <f t="shared" si="805"/>
        <v/>
      </c>
      <c r="IH265" t="str">
        <f>A265&amp;" "&amp;F265&amp;" "&amp;Data[[#This Row],[mes]]</f>
        <v>Ariadna Yisel Vasquez De Garcia Outbound jun-26</v>
      </c>
      <c r="II265">
        <f t="shared" ref="II265:II274" si="840">COUNTIF($IH264:$IH682,IH265)</f>
        <v>2</v>
      </c>
      <c r="IJ265">
        <f t="shared" si="711"/>
        <v>0</v>
      </c>
      <c r="IK265">
        <f>IF(Data[[#This Row],[Muestra Critica]]&gt;0,Data[[#This Row],[Muestra Critica]],"")</f>
        <v>1</v>
      </c>
      <c r="IL265">
        <f>IF(IK265="","",COUNTIF($IK$3:$IK682,IK265))</f>
        <v>397</v>
      </c>
      <c r="IM265">
        <f t="shared" si="712"/>
        <v>0</v>
      </c>
      <c r="IN265" t="str">
        <f t="shared" si="839"/>
        <v>jun-26</v>
      </c>
      <c r="IS265" t="str">
        <f ca="1">IFERROR(_xlfn.XLOOKUP(A:A,HC!B:B,HC!E:E,,0),0)</f>
        <v>&gt; 60 dias</v>
      </c>
    </row>
    <row r="266" spans="1:253" ht="15.5">
      <c r="A266" s="235" t="s">
        <v>332</v>
      </c>
      <c r="B266" s="235">
        <v>69588888</v>
      </c>
      <c r="C266" s="236">
        <v>46188</v>
      </c>
      <c r="D266" s="235" t="s">
        <v>449</v>
      </c>
      <c r="E266" s="205" t="s">
        <v>434</v>
      </c>
      <c r="F266" s="235" t="s">
        <v>32</v>
      </c>
      <c r="G266" s="235" t="s">
        <v>436</v>
      </c>
      <c r="H266" s="235" t="s">
        <v>457</v>
      </c>
      <c r="I266" s="237" t="s">
        <v>447</v>
      </c>
      <c r="J266" s="78" t="s">
        <v>33</v>
      </c>
      <c r="K266" s="78" t="s">
        <v>33</v>
      </c>
      <c r="L266" s="78" t="s">
        <v>33</v>
      </c>
      <c r="M266" s="78" t="s">
        <v>33</v>
      </c>
      <c r="N266" s="78" t="s">
        <v>33</v>
      </c>
      <c r="O266" s="78" t="s">
        <v>33</v>
      </c>
      <c r="P266" s="78" t="s">
        <v>33</v>
      </c>
      <c r="Q266" s="78" t="s">
        <v>33</v>
      </c>
      <c r="R266" s="78" t="s">
        <v>33</v>
      </c>
      <c r="S266" s="78" t="s">
        <v>33</v>
      </c>
      <c r="T266" s="78" t="s">
        <v>33</v>
      </c>
      <c r="U266" s="78" t="s">
        <v>33</v>
      </c>
      <c r="V266" s="78" t="s">
        <v>33</v>
      </c>
      <c r="W266" s="78" t="s">
        <v>33</v>
      </c>
      <c r="X266" s="78" t="s">
        <v>33</v>
      </c>
      <c r="Y266" t="s">
        <v>33</v>
      </c>
      <c r="Z266" t="s">
        <v>33</v>
      </c>
      <c r="AA266" t="s">
        <v>33</v>
      </c>
      <c r="AB266" t="s">
        <v>33</v>
      </c>
      <c r="AC266" t="s">
        <v>33</v>
      </c>
      <c r="AD266" t="s">
        <v>33</v>
      </c>
      <c r="AE266" t="s">
        <v>33</v>
      </c>
      <c r="AF266" t="s">
        <v>33</v>
      </c>
      <c r="AG266" t="s">
        <v>33</v>
      </c>
      <c r="AH266" t="s">
        <v>33</v>
      </c>
      <c r="AI266" t="s">
        <v>33</v>
      </c>
      <c r="AJ266" t="s">
        <v>33</v>
      </c>
      <c r="AK266" t="s">
        <v>33</v>
      </c>
      <c r="AL266" t="s">
        <v>33</v>
      </c>
      <c r="AM266" t="s">
        <v>33</v>
      </c>
      <c r="AN266" t="s">
        <v>33</v>
      </c>
      <c r="AO266" t="s">
        <v>33</v>
      </c>
      <c r="AP266" t="s">
        <v>33</v>
      </c>
      <c r="AQ266" s="169" t="s">
        <v>464</v>
      </c>
      <c r="AR266" t="s">
        <v>34</v>
      </c>
      <c r="AS266" t="s">
        <v>34</v>
      </c>
      <c r="AT266" t="s">
        <v>33</v>
      </c>
      <c r="AU266" t="s">
        <v>33</v>
      </c>
      <c r="AV266" t="s">
        <v>33</v>
      </c>
      <c r="AW266" t="s">
        <v>33</v>
      </c>
      <c r="AX266" t="s">
        <v>33</v>
      </c>
      <c r="AY266" t="s">
        <v>33</v>
      </c>
      <c r="AZ266" t="s">
        <v>33</v>
      </c>
      <c r="BA266" t="s">
        <v>33</v>
      </c>
      <c r="BB266" t="s">
        <v>33</v>
      </c>
      <c r="BC266" t="s">
        <v>33</v>
      </c>
      <c r="BD266" t="s">
        <v>33</v>
      </c>
      <c r="BE266" t="s">
        <v>33</v>
      </c>
      <c r="BF266" t="s">
        <v>33</v>
      </c>
      <c r="BH266" s="233" t="str">
        <f>Data[[#This Row],[Tipo de Muestra]]</f>
        <v>Critica</v>
      </c>
      <c r="BK266">
        <f t="shared" si="714"/>
        <v>1</v>
      </c>
      <c r="BL266">
        <f t="shared" si="715"/>
        <v>1</v>
      </c>
      <c r="BM266">
        <f t="shared" si="672"/>
        <v>1</v>
      </c>
      <c r="BN266">
        <f t="shared" si="673"/>
        <v>1</v>
      </c>
      <c r="BO266">
        <f t="shared" si="674"/>
        <v>1</v>
      </c>
      <c r="BP266">
        <f t="shared" si="675"/>
        <v>1</v>
      </c>
      <c r="BQ266">
        <f t="shared" si="676"/>
        <v>1</v>
      </c>
      <c r="BR266">
        <f t="shared" si="677"/>
        <v>1</v>
      </c>
      <c r="BS266">
        <f t="shared" si="678"/>
        <v>1</v>
      </c>
      <c r="BT266">
        <f t="shared" si="679"/>
        <v>1</v>
      </c>
      <c r="BU266">
        <f t="shared" si="680"/>
        <v>1</v>
      </c>
      <c r="BV266">
        <f t="shared" si="681"/>
        <v>1</v>
      </c>
      <c r="BW266">
        <f t="shared" si="682"/>
        <v>1</v>
      </c>
      <c r="BX266">
        <f t="shared" si="683"/>
        <v>1</v>
      </c>
      <c r="BY266">
        <f t="shared" si="684"/>
        <v>1</v>
      </c>
      <c r="BZ266">
        <f t="shared" si="685"/>
        <v>1</v>
      </c>
      <c r="CA266">
        <f t="shared" si="686"/>
        <v>1</v>
      </c>
      <c r="CB266">
        <f t="shared" si="687"/>
        <v>1</v>
      </c>
      <c r="CC266">
        <f t="shared" si="688"/>
        <v>1</v>
      </c>
      <c r="CD266">
        <f t="shared" si="689"/>
        <v>1</v>
      </c>
      <c r="CE266">
        <f t="shared" si="690"/>
        <v>1</v>
      </c>
      <c r="CF266">
        <f t="shared" si="806"/>
        <v>1</v>
      </c>
      <c r="CG266">
        <f t="shared" si="807"/>
        <v>1</v>
      </c>
      <c r="CH266">
        <f t="shared" si="808"/>
        <v>1</v>
      </c>
      <c r="CI266">
        <f t="shared" si="809"/>
        <v>1</v>
      </c>
      <c r="CJ266">
        <f t="shared" si="810"/>
        <v>1</v>
      </c>
      <c r="CK266">
        <f t="shared" si="811"/>
        <v>1</v>
      </c>
      <c r="CL266">
        <f t="shared" si="812"/>
        <v>1</v>
      </c>
      <c r="CM266">
        <f t="shared" si="813"/>
        <v>1</v>
      </c>
      <c r="CN266">
        <f t="shared" si="814"/>
        <v>1</v>
      </c>
      <c r="CO266">
        <f t="shared" si="815"/>
        <v>1</v>
      </c>
      <c r="CP266">
        <f t="shared" si="816"/>
        <v>1</v>
      </c>
      <c r="CQ266">
        <f t="shared" si="817"/>
        <v>1</v>
      </c>
      <c r="CR266">
        <f t="shared" si="818"/>
        <v>0</v>
      </c>
      <c r="CS266">
        <f t="shared" si="819"/>
        <v>0</v>
      </c>
      <c r="CT266">
        <f t="shared" si="820"/>
        <v>1</v>
      </c>
      <c r="CU266">
        <f t="shared" si="821"/>
        <v>1</v>
      </c>
      <c r="CV266">
        <f t="shared" si="822"/>
        <v>1</v>
      </c>
      <c r="CW266">
        <f t="shared" si="823"/>
        <v>1</v>
      </c>
      <c r="CX266">
        <f t="shared" si="824"/>
        <v>1</v>
      </c>
      <c r="CY266">
        <f t="shared" si="825"/>
        <v>1</v>
      </c>
      <c r="CZ266">
        <f t="shared" si="826"/>
        <v>1</v>
      </c>
      <c r="DA266">
        <f t="shared" si="827"/>
        <v>1</v>
      </c>
      <c r="DB266">
        <f t="shared" si="828"/>
        <v>1</v>
      </c>
      <c r="DC266">
        <f t="shared" si="829"/>
        <v>1</v>
      </c>
      <c r="DD266">
        <f t="shared" si="830"/>
        <v>1</v>
      </c>
      <c r="DE266">
        <f t="shared" si="831"/>
        <v>1</v>
      </c>
      <c r="DF266">
        <f t="shared" si="716"/>
        <v>1</v>
      </c>
      <c r="DG266">
        <f t="shared" si="691"/>
        <v>1</v>
      </c>
      <c r="DH266" s="7">
        <f t="shared" si="717"/>
        <v>0.15</v>
      </c>
      <c r="DI266" s="7">
        <f t="shared" si="718"/>
        <v>0.15</v>
      </c>
      <c r="DJ266" s="7">
        <f t="shared" si="719"/>
        <v>0.15</v>
      </c>
      <c r="DK266" s="7">
        <f t="shared" si="692"/>
        <v>0.15</v>
      </c>
      <c r="DL266" s="7">
        <f t="shared" si="720"/>
        <v>0.3</v>
      </c>
      <c r="DM266" s="7">
        <f t="shared" si="721"/>
        <v>0.3</v>
      </c>
      <c r="DN266" s="7">
        <f t="shared" si="722"/>
        <v>0.3</v>
      </c>
      <c r="DO266" s="7">
        <f t="shared" si="723"/>
        <v>0.3</v>
      </c>
      <c r="DP266" s="7">
        <f>IF(MIN(Data[[#This Row],[¿El agente demuestra escucha activa durante la gestión?6]:[¿El agente parafrasea para confirmar entendimiento?9]])=0,0,30%)</f>
        <v>0.3</v>
      </c>
      <c r="DQ266" s="7">
        <f t="shared" si="724"/>
        <v>0.3</v>
      </c>
      <c r="DR266" s="7">
        <f t="shared" si="725"/>
        <v>0.3</v>
      </c>
      <c r="DS266" s="7">
        <f t="shared" si="726"/>
        <v>0.3</v>
      </c>
      <c r="DT266" s="7">
        <f t="shared" si="727"/>
        <v>0.3</v>
      </c>
      <c r="DU266" s="7">
        <f>IF(MIN(Data[[#This Row],[¿El agente adapta su comunicación al cliente?11]:[¿El agente utiliza el plural corporativo correctamente?14]])=0,0,30%)</f>
        <v>0.3</v>
      </c>
      <c r="DV266" s="7">
        <f t="shared" si="728"/>
        <v>0.25</v>
      </c>
      <c r="DW266" s="7">
        <f t="shared" si="693"/>
        <v>0.25</v>
      </c>
      <c r="DX266" s="7">
        <f t="shared" si="694"/>
        <v>1</v>
      </c>
      <c r="DY266" s="7">
        <f t="shared" si="832"/>
        <v>1</v>
      </c>
      <c r="DZ266" s="7">
        <f t="shared" si="833"/>
        <v>1</v>
      </c>
      <c r="EA266" s="7">
        <f t="shared" si="834"/>
        <v>1</v>
      </c>
      <c r="EB266" s="7">
        <f t="shared" si="835"/>
        <v>1</v>
      </c>
      <c r="EC266" s="7">
        <f t="shared" si="695"/>
        <v>1</v>
      </c>
      <c r="ED266" s="7">
        <f t="shared" si="729"/>
        <v>1</v>
      </c>
      <c r="EE266" s="7">
        <f t="shared" si="730"/>
        <v>1</v>
      </c>
      <c r="EF266" s="7">
        <f>IF(SUM(Data[[#This Row],[¿El agente presenta correctamente los beneficios del producto?23]:[¿El agente comunica beneficios emocionales al cliente?24]])=200%,100%,0%)</f>
        <v>1</v>
      </c>
      <c r="EG266" s="7">
        <f t="shared" si="731"/>
        <v>1</v>
      </c>
      <c r="EH266" s="7">
        <f t="shared" si="732"/>
        <v>1</v>
      </c>
      <c r="EI266" s="7">
        <f t="shared" si="733"/>
        <v>1</v>
      </c>
      <c r="EJ266" s="7">
        <f t="shared" si="696"/>
        <v>1</v>
      </c>
      <c r="EK266" s="7">
        <f t="shared" si="734"/>
        <v>1</v>
      </c>
      <c r="EL266" s="7">
        <f>+Data[[#This Row],[¿El agente explica los términos y condiciones del servicio?28]]</f>
        <v>1</v>
      </c>
      <c r="EM266" s="7">
        <f t="shared" si="735"/>
        <v>1</v>
      </c>
      <c r="EN266" s="7">
        <f>+Data[[#This Row],[¿El agente identifica correctamente la solicitud del cliente? 2]]</f>
        <v>1</v>
      </c>
      <c r="EO266" s="7">
        <f t="shared" si="736"/>
        <v>1</v>
      </c>
      <c r="EP266" s="7">
        <f t="shared" si="737"/>
        <v>1</v>
      </c>
      <c r="EQ266" s="7">
        <f t="shared" si="738"/>
        <v>1</v>
      </c>
      <c r="ER266" s="7">
        <f t="shared" si="697"/>
        <v>1</v>
      </c>
      <c r="ES266" s="7">
        <f t="shared" si="739"/>
        <v>1</v>
      </c>
      <c r="ET266" s="7">
        <f t="shared" si="740"/>
        <v>1</v>
      </c>
      <c r="EU266" s="7">
        <f t="shared" si="698"/>
        <v>1</v>
      </c>
      <c r="EV266" s="7">
        <f t="shared" si="741"/>
        <v>1</v>
      </c>
      <c r="EW266" s="7">
        <f t="shared" si="742"/>
        <v>1</v>
      </c>
      <c r="EX266" s="7">
        <f t="shared" si="836"/>
        <v>1</v>
      </c>
      <c r="EY266" s="7">
        <f t="shared" si="837"/>
        <v>1</v>
      </c>
      <c r="EZ266" s="7">
        <f t="shared" si="743"/>
        <v>1</v>
      </c>
      <c r="FA266" s="7">
        <f t="shared" si="838"/>
        <v>0</v>
      </c>
      <c r="FB266" s="7">
        <f t="shared" si="699"/>
        <v>0</v>
      </c>
      <c r="FC266" s="7">
        <f t="shared" si="700"/>
        <v>0</v>
      </c>
      <c r="FD266" s="7">
        <f t="shared" si="744"/>
        <v>0</v>
      </c>
      <c r="FE266" s="7">
        <f t="shared" si="745"/>
        <v>0</v>
      </c>
      <c r="FF266" s="7">
        <f t="shared" si="746"/>
        <v>1</v>
      </c>
      <c r="FG266" s="7">
        <f t="shared" si="747"/>
        <v>1</v>
      </c>
      <c r="FH266" s="7">
        <f t="shared" si="748"/>
        <v>1</v>
      </c>
      <c r="FI266" s="7">
        <f t="shared" si="749"/>
        <v>1</v>
      </c>
      <c r="FJ266" s="7">
        <f t="shared" si="701"/>
        <v>0</v>
      </c>
      <c r="FK266" s="7">
        <f t="shared" si="750"/>
        <v>1</v>
      </c>
      <c r="FL266" s="7">
        <f>+Data[[#This Row],[¿El agente gestiona la oferta según la campaña vigente?48]]</f>
        <v>1</v>
      </c>
      <c r="FM266" s="7">
        <f t="shared" si="751"/>
        <v>1</v>
      </c>
      <c r="FN266" s="7">
        <f t="shared" si="752"/>
        <v>1</v>
      </c>
      <c r="FO266" s="7">
        <f t="shared" si="753"/>
        <v>1</v>
      </c>
      <c r="FP266" s="7">
        <f t="shared" si="702"/>
        <v>1</v>
      </c>
      <c r="FQ266" s="7">
        <f t="shared" si="754"/>
        <v>1</v>
      </c>
      <c r="FR266" s="7">
        <f>+Data[[#This Row],[¿El agente registra correctamente todas las interacciones?52]]</f>
        <v>1</v>
      </c>
      <c r="FS266" s="7">
        <f t="shared" si="703"/>
        <v>0</v>
      </c>
      <c r="FT266" s="242">
        <f t="shared" si="755"/>
        <v>1</v>
      </c>
      <c r="FU266" s="7">
        <f>+Data[[#This Row],[¿El agente confirma la titularidad del cliente adecuadamente?53]]</f>
        <v>1</v>
      </c>
      <c r="FV266" s="242">
        <f t="shared" si="756"/>
        <v>1</v>
      </c>
      <c r="FW266" s="242">
        <f t="shared" si="757"/>
        <v>1</v>
      </c>
      <c r="FX266" s="7">
        <f t="shared" si="704"/>
        <v>1</v>
      </c>
      <c r="FY266" s="242">
        <f t="shared" si="758"/>
        <v>1</v>
      </c>
      <c r="FZ266" s="7">
        <f>+Data[[#This Row],[¿El agente evita compartir información sensible?56]]</f>
        <v>1</v>
      </c>
      <c r="GA266" s="7">
        <f t="shared" si="705"/>
        <v>1</v>
      </c>
      <c r="GB266" s="7">
        <f t="shared" si="706"/>
        <v>0.1</v>
      </c>
      <c r="GC266" s="7">
        <f t="shared" si="707"/>
        <v>0</v>
      </c>
      <c r="GD266" s="234">
        <f t="shared" si="708"/>
        <v>0</v>
      </c>
      <c r="GE266" s="234">
        <f t="shared" si="709"/>
        <v>0.3</v>
      </c>
      <c r="GF266" s="7">
        <f t="shared" si="710"/>
        <v>0.4</v>
      </c>
      <c r="GG266">
        <f>1</f>
        <v>1</v>
      </c>
      <c r="GH266">
        <f t="shared" si="759"/>
        <v>1</v>
      </c>
      <c r="GI266" t="str">
        <f t="shared" si="760"/>
        <v/>
      </c>
      <c r="GJ266" t="str">
        <f t="shared" si="761"/>
        <v/>
      </c>
      <c r="GK266" t="str">
        <f t="shared" si="762"/>
        <v/>
      </c>
      <c r="GN266" t="str">
        <f t="shared" si="763"/>
        <v/>
      </c>
      <c r="GO266" t="str">
        <f t="shared" si="764"/>
        <v/>
      </c>
      <c r="GP266" t="str">
        <f t="shared" si="765"/>
        <v/>
      </c>
      <c r="GQ266" t="str">
        <f t="shared" si="766"/>
        <v/>
      </c>
      <c r="GR266" t="str">
        <f t="shared" si="767"/>
        <v/>
      </c>
      <c r="GS266" t="str">
        <f t="shared" si="768"/>
        <v/>
      </c>
      <c r="GT266" t="str">
        <f t="shared" si="769"/>
        <v/>
      </c>
      <c r="GU266" t="e">
        <f>IF(#REF!="No",#REF!,"")</f>
        <v>#REF!</v>
      </c>
      <c r="GV266" t="str">
        <f t="shared" si="770"/>
        <v/>
      </c>
      <c r="GW266" t="str">
        <f t="shared" si="771"/>
        <v/>
      </c>
      <c r="GX266" t="str">
        <f t="shared" si="772"/>
        <v/>
      </c>
      <c r="GY266" t="str">
        <f t="shared" si="773"/>
        <v/>
      </c>
      <c r="GZ266" t="str">
        <f t="shared" si="774"/>
        <v/>
      </c>
      <c r="HA266" t="str">
        <f t="shared" si="775"/>
        <v/>
      </c>
      <c r="HB266" t="str">
        <f t="shared" si="776"/>
        <v/>
      </c>
      <c r="HC266" t="str">
        <f t="shared" si="777"/>
        <v/>
      </c>
      <c r="HD266" t="str">
        <f t="shared" si="778"/>
        <v/>
      </c>
      <c r="HE266" t="str">
        <f t="shared" si="779"/>
        <v/>
      </c>
      <c r="HF266" t="str">
        <f t="shared" si="780"/>
        <v/>
      </c>
      <c r="HG266" t="str">
        <f t="shared" si="781"/>
        <v/>
      </c>
      <c r="HH266" t="str">
        <f t="shared" si="782"/>
        <v/>
      </c>
      <c r="HI266" t="str">
        <f t="shared" si="783"/>
        <v/>
      </c>
      <c r="HJ266" t="str">
        <f t="shared" si="784"/>
        <v/>
      </c>
      <c r="HK266" t="str">
        <f t="shared" si="785"/>
        <v/>
      </c>
      <c r="HL266" t="str">
        <f t="shared" si="786"/>
        <v/>
      </c>
      <c r="HM266" t="str">
        <f t="shared" si="787"/>
        <v/>
      </c>
      <c r="HN266" t="str">
        <f t="shared" si="788"/>
        <v/>
      </c>
      <c r="HO266" t="str">
        <f t="shared" si="789"/>
        <v/>
      </c>
      <c r="HP266" t="str">
        <f t="shared" si="790"/>
        <v/>
      </c>
      <c r="HQ266" t="e">
        <f>IF(#REF!="No",#REF!,"")</f>
        <v>#REF!</v>
      </c>
      <c r="HR266" t="e">
        <f>IF(#REF!="No",#REF!,"")</f>
        <v>#REF!</v>
      </c>
      <c r="HS266" t="str">
        <f t="shared" si="791"/>
        <v xml:space="preserve">¿El agente ofrece adecuadamente un producto adicional? </v>
      </c>
      <c r="HT266" t="str">
        <f t="shared" si="792"/>
        <v xml:space="preserve">¿El agente realiza venta cruzada cuando corresponde? </v>
      </c>
      <c r="HU266" t="str">
        <f t="shared" si="793"/>
        <v/>
      </c>
      <c r="HV266" t="str">
        <f t="shared" si="794"/>
        <v/>
      </c>
      <c r="HW266" t="str">
        <f t="shared" si="795"/>
        <v/>
      </c>
      <c r="HX266" t="str">
        <f t="shared" si="796"/>
        <v/>
      </c>
      <c r="HY266" t="str">
        <f t="shared" si="797"/>
        <v/>
      </c>
      <c r="HZ266" t="str">
        <f t="shared" si="798"/>
        <v/>
      </c>
      <c r="IA266" t="str">
        <f t="shared" si="799"/>
        <v/>
      </c>
      <c r="IB266" t="str">
        <f t="shared" si="800"/>
        <v/>
      </c>
      <c r="IC266" t="str">
        <f t="shared" si="801"/>
        <v/>
      </c>
      <c r="ID266" t="str">
        <f t="shared" si="802"/>
        <v/>
      </c>
      <c r="IE266" t="str">
        <f t="shared" si="803"/>
        <v/>
      </c>
      <c r="IF266" t="str">
        <f t="shared" si="804"/>
        <v/>
      </c>
      <c r="IG266" t="str">
        <f t="shared" si="805"/>
        <v/>
      </c>
      <c r="IH266" t="str">
        <f>A266&amp;" "&amp;F266&amp;" "&amp;Data[[#This Row],[mes]]</f>
        <v>Lerys Ariana Barrios Chacon Outbound jun-26</v>
      </c>
      <c r="II266">
        <f t="shared" si="840"/>
        <v>2</v>
      </c>
      <c r="IJ266">
        <f t="shared" si="711"/>
        <v>0</v>
      </c>
      <c r="IK266">
        <f>IF(Data[[#This Row],[Muestra Critica]]&gt;0,Data[[#This Row],[Muestra Critica]],"")</f>
        <v>1</v>
      </c>
      <c r="IL266">
        <f>IF(IK266="","",COUNTIF($IK$3:$IK683,IK266))</f>
        <v>397</v>
      </c>
      <c r="IM266">
        <f t="shared" si="712"/>
        <v>0</v>
      </c>
      <c r="IN266" t="str">
        <f t="shared" si="839"/>
        <v>jun-26</v>
      </c>
      <c r="IS266" t="str">
        <f ca="1">IFERROR(_xlfn.XLOOKUP(A:A,HC!B:B,HC!E:E,,0),0)</f>
        <v>&gt; 60 dias</v>
      </c>
    </row>
    <row r="267" spans="1:253" ht="15.5">
      <c r="A267" s="235" t="s">
        <v>333</v>
      </c>
      <c r="B267" s="235">
        <v>68074829</v>
      </c>
      <c r="C267" s="236">
        <v>46188</v>
      </c>
      <c r="D267" s="235" t="s">
        <v>449</v>
      </c>
      <c r="E267" s="205" t="s">
        <v>434</v>
      </c>
      <c r="F267" s="235" t="s">
        <v>32</v>
      </c>
      <c r="G267" s="235" t="s">
        <v>436</v>
      </c>
      <c r="H267" s="235" t="s">
        <v>457</v>
      </c>
      <c r="I267" s="237" t="s">
        <v>447</v>
      </c>
      <c r="J267" s="78" t="s">
        <v>33</v>
      </c>
      <c r="K267" s="78" t="s">
        <v>33</v>
      </c>
      <c r="L267" s="78" t="s">
        <v>33</v>
      </c>
      <c r="M267" s="78" t="s">
        <v>33</v>
      </c>
      <c r="N267" s="78" t="s">
        <v>33</v>
      </c>
      <c r="O267" s="78" t="s">
        <v>33</v>
      </c>
      <c r="P267" s="78" t="s">
        <v>33</v>
      </c>
      <c r="Q267" s="78" t="s">
        <v>33</v>
      </c>
      <c r="R267" s="78" t="s">
        <v>33</v>
      </c>
      <c r="S267" s="78" t="s">
        <v>33</v>
      </c>
      <c r="T267" s="78" t="s">
        <v>33</v>
      </c>
      <c r="U267" s="78" t="s">
        <v>33</v>
      </c>
      <c r="V267" s="78" t="s">
        <v>33</v>
      </c>
      <c r="W267" s="78" t="s">
        <v>33</v>
      </c>
      <c r="X267" s="78" t="s">
        <v>34</v>
      </c>
      <c r="Y267" t="s">
        <v>33</v>
      </c>
      <c r="Z267" t="s">
        <v>33</v>
      </c>
      <c r="AA267" t="s">
        <v>33</v>
      </c>
      <c r="AB267" t="s">
        <v>33</v>
      </c>
      <c r="AC267" t="s">
        <v>33</v>
      </c>
      <c r="AD267" t="s">
        <v>33</v>
      </c>
      <c r="AE267" t="s">
        <v>33</v>
      </c>
      <c r="AF267" t="s">
        <v>33</v>
      </c>
      <c r="AG267" t="s">
        <v>33</v>
      </c>
      <c r="AH267" t="s">
        <v>33</v>
      </c>
      <c r="AI267" t="s">
        <v>33</v>
      </c>
      <c r="AJ267" t="s">
        <v>33</v>
      </c>
      <c r="AK267" t="s">
        <v>33</v>
      </c>
      <c r="AL267" t="s">
        <v>33</v>
      </c>
      <c r="AM267" t="s">
        <v>33</v>
      </c>
      <c r="AN267" t="s">
        <v>33</v>
      </c>
      <c r="AO267" t="s">
        <v>33</v>
      </c>
      <c r="AP267" t="s">
        <v>33</v>
      </c>
      <c r="AQ267" s="169" t="s">
        <v>464</v>
      </c>
      <c r="AR267" t="s">
        <v>33</v>
      </c>
      <c r="AS267" t="s">
        <v>33</v>
      </c>
      <c r="AT267" t="s">
        <v>33</v>
      </c>
      <c r="AU267" t="s">
        <v>33</v>
      </c>
      <c r="AV267" t="s">
        <v>33</v>
      </c>
      <c r="AW267" t="s">
        <v>33</v>
      </c>
      <c r="AX267" t="s">
        <v>33</v>
      </c>
      <c r="AY267" t="s">
        <v>33</v>
      </c>
      <c r="AZ267" t="s">
        <v>33</v>
      </c>
      <c r="BA267" t="s">
        <v>33</v>
      </c>
      <c r="BB267" t="s">
        <v>33</v>
      </c>
      <c r="BC267" t="s">
        <v>33</v>
      </c>
      <c r="BD267" t="s">
        <v>33</v>
      </c>
      <c r="BE267" t="s">
        <v>33</v>
      </c>
      <c r="BF267" t="s">
        <v>33</v>
      </c>
      <c r="BH267" s="233" t="str">
        <f>Data[[#This Row],[Tipo de Muestra]]</f>
        <v>Critica</v>
      </c>
      <c r="BK267">
        <f t="shared" si="714"/>
        <v>1</v>
      </c>
      <c r="BL267">
        <f t="shared" si="715"/>
        <v>1</v>
      </c>
      <c r="BM267">
        <f t="shared" si="672"/>
        <v>1</v>
      </c>
      <c r="BN267">
        <f t="shared" si="673"/>
        <v>1</v>
      </c>
      <c r="BO267">
        <f t="shared" si="674"/>
        <v>1</v>
      </c>
      <c r="BP267">
        <f t="shared" si="675"/>
        <v>1</v>
      </c>
      <c r="BQ267">
        <f t="shared" si="676"/>
        <v>1</v>
      </c>
      <c r="BR267">
        <f t="shared" si="677"/>
        <v>1</v>
      </c>
      <c r="BS267">
        <f t="shared" si="678"/>
        <v>1</v>
      </c>
      <c r="BT267">
        <f t="shared" si="679"/>
        <v>1</v>
      </c>
      <c r="BU267">
        <f t="shared" si="680"/>
        <v>1</v>
      </c>
      <c r="BV267">
        <f t="shared" si="681"/>
        <v>1</v>
      </c>
      <c r="BW267">
        <f t="shared" si="682"/>
        <v>1</v>
      </c>
      <c r="BX267">
        <f t="shared" si="683"/>
        <v>1</v>
      </c>
      <c r="BY267">
        <f t="shared" si="684"/>
        <v>0</v>
      </c>
      <c r="BZ267">
        <f t="shared" si="685"/>
        <v>1</v>
      </c>
      <c r="CA267">
        <f t="shared" si="686"/>
        <v>1</v>
      </c>
      <c r="CB267">
        <f t="shared" si="687"/>
        <v>1</v>
      </c>
      <c r="CC267">
        <f t="shared" si="688"/>
        <v>1</v>
      </c>
      <c r="CD267">
        <f t="shared" si="689"/>
        <v>1</v>
      </c>
      <c r="CE267">
        <f t="shared" si="690"/>
        <v>1</v>
      </c>
      <c r="CF267">
        <f t="shared" si="806"/>
        <v>1</v>
      </c>
      <c r="CG267">
        <f t="shared" si="807"/>
        <v>1</v>
      </c>
      <c r="CH267">
        <f t="shared" si="808"/>
        <v>1</v>
      </c>
      <c r="CI267">
        <f t="shared" si="809"/>
        <v>1</v>
      </c>
      <c r="CJ267">
        <f t="shared" si="810"/>
        <v>1</v>
      </c>
      <c r="CK267">
        <f t="shared" si="811"/>
        <v>1</v>
      </c>
      <c r="CL267">
        <f t="shared" si="812"/>
        <v>1</v>
      </c>
      <c r="CM267">
        <f t="shared" si="813"/>
        <v>1</v>
      </c>
      <c r="CN267">
        <f t="shared" si="814"/>
        <v>1</v>
      </c>
      <c r="CO267">
        <f t="shared" si="815"/>
        <v>1</v>
      </c>
      <c r="CP267">
        <f t="shared" si="816"/>
        <v>1</v>
      </c>
      <c r="CQ267">
        <f t="shared" si="817"/>
        <v>1</v>
      </c>
      <c r="CR267">
        <f t="shared" si="818"/>
        <v>1</v>
      </c>
      <c r="CS267">
        <f t="shared" si="819"/>
        <v>1</v>
      </c>
      <c r="CT267">
        <f t="shared" si="820"/>
        <v>1</v>
      </c>
      <c r="CU267">
        <f t="shared" si="821"/>
        <v>1</v>
      </c>
      <c r="CV267">
        <f t="shared" si="822"/>
        <v>1</v>
      </c>
      <c r="CW267">
        <f t="shared" si="823"/>
        <v>1</v>
      </c>
      <c r="CX267">
        <f t="shared" si="824"/>
        <v>1</v>
      </c>
      <c r="CY267">
        <f t="shared" si="825"/>
        <v>1</v>
      </c>
      <c r="CZ267">
        <f t="shared" si="826"/>
        <v>1</v>
      </c>
      <c r="DA267">
        <f t="shared" si="827"/>
        <v>1</v>
      </c>
      <c r="DB267">
        <f t="shared" si="828"/>
        <v>1</v>
      </c>
      <c r="DC267">
        <f t="shared" si="829"/>
        <v>1</v>
      </c>
      <c r="DD267">
        <f t="shared" si="830"/>
        <v>1</v>
      </c>
      <c r="DE267">
        <f t="shared" si="831"/>
        <v>1</v>
      </c>
      <c r="DF267">
        <f t="shared" si="716"/>
        <v>1</v>
      </c>
      <c r="DG267">
        <f t="shared" si="691"/>
        <v>1</v>
      </c>
      <c r="DH267" s="7">
        <f t="shared" si="717"/>
        <v>0.15</v>
      </c>
      <c r="DI267" s="7">
        <f t="shared" si="718"/>
        <v>0.15</v>
      </c>
      <c r="DJ267" s="7">
        <f t="shared" si="719"/>
        <v>0.15</v>
      </c>
      <c r="DK267" s="7">
        <f t="shared" si="692"/>
        <v>0.15</v>
      </c>
      <c r="DL267" s="7">
        <f t="shared" si="720"/>
        <v>0.3</v>
      </c>
      <c r="DM267" s="7">
        <f t="shared" si="721"/>
        <v>0.3</v>
      </c>
      <c r="DN267" s="7">
        <f t="shared" si="722"/>
        <v>0.3</v>
      </c>
      <c r="DO267" s="7">
        <f t="shared" si="723"/>
        <v>0.3</v>
      </c>
      <c r="DP267" s="7">
        <f>IF(MIN(Data[[#This Row],[¿El agente demuestra escucha activa durante la gestión?6]:[¿El agente parafrasea para confirmar entendimiento?9]])=0,0,30%)</f>
        <v>0.3</v>
      </c>
      <c r="DQ267" s="7">
        <f t="shared" si="724"/>
        <v>0.3</v>
      </c>
      <c r="DR267" s="7">
        <f t="shared" si="725"/>
        <v>0.3</v>
      </c>
      <c r="DS267" s="7">
        <f t="shared" si="726"/>
        <v>0.3</v>
      </c>
      <c r="DT267" s="7">
        <f t="shared" si="727"/>
        <v>0.3</v>
      </c>
      <c r="DU267" s="7">
        <f>IF(MIN(Data[[#This Row],[¿El agente adapta su comunicación al cliente?11]:[¿El agente utiliza el plural corporativo correctamente?14]])=0,0,30%)</f>
        <v>0.3</v>
      </c>
      <c r="DV267" s="7">
        <f t="shared" si="728"/>
        <v>0.25</v>
      </c>
      <c r="DW267" s="7">
        <f t="shared" si="693"/>
        <v>0.25</v>
      </c>
      <c r="DX267" s="7">
        <f t="shared" si="694"/>
        <v>1</v>
      </c>
      <c r="DY267" s="7">
        <f t="shared" si="832"/>
        <v>1</v>
      </c>
      <c r="DZ267" s="7">
        <f t="shared" si="833"/>
        <v>1</v>
      </c>
      <c r="EA267" s="7">
        <f t="shared" si="834"/>
        <v>1</v>
      </c>
      <c r="EB267" s="7">
        <f t="shared" si="835"/>
        <v>1</v>
      </c>
      <c r="EC267" s="7">
        <f t="shared" si="695"/>
        <v>1</v>
      </c>
      <c r="ED267" s="7">
        <f t="shared" si="729"/>
        <v>1</v>
      </c>
      <c r="EE267" s="7">
        <f t="shared" si="730"/>
        <v>1</v>
      </c>
      <c r="EF267" s="7">
        <f>IF(SUM(Data[[#This Row],[¿El agente presenta correctamente los beneficios del producto?23]:[¿El agente comunica beneficios emocionales al cliente?24]])=200%,100%,0%)</f>
        <v>1</v>
      </c>
      <c r="EG267" s="7">
        <f t="shared" si="731"/>
        <v>1</v>
      </c>
      <c r="EH267" s="7">
        <f t="shared" si="732"/>
        <v>1</v>
      </c>
      <c r="EI267" s="7">
        <f t="shared" si="733"/>
        <v>1</v>
      </c>
      <c r="EJ267" s="7">
        <f t="shared" si="696"/>
        <v>1</v>
      </c>
      <c r="EK267" s="7">
        <f t="shared" si="734"/>
        <v>1</v>
      </c>
      <c r="EL267" s="7">
        <f>+Data[[#This Row],[¿El agente explica los términos y condiciones del servicio?28]]</f>
        <v>1</v>
      </c>
      <c r="EM267" s="7">
        <f t="shared" si="735"/>
        <v>1</v>
      </c>
      <c r="EN267" s="7">
        <f>+Data[[#This Row],[¿El agente identifica correctamente la solicitud del cliente? 2]]</f>
        <v>1</v>
      </c>
      <c r="EO267" s="7">
        <f t="shared" si="736"/>
        <v>1</v>
      </c>
      <c r="EP267" s="7">
        <f t="shared" si="737"/>
        <v>1</v>
      </c>
      <c r="EQ267" s="7">
        <f t="shared" si="738"/>
        <v>1</v>
      </c>
      <c r="ER267" s="7">
        <f t="shared" si="697"/>
        <v>1</v>
      </c>
      <c r="ES267" s="7">
        <f t="shared" si="739"/>
        <v>1</v>
      </c>
      <c r="ET267" s="7">
        <f t="shared" si="740"/>
        <v>1</v>
      </c>
      <c r="EU267" s="7">
        <f t="shared" si="698"/>
        <v>1</v>
      </c>
      <c r="EV267" s="7">
        <f t="shared" si="741"/>
        <v>1</v>
      </c>
      <c r="EW267" s="7">
        <f t="shared" si="742"/>
        <v>1</v>
      </c>
      <c r="EX267" s="7">
        <f t="shared" si="836"/>
        <v>1</v>
      </c>
      <c r="EY267" s="7">
        <f t="shared" si="837"/>
        <v>1</v>
      </c>
      <c r="EZ267" s="7">
        <f t="shared" si="743"/>
        <v>1</v>
      </c>
      <c r="FA267" s="7">
        <f t="shared" si="838"/>
        <v>1</v>
      </c>
      <c r="FB267" s="7">
        <f t="shared" si="699"/>
        <v>1</v>
      </c>
      <c r="FC267" s="7">
        <f t="shared" si="700"/>
        <v>1</v>
      </c>
      <c r="FD267" s="7">
        <f t="shared" si="744"/>
        <v>1</v>
      </c>
      <c r="FE267" s="7">
        <f t="shared" si="745"/>
        <v>1</v>
      </c>
      <c r="FF267" s="7">
        <f t="shared" si="746"/>
        <v>1</v>
      </c>
      <c r="FG267" s="7">
        <f t="shared" si="747"/>
        <v>1</v>
      </c>
      <c r="FH267" s="7">
        <f t="shared" si="748"/>
        <v>1</v>
      </c>
      <c r="FI267" s="7">
        <f t="shared" si="749"/>
        <v>1</v>
      </c>
      <c r="FJ267" s="7">
        <f t="shared" si="701"/>
        <v>1</v>
      </c>
      <c r="FK267" s="7">
        <f t="shared" si="750"/>
        <v>1</v>
      </c>
      <c r="FL267" s="7">
        <f>+Data[[#This Row],[¿El agente gestiona la oferta según la campaña vigente?48]]</f>
        <v>1</v>
      </c>
      <c r="FM267" s="7">
        <f t="shared" si="751"/>
        <v>1</v>
      </c>
      <c r="FN267" s="7">
        <f t="shared" si="752"/>
        <v>1</v>
      </c>
      <c r="FO267" s="7">
        <f t="shared" si="753"/>
        <v>1</v>
      </c>
      <c r="FP267" s="7">
        <f t="shared" si="702"/>
        <v>1</v>
      </c>
      <c r="FQ267" s="7">
        <f t="shared" si="754"/>
        <v>1</v>
      </c>
      <c r="FR267" s="7">
        <f>+Data[[#This Row],[¿El agente registra correctamente todas las interacciones?52]]</f>
        <v>1</v>
      </c>
      <c r="FS267" s="7">
        <f t="shared" si="703"/>
        <v>1</v>
      </c>
      <c r="FT267" s="242">
        <f t="shared" si="755"/>
        <v>1</v>
      </c>
      <c r="FU267" s="7">
        <f>+Data[[#This Row],[¿El agente confirma la titularidad del cliente adecuadamente?53]]</f>
        <v>1</v>
      </c>
      <c r="FV267" s="242">
        <f t="shared" si="756"/>
        <v>1</v>
      </c>
      <c r="FW267" s="242">
        <f t="shared" si="757"/>
        <v>1</v>
      </c>
      <c r="FX267" s="7">
        <f t="shared" si="704"/>
        <v>1</v>
      </c>
      <c r="FY267" s="242">
        <f t="shared" si="758"/>
        <v>1</v>
      </c>
      <c r="FZ267" s="7">
        <f>+Data[[#This Row],[¿El agente evita compartir información sensible?56]]</f>
        <v>1</v>
      </c>
      <c r="GA267" s="7">
        <f t="shared" si="705"/>
        <v>1</v>
      </c>
      <c r="GB267" s="7">
        <f t="shared" si="706"/>
        <v>0.1</v>
      </c>
      <c r="GC267" s="7">
        <f t="shared" si="707"/>
        <v>0.3</v>
      </c>
      <c r="GD267" s="234">
        <f t="shared" si="708"/>
        <v>0.3</v>
      </c>
      <c r="GE267" s="234">
        <f t="shared" si="709"/>
        <v>0.3</v>
      </c>
      <c r="GF267" s="7">
        <f t="shared" si="710"/>
        <v>1</v>
      </c>
      <c r="GG267">
        <f>1</f>
        <v>1</v>
      </c>
      <c r="GH267">
        <f t="shared" si="759"/>
        <v>1</v>
      </c>
      <c r="GI267" t="str">
        <f t="shared" si="760"/>
        <v/>
      </c>
      <c r="GJ267" t="str">
        <f t="shared" si="761"/>
        <v/>
      </c>
      <c r="GK267" t="str">
        <f t="shared" si="762"/>
        <v/>
      </c>
      <c r="GN267" t="str">
        <f t="shared" si="763"/>
        <v/>
      </c>
      <c r="GO267" t="str">
        <f t="shared" si="764"/>
        <v/>
      </c>
      <c r="GP267" t="str">
        <f t="shared" si="765"/>
        <v/>
      </c>
      <c r="GQ267" t="str">
        <f t="shared" si="766"/>
        <v/>
      </c>
      <c r="GR267" t="str">
        <f t="shared" si="767"/>
        <v/>
      </c>
      <c r="GS267" t="str">
        <f t="shared" si="768"/>
        <v/>
      </c>
      <c r="GT267" t="str">
        <f t="shared" si="769"/>
        <v/>
      </c>
      <c r="GU267" t="e">
        <f>IF(#REF!="No",#REF!,"")</f>
        <v>#REF!</v>
      </c>
      <c r="GV267" t="str">
        <f t="shared" si="770"/>
        <v/>
      </c>
      <c r="GW267" t="str">
        <f t="shared" si="771"/>
        <v/>
      </c>
      <c r="GX267" t="str">
        <f t="shared" si="772"/>
        <v xml:space="preserve">¿El agente informa sobre cargos adicionales relacionados? </v>
      </c>
      <c r="GY267" t="str">
        <f t="shared" si="773"/>
        <v/>
      </c>
      <c r="GZ267" t="str">
        <f t="shared" si="774"/>
        <v/>
      </c>
      <c r="HA267" t="str">
        <f t="shared" si="775"/>
        <v/>
      </c>
      <c r="HB267" t="str">
        <f t="shared" si="776"/>
        <v/>
      </c>
      <c r="HC267" t="str">
        <f t="shared" si="777"/>
        <v/>
      </c>
      <c r="HD267" t="str">
        <f t="shared" si="778"/>
        <v/>
      </c>
      <c r="HE267" t="str">
        <f t="shared" si="779"/>
        <v/>
      </c>
      <c r="HF267" t="str">
        <f t="shared" si="780"/>
        <v/>
      </c>
      <c r="HG267" t="str">
        <f t="shared" si="781"/>
        <v/>
      </c>
      <c r="HH267" t="str">
        <f t="shared" si="782"/>
        <v/>
      </c>
      <c r="HI267" t="str">
        <f t="shared" si="783"/>
        <v/>
      </c>
      <c r="HJ267" t="str">
        <f t="shared" si="784"/>
        <v/>
      </c>
      <c r="HK267" t="str">
        <f t="shared" si="785"/>
        <v/>
      </c>
      <c r="HL267" t="str">
        <f t="shared" si="786"/>
        <v/>
      </c>
      <c r="HM267" t="str">
        <f t="shared" si="787"/>
        <v/>
      </c>
      <c r="HN267" t="str">
        <f t="shared" si="788"/>
        <v/>
      </c>
      <c r="HO267" t="str">
        <f t="shared" si="789"/>
        <v/>
      </c>
      <c r="HP267" t="str">
        <f t="shared" si="790"/>
        <v/>
      </c>
      <c r="HQ267" t="e">
        <f>IF(#REF!="No",#REF!,"")</f>
        <v>#REF!</v>
      </c>
      <c r="HR267" t="e">
        <f>IF(#REF!="No",#REF!,"")</f>
        <v>#REF!</v>
      </c>
      <c r="HS267" t="str">
        <f t="shared" si="791"/>
        <v/>
      </c>
      <c r="HT267" t="str">
        <f t="shared" si="792"/>
        <v/>
      </c>
      <c r="HU267" t="str">
        <f t="shared" si="793"/>
        <v/>
      </c>
      <c r="HV267" t="str">
        <f t="shared" si="794"/>
        <v/>
      </c>
      <c r="HW267" t="str">
        <f t="shared" si="795"/>
        <v/>
      </c>
      <c r="HX267" t="str">
        <f t="shared" si="796"/>
        <v/>
      </c>
      <c r="HY267" t="str">
        <f t="shared" si="797"/>
        <v/>
      </c>
      <c r="HZ267" t="str">
        <f t="shared" si="798"/>
        <v/>
      </c>
      <c r="IA267" t="str">
        <f t="shared" si="799"/>
        <v/>
      </c>
      <c r="IB267" t="str">
        <f t="shared" si="800"/>
        <v/>
      </c>
      <c r="IC267" t="str">
        <f t="shared" si="801"/>
        <v/>
      </c>
      <c r="ID267" t="str">
        <f t="shared" si="802"/>
        <v/>
      </c>
      <c r="IE267" t="str">
        <f t="shared" si="803"/>
        <v/>
      </c>
      <c r="IF267" t="str">
        <f t="shared" si="804"/>
        <v/>
      </c>
      <c r="IG267" t="str">
        <f t="shared" si="805"/>
        <v/>
      </c>
      <c r="IH267" t="str">
        <f>A267&amp;" "&amp;F267&amp;" "&amp;Data[[#This Row],[mes]]</f>
        <v>Antonio Rivera Ayarza Outbound jun-26</v>
      </c>
      <c r="II267">
        <f t="shared" si="840"/>
        <v>2</v>
      </c>
      <c r="IJ267">
        <f t="shared" si="711"/>
        <v>0</v>
      </c>
      <c r="IK267">
        <f>IF(Data[[#This Row],[Muestra Critica]]&gt;0,Data[[#This Row],[Muestra Critica]],"")</f>
        <v>1</v>
      </c>
      <c r="IL267">
        <f>IF(IK267="","",COUNTIF($IK$3:$IK684,IK267))</f>
        <v>397</v>
      </c>
      <c r="IM267">
        <f t="shared" si="712"/>
        <v>0</v>
      </c>
      <c r="IN267" t="str">
        <f t="shared" si="839"/>
        <v>jun-26</v>
      </c>
      <c r="IS267" t="str">
        <f ca="1">IFERROR(_xlfn.XLOOKUP(A:A,HC!B:B,HC!E:E,,0),0)</f>
        <v>&gt; 60 dias</v>
      </c>
    </row>
    <row r="268" spans="1:253" ht="15.5">
      <c r="A268" s="235" t="s">
        <v>334</v>
      </c>
      <c r="B268" s="235">
        <v>67127396</v>
      </c>
      <c r="C268" s="236">
        <v>46188</v>
      </c>
      <c r="D268" s="235" t="s">
        <v>449</v>
      </c>
      <c r="E268" s="205" t="s">
        <v>434</v>
      </c>
      <c r="F268" s="235" t="s">
        <v>32</v>
      </c>
      <c r="G268" s="235" t="s">
        <v>436</v>
      </c>
      <c r="H268" s="235" t="s">
        <v>457</v>
      </c>
      <c r="I268" s="237" t="s">
        <v>447</v>
      </c>
      <c r="J268" s="78" t="s">
        <v>33</v>
      </c>
      <c r="K268" s="78" t="s">
        <v>33</v>
      </c>
      <c r="L268" s="78" t="s">
        <v>33</v>
      </c>
      <c r="M268" s="78" t="s">
        <v>33</v>
      </c>
      <c r="N268" s="78" t="s">
        <v>33</v>
      </c>
      <c r="O268" s="78" t="s">
        <v>33</v>
      </c>
      <c r="P268" s="78" t="s">
        <v>33</v>
      </c>
      <c r="Q268" s="78" t="s">
        <v>33</v>
      </c>
      <c r="R268" s="78" t="s">
        <v>33</v>
      </c>
      <c r="S268" s="78" t="s">
        <v>33</v>
      </c>
      <c r="T268" s="78" t="s">
        <v>33</v>
      </c>
      <c r="U268" s="78" t="s">
        <v>33</v>
      </c>
      <c r="V268" s="78" t="s">
        <v>33</v>
      </c>
      <c r="W268" s="78" t="s">
        <v>33</v>
      </c>
      <c r="X268" s="78" t="s">
        <v>34</v>
      </c>
      <c r="Y268" t="s">
        <v>33</v>
      </c>
      <c r="Z268" t="s">
        <v>33</v>
      </c>
      <c r="AA268" t="s">
        <v>33</v>
      </c>
      <c r="AB268" t="s">
        <v>33</v>
      </c>
      <c r="AC268" t="s">
        <v>33</v>
      </c>
      <c r="AD268" t="s">
        <v>33</v>
      </c>
      <c r="AE268" t="s">
        <v>33</v>
      </c>
      <c r="AF268" t="s">
        <v>33</v>
      </c>
      <c r="AG268" t="s">
        <v>33</v>
      </c>
      <c r="AH268" t="s">
        <v>33</v>
      </c>
      <c r="AI268" t="s">
        <v>33</v>
      </c>
      <c r="AJ268" t="s">
        <v>33</v>
      </c>
      <c r="AK268" t="s">
        <v>34</v>
      </c>
      <c r="AL268" t="s">
        <v>33</v>
      </c>
      <c r="AM268" t="s">
        <v>33</v>
      </c>
      <c r="AN268" t="s">
        <v>33</v>
      </c>
      <c r="AO268" t="s">
        <v>33</v>
      </c>
      <c r="AP268" t="s">
        <v>33</v>
      </c>
      <c r="AQ268" s="169" t="s">
        <v>464</v>
      </c>
      <c r="AR268" t="s">
        <v>34</v>
      </c>
      <c r="AS268" t="s">
        <v>34</v>
      </c>
      <c r="AT268" t="s">
        <v>33</v>
      </c>
      <c r="AU268" t="s">
        <v>33</v>
      </c>
      <c r="AV268" t="s">
        <v>34</v>
      </c>
      <c r="AW268" t="s">
        <v>33</v>
      </c>
      <c r="AX268" t="s">
        <v>33</v>
      </c>
      <c r="AY268" t="s">
        <v>33</v>
      </c>
      <c r="AZ268" t="s">
        <v>33</v>
      </c>
      <c r="BA268" t="s">
        <v>33</v>
      </c>
      <c r="BB268" t="s">
        <v>33</v>
      </c>
      <c r="BC268" t="s">
        <v>33</v>
      </c>
      <c r="BD268" t="s">
        <v>33</v>
      </c>
      <c r="BE268" t="s">
        <v>33</v>
      </c>
      <c r="BF268" t="s">
        <v>33</v>
      </c>
      <c r="BH268" s="233" t="str">
        <f>Data[[#This Row],[Tipo de Muestra]]</f>
        <v>Critica</v>
      </c>
      <c r="BK268">
        <f t="shared" si="714"/>
        <v>1</v>
      </c>
      <c r="BL268">
        <f t="shared" si="715"/>
        <v>1</v>
      </c>
      <c r="BM268">
        <f t="shared" si="672"/>
        <v>1</v>
      </c>
      <c r="BN268">
        <f t="shared" si="673"/>
        <v>1</v>
      </c>
      <c r="BO268">
        <f t="shared" si="674"/>
        <v>1</v>
      </c>
      <c r="BP268">
        <f t="shared" si="675"/>
        <v>1</v>
      </c>
      <c r="BQ268">
        <f t="shared" si="676"/>
        <v>1</v>
      </c>
      <c r="BR268">
        <f t="shared" si="677"/>
        <v>1</v>
      </c>
      <c r="BS268">
        <f t="shared" si="678"/>
        <v>1</v>
      </c>
      <c r="BT268">
        <f t="shared" si="679"/>
        <v>1</v>
      </c>
      <c r="BU268">
        <f t="shared" si="680"/>
        <v>1</v>
      </c>
      <c r="BV268">
        <f t="shared" si="681"/>
        <v>1</v>
      </c>
      <c r="BW268">
        <f t="shared" si="682"/>
        <v>1</v>
      </c>
      <c r="BX268">
        <f t="shared" si="683"/>
        <v>1</v>
      </c>
      <c r="BY268">
        <f t="shared" si="684"/>
        <v>0</v>
      </c>
      <c r="BZ268">
        <f t="shared" si="685"/>
        <v>1</v>
      </c>
      <c r="CA268">
        <f t="shared" si="686"/>
        <v>1</v>
      </c>
      <c r="CB268">
        <f t="shared" si="687"/>
        <v>1</v>
      </c>
      <c r="CC268">
        <f t="shared" si="688"/>
        <v>1</v>
      </c>
      <c r="CD268">
        <f t="shared" si="689"/>
        <v>1</v>
      </c>
      <c r="CE268">
        <f t="shared" si="690"/>
        <v>1</v>
      </c>
      <c r="CF268">
        <f t="shared" si="806"/>
        <v>1</v>
      </c>
      <c r="CG268">
        <f t="shared" si="807"/>
        <v>1</v>
      </c>
      <c r="CH268">
        <f t="shared" si="808"/>
        <v>1</v>
      </c>
      <c r="CI268">
        <f t="shared" si="809"/>
        <v>1</v>
      </c>
      <c r="CJ268">
        <f t="shared" si="810"/>
        <v>1</v>
      </c>
      <c r="CK268">
        <f t="shared" si="811"/>
        <v>0</v>
      </c>
      <c r="CL268">
        <f t="shared" si="812"/>
        <v>1</v>
      </c>
      <c r="CM268">
        <f t="shared" si="813"/>
        <v>1</v>
      </c>
      <c r="CN268">
        <f t="shared" si="814"/>
        <v>1</v>
      </c>
      <c r="CO268">
        <f t="shared" si="815"/>
        <v>1</v>
      </c>
      <c r="CP268">
        <f t="shared" si="816"/>
        <v>1</v>
      </c>
      <c r="CQ268">
        <f t="shared" si="817"/>
        <v>1</v>
      </c>
      <c r="CR268">
        <f t="shared" si="818"/>
        <v>0</v>
      </c>
      <c r="CS268">
        <f t="shared" si="819"/>
        <v>0</v>
      </c>
      <c r="CT268">
        <f t="shared" si="820"/>
        <v>1</v>
      </c>
      <c r="CU268">
        <f t="shared" si="821"/>
        <v>1</v>
      </c>
      <c r="CV268">
        <f t="shared" si="822"/>
        <v>0</v>
      </c>
      <c r="CW268">
        <f t="shared" si="823"/>
        <v>1</v>
      </c>
      <c r="CX268">
        <f t="shared" si="824"/>
        <v>1</v>
      </c>
      <c r="CY268">
        <f t="shared" si="825"/>
        <v>1</v>
      </c>
      <c r="CZ268">
        <f t="shared" si="826"/>
        <v>1</v>
      </c>
      <c r="DA268">
        <f t="shared" si="827"/>
        <v>1</v>
      </c>
      <c r="DB268">
        <f t="shared" si="828"/>
        <v>1</v>
      </c>
      <c r="DC268">
        <f t="shared" si="829"/>
        <v>1</v>
      </c>
      <c r="DD268">
        <f t="shared" si="830"/>
        <v>1</v>
      </c>
      <c r="DE268">
        <f t="shared" si="831"/>
        <v>1</v>
      </c>
      <c r="DF268">
        <f t="shared" si="716"/>
        <v>1</v>
      </c>
      <c r="DG268">
        <f t="shared" si="691"/>
        <v>1</v>
      </c>
      <c r="DH268" s="7">
        <f t="shared" si="717"/>
        <v>0.15</v>
      </c>
      <c r="DI268" s="7">
        <f t="shared" si="718"/>
        <v>0.15</v>
      </c>
      <c r="DJ268" s="7">
        <f t="shared" si="719"/>
        <v>0.15</v>
      </c>
      <c r="DK268" s="7">
        <f t="shared" si="692"/>
        <v>0.15</v>
      </c>
      <c r="DL268" s="7">
        <f t="shared" si="720"/>
        <v>0.3</v>
      </c>
      <c r="DM268" s="7">
        <f t="shared" si="721"/>
        <v>0.3</v>
      </c>
      <c r="DN268" s="7">
        <f t="shared" si="722"/>
        <v>0.3</v>
      </c>
      <c r="DO268" s="7">
        <f t="shared" si="723"/>
        <v>0.3</v>
      </c>
      <c r="DP268" s="7">
        <f>IF(MIN(Data[[#This Row],[¿El agente demuestra escucha activa durante la gestión?6]:[¿El agente parafrasea para confirmar entendimiento?9]])=0,0,30%)</f>
        <v>0.3</v>
      </c>
      <c r="DQ268" s="7">
        <f t="shared" si="724"/>
        <v>0.3</v>
      </c>
      <c r="DR268" s="7">
        <f t="shared" si="725"/>
        <v>0.3</v>
      </c>
      <c r="DS268" s="7">
        <f t="shared" si="726"/>
        <v>0.3</v>
      </c>
      <c r="DT268" s="7">
        <f t="shared" si="727"/>
        <v>0.3</v>
      </c>
      <c r="DU268" s="7">
        <f>IF(MIN(Data[[#This Row],[¿El agente adapta su comunicación al cliente?11]:[¿El agente utiliza el plural corporativo correctamente?14]])=0,0,30%)</f>
        <v>0.3</v>
      </c>
      <c r="DV268" s="7">
        <f t="shared" si="728"/>
        <v>0.25</v>
      </c>
      <c r="DW268" s="7">
        <f t="shared" si="693"/>
        <v>0.25</v>
      </c>
      <c r="DX268" s="7">
        <f t="shared" si="694"/>
        <v>1</v>
      </c>
      <c r="DY268" s="7">
        <f t="shared" si="832"/>
        <v>1</v>
      </c>
      <c r="DZ268" s="7">
        <f t="shared" si="833"/>
        <v>1</v>
      </c>
      <c r="EA268" s="7">
        <f t="shared" si="834"/>
        <v>1</v>
      </c>
      <c r="EB268" s="7">
        <f t="shared" si="835"/>
        <v>1</v>
      </c>
      <c r="EC268" s="7">
        <f t="shared" si="695"/>
        <v>1</v>
      </c>
      <c r="ED268" s="7">
        <f t="shared" si="729"/>
        <v>1</v>
      </c>
      <c r="EE268" s="7">
        <f t="shared" si="730"/>
        <v>1</v>
      </c>
      <c r="EF268" s="7">
        <f>IF(SUM(Data[[#This Row],[¿El agente presenta correctamente los beneficios del producto?23]:[¿El agente comunica beneficios emocionales al cliente?24]])=200%,100%,0%)</f>
        <v>1</v>
      </c>
      <c r="EG268" s="7">
        <f t="shared" si="731"/>
        <v>1</v>
      </c>
      <c r="EH268" s="7">
        <f t="shared" si="732"/>
        <v>1</v>
      </c>
      <c r="EI268" s="7">
        <f t="shared" si="733"/>
        <v>1</v>
      </c>
      <c r="EJ268" s="7">
        <f t="shared" si="696"/>
        <v>1</v>
      </c>
      <c r="EK268" s="7">
        <f t="shared" si="734"/>
        <v>1</v>
      </c>
      <c r="EL268" s="7">
        <f>+Data[[#This Row],[¿El agente explica los términos y condiciones del servicio?28]]</f>
        <v>1</v>
      </c>
      <c r="EM268" s="7">
        <f t="shared" si="735"/>
        <v>1</v>
      </c>
      <c r="EN268" s="7">
        <f>+Data[[#This Row],[¿El agente identifica correctamente la solicitud del cliente? 2]]</f>
        <v>1</v>
      </c>
      <c r="EO268" s="7">
        <f t="shared" si="736"/>
        <v>1</v>
      </c>
      <c r="EP268" s="7">
        <f t="shared" si="737"/>
        <v>1</v>
      </c>
      <c r="EQ268" s="7">
        <f t="shared" si="738"/>
        <v>1</v>
      </c>
      <c r="ER268" s="7">
        <f t="shared" si="697"/>
        <v>1</v>
      </c>
      <c r="ES268" s="7">
        <f t="shared" si="739"/>
        <v>1</v>
      </c>
      <c r="ET268" s="7">
        <f t="shared" si="740"/>
        <v>0</v>
      </c>
      <c r="EU268" s="7">
        <f t="shared" si="698"/>
        <v>0</v>
      </c>
      <c r="EV268" s="7">
        <f t="shared" si="741"/>
        <v>1</v>
      </c>
      <c r="EW268" s="7">
        <f t="shared" si="742"/>
        <v>1</v>
      </c>
      <c r="EX268" s="7">
        <f t="shared" si="836"/>
        <v>1</v>
      </c>
      <c r="EY268" s="7">
        <f t="shared" si="837"/>
        <v>1</v>
      </c>
      <c r="EZ268" s="7">
        <f t="shared" si="743"/>
        <v>1</v>
      </c>
      <c r="FA268" s="7">
        <f t="shared" si="838"/>
        <v>0</v>
      </c>
      <c r="FB268" s="7">
        <f t="shared" si="699"/>
        <v>0</v>
      </c>
      <c r="FC268" s="7">
        <f t="shared" si="700"/>
        <v>0</v>
      </c>
      <c r="FD268" s="7">
        <f t="shared" si="744"/>
        <v>0</v>
      </c>
      <c r="FE268" s="7">
        <f t="shared" si="745"/>
        <v>0</v>
      </c>
      <c r="FF268" s="7">
        <f t="shared" si="746"/>
        <v>1</v>
      </c>
      <c r="FG268" s="7">
        <f t="shared" si="747"/>
        <v>1</v>
      </c>
      <c r="FH268" s="7">
        <f t="shared" si="748"/>
        <v>0</v>
      </c>
      <c r="FI268" s="7">
        <f t="shared" si="749"/>
        <v>1</v>
      </c>
      <c r="FJ268" s="7">
        <f t="shared" si="701"/>
        <v>0</v>
      </c>
      <c r="FK268" s="7">
        <f t="shared" si="750"/>
        <v>1</v>
      </c>
      <c r="FL268" s="7">
        <f>+Data[[#This Row],[¿El agente gestiona la oferta según la campaña vigente?48]]</f>
        <v>1</v>
      </c>
      <c r="FM268" s="7">
        <f t="shared" si="751"/>
        <v>1</v>
      </c>
      <c r="FN268" s="7">
        <f t="shared" si="752"/>
        <v>1</v>
      </c>
      <c r="FO268" s="7">
        <f t="shared" si="753"/>
        <v>1</v>
      </c>
      <c r="FP268" s="7">
        <f t="shared" si="702"/>
        <v>1</v>
      </c>
      <c r="FQ268" s="7">
        <f t="shared" si="754"/>
        <v>1</v>
      </c>
      <c r="FR268" s="7">
        <f>+Data[[#This Row],[¿El agente registra correctamente todas las interacciones?52]]</f>
        <v>1</v>
      </c>
      <c r="FS268" s="7">
        <f t="shared" si="703"/>
        <v>0</v>
      </c>
      <c r="FT268" s="242">
        <f t="shared" si="755"/>
        <v>1</v>
      </c>
      <c r="FU268" s="7">
        <f>+Data[[#This Row],[¿El agente confirma la titularidad del cliente adecuadamente?53]]</f>
        <v>1</v>
      </c>
      <c r="FV268" s="242">
        <f t="shared" si="756"/>
        <v>1</v>
      </c>
      <c r="FW268" s="242">
        <f t="shared" si="757"/>
        <v>1</v>
      </c>
      <c r="FX268" s="7">
        <f t="shared" si="704"/>
        <v>1</v>
      </c>
      <c r="FY268" s="242">
        <f t="shared" si="758"/>
        <v>1</v>
      </c>
      <c r="FZ268" s="7">
        <f>+Data[[#This Row],[¿El agente evita compartir información sensible?56]]</f>
        <v>1</v>
      </c>
      <c r="GA268" s="7">
        <f t="shared" si="705"/>
        <v>1</v>
      </c>
      <c r="GB268" s="7">
        <f t="shared" si="706"/>
        <v>0.1</v>
      </c>
      <c r="GC268" s="7">
        <f t="shared" si="707"/>
        <v>0</v>
      </c>
      <c r="GD268" s="234">
        <f t="shared" si="708"/>
        <v>0</v>
      </c>
      <c r="GE268" s="234">
        <f t="shared" si="709"/>
        <v>0.3</v>
      </c>
      <c r="GF268" s="7">
        <f t="shared" si="710"/>
        <v>0.4</v>
      </c>
      <c r="GG268">
        <f>1</f>
        <v>1</v>
      </c>
      <c r="GH268">
        <f t="shared" si="759"/>
        <v>1</v>
      </c>
      <c r="GI268" t="str">
        <f t="shared" si="760"/>
        <v/>
      </c>
      <c r="GJ268" t="str">
        <f t="shared" si="761"/>
        <v/>
      </c>
      <c r="GK268" t="str">
        <f t="shared" si="762"/>
        <v/>
      </c>
      <c r="GN268" t="str">
        <f t="shared" si="763"/>
        <v/>
      </c>
      <c r="GO268" t="str">
        <f t="shared" si="764"/>
        <v/>
      </c>
      <c r="GP268" t="str">
        <f t="shared" si="765"/>
        <v/>
      </c>
      <c r="GQ268" t="str">
        <f t="shared" si="766"/>
        <v/>
      </c>
      <c r="GR268" t="str">
        <f t="shared" si="767"/>
        <v/>
      </c>
      <c r="GS268" t="str">
        <f t="shared" si="768"/>
        <v/>
      </c>
      <c r="GT268" t="str">
        <f t="shared" si="769"/>
        <v/>
      </c>
      <c r="GU268" t="e">
        <f>IF(#REF!="No",#REF!,"")</f>
        <v>#REF!</v>
      </c>
      <c r="GV268" t="str">
        <f t="shared" si="770"/>
        <v/>
      </c>
      <c r="GW268" t="str">
        <f t="shared" si="771"/>
        <v/>
      </c>
      <c r="GX268" t="str">
        <f t="shared" si="772"/>
        <v xml:space="preserve">¿El agente informa sobre cargos adicionales relacionados? </v>
      </c>
      <c r="GY268" t="str">
        <f t="shared" si="773"/>
        <v/>
      </c>
      <c r="GZ268" t="str">
        <f t="shared" si="774"/>
        <v/>
      </c>
      <c r="HA268" t="str">
        <f t="shared" si="775"/>
        <v/>
      </c>
      <c r="HB268" t="str">
        <f t="shared" si="776"/>
        <v/>
      </c>
      <c r="HC268" t="str">
        <f t="shared" si="777"/>
        <v/>
      </c>
      <c r="HD268" t="str">
        <f t="shared" si="778"/>
        <v/>
      </c>
      <c r="HE268" t="str">
        <f t="shared" si="779"/>
        <v/>
      </c>
      <c r="HF268" t="str">
        <f t="shared" si="780"/>
        <v/>
      </c>
      <c r="HG268" t="str">
        <f t="shared" si="781"/>
        <v/>
      </c>
      <c r="HH268" t="str">
        <f t="shared" si="782"/>
        <v/>
      </c>
      <c r="HI268" t="str">
        <f t="shared" si="783"/>
        <v/>
      </c>
      <c r="HJ268" t="str">
        <f t="shared" si="784"/>
        <v/>
      </c>
      <c r="HK268" t="str">
        <f t="shared" si="785"/>
        <v xml:space="preserve">¿El agente utiliza un lenguaje adecuado y profesional? </v>
      </c>
      <c r="HL268" t="str">
        <f t="shared" si="786"/>
        <v/>
      </c>
      <c r="HM268" t="str">
        <f t="shared" si="787"/>
        <v/>
      </c>
      <c r="HN268" t="str">
        <f t="shared" si="788"/>
        <v/>
      </c>
      <c r="HO268" t="str">
        <f t="shared" si="789"/>
        <v/>
      </c>
      <c r="HP268" t="str">
        <f t="shared" si="790"/>
        <v/>
      </c>
      <c r="HQ268" t="e">
        <f>IF(#REF!="No",#REF!,"")</f>
        <v>#REF!</v>
      </c>
      <c r="HR268" t="e">
        <f>IF(#REF!="No",#REF!,"")</f>
        <v>#REF!</v>
      </c>
      <c r="HS268" t="str">
        <f t="shared" si="791"/>
        <v xml:space="preserve">¿El agente ofrece adecuadamente un producto adicional? </v>
      </c>
      <c r="HT268" t="str">
        <f t="shared" si="792"/>
        <v xml:space="preserve">¿El agente realiza venta cruzada cuando corresponde? </v>
      </c>
      <c r="HU268" t="str">
        <f t="shared" si="793"/>
        <v/>
      </c>
      <c r="HV268" t="str">
        <f t="shared" si="794"/>
        <v/>
      </c>
      <c r="HW268" t="str">
        <f t="shared" si="795"/>
        <v xml:space="preserve">¿El agente realiza seguimiento adecuado al caso o solicitud? </v>
      </c>
      <c r="HX268" t="str">
        <f t="shared" si="796"/>
        <v/>
      </c>
      <c r="HY268" t="str">
        <f t="shared" si="797"/>
        <v/>
      </c>
      <c r="HZ268" t="str">
        <f t="shared" si="798"/>
        <v/>
      </c>
      <c r="IA268" t="str">
        <f t="shared" si="799"/>
        <v/>
      </c>
      <c r="IB268" t="str">
        <f t="shared" si="800"/>
        <v/>
      </c>
      <c r="IC268" t="str">
        <f t="shared" si="801"/>
        <v/>
      </c>
      <c r="ID268" t="str">
        <f t="shared" si="802"/>
        <v/>
      </c>
      <c r="IE268" t="str">
        <f t="shared" si="803"/>
        <v/>
      </c>
      <c r="IF268" t="str">
        <f t="shared" si="804"/>
        <v/>
      </c>
      <c r="IG268" t="str">
        <f t="shared" si="805"/>
        <v/>
      </c>
      <c r="IH268" t="str">
        <f>A268&amp;" "&amp;F268&amp;" "&amp;Data[[#This Row],[mes]]</f>
        <v>Ashley Shaday Sanchez de Gracia Outbound jun-26</v>
      </c>
      <c r="II268">
        <f t="shared" si="840"/>
        <v>2</v>
      </c>
      <c r="IJ268">
        <f t="shared" si="711"/>
        <v>0</v>
      </c>
      <c r="IK268">
        <f>IF(Data[[#This Row],[Muestra Critica]]&gt;0,Data[[#This Row],[Muestra Critica]],"")</f>
        <v>1</v>
      </c>
      <c r="IL268">
        <f>IF(IK268="","",COUNTIF($IK$3:$IK685,IK268))</f>
        <v>397</v>
      </c>
      <c r="IM268">
        <f t="shared" si="712"/>
        <v>0</v>
      </c>
      <c r="IN268" t="str">
        <f t="shared" si="839"/>
        <v>jun-26</v>
      </c>
      <c r="IS268" t="str">
        <f ca="1">IFERROR(_xlfn.XLOOKUP(A:A,HC!B:B,HC!E:E,,0),0)</f>
        <v>&gt; 60 dias</v>
      </c>
    </row>
    <row r="269" spans="1:253" ht="15.5">
      <c r="A269" s="235" t="s">
        <v>336</v>
      </c>
      <c r="B269" s="235">
        <v>67378217</v>
      </c>
      <c r="C269" s="236">
        <v>46188</v>
      </c>
      <c r="D269" s="235" t="s">
        <v>449</v>
      </c>
      <c r="E269" s="205" t="s">
        <v>434</v>
      </c>
      <c r="F269" s="235" t="s">
        <v>32</v>
      </c>
      <c r="G269" s="235" t="s">
        <v>436</v>
      </c>
      <c r="H269" s="235" t="s">
        <v>457</v>
      </c>
      <c r="I269" s="237" t="s">
        <v>447</v>
      </c>
      <c r="J269" s="78" t="s">
        <v>33</v>
      </c>
      <c r="K269" s="78" t="s">
        <v>33</v>
      </c>
      <c r="L269" s="78" t="s">
        <v>33</v>
      </c>
      <c r="M269" s="78" t="s">
        <v>33</v>
      </c>
      <c r="N269" s="78" t="s">
        <v>33</v>
      </c>
      <c r="O269" s="78" t="s">
        <v>33</v>
      </c>
      <c r="P269" s="78" t="s">
        <v>33</v>
      </c>
      <c r="Q269" s="78" t="s">
        <v>33</v>
      </c>
      <c r="R269" s="78" t="s">
        <v>33</v>
      </c>
      <c r="S269" s="78" t="s">
        <v>33</v>
      </c>
      <c r="T269" s="78" t="s">
        <v>33</v>
      </c>
      <c r="U269" s="78" t="s">
        <v>33</v>
      </c>
      <c r="V269" s="78" t="s">
        <v>33</v>
      </c>
      <c r="W269" s="78" t="s">
        <v>33</v>
      </c>
      <c r="X269" s="78" t="s">
        <v>34</v>
      </c>
      <c r="Y269" t="s">
        <v>33</v>
      </c>
      <c r="Z269" t="s">
        <v>33</v>
      </c>
      <c r="AA269" t="s">
        <v>33</v>
      </c>
      <c r="AB269" t="s">
        <v>33</v>
      </c>
      <c r="AC269" t="s">
        <v>33</v>
      </c>
      <c r="AD269" t="s">
        <v>33</v>
      </c>
      <c r="AE269" t="s">
        <v>33</v>
      </c>
      <c r="AF269" t="s">
        <v>33</v>
      </c>
      <c r="AG269" t="s">
        <v>33</v>
      </c>
      <c r="AH269" t="s">
        <v>33</v>
      </c>
      <c r="AI269" t="s">
        <v>33</v>
      </c>
      <c r="AJ269" t="s">
        <v>33</v>
      </c>
      <c r="AK269" t="s">
        <v>33</v>
      </c>
      <c r="AL269" t="s">
        <v>33</v>
      </c>
      <c r="AM269" t="s">
        <v>33</v>
      </c>
      <c r="AN269" t="s">
        <v>33</v>
      </c>
      <c r="AO269" t="s">
        <v>33</v>
      </c>
      <c r="AP269" t="s">
        <v>33</v>
      </c>
      <c r="AQ269" s="169" t="s">
        <v>464</v>
      </c>
      <c r="AR269" t="s">
        <v>33</v>
      </c>
      <c r="AS269" t="s">
        <v>33</v>
      </c>
      <c r="AT269" t="s">
        <v>33</v>
      </c>
      <c r="AU269" t="s">
        <v>33</v>
      </c>
      <c r="AV269" t="s">
        <v>33</v>
      </c>
      <c r="AW269" t="s">
        <v>33</v>
      </c>
      <c r="AX269" t="s">
        <v>33</v>
      </c>
      <c r="AY269" t="s">
        <v>33</v>
      </c>
      <c r="AZ269" t="s">
        <v>33</v>
      </c>
      <c r="BA269" t="s">
        <v>33</v>
      </c>
      <c r="BB269" t="s">
        <v>33</v>
      </c>
      <c r="BC269" t="s">
        <v>33</v>
      </c>
      <c r="BD269" t="s">
        <v>33</v>
      </c>
      <c r="BE269" t="s">
        <v>33</v>
      </c>
      <c r="BF269" t="s">
        <v>33</v>
      </c>
      <c r="BH269" s="233" t="str">
        <f>Data[[#This Row],[Tipo de Muestra]]</f>
        <v>Critica</v>
      </c>
      <c r="BK269">
        <f t="shared" si="714"/>
        <v>1</v>
      </c>
      <c r="BL269">
        <f t="shared" si="715"/>
        <v>1</v>
      </c>
      <c r="BM269">
        <f t="shared" si="672"/>
        <v>1</v>
      </c>
      <c r="BN269">
        <f t="shared" si="673"/>
        <v>1</v>
      </c>
      <c r="BO269">
        <f t="shared" si="674"/>
        <v>1</v>
      </c>
      <c r="BP269">
        <f t="shared" si="675"/>
        <v>1</v>
      </c>
      <c r="BQ269">
        <f t="shared" si="676"/>
        <v>1</v>
      </c>
      <c r="BR269">
        <f t="shared" si="677"/>
        <v>1</v>
      </c>
      <c r="BS269">
        <f t="shared" si="678"/>
        <v>1</v>
      </c>
      <c r="BT269">
        <f t="shared" si="679"/>
        <v>1</v>
      </c>
      <c r="BU269">
        <f t="shared" si="680"/>
        <v>1</v>
      </c>
      <c r="BV269">
        <f t="shared" si="681"/>
        <v>1</v>
      </c>
      <c r="BW269">
        <f t="shared" si="682"/>
        <v>1</v>
      </c>
      <c r="BX269">
        <f t="shared" si="683"/>
        <v>1</v>
      </c>
      <c r="BY269">
        <f t="shared" si="684"/>
        <v>0</v>
      </c>
      <c r="BZ269">
        <f t="shared" si="685"/>
        <v>1</v>
      </c>
      <c r="CA269">
        <f t="shared" si="686"/>
        <v>1</v>
      </c>
      <c r="CB269">
        <f t="shared" si="687"/>
        <v>1</v>
      </c>
      <c r="CC269">
        <f t="shared" si="688"/>
        <v>1</v>
      </c>
      <c r="CD269">
        <f t="shared" si="689"/>
        <v>1</v>
      </c>
      <c r="CE269">
        <f t="shared" si="690"/>
        <v>1</v>
      </c>
      <c r="CF269">
        <f t="shared" si="806"/>
        <v>1</v>
      </c>
      <c r="CG269">
        <f t="shared" si="807"/>
        <v>1</v>
      </c>
      <c r="CH269">
        <f t="shared" si="808"/>
        <v>1</v>
      </c>
      <c r="CI269">
        <f t="shared" si="809"/>
        <v>1</v>
      </c>
      <c r="CJ269">
        <f t="shared" si="810"/>
        <v>1</v>
      </c>
      <c r="CK269">
        <f t="shared" si="811"/>
        <v>1</v>
      </c>
      <c r="CL269">
        <f t="shared" si="812"/>
        <v>1</v>
      </c>
      <c r="CM269">
        <f t="shared" si="813"/>
        <v>1</v>
      </c>
      <c r="CN269">
        <f t="shared" si="814"/>
        <v>1</v>
      </c>
      <c r="CO269">
        <f t="shared" si="815"/>
        <v>1</v>
      </c>
      <c r="CP269">
        <f t="shared" si="816"/>
        <v>1</v>
      </c>
      <c r="CQ269">
        <f t="shared" si="817"/>
        <v>1</v>
      </c>
      <c r="CR269">
        <f t="shared" si="818"/>
        <v>1</v>
      </c>
      <c r="CS269">
        <f t="shared" si="819"/>
        <v>1</v>
      </c>
      <c r="CT269">
        <f t="shared" si="820"/>
        <v>1</v>
      </c>
      <c r="CU269">
        <f t="shared" si="821"/>
        <v>1</v>
      </c>
      <c r="CV269">
        <f t="shared" si="822"/>
        <v>1</v>
      </c>
      <c r="CW269">
        <f t="shared" si="823"/>
        <v>1</v>
      </c>
      <c r="CX269">
        <f t="shared" si="824"/>
        <v>1</v>
      </c>
      <c r="CY269">
        <f t="shared" si="825"/>
        <v>1</v>
      </c>
      <c r="CZ269">
        <f t="shared" si="826"/>
        <v>1</v>
      </c>
      <c r="DA269">
        <f t="shared" si="827"/>
        <v>1</v>
      </c>
      <c r="DB269">
        <f t="shared" si="828"/>
        <v>1</v>
      </c>
      <c r="DC269">
        <f t="shared" si="829"/>
        <v>1</v>
      </c>
      <c r="DD269">
        <f t="shared" si="830"/>
        <v>1</v>
      </c>
      <c r="DE269">
        <f t="shared" si="831"/>
        <v>1</v>
      </c>
      <c r="DF269">
        <f t="shared" si="716"/>
        <v>1</v>
      </c>
      <c r="DG269">
        <f t="shared" si="691"/>
        <v>1</v>
      </c>
      <c r="DH269" s="7">
        <f t="shared" si="717"/>
        <v>0.15</v>
      </c>
      <c r="DI269" s="7">
        <f t="shared" si="718"/>
        <v>0.15</v>
      </c>
      <c r="DJ269" s="7">
        <f t="shared" si="719"/>
        <v>0.15</v>
      </c>
      <c r="DK269" s="7">
        <f t="shared" si="692"/>
        <v>0.15</v>
      </c>
      <c r="DL269" s="7">
        <f t="shared" si="720"/>
        <v>0.3</v>
      </c>
      <c r="DM269" s="7">
        <f t="shared" si="721"/>
        <v>0.3</v>
      </c>
      <c r="DN269" s="7">
        <f t="shared" si="722"/>
        <v>0.3</v>
      </c>
      <c r="DO269" s="7">
        <f t="shared" si="723"/>
        <v>0.3</v>
      </c>
      <c r="DP269" s="7">
        <f>IF(MIN(Data[[#This Row],[¿El agente demuestra escucha activa durante la gestión?6]:[¿El agente parafrasea para confirmar entendimiento?9]])=0,0,30%)</f>
        <v>0.3</v>
      </c>
      <c r="DQ269" s="7">
        <f t="shared" si="724"/>
        <v>0.3</v>
      </c>
      <c r="DR269" s="7">
        <f t="shared" si="725"/>
        <v>0.3</v>
      </c>
      <c r="DS269" s="7">
        <f t="shared" si="726"/>
        <v>0.3</v>
      </c>
      <c r="DT269" s="7">
        <f t="shared" si="727"/>
        <v>0.3</v>
      </c>
      <c r="DU269" s="7">
        <f>IF(MIN(Data[[#This Row],[¿El agente adapta su comunicación al cliente?11]:[¿El agente utiliza el plural corporativo correctamente?14]])=0,0,30%)</f>
        <v>0.3</v>
      </c>
      <c r="DV269" s="7">
        <f t="shared" si="728"/>
        <v>0.25</v>
      </c>
      <c r="DW269" s="7">
        <f t="shared" si="693"/>
        <v>0.25</v>
      </c>
      <c r="DX269" s="7">
        <f t="shared" si="694"/>
        <v>1</v>
      </c>
      <c r="DY269" s="7">
        <f t="shared" si="832"/>
        <v>1</v>
      </c>
      <c r="DZ269" s="7">
        <f t="shared" si="833"/>
        <v>1</v>
      </c>
      <c r="EA269" s="7">
        <f t="shared" si="834"/>
        <v>1</v>
      </c>
      <c r="EB269" s="7">
        <f t="shared" si="835"/>
        <v>1</v>
      </c>
      <c r="EC269" s="7">
        <f t="shared" si="695"/>
        <v>1</v>
      </c>
      <c r="ED269" s="7">
        <f t="shared" si="729"/>
        <v>1</v>
      </c>
      <c r="EE269" s="7">
        <f t="shared" si="730"/>
        <v>1</v>
      </c>
      <c r="EF269" s="7">
        <f>IF(SUM(Data[[#This Row],[¿El agente presenta correctamente los beneficios del producto?23]:[¿El agente comunica beneficios emocionales al cliente?24]])=200%,100%,0%)</f>
        <v>1</v>
      </c>
      <c r="EG269" s="7">
        <f t="shared" si="731"/>
        <v>1</v>
      </c>
      <c r="EH269" s="7">
        <f t="shared" si="732"/>
        <v>1</v>
      </c>
      <c r="EI269" s="7">
        <f t="shared" si="733"/>
        <v>1</v>
      </c>
      <c r="EJ269" s="7">
        <f t="shared" si="696"/>
        <v>1</v>
      </c>
      <c r="EK269" s="7">
        <f t="shared" si="734"/>
        <v>1</v>
      </c>
      <c r="EL269" s="7">
        <f>+Data[[#This Row],[¿El agente explica los términos y condiciones del servicio?28]]</f>
        <v>1</v>
      </c>
      <c r="EM269" s="7">
        <f t="shared" si="735"/>
        <v>1</v>
      </c>
      <c r="EN269" s="7">
        <f>+Data[[#This Row],[¿El agente identifica correctamente la solicitud del cliente? 2]]</f>
        <v>1</v>
      </c>
      <c r="EO269" s="7">
        <f t="shared" si="736"/>
        <v>1</v>
      </c>
      <c r="EP269" s="7">
        <f t="shared" si="737"/>
        <v>1</v>
      </c>
      <c r="EQ269" s="7">
        <f t="shared" si="738"/>
        <v>1</v>
      </c>
      <c r="ER269" s="7">
        <f t="shared" si="697"/>
        <v>1</v>
      </c>
      <c r="ES269" s="7">
        <f t="shared" si="739"/>
        <v>1</v>
      </c>
      <c r="ET269" s="7">
        <f t="shared" si="740"/>
        <v>1</v>
      </c>
      <c r="EU269" s="7">
        <f t="shared" si="698"/>
        <v>1</v>
      </c>
      <c r="EV269" s="7">
        <f t="shared" si="741"/>
        <v>1</v>
      </c>
      <c r="EW269" s="7">
        <f t="shared" si="742"/>
        <v>1</v>
      </c>
      <c r="EX269" s="7">
        <f t="shared" si="836"/>
        <v>1</v>
      </c>
      <c r="EY269" s="7">
        <f t="shared" si="837"/>
        <v>1</v>
      </c>
      <c r="EZ269" s="7">
        <f t="shared" si="743"/>
        <v>1</v>
      </c>
      <c r="FA269" s="7">
        <f t="shared" si="838"/>
        <v>1</v>
      </c>
      <c r="FB269" s="7">
        <f t="shared" si="699"/>
        <v>1</v>
      </c>
      <c r="FC269" s="7">
        <f t="shared" si="700"/>
        <v>1</v>
      </c>
      <c r="FD269" s="7">
        <f t="shared" si="744"/>
        <v>1</v>
      </c>
      <c r="FE269" s="7">
        <f t="shared" si="745"/>
        <v>1</v>
      </c>
      <c r="FF269" s="7">
        <f t="shared" si="746"/>
        <v>1</v>
      </c>
      <c r="FG269" s="7">
        <f t="shared" si="747"/>
        <v>1</v>
      </c>
      <c r="FH269" s="7">
        <f t="shared" si="748"/>
        <v>1</v>
      </c>
      <c r="FI269" s="7">
        <f t="shared" si="749"/>
        <v>1</v>
      </c>
      <c r="FJ269" s="7">
        <f t="shared" si="701"/>
        <v>1</v>
      </c>
      <c r="FK269" s="7">
        <f t="shared" si="750"/>
        <v>1</v>
      </c>
      <c r="FL269" s="7">
        <f>+Data[[#This Row],[¿El agente gestiona la oferta según la campaña vigente?48]]</f>
        <v>1</v>
      </c>
      <c r="FM269" s="7">
        <f t="shared" si="751"/>
        <v>1</v>
      </c>
      <c r="FN269" s="7">
        <f t="shared" si="752"/>
        <v>1</v>
      </c>
      <c r="FO269" s="7">
        <f t="shared" si="753"/>
        <v>1</v>
      </c>
      <c r="FP269" s="7">
        <f t="shared" si="702"/>
        <v>1</v>
      </c>
      <c r="FQ269" s="7">
        <f t="shared" si="754"/>
        <v>1</v>
      </c>
      <c r="FR269" s="7">
        <f>+Data[[#This Row],[¿El agente registra correctamente todas las interacciones?52]]</f>
        <v>1</v>
      </c>
      <c r="FS269" s="7">
        <f t="shared" si="703"/>
        <v>1</v>
      </c>
      <c r="FT269" s="242">
        <f t="shared" si="755"/>
        <v>1</v>
      </c>
      <c r="FU269" s="7">
        <f>+Data[[#This Row],[¿El agente confirma la titularidad del cliente adecuadamente?53]]</f>
        <v>1</v>
      </c>
      <c r="FV269" s="242">
        <f t="shared" si="756"/>
        <v>1</v>
      </c>
      <c r="FW269" s="242">
        <f t="shared" si="757"/>
        <v>1</v>
      </c>
      <c r="FX269" s="7">
        <f t="shared" si="704"/>
        <v>1</v>
      </c>
      <c r="FY269" s="242">
        <f t="shared" si="758"/>
        <v>1</v>
      </c>
      <c r="FZ269" s="7">
        <f>+Data[[#This Row],[¿El agente evita compartir información sensible?56]]</f>
        <v>1</v>
      </c>
      <c r="GA269" s="7">
        <f t="shared" si="705"/>
        <v>1</v>
      </c>
      <c r="GB269" s="7">
        <f t="shared" si="706"/>
        <v>0.1</v>
      </c>
      <c r="GC269" s="7">
        <f t="shared" si="707"/>
        <v>0.3</v>
      </c>
      <c r="GD269" s="234">
        <f t="shared" si="708"/>
        <v>0.3</v>
      </c>
      <c r="GE269" s="234">
        <f t="shared" si="709"/>
        <v>0.3</v>
      </c>
      <c r="GF269" s="7">
        <f t="shared" si="710"/>
        <v>1</v>
      </c>
      <c r="GG269">
        <f>1</f>
        <v>1</v>
      </c>
      <c r="GH269">
        <f t="shared" si="759"/>
        <v>1</v>
      </c>
      <c r="GI269" t="str">
        <f t="shared" si="760"/>
        <v/>
      </c>
      <c r="GJ269" t="str">
        <f t="shared" si="761"/>
        <v/>
      </c>
      <c r="GK269" t="str">
        <f t="shared" si="762"/>
        <v/>
      </c>
      <c r="GN269" t="str">
        <f t="shared" si="763"/>
        <v/>
      </c>
      <c r="GO269" t="str">
        <f t="shared" si="764"/>
        <v/>
      </c>
      <c r="GP269" t="str">
        <f t="shared" si="765"/>
        <v/>
      </c>
      <c r="GQ269" t="str">
        <f t="shared" si="766"/>
        <v/>
      </c>
      <c r="GR269" t="str">
        <f t="shared" si="767"/>
        <v/>
      </c>
      <c r="GS269" t="str">
        <f t="shared" si="768"/>
        <v/>
      </c>
      <c r="GT269" t="str">
        <f t="shared" si="769"/>
        <v/>
      </c>
      <c r="GU269" t="e">
        <f>IF(#REF!="No",#REF!,"")</f>
        <v>#REF!</v>
      </c>
      <c r="GV269" t="str">
        <f t="shared" si="770"/>
        <v/>
      </c>
      <c r="GW269" t="str">
        <f t="shared" si="771"/>
        <v/>
      </c>
      <c r="GX269" t="str">
        <f t="shared" si="772"/>
        <v xml:space="preserve">¿El agente informa sobre cargos adicionales relacionados? </v>
      </c>
      <c r="GY269" t="str">
        <f t="shared" si="773"/>
        <v/>
      </c>
      <c r="GZ269" t="str">
        <f t="shared" si="774"/>
        <v/>
      </c>
      <c r="HA269" t="str">
        <f t="shared" si="775"/>
        <v/>
      </c>
      <c r="HB269" t="str">
        <f t="shared" si="776"/>
        <v/>
      </c>
      <c r="HC269" t="str">
        <f t="shared" si="777"/>
        <v/>
      </c>
      <c r="HD269" t="str">
        <f t="shared" si="778"/>
        <v/>
      </c>
      <c r="HE269" t="str">
        <f t="shared" si="779"/>
        <v/>
      </c>
      <c r="HF269" t="str">
        <f t="shared" si="780"/>
        <v/>
      </c>
      <c r="HG269" t="str">
        <f t="shared" si="781"/>
        <v/>
      </c>
      <c r="HH269" t="str">
        <f t="shared" si="782"/>
        <v/>
      </c>
      <c r="HI269" t="str">
        <f t="shared" si="783"/>
        <v/>
      </c>
      <c r="HJ269" t="str">
        <f t="shared" si="784"/>
        <v/>
      </c>
      <c r="HK269" t="str">
        <f t="shared" si="785"/>
        <v/>
      </c>
      <c r="HL269" t="str">
        <f t="shared" si="786"/>
        <v/>
      </c>
      <c r="HM269" t="str">
        <f t="shared" si="787"/>
        <v/>
      </c>
      <c r="HN269" t="str">
        <f t="shared" si="788"/>
        <v/>
      </c>
      <c r="HO269" t="str">
        <f t="shared" si="789"/>
        <v/>
      </c>
      <c r="HP269" t="str">
        <f t="shared" si="790"/>
        <v/>
      </c>
      <c r="HQ269" t="e">
        <f>IF(#REF!="No",#REF!,"")</f>
        <v>#REF!</v>
      </c>
      <c r="HR269" t="e">
        <f>IF(#REF!="No",#REF!,"")</f>
        <v>#REF!</v>
      </c>
      <c r="HS269" t="str">
        <f t="shared" si="791"/>
        <v/>
      </c>
      <c r="HT269" t="str">
        <f t="shared" si="792"/>
        <v/>
      </c>
      <c r="HU269" t="str">
        <f t="shared" si="793"/>
        <v/>
      </c>
      <c r="HV269" t="str">
        <f t="shared" si="794"/>
        <v/>
      </c>
      <c r="HW269" t="str">
        <f t="shared" si="795"/>
        <v/>
      </c>
      <c r="HX269" t="str">
        <f t="shared" si="796"/>
        <v/>
      </c>
      <c r="HY269" t="str">
        <f t="shared" si="797"/>
        <v/>
      </c>
      <c r="HZ269" t="str">
        <f t="shared" si="798"/>
        <v/>
      </c>
      <c r="IA269" t="str">
        <f t="shared" si="799"/>
        <v/>
      </c>
      <c r="IB269" t="str">
        <f t="shared" si="800"/>
        <v/>
      </c>
      <c r="IC269" t="str">
        <f t="shared" si="801"/>
        <v/>
      </c>
      <c r="ID269" t="str">
        <f t="shared" si="802"/>
        <v/>
      </c>
      <c r="IE269" t="str">
        <f t="shared" si="803"/>
        <v/>
      </c>
      <c r="IF269" t="str">
        <f t="shared" si="804"/>
        <v/>
      </c>
      <c r="IG269" t="str">
        <f t="shared" si="805"/>
        <v/>
      </c>
      <c r="IH269" t="str">
        <f>A269&amp;" "&amp;F269&amp;" "&amp;Data[[#This Row],[mes]]</f>
        <v>Amarilis de los Milagros Ramos Sinclair Outbound jun-26</v>
      </c>
      <c r="II269">
        <f t="shared" si="840"/>
        <v>2</v>
      </c>
      <c r="IJ269">
        <f t="shared" si="711"/>
        <v>0</v>
      </c>
      <c r="IK269">
        <f>IF(Data[[#This Row],[Muestra Critica]]&gt;0,Data[[#This Row],[Muestra Critica]],"")</f>
        <v>1</v>
      </c>
      <c r="IL269">
        <f>IF(IK269="","",COUNTIF($IK$3:$IK686,IK269))</f>
        <v>397</v>
      </c>
      <c r="IM269">
        <f t="shared" si="712"/>
        <v>0</v>
      </c>
      <c r="IN269" t="str">
        <f t="shared" si="839"/>
        <v>jun-26</v>
      </c>
      <c r="IS269" t="str">
        <f ca="1">IFERROR(_xlfn.XLOOKUP(A:A,HC!B:B,HC!E:E,,0),0)</f>
        <v>&gt; 60 dias</v>
      </c>
    </row>
    <row r="270" spans="1:253" ht="15.5">
      <c r="A270" s="235" t="s">
        <v>337</v>
      </c>
      <c r="B270" s="235">
        <v>65490560</v>
      </c>
      <c r="C270" s="236">
        <v>46188</v>
      </c>
      <c r="D270" s="235" t="s">
        <v>449</v>
      </c>
      <c r="E270" s="205" t="s">
        <v>434</v>
      </c>
      <c r="F270" s="235" t="s">
        <v>32</v>
      </c>
      <c r="G270" s="235" t="s">
        <v>436</v>
      </c>
      <c r="H270" s="235" t="s">
        <v>457</v>
      </c>
      <c r="I270" s="237" t="s">
        <v>447</v>
      </c>
      <c r="J270" s="78" t="s">
        <v>33</v>
      </c>
      <c r="K270" s="78" t="s">
        <v>33</v>
      </c>
      <c r="L270" s="78" t="s">
        <v>33</v>
      </c>
      <c r="M270" s="78" t="s">
        <v>33</v>
      </c>
      <c r="N270" s="78" t="s">
        <v>33</v>
      </c>
      <c r="O270" s="78" t="s">
        <v>33</v>
      </c>
      <c r="P270" s="78" t="s">
        <v>33</v>
      </c>
      <c r="Q270" s="78" t="s">
        <v>33</v>
      </c>
      <c r="R270" s="78" t="s">
        <v>33</v>
      </c>
      <c r="S270" s="78" t="s">
        <v>33</v>
      </c>
      <c r="T270" s="78" t="s">
        <v>33</v>
      </c>
      <c r="U270" s="78" t="s">
        <v>33</v>
      </c>
      <c r="V270" s="78" t="s">
        <v>33</v>
      </c>
      <c r="W270" s="78" t="s">
        <v>33</v>
      </c>
      <c r="X270" s="78" t="s">
        <v>33</v>
      </c>
      <c r="Y270" t="s">
        <v>33</v>
      </c>
      <c r="Z270" t="s">
        <v>33</v>
      </c>
      <c r="AA270" t="s">
        <v>33</v>
      </c>
      <c r="AB270" t="s">
        <v>33</v>
      </c>
      <c r="AC270" t="s">
        <v>33</v>
      </c>
      <c r="AD270" t="s">
        <v>33</v>
      </c>
      <c r="AE270" t="s">
        <v>33</v>
      </c>
      <c r="AF270" t="s">
        <v>33</v>
      </c>
      <c r="AG270" t="s">
        <v>33</v>
      </c>
      <c r="AH270" t="s">
        <v>33</v>
      </c>
      <c r="AI270" t="s">
        <v>33</v>
      </c>
      <c r="AJ270" t="s">
        <v>33</v>
      </c>
      <c r="AK270" t="s">
        <v>33</v>
      </c>
      <c r="AL270" t="s">
        <v>33</v>
      </c>
      <c r="AM270" t="s">
        <v>33</v>
      </c>
      <c r="AN270" t="s">
        <v>33</v>
      </c>
      <c r="AO270" t="s">
        <v>33</v>
      </c>
      <c r="AP270" t="s">
        <v>33</v>
      </c>
      <c r="AQ270" s="169" t="s">
        <v>464</v>
      </c>
      <c r="AR270" t="s">
        <v>34</v>
      </c>
      <c r="AS270" t="s">
        <v>34</v>
      </c>
      <c r="AT270" t="s">
        <v>33</v>
      </c>
      <c r="AU270" t="s">
        <v>33</v>
      </c>
      <c r="AV270" t="s">
        <v>33</v>
      </c>
      <c r="AW270" t="s">
        <v>33</v>
      </c>
      <c r="AX270" t="s">
        <v>33</v>
      </c>
      <c r="AY270" t="s">
        <v>33</v>
      </c>
      <c r="AZ270" t="s">
        <v>33</v>
      </c>
      <c r="BA270" t="s">
        <v>33</v>
      </c>
      <c r="BB270" t="s">
        <v>33</v>
      </c>
      <c r="BC270" t="s">
        <v>33</v>
      </c>
      <c r="BD270" t="s">
        <v>33</v>
      </c>
      <c r="BE270" t="s">
        <v>33</v>
      </c>
      <c r="BF270" t="s">
        <v>33</v>
      </c>
      <c r="BH270" s="233" t="str">
        <f>Data[[#This Row],[Tipo de Muestra]]</f>
        <v>Critica</v>
      </c>
      <c r="BK270">
        <f t="shared" si="714"/>
        <v>1</v>
      </c>
      <c r="BL270">
        <f t="shared" si="715"/>
        <v>1</v>
      </c>
      <c r="BM270">
        <f t="shared" si="672"/>
        <v>1</v>
      </c>
      <c r="BN270">
        <f t="shared" si="673"/>
        <v>1</v>
      </c>
      <c r="BO270">
        <f t="shared" si="674"/>
        <v>1</v>
      </c>
      <c r="BP270">
        <f t="shared" si="675"/>
        <v>1</v>
      </c>
      <c r="BQ270">
        <f t="shared" si="676"/>
        <v>1</v>
      </c>
      <c r="BR270">
        <f t="shared" si="677"/>
        <v>1</v>
      </c>
      <c r="BS270">
        <f t="shared" si="678"/>
        <v>1</v>
      </c>
      <c r="BT270">
        <f t="shared" si="679"/>
        <v>1</v>
      </c>
      <c r="BU270">
        <f t="shared" si="680"/>
        <v>1</v>
      </c>
      <c r="BV270">
        <f t="shared" si="681"/>
        <v>1</v>
      </c>
      <c r="BW270">
        <f t="shared" si="682"/>
        <v>1</v>
      </c>
      <c r="BX270">
        <f t="shared" si="683"/>
        <v>1</v>
      </c>
      <c r="BY270">
        <f t="shared" si="684"/>
        <v>1</v>
      </c>
      <c r="BZ270">
        <f t="shared" si="685"/>
        <v>1</v>
      </c>
      <c r="CA270">
        <f t="shared" si="686"/>
        <v>1</v>
      </c>
      <c r="CB270">
        <f t="shared" si="687"/>
        <v>1</v>
      </c>
      <c r="CC270">
        <f t="shared" si="688"/>
        <v>1</v>
      </c>
      <c r="CD270">
        <f t="shared" si="689"/>
        <v>1</v>
      </c>
      <c r="CE270">
        <f t="shared" si="690"/>
        <v>1</v>
      </c>
      <c r="CF270">
        <f t="shared" si="806"/>
        <v>1</v>
      </c>
      <c r="CG270">
        <f t="shared" si="807"/>
        <v>1</v>
      </c>
      <c r="CH270">
        <f t="shared" si="808"/>
        <v>1</v>
      </c>
      <c r="CI270">
        <f t="shared" si="809"/>
        <v>1</v>
      </c>
      <c r="CJ270">
        <f t="shared" si="810"/>
        <v>1</v>
      </c>
      <c r="CK270">
        <f t="shared" si="811"/>
        <v>1</v>
      </c>
      <c r="CL270">
        <f t="shared" si="812"/>
        <v>1</v>
      </c>
      <c r="CM270">
        <f t="shared" si="813"/>
        <v>1</v>
      </c>
      <c r="CN270">
        <f t="shared" si="814"/>
        <v>1</v>
      </c>
      <c r="CO270">
        <f t="shared" si="815"/>
        <v>1</v>
      </c>
      <c r="CP270">
        <f t="shared" si="816"/>
        <v>1</v>
      </c>
      <c r="CQ270">
        <f t="shared" si="817"/>
        <v>1</v>
      </c>
      <c r="CR270">
        <f t="shared" si="818"/>
        <v>0</v>
      </c>
      <c r="CS270">
        <f t="shared" si="819"/>
        <v>0</v>
      </c>
      <c r="CT270">
        <f t="shared" si="820"/>
        <v>1</v>
      </c>
      <c r="CU270">
        <f t="shared" si="821"/>
        <v>1</v>
      </c>
      <c r="CV270">
        <f t="shared" si="822"/>
        <v>1</v>
      </c>
      <c r="CW270">
        <f t="shared" si="823"/>
        <v>1</v>
      </c>
      <c r="CX270">
        <f t="shared" si="824"/>
        <v>1</v>
      </c>
      <c r="CY270">
        <f t="shared" si="825"/>
        <v>1</v>
      </c>
      <c r="CZ270">
        <f t="shared" si="826"/>
        <v>1</v>
      </c>
      <c r="DA270">
        <f t="shared" si="827"/>
        <v>1</v>
      </c>
      <c r="DB270">
        <f t="shared" si="828"/>
        <v>1</v>
      </c>
      <c r="DC270">
        <f t="shared" si="829"/>
        <v>1</v>
      </c>
      <c r="DD270">
        <f t="shared" si="830"/>
        <v>1</v>
      </c>
      <c r="DE270">
        <f t="shared" si="831"/>
        <v>1</v>
      </c>
      <c r="DF270">
        <f t="shared" si="716"/>
        <v>1</v>
      </c>
      <c r="DG270">
        <f t="shared" si="691"/>
        <v>1</v>
      </c>
      <c r="DH270" s="7">
        <f t="shared" si="717"/>
        <v>0.15</v>
      </c>
      <c r="DI270" s="7">
        <f t="shared" si="718"/>
        <v>0.15</v>
      </c>
      <c r="DJ270" s="7">
        <f t="shared" si="719"/>
        <v>0.15</v>
      </c>
      <c r="DK270" s="7">
        <f t="shared" si="692"/>
        <v>0.15</v>
      </c>
      <c r="DL270" s="7">
        <f t="shared" si="720"/>
        <v>0.3</v>
      </c>
      <c r="DM270" s="7">
        <f t="shared" si="721"/>
        <v>0.3</v>
      </c>
      <c r="DN270" s="7">
        <f t="shared" si="722"/>
        <v>0.3</v>
      </c>
      <c r="DO270" s="7">
        <f t="shared" si="723"/>
        <v>0.3</v>
      </c>
      <c r="DP270" s="7">
        <f>IF(MIN(Data[[#This Row],[¿El agente demuestra escucha activa durante la gestión?6]:[¿El agente parafrasea para confirmar entendimiento?9]])=0,0,30%)</f>
        <v>0.3</v>
      </c>
      <c r="DQ270" s="7">
        <f t="shared" si="724"/>
        <v>0.3</v>
      </c>
      <c r="DR270" s="7">
        <f t="shared" si="725"/>
        <v>0.3</v>
      </c>
      <c r="DS270" s="7">
        <f t="shared" si="726"/>
        <v>0.3</v>
      </c>
      <c r="DT270" s="7">
        <f t="shared" si="727"/>
        <v>0.3</v>
      </c>
      <c r="DU270" s="7">
        <f>IF(MIN(Data[[#This Row],[¿El agente adapta su comunicación al cliente?11]:[¿El agente utiliza el plural corporativo correctamente?14]])=0,0,30%)</f>
        <v>0.3</v>
      </c>
      <c r="DV270" s="7">
        <f t="shared" si="728"/>
        <v>0.25</v>
      </c>
      <c r="DW270" s="7">
        <f t="shared" si="693"/>
        <v>0.25</v>
      </c>
      <c r="DX270" s="7">
        <f t="shared" si="694"/>
        <v>1</v>
      </c>
      <c r="DY270" s="7">
        <f t="shared" si="832"/>
        <v>1</v>
      </c>
      <c r="DZ270" s="7">
        <f t="shared" si="833"/>
        <v>1</v>
      </c>
      <c r="EA270" s="7">
        <f t="shared" si="834"/>
        <v>1</v>
      </c>
      <c r="EB270" s="7">
        <f t="shared" si="835"/>
        <v>1</v>
      </c>
      <c r="EC270" s="7">
        <f t="shared" si="695"/>
        <v>1</v>
      </c>
      <c r="ED270" s="7">
        <f t="shared" si="729"/>
        <v>1</v>
      </c>
      <c r="EE270" s="7">
        <f t="shared" si="730"/>
        <v>1</v>
      </c>
      <c r="EF270" s="7">
        <f>IF(SUM(Data[[#This Row],[¿El agente presenta correctamente los beneficios del producto?23]:[¿El agente comunica beneficios emocionales al cliente?24]])=200%,100%,0%)</f>
        <v>1</v>
      </c>
      <c r="EG270" s="7">
        <f t="shared" si="731"/>
        <v>1</v>
      </c>
      <c r="EH270" s="7">
        <f t="shared" si="732"/>
        <v>1</v>
      </c>
      <c r="EI270" s="7">
        <f t="shared" si="733"/>
        <v>1</v>
      </c>
      <c r="EJ270" s="7">
        <f t="shared" si="696"/>
        <v>1</v>
      </c>
      <c r="EK270" s="7">
        <f t="shared" si="734"/>
        <v>1</v>
      </c>
      <c r="EL270" s="7">
        <f>+Data[[#This Row],[¿El agente explica los términos y condiciones del servicio?28]]</f>
        <v>1</v>
      </c>
      <c r="EM270" s="7">
        <f t="shared" si="735"/>
        <v>1</v>
      </c>
      <c r="EN270" s="7">
        <f>+Data[[#This Row],[¿El agente identifica correctamente la solicitud del cliente? 2]]</f>
        <v>1</v>
      </c>
      <c r="EO270" s="7">
        <f t="shared" si="736"/>
        <v>1</v>
      </c>
      <c r="EP270" s="7">
        <f t="shared" si="737"/>
        <v>1</v>
      </c>
      <c r="EQ270" s="7">
        <f t="shared" si="738"/>
        <v>1</v>
      </c>
      <c r="ER270" s="7">
        <f t="shared" si="697"/>
        <v>1</v>
      </c>
      <c r="ES270" s="7">
        <f t="shared" si="739"/>
        <v>1</v>
      </c>
      <c r="ET270" s="7">
        <f t="shared" si="740"/>
        <v>1</v>
      </c>
      <c r="EU270" s="7">
        <f t="shared" si="698"/>
        <v>1</v>
      </c>
      <c r="EV270" s="7">
        <f t="shared" si="741"/>
        <v>1</v>
      </c>
      <c r="EW270" s="7">
        <f t="shared" si="742"/>
        <v>1</v>
      </c>
      <c r="EX270" s="7">
        <f t="shared" si="836"/>
        <v>1</v>
      </c>
      <c r="EY270" s="7">
        <f t="shared" si="837"/>
        <v>1</v>
      </c>
      <c r="EZ270" s="7">
        <f t="shared" si="743"/>
        <v>1</v>
      </c>
      <c r="FA270" s="7">
        <f t="shared" si="838"/>
        <v>0</v>
      </c>
      <c r="FB270" s="7">
        <f t="shared" si="699"/>
        <v>0</v>
      </c>
      <c r="FC270" s="7">
        <f t="shared" si="700"/>
        <v>0</v>
      </c>
      <c r="FD270" s="7">
        <f t="shared" si="744"/>
        <v>0</v>
      </c>
      <c r="FE270" s="7">
        <f t="shared" si="745"/>
        <v>0</v>
      </c>
      <c r="FF270" s="7">
        <f t="shared" si="746"/>
        <v>1</v>
      </c>
      <c r="FG270" s="7">
        <f t="shared" si="747"/>
        <v>1</v>
      </c>
      <c r="FH270" s="7">
        <f t="shared" si="748"/>
        <v>1</v>
      </c>
      <c r="FI270" s="7">
        <f t="shared" si="749"/>
        <v>1</v>
      </c>
      <c r="FJ270" s="7">
        <f t="shared" si="701"/>
        <v>0</v>
      </c>
      <c r="FK270" s="7">
        <f t="shared" si="750"/>
        <v>1</v>
      </c>
      <c r="FL270" s="7">
        <f>+Data[[#This Row],[¿El agente gestiona la oferta según la campaña vigente?48]]</f>
        <v>1</v>
      </c>
      <c r="FM270" s="7">
        <f t="shared" si="751"/>
        <v>1</v>
      </c>
      <c r="FN270" s="7">
        <f t="shared" si="752"/>
        <v>1</v>
      </c>
      <c r="FO270" s="7">
        <f t="shared" si="753"/>
        <v>1</v>
      </c>
      <c r="FP270" s="7">
        <f t="shared" si="702"/>
        <v>1</v>
      </c>
      <c r="FQ270" s="7">
        <f t="shared" si="754"/>
        <v>1</v>
      </c>
      <c r="FR270" s="7">
        <f>+Data[[#This Row],[¿El agente registra correctamente todas las interacciones?52]]</f>
        <v>1</v>
      </c>
      <c r="FS270" s="7">
        <f t="shared" si="703"/>
        <v>0</v>
      </c>
      <c r="FT270" s="242">
        <f t="shared" si="755"/>
        <v>1</v>
      </c>
      <c r="FU270" s="7">
        <f>+Data[[#This Row],[¿El agente confirma la titularidad del cliente adecuadamente?53]]</f>
        <v>1</v>
      </c>
      <c r="FV270" s="242">
        <f t="shared" si="756"/>
        <v>1</v>
      </c>
      <c r="FW270" s="242">
        <f t="shared" si="757"/>
        <v>1</v>
      </c>
      <c r="FX270" s="7">
        <f t="shared" si="704"/>
        <v>1</v>
      </c>
      <c r="FY270" s="242">
        <f t="shared" si="758"/>
        <v>1</v>
      </c>
      <c r="FZ270" s="7">
        <f>+Data[[#This Row],[¿El agente evita compartir información sensible?56]]</f>
        <v>1</v>
      </c>
      <c r="GA270" s="7">
        <f t="shared" si="705"/>
        <v>1</v>
      </c>
      <c r="GB270" s="7">
        <f t="shared" si="706"/>
        <v>0.1</v>
      </c>
      <c r="GC270" s="7">
        <f t="shared" si="707"/>
        <v>0</v>
      </c>
      <c r="GD270" s="234">
        <f t="shared" si="708"/>
        <v>0</v>
      </c>
      <c r="GE270" s="234">
        <f t="shared" si="709"/>
        <v>0.3</v>
      </c>
      <c r="GF270" s="7">
        <f t="shared" si="710"/>
        <v>0.4</v>
      </c>
      <c r="GG270">
        <f>1</f>
        <v>1</v>
      </c>
      <c r="GH270">
        <f t="shared" si="759"/>
        <v>1</v>
      </c>
      <c r="GI270" t="str">
        <f t="shared" si="760"/>
        <v/>
      </c>
      <c r="GJ270" t="str">
        <f t="shared" si="761"/>
        <v/>
      </c>
      <c r="GK270" t="str">
        <f t="shared" si="762"/>
        <v/>
      </c>
      <c r="GN270" t="str">
        <f t="shared" si="763"/>
        <v/>
      </c>
      <c r="GO270" t="str">
        <f t="shared" si="764"/>
        <v/>
      </c>
      <c r="GP270" t="str">
        <f t="shared" si="765"/>
        <v/>
      </c>
      <c r="GQ270" t="str">
        <f t="shared" si="766"/>
        <v/>
      </c>
      <c r="GR270" t="str">
        <f t="shared" si="767"/>
        <v/>
      </c>
      <c r="GS270" t="str">
        <f t="shared" si="768"/>
        <v/>
      </c>
      <c r="GT270" t="str">
        <f t="shared" si="769"/>
        <v/>
      </c>
      <c r="GU270" t="e">
        <f>IF(#REF!="No",#REF!,"")</f>
        <v>#REF!</v>
      </c>
      <c r="GV270" t="str">
        <f t="shared" si="770"/>
        <v/>
      </c>
      <c r="GW270" t="str">
        <f t="shared" si="771"/>
        <v/>
      </c>
      <c r="GX270" t="str">
        <f t="shared" si="772"/>
        <v/>
      </c>
      <c r="GY270" t="str">
        <f t="shared" si="773"/>
        <v/>
      </c>
      <c r="GZ270" t="str">
        <f t="shared" si="774"/>
        <v/>
      </c>
      <c r="HA270" t="str">
        <f t="shared" si="775"/>
        <v/>
      </c>
      <c r="HB270" t="str">
        <f t="shared" si="776"/>
        <v/>
      </c>
      <c r="HC270" t="str">
        <f t="shared" si="777"/>
        <v/>
      </c>
      <c r="HD270" t="str">
        <f t="shared" si="778"/>
        <v/>
      </c>
      <c r="HE270" t="str">
        <f t="shared" si="779"/>
        <v/>
      </c>
      <c r="HF270" t="str">
        <f t="shared" si="780"/>
        <v/>
      </c>
      <c r="HG270" t="str">
        <f t="shared" si="781"/>
        <v/>
      </c>
      <c r="HH270" t="str">
        <f t="shared" si="782"/>
        <v/>
      </c>
      <c r="HI270" t="str">
        <f t="shared" si="783"/>
        <v/>
      </c>
      <c r="HJ270" t="str">
        <f t="shared" si="784"/>
        <v/>
      </c>
      <c r="HK270" t="str">
        <f t="shared" si="785"/>
        <v/>
      </c>
      <c r="HL270" t="str">
        <f t="shared" si="786"/>
        <v/>
      </c>
      <c r="HM270" t="str">
        <f t="shared" si="787"/>
        <v/>
      </c>
      <c r="HN270" t="str">
        <f t="shared" si="788"/>
        <v/>
      </c>
      <c r="HO270" t="str">
        <f t="shared" si="789"/>
        <v/>
      </c>
      <c r="HP270" t="str">
        <f t="shared" si="790"/>
        <v/>
      </c>
      <c r="HQ270" t="e">
        <f>IF(#REF!="No",#REF!,"")</f>
        <v>#REF!</v>
      </c>
      <c r="HR270" t="e">
        <f>IF(#REF!="No",#REF!,"")</f>
        <v>#REF!</v>
      </c>
      <c r="HS270" t="str">
        <f t="shared" si="791"/>
        <v xml:space="preserve">¿El agente ofrece adecuadamente un producto adicional? </v>
      </c>
      <c r="HT270" t="str">
        <f t="shared" si="792"/>
        <v xml:space="preserve">¿El agente realiza venta cruzada cuando corresponde? </v>
      </c>
      <c r="HU270" t="str">
        <f t="shared" si="793"/>
        <v/>
      </c>
      <c r="HV270" t="str">
        <f t="shared" si="794"/>
        <v/>
      </c>
      <c r="HW270" t="str">
        <f t="shared" si="795"/>
        <v/>
      </c>
      <c r="HX270" t="str">
        <f t="shared" si="796"/>
        <v/>
      </c>
      <c r="HY270" t="str">
        <f t="shared" si="797"/>
        <v/>
      </c>
      <c r="HZ270" t="str">
        <f t="shared" si="798"/>
        <v/>
      </c>
      <c r="IA270" t="str">
        <f t="shared" si="799"/>
        <v/>
      </c>
      <c r="IB270" t="str">
        <f t="shared" si="800"/>
        <v/>
      </c>
      <c r="IC270" t="str">
        <f t="shared" si="801"/>
        <v/>
      </c>
      <c r="ID270" t="str">
        <f t="shared" si="802"/>
        <v/>
      </c>
      <c r="IE270" t="str">
        <f t="shared" si="803"/>
        <v/>
      </c>
      <c r="IF270" t="str">
        <f t="shared" si="804"/>
        <v/>
      </c>
      <c r="IG270" t="str">
        <f t="shared" si="805"/>
        <v/>
      </c>
      <c r="IH270" t="str">
        <f>A270&amp;" "&amp;F270&amp;" "&amp;Data[[#This Row],[mes]]</f>
        <v>Yeimy Yareth Caicedo Quintero Outbound jun-26</v>
      </c>
      <c r="II270">
        <f t="shared" si="840"/>
        <v>2</v>
      </c>
      <c r="IJ270">
        <f t="shared" si="711"/>
        <v>0</v>
      </c>
      <c r="IK270">
        <f>IF(Data[[#This Row],[Muestra Critica]]&gt;0,Data[[#This Row],[Muestra Critica]],"")</f>
        <v>1</v>
      </c>
      <c r="IL270">
        <f>IF(IK270="","",COUNTIF($IK$3:$IK687,IK270))</f>
        <v>397</v>
      </c>
      <c r="IM270">
        <f t="shared" si="712"/>
        <v>0</v>
      </c>
      <c r="IN270" t="str">
        <f t="shared" si="839"/>
        <v>jun-26</v>
      </c>
      <c r="IS270" t="str">
        <f ca="1">IFERROR(_xlfn.XLOOKUP(A:A,HC!B:B,HC!E:E,,0),0)</f>
        <v>&gt; 60 dias</v>
      </c>
    </row>
    <row r="271" spans="1:253" ht="15.5">
      <c r="A271" s="235" t="s">
        <v>338</v>
      </c>
      <c r="B271" s="235">
        <v>67619792</v>
      </c>
      <c r="C271" s="236">
        <v>46188</v>
      </c>
      <c r="D271" s="235" t="s">
        <v>449</v>
      </c>
      <c r="E271" s="205" t="s">
        <v>434</v>
      </c>
      <c r="F271" s="235" t="s">
        <v>32</v>
      </c>
      <c r="G271" s="235" t="s">
        <v>436</v>
      </c>
      <c r="H271" s="235" t="s">
        <v>457</v>
      </c>
      <c r="I271" s="237" t="s">
        <v>447</v>
      </c>
      <c r="J271" s="78" t="s">
        <v>33</v>
      </c>
      <c r="K271" s="78" t="s">
        <v>33</v>
      </c>
      <c r="L271" s="78" t="s">
        <v>33</v>
      </c>
      <c r="M271" s="78" t="s">
        <v>33</v>
      </c>
      <c r="N271" s="78" t="s">
        <v>33</v>
      </c>
      <c r="O271" s="78" t="s">
        <v>33</v>
      </c>
      <c r="P271" s="78" t="s">
        <v>33</v>
      </c>
      <c r="Q271" s="78" t="s">
        <v>34</v>
      </c>
      <c r="R271" s="78" t="s">
        <v>33</v>
      </c>
      <c r="S271" s="78" t="s">
        <v>33</v>
      </c>
      <c r="T271" s="78" t="s">
        <v>33</v>
      </c>
      <c r="U271" s="78" t="s">
        <v>33</v>
      </c>
      <c r="V271" s="78" t="s">
        <v>33</v>
      </c>
      <c r="W271" s="78" t="s">
        <v>33</v>
      </c>
      <c r="X271" s="78" t="s">
        <v>33</v>
      </c>
      <c r="Y271" t="s">
        <v>33</v>
      </c>
      <c r="Z271" t="s">
        <v>34</v>
      </c>
      <c r="AA271" t="s">
        <v>33</v>
      </c>
      <c r="AB271" t="s">
        <v>33</v>
      </c>
      <c r="AC271" t="s">
        <v>33</v>
      </c>
      <c r="AD271" t="s">
        <v>33</v>
      </c>
      <c r="AE271" t="s">
        <v>33</v>
      </c>
      <c r="AF271" t="s">
        <v>33</v>
      </c>
      <c r="AG271" t="s">
        <v>33</v>
      </c>
      <c r="AH271" t="s">
        <v>33</v>
      </c>
      <c r="AI271" t="s">
        <v>33</v>
      </c>
      <c r="AJ271" t="s">
        <v>33</v>
      </c>
      <c r="AK271" t="s">
        <v>33</v>
      </c>
      <c r="AL271" t="s">
        <v>33</v>
      </c>
      <c r="AM271" t="s">
        <v>33</v>
      </c>
      <c r="AN271" t="s">
        <v>33</v>
      </c>
      <c r="AO271" t="s">
        <v>33</v>
      </c>
      <c r="AP271" t="s">
        <v>33</v>
      </c>
      <c r="AQ271" s="169" t="s">
        <v>464</v>
      </c>
      <c r="AR271" t="s">
        <v>34</v>
      </c>
      <c r="AS271" t="s">
        <v>34</v>
      </c>
      <c r="AT271" t="s">
        <v>34</v>
      </c>
      <c r="AU271" t="s">
        <v>33</v>
      </c>
      <c r="AV271" t="s">
        <v>33</v>
      </c>
      <c r="AW271" t="s">
        <v>33</v>
      </c>
      <c r="AX271" t="s">
        <v>33</v>
      </c>
      <c r="AY271" t="s">
        <v>33</v>
      </c>
      <c r="AZ271" t="s">
        <v>33</v>
      </c>
      <c r="BA271" t="s">
        <v>33</v>
      </c>
      <c r="BB271" t="s">
        <v>33</v>
      </c>
      <c r="BC271" t="s">
        <v>33</v>
      </c>
      <c r="BD271" t="s">
        <v>33</v>
      </c>
      <c r="BE271" t="s">
        <v>33</v>
      </c>
      <c r="BF271" t="s">
        <v>33</v>
      </c>
      <c r="BH271" s="233" t="str">
        <f>Data[[#This Row],[Tipo de Muestra]]</f>
        <v>Critica</v>
      </c>
      <c r="BK271">
        <f t="shared" si="714"/>
        <v>1</v>
      </c>
      <c r="BL271">
        <f t="shared" si="715"/>
        <v>1</v>
      </c>
      <c r="BM271">
        <f t="shared" si="672"/>
        <v>1</v>
      </c>
      <c r="BN271">
        <f t="shared" si="673"/>
        <v>1</v>
      </c>
      <c r="BO271">
        <f t="shared" si="674"/>
        <v>1</v>
      </c>
      <c r="BP271">
        <f t="shared" si="675"/>
        <v>1</v>
      </c>
      <c r="BQ271">
        <f t="shared" si="676"/>
        <v>1</v>
      </c>
      <c r="BR271">
        <f t="shared" si="677"/>
        <v>0</v>
      </c>
      <c r="BS271">
        <f t="shared" si="678"/>
        <v>1</v>
      </c>
      <c r="BT271">
        <f t="shared" si="679"/>
        <v>1</v>
      </c>
      <c r="BU271">
        <f t="shared" si="680"/>
        <v>1</v>
      </c>
      <c r="BV271">
        <f t="shared" si="681"/>
        <v>1</v>
      </c>
      <c r="BW271">
        <f t="shared" si="682"/>
        <v>1</v>
      </c>
      <c r="BX271">
        <f t="shared" si="683"/>
        <v>1</v>
      </c>
      <c r="BY271">
        <f t="shared" si="684"/>
        <v>1</v>
      </c>
      <c r="BZ271">
        <f t="shared" si="685"/>
        <v>1</v>
      </c>
      <c r="CA271">
        <f t="shared" si="686"/>
        <v>0</v>
      </c>
      <c r="CB271">
        <f t="shared" si="687"/>
        <v>1</v>
      </c>
      <c r="CC271">
        <f t="shared" si="688"/>
        <v>1</v>
      </c>
      <c r="CD271">
        <f t="shared" si="689"/>
        <v>1</v>
      </c>
      <c r="CE271">
        <f t="shared" si="690"/>
        <v>1</v>
      </c>
      <c r="CF271">
        <f t="shared" si="806"/>
        <v>1</v>
      </c>
      <c r="CG271">
        <f t="shared" si="807"/>
        <v>1</v>
      </c>
      <c r="CH271">
        <f t="shared" si="808"/>
        <v>1</v>
      </c>
      <c r="CI271">
        <f t="shared" si="809"/>
        <v>1</v>
      </c>
      <c r="CJ271">
        <f t="shared" si="810"/>
        <v>1</v>
      </c>
      <c r="CK271">
        <f t="shared" si="811"/>
        <v>1</v>
      </c>
      <c r="CL271">
        <f t="shared" si="812"/>
        <v>1</v>
      </c>
      <c r="CM271">
        <f t="shared" si="813"/>
        <v>1</v>
      </c>
      <c r="CN271">
        <f t="shared" si="814"/>
        <v>1</v>
      </c>
      <c r="CO271">
        <f t="shared" si="815"/>
        <v>1</v>
      </c>
      <c r="CP271">
        <f t="shared" si="816"/>
        <v>1</v>
      </c>
      <c r="CQ271">
        <f t="shared" si="817"/>
        <v>1</v>
      </c>
      <c r="CR271">
        <f t="shared" si="818"/>
        <v>0</v>
      </c>
      <c r="CS271">
        <f t="shared" si="819"/>
        <v>0</v>
      </c>
      <c r="CT271">
        <f t="shared" si="820"/>
        <v>0</v>
      </c>
      <c r="CU271">
        <f t="shared" si="821"/>
        <v>1</v>
      </c>
      <c r="CV271">
        <f t="shared" si="822"/>
        <v>1</v>
      </c>
      <c r="CW271">
        <f t="shared" si="823"/>
        <v>1</v>
      </c>
      <c r="CX271">
        <f t="shared" si="824"/>
        <v>1</v>
      </c>
      <c r="CY271">
        <f t="shared" si="825"/>
        <v>1</v>
      </c>
      <c r="CZ271">
        <f t="shared" si="826"/>
        <v>1</v>
      </c>
      <c r="DA271">
        <f t="shared" si="827"/>
        <v>1</v>
      </c>
      <c r="DB271">
        <f t="shared" si="828"/>
        <v>1</v>
      </c>
      <c r="DC271">
        <f t="shared" si="829"/>
        <v>1</v>
      </c>
      <c r="DD271">
        <f t="shared" si="830"/>
        <v>1</v>
      </c>
      <c r="DE271">
        <f t="shared" si="831"/>
        <v>1</v>
      </c>
      <c r="DF271">
        <f t="shared" si="716"/>
        <v>1</v>
      </c>
      <c r="DG271">
        <f t="shared" si="691"/>
        <v>1</v>
      </c>
      <c r="DH271" s="7">
        <f t="shared" si="717"/>
        <v>0.15</v>
      </c>
      <c r="DI271" s="7">
        <f t="shared" si="718"/>
        <v>0.15</v>
      </c>
      <c r="DJ271" s="7">
        <f t="shared" si="719"/>
        <v>0.15</v>
      </c>
      <c r="DK271" s="7">
        <f t="shared" si="692"/>
        <v>0.15</v>
      </c>
      <c r="DL271" s="7">
        <f t="shared" si="720"/>
        <v>0.3</v>
      </c>
      <c r="DM271" s="7">
        <f t="shared" si="721"/>
        <v>0.3</v>
      </c>
      <c r="DN271" s="7">
        <f t="shared" si="722"/>
        <v>0.3</v>
      </c>
      <c r="DO271" s="7">
        <f t="shared" si="723"/>
        <v>0.3</v>
      </c>
      <c r="DP271" s="7">
        <f>IF(MIN(Data[[#This Row],[¿El agente demuestra escucha activa durante la gestión?6]:[¿El agente parafrasea para confirmar entendimiento?9]])=0,0,30%)</f>
        <v>0.3</v>
      </c>
      <c r="DQ271" s="7">
        <f t="shared" si="724"/>
        <v>0</v>
      </c>
      <c r="DR271" s="7">
        <f t="shared" si="725"/>
        <v>0.3</v>
      </c>
      <c r="DS271" s="7">
        <f t="shared" si="726"/>
        <v>0.3</v>
      </c>
      <c r="DT271" s="7">
        <f t="shared" si="727"/>
        <v>0.3</v>
      </c>
      <c r="DU271" s="7">
        <f>IF(MIN(Data[[#This Row],[¿El agente adapta su comunicación al cliente?11]:[¿El agente utiliza el plural corporativo correctamente?14]])=0,0,30%)</f>
        <v>0</v>
      </c>
      <c r="DV271" s="7">
        <f t="shared" si="728"/>
        <v>0.25</v>
      </c>
      <c r="DW271" s="7">
        <f t="shared" si="693"/>
        <v>0.25</v>
      </c>
      <c r="DX271" s="7">
        <f t="shared" si="694"/>
        <v>0.7</v>
      </c>
      <c r="DY271" s="7">
        <f t="shared" si="832"/>
        <v>1</v>
      </c>
      <c r="DZ271" s="7">
        <f t="shared" si="833"/>
        <v>1</v>
      </c>
      <c r="EA271" s="7">
        <f t="shared" si="834"/>
        <v>1</v>
      </c>
      <c r="EB271" s="7">
        <f t="shared" si="835"/>
        <v>1</v>
      </c>
      <c r="EC271" s="7">
        <f t="shared" si="695"/>
        <v>1</v>
      </c>
      <c r="ED271" s="7">
        <f t="shared" si="729"/>
        <v>0</v>
      </c>
      <c r="EE271" s="7">
        <f t="shared" si="730"/>
        <v>1</v>
      </c>
      <c r="EF271" s="7">
        <f>IF(SUM(Data[[#This Row],[¿El agente presenta correctamente los beneficios del producto?23]:[¿El agente comunica beneficios emocionales al cliente?24]])=200%,100%,0%)</f>
        <v>0</v>
      </c>
      <c r="EG271" s="7">
        <f t="shared" si="731"/>
        <v>1</v>
      </c>
      <c r="EH271" s="7">
        <f t="shared" si="732"/>
        <v>1</v>
      </c>
      <c r="EI271" s="7">
        <f t="shared" si="733"/>
        <v>1</v>
      </c>
      <c r="EJ271" s="7">
        <f t="shared" si="696"/>
        <v>1</v>
      </c>
      <c r="EK271" s="7">
        <f t="shared" si="734"/>
        <v>1</v>
      </c>
      <c r="EL271" s="7">
        <f>+Data[[#This Row],[¿El agente explica los términos y condiciones del servicio?28]]</f>
        <v>1</v>
      </c>
      <c r="EM271" s="7">
        <f t="shared" si="735"/>
        <v>1</v>
      </c>
      <c r="EN271" s="7">
        <f>+Data[[#This Row],[¿El agente identifica correctamente la solicitud del cliente? 2]]</f>
        <v>1</v>
      </c>
      <c r="EO271" s="7">
        <f t="shared" si="736"/>
        <v>1</v>
      </c>
      <c r="EP271" s="7">
        <f t="shared" si="737"/>
        <v>1</v>
      </c>
      <c r="EQ271" s="7">
        <f t="shared" si="738"/>
        <v>1</v>
      </c>
      <c r="ER271" s="7">
        <f t="shared" si="697"/>
        <v>1</v>
      </c>
      <c r="ES271" s="7">
        <f t="shared" si="739"/>
        <v>1</v>
      </c>
      <c r="ET271" s="7">
        <f t="shared" si="740"/>
        <v>1</v>
      </c>
      <c r="EU271" s="7">
        <f t="shared" si="698"/>
        <v>1</v>
      </c>
      <c r="EV271" s="7">
        <f t="shared" si="741"/>
        <v>1</v>
      </c>
      <c r="EW271" s="7">
        <f t="shared" si="742"/>
        <v>1</v>
      </c>
      <c r="EX271" s="7">
        <f t="shared" si="836"/>
        <v>1</v>
      </c>
      <c r="EY271" s="7">
        <f t="shared" si="837"/>
        <v>1</v>
      </c>
      <c r="EZ271" s="7">
        <f t="shared" si="743"/>
        <v>1</v>
      </c>
      <c r="FA271" s="7">
        <f t="shared" si="838"/>
        <v>0</v>
      </c>
      <c r="FB271" s="7">
        <f t="shared" si="699"/>
        <v>0</v>
      </c>
      <c r="FC271" s="7">
        <f t="shared" si="700"/>
        <v>0</v>
      </c>
      <c r="FD271" s="7">
        <f t="shared" si="744"/>
        <v>0</v>
      </c>
      <c r="FE271" s="7">
        <f t="shared" si="745"/>
        <v>0</v>
      </c>
      <c r="FF271" s="7">
        <f t="shared" si="746"/>
        <v>0</v>
      </c>
      <c r="FG271" s="7">
        <f t="shared" si="747"/>
        <v>1</v>
      </c>
      <c r="FH271" s="7">
        <f t="shared" si="748"/>
        <v>1</v>
      </c>
      <c r="FI271" s="7">
        <f t="shared" si="749"/>
        <v>1</v>
      </c>
      <c r="FJ271" s="7">
        <f t="shared" si="701"/>
        <v>0</v>
      </c>
      <c r="FK271" s="7">
        <f t="shared" si="750"/>
        <v>1</v>
      </c>
      <c r="FL271" s="7">
        <f>+Data[[#This Row],[¿El agente gestiona la oferta según la campaña vigente?48]]</f>
        <v>1</v>
      </c>
      <c r="FM271" s="7">
        <f t="shared" si="751"/>
        <v>1</v>
      </c>
      <c r="FN271" s="7">
        <f t="shared" si="752"/>
        <v>1</v>
      </c>
      <c r="FO271" s="7">
        <f t="shared" si="753"/>
        <v>1</v>
      </c>
      <c r="FP271" s="7">
        <f t="shared" si="702"/>
        <v>1</v>
      </c>
      <c r="FQ271" s="7">
        <f t="shared" si="754"/>
        <v>1</v>
      </c>
      <c r="FR271" s="7">
        <f>+Data[[#This Row],[¿El agente registra correctamente todas las interacciones?52]]</f>
        <v>1</v>
      </c>
      <c r="FS271" s="7">
        <f t="shared" si="703"/>
        <v>0</v>
      </c>
      <c r="FT271" s="242">
        <f t="shared" si="755"/>
        <v>1</v>
      </c>
      <c r="FU271" s="7">
        <f>+Data[[#This Row],[¿El agente confirma la titularidad del cliente adecuadamente?53]]</f>
        <v>1</v>
      </c>
      <c r="FV271" s="242">
        <f t="shared" si="756"/>
        <v>1</v>
      </c>
      <c r="FW271" s="242">
        <f t="shared" si="757"/>
        <v>1</v>
      </c>
      <c r="FX271" s="7">
        <f t="shared" si="704"/>
        <v>1</v>
      </c>
      <c r="FY271" s="242">
        <f t="shared" si="758"/>
        <v>1</v>
      </c>
      <c r="FZ271" s="7">
        <f>+Data[[#This Row],[¿El agente evita compartir información sensible?56]]</f>
        <v>1</v>
      </c>
      <c r="GA271" s="7">
        <f t="shared" si="705"/>
        <v>1</v>
      </c>
      <c r="GB271" s="7">
        <f t="shared" si="706"/>
        <v>6.9999999999999993E-2</v>
      </c>
      <c r="GC271" s="7">
        <f t="shared" si="707"/>
        <v>0</v>
      </c>
      <c r="GD271" s="234">
        <f t="shared" si="708"/>
        <v>0</v>
      </c>
      <c r="GE271" s="234">
        <f t="shared" si="709"/>
        <v>0.3</v>
      </c>
      <c r="GF271" s="7">
        <f t="shared" si="710"/>
        <v>0.37</v>
      </c>
      <c r="GG271">
        <f>1</f>
        <v>1</v>
      </c>
      <c r="GH271">
        <f t="shared" si="759"/>
        <v>1</v>
      </c>
      <c r="GI271" t="str">
        <f t="shared" si="760"/>
        <v/>
      </c>
      <c r="GJ271" t="str">
        <f t="shared" si="761"/>
        <v/>
      </c>
      <c r="GK271" t="str">
        <f t="shared" si="762"/>
        <v/>
      </c>
      <c r="GN271" t="str">
        <f t="shared" si="763"/>
        <v/>
      </c>
      <c r="GO271" t="str">
        <f t="shared" si="764"/>
        <v/>
      </c>
      <c r="GP271" t="str">
        <f t="shared" si="765"/>
        <v xml:space="preserve">¿El agente adapta su comunicación al cliente? </v>
      </c>
      <c r="GQ271" t="str">
        <f t="shared" si="766"/>
        <v/>
      </c>
      <c r="GR271" t="str">
        <f t="shared" si="767"/>
        <v/>
      </c>
      <c r="GS271" t="str">
        <f t="shared" si="768"/>
        <v/>
      </c>
      <c r="GT271" t="str">
        <f t="shared" si="769"/>
        <v/>
      </c>
      <c r="GU271" t="e">
        <f>IF(#REF!="No",#REF!,"")</f>
        <v>#REF!</v>
      </c>
      <c r="GV271" t="str">
        <f t="shared" si="770"/>
        <v/>
      </c>
      <c r="GW271" t="str">
        <f t="shared" si="771"/>
        <v/>
      </c>
      <c r="GX271" t="str">
        <f t="shared" si="772"/>
        <v/>
      </c>
      <c r="GY271" t="str">
        <f t="shared" si="773"/>
        <v/>
      </c>
      <c r="GZ271" t="str">
        <f t="shared" si="774"/>
        <v xml:space="preserve">¿El agente presenta correctamente los beneficios del producto? </v>
      </c>
      <c r="HA271" t="str">
        <f t="shared" si="775"/>
        <v/>
      </c>
      <c r="HB271" t="str">
        <f t="shared" si="776"/>
        <v/>
      </c>
      <c r="HC271" t="str">
        <f t="shared" si="777"/>
        <v/>
      </c>
      <c r="HD271" t="str">
        <f t="shared" si="778"/>
        <v/>
      </c>
      <c r="HE271" t="str">
        <f t="shared" si="779"/>
        <v/>
      </c>
      <c r="HF271" t="str">
        <f t="shared" si="780"/>
        <v/>
      </c>
      <c r="HG271" t="str">
        <f t="shared" si="781"/>
        <v/>
      </c>
      <c r="HH271" t="str">
        <f t="shared" si="782"/>
        <v/>
      </c>
      <c r="HI271" t="str">
        <f t="shared" si="783"/>
        <v/>
      </c>
      <c r="HJ271" t="str">
        <f t="shared" si="784"/>
        <v/>
      </c>
      <c r="HK271" t="str">
        <f t="shared" si="785"/>
        <v/>
      </c>
      <c r="HL271" t="str">
        <f t="shared" si="786"/>
        <v/>
      </c>
      <c r="HM271" t="str">
        <f t="shared" si="787"/>
        <v/>
      </c>
      <c r="HN271" t="str">
        <f t="shared" si="788"/>
        <v/>
      </c>
      <c r="HO271" t="str">
        <f t="shared" si="789"/>
        <v/>
      </c>
      <c r="HP271" t="str">
        <f t="shared" si="790"/>
        <v/>
      </c>
      <c r="HQ271" t="e">
        <f>IF(#REF!="No",#REF!,"")</f>
        <v>#REF!</v>
      </c>
      <c r="HR271" t="e">
        <f>IF(#REF!="No",#REF!,"")</f>
        <v>#REF!</v>
      </c>
      <c r="HS271" t="str">
        <f t="shared" si="791"/>
        <v xml:space="preserve">¿El agente ofrece adecuadamente un producto adicional? </v>
      </c>
      <c r="HT271" t="str">
        <f t="shared" si="792"/>
        <v xml:space="preserve">¿El agente realiza venta cruzada cuando corresponde? </v>
      </c>
      <c r="HU271" t="str">
        <f t="shared" si="793"/>
        <v xml:space="preserve">¿El agente indaga o sondea adecuadamente las necesidades del cliente? </v>
      </c>
      <c r="HV271" t="str">
        <f t="shared" si="794"/>
        <v/>
      </c>
      <c r="HW271" t="str">
        <f t="shared" si="795"/>
        <v/>
      </c>
      <c r="HX271" t="str">
        <f t="shared" si="796"/>
        <v/>
      </c>
      <c r="HY271" t="str">
        <f t="shared" si="797"/>
        <v/>
      </c>
      <c r="HZ271" t="str">
        <f t="shared" si="798"/>
        <v/>
      </c>
      <c r="IA271" t="str">
        <f t="shared" si="799"/>
        <v/>
      </c>
      <c r="IB271" t="str">
        <f t="shared" si="800"/>
        <v/>
      </c>
      <c r="IC271" t="str">
        <f t="shared" si="801"/>
        <v/>
      </c>
      <c r="ID271" t="str">
        <f t="shared" si="802"/>
        <v/>
      </c>
      <c r="IE271" t="str">
        <f t="shared" si="803"/>
        <v/>
      </c>
      <c r="IF271" t="str">
        <f t="shared" si="804"/>
        <v/>
      </c>
      <c r="IG271" t="str">
        <f t="shared" si="805"/>
        <v/>
      </c>
      <c r="IH271" t="str">
        <f>A271&amp;" "&amp;F271&amp;" "&amp;Data[[#This Row],[mes]]</f>
        <v>Emily Lisseth Forero Rivera Outbound jun-26</v>
      </c>
      <c r="II271">
        <f t="shared" si="840"/>
        <v>2</v>
      </c>
      <c r="IJ271">
        <f t="shared" si="711"/>
        <v>0</v>
      </c>
      <c r="IK271">
        <f>IF(Data[[#This Row],[Muestra Critica]]&gt;0,Data[[#This Row],[Muestra Critica]],"")</f>
        <v>1</v>
      </c>
      <c r="IL271">
        <f>IF(IK271="","",COUNTIF($IK$3:$IK688,IK271))</f>
        <v>397</v>
      </c>
      <c r="IM271">
        <f t="shared" si="712"/>
        <v>0</v>
      </c>
      <c r="IN271" t="str">
        <f t="shared" si="839"/>
        <v>jun-26</v>
      </c>
      <c r="IS271" t="str">
        <f ca="1">IFERROR(_xlfn.XLOOKUP(A:A,HC!B:B,HC!E:E,,0),0)</f>
        <v>&gt; 60 dias</v>
      </c>
    </row>
    <row r="272" spans="1:253" ht="15.5">
      <c r="A272" s="235" t="s">
        <v>339</v>
      </c>
      <c r="B272" s="235">
        <v>65225127</v>
      </c>
      <c r="C272" s="236">
        <v>46188</v>
      </c>
      <c r="D272" s="235" t="s">
        <v>449</v>
      </c>
      <c r="E272" s="205" t="s">
        <v>434</v>
      </c>
      <c r="F272" s="235" t="s">
        <v>32</v>
      </c>
      <c r="G272" s="235" t="s">
        <v>436</v>
      </c>
      <c r="H272" s="235" t="s">
        <v>457</v>
      </c>
      <c r="I272" s="237" t="s">
        <v>447</v>
      </c>
      <c r="J272" s="78" t="s">
        <v>33</v>
      </c>
      <c r="K272" s="78" t="s">
        <v>33</v>
      </c>
      <c r="L272" s="78" t="s">
        <v>33</v>
      </c>
      <c r="M272" s="78" t="s">
        <v>33</v>
      </c>
      <c r="N272" s="78" t="s">
        <v>33</v>
      </c>
      <c r="O272" s="78" t="s">
        <v>33</v>
      </c>
      <c r="P272" s="78" t="s">
        <v>33</v>
      </c>
      <c r="Q272" s="78" t="s">
        <v>33</v>
      </c>
      <c r="R272" s="78" t="s">
        <v>33</v>
      </c>
      <c r="S272" s="78" t="s">
        <v>33</v>
      </c>
      <c r="T272" s="78" t="s">
        <v>33</v>
      </c>
      <c r="U272" s="78" t="s">
        <v>33</v>
      </c>
      <c r="V272" s="78" t="s">
        <v>33</v>
      </c>
      <c r="W272" s="78" t="s">
        <v>33</v>
      </c>
      <c r="X272" s="78" t="s">
        <v>33</v>
      </c>
      <c r="Y272" t="s">
        <v>33</v>
      </c>
      <c r="Z272" t="s">
        <v>33</v>
      </c>
      <c r="AA272" t="s">
        <v>33</v>
      </c>
      <c r="AB272" t="s">
        <v>33</v>
      </c>
      <c r="AC272" t="s">
        <v>33</v>
      </c>
      <c r="AD272" t="s">
        <v>33</v>
      </c>
      <c r="AE272" t="s">
        <v>33</v>
      </c>
      <c r="AF272" t="s">
        <v>33</v>
      </c>
      <c r="AG272" t="s">
        <v>33</v>
      </c>
      <c r="AH272" t="s">
        <v>33</v>
      </c>
      <c r="AI272" t="s">
        <v>33</v>
      </c>
      <c r="AJ272" t="s">
        <v>33</v>
      </c>
      <c r="AK272" t="s">
        <v>33</v>
      </c>
      <c r="AL272" t="s">
        <v>33</v>
      </c>
      <c r="AM272" t="s">
        <v>33</v>
      </c>
      <c r="AN272" t="s">
        <v>33</v>
      </c>
      <c r="AO272" t="s">
        <v>33</v>
      </c>
      <c r="AP272" t="s">
        <v>33</v>
      </c>
      <c r="AQ272" s="169" t="s">
        <v>464</v>
      </c>
      <c r="AR272" t="s">
        <v>34</v>
      </c>
      <c r="AS272" t="s">
        <v>34</v>
      </c>
      <c r="AT272" t="s">
        <v>34</v>
      </c>
      <c r="AU272" t="s">
        <v>33</v>
      </c>
      <c r="AV272" t="s">
        <v>33</v>
      </c>
      <c r="AW272" t="s">
        <v>34</v>
      </c>
      <c r="AX272" t="s">
        <v>33</v>
      </c>
      <c r="AY272" t="s">
        <v>33</v>
      </c>
      <c r="AZ272" t="s">
        <v>33</v>
      </c>
      <c r="BA272" t="s">
        <v>33</v>
      </c>
      <c r="BB272" t="s">
        <v>33</v>
      </c>
      <c r="BC272" t="s">
        <v>33</v>
      </c>
      <c r="BD272" t="s">
        <v>33</v>
      </c>
      <c r="BE272" t="s">
        <v>33</v>
      </c>
      <c r="BF272" t="s">
        <v>33</v>
      </c>
      <c r="BH272" s="233" t="str">
        <f>Data[[#This Row],[Tipo de Muestra]]</f>
        <v>Critica</v>
      </c>
      <c r="BK272">
        <f t="shared" si="714"/>
        <v>1</v>
      </c>
      <c r="BL272">
        <f t="shared" si="715"/>
        <v>1</v>
      </c>
      <c r="BM272">
        <f t="shared" si="672"/>
        <v>1</v>
      </c>
      <c r="BN272">
        <f t="shared" si="673"/>
        <v>1</v>
      </c>
      <c r="BO272">
        <f t="shared" si="674"/>
        <v>1</v>
      </c>
      <c r="BP272">
        <f t="shared" si="675"/>
        <v>1</v>
      </c>
      <c r="BQ272">
        <f t="shared" si="676"/>
        <v>1</v>
      </c>
      <c r="BR272">
        <f t="shared" si="677"/>
        <v>1</v>
      </c>
      <c r="BS272">
        <f t="shared" si="678"/>
        <v>1</v>
      </c>
      <c r="BT272">
        <f t="shared" si="679"/>
        <v>1</v>
      </c>
      <c r="BU272">
        <f t="shared" si="680"/>
        <v>1</v>
      </c>
      <c r="BV272">
        <f t="shared" si="681"/>
        <v>1</v>
      </c>
      <c r="BW272">
        <f t="shared" si="682"/>
        <v>1</v>
      </c>
      <c r="BX272">
        <f t="shared" si="683"/>
        <v>1</v>
      </c>
      <c r="BY272">
        <f t="shared" si="684"/>
        <v>1</v>
      </c>
      <c r="BZ272">
        <f t="shared" si="685"/>
        <v>1</v>
      </c>
      <c r="CA272">
        <f t="shared" si="686"/>
        <v>1</v>
      </c>
      <c r="CB272">
        <f t="shared" si="687"/>
        <v>1</v>
      </c>
      <c r="CC272">
        <f t="shared" si="688"/>
        <v>1</v>
      </c>
      <c r="CD272">
        <f t="shared" si="689"/>
        <v>1</v>
      </c>
      <c r="CE272">
        <f t="shared" si="690"/>
        <v>1</v>
      </c>
      <c r="CF272">
        <f t="shared" si="806"/>
        <v>1</v>
      </c>
      <c r="CG272">
        <f t="shared" si="807"/>
        <v>1</v>
      </c>
      <c r="CH272">
        <f t="shared" si="808"/>
        <v>1</v>
      </c>
      <c r="CI272">
        <f t="shared" si="809"/>
        <v>1</v>
      </c>
      <c r="CJ272">
        <f t="shared" si="810"/>
        <v>1</v>
      </c>
      <c r="CK272">
        <f t="shared" si="811"/>
        <v>1</v>
      </c>
      <c r="CL272">
        <f t="shared" si="812"/>
        <v>1</v>
      </c>
      <c r="CM272">
        <f t="shared" si="813"/>
        <v>1</v>
      </c>
      <c r="CN272">
        <f t="shared" si="814"/>
        <v>1</v>
      </c>
      <c r="CO272">
        <f t="shared" si="815"/>
        <v>1</v>
      </c>
      <c r="CP272">
        <f t="shared" si="816"/>
        <v>1</v>
      </c>
      <c r="CQ272">
        <f t="shared" si="817"/>
        <v>1</v>
      </c>
      <c r="CR272">
        <f t="shared" si="818"/>
        <v>0</v>
      </c>
      <c r="CS272">
        <f t="shared" si="819"/>
        <v>0</v>
      </c>
      <c r="CT272">
        <f t="shared" si="820"/>
        <v>0</v>
      </c>
      <c r="CU272">
        <f t="shared" si="821"/>
        <v>1</v>
      </c>
      <c r="CV272">
        <f t="shared" si="822"/>
        <v>1</v>
      </c>
      <c r="CW272">
        <f t="shared" si="823"/>
        <v>0</v>
      </c>
      <c r="CX272">
        <f t="shared" si="824"/>
        <v>1</v>
      </c>
      <c r="CY272">
        <f t="shared" si="825"/>
        <v>1</v>
      </c>
      <c r="CZ272">
        <f t="shared" si="826"/>
        <v>1</v>
      </c>
      <c r="DA272">
        <f t="shared" si="827"/>
        <v>1</v>
      </c>
      <c r="DB272">
        <f t="shared" si="828"/>
        <v>1</v>
      </c>
      <c r="DC272">
        <f t="shared" si="829"/>
        <v>1</v>
      </c>
      <c r="DD272">
        <f t="shared" si="830"/>
        <v>1</v>
      </c>
      <c r="DE272">
        <f t="shared" si="831"/>
        <v>1</v>
      </c>
      <c r="DF272">
        <f t="shared" si="716"/>
        <v>1</v>
      </c>
      <c r="DG272">
        <f t="shared" si="691"/>
        <v>1</v>
      </c>
      <c r="DH272" s="7">
        <f t="shared" si="717"/>
        <v>0.15</v>
      </c>
      <c r="DI272" s="7">
        <f t="shared" si="718"/>
        <v>0.15</v>
      </c>
      <c r="DJ272" s="7">
        <f t="shared" si="719"/>
        <v>0.15</v>
      </c>
      <c r="DK272" s="7">
        <f t="shared" si="692"/>
        <v>0.15</v>
      </c>
      <c r="DL272" s="7">
        <f t="shared" si="720"/>
        <v>0.3</v>
      </c>
      <c r="DM272" s="7">
        <f t="shared" si="721"/>
        <v>0.3</v>
      </c>
      <c r="DN272" s="7">
        <f t="shared" si="722"/>
        <v>0.3</v>
      </c>
      <c r="DO272" s="7">
        <f t="shared" si="723"/>
        <v>0.3</v>
      </c>
      <c r="DP272" s="7">
        <f>IF(MIN(Data[[#This Row],[¿El agente demuestra escucha activa durante la gestión?6]:[¿El agente parafrasea para confirmar entendimiento?9]])=0,0,30%)</f>
        <v>0.3</v>
      </c>
      <c r="DQ272" s="7">
        <f t="shared" si="724"/>
        <v>0.3</v>
      </c>
      <c r="DR272" s="7">
        <f t="shared" si="725"/>
        <v>0.3</v>
      </c>
      <c r="DS272" s="7">
        <f t="shared" si="726"/>
        <v>0.3</v>
      </c>
      <c r="DT272" s="7">
        <f t="shared" si="727"/>
        <v>0.3</v>
      </c>
      <c r="DU272" s="7">
        <f>IF(MIN(Data[[#This Row],[¿El agente adapta su comunicación al cliente?11]:[¿El agente utiliza el plural corporativo correctamente?14]])=0,0,30%)</f>
        <v>0.3</v>
      </c>
      <c r="DV272" s="7">
        <f t="shared" si="728"/>
        <v>0.25</v>
      </c>
      <c r="DW272" s="7">
        <f t="shared" si="693"/>
        <v>0.25</v>
      </c>
      <c r="DX272" s="7">
        <f t="shared" si="694"/>
        <v>1</v>
      </c>
      <c r="DY272" s="7">
        <f t="shared" si="832"/>
        <v>1</v>
      </c>
      <c r="DZ272" s="7">
        <f t="shared" si="833"/>
        <v>1</v>
      </c>
      <c r="EA272" s="7">
        <f t="shared" si="834"/>
        <v>1</v>
      </c>
      <c r="EB272" s="7">
        <f t="shared" si="835"/>
        <v>1</v>
      </c>
      <c r="EC272" s="7">
        <f t="shared" si="695"/>
        <v>1</v>
      </c>
      <c r="ED272" s="7">
        <f t="shared" si="729"/>
        <v>1</v>
      </c>
      <c r="EE272" s="7">
        <f t="shared" si="730"/>
        <v>1</v>
      </c>
      <c r="EF272" s="7">
        <f>IF(SUM(Data[[#This Row],[¿El agente presenta correctamente los beneficios del producto?23]:[¿El agente comunica beneficios emocionales al cliente?24]])=200%,100%,0%)</f>
        <v>1</v>
      </c>
      <c r="EG272" s="7">
        <f t="shared" si="731"/>
        <v>1</v>
      </c>
      <c r="EH272" s="7">
        <f t="shared" si="732"/>
        <v>1</v>
      </c>
      <c r="EI272" s="7">
        <f t="shared" si="733"/>
        <v>1</v>
      </c>
      <c r="EJ272" s="7">
        <f t="shared" si="696"/>
        <v>1</v>
      </c>
      <c r="EK272" s="7">
        <f t="shared" si="734"/>
        <v>1</v>
      </c>
      <c r="EL272" s="7">
        <f>+Data[[#This Row],[¿El agente explica los términos y condiciones del servicio?28]]</f>
        <v>1</v>
      </c>
      <c r="EM272" s="7">
        <f t="shared" si="735"/>
        <v>1</v>
      </c>
      <c r="EN272" s="7">
        <f>+Data[[#This Row],[¿El agente identifica correctamente la solicitud del cliente? 2]]</f>
        <v>1</v>
      </c>
      <c r="EO272" s="7">
        <f t="shared" si="736"/>
        <v>1</v>
      </c>
      <c r="EP272" s="7">
        <f t="shared" si="737"/>
        <v>1</v>
      </c>
      <c r="EQ272" s="7">
        <f t="shared" si="738"/>
        <v>1</v>
      </c>
      <c r="ER272" s="7">
        <f t="shared" si="697"/>
        <v>1</v>
      </c>
      <c r="ES272" s="7">
        <f t="shared" si="739"/>
        <v>1</v>
      </c>
      <c r="ET272" s="7">
        <f t="shared" si="740"/>
        <v>1</v>
      </c>
      <c r="EU272" s="7">
        <f t="shared" si="698"/>
        <v>1</v>
      </c>
      <c r="EV272" s="7">
        <f t="shared" si="741"/>
        <v>1</v>
      </c>
      <c r="EW272" s="7">
        <f t="shared" si="742"/>
        <v>1</v>
      </c>
      <c r="EX272" s="7">
        <f t="shared" si="836"/>
        <v>1</v>
      </c>
      <c r="EY272" s="7">
        <f t="shared" si="837"/>
        <v>1</v>
      </c>
      <c r="EZ272" s="7">
        <f t="shared" si="743"/>
        <v>1</v>
      </c>
      <c r="FA272" s="7">
        <f t="shared" si="838"/>
        <v>0</v>
      </c>
      <c r="FB272" s="7">
        <f t="shared" si="699"/>
        <v>0</v>
      </c>
      <c r="FC272" s="7">
        <f t="shared" si="700"/>
        <v>0</v>
      </c>
      <c r="FD272" s="7">
        <f t="shared" si="744"/>
        <v>0</v>
      </c>
      <c r="FE272" s="7">
        <f t="shared" si="745"/>
        <v>0</v>
      </c>
      <c r="FF272" s="7">
        <f t="shared" si="746"/>
        <v>0</v>
      </c>
      <c r="FG272" s="7">
        <f t="shared" si="747"/>
        <v>1</v>
      </c>
      <c r="FH272" s="7">
        <f t="shared" si="748"/>
        <v>1</v>
      </c>
      <c r="FI272" s="7">
        <f t="shared" si="749"/>
        <v>0</v>
      </c>
      <c r="FJ272" s="7">
        <f t="shared" si="701"/>
        <v>0</v>
      </c>
      <c r="FK272" s="7">
        <f t="shared" si="750"/>
        <v>1</v>
      </c>
      <c r="FL272" s="7">
        <f>+Data[[#This Row],[¿El agente gestiona la oferta según la campaña vigente?48]]</f>
        <v>1</v>
      </c>
      <c r="FM272" s="7">
        <f t="shared" si="751"/>
        <v>1</v>
      </c>
      <c r="FN272" s="7">
        <f t="shared" si="752"/>
        <v>1</v>
      </c>
      <c r="FO272" s="7">
        <f t="shared" si="753"/>
        <v>1</v>
      </c>
      <c r="FP272" s="7">
        <f t="shared" si="702"/>
        <v>1</v>
      </c>
      <c r="FQ272" s="7">
        <f t="shared" si="754"/>
        <v>1</v>
      </c>
      <c r="FR272" s="7">
        <f>+Data[[#This Row],[¿El agente registra correctamente todas las interacciones?52]]</f>
        <v>1</v>
      </c>
      <c r="FS272" s="7">
        <f t="shared" si="703"/>
        <v>0</v>
      </c>
      <c r="FT272" s="242">
        <f t="shared" si="755"/>
        <v>1</v>
      </c>
      <c r="FU272" s="7">
        <f>+Data[[#This Row],[¿El agente confirma la titularidad del cliente adecuadamente?53]]</f>
        <v>1</v>
      </c>
      <c r="FV272" s="242">
        <f t="shared" si="756"/>
        <v>1</v>
      </c>
      <c r="FW272" s="242">
        <f t="shared" si="757"/>
        <v>1</v>
      </c>
      <c r="FX272" s="7">
        <f t="shared" si="704"/>
        <v>1</v>
      </c>
      <c r="FY272" s="242">
        <f t="shared" si="758"/>
        <v>1</v>
      </c>
      <c r="FZ272" s="7">
        <f>+Data[[#This Row],[¿El agente evita compartir información sensible?56]]</f>
        <v>1</v>
      </c>
      <c r="GA272" s="7">
        <f t="shared" si="705"/>
        <v>1</v>
      </c>
      <c r="GB272" s="7">
        <f t="shared" si="706"/>
        <v>0.1</v>
      </c>
      <c r="GC272" s="7">
        <f t="shared" si="707"/>
        <v>0</v>
      </c>
      <c r="GD272" s="234">
        <f t="shared" si="708"/>
        <v>0</v>
      </c>
      <c r="GE272" s="234">
        <f t="shared" si="709"/>
        <v>0.3</v>
      </c>
      <c r="GF272" s="7">
        <f t="shared" si="710"/>
        <v>0.4</v>
      </c>
      <c r="GG272">
        <f>1</f>
        <v>1</v>
      </c>
      <c r="GH272">
        <f t="shared" si="759"/>
        <v>1</v>
      </c>
      <c r="GI272" t="str">
        <f t="shared" si="760"/>
        <v/>
      </c>
      <c r="GJ272" t="str">
        <f t="shared" si="761"/>
        <v/>
      </c>
      <c r="GK272" t="str">
        <f t="shared" si="762"/>
        <v/>
      </c>
      <c r="GN272" t="str">
        <f t="shared" si="763"/>
        <v/>
      </c>
      <c r="GO272" t="str">
        <f t="shared" si="764"/>
        <v/>
      </c>
      <c r="GP272" t="str">
        <f t="shared" si="765"/>
        <v/>
      </c>
      <c r="GQ272" t="str">
        <f t="shared" si="766"/>
        <v/>
      </c>
      <c r="GR272" t="str">
        <f t="shared" si="767"/>
        <v/>
      </c>
      <c r="GS272" t="str">
        <f t="shared" si="768"/>
        <v/>
      </c>
      <c r="GT272" t="str">
        <f t="shared" si="769"/>
        <v/>
      </c>
      <c r="GU272" t="e">
        <f>IF(#REF!="No",#REF!,"")</f>
        <v>#REF!</v>
      </c>
      <c r="GV272" t="str">
        <f t="shared" si="770"/>
        <v/>
      </c>
      <c r="GW272" t="str">
        <f t="shared" si="771"/>
        <v/>
      </c>
      <c r="GX272" t="str">
        <f t="shared" si="772"/>
        <v/>
      </c>
      <c r="GY272" t="str">
        <f t="shared" si="773"/>
        <v/>
      </c>
      <c r="GZ272" t="str">
        <f t="shared" si="774"/>
        <v/>
      </c>
      <c r="HA272" t="str">
        <f t="shared" si="775"/>
        <v/>
      </c>
      <c r="HB272" t="str">
        <f t="shared" si="776"/>
        <v/>
      </c>
      <c r="HC272" t="str">
        <f t="shared" si="777"/>
        <v/>
      </c>
      <c r="HD272" t="str">
        <f t="shared" si="778"/>
        <v/>
      </c>
      <c r="HE272" t="str">
        <f t="shared" si="779"/>
        <v/>
      </c>
      <c r="HF272" t="str">
        <f t="shared" si="780"/>
        <v/>
      </c>
      <c r="HG272" t="str">
        <f t="shared" si="781"/>
        <v/>
      </c>
      <c r="HH272" t="str">
        <f t="shared" si="782"/>
        <v/>
      </c>
      <c r="HI272" t="str">
        <f t="shared" si="783"/>
        <v/>
      </c>
      <c r="HJ272" t="str">
        <f t="shared" si="784"/>
        <v/>
      </c>
      <c r="HK272" t="str">
        <f t="shared" si="785"/>
        <v/>
      </c>
      <c r="HL272" t="str">
        <f t="shared" si="786"/>
        <v/>
      </c>
      <c r="HM272" t="str">
        <f t="shared" si="787"/>
        <v/>
      </c>
      <c r="HN272" t="str">
        <f t="shared" si="788"/>
        <v/>
      </c>
      <c r="HO272" t="str">
        <f t="shared" si="789"/>
        <v/>
      </c>
      <c r="HP272" t="str">
        <f t="shared" si="790"/>
        <v/>
      </c>
      <c r="HQ272" t="e">
        <f>IF(#REF!="No",#REF!,"")</f>
        <v>#REF!</v>
      </c>
      <c r="HR272" t="e">
        <f>IF(#REF!="No",#REF!,"")</f>
        <v>#REF!</v>
      </c>
      <c r="HS272" t="str">
        <f t="shared" si="791"/>
        <v xml:space="preserve">¿El agente ofrece adecuadamente un producto adicional? </v>
      </c>
      <c r="HT272" t="str">
        <f t="shared" si="792"/>
        <v xml:space="preserve">¿El agente realiza venta cruzada cuando corresponde? </v>
      </c>
      <c r="HU272" t="str">
        <f t="shared" si="793"/>
        <v xml:space="preserve">¿El agente indaga o sondea adecuadamente las necesidades del cliente? </v>
      </c>
      <c r="HV272" t="str">
        <f t="shared" si="794"/>
        <v/>
      </c>
      <c r="HW272" t="str">
        <f t="shared" si="795"/>
        <v/>
      </c>
      <c r="HX272" t="str">
        <f t="shared" si="796"/>
        <v xml:space="preserve">¿El agente maneja correctamente las objeciones del cliente? </v>
      </c>
      <c r="HY272" t="str">
        <f t="shared" si="797"/>
        <v/>
      </c>
      <c r="HZ272" t="str">
        <f t="shared" si="798"/>
        <v/>
      </c>
      <c r="IA272" t="str">
        <f t="shared" si="799"/>
        <v/>
      </c>
      <c r="IB272" t="str">
        <f t="shared" si="800"/>
        <v/>
      </c>
      <c r="IC272" t="str">
        <f t="shared" si="801"/>
        <v/>
      </c>
      <c r="ID272" t="str">
        <f t="shared" si="802"/>
        <v/>
      </c>
      <c r="IE272" t="str">
        <f t="shared" si="803"/>
        <v/>
      </c>
      <c r="IF272" t="str">
        <f t="shared" si="804"/>
        <v/>
      </c>
      <c r="IG272" t="str">
        <f t="shared" si="805"/>
        <v/>
      </c>
      <c r="IH272" t="str">
        <f>A272&amp;" "&amp;F272&amp;" "&amp;Data[[#This Row],[mes]]</f>
        <v>Yatzari Del Carmen Pimentel Rodriguez Outbound jun-26</v>
      </c>
      <c r="II272">
        <f t="shared" si="840"/>
        <v>2</v>
      </c>
      <c r="IJ272">
        <f t="shared" si="711"/>
        <v>0</v>
      </c>
      <c r="IK272">
        <f>IF(Data[[#This Row],[Muestra Critica]]&gt;0,Data[[#This Row],[Muestra Critica]],"")</f>
        <v>1</v>
      </c>
      <c r="IL272">
        <f>IF(IK272="","",COUNTIF($IK$3:$IK689,IK272))</f>
        <v>397</v>
      </c>
      <c r="IM272">
        <f t="shared" si="712"/>
        <v>0</v>
      </c>
      <c r="IN272" t="str">
        <f t="shared" si="839"/>
        <v>jun-26</v>
      </c>
      <c r="IS272" t="str">
        <f ca="1">IFERROR(_xlfn.XLOOKUP(A:A,HC!B:B,HC!E:E,,0),0)</f>
        <v>&gt; 60 dias</v>
      </c>
    </row>
    <row r="273" spans="1:253" ht="15.5">
      <c r="A273" s="235" t="s">
        <v>341</v>
      </c>
      <c r="B273" s="235">
        <v>64948260</v>
      </c>
      <c r="C273" s="236">
        <v>46188</v>
      </c>
      <c r="D273" s="235" t="s">
        <v>449</v>
      </c>
      <c r="E273" s="205" t="s">
        <v>434</v>
      </c>
      <c r="F273" s="235" t="s">
        <v>32</v>
      </c>
      <c r="G273" s="235" t="s">
        <v>436</v>
      </c>
      <c r="H273" s="235" t="s">
        <v>457</v>
      </c>
      <c r="I273" s="237" t="s">
        <v>447</v>
      </c>
      <c r="J273" s="78" t="s">
        <v>33</v>
      </c>
      <c r="K273" s="78" t="s">
        <v>33</v>
      </c>
      <c r="L273" s="78" t="s">
        <v>33</v>
      </c>
      <c r="M273" s="78" t="s">
        <v>33</v>
      </c>
      <c r="N273" s="78" t="s">
        <v>33</v>
      </c>
      <c r="O273" s="78" t="s">
        <v>33</v>
      </c>
      <c r="P273" s="78" t="s">
        <v>33</v>
      </c>
      <c r="Q273" s="78" t="s">
        <v>33</v>
      </c>
      <c r="R273" s="78" t="s">
        <v>33</v>
      </c>
      <c r="S273" s="78" t="s">
        <v>33</v>
      </c>
      <c r="T273" s="78" t="s">
        <v>33</v>
      </c>
      <c r="U273" s="78" t="s">
        <v>33</v>
      </c>
      <c r="V273" s="78" t="s">
        <v>33</v>
      </c>
      <c r="W273" s="78" t="s">
        <v>34</v>
      </c>
      <c r="X273" s="78" t="s">
        <v>34</v>
      </c>
      <c r="Y273" t="s">
        <v>33</v>
      </c>
      <c r="Z273" t="s">
        <v>34</v>
      </c>
      <c r="AA273" t="s">
        <v>33</v>
      </c>
      <c r="AB273" t="s">
        <v>33</v>
      </c>
      <c r="AC273" t="s">
        <v>33</v>
      </c>
      <c r="AD273" t="s">
        <v>33</v>
      </c>
      <c r="AE273" t="s">
        <v>33</v>
      </c>
      <c r="AF273" t="s">
        <v>33</v>
      </c>
      <c r="AG273" t="s">
        <v>33</v>
      </c>
      <c r="AH273" t="s">
        <v>33</v>
      </c>
      <c r="AI273" t="s">
        <v>33</v>
      </c>
      <c r="AJ273" t="s">
        <v>33</v>
      </c>
      <c r="AK273" t="s">
        <v>33</v>
      </c>
      <c r="AL273" t="s">
        <v>33</v>
      </c>
      <c r="AM273" t="s">
        <v>33</v>
      </c>
      <c r="AN273" t="s">
        <v>33</v>
      </c>
      <c r="AO273" t="s">
        <v>33</v>
      </c>
      <c r="AP273" t="s">
        <v>33</v>
      </c>
      <c r="AQ273" s="169" t="s">
        <v>464</v>
      </c>
      <c r="AR273" t="s">
        <v>34</v>
      </c>
      <c r="AS273" t="s">
        <v>33</v>
      </c>
      <c r="AT273" t="s">
        <v>33</v>
      </c>
      <c r="AU273" t="s">
        <v>33</v>
      </c>
      <c r="AV273" t="s">
        <v>33</v>
      </c>
      <c r="AW273" t="s">
        <v>33</v>
      </c>
      <c r="AX273" t="s">
        <v>33</v>
      </c>
      <c r="AY273" t="s">
        <v>33</v>
      </c>
      <c r="AZ273" t="s">
        <v>33</v>
      </c>
      <c r="BA273" t="s">
        <v>33</v>
      </c>
      <c r="BB273" t="s">
        <v>33</v>
      </c>
      <c r="BC273" t="s">
        <v>33</v>
      </c>
      <c r="BD273" t="s">
        <v>33</v>
      </c>
      <c r="BE273" t="s">
        <v>33</v>
      </c>
      <c r="BF273" t="s">
        <v>33</v>
      </c>
      <c r="BH273" s="233" t="str">
        <f>Data[[#This Row],[Tipo de Muestra]]</f>
        <v>Critica</v>
      </c>
      <c r="BK273">
        <f t="shared" si="714"/>
        <v>1</v>
      </c>
      <c r="BL273">
        <f t="shared" si="715"/>
        <v>1</v>
      </c>
      <c r="BM273">
        <f t="shared" si="672"/>
        <v>1</v>
      </c>
      <c r="BN273">
        <f t="shared" si="673"/>
        <v>1</v>
      </c>
      <c r="BO273">
        <f t="shared" si="674"/>
        <v>1</v>
      </c>
      <c r="BP273">
        <f t="shared" si="675"/>
        <v>1</v>
      </c>
      <c r="BQ273">
        <f t="shared" si="676"/>
        <v>1</v>
      </c>
      <c r="BR273">
        <f t="shared" si="677"/>
        <v>1</v>
      </c>
      <c r="BS273">
        <f t="shared" si="678"/>
        <v>1</v>
      </c>
      <c r="BT273">
        <f t="shared" si="679"/>
        <v>1</v>
      </c>
      <c r="BU273">
        <f t="shared" si="680"/>
        <v>1</v>
      </c>
      <c r="BV273">
        <f t="shared" si="681"/>
        <v>1</v>
      </c>
      <c r="BW273">
        <f t="shared" si="682"/>
        <v>1</v>
      </c>
      <c r="BX273">
        <f t="shared" si="683"/>
        <v>0</v>
      </c>
      <c r="BY273">
        <f t="shared" si="684"/>
        <v>0</v>
      </c>
      <c r="BZ273">
        <f t="shared" si="685"/>
        <v>1</v>
      </c>
      <c r="CA273">
        <f t="shared" si="686"/>
        <v>0</v>
      </c>
      <c r="CB273">
        <f t="shared" si="687"/>
        <v>1</v>
      </c>
      <c r="CC273">
        <f t="shared" si="688"/>
        <v>1</v>
      </c>
      <c r="CD273">
        <f t="shared" si="689"/>
        <v>1</v>
      </c>
      <c r="CE273">
        <f t="shared" si="690"/>
        <v>1</v>
      </c>
      <c r="CF273">
        <f t="shared" si="806"/>
        <v>1</v>
      </c>
      <c r="CG273">
        <f t="shared" si="807"/>
        <v>1</v>
      </c>
      <c r="CH273">
        <f t="shared" si="808"/>
        <v>1</v>
      </c>
      <c r="CI273">
        <f t="shared" si="809"/>
        <v>1</v>
      </c>
      <c r="CJ273">
        <f t="shared" si="810"/>
        <v>1</v>
      </c>
      <c r="CK273">
        <f t="shared" si="811"/>
        <v>1</v>
      </c>
      <c r="CL273">
        <f t="shared" si="812"/>
        <v>1</v>
      </c>
      <c r="CM273">
        <f t="shared" si="813"/>
        <v>1</v>
      </c>
      <c r="CN273">
        <f t="shared" si="814"/>
        <v>1</v>
      </c>
      <c r="CO273">
        <f t="shared" si="815"/>
        <v>1</v>
      </c>
      <c r="CP273">
        <f t="shared" si="816"/>
        <v>1</v>
      </c>
      <c r="CQ273">
        <f t="shared" si="817"/>
        <v>1</v>
      </c>
      <c r="CR273">
        <f t="shared" si="818"/>
        <v>0</v>
      </c>
      <c r="CS273">
        <f t="shared" si="819"/>
        <v>1</v>
      </c>
      <c r="CT273">
        <f t="shared" si="820"/>
        <v>1</v>
      </c>
      <c r="CU273">
        <f t="shared" si="821"/>
        <v>1</v>
      </c>
      <c r="CV273">
        <f t="shared" si="822"/>
        <v>1</v>
      </c>
      <c r="CW273">
        <f t="shared" si="823"/>
        <v>1</v>
      </c>
      <c r="CX273">
        <f t="shared" si="824"/>
        <v>1</v>
      </c>
      <c r="CY273">
        <f t="shared" si="825"/>
        <v>1</v>
      </c>
      <c r="CZ273">
        <f t="shared" si="826"/>
        <v>1</v>
      </c>
      <c r="DA273">
        <f t="shared" si="827"/>
        <v>1</v>
      </c>
      <c r="DB273">
        <f t="shared" si="828"/>
        <v>1</v>
      </c>
      <c r="DC273">
        <f t="shared" si="829"/>
        <v>1</v>
      </c>
      <c r="DD273">
        <f t="shared" si="830"/>
        <v>1</v>
      </c>
      <c r="DE273">
        <f t="shared" si="831"/>
        <v>1</v>
      </c>
      <c r="DF273">
        <f t="shared" si="716"/>
        <v>1</v>
      </c>
      <c r="DG273">
        <f t="shared" si="691"/>
        <v>1</v>
      </c>
      <c r="DH273" s="7">
        <f t="shared" si="717"/>
        <v>0.15</v>
      </c>
      <c r="DI273" s="7">
        <f t="shared" si="718"/>
        <v>0.15</v>
      </c>
      <c r="DJ273" s="7">
        <f t="shared" si="719"/>
        <v>0.15</v>
      </c>
      <c r="DK273" s="7">
        <f t="shared" si="692"/>
        <v>0.15</v>
      </c>
      <c r="DL273" s="7">
        <f t="shared" si="720"/>
        <v>0.3</v>
      </c>
      <c r="DM273" s="7">
        <f t="shared" si="721"/>
        <v>0.3</v>
      </c>
      <c r="DN273" s="7">
        <f t="shared" si="722"/>
        <v>0.3</v>
      </c>
      <c r="DO273" s="7">
        <f t="shared" si="723"/>
        <v>0.3</v>
      </c>
      <c r="DP273" s="7">
        <f>IF(MIN(Data[[#This Row],[¿El agente demuestra escucha activa durante la gestión?6]:[¿El agente parafrasea para confirmar entendimiento?9]])=0,0,30%)</f>
        <v>0.3</v>
      </c>
      <c r="DQ273" s="7">
        <f t="shared" si="724"/>
        <v>0.3</v>
      </c>
      <c r="DR273" s="7">
        <f t="shared" si="725"/>
        <v>0.3</v>
      </c>
      <c r="DS273" s="7">
        <f t="shared" si="726"/>
        <v>0.3</v>
      </c>
      <c r="DT273" s="7">
        <f t="shared" si="727"/>
        <v>0.3</v>
      </c>
      <c r="DU273" s="7">
        <f>IF(MIN(Data[[#This Row],[¿El agente adapta su comunicación al cliente?11]:[¿El agente utiliza el plural corporativo correctamente?14]])=0,0,30%)</f>
        <v>0.3</v>
      </c>
      <c r="DV273" s="7">
        <f t="shared" si="728"/>
        <v>0.25</v>
      </c>
      <c r="DW273" s="7">
        <f t="shared" si="693"/>
        <v>0.25</v>
      </c>
      <c r="DX273" s="7">
        <f t="shared" si="694"/>
        <v>1</v>
      </c>
      <c r="DY273" s="7">
        <f t="shared" si="832"/>
        <v>1</v>
      </c>
      <c r="DZ273" s="7">
        <f t="shared" si="833"/>
        <v>0</v>
      </c>
      <c r="EA273" s="7">
        <f t="shared" si="834"/>
        <v>1</v>
      </c>
      <c r="EB273" s="7">
        <f t="shared" si="835"/>
        <v>1</v>
      </c>
      <c r="EC273" s="7">
        <f t="shared" si="695"/>
        <v>0</v>
      </c>
      <c r="ED273" s="7">
        <f t="shared" si="729"/>
        <v>0</v>
      </c>
      <c r="EE273" s="7">
        <f t="shared" si="730"/>
        <v>1</v>
      </c>
      <c r="EF273" s="7">
        <f>IF(SUM(Data[[#This Row],[¿El agente presenta correctamente los beneficios del producto?23]:[¿El agente comunica beneficios emocionales al cliente?24]])=200%,100%,0%)</f>
        <v>0</v>
      </c>
      <c r="EG273" s="7">
        <f t="shared" si="731"/>
        <v>1</v>
      </c>
      <c r="EH273" s="7">
        <f t="shared" si="732"/>
        <v>1</v>
      </c>
      <c r="EI273" s="7">
        <f t="shared" si="733"/>
        <v>1</v>
      </c>
      <c r="EJ273" s="7">
        <f t="shared" si="696"/>
        <v>1</v>
      </c>
      <c r="EK273" s="7">
        <f t="shared" si="734"/>
        <v>1</v>
      </c>
      <c r="EL273" s="7">
        <f>+Data[[#This Row],[¿El agente explica los términos y condiciones del servicio?28]]</f>
        <v>1</v>
      </c>
      <c r="EM273" s="7">
        <f t="shared" si="735"/>
        <v>1</v>
      </c>
      <c r="EN273" s="7">
        <f>+Data[[#This Row],[¿El agente identifica correctamente la solicitud del cliente? 2]]</f>
        <v>1</v>
      </c>
      <c r="EO273" s="7">
        <f t="shared" si="736"/>
        <v>1</v>
      </c>
      <c r="EP273" s="7">
        <f t="shared" si="737"/>
        <v>1</v>
      </c>
      <c r="EQ273" s="7">
        <f t="shared" si="738"/>
        <v>1</v>
      </c>
      <c r="ER273" s="7">
        <f t="shared" si="697"/>
        <v>1</v>
      </c>
      <c r="ES273" s="7">
        <f t="shared" si="739"/>
        <v>1</v>
      </c>
      <c r="ET273" s="7">
        <f t="shared" si="740"/>
        <v>1</v>
      </c>
      <c r="EU273" s="7">
        <f t="shared" si="698"/>
        <v>1</v>
      </c>
      <c r="EV273" s="7">
        <f t="shared" si="741"/>
        <v>1</v>
      </c>
      <c r="EW273" s="7">
        <f t="shared" si="742"/>
        <v>1</v>
      </c>
      <c r="EX273" s="7">
        <f t="shared" si="836"/>
        <v>1</v>
      </c>
      <c r="EY273" s="7">
        <f t="shared" si="837"/>
        <v>1</v>
      </c>
      <c r="EZ273" s="7">
        <f t="shared" si="743"/>
        <v>1</v>
      </c>
      <c r="FA273" s="7">
        <f t="shared" si="838"/>
        <v>0</v>
      </c>
      <c r="FB273" s="7">
        <f t="shared" si="699"/>
        <v>0</v>
      </c>
      <c r="FC273" s="7">
        <f t="shared" si="700"/>
        <v>0</v>
      </c>
      <c r="FD273" s="7">
        <f t="shared" si="744"/>
        <v>0</v>
      </c>
      <c r="FE273" s="7">
        <f t="shared" si="745"/>
        <v>1</v>
      </c>
      <c r="FF273" s="7">
        <f t="shared" si="746"/>
        <v>1</v>
      </c>
      <c r="FG273" s="7">
        <f t="shared" si="747"/>
        <v>1</v>
      </c>
      <c r="FH273" s="7">
        <f t="shared" si="748"/>
        <v>1</v>
      </c>
      <c r="FI273" s="7">
        <f t="shared" si="749"/>
        <v>1</v>
      </c>
      <c r="FJ273" s="7">
        <f t="shared" si="701"/>
        <v>0</v>
      </c>
      <c r="FK273" s="7">
        <f t="shared" si="750"/>
        <v>1</v>
      </c>
      <c r="FL273" s="7">
        <f>+Data[[#This Row],[¿El agente gestiona la oferta según la campaña vigente?48]]</f>
        <v>1</v>
      </c>
      <c r="FM273" s="7">
        <f t="shared" si="751"/>
        <v>1</v>
      </c>
      <c r="FN273" s="7">
        <f t="shared" si="752"/>
        <v>1</v>
      </c>
      <c r="FO273" s="7">
        <f t="shared" si="753"/>
        <v>1</v>
      </c>
      <c r="FP273" s="7">
        <f t="shared" si="702"/>
        <v>1</v>
      </c>
      <c r="FQ273" s="7">
        <f t="shared" si="754"/>
        <v>1</v>
      </c>
      <c r="FR273" s="7">
        <f>+Data[[#This Row],[¿El agente registra correctamente todas las interacciones?52]]</f>
        <v>1</v>
      </c>
      <c r="FS273" s="7">
        <f t="shared" si="703"/>
        <v>0</v>
      </c>
      <c r="FT273" s="242">
        <f t="shared" si="755"/>
        <v>1</v>
      </c>
      <c r="FU273" s="7">
        <f>+Data[[#This Row],[¿El agente confirma la titularidad del cliente adecuadamente?53]]</f>
        <v>1</v>
      </c>
      <c r="FV273" s="242">
        <f t="shared" si="756"/>
        <v>1</v>
      </c>
      <c r="FW273" s="242">
        <f t="shared" si="757"/>
        <v>1</v>
      </c>
      <c r="FX273" s="7">
        <f t="shared" si="704"/>
        <v>1</v>
      </c>
      <c r="FY273" s="242">
        <f t="shared" si="758"/>
        <v>1</v>
      </c>
      <c r="FZ273" s="7">
        <f>+Data[[#This Row],[¿El agente evita compartir información sensible?56]]</f>
        <v>1</v>
      </c>
      <c r="GA273" s="7">
        <f t="shared" si="705"/>
        <v>1</v>
      </c>
      <c r="GB273" s="7">
        <f t="shared" si="706"/>
        <v>0.1</v>
      </c>
      <c r="GC273" s="7">
        <f t="shared" si="707"/>
        <v>0</v>
      </c>
      <c r="GD273" s="234">
        <f t="shared" si="708"/>
        <v>0</v>
      </c>
      <c r="GE273" s="234">
        <f t="shared" si="709"/>
        <v>0.3</v>
      </c>
      <c r="GF273" s="7">
        <f t="shared" si="710"/>
        <v>0.4</v>
      </c>
      <c r="GG273">
        <f>1</f>
        <v>1</v>
      </c>
      <c r="GH273">
        <f t="shared" si="759"/>
        <v>1</v>
      </c>
      <c r="GI273" t="str">
        <f t="shared" si="760"/>
        <v/>
      </c>
      <c r="GJ273" t="str">
        <f t="shared" si="761"/>
        <v/>
      </c>
      <c r="GK273" t="str">
        <f t="shared" si="762"/>
        <v/>
      </c>
      <c r="GN273" t="str">
        <f t="shared" si="763"/>
        <v/>
      </c>
      <c r="GO273" t="str">
        <f t="shared" si="764"/>
        <v/>
      </c>
      <c r="GP273" t="str">
        <f t="shared" si="765"/>
        <v/>
      </c>
      <c r="GQ273" t="str">
        <f t="shared" si="766"/>
        <v/>
      </c>
      <c r="GR273" t="str">
        <f t="shared" si="767"/>
        <v/>
      </c>
      <c r="GS273" t="str">
        <f t="shared" si="768"/>
        <v/>
      </c>
      <c r="GT273" t="str">
        <f t="shared" si="769"/>
        <v/>
      </c>
      <c r="GU273" t="e">
        <f>IF(#REF!="No",#REF!,"")</f>
        <v>#REF!</v>
      </c>
      <c r="GV273" t="str">
        <f t="shared" si="770"/>
        <v/>
      </c>
      <c r="GW273" t="str">
        <f t="shared" si="771"/>
        <v xml:space="preserve">¿El agente comunica claramente el precio mensual más impuestos? </v>
      </c>
      <c r="GX273" t="str">
        <f t="shared" si="772"/>
        <v xml:space="preserve">¿El agente informa sobre cargos adicionales relacionados? </v>
      </c>
      <c r="GY273" t="str">
        <f t="shared" si="773"/>
        <v/>
      </c>
      <c r="GZ273" t="str">
        <f t="shared" si="774"/>
        <v xml:space="preserve">¿El agente presenta correctamente los beneficios del producto? </v>
      </c>
      <c r="HA273" t="str">
        <f t="shared" si="775"/>
        <v/>
      </c>
      <c r="HB273" t="str">
        <f t="shared" si="776"/>
        <v/>
      </c>
      <c r="HC273" t="str">
        <f t="shared" si="777"/>
        <v/>
      </c>
      <c r="HD273" t="str">
        <f t="shared" si="778"/>
        <v/>
      </c>
      <c r="HE273" t="str">
        <f t="shared" si="779"/>
        <v/>
      </c>
      <c r="HF273" t="str">
        <f t="shared" si="780"/>
        <v/>
      </c>
      <c r="HG273" t="str">
        <f t="shared" si="781"/>
        <v/>
      </c>
      <c r="HH273" t="str">
        <f t="shared" si="782"/>
        <v/>
      </c>
      <c r="HI273" t="str">
        <f t="shared" si="783"/>
        <v/>
      </c>
      <c r="HJ273" t="str">
        <f t="shared" si="784"/>
        <v/>
      </c>
      <c r="HK273" t="str">
        <f t="shared" si="785"/>
        <v/>
      </c>
      <c r="HL273" t="str">
        <f t="shared" si="786"/>
        <v/>
      </c>
      <c r="HM273" t="str">
        <f t="shared" si="787"/>
        <v/>
      </c>
      <c r="HN273" t="str">
        <f t="shared" si="788"/>
        <v/>
      </c>
      <c r="HO273" t="str">
        <f t="shared" si="789"/>
        <v/>
      </c>
      <c r="HP273" t="str">
        <f t="shared" si="790"/>
        <v/>
      </c>
      <c r="HQ273" t="e">
        <f>IF(#REF!="No",#REF!,"")</f>
        <v>#REF!</v>
      </c>
      <c r="HR273" t="e">
        <f>IF(#REF!="No",#REF!,"")</f>
        <v>#REF!</v>
      </c>
      <c r="HS273" t="str">
        <f t="shared" si="791"/>
        <v xml:space="preserve">¿El agente ofrece adecuadamente un producto adicional? </v>
      </c>
      <c r="HT273" t="str">
        <f t="shared" si="792"/>
        <v/>
      </c>
      <c r="HU273" t="str">
        <f t="shared" si="793"/>
        <v/>
      </c>
      <c r="HV273" t="str">
        <f t="shared" si="794"/>
        <v/>
      </c>
      <c r="HW273" t="str">
        <f t="shared" si="795"/>
        <v/>
      </c>
      <c r="HX273" t="str">
        <f t="shared" si="796"/>
        <v/>
      </c>
      <c r="HY273" t="str">
        <f t="shared" si="797"/>
        <v/>
      </c>
      <c r="HZ273" t="str">
        <f t="shared" si="798"/>
        <v/>
      </c>
      <c r="IA273" t="str">
        <f t="shared" si="799"/>
        <v/>
      </c>
      <c r="IB273" t="str">
        <f t="shared" si="800"/>
        <v/>
      </c>
      <c r="IC273" t="str">
        <f t="shared" si="801"/>
        <v/>
      </c>
      <c r="ID273" t="str">
        <f t="shared" si="802"/>
        <v/>
      </c>
      <c r="IE273" t="str">
        <f t="shared" si="803"/>
        <v/>
      </c>
      <c r="IF273" t="str">
        <f t="shared" si="804"/>
        <v/>
      </c>
      <c r="IG273" t="str">
        <f t="shared" si="805"/>
        <v/>
      </c>
      <c r="IH273" t="str">
        <f>A273&amp;" "&amp;F273&amp;" "&amp;Data[[#This Row],[mes]]</f>
        <v>Roderick Dario Tack Urriola Outbound jun-26</v>
      </c>
      <c r="II273">
        <f t="shared" si="840"/>
        <v>2</v>
      </c>
      <c r="IJ273">
        <f t="shared" si="711"/>
        <v>0</v>
      </c>
      <c r="IK273">
        <f>IF(Data[[#This Row],[Muestra Critica]]&gt;0,Data[[#This Row],[Muestra Critica]],"")</f>
        <v>1</v>
      </c>
      <c r="IL273">
        <f>IF(IK273="","",COUNTIF($IK$3:$IK690,IK273))</f>
        <v>397</v>
      </c>
      <c r="IM273">
        <f t="shared" si="712"/>
        <v>0</v>
      </c>
      <c r="IN273" t="str">
        <f t="shared" si="839"/>
        <v>jun-26</v>
      </c>
      <c r="IS273" t="str">
        <f ca="1">IFERROR(_xlfn.XLOOKUP(A:A,HC!B:B,HC!E:E,,0),0)</f>
        <v>&gt; 60 dias</v>
      </c>
    </row>
    <row r="274" spans="1:253" ht="15.5">
      <c r="A274" s="235" t="s">
        <v>342</v>
      </c>
      <c r="B274" s="235">
        <v>65055558</v>
      </c>
      <c r="C274" s="236">
        <v>46188</v>
      </c>
      <c r="D274" s="235" t="s">
        <v>449</v>
      </c>
      <c r="E274" s="205" t="s">
        <v>434</v>
      </c>
      <c r="F274" s="235" t="s">
        <v>32</v>
      </c>
      <c r="G274" s="235" t="s">
        <v>436</v>
      </c>
      <c r="H274" s="235" t="s">
        <v>457</v>
      </c>
      <c r="I274" s="237" t="s">
        <v>447</v>
      </c>
      <c r="J274" s="78" t="s">
        <v>33</v>
      </c>
      <c r="K274" s="78" t="s">
        <v>33</v>
      </c>
      <c r="L274" s="78" t="s">
        <v>33</v>
      </c>
      <c r="M274" s="78" t="s">
        <v>33</v>
      </c>
      <c r="N274" s="78" t="s">
        <v>33</v>
      </c>
      <c r="O274" s="78" t="s">
        <v>33</v>
      </c>
      <c r="P274" s="78" t="s">
        <v>33</v>
      </c>
      <c r="Q274" s="78" t="s">
        <v>33</v>
      </c>
      <c r="R274" s="78" t="s">
        <v>33</v>
      </c>
      <c r="S274" s="78" t="s">
        <v>33</v>
      </c>
      <c r="T274" s="78" t="s">
        <v>33</v>
      </c>
      <c r="U274" s="78" t="s">
        <v>33</v>
      </c>
      <c r="V274" s="78" t="s">
        <v>33</v>
      </c>
      <c r="W274" s="78" t="s">
        <v>33</v>
      </c>
      <c r="X274" s="78" t="s">
        <v>33</v>
      </c>
      <c r="Y274" t="s">
        <v>33</v>
      </c>
      <c r="Z274" t="s">
        <v>33</v>
      </c>
      <c r="AA274" t="s">
        <v>33</v>
      </c>
      <c r="AB274" t="s">
        <v>33</v>
      </c>
      <c r="AC274" t="s">
        <v>33</v>
      </c>
      <c r="AD274" t="s">
        <v>33</v>
      </c>
      <c r="AE274" t="s">
        <v>33</v>
      </c>
      <c r="AF274" t="s">
        <v>33</v>
      </c>
      <c r="AG274" t="s">
        <v>33</v>
      </c>
      <c r="AH274" t="s">
        <v>33</v>
      </c>
      <c r="AI274" t="s">
        <v>33</v>
      </c>
      <c r="AJ274" t="s">
        <v>33</v>
      </c>
      <c r="AK274" t="s">
        <v>33</v>
      </c>
      <c r="AL274" t="s">
        <v>33</v>
      </c>
      <c r="AM274" t="s">
        <v>33</v>
      </c>
      <c r="AN274" t="s">
        <v>33</v>
      </c>
      <c r="AO274" t="s">
        <v>33</v>
      </c>
      <c r="AP274" t="s">
        <v>33</v>
      </c>
      <c r="AQ274" s="169" t="s">
        <v>464</v>
      </c>
      <c r="AR274" t="s">
        <v>34</v>
      </c>
      <c r="AS274" t="s">
        <v>33</v>
      </c>
      <c r="AT274" t="s">
        <v>34</v>
      </c>
      <c r="AU274" t="s">
        <v>33</v>
      </c>
      <c r="AV274" t="s">
        <v>33</v>
      </c>
      <c r="AW274" t="s">
        <v>33</v>
      </c>
      <c r="AX274" t="s">
        <v>33</v>
      </c>
      <c r="AY274" t="s">
        <v>33</v>
      </c>
      <c r="AZ274" t="s">
        <v>33</v>
      </c>
      <c r="BA274" t="s">
        <v>33</v>
      </c>
      <c r="BB274" t="s">
        <v>33</v>
      </c>
      <c r="BC274" t="s">
        <v>33</v>
      </c>
      <c r="BD274" t="s">
        <v>33</v>
      </c>
      <c r="BE274" t="s">
        <v>33</v>
      </c>
      <c r="BF274" t="s">
        <v>33</v>
      </c>
      <c r="BH274" s="233" t="str">
        <f>Data[[#This Row],[Tipo de Muestra]]</f>
        <v>Critica</v>
      </c>
      <c r="BK274">
        <f t="shared" si="714"/>
        <v>1</v>
      </c>
      <c r="BL274">
        <f t="shared" si="715"/>
        <v>1</v>
      </c>
      <c r="BM274">
        <f t="shared" si="672"/>
        <v>1</v>
      </c>
      <c r="BN274">
        <f t="shared" si="673"/>
        <v>1</v>
      </c>
      <c r="BO274">
        <f t="shared" si="674"/>
        <v>1</v>
      </c>
      <c r="BP274">
        <f t="shared" si="675"/>
        <v>1</v>
      </c>
      <c r="BQ274">
        <f t="shared" si="676"/>
        <v>1</v>
      </c>
      <c r="BR274">
        <f t="shared" si="677"/>
        <v>1</v>
      </c>
      <c r="BS274">
        <f t="shared" si="678"/>
        <v>1</v>
      </c>
      <c r="BT274">
        <f t="shared" si="679"/>
        <v>1</v>
      </c>
      <c r="BU274">
        <f t="shared" si="680"/>
        <v>1</v>
      </c>
      <c r="BV274">
        <f t="shared" si="681"/>
        <v>1</v>
      </c>
      <c r="BW274">
        <f t="shared" si="682"/>
        <v>1</v>
      </c>
      <c r="BX274">
        <f t="shared" si="683"/>
        <v>1</v>
      </c>
      <c r="BY274">
        <f t="shared" si="684"/>
        <v>1</v>
      </c>
      <c r="BZ274">
        <f t="shared" si="685"/>
        <v>1</v>
      </c>
      <c r="CA274">
        <f t="shared" si="686"/>
        <v>1</v>
      </c>
      <c r="CB274">
        <f t="shared" si="687"/>
        <v>1</v>
      </c>
      <c r="CC274">
        <f t="shared" si="688"/>
        <v>1</v>
      </c>
      <c r="CD274">
        <f t="shared" si="689"/>
        <v>1</v>
      </c>
      <c r="CE274">
        <f t="shared" si="690"/>
        <v>1</v>
      </c>
      <c r="CF274">
        <f t="shared" si="806"/>
        <v>1</v>
      </c>
      <c r="CG274">
        <f t="shared" si="807"/>
        <v>1</v>
      </c>
      <c r="CH274">
        <f t="shared" si="808"/>
        <v>1</v>
      </c>
      <c r="CI274">
        <f t="shared" si="809"/>
        <v>1</v>
      </c>
      <c r="CJ274">
        <f t="shared" si="810"/>
        <v>1</v>
      </c>
      <c r="CK274">
        <f t="shared" si="811"/>
        <v>1</v>
      </c>
      <c r="CL274">
        <f t="shared" si="812"/>
        <v>1</v>
      </c>
      <c r="CM274">
        <f t="shared" si="813"/>
        <v>1</v>
      </c>
      <c r="CN274">
        <f t="shared" si="814"/>
        <v>1</v>
      </c>
      <c r="CO274">
        <f t="shared" si="815"/>
        <v>1</v>
      </c>
      <c r="CP274">
        <f t="shared" si="816"/>
        <v>1</v>
      </c>
      <c r="CQ274">
        <f t="shared" si="817"/>
        <v>1</v>
      </c>
      <c r="CR274">
        <f t="shared" si="818"/>
        <v>0</v>
      </c>
      <c r="CS274">
        <f t="shared" si="819"/>
        <v>1</v>
      </c>
      <c r="CT274">
        <f t="shared" si="820"/>
        <v>0</v>
      </c>
      <c r="CU274">
        <f t="shared" si="821"/>
        <v>1</v>
      </c>
      <c r="CV274">
        <f t="shared" si="822"/>
        <v>1</v>
      </c>
      <c r="CW274">
        <f t="shared" si="823"/>
        <v>1</v>
      </c>
      <c r="CX274">
        <f t="shared" si="824"/>
        <v>1</v>
      </c>
      <c r="CY274">
        <f t="shared" si="825"/>
        <v>1</v>
      </c>
      <c r="CZ274">
        <f t="shared" si="826"/>
        <v>1</v>
      </c>
      <c r="DA274">
        <f t="shared" si="827"/>
        <v>1</v>
      </c>
      <c r="DB274">
        <f t="shared" si="828"/>
        <v>1</v>
      </c>
      <c r="DC274">
        <f t="shared" si="829"/>
        <v>1</v>
      </c>
      <c r="DD274">
        <f t="shared" si="830"/>
        <v>1</v>
      </c>
      <c r="DE274">
        <f t="shared" si="831"/>
        <v>1</v>
      </c>
      <c r="DF274">
        <f t="shared" si="716"/>
        <v>1</v>
      </c>
      <c r="DG274">
        <f t="shared" si="691"/>
        <v>1</v>
      </c>
      <c r="DH274" s="7">
        <f t="shared" si="717"/>
        <v>0.15</v>
      </c>
      <c r="DI274" s="7">
        <f t="shared" si="718"/>
        <v>0.15</v>
      </c>
      <c r="DJ274" s="7">
        <f t="shared" si="719"/>
        <v>0.15</v>
      </c>
      <c r="DK274" s="7">
        <f t="shared" si="692"/>
        <v>0.15</v>
      </c>
      <c r="DL274" s="7">
        <f t="shared" si="720"/>
        <v>0.3</v>
      </c>
      <c r="DM274" s="7">
        <f t="shared" si="721"/>
        <v>0.3</v>
      </c>
      <c r="DN274" s="7">
        <f t="shared" si="722"/>
        <v>0.3</v>
      </c>
      <c r="DO274" s="7">
        <f t="shared" si="723"/>
        <v>0.3</v>
      </c>
      <c r="DP274" s="7">
        <f>IF(MIN(Data[[#This Row],[¿El agente demuestra escucha activa durante la gestión?6]:[¿El agente parafrasea para confirmar entendimiento?9]])=0,0,30%)</f>
        <v>0.3</v>
      </c>
      <c r="DQ274" s="7">
        <f t="shared" si="724"/>
        <v>0.3</v>
      </c>
      <c r="DR274" s="7">
        <f t="shared" si="725"/>
        <v>0.3</v>
      </c>
      <c r="DS274" s="7">
        <f t="shared" si="726"/>
        <v>0.3</v>
      </c>
      <c r="DT274" s="7">
        <f t="shared" si="727"/>
        <v>0.3</v>
      </c>
      <c r="DU274" s="7">
        <f>IF(MIN(Data[[#This Row],[¿El agente adapta su comunicación al cliente?11]:[¿El agente utiliza el plural corporativo correctamente?14]])=0,0,30%)</f>
        <v>0.3</v>
      </c>
      <c r="DV274" s="7">
        <f t="shared" si="728"/>
        <v>0.25</v>
      </c>
      <c r="DW274" s="7">
        <f t="shared" si="693"/>
        <v>0.25</v>
      </c>
      <c r="DX274" s="7">
        <f t="shared" si="694"/>
        <v>1</v>
      </c>
      <c r="DY274" s="7">
        <f t="shared" si="832"/>
        <v>1</v>
      </c>
      <c r="DZ274" s="7">
        <f t="shared" si="833"/>
        <v>1</v>
      </c>
      <c r="EA274" s="7">
        <f t="shared" si="834"/>
        <v>1</v>
      </c>
      <c r="EB274" s="7">
        <f t="shared" si="835"/>
        <v>1</v>
      </c>
      <c r="EC274" s="7">
        <f t="shared" si="695"/>
        <v>1</v>
      </c>
      <c r="ED274" s="7">
        <f t="shared" si="729"/>
        <v>1</v>
      </c>
      <c r="EE274" s="7">
        <f t="shared" si="730"/>
        <v>1</v>
      </c>
      <c r="EF274" s="7">
        <f>IF(SUM(Data[[#This Row],[¿El agente presenta correctamente los beneficios del producto?23]:[¿El agente comunica beneficios emocionales al cliente?24]])=200%,100%,0%)</f>
        <v>1</v>
      </c>
      <c r="EG274" s="7">
        <f t="shared" si="731"/>
        <v>1</v>
      </c>
      <c r="EH274" s="7">
        <f t="shared" si="732"/>
        <v>1</v>
      </c>
      <c r="EI274" s="7">
        <f t="shared" si="733"/>
        <v>1</v>
      </c>
      <c r="EJ274" s="7">
        <f t="shared" si="696"/>
        <v>1</v>
      </c>
      <c r="EK274" s="7">
        <f t="shared" si="734"/>
        <v>1</v>
      </c>
      <c r="EL274" s="7">
        <f>+Data[[#This Row],[¿El agente explica los términos y condiciones del servicio?28]]</f>
        <v>1</v>
      </c>
      <c r="EM274" s="7">
        <f t="shared" si="735"/>
        <v>1</v>
      </c>
      <c r="EN274" s="7">
        <f>+Data[[#This Row],[¿El agente identifica correctamente la solicitud del cliente? 2]]</f>
        <v>1</v>
      </c>
      <c r="EO274" s="7">
        <f t="shared" si="736"/>
        <v>1</v>
      </c>
      <c r="EP274" s="7">
        <f t="shared" si="737"/>
        <v>1</v>
      </c>
      <c r="EQ274" s="7">
        <f t="shared" si="738"/>
        <v>1</v>
      </c>
      <c r="ER274" s="7">
        <f t="shared" si="697"/>
        <v>1</v>
      </c>
      <c r="ES274" s="7">
        <f t="shared" si="739"/>
        <v>1</v>
      </c>
      <c r="ET274" s="7">
        <f t="shared" si="740"/>
        <v>1</v>
      </c>
      <c r="EU274" s="7">
        <f t="shared" si="698"/>
        <v>1</v>
      </c>
      <c r="EV274" s="7">
        <f t="shared" si="741"/>
        <v>1</v>
      </c>
      <c r="EW274" s="7">
        <f t="shared" si="742"/>
        <v>1</v>
      </c>
      <c r="EX274" s="7">
        <f t="shared" si="836"/>
        <v>1</v>
      </c>
      <c r="EY274" s="7">
        <f t="shared" si="837"/>
        <v>1</v>
      </c>
      <c r="EZ274" s="7">
        <f t="shared" si="743"/>
        <v>1</v>
      </c>
      <c r="FA274" s="7">
        <f t="shared" si="838"/>
        <v>0</v>
      </c>
      <c r="FB274" s="7">
        <f t="shared" si="699"/>
        <v>0</v>
      </c>
      <c r="FC274" s="7">
        <f t="shared" si="700"/>
        <v>0</v>
      </c>
      <c r="FD274" s="7">
        <f t="shared" si="744"/>
        <v>0</v>
      </c>
      <c r="FE274" s="7">
        <f t="shared" si="745"/>
        <v>1</v>
      </c>
      <c r="FF274" s="7">
        <f t="shared" si="746"/>
        <v>0</v>
      </c>
      <c r="FG274" s="7">
        <f t="shared" si="747"/>
        <v>1</v>
      </c>
      <c r="FH274" s="7">
        <f t="shared" si="748"/>
        <v>1</v>
      </c>
      <c r="FI274" s="7">
        <f t="shared" si="749"/>
        <v>1</v>
      </c>
      <c r="FJ274" s="7">
        <f t="shared" si="701"/>
        <v>0</v>
      </c>
      <c r="FK274" s="7">
        <f t="shared" si="750"/>
        <v>1</v>
      </c>
      <c r="FL274" s="7">
        <f>+Data[[#This Row],[¿El agente gestiona la oferta según la campaña vigente?48]]</f>
        <v>1</v>
      </c>
      <c r="FM274" s="7">
        <f t="shared" si="751"/>
        <v>1</v>
      </c>
      <c r="FN274" s="7">
        <f t="shared" si="752"/>
        <v>1</v>
      </c>
      <c r="FO274" s="7">
        <f t="shared" si="753"/>
        <v>1</v>
      </c>
      <c r="FP274" s="7">
        <f t="shared" si="702"/>
        <v>1</v>
      </c>
      <c r="FQ274" s="7">
        <f t="shared" si="754"/>
        <v>1</v>
      </c>
      <c r="FR274" s="7">
        <f>+Data[[#This Row],[¿El agente registra correctamente todas las interacciones?52]]</f>
        <v>1</v>
      </c>
      <c r="FS274" s="7">
        <f t="shared" si="703"/>
        <v>0</v>
      </c>
      <c r="FT274" s="242">
        <f t="shared" si="755"/>
        <v>1</v>
      </c>
      <c r="FU274" s="7">
        <f>+Data[[#This Row],[¿El agente confirma la titularidad del cliente adecuadamente?53]]</f>
        <v>1</v>
      </c>
      <c r="FV274" s="242">
        <f t="shared" si="756"/>
        <v>1</v>
      </c>
      <c r="FW274" s="242">
        <f t="shared" si="757"/>
        <v>1</v>
      </c>
      <c r="FX274" s="7">
        <f t="shared" si="704"/>
        <v>1</v>
      </c>
      <c r="FY274" s="242">
        <f t="shared" si="758"/>
        <v>1</v>
      </c>
      <c r="FZ274" s="7">
        <f>+Data[[#This Row],[¿El agente evita compartir información sensible?56]]</f>
        <v>1</v>
      </c>
      <c r="GA274" s="7">
        <f t="shared" si="705"/>
        <v>1</v>
      </c>
      <c r="GB274" s="7">
        <f t="shared" si="706"/>
        <v>0.1</v>
      </c>
      <c r="GC274" s="7">
        <f t="shared" si="707"/>
        <v>0</v>
      </c>
      <c r="GD274" s="234">
        <f t="shared" si="708"/>
        <v>0</v>
      </c>
      <c r="GE274" s="234">
        <f t="shared" si="709"/>
        <v>0.3</v>
      </c>
      <c r="GF274" s="7">
        <f t="shared" si="710"/>
        <v>0.4</v>
      </c>
      <c r="GG274">
        <f>1</f>
        <v>1</v>
      </c>
      <c r="GH274">
        <f t="shared" si="759"/>
        <v>1</v>
      </c>
      <c r="GI274" t="str">
        <f t="shared" si="760"/>
        <v/>
      </c>
      <c r="GJ274" t="str">
        <f t="shared" si="761"/>
        <v/>
      </c>
      <c r="GK274" t="str">
        <f t="shared" si="762"/>
        <v/>
      </c>
      <c r="GN274" t="str">
        <f t="shared" si="763"/>
        <v/>
      </c>
      <c r="GO274" t="str">
        <f t="shared" si="764"/>
        <v/>
      </c>
      <c r="GP274" t="str">
        <f t="shared" si="765"/>
        <v/>
      </c>
      <c r="GQ274" t="str">
        <f t="shared" si="766"/>
        <v/>
      </c>
      <c r="GR274" t="str">
        <f t="shared" si="767"/>
        <v/>
      </c>
      <c r="GS274" t="str">
        <f t="shared" si="768"/>
        <v/>
      </c>
      <c r="GT274" t="str">
        <f t="shared" si="769"/>
        <v/>
      </c>
      <c r="GU274" t="e">
        <f>IF(#REF!="No",#REF!,"")</f>
        <v>#REF!</v>
      </c>
      <c r="GV274" t="str">
        <f t="shared" si="770"/>
        <v/>
      </c>
      <c r="GW274" t="str">
        <f t="shared" si="771"/>
        <v/>
      </c>
      <c r="GX274" t="str">
        <f t="shared" si="772"/>
        <v/>
      </c>
      <c r="GY274" t="str">
        <f t="shared" si="773"/>
        <v/>
      </c>
      <c r="GZ274" t="str">
        <f t="shared" si="774"/>
        <v/>
      </c>
      <c r="HA274" t="str">
        <f t="shared" si="775"/>
        <v/>
      </c>
      <c r="HB274" t="str">
        <f t="shared" si="776"/>
        <v/>
      </c>
      <c r="HC274" t="str">
        <f t="shared" si="777"/>
        <v/>
      </c>
      <c r="HD274" t="str">
        <f t="shared" si="778"/>
        <v/>
      </c>
      <c r="HE274" t="str">
        <f t="shared" si="779"/>
        <v/>
      </c>
      <c r="HF274" t="str">
        <f t="shared" si="780"/>
        <v/>
      </c>
      <c r="HG274" t="str">
        <f t="shared" si="781"/>
        <v/>
      </c>
      <c r="HH274" t="str">
        <f t="shared" si="782"/>
        <v/>
      </c>
      <c r="HI274" t="str">
        <f t="shared" si="783"/>
        <v/>
      </c>
      <c r="HJ274" t="str">
        <f t="shared" si="784"/>
        <v/>
      </c>
      <c r="HK274" t="str">
        <f t="shared" si="785"/>
        <v/>
      </c>
      <c r="HL274" t="str">
        <f t="shared" si="786"/>
        <v/>
      </c>
      <c r="HM274" t="str">
        <f t="shared" si="787"/>
        <v/>
      </c>
      <c r="HN274" t="str">
        <f t="shared" si="788"/>
        <v/>
      </c>
      <c r="HO274" t="str">
        <f t="shared" si="789"/>
        <v/>
      </c>
      <c r="HP274" t="str">
        <f t="shared" si="790"/>
        <v/>
      </c>
      <c r="HQ274" t="e">
        <f>IF(#REF!="No",#REF!,"")</f>
        <v>#REF!</v>
      </c>
      <c r="HR274" t="e">
        <f>IF(#REF!="No",#REF!,"")</f>
        <v>#REF!</v>
      </c>
      <c r="HS274" t="str">
        <f t="shared" si="791"/>
        <v xml:space="preserve">¿El agente ofrece adecuadamente un producto adicional? </v>
      </c>
      <c r="HT274" t="str">
        <f t="shared" si="792"/>
        <v/>
      </c>
      <c r="HU274" t="str">
        <f t="shared" si="793"/>
        <v xml:space="preserve">¿El agente indaga o sondea adecuadamente las necesidades del cliente? </v>
      </c>
      <c r="HV274" t="str">
        <f t="shared" si="794"/>
        <v/>
      </c>
      <c r="HW274" t="str">
        <f t="shared" si="795"/>
        <v/>
      </c>
      <c r="HX274" t="str">
        <f t="shared" si="796"/>
        <v/>
      </c>
      <c r="HY274" t="str">
        <f t="shared" si="797"/>
        <v/>
      </c>
      <c r="HZ274" t="str">
        <f t="shared" si="798"/>
        <v/>
      </c>
      <c r="IA274" t="str">
        <f t="shared" si="799"/>
        <v/>
      </c>
      <c r="IB274" t="str">
        <f t="shared" si="800"/>
        <v/>
      </c>
      <c r="IC274" t="str">
        <f t="shared" si="801"/>
        <v/>
      </c>
      <c r="ID274" t="str">
        <f t="shared" si="802"/>
        <v/>
      </c>
      <c r="IE274" t="str">
        <f t="shared" si="803"/>
        <v/>
      </c>
      <c r="IF274" t="str">
        <f t="shared" si="804"/>
        <v/>
      </c>
      <c r="IG274" t="str">
        <f t="shared" si="805"/>
        <v/>
      </c>
      <c r="IH274" t="str">
        <f>A274&amp;" "&amp;F274&amp;" "&amp;Data[[#This Row],[mes]]</f>
        <v>Roberto Palacios Outbound jun-26</v>
      </c>
      <c r="II274">
        <f t="shared" si="840"/>
        <v>2</v>
      </c>
      <c r="IJ274">
        <f t="shared" si="711"/>
        <v>0</v>
      </c>
      <c r="IK274">
        <f>IF(Data[[#This Row],[Muestra Critica]]&gt;0,Data[[#This Row],[Muestra Critica]],"")</f>
        <v>1</v>
      </c>
      <c r="IL274">
        <f>IF(IK274="","",COUNTIF($IK$3:$IK691,IK274))</f>
        <v>397</v>
      </c>
      <c r="IM274">
        <f t="shared" si="712"/>
        <v>0</v>
      </c>
      <c r="IN274" t="str">
        <f t="shared" si="839"/>
        <v>jun-26</v>
      </c>
      <c r="IS274" t="str">
        <f ca="1">IFERROR(_xlfn.XLOOKUP(A:A,HC!B:B,HC!E:E,,0),0)</f>
        <v>&gt; 60 dias</v>
      </c>
    </row>
    <row r="275" spans="1:253" ht="15.5">
      <c r="A275" s="235" t="s">
        <v>340</v>
      </c>
      <c r="B275" s="235">
        <v>67010917</v>
      </c>
      <c r="C275" s="236">
        <v>46188</v>
      </c>
      <c r="D275" s="235" t="s">
        <v>449</v>
      </c>
      <c r="E275" s="205" t="s">
        <v>434</v>
      </c>
      <c r="F275" s="235" t="s">
        <v>32</v>
      </c>
      <c r="G275" s="235" t="s">
        <v>436</v>
      </c>
      <c r="H275" s="235" t="s">
        <v>457</v>
      </c>
      <c r="I275" s="237" t="s">
        <v>447</v>
      </c>
      <c r="J275" s="78" t="s">
        <v>33</v>
      </c>
      <c r="K275" s="78" t="s">
        <v>33</v>
      </c>
      <c r="L275" s="78" t="s">
        <v>33</v>
      </c>
      <c r="M275" s="78" t="s">
        <v>33</v>
      </c>
      <c r="N275" s="78" t="s">
        <v>33</v>
      </c>
      <c r="O275" s="78" t="s">
        <v>33</v>
      </c>
      <c r="P275" s="78" t="s">
        <v>33</v>
      </c>
      <c r="Q275" s="78" t="s">
        <v>33</v>
      </c>
      <c r="R275" s="78" t="s">
        <v>33</v>
      </c>
      <c r="S275" s="78" t="s">
        <v>33</v>
      </c>
      <c r="T275" s="78" t="s">
        <v>34</v>
      </c>
      <c r="U275" s="78" t="s">
        <v>33</v>
      </c>
      <c r="V275" s="78" t="s">
        <v>33</v>
      </c>
      <c r="W275" s="78" t="s">
        <v>33</v>
      </c>
      <c r="X275" s="78" t="s">
        <v>33</v>
      </c>
      <c r="Y275" t="s">
        <v>33</v>
      </c>
      <c r="Z275" t="s">
        <v>33</v>
      </c>
      <c r="AA275" t="s">
        <v>33</v>
      </c>
      <c r="AB275" t="s">
        <v>33</v>
      </c>
      <c r="AC275" t="s">
        <v>33</v>
      </c>
      <c r="AD275" t="s">
        <v>33</v>
      </c>
      <c r="AE275" t="s">
        <v>34</v>
      </c>
      <c r="AF275" t="s">
        <v>33</v>
      </c>
      <c r="AG275" t="s">
        <v>33</v>
      </c>
      <c r="AH275" t="s">
        <v>33</v>
      </c>
      <c r="AI275" t="s">
        <v>33</v>
      </c>
      <c r="AJ275" t="s">
        <v>33</v>
      </c>
      <c r="AK275" t="s">
        <v>33</v>
      </c>
      <c r="AL275" t="s">
        <v>33</v>
      </c>
      <c r="AM275" t="s">
        <v>33</v>
      </c>
      <c r="AN275" t="s">
        <v>33</v>
      </c>
      <c r="AO275" t="s">
        <v>33</v>
      </c>
      <c r="AP275" t="s">
        <v>33</v>
      </c>
      <c r="AQ275" s="169" t="s">
        <v>464</v>
      </c>
      <c r="AR275" t="s">
        <v>33</v>
      </c>
      <c r="AS275" t="s">
        <v>33</v>
      </c>
      <c r="AT275" t="s">
        <v>33</v>
      </c>
      <c r="AU275" t="s">
        <v>33</v>
      </c>
      <c r="AV275" t="s">
        <v>33</v>
      </c>
      <c r="AW275" t="s">
        <v>33</v>
      </c>
      <c r="AX275" t="s">
        <v>33</v>
      </c>
      <c r="AY275" t="s">
        <v>33</v>
      </c>
      <c r="AZ275" t="s">
        <v>33</v>
      </c>
      <c r="BA275" t="s">
        <v>33</v>
      </c>
      <c r="BB275" t="s">
        <v>33</v>
      </c>
      <c r="BC275" t="s">
        <v>33</v>
      </c>
      <c r="BD275" t="s">
        <v>33</v>
      </c>
      <c r="BE275" t="s">
        <v>33</v>
      </c>
      <c r="BF275" t="s">
        <v>33</v>
      </c>
      <c r="BH275" s="233" t="str">
        <f>Data[[#This Row],[Tipo de Muestra]]</f>
        <v>Critica</v>
      </c>
      <c r="BK275">
        <f t="shared" si="714"/>
        <v>1</v>
      </c>
      <c r="BL275">
        <f t="shared" si="715"/>
        <v>1</v>
      </c>
      <c r="BM275">
        <f t="shared" ref="BM275:BM291" si="841">IF(OR(L275="Si",L275="N/A"),1,0)</f>
        <v>1</v>
      </c>
      <c r="BN275">
        <f t="shared" ref="BN275:BN291" si="842">IF(OR(M275="Si",M275="N/A"),1,0)</f>
        <v>1</v>
      </c>
      <c r="BO275">
        <f t="shared" ref="BO275:BO291" si="843">IF(OR(N275="Si",N275="N/A"),1,0)</f>
        <v>1</v>
      </c>
      <c r="BP275">
        <f t="shared" ref="BP275:BP291" si="844">IF(OR(O275="Si",O275="N/A"),1,0)</f>
        <v>1</v>
      </c>
      <c r="BQ275">
        <f t="shared" ref="BQ275:BQ291" si="845">IF(OR(P275="Si",P275="N/A"),1,0)</f>
        <v>1</v>
      </c>
      <c r="BR275">
        <f t="shared" ref="BR275:BR291" si="846">IF(OR(Q275="Si",Q275="N/A"),1,0)</f>
        <v>1</v>
      </c>
      <c r="BS275">
        <f t="shared" ref="BS275:BS291" si="847">IF(OR(R275="Si",R275="N/A"),1,0)</f>
        <v>1</v>
      </c>
      <c r="BT275">
        <f t="shared" ref="BT275:BT291" si="848">IF(OR(S275="Si",S275="N/A"),1,0)</f>
        <v>1</v>
      </c>
      <c r="BU275">
        <f t="shared" ref="BU275:BU291" si="849">IF(OR(T275="Si",T275="N/A"),1,0)</f>
        <v>0</v>
      </c>
      <c r="BV275">
        <f t="shared" ref="BV275:BV291" si="850">IF(OR(U275="Si",U275="N/A"),1,0)</f>
        <v>1</v>
      </c>
      <c r="BW275">
        <f t="shared" ref="BW275:BW291" si="851">IF(OR(V275="Si",V275="N/A"),1,0)</f>
        <v>1</v>
      </c>
      <c r="BX275">
        <f t="shared" ref="BX275:BX291" si="852">IF(OR(W275="Si",W275="N/A"),1,0)</f>
        <v>1</v>
      </c>
      <c r="BY275">
        <f t="shared" ref="BY275:BY291" si="853">IF(OR(X275="Si",X275="N/A"),1,0)</f>
        <v>1</v>
      </c>
      <c r="BZ275">
        <f t="shared" ref="BZ275:BZ291" si="854">IF(OR(Y275="Si",Y275="N/A"),1,0)</f>
        <v>1</v>
      </c>
      <c r="CA275">
        <f t="shared" ref="CA275:CA291" si="855">IF(OR(Z275="Si",Z275="N/A"),1,0)</f>
        <v>1</v>
      </c>
      <c r="CB275">
        <f t="shared" ref="CB275:CB291" si="856">IF(OR(AA275="Si",AA275="N/A"),1,0)</f>
        <v>1</v>
      </c>
      <c r="CC275">
        <f t="shared" ref="CC275:CC291" si="857">IF(OR(AB275="Si",AB275="N/A"),1,0)</f>
        <v>1</v>
      </c>
      <c r="CD275">
        <f t="shared" ref="CD275:CD291" si="858">IF(OR(AC275="Si",AC275="N/A"),1,0)</f>
        <v>1</v>
      </c>
      <c r="CE275">
        <f t="shared" ref="CE275:CE291" si="859">IF(OR(AD275="Si",AD275="N/A"),1,0)</f>
        <v>1</v>
      </c>
      <c r="CF275">
        <f t="shared" si="806"/>
        <v>1</v>
      </c>
      <c r="CG275">
        <f t="shared" si="807"/>
        <v>1</v>
      </c>
      <c r="CH275">
        <f t="shared" si="808"/>
        <v>1</v>
      </c>
      <c r="CI275">
        <f t="shared" si="809"/>
        <v>1</v>
      </c>
      <c r="CJ275">
        <f t="shared" si="810"/>
        <v>1</v>
      </c>
      <c r="CK275">
        <f t="shared" si="811"/>
        <v>1</v>
      </c>
      <c r="CL275">
        <f t="shared" si="812"/>
        <v>1</v>
      </c>
      <c r="CM275">
        <f t="shared" si="813"/>
        <v>1</v>
      </c>
      <c r="CN275">
        <f t="shared" si="814"/>
        <v>1</v>
      </c>
      <c r="CO275">
        <f t="shared" si="815"/>
        <v>1</v>
      </c>
      <c r="CP275">
        <f t="shared" si="816"/>
        <v>1</v>
      </c>
      <c r="CQ275">
        <f t="shared" si="817"/>
        <v>1</v>
      </c>
      <c r="CR275">
        <f t="shared" si="818"/>
        <v>1</v>
      </c>
      <c r="CS275">
        <f t="shared" si="819"/>
        <v>1</v>
      </c>
      <c r="CT275">
        <f t="shared" si="820"/>
        <v>1</v>
      </c>
      <c r="CU275">
        <f t="shared" si="821"/>
        <v>1</v>
      </c>
      <c r="CV275">
        <f t="shared" si="822"/>
        <v>1</v>
      </c>
      <c r="CW275">
        <f t="shared" si="823"/>
        <v>1</v>
      </c>
      <c r="CX275">
        <f t="shared" si="824"/>
        <v>1</v>
      </c>
      <c r="CY275">
        <f t="shared" si="825"/>
        <v>1</v>
      </c>
      <c r="CZ275">
        <f t="shared" si="826"/>
        <v>1</v>
      </c>
      <c r="DA275">
        <f t="shared" si="827"/>
        <v>1</v>
      </c>
      <c r="DB275">
        <f t="shared" si="828"/>
        <v>1</v>
      </c>
      <c r="DC275">
        <f t="shared" si="829"/>
        <v>1</v>
      </c>
      <c r="DD275">
        <f t="shared" si="830"/>
        <v>1</v>
      </c>
      <c r="DE275">
        <f t="shared" si="831"/>
        <v>1</v>
      </c>
      <c r="DF275">
        <f t="shared" si="716"/>
        <v>1</v>
      </c>
      <c r="DG275">
        <f t="shared" ref="DG275:DG291" si="860">IF(OR(BF275="Si",BF275="N/A"),1,0)</f>
        <v>1</v>
      </c>
      <c r="DH275" s="7">
        <f t="shared" si="717"/>
        <v>0.15</v>
      </c>
      <c r="DI275" s="7">
        <f t="shared" si="718"/>
        <v>0.15</v>
      </c>
      <c r="DJ275" s="7">
        <f t="shared" si="719"/>
        <v>0.15</v>
      </c>
      <c r="DK275" s="7">
        <f t="shared" si="692"/>
        <v>0.15</v>
      </c>
      <c r="DL275" s="7">
        <f t="shared" si="720"/>
        <v>0.3</v>
      </c>
      <c r="DM275" s="7">
        <f t="shared" si="721"/>
        <v>0.3</v>
      </c>
      <c r="DN275" s="7">
        <f t="shared" si="722"/>
        <v>0.3</v>
      </c>
      <c r="DO275" s="7">
        <f t="shared" si="723"/>
        <v>0.3</v>
      </c>
      <c r="DP275" s="7">
        <f>IF(MIN(Data[[#This Row],[¿El agente demuestra escucha activa durante la gestión?6]:[¿El agente parafrasea para confirmar entendimiento?9]])=0,0,30%)</f>
        <v>0.3</v>
      </c>
      <c r="DQ275" s="7">
        <f t="shared" si="724"/>
        <v>0.3</v>
      </c>
      <c r="DR275" s="7">
        <f t="shared" si="725"/>
        <v>0.3</v>
      </c>
      <c r="DS275" s="7">
        <f t="shared" si="726"/>
        <v>0.3</v>
      </c>
      <c r="DT275" s="7">
        <f t="shared" si="727"/>
        <v>0</v>
      </c>
      <c r="DU275" s="7">
        <f>IF(MIN(Data[[#This Row],[¿El agente adapta su comunicación al cliente?11]:[¿El agente utiliza el plural corporativo correctamente?14]])=0,0,30%)</f>
        <v>0</v>
      </c>
      <c r="DV275" s="7">
        <f t="shared" si="728"/>
        <v>0.25</v>
      </c>
      <c r="DW275" s="7">
        <f t="shared" si="693"/>
        <v>0.25</v>
      </c>
      <c r="DX275" s="7">
        <f t="shared" si="694"/>
        <v>0.7</v>
      </c>
      <c r="DY275" s="7">
        <f t="shared" si="832"/>
        <v>1</v>
      </c>
      <c r="DZ275" s="7">
        <f t="shared" si="833"/>
        <v>1</v>
      </c>
      <c r="EA275" s="7">
        <f t="shared" si="834"/>
        <v>1</v>
      </c>
      <c r="EB275" s="7">
        <f t="shared" si="835"/>
        <v>1</v>
      </c>
      <c r="EC275" s="7">
        <f t="shared" si="695"/>
        <v>1</v>
      </c>
      <c r="ED275" s="7">
        <f t="shared" si="729"/>
        <v>1</v>
      </c>
      <c r="EE275" s="7">
        <f t="shared" si="730"/>
        <v>1</v>
      </c>
      <c r="EF275" s="7">
        <f>IF(SUM(Data[[#This Row],[¿El agente presenta correctamente los beneficios del producto?23]:[¿El agente comunica beneficios emocionales al cliente?24]])=200%,100%,0%)</f>
        <v>1</v>
      </c>
      <c r="EG275" s="7">
        <f t="shared" si="731"/>
        <v>1</v>
      </c>
      <c r="EH275" s="7">
        <f t="shared" si="732"/>
        <v>1</v>
      </c>
      <c r="EI275" s="7">
        <f t="shared" si="733"/>
        <v>1</v>
      </c>
      <c r="EJ275" s="7">
        <f t="shared" si="696"/>
        <v>1</v>
      </c>
      <c r="EK275" s="7">
        <f t="shared" si="734"/>
        <v>0</v>
      </c>
      <c r="EL275" s="7">
        <f>+Data[[#This Row],[¿El agente explica los términos y condiciones del servicio?28]]</f>
        <v>0</v>
      </c>
      <c r="EM275" s="7">
        <f t="shared" si="735"/>
        <v>1</v>
      </c>
      <c r="EN275" s="7">
        <f>+Data[[#This Row],[¿El agente identifica correctamente la solicitud del cliente? 2]]</f>
        <v>1</v>
      </c>
      <c r="EO275" s="7">
        <f t="shared" si="736"/>
        <v>1</v>
      </c>
      <c r="EP275" s="7">
        <f t="shared" si="737"/>
        <v>1</v>
      </c>
      <c r="EQ275" s="7">
        <f t="shared" si="738"/>
        <v>1</v>
      </c>
      <c r="ER275" s="7">
        <f t="shared" si="697"/>
        <v>1</v>
      </c>
      <c r="ES275" s="7">
        <f t="shared" si="739"/>
        <v>1</v>
      </c>
      <c r="ET275" s="7">
        <f t="shared" si="740"/>
        <v>1</v>
      </c>
      <c r="EU275" s="7">
        <f t="shared" si="698"/>
        <v>1</v>
      </c>
      <c r="EV275" s="7">
        <f t="shared" si="741"/>
        <v>1</v>
      </c>
      <c r="EW275" s="7">
        <f t="shared" si="742"/>
        <v>1</v>
      </c>
      <c r="EX275" s="7">
        <f t="shared" si="836"/>
        <v>1</v>
      </c>
      <c r="EY275" s="7">
        <f t="shared" si="837"/>
        <v>1</v>
      </c>
      <c r="EZ275" s="7">
        <f t="shared" si="743"/>
        <v>1</v>
      </c>
      <c r="FA275" s="7">
        <f t="shared" si="838"/>
        <v>1</v>
      </c>
      <c r="FB275" s="7">
        <f t="shared" si="699"/>
        <v>1</v>
      </c>
      <c r="FC275" s="7">
        <f t="shared" si="700"/>
        <v>0</v>
      </c>
      <c r="FD275" s="7">
        <f t="shared" si="744"/>
        <v>1</v>
      </c>
      <c r="FE275" s="7">
        <f t="shared" si="745"/>
        <v>1</v>
      </c>
      <c r="FF275" s="7">
        <f t="shared" si="746"/>
        <v>1</v>
      </c>
      <c r="FG275" s="7">
        <f t="shared" si="747"/>
        <v>1</v>
      </c>
      <c r="FH275" s="7">
        <f t="shared" si="748"/>
        <v>1</v>
      </c>
      <c r="FI275" s="7">
        <f t="shared" si="749"/>
        <v>1</v>
      </c>
      <c r="FJ275" s="7">
        <f t="shared" si="701"/>
        <v>1</v>
      </c>
      <c r="FK275" s="7">
        <f t="shared" si="750"/>
        <v>1</v>
      </c>
      <c r="FL275" s="7">
        <f>+Data[[#This Row],[¿El agente gestiona la oferta según la campaña vigente?48]]</f>
        <v>1</v>
      </c>
      <c r="FM275" s="7">
        <f t="shared" si="751"/>
        <v>1</v>
      </c>
      <c r="FN275" s="7">
        <f t="shared" si="752"/>
        <v>1</v>
      </c>
      <c r="FO275" s="7">
        <f t="shared" si="753"/>
        <v>1</v>
      </c>
      <c r="FP275" s="7">
        <f t="shared" si="702"/>
        <v>1</v>
      </c>
      <c r="FQ275" s="7">
        <f t="shared" si="754"/>
        <v>1</v>
      </c>
      <c r="FR275" s="7">
        <f>+Data[[#This Row],[¿El agente registra correctamente todas las interacciones?52]]</f>
        <v>1</v>
      </c>
      <c r="FS275" s="7">
        <f t="shared" si="703"/>
        <v>1</v>
      </c>
      <c r="FT275" s="242">
        <f t="shared" si="755"/>
        <v>1</v>
      </c>
      <c r="FU275" s="7">
        <f>+Data[[#This Row],[¿El agente confirma la titularidad del cliente adecuadamente?53]]</f>
        <v>1</v>
      </c>
      <c r="FV275" s="242">
        <f t="shared" si="756"/>
        <v>1</v>
      </c>
      <c r="FW275" s="242">
        <f t="shared" si="757"/>
        <v>1</v>
      </c>
      <c r="FX275" s="7">
        <f t="shared" si="704"/>
        <v>1</v>
      </c>
      <c r="FY275" s="242">
        <f t="shared" si="758"/>
        <v>1</v>
      </c>
      <c r="FZ275" s="7">
        <f>+Data[[#This Row],[¿El agente evita compartir información sensible?56]]</f>
        <v>1</v>
      </c>
      <c r="GA275" s="7">
        <f t="shared" si="705"/>
        <v>1</v>
      </c>
      <c r="GB275" s="7">
        <f t="shared" si="706"/>
        <v>6.9999999999999993E-2</v>
      </c>
      <c r="GC275" s="7">
        <f t="shared" si="707"/>
        <v>0</v>
      </c>
      <c r="GD275" s="234">
        <f t="shared" si="708"/>
        <v>0.3</v>
      </c>
      <c r="GE275" s="234">
        <f t="shared" si="709"/>
        <v>0.3</v>
      </c>
      <c r="GF275" s="7">
        <f t="shared" si="710"/>
        <v>0.66999999999999993</v>
      </c>
      <c r="GG275">
        <f>1</f>
        <v>1</v>
      </c>
      <c r="GH275">
        <f t="shared" si="759"/>
        <v>1</v>
      </c>
      <c r="GI275" t="str">
        <f t="shared" si="760"/>
        <v/>
      </c>
      <c r="GJ275" t="str">
        <f t="shared" si="761"/>
        <v/>
      </c>
      <c r="GK275" t="str">
        <f t="shared" si="762"/>
        <v/>
      </c>
      <c r="GN275" t="str">
        <f t="shared" si="763"/>
        <v/>
      </c>
      <c r="GO275" t="str">
        <f t="shared" si="764"/>
        <v/>
      </c>
      <c r="GP275" t="str">
        <f t="shared" si="765"/>
        <v/>
      </c>
      <c r="GQ275" t="str">
        <f t="shared" si="766"/>
        <v/>
      </c>
      <c r="GR275" t="str">
        <f t="shared" si="767"/>
        <v/>
      </c>
      <c r="GS275" t="str">
        <f t="shared" si="768"/>
        <v xml:space="preserve">¿El agente utiliza el plural corporativo correctamente? </v>
      </c>
      <c r="GT275" t="str">
        <f t="shared" si="769"/>
        <v/>
      </c>
      <c r="GU275" t="e">
        <f>IF(#REF!="No",#REF!,"")</f>
        <v>#REF!</v>
      </c>
      <c r="GV275" t="str">
        <f t="shared" si="770"/>
        <v/>
      </c>
      <c r="GW275" t="str">
        <f t="shared" si="771"/>
        <v/>
      </c>
      <c r="GX275" t="str">
        <f t="shared" si="772"/>
        <v/>
      </c>
      <c r="GY275" t="str">
        <f t="shared" si="773"/>
        <v/>
      </c>
      <c r="GZ275" t="str">
        <f t="shared" si="774"/>
        <v/>
      </c>
      <c r="HA275" t="str">
        <f t="shared" si="775"/>
        <v/>
      </c>
      <c r="HB275" t="str">
        <f t="shared" si="776"/>
        <v/>
      </c>
      <c r="HC275" t="str">
        <f t="shared" si="777"/>
        <v/>
      </c>
      <c r="HD275" t="str">
        <f t="shared" si="778"/>
        <v/>
      </c>
      <c r="HE275" t="str">
        <f t="shared" si="779"/>
        <v>¿El agente explica los términos y condiciones del servicio?</v>
      </c>
      <c r="HF275" t="str">
        <f t="shared" si="780"/>
        <v/>
      </c>
      <c r="HG275" t="str">
        <f t="shared" si="781"/>
        <v/>
      </c>
      <c r="HH275" t="str">
        <f t="shared" si="782"/>
        <v/>
      </c>
      <c r="HI275" t="str">
        <f t="shared" si="783"/>
        <v/>
      </c>
      <c r="HJ275" t="str">
        <f t="shared" si="784"/>
        <v/>
      </c>
      <c r="HK275" t="str">
        <f t="shared" si="785"/>
        <v/>
      </c>
      <c r="HL275" t="str">
        <f t="shared" si="786"/>
        <v/>
      </c>
      <c r="HM275" t="str">
        <f t="shared" si="787"/>
        <v/>
      </c>
      <c r="HN275" t="str">
        <f t="shared" si="788"/>
        <v/>
      </c>
      <c r="HO275" t="str">
        <f t="shared" si="789"/>
        <v/>
      </c>
      <c r="HP275" t="str">
        <f t="shared" si="790"/>
        <v/>
      </c>
      <c r="HQ275" t="e">
        <f>IF(#REF!="No",#REF!,"")</f>
        <v>#REF!</v>
      </c>
      <c r="HR275" t="e">
        <f>IF(#REF!="No",#REF!,"")</f>
        <v>#REF!</v>
      </c>
      <c r="HS275" t="str">
        <f t="shared" si="791"/>
        <v/>
      </c>
      <c r="HT275" t="str">
        <f t="shared" si="792"/>
        <v/>
      </c>
      <c r="HU275" t="str">
        <f t="shared" si="793"/>
        <v/>
      </c>
      <c r="HV275" t="str">
        <f t="shared" si="794"/>
        <v/>
      </c>
      <c r="HW275" t="str">
        <f t="shared" si="795"/>
        <v/>
      </c>
      <c r="HX275" t="str">
        <f t="shared" si="796"/>
        <v/>
      </c>
      <c r="HY275" t="str">
        <f t="shared" si="797"/>
        <v/>
      </c>
      <c r="HZ275" t="str">
        <f t="shared" si="798"/>
        <v/>
      </c>
      <c r="IA275" t="str">
        <f t="shared" si="799"/>
        <v/>
      </c>
      <c r="IB275" t="str">
        <f t="shared" si="800"/>
        <v/>
      </c>
      <c r="IC275" t="str">
        <f t="shared" si="801"/>
        <v/>
      </c>
      <c r="ID275" t="str">
        <f t="shared" si="802"/>
        <v/>
      </c>
      <c r="IE275" t="str">
        <f t="shared" si="803"/>
        <v/>
      </c>
      <c r="IF275" t="str">
        <f t="shared" si="804"/>
        <v/>
      </c>
      <c r="IG275" t="str">
        <f t="shared" si="805"/>
        <v/>
      </c>
      <c r="IH275" t="str">
        <f>A275&amp;" "&amp;F275&amp;" "&amp;Data[[#This Row],[mes]]</f>
        <v>Modeisa Itzel Rivas Cisneros Outbound jun-26</v>
      </c>
      <c r="II275">
        <f>COUNTIF($IH275:$IH693,IH275)</f>
        <v>2</v>
      </c>
      <c r="IJ275">
        <f t="shared" si="711"/>
        <v>0</v>
      </c>
      <c r="IK275">
        <f>IF(Data[[#This Row],[Muestra Critica]]&gt;0,Data[[#This Row],[Muestra Critica]],"")</f>
        <v>1</v>
      </c>
      <c r="IL275">
        <f>IF(IK275="","",COUNTIF($IK$3:$IK693,IK275))</f>
        <v>397</v>
      </c>
      <c r="IM275">
        <f t="shared" si="712"/>
        <v>0</v>
      </c>
      <c r="IN275" t="str">
        <f t="shared" si="839"/>
        <v>jun-26</v>
      </c>
      <c r="IS275" t="str">
        <f ca="1">IFERROR(_xlfn.XLOOKUP(A:A,HC!B:B,HC!E:E,,0),0)</f>
        <v>&gt; 60 dias</v>
      </c>
    </row>
    <row r="276" spans="1:253" ht="15.5">
      <c r="A276" s="235" t="s">
        <v>346</v>
      </c>
      <c r="B276" s="235">
        <v>66961705</v>
      </c>
      <c r="C276" s="236">
        <v>46188</v>
      </c>
      <c r="D276" s="235" t="s">
        <v>449</v>
      </c>
      <c r="E276" s="205" t="s">
        <v>431</v>
      </c>
      <c r="F276" s="235" t="s">
        <v>32</v>
      </c>
      <c r="G276" s="235" t="s">
        <v>436</v>
      </c>
      <c r="H276" s="235" t="s">
        <v>457</v>
      </c>
      <c r="I276" s="237" t="s">
        <v>447</v>
      </c>
      <c r="J276" s="78" t="s">
        <v>33</v>
      </c>
      <c r="K276" s="78" t="s">
        <v>33</v>
      </c>
      <c r="L276" s="78" t="s">
        <v>33</v>
      </c>
      <c r="M276" s="78" t="s">
        <v>33</v>
      </c>
      <c r="N276" s="78" t="s">
        <v>33</v>
      </c>
      <c r="O276" s="78" t="s">
        <v>33</v>
      </c>
      <c r="P276" s="78" t="s">
        <v>33</v>
      </c>
      <c r="Q276" s="78" t="s">
        <v>34</v>
      </c>
      <c r="R276" s="78" t="s">
        <v>33</v>
      </c>
      <c r="S276" s="78" t="s">
        <v>33</v>
      </c>
      <c r="T276" s="78" t="s">
        <v>33</v>
      </c>
      <c r="U276" s="78" t="s">
        <v>33</v>
      </c>
      <c r="V276" s="78" t="s">
        <v>33</v>
      </c>
      <c r="W276" s="78" t="s">
        <v>33</v>
      </c>
      <c r="X276" s="78" t="s">
        <v>33</v>
      </c>
      <c r="Y276" t="s">
        <v>33</v>
      </c>
      <c r="Z276" t="s">
        <v>33</v>
      </c>
      <c r="AA276" t="s">
        <v>33</v>
      </c>
      <c r="AB276" t="s">
        <v>33</v>
      </c>
      <c r="AC276" t="s">
        <v>33</v>
      </c>
      <c r="AD276" t="s">
        <v>33</v>
      </c>
      <c r="AE276" t="s">
        <v>33</v>
      </c>
      <c r="AF276" t="s">
        <v>33</v>
      </c>
      <c r="AG276" t="s">
        <v>33</v>
      </c>
      <c r="AH276" t="s">
        <v>33</v>
      </c>
      <c r="AI276" t="s">
        <v>33</v>
      </c>
      <c r="AJ276" t="s">
        <v>33</v>
      </c>
      <c r="AK276" t="s">
        <v>33</v>
      </c>
      <c r="AL276" t="s">
        <v>33</v>
      </c>
      <c r="AM276" t="s">
        <v>33</v>
      </c>
      <c r="AN276" t="s">
        <v>33</v>
      </c>
      <c r="AO276" t="s">
        <v>33</v>
      </c>
      <c r="AP276" t="s">
        <v>33</v>
      </c>
      <c r="AQ276" s="169" t="s">
        <v>464</v>
      </c>
      <c r="AR276" t="s">
        <v>34</v>
      </c>
      <c r="AS276" t="s">
        <v>34</v>
      </c>
      <c r="AT276" t="s">
        <v>33</v>
      </c>
      <c r="AU276" t="s">
        <v>33</v>
      </c>
      <c r="AV276" t="s">
        <v>33</v>
      </c>
      <c r="AW276" t="s">
        <v>33</v>
      </c>
      <c r="AX276" t="s">
        <v>33</v>
      </c>
      <c r="AY276" t="s">
        <v>33</v>
      </c>
      <c r="AZ276" t="s">
        <v>33</v>
      </c>
      <c r="BA276" t="s">
        <v>33</v>
      </c>
      <c r="BB276" t="s">
        <v>33</v>
      </c>
      <c r="BC276" t="s">
        <v>33</v>
      </c>
      <c r="BD276" t="s">
        <v>33</v>
      </c>
      <c r="BE276" t="s">
        <v>33</v>
      </c>
      <c r="BF276" t="s">
        <v>33</v>
      </c>
      <c r="BH276" s="233" t="str">
        <f>Data[[#This Row],[Tipo de Muestra]]</f>
        <v>Critica</v>
      </c>
      <c r="BK276">
        <f t="shared" si="714"/>
        <v>1</v>
      </c>
      <c r="BL276">
        <f t="shared" si="715"/>
        <v>1</v>
      </c>
      <c r="BM276">
        <f t="shared" si="841"/>
        <v>1</v>
      </c>
      <c r="BN276">
        <f t="shared" si="842"/>
        <v>1</v>
      </c>
      <c r="BO276">
        <f t="shared" si="843"/>
        <v>1</v>
      </c>
      <c r="BP276">
        <f t="shared" si="844"/>
        <v>1</v>
      </c>
      <c r="BQ276">
        <f t="shared" si="845"/>
        <v>1</v>
      </c>
      <c r="BR276">
        <f t="shared" si="846"/>
        <v>0</v>
      </c>
      <c r="BS276">
        <f t="shared" si="847"/>
        <v>1</v>
      </c>
      <c r="BT276">
        <f t="shared" si="848"/>
        <v>1</v>
      </c>
      <c r="BU276">
        <f t="shared" si="849"/>
        <v>1</v>
      </c>
      <c r="BV276">
        <f t="shared" si="850"/>
        <v>1</v>
      </c>
      <c r="BW276">
        <f t="shared" si="851"/>
        <v>1</v>
      </c>
      <c r="BX276">
        <f t="shared" si="852"/>
        <v>1</v>
      </c>
      <c r="BY276">
        <f t="shared" si="853"/>
        <v>1</v>
      </c>
      <c r="BZ276">
        <f t="shared" si="854"/>
        <v>1</v>
      </c>
      <c r="CA276">
        <f t="shared" si="855"/>
        <v>1</v>
      </c>
      <c r="CB276">
        <f t="shared" si="856"/>
        <v>1</v>
      </c>
      <c r="CC276">
        <f t="shared" si="857"/>
        <v>1</v>
      </c>
      <c r="CD276">
        <f t="shared" si="858"/>
        <v>1</v>
      </c>
      <c r="CE276">
        <f t="shared" si="859"/>
        <v>1</v>
      </c>
      <c r="CF276">
        <f t="shared" si="806"/>
        <v>1</v>
      </c>
      <c r="CG276">
        <f t="shared" si="807"/>
        <v>1</v>
      </c>
      <c r="CH276">
        <f t="shared" si="808"/>
        <v>1</v>
      </c>
      <c r="CI276">
        <f t="shared" si="809"/>
        <v>1</v>
      </c>
      <c r="CJ276">
        <f t="shared" si="810"/>
        <v>1</v>
      </c>
      <c r="CK276">
        <f t="shared" si="811"/>
        <v>1</v>
      </c>
      <c r="CL276">
        <f t="shared" si="812"/>
        <v>1</v>
      </c>
      <c r="CM276">
        <f t="shared" si="813"/>
        <v>1</v>
      </c>
      <c r="CN276">
        <f t="shared" si="814"/>
        <v>1</v>
      </c>
      <c r="CO276">
        <f t="shared" si="815"/>
        <v>1</v>
      </c>
      <c r="CP276">
        <f t="shared" si="816"/>
        <v>1</v>
      </c>
      <c r="CQ276">
        <f t="shared" si="817"/>
        <v>1</v>
      </c>
      <c r="CR276">
        <f t="shared" si="818"/>
        <v>0</v>
      </c>
      <c r="CS276">
        <f t="shared" si="819"/>
        <v>0</v>
      </c>
      <c r="CT276">
        <f t="shared" si="820"/>
        <v>1</v>
      </c>
      <c r="CU276">
        <f t="shared" si="821"/>
        <v>1</v>
      </c>
      <c r="CV276">
        <f t="shared" si="822"/>
        <v>1</v>
      </c>
      <c r="CW276">
        <f t="shared" si="823"/>
        <v>1</v>
      </c>
      <c r="CX276">
        <f t="shared" si="824"/>
        <v>1</v>
      </c>
      <c r="CY276">
        <f t="shared" si="825"/>
        <v>1</v>
      </c>
      <c r="CZ276">
        <f t="shared" si="826"/>
        <v>1</v>
      </c>
      <c r="DA276">
        <f t="shared" si="827"/>
        <v>1</v>
      </c>
      <c r="DB276">
        <f t="shared" si="828"/>
        <v>1</v>
      </c>
      <c r="DC276">
        <f t="shared" si="829"/>
        <v>1</v>
      </c>
      <c r="DD276">
        <f t="shared" si="830"/>
        <v>1</v>
      </c>
      <c r="DE276">
        <f t="shared" si="831"/>
        <v>1</v>
      </c>
      <c r="DF276">
        <f t="shared" si="716"/>
        <v>1</v>
      </c>
      <c r="DG276">
        <f t="shared" si="860"/>
        <v>1</v>
      </c>
      <c r="DH276" s="7">
        <f t="shared" si="717"/>
        <v>0.15</v>
      </c>
      <c r="DI276" s="7">
        <f t="shared" si="718"/>
        <v>0.15</v>
      </c>
      <c r="DJ276" s="7">
        <f t="shared" si="719"/>
        <v>0.15</v>
      </c>
      <c r="DK276" s="7">
        <f t="shared" si="692"/>
        <v>0.15</v>
      </c>
      <c r="DL276" s="7">
        <f t="shared" si="720"/>
        <v>0.3</v>
      </c>
      <c r="DM276" s="7">
        <f t="shared" si="721"/>
        <v>0.3</v>
      </c>
      <c r="DN276" s="7">
        <f t="shared" si="722"/>
        <v>0.3</v>
      </c>
      <c r="DO276" s="7">
        <f t="shared" si="723"/>
        <v>0.3</v>
      </c>
      <c r="DP276" s="7">
        <f>IF(MIN(Data[[#This Row],[¿El agente demuestra escucha activa durante la gestión?6]:[¿El agente parafrasea para confirmar entendimiento?9]])=0,0,30%)</f>
        <v>0.3</v>
      </c>
      <c r="DQ276" s="7">
        <f t="shared" si="724"/>
        <v>0</v>
      </c>
      <c r="DR276" s="7">
        <f t="shared" si="725"/>
        <v>0.3</v>
      </c>
      <c r="DS276" s="7">
        <f t="shared" si="726"/>
        <v>0.3</v>
      </c>
      <c r="DT276" s="7">
        <f t="shared" si="727"/>
        <v>0.3</v>
      </c>
      <c r="DU276" s="7">
        <f>IF(MIN(Data[[#This Row],[¿El agente adapta su comunicación al cliente?11]:[¿El agente utiliza el plural corporativo correctamente?14]])=0,0,30%)</f>
        <v>0</v>
      </c>
      <c r="DV276" s="7">
        <f t="shared" si="728"/>
        <v>0.25</v>
      </c>
      <c r="DW276" s="7">
        <f t="shared" si="693"/>
        <v>0.25</v>
      </c>
      <c r="DX276" s="7">
        <f t="shared" si="694"/>
        <v>0.7</v>
      </c>
      <c r="DY276" s="7">
        <f t="shared" si="832"/>
        <v>1</v>
      </c>
      <c r="DZ276" s="7">
        <f t="shared" si="833"/>
        <v>1</v>
      </c>
      <c r="EA276" s="7">
        <f t="shared" si="834"/>
        <v>1</v>
      </c>
      <c r="EB276" s="7">
        <f t="shared" si="835"/>
        <v>1</v>
      </c>
      <c r="EC276" s="7">
        <f t="shared" si="695"/>
        <v>1</v>
      </c>
      <c r="ED276" s="7">
        <f t="shared" si="729"/>
        <v>1</v>
      </c>
      <c r="EE276" s="7">
        <f t="shared" si="730"/>
        <v>1</v>
      </c>
      <c r="EF276" s="7">
        <f>IF(SUM(Data[[#This Row],[¿El agente presenta correctamente los beneficios del producto?23]:[¿El agente comunica beneficios emocionales al cliente?24]])=200%,100%,0%)</f>
        <v>1</v>
      </c>
      <c r="EG276" s="7">
        <f t="shared" si="731"/>
        <v>1</v>
      </c>
      <c r="EH276" s="7">
        <f t="shared" si="732"/>
        <v>1</v>
      </c>
      <c r="EI276" s="7">
        <f t="shared" si="733"/>
        <v>1</v>
      </c>
      <c r="EJ276" s="7">
        <f t="shared" si="696"/>
        <v>1</v>
      </c>
      <c r="EK276" s="7">
        <f t="shared" si="734"/>
        <v>1</v>
      </c>
      <c r="EL276" s="7">
        <f>+Data[[#This Row],[¿El agente explica los términos y condiciones del servicio?28]]</f>
        <v>1</v>
      </c>
      <c r="EM276" s="7">
        <f t="shared" si="735"/>
        <v>1</v>
      </c>
      <c r="EN276" s="7">
        <f>+Data[[#This Row],[¿El agente identifica correctamente la solicitud del cliente? 2]]</f>
        <v>1</v>
      </c>
      <c r="EO276" s="7">
        <f t="shared" si="736"/>
        <v>1</v>
      </c>
      <c r="EP276" s="7">
        <f t="shared" si="737"/>
        <v>1</v>
      </c>
      <c r="EQ276" s="7">
        <f t="shared" si="738"/>
        <v>1</v>
      </c>
      <c r="ER276" s="7">
        <f t="shared" si="697"/>
        <v>1</v>
      </c>
      <c r="ES276" s="7">
        <f t="shared" si="739"/>
        <v>1</v>
      </c>
      <c r="ET276" s="7">
        <f t="shared" si="740"/>
        <v>1</v>
      </c>
      <c r="EU276" s="7">
        <f t="shared" si="698"/>
        <v>1</v>
      </c>
      <c r="EV276" s="7">
        <f t="shared" si="741"/>
        <v>1</v>
      </c>
      <c r="EW276" s="7">
        <f t="shared" si="742"/>
        <v>1</v>
      </c>
      <c r="EX276" s="7">
        <f t="shared" si="836"/>
        <v>1</v>
      </c>
      <c r="EY276" s="7">
        <f t="shared" si="837"/>
        <v>1</v>
      </c>
      <c r="EZ276" s="7">
        <f t="shared" si="743"/>
        <v>1</v>
      </c>
      <c r="FA276" s="7">
        <f t="shared" si="838"/>
        <v>0</v>
      </c>
      <c r="FB276" s="7">
        <f t="shared" si="699"/>
        <v>0</v>
      </c>
      <c r="FC276" s="7">
        <f t="shared" si="700"/>
        <v>0</v>
      </c>
      <c r="FD276" s="7">
        <f t="shared" si="744"/>
        <v>0</v>
      </c>
      <c r="FE276" s="7">
        <f t="shared" si="745"/>
        <v>0</v>
      </c>
      <c r="FF276" s="7">
        <f t="shared" si="746"/>
        <v>1</v>
      </c>
      <c r="FG276" s="7">
        <f t="shared" si="747"/>
        <v>1</v>
      </c>
      <c r="FH276" s="7">
        <f t="shared" si="748"/>
        <v>1</v>
      </c>
      <c r="FI276" s="7">
        <f t="shared" si="749"/>
        <v>1</v>
      </c>
      <c r="FJ276" s="7">
        <f t="shared" si="701"/>
        <v>0</v>
      </c>
      <c r="FK276" s="7">
        <f t="shared" si="750"/>
        <v>1</v>
      </c>
      <c r="FL276" s="7">
        <f>+Data[[#This Row],[¿El agente gestiona la oferta según la campaña vigente?48]]</f>
        <v>1</v>
      </c>
      <c r="FM276" s="7">
        <f t="shared" si="751"/>
        <v>1</v>
      </c>
      <c r="FN276" s="7">
        <f t="shared" si="752"/>
        <v>1</v>
      </c>
      <c r="FO276" s="7">
        <f t="shared" si="753"/>
        <v>1</v>
      </c>
      <c r="FP276" s="7">
        <f t="shared" si="702"/>
        <v>1</v>
      </c>
      <c r="FQ276" s="7">
        <f t="shared" si="754"/>
        <v>1</v>
      </c>
      <c r="FR276" s="7">
        <f>+Data[[#This Row],[¿El agente registra correctamente todas las interacciones?52]]</f>
        <v>1</v>
      </c>
      <c r="FS276" s="7">
        <f t="shared" si="703"/>
        <v>0</v>
      </c>
      <c r="FT276" s="242">
        <f t="shared" si="755"/>
        <v>1</v>
      </c>
      <c r="FU276" s="7">
        <f>+Data[[#This Row],[¿El agente confirma la titularidad del cliente adecuadamente?53]]</f>
        <v>1</v>
      </c>
      <c r="FV276" s="242">
        <f t="shared" si="756"/>
        <v>1</v>
      </c>
      <c r="FW276" s="242">
        <f t="shared" si="757"/>
        <v>1</v>
      </c>
      <c r="FX276" s="7">
        <f t="shared" si="704"/>
        <v>1</v>
      </c>
      <c r="FY276" s="242">
        <f t="shared" si="758"/>
        <v>1</v>
      </c>
      <c r="FZ276" s="7">
        <f>+Data[[#This Row],[¿El agente evita compartir información sensible?56]]</f>
        <v>1</v>
      </c>
      <c r="GA276" s="7">
        <f t="shared" si="705"/>
        <v>1</v>
      </c>
      <c r="GB276" s="7">
        <f t="shared" si="706"/>
        <v>6.9999999999999993E-2</v>
      </c>
      <c r="GC276" s="7">
        <f t="shared" si="707"/>
        <v>0</v>
      </c>
      <c r="GD276" s="234">
        <f t="shared" si="708"/>
        <v>0</v>
      </c>
      <c r="GE276" s="234">
        <f t="shared" si="709"/>
        <v>0.3</v>
      </c>
      <c r="GF276" s="7">
        <f t="shared" si="710"/>
        <v>0.37</v>
      </c>
      <c r="GG276">
        <f>1</f>
        <v>1</v>
      </c>
      <c r="GH276">
        <f t="shared" si="759"/>
        <v>1</v>
      </c>
      <c r="GI276" t="str">
        <f t="shared" si="760"/>
        <v/>
      </c>
      <c r="GJ276" t="str">
        <f t="shared" si="761"/>
        <v/>
      </c>
      <c r="GK276" t="str">
        <f t="shared" si="762"/>
        <v/>
      </c>
      <c r="GN276" t="str">
        <f t="shared" si="763"/>
        <v/>
      </c>
      <c r="GO276" t="str">
        <f t="shared" si="764"/>
        <v/>
      </c>
      <c r="GP276" t="str">
        <f t="shared" si="765"/>
        <v xml:space="preserve">¿El agente adapta su comunicación al cliente? </v>
      </c>
      <c r="GQ276" t="str">
        <f t="shared" si="766"/>
        <v/>
      </c>
      <c r="GR276" t="str">
        <f t="shared" si="767"/>
        <v/>
      </c>
      <c r="GS276" t="str">
        <f t="shared" si="768"/>
        <v/>
      </c>
      <c r="GT276" t="str">
        <f t="shared" si="769"/>
        <v/>
      </c>
      <c r="GU276" t="e">
        <f>IF(#REF!="No",#REF!,"")</f>
        <v>#REF!</v>
      </c>
      <c r="GV276" t="str">
        <f t="shared" si="770"/>
        <v/>
      </c>
      <c r="GW276" t="str">
        <f t="shared" si="771"/>
        <v/>
      </c>
      <c r="GX276" t="str">
        <f t="shared" si="772"/>
        <v/>
      </c>
      <c r="GY276" t="str">
        <f t="shared" si="773"/>
        <v/>
      </c>
      <c r="GZ276" t="str">
        <f t="shared" si="774"/>
        <v/>
      </c>
      <c r="HA276" t="str">
        <f t="shared" si="775"/>
        <v/>
      </c>
      <c r="HB276" t="str">
        <f t="shared" si="776"/>
        <v/>
      </c>
      <c r="HC276" t="str">
        <f t="shared" si="777"/>
        <v/>
      </c>
      <c r="HD276" t="str">
        <f t="shared" si="778"/>
        <v/>
      </c>
      <c r="HE276" t="str">
        <f t="shared" si="779"/>
        <v/>
      </c>
      <c r="HF276" t="str">
        <f t="shared" si="780"/>
        <v/>
      </c>
      <c r="HG276" t="str">
        <f t="shared" si="781"/>
        <v/>
      </c>
      <c r="HH276" t="str">
        <f t="shared" si="782"/>
        <v/>
      </c>
      <c r="HI276" t="str">
        <f t="shared" si="783"/>
        <v/>
      </c>
      <c r="HJ276" t="str">
        <f t="shared" si="784"/>
        <v/>
      </c>
      <c r="HK276" t="str">
        <f t="shared" si="785"/>
        <v/>
      </c>
      <c r="HL276" t="str">
        <f t="shared" si="786"/>
        <v/>
      </c>
      <c r="HM276" t="str">
        <f t="shared" si="787"/>
        <v/>
      </c>
      <c r="HN276" t="str">
        <f t="shared" si="788"/>
        <v/>
      </c>
      <c r="HO276" t="str">
        <f t="shared" si="789"/>
        <v/>
      </c>
      <c r="HP276" t="str">
        <f t="shared" si="790"/>
        <v/>
      </c>
      <c r="HQ276" t="e">
        <f>IF(#REF!="No",#REF!,"")</f>
        <v>#REF!</v>
      </c>
      <c r="HR276" t="e">
        <f>IF(#REF!="No",#REF!,"")</f>
        <v>#REF!</v>
      </c>
      <c r="HS276" t="str">
        <f t="shared" si="791"/>
        <v xml:space="preserve">¿El agente ofrece adecuadamente un producto adicional? </v>
      </c>
      <c r="HT276" t="str">
        <f t="shared" si="792"/>
        <v xml:space="preserve">¿El agente realiza venta cruzada cuando corresponde? </v>
      </c>
      <c r="HU276" t="str">
        <f t="shared" si="793"/>
        <v/>
      </c>
      <c r="HV276" t="str">
        <f t="shared" si="794"/>
        <v/>
      </c>
      <c r="HW276" t="str">
        <f t="shared" si="795"/>
        <v/>
      </c>
      <c r="HX276" t="str">
        <f t="shared" si="796"/>
        <v/>
      </c>
      <c r="HY276" t="str">
        <f t="shared" si="797"/>
        <v/>
      </c>
      <c r="HZ276" t="str">
        <f t="shared" si="798"/>
        <v/>
      </c>
      <c r="IA276" t="str">
        <f t="shared" si="799"/>
        <v/>
      </c>
      <c r="IB276" t="str">
        <f t="shared" si="800"/>
        <v/>
      </c>
      <c r="IC276" t="str">
        <f t="shared" si="801"/>
        <v/>
      </c>
      <c r="ID276" t="str">
        <f t="shared" si="802"/>
        <v/>
      </c>
      <c r="IE276" t="str">
        <f t="shared" si="803"/>
        <v/>
      </c>
      <c r="IF276" t="str">
        <f t="shared" si="804"/>
        <v/>
      </c>
      <c r="IG276" t="str">
        <f t="shared" si="805"/>
        <v/>
      </c>
      <c r="IH276" t="str">
        <f>A276&amp;" "&amp;F276&amp;" "&amp;Data[[#This Row],[mes]]</f>
        <v>Geraldine Isela Ovalles Pinto Outbound jun-26</v>
      </c>
      <c r="II276">
        <f t="shared" ref="II276:II288" si="861">COUNTIF($IH275:$IH693,IH276)</f>
        <v>2</v>
      </c>
      <c r="IJ276">
        <f t="shared" si="711"/>
        <v>0</v>
      </c>
      <c r="IK276">
        <f>IF(Data[[#This Row],[Muestra Critica]]&gt;0,Data[[#This Row],[Muestra Critica]],"")</f>
        <v>1</v>
      </c>
      <c r="IL276">
        <f>IF(IK276="","",COUNTIF($IK$3:$IK693,IK276))</f>
        <v>397</v>
      </c>
      <c r="IM276">
        <f t="shared" si="712"/>
        <v>0</v>
      </c>
      <c r="IN276" t="str">
        <f t="shared" si="839"/>
        <v>jun-26</v>
      </c>
      <c r="IS276" t="str">
        <f ca="1">IFERROR(_xlfn.XLOOKUP(A:A,HC!B:B,HC!E:E,,0),0)</f>
        <v>&gt; 60 dias</v>
      </c>
    </row>
    <row r="277" spans="1:253" ht="15.5">
      <c r="A277" s="235" t="s">
        <v>356</v>
      </c>
      <c r="B277" s="235">
        <v>66407022</v>
      </c>
      <c r="C277" s="236">
        <v>46188</v>
      </c>
      <c r="D277" s="235" t="s">
        <v>449</v>
      </c>
      <c r="E277" s="205" t="s">
        <v>431</v>
      </c>
      <c r="F277" s="235" t="s">
        <v>32</v>
      </c>
      <c r="G277" s="235" t="s">
        <v>436</v>
      </c>
      <c r="H277" s="235" t="s">
        <v>457</v>
      </c>
      <c r="I277" s="237" t="s">
        <v>447</v>
      </c>
      <c r="J277" s="78" t="s">
        <v>33</v>
      </c>
      <c r="K277" s="78" t="s">
        <v>33</v>
      </c>
      <c r="L277" s="78" t="s">
        <v>33</v>
      </c>
      <c r="M277" s="78" t="s">
        <v>33</v>
      </c>
      <c r="N277" s="78" t="s">
        <v>33</v>
      </c>
      <c r="O277" s="78" t="s">
        <v>33</v>
      </c>
      <c r="P277" s="78" t="s">
        <v>33</v>
      </c>
      <c r="Q277" s="78" t="s">
        <v>33</v>
      </c>
      <c r="R277" s="78" t="s">
        <v>33</v>
      </c>
      <c r="S277" s="78" t="s">
        <v>33</v>
      </c>
      <c r="T277" s="78" t="s">
        <v>33</v>
      </c>
      <c r="U277" s="78" t="s">
        <v>33</v>
      </c>
      <c r="V277" s="78" t="s">
        <v>33</v>
      </c>
      <c r="W277" s="78" t="s">
        <v>33</v>
      </c>
      <c r="X277" s="78" t="s">
        <v>33</v>
      </c>
      <c r="Y277" t="s">
        <v>33</v>
      </c>
      <c r="Z277" t="s">
        <v>33</v>
      </c>
      <c r="AA277" t="s">
        <v>33</v>
      </c>
      <c r="AB277" t="s">
        <v>33</v>
      </c>
      <c r="AC277" t="s">
        <v>33</v>
      </c>
      <c r="AD277" t="s">
        <v>33</v>
      </c>
      <c r="AE277" t="s">
        <v>33</v>
      </c>
      <c r="AF277" t="s">
        <v>33</v>
      </c>
      <c r="AG277" t="s">
        <v>33</v>
      </c>
      <c r="AH277" t="s">
        <v>33</v>
      </c>
      <c r="AI277" t="s">
        <v>33</v>
      </c>
      <c r="AJ277" t="s">
        <v>33</v>
      </c>
      <c r="AK277" t="s">
        <v>33</v>
      </c>
      <c r="AL277" t="s">
        <v>33</v>
      </c>
      <c r="AM277" t="s">
        <v>33</v>
      </c>
      <c r="AN277" t="s">
        <v>33</v>
      </c>
      <c r="AO277" t="s">
        <v>33</v>
      </c>
      <c r="AP277" t="s">
        <v>33</v>
      </c>
      <c r="AQ277" s="169" t="s">
        <v>464</v>
      </c>
      <c r="AR277" t="s">
        <v>34</v>
      </c>
      <c r="AS277" t="s">
        <v>34</v>
      </c>
      <c r="AT277" t="s">
        <v>33</v>
      </c>
      <c r="AU277" t="s">
        <v>33</v>
      </c>
      <c r="AV277" t="s">
        <v>33</v>
      </c>
      <c r="AW277" t="s">
        <v>33</v>
      </c>
      <c r="AX277" t="s">
        <v>33</v>
      </c>
      <c r="AY277" t="s">
        <v>33</v>
      </c>
      <c r="AZ277" t="s">
        <v>33</v>
      </c>
      <c r="BA277" t="s">
        <v>33</v>
      </c>
      <c r="BB277" t="s">
        <v>33</v>
      </c>
      <c r="BC277" t="s">
        <v>33</v>
      </c>
      <c r="BD277" t="s">
        <v>33</v>
      </c>
      <c r="BE277" t="s">
        <v>33</v>
      </c>
      <c r="BF277" t="s">
        <v>33</v>
      </c>
      <c r="BH277" s="233" t="str">
        <f>Data[[#This Row],[Tipo de Muestra]]</f>
        <v>Critica</v>
      </c>
      <c r="BK277">
        <f t="shared" si="714"/>
        <v>1</v>
      </c>
      <c r="BL277">
        <f t="shared" si="715"/>
        <v>1</v>
      </c>
      <c r="BM277">
        <f t="shared" si="841"/>
        <v>1</v>
      </c>
      <c r="BN277">
        <f t="shared" si="842"/>
        <v>1</v>
      </c>
      <c r="BO277">
        <f t="shared" si="843"/>
        <v>1</v>
      </c>
      <c r="BP277">
        <f t="shared" si="844"/>
        <v>1</v>
      </c>
      <c r="BQ277">
        <f t="shared" si="845"/>
        <v>1</v>
      </c>
      <c r="BR277">
        <f t="shared" si="846"/>
        <v>1</v>
      </c>
      <c r="BS277">
        <f t="shared" si="847"/>
        <v>1</v>
      </c>
      <c r="BT277">
        <f t="shared" si="848"/>
        <v>1</v>
      </c>
      <c r="BU277">
        <f t="shared" si="849"/>
        <v>1</v>
      </c>
      <c r="BV277">
        <f t="shared" si="850"/>
        <v>1</v>
      </c>
      <c r="BW277">
        <f t="shared" si="851"/>
        <v>1</v>
      </c>
      <c r="BX277">
        <f t="shared" si="852"/>
        <v>1</v>
      </c>
      <c r="BY277">
        <f t="shared" si="853"/>
        <v>1</v>
      </c>
      <c r="BZ277">
        <f t="shared" si="854"/>
        <v>1</v>
      </c>
      <c r="CA277">
        <f t="shared" si="855"/>
        <v>1</v>
      </c>
      <c r="CB277">
        <f t="shared" si="856"/>
        <v>1</v>
      </c>
      <c r="CC277">
        <f t="shared" si="857"/>
        <v>1</v>
      </c>
      <c r="CD277">
        <f t="shared" si="858"/>
        <v>1</v>
      </c>
      <c r="CE277">
        <f t="shared" si="859"/>
        <v>1</v>
      </c>
      <c r="CF277">
        <f t="shared" si="806"/>
        <v>1</v>
      </c>
      <c r="CG277">
        <f t="shared" si="807"/>
        <v>1</v>
      </c>
      <c r="CH277">
        <f t="shared" si="808"/>
        <v>1</v>
      </c>
      <c r="CI277">
        <f t="shared" si="809"/>
        <v>1</v>
      </c>
      <c r="CJ277">
        <f t="shared" si="810"/>
        <v>1</v>
      </c>
      <c r="CK277">
        <f t="shared" si="811"/>
        <v>1</v>
      </c>
      <c r="CL277">
        <f t="shared" si="812"/>
        <v>1</v>
      </c>
      <c r="CM277">
        <f t="shared" si="813"/>
        <v>1</v>
      </c>
      <c r="CN277">
        <f t="shared" si="814"/>
        <v>1</v>
      </c>
      <c r="CO277">
        <f t="shared" si="815"/>
        <v>1</v>
      </c>
      <c r="CP277">
        <f t="shared" si="816"/>
        <v>1</v>
      </c>
      <c r="CQ277">
        <f t="shared" si="817"/>
        <v>1</v>
      </c>
      <c r="CR277">
        <f t="shared" si="818"/>
        <v>0</v>
      </c>
      <c r="CS277">
        <f t="shared" si="819"/>
        <v>0</v>
      </c>
      <c r="CT277">
        <f t="shared" si="820"/>
        <v>1</v>
      </c>
      <c r="CU277">
        <f t="shared" si="821"/>
        <v>1</v>
      </c>
      <c r="CV277">
        <f t="shared" si="822"/>
        <v>1</v>
      </c>
      <c r="CW277">
        <f t="shared" si="823"/>
        <v>1</v>
      </c>
      <c r="CX277">
        <f t="shared" si="824"/>
        <v>1</v>
      </c>
      <c r="CY277">
        <f t="shared" si="825"/>
        <v>1</v>
      </c>
      <c r="CZ277">
        <f t="shared" si="826"/>
        <v>1</v>
      </c>
      <c r="DA277">
        <f t="shared" si="827"/>
        <v>1</v>
      </c>
      <c r="DB277">
        <f t="shared" si="828"/>
        <v>1</v>
      </c>
      <c r="DC277">
        <f t="shared" si="829"/>
        <v>1</v>
      </c>
      <c r="DD277">
        <f t="shared" si="830"/>
        <v>1</v>
      </c>
      <c r="DE277">
        <f t="shared" si="831"/>
        <v>1</v>
      </c>
      <c r="DF277">
        <f t="shared" si="716"/>
        <v>1</v>
      </c>
      <c r="DG277">
        <f t="shared" si="860"/>
        <v>1</v>
      </c>
      <c r="DH277" s="7">
        <f t="shared" si="717"/>
        <v>0.15</v>
      </c>
      <c r="DI277" s="7">
        <f t="shared" si="718"/>
        <v>0.15</v>
      </c>
      <c r="DJ277" s="7">
        <f t="shared" si="719"/>
        <v>0.15</v>
      </c>
      <c r="DK277" s="7">
        <f t="shared" si="692"/>
        <v>0.15</v>
      </c>
      <c r="DL277" s="7">
        <f t="shared" si="720"/>
        <v>0.3</v>
      </c>
      <c r="DM277" s="7">
        <f t="shared" si="721"/>
        <v>0.3</v>
      </c>
      <c r="DN277" s="7">
        <f t="shared" si="722"/>
        <v>0.3</v>
      </c>
      <c r="DO277" s="7">
        <f t="shared" si="723"/>
        <v>0.3</v>
      </c>
      <c r="DP277" s="7">
        <f>IF(MIN(Data[[#This Row],[¿El agente demuestra escucha activa durante la gestión?6]:[¿El agente parafrasea para confirmar entendimiento?9]])=0,0,30%)</f>
        <v>0.3</v>
      </c>
      <c r="DQ277" s="7">
        <f t="shared" si="724"/>
        <v>0.3</v>
      </c>
      <c r="DR277" s="7">
        <f t="shared" si="725"/>
        <v>0.3</v>
      </c>
      <c r="DS277" s="7">
        <f t="shared" si="726"/>
        <v>0.3</v>
      </c>
      <c r="DT277" s="7">
        <f t="shared" si="727"/>
        <v>0.3</v>
      </c>
      <c r="DU277" s="7">
        <f>IF(MIN(Data[[#This Row],[¿El agente adapta su comunicación al cliente?11]:[¿El agente utiliza el plural corporativo correctamente?14]])=0,0,30%)</f>
        <v>0.3</v>
      </c>
      <c r="DV277" s="7">
        <f t="shared" si="728"/>
        <v>0.25</v>
      </c>
      <c r="DW277" s="7">
        <f t="shared" si="693"/>
        <v>0.25</v>
      </c>
      <c r="DX277" s="7">
        <f t="shared" si="694"/>
        <v>1</v>
      </c>
      <c r="DY277" s="7">
        <f t="shared" si="832"/>
        <v>1</v>
      </c>
      <c r="DZ277" s="7">
        <f t="shared" si="833"/>
        <v>1</v>
      </c>
      <c r="EA277" s="7">
        <f t="shared" si="834"/>
        <v>1</v>
      </c>
      <c r="EB277" s="7">
        <f t="shared" si="835"/>
        <v>1</v>
      </c>
      <c r="EC277" s="7">
        <f t="shared" si="695"/>
        <v>1</v>
      </c>
      <c r="ED277" s="7">
        <f t="shared" si="729"/>
        <v>1</v>
      </c>
      <c r="EE277" s="7">
        <f t="shared" si="730"/>
        <v>1</v>
      </c>
      <c r="EF277" s="7">
        <f>IF(SUM(Data[[#This Row],[¿El agente presenta correctamente los beneficios del producto?23]:[¿El agente comunica beneficios emocionales al cliente?24]])=200%,100%,0%)</f>
        <v>1</v>
      </c>
      <c r="EG277" s="7">
        <f t="shared" si="731"/>
        <v>1</v>
      </c>
      <c r="EH277" s="7">
        <f t="shared" si="732"/>
        <v>1</v>
      </c>
      <c r="EI277" s="7">
        <f t="shared" si="733"/>
        <v>1</v>
      </c>
      <c r="EJ277" s="7">
        <f t="shared" si="696"/>
        <v>1</v>
      </c>
      <c r="EK277" s="7">
        <f t="shared" si="734"/>
        <v>1</v>
      </c>
      <c r="EL277" s="7">
        <f>+Data[[#This Row],[¿El agente explica los términos y condiciones del servicio?28]]</f>
        <v>1</v>
      </c>
      <c r="EM277" s="7">
        <f t="shared" si="735"/>
        <v>1</v>
      </c>
      <c r="EN277" s="7">
        <f>+Data[[#This Row],[¿El agente identifica correctamente la solicitud del cliente? 2]]</f>
        <v>1</v>
      </c>
      <c r="EO277" s="7">
        <f t="shared" si="736"/>
        <v>1</v>
      </c>
      <c r="EP277" s="7">
        <f t="shared" si="737"/>
        <v>1</v>
      </c>
      <c r="EQ277" s="7">
        <f t="shared" si="738"/>
        <v>1</v>
      </c>
      <c r="ER277" s="7">
        <f t="shared" si="697"/>
        <v>1</v>
      </c>
      <c r="ES277" s="7">
        <f t="shared" si="739"/>
        <v>1</v>
      </c>
      <c r="ET277" s="7">
        <f t="shared" si="740"/>
        <v>1</v>
      </c>
      <c r="EU277" s="7">
        <f t="shared" si="698"/>
        <v>1</v>
      </c>
      <c r="EV277" s="7">
        <f t="shared" si="741"/>
        <v>1</v>
      </c>
      <c r="EW277" s="7">
        <f t="shared" si="742"/>
        <v>1</v>
      </c>
      <c r="EX277" s="7">
        <f t="shared" si="836"/>
        <v>1</v>
      </c>
      <c r="EY277" s="7">
        <f t="shared" si="837"/>
        <v>1</v>
      </c>
      <c r="EZ277" s="7">
        <f t="shared" si="743"/>
        <v>1</v>
      </c>
      <c r="FA277" s="7">
        <f t="shared" si="838"/>
        <v>0</v>
      </c>
      <c r="FB277" s="7">
        <f t="shared" si="699"/>
        <v>0</v>
      </c>
      <c r="FC277" s="7">
        <f t="shared" si="700"/>
        <v>0</v>
      </c>
      <c r="FD277" s="7">
        <f t="shared" si="744"/>
        <v>0</v>
      </c>
      <c r="FE277" s="7">
        <f t="shared" si="745"/>
        <v>0</v>
      </c>
      <c r="FF277" s="7">
        <f t="shared" si="746"/>
        <v>1</v>
      </c>
      <c r="FG277" s="7">
        <f t="shared" si="747"/>
        <v>1</v>
      </c>
      <c r="FH277" s="7">
        <f t="shared" si="748"/>
        <v>1</v>
      </c>
      <c r="FI277" s="7">
        <f t="shared" si="749"/>
        <v>1</v>
      </c>
      <c r="FJ277" s="7">
        <f t="shared" si="701"/>
        <v>0</v>
      </c>
      <c r="FK277" s="7">
        <f t="shared" si="750"/>
        <v>1</v>
      </c>
      <c r="FL277" s="7">
        <f>+Data[[#This Row],[¿El agente gestiona la oferta según la campaña vigente?48]]</f>
        <v>1</v>
      </c>
      <c r="FM277" s="7">
        <f t="shared" si="751"/>
        <v>1</v>
      </c>
      <c r="FN277" s="7">
        <f t="shared" si="752"/>
        <v>1</v>
      </c>
      <c r="FO277" s="7">
        <f t="shared" si="753"/>
        <v>1</v>
      </c>
      <c r="FP277" s="7">
        <f t="shared" si="702"/>
        <v>1</v>
      </c>
      <c r="FQ277" s="7">
        <f t="shared" si="754"/>
        <v>1</v>
      </c>
      <c r="FR277" s="7">
        <f>+Data[[#This Row],[¿El agente registra correctamente todas las interacciones?52]]</f>
        <v>1</v>
      </c>
      <c r="FS277" s="7">
        <f t="shared" si="703"/>
        <v>0</v>
      </c>
      <c r="FT277" s="242">
        <f t="shared" si="755"/>
        <v>1</v>
      </c>
      <c r="FU277" s="7">
        <f>+Data[[#This Row],[¿El agente confirma la titularidad del cliente adecuadamente?53]]</f>
        <v>1</v>
      </c>
      <c r="FV277" s="242">
        <f t="shared" si="756"/>
        <v>1</v>
      </c>
      <c r="FW277" s="242">
        <f t="shared" si="757"/>
        <v>1</v>
      </c>
      <c r="FX277" s="7">
        <f t="shared" si="704"/>
        <v>1</v>
      </c>
      <c r="FY277" s="242">
        <f t="shared" si="758"/>
        <v>1</v>
      </c>
      <c r="FZ277" s="7">
        <f>+Data[[#This Row],[¿El agente evita compartir información sensible?56]]</f>
        <v>1</v>
      </c>
      <c r="GA277" s="7">
        <f t="shared" si="705"/>
        <v>1</v>
      </c>
      <c r="GB277" s="7">
        <f t="shared" si="706"/>
        <v>0.1</v>
      </c>
      <c r="GC277" s="7">
        <f t="shared" si="707"/>
        <v>0</v>
      </c>
      <c r="GD277" s="234">
        <f t="shared" si="708"/>
        <v>0</v>
      </c>
      <c r="GE277" s="234">
        <f t="shared" si="709"/>
        <v>0.3</v>
      </c>
      <c r="GF277" s="7">
        <f t="shared" si="710"/>
        <v>0.4</v>
      </c>
      <c r="GG277">
        <f>1</f>
        <v>1</v>
      </c>
      <c r="GH277">
        <f t="shared" si="759"/>
        <v>1</v>
      </c>
      <c r="GI277" t="str">
        <f t="shared" si="760"/>
        <v/>
      </c>
      <c r="GJ277" t="str">
        <f t="shared" si="761"/>
        <v/>
      </c>
      <c r="GK277" t="str">
        <f t="shared" si="762"/>
        <v/>
      </c>
      <c r="GN277" t="str">
        <f t="shared" si="763"/>
        <v/>
      </c>
      <c r="GO277" t="str">
        <f t="shared" si="764"/>
        <v/>
      </c>
      <c r="GP277" t="str">
        <f t="shared" si="765"/>
        <v/>
      </c>
      <c r="GQ277" t="str">
        <f t="shared" si="766"/>
        <v/>
      </c>
      <c r="GR277" t="str">
        <f t="shared" si="767"/>
        <v/>
      </c>
      <c r="GS277" t="str">
        <f t="shared" si="768"/>
        <v/>
      </c>
      <c r="GT277" t="str">
        <f t="shared" si="769"/>
        <v/>
      </c>
      <c r="GU277" t="e">
        <f>IF(#REF!="No",#REF!,"")</f>
        <v>#REF!</v>
      </c>
      <c r="GV277" t="str">
        <f t="shared" si="770"/>
        <v/>
      </c>
      <c r="GW277" t="str">
        <f t="shared" si="771"/>
        <v/>
      </c>
      <c r="GX277" t="str">
        <f t="shared" si="772"/>
        <v/>
      </c>
      <c r="GY277" t="str">
        <f t="shared" si="773"/>
        <v/>
      </c>
      <c r="GZ277" t="str">
        <f t="shared" si="774"/>
        <v/>
      </c>
      <c r="HA277" t="str">
        <f t="shared" si="775"/>
        <v/>
      </c>
      <c r="HB277" t="str">
        <f t="shared" si="776"/>
        <v/>
      </c>
      <c r="HC277" t="str">
        <f t="shared" si="777"/>
        <v/>
      </c>
      <c r="HD277" t="str">
        <f t="shared" si="778"/>
        <v/>
      </c>
      <c r="HE277" t="str">
        <f t="shared" si="779"/>
        <v/>
      </c>
      <c r="HF277" t="str">
        <f t="shared" si="780"/>
        <v/>
      </c>
      <c r="HG277" t="str">
        <f t="shared" si="781"/>
        <v/>
      </c>
      <c r="HH277" t="str">
        <f t="shared" si="782"/>
        <v/>
      </c>
      <c r="HI277" t="str">
        <f t="shared" si="783"/>
        <v/>
      </c>
      <c r="HJ277" t="str">
        <f t="shared" si="784"/>
        <v/>
      </c>
      <c r="HK277" t="str">
        <f t="shared" si="785"/>
        <v/>
      </c>
      <c r="HL277" t="str">
        <f t="shared" si="786"/>
        <v/>
      </c>
      <c r="HM277" t="str">
        <f t="shared" si="787"/>
        <v/>
      </c>
      <c r="HN277" t="str">
        <f t="shared" si="788"/>
        <v/>
      </c>
      <c r="HO277" t="str">
        <f t="shared" si="789"/>
        <v/>
      </c>
      <c r="HP277" t="str">
        <f t="shared" si="790"/>
        <v/>
      </c>
      <c r="HQ277" t="e">
        <f>IF(#REF!="No",#REF!,"")</f>
        <v>#REF!</v>
      </c>
      <c r="HR277" t="e">
        <f>IF(#REF!="No",#REF!,"")</f>
        <v>#REF!</v>
      </c>
      <c r="HS277" t="str">
        <f t="shared" si="791"/>
        <v xml:space="preserve">¿El agente ofrece adecuadamente un producto adicional? </v>
      </c>
      <c r="HT277" t="str">
        <f t="shared" si="792"/>
        <v xml:space="preserve">¿El agente realiza venta cruzada cuando corresponde? </v>
      </c>
      <c r="HU277" t="str">
        <f t="shared" si="793"/>
        <v/>
      </c>
      <c r="HV277" t="str">
        <f t="shared" si="794"/>
        <v/>
      </c>
      <c r="HW277" t="str">
        <f t="shared" si="795"/>
        <v/>
      </c>
      <c r="HX277" t="str">
        <f t="shared" si="796"/>
        <v/>
      </c>
      <c r="HY277" t="str">
        <f t="shared" si="797"/>
        <v/>
      </c>
      <c r="HZ277" t="str">
        <f t="shared" si="798"/>
        <v/>
      </c>
      <c r="IA277" t="str">
        <f t="shared" si="799"/>
        <v/>
      </c>
      <c r="IB277" t="str">
        <f t="shared" si="800"/>
        <v/>
      </c>
      <c r="IC277" t="str">
        <f t="shared" si="801"/>
        <v/>
      </c>
      <c r="ID277" t="str">
        <f t="shared" si="802"/>
        <v/>
      </c>
      <c r="IE277" t="str">
        <f t="shared" si="803"/>
        <v/>
      </c>
      <c r="IF277" t="str">
        <f t="shared" si="804"/>
        <v/>
      </c>
      <c r="IG277" t="str">
        <f t="shared" si="805"/>
        <v/>
      </c>
      <c r="IH277" t="str">
        <f>A277&amp;" "&amp;F277&amp;" "&amp;Data[[#This Row],[mes]]</f>
        <v>Emanuel Yusiel Velez Delgado Outbound jun-26</v>
      </c>
      <c r="II277">
        <f t="shared" si="861"/>
        <v>2</v>
      </c>
      <c r="IJ277">
        <f t="shared" si="711"/>
        <v>0</v>
      </c>
      <c r="IK277">
        <f>IF(Data[[#This Row],[Muestra Critica]]&gt;0,Data[[#This Row],[Muestra Critica]],"")</f>
        <v>1</v>
      </c>
      <c r="IL277">
        <f>IF(IK277="","",COUNTIF($IK$3:$IK694,IK277))</f>
        <v>397</v>
      </c>
      <c r="IM277">
        <f t="shared" si="712"/>
        <v>0</v>
      </c>
      <c r="IN277" t="str">
        <f t="shared" si="839"/>
        <v>jun-26</v>
      </c>
      <c r="IS277" t="str">
        <f ca="1">IFERROR(_xlfn.XLOOKUP(A:A,HC!B:B,HC!E:E,,0),0)</f>
        <v>&gt; 60 dias</v>
      </c>
    </row>
    <row r="278" spans="1:253" ht="15.5">
      <c r="A278" s="235" t="s">
        <v>352</v>
      </c>
      <c r="B278" s="235">
        <v>65351506</v>
      </c>
      <c r="C278" s="236">
        <v>46188</v>
      </c>
      <c r="D278" s="235" t="s">
        <v>449</v>
      </c>
      <c r="E278" s="205" t="s">
        <v>431</v>
      </c>
      <c r="F278" s="235" t="s">
        <v>32</v>
      </c>
      <c r="G278" s="235" t="s">
        <v>436</v>
      </c>
      <c r="H278" s="235" t="s">
        <v>457</v>
      </c>
      <c r="I278" s="237" t="s">
        <v>447</v>
      </c>
      <c r="J278" s="78" t="s">
        <v>33</v>
      </c>
      <c r="K278" s="78" t="s">
        <v>33</v>
      </c>
      <c r="L278" s="78" t="s">
        <v>33</v>
      </c>
      <c r="M278" s="78" t="s">
        <v>33</v>
      </c>
      <c r="N278" s="78" t="s">
        <v>33</v>
      </c>
      <c r="O278" s="78" t="s">
        <v>33</v>
      </c>
      <c r="P278" s="78" t="s">
        <v>33</v>
      </c>
      <c r="Q278" s="78" t="s">
        <v>33</v>
      </c>
      <c r="R278" s="78" t="s">
        <v>33</v>
      </c>
      <c r="S278" s="78" t="s">
        <v>33</v>
      </c>
      <c r="T278" s="78" t="s">
        <v>33</v>
      </c>
      <c r="U278" s="78" t="s">
        <v>33</v>
      </c>
      <c r="V278" s="78" t="s">
        <v>33</v>
      </c>
      <c r="W278" s="78" t="s">
        <v>33</v>
      </c>
      <c r="X278" s="78" t="s">
        <v>33</v>
      </c>
      <c r="Y278" t="s">
        <v>33</v>
      </c>
      <c r="Z278" t="s">
        <v>33</v>
      </c>
      <c r="AA278" t="s">
        <v>33</v>
      </c>
      <c r="AB278" t="s">
        <v>33</v>
      </c>
      <c r="AC278" t="s">
        <v>33</v>
      </c>
      <c r="AD278" t="s">
        <v>33</v>
      </c>
      <c r="AE278" t="s">
        <v>33</v>
      </c>
      <c r="AF278" t="s">
        <v>33</v>
      </c>
      <c r="AG278" t="s">
        <v>33</v>
      </c>
      <c r="AH278" t="s">
        <v>33</v>
      </c>
      <c r="AI278" t="s">
        <v>33</v>
      </c>
      <c r="AJ278" t="s">
        <v>33</v>
      </c>
      <c r="AK278" t="s">
        <v>33</v>
      </c>
      <c r="AL278" t="s">
        <v>33</v>
      </c>
      <c r="AM278" t="s">
        <v>33</v>
      </c>
      <c r="AN278" t="s">
        <v>33</v>
      </c>
      <c r="AO278" t="s">
        <v>33</v>
      </c>
      <c r="AP278" t="s">
        <v>33</v>
      </c>
      <c r="AQ278" s="169" t="s">
        <v>464</v>
      </c>
      <c r="AR278" t="s">
        <v>33</v>
      </c>
      <c r="AS278" t="s">
        <v>34</v>
      </c>
      <c r="AT278" t="s">
        <v>33</v>
      </c>
      <c r="AU278" t="s">
        <v>33</v>
      </c>
      <c r="AV278" t="s">
        <v>34</v>
      </c>
      <c r="AW278" t="s">
        <v>34</v>
      </c>
      <c r="AX278" t="s">
        <v>33</v>
      </c>
      <c r="AY278" t="s">
        <v>33</v>
      </c>
      <c r="AZ278" t="s">
        <v>33</v>
      </c>
      <c r="BA278" t="s">
        <v>33</v>
      </c>
      <c r="BB278" t="s">
        <v>33</v>
      </c>
      <c r="BC278" t="s">
        <v>33</v>
      </c>
      <c r="BD278" t="s">
        <v>33</v>
      </c>
      <c r="BE278" t="s">
        <v>33</v>
      </c>
      <c r="BF278" t="s">
        <v>33</v>
      </c>
      <c r="BH278" s="233" t="str">
        <f>Data[[#This Row],[Tipo de Muestra]]</f>
        <v>Critica</v>
      </c>
      <c r="BK278">
        <f t="shared" si="714"/>
        <v>1</v>
      </c>
      <c r="BL278">
        <f t="shared" si="715"/>
        <v>1</v>
      </c>
      <c r="BM278">
        <f t="shared" si="841"/>
        <v>1</v>
      </c>
      <c r="BN278">
        <f t="shared" si="842"/>
        <v>1</v>
      </c>
      <c r="BO278">
        <f t="shared" si="843"/>
        <v>1</v>
      </c>
      <c r="BP278">
        <f t="shared" si="844"/>
        <v>1</v>
      </c>
      <c r="BQ278">
        <f t="shared" si="845"/>
        <v>1</v>
      </c>
      <c r="BR278">
        <f t="shared" si="846"/>
        <v>1</v>
      </c>
      <c r="BS278">
        <f t="shared" si="847"/>
        <v>1</v>
      </c>
      <c r="BT278">
        <f t="shared" si="848"/>
        <v>1</v>
      </c>
      <c r="BU278">
        <f t="shared" si="849"/>
        <v>1</v>
      </c>
      <c r="BV278">
        <f t="shared" si="850"/>
        <v>1</v>
      </c>
      <c r="BW278">
        <f t="shared" si="851"/>
        <v>1</v>
      </c>
      <c r="BX278">
        <f t="shared" si="852"/>
        <v>1</v>
      </c>
      <c r="BY278">
        <f t="shared" si="853"/>
        <v>1</v>
      </c>
      <c r="BZ278">
        <f t="shared" si="854"/>
        <v>1</v>
      </c>
      <c r="CA278">
        <f t="shared" si="855"/>
        <v>1</v>
      </c>
      <c r="CB278">
        <f t="shared" si="856"/>
        <v>1</v>
      </c>
      <c r="CC278">
        <f t="shared" si="857"/>
        <v>1</v>
      </c>
      <c r="CD278">
        <f t="shared" si="858"/>
        <v>1</v>
      </c>
      <c r="CE278">
        <f t="shared" si="859"/>
        <v>1</v>
      </c>
      <c r="CF278">
        <f t="shared" si="806"/>
        <v>1</v>
      </c>
      <c r="CG278">
        <f t="shared" si="807"/>
        <v>1</v>
      </c>
      <c r="CH278">
        <f t="shared" si="808"/>
        <v>1</v>
      </c>
      <c r="CI278">
        <f t="shared" si="809"/>
        <v>1</v>
      </c>
      <c r="CJ278">
        <f t="shared" si="810"/>
        <v>1</v>
      </c>
      <c r="CK278">
        <f t="shared" si="811"/>
        <v>1</v>
      </c>
      <c r="CL278">
        <f t="shared" si="812"/>
        <v>1</v>
      </c>
      <c r="CM278">
        <f t="shared" si="813"/>
        <v>1</v>
      </c>
      <c r="CN278">
        <f t="shared" si="814"/>
        <v>1</v>
      </c>
      <c r="CO278">
        <f t="shared" si="815"/>
        <v>1</v>
      </c>
      <c r="CP278">
        <f t="shared" si="816"/>
        <v>1</v>
      </c>
      <c r="CQ278">
        <f t="shared" si="817"/>
        <v>1</v>
      </c>
      <c r="CR278">
        <f t="shared" si="818"/>
        <v>1</v>
      </c>
      <c r="CS278">
        <f t="shared" si="819"/>
        <v>0</v>
      </c>
      <c r="CT278">
        <f t="shared" si="820"/>
        <v>1</v>
      </c>
      <c r="CU278">
        <f t="shared" si="821"/>
        <v>1</v>
      </c>
      <c r="CV278">
        <f t="shared" si="822"/>
        <v>0</v>
      </c>
      <c r="CW278">
        <f t="shared" si="823"/>
        <v>0</v>
      </c>
      <c r="CX278">
        <f t="shared" si="824"/>
        <v>1</v>
      </c>
      <c r="CY278">
        <f t="shared" si="825"/>
        <v>1</v>
      </c>
      <c r="CZ278">
        <f t="shared" si="826"/>
        <v>1</v>
      </c>
      <c r="DA278">
        <f t="shared" si="827"/>
        <v>1</v>
      </c>
      <c r="DB278">
        <f t="shared" si="828"/>
        <v>1</v>
      </c>
      <c r="DC278">
        <f t="shared" si="829"/>
        <v>1</v>
      </c>
      <c r="DD278">
        <f t="shared" si="830"/>
        <v>1</v>
      </c>
      <c r="DE278">
        <f t="shared" si="831"/>
        <v>1</v>
      </c>
      <c r="DF278">
        <f t="shared" si="716"/>
        <v>1</v>
      </c>
      <c r="DG278">
        <f t="shared" si="860"/>
        <v>1</v>
      </c>
      <c r="DH278" s="7">
        <f t="shared" si="717"/>
        <v>0.15</v>
      </c>
      <c r="DI278" s="7">
        <f t="shared" si="718"/>
        <v>0.15</v>
      </c>
      <c r="DJ278" s="7">
        <f t="shared" si="719"/>
        <v>0.15</v>
      </c>
      <c r="DK278" s="7">
        <f t="shared" si="692"/>
        <v>0.15</v>
      </c>
      <c r="DL278" s="7">
        <f t="shared" si="720"/>
        <v>0.3</v>
      </c>
      <c r="DM278" s="7">
        <f t="shared" si="721"/>
        <v>0.3</v>
      </c>
      <c r="DN278" s="7">
        <f t="shared" si="722"/>
        <v>0.3</v>
      </c>
      <c r="DO278" s="7">
        <f t="shared" si="723"/>
        <v>0.3</v>
      </c>
      <c r="DP278" s="7">
        <f>IF(MIN(Data[[#This Row],[¿El agente demuestra escucha activa durante la gestión?6]:[¿El agente parafrasea para confirmar entendimiento?9]])=0,0,30%)</f>
        <v>0.3</v>
      </c>
      <c r="DQ278" s="7">
        <f t="shared" si="724"/>
        <v>0.3</v>
      </c>
      <c r="DR278" s="7">
        <f t="shared" si="725"/>
        <v>0.3</v>
      </c>
      <c r="DS278" s="7">
        <f t="shared" si="726"/>
        <v>0.3</v>
      </c>
      <c r="DT278" s="7">
        <f t="shared" si="727"/>
        <v>0.3</v>
      </c>
      <c r="DU278" s="7">
        <f>IF(MIN(Data[[#This Row],[¿El agente adapta su comunicación al cliente?11]:[¿El agente utiliza el plural corporativo correctamente?14]])=0,0,30%)</f>
        <v>0.3</v>
      </c>
      <c r="DV278" s="7">
        <f t="shared" si="728"/>
        <v>0.25</v>
      </c>
      <c r="DW278" s="7">
        <f t="shared" si="693"/>
        <v>0.25</v>
      </c>
      <c r="DX278" s="7">
        <f t="shared" si="694"/>
        <v>1</v>
      </c>
      <c r="DY278" s="7">
        <f t="shared" si="832"/>
        <v>1</v>
      </c>
      <c r="DZ278" s="7">
        <f t="shared" si="833"/>
        <v>1</v>
      </c>
      <c r="EA278" s="7">
        <f t="shared" si="834"/>
        <v>1</v>
      </c>
      <c r="EB278" s="7">
        <f t="shared" si="835"/>
        <v>1</v>
      </c>
      <c r="EC278" s="7">
        <f t="shared" si="695"/>
        <v>1</v>
      </c>
      <c r="ED278" s="7">
        <f t="shared" si="729"/>
        <v>1</v>
      </c>
      <c r="EE278" s="7">
        <f t="shared" si="730"/>
        <v>1</v>
      </c>
      <c r="EF278" s="7">
        <f>IF(SUM(Data[[#This Row],[¿El agente presenta correctamente los beneficios del producto?23]:[¿El agente comunica beneficios emocionales al cliente?24]])=200%,100%,0%)</f>
        <v>1</v>
      </c>
      <c r="EG278" s="7">
        <f t="shared" si="731"/>
        <v>1</v>
      </c>
      <c r="EH278" s="7">
        <f t="shared" si="732"/>
        <v>1</v>
      </c>
      <c r="EI278" s="7">
        <f t="shared" si="733"/>
        <v>1</v>
      </c>
      <c r="EJ278" s="7">
        <f t="shared" si="696"/>
        <v>1</v>
      </c>
      <c r="EK278" s="7">
        <f t="shared" si="734"/>
        <v>1</v>
      </c>
      <c r="EL278" s="7">
        <f>+Data[[#This Row],[¿El agente explica los términos y condiciones del servicio?28]]</f>
        <v>1</v>
      </c>
      <c r="EM278" s="7">
        <f t="shared" si="735"/>
        <v>1</v>
      </c>
      <c r="EN278" s="7">
        <f>+Data[[#This Row],[¿El agente identifica correctamente la solicitud del cliente? 2]]</f>
        <v>1</v>
      </c>
      <c r="EO278" s="7">
        <f t="shared" si="736"/>
        <v>1</v>
      </c>
      <c r="EP278" s="7">
        <f t="shared" si="737"/>
        <v>1</v>
      </c>
      <c r="EQ278" s="7">
        <f t="shared" si="738"/>
        <v>1</v>
      </c>
      <c r="ER278" s="7">
        <f t="shared" si="697"/>
        <v>1</v>
      </c>
      <c r="ES278" s="7">
        <f t="shared" si="739"/>
        <v>1</v>
      </c>
      <c r="ET278" s="7">
        <f t="shared" si="740"/>
        <v>1</v>
      </c>
      <c r="EU278" s="7">
        <f t="shared" si="698"/>
        <v>1</v>
      </c>
      <c r="EV278" s="7">
        <f t="shared" si="741"/>
        <v>1</v>
      </c>
      <c r="EW278" s="7">
        <f t="shared" si="742"/>
        <v>1</v>
      </c>
      <c r="EX278" s="7">
        <f t="shared" si="836"/>
        <v>1</v>
      </c>
      <c r="EY278" s="7">
        <f t="shared" si="837"/>
        <v>1</v>
      </c>
      <c r="EZ278" s="7">
        <f t="shared" si="743"/>
        <v>1</v>
      </c>
      <c r="FA278" s="7">
        <f t="shared" si="838"/>
        <v>1</v>
      </c>
      <c r="FB278" s="7">
        <f t="shared" si="699"/>
        <v>1</v>
      </c>
      <c r="FC278" s="7">
        <f t="shared" si="700"/>
        <v>1</v>
      </c>
      <c r="FD278" s="7">
        <f t="shared" si="744"/>
        <v>1</v>
      </c>
      <c r="FE278" s="7">
        <f t="shared" si="745"/>
        <v>0</v>
      </c>
      <c r="FF278" s="7">
        <f t="shared" si="746"/>
        <v>1</v>
      </c>
      <c r="FG278" s="7">
        <f t="shared" si="747"/>
        <v>1</v>
      </c>
      <c r="FH278" s="7">
        <f t="shared" si="748"/>
        <v>0</v>
      </c>
      <c r="FI278" s="7">
        <f t="shared" si="749"/>
        <v>0</v>
      </c>
      <c r="FJ278" s="7">
        <f t="shared" si="701"/>
        <v>0</v>
      </c>
      <c r="FK278" s="7">
        <f t="shared" si="750"/>
        <v>1</v>
      </c>
      <c r="FL278" s="7">
        <f>+Data[[#This Row],[¿El agente gestiona la oferta según la campaña vigente?48]]</f>
        <v>1</v>
      </c>
      <c r="FM278" s="7">
        <f t="shared" si="751"/>
        <v>1</v>
      </c>
      <c r="FN278" s="7">
        <f t="shared" si="752"/>
        <v>1</v>
      </c>
      <c r="FO278" s="7">
        <f t="shared" si="753"/>
        <v>1</v>
      </c>
      <c r="FP278" s="7">
        <f t="shared" si="702"/>
        <v>1</v>
      </c>
      <c r="FQ278" s="7">
        <f t="shared" si="754"/>
        <v>1</v>
      </c>
      <c r="FR278" s="7">
        <f>+Data[[#This Row],[¿El agente registra correctamente todas las interacciones?52]]</f>
        <v>1</v>
      </c>
      <c r="FS278" s="7">
        <f t="shared" si="703"/>
        <v>0</v>
      </c>
      <c r="FT278" s="242">
        <f t="shared" si="755"/>
        <v>1</v>
      </c>
      <c r="FU278" s="7">
        <f>+Data[[#This Row],[¿El agente confirma la titularidad del cliente adecuadamente?53]]</f>
        <v>1</v>
      </c>
      <c r="FV278" s="242">
        <f t="shared" si="756"/>
        <v>1</v>
      </c>
      <c r="FW278" s="242">
        <f t="shared" si="757"/>
        <v>1</v>
      </c>
      <c r="FX278" s="7">
        <f t="shared" si="704"/>
        <v>1</v>
      </c>
      <c r="FY278" s="242">
        <f t="shared" si="758"/>
        <v>1</v>
      </c>
      <c r="FZ278" s="7">
        <f>+Data[[#This Row],[¿El agente evita compartir información sensible?56]]</f>
        <v>1</v>
      </c>
      <c r="GA278" s="7">
        <f t="shared" si="705"/>
        <v>1</v>
      </c>
      <c r="GB278" s="7">
        <f t="shared" si="706"/>
        <v>0.1</v>
      </c>
      <c r="GC278" s="7">
        <f t="shared" si="707"/>
        <v>0.3</v>
      </c>
      <c r="GD278" s="234">
        <f t="shared" si="708"/>
        <v>0</v>
      </c>
      <c r="GE278" s="234">
        <f t="shared" si="709"/>
        <v>0.3</v>
      </c>
      <c r="GF278" s="7">
        <f t="shared" si="710"/>
        <v>0.7</v>
      </c>
      <c r="GG278">
        <f>1</f>
        <v>1</v>
      </c>
      <c r="GH278">
        <f t="shared" si="759"/>
        <v>1</v>
      </c>
      <c r="GI278" t="str">
        <f t="shared" si="760"/>
        <v/>
      </c>
      <c r="GJ278" t="str">
        <f t="shared" si="761"/>
        <v/>
      </c>
      <c r="GK278" t="str">
        <f t="shared" si="762"/>
        <v/>
      </c>
      <c r="GN278" t="str">
        <f t="shared" si="763"/>
        <v/>
      </c>
      <c r="GO278" t="str">
        <f t="shared" si="764"/>
        <v/>
      </c>
      <c r="GP278" t="str">
        <f t="shared" si="765"/>
        <v/>
      </c>
      <c r="GQ278" t="str">
        <f t="shared" si="766"/>
        <v/>
      </c>
      <c r="GR278" t="str">
        <f t="shared" si="767"/>
        <v/>
      </c>
      <c r="GS278" t="str">
        <f t="shared" si="768"/>
        <v/>
      </c>
      <c r="GT278" t="str">
        <f t="shared" si="769"/>
        <v/>
      </c>
      <c r="GU278" t="e">
        <f>IF(#REF!="No",#REF!,"")</f>
        <v>#REF!</v>
      </c>
      <c r="GV278" t="str">
        <f t="shared" si="770"/>
        <v/>
      </c>
      <c r="GW278" t="str">
        <f t="shared" si="771"/>
        <v/>
      </c>
      <c r="GX278" t="str">
        <f t="shared" si="772"/>
        <v/>
      </c>
      <c r="GY278" t="str">
        <f t="shared" si="773"/>
        <v/>
      </c>
      <c r="GZ278" t="str">
        <f t="shared" si="774"/>
        <v/>
      </c>
      <c r="HA278" t="str">
        <f t="shared" si="775"/>
        <v/>
      </c>
      <c r="HB278" t="str">
        <f t="shared" si="776"/>
        <v/>
      </c>
      <c r="HC278" t="str">
        <f t="shared" si="777"/>
        <v/>
      </c>
      <c r="HD278" t="str">
        <f t="shared" si="778"/>
        <v/>
      </c>
      <c r="HE278" t="str">
        <f t="shared" si="779"/>
        <v/>
      </c>
      <c r="HF278" t="str">
        <f t="shared" si="780"/>
        <v/>
      </c>
      <c r="HG278" t="str">
        <f t="shared" si="781"/>
        <v/>
      </c>
      <c r="HH278" t="str">
        <f t="shared" si="782"/>
        <v/>
      </c>
      <c r="HI278" t="str">
        <f t="shared" si="783"/>
        <v/>
      </c>
      <c r="HJ278" t="str">
        <f t="shared" si="784"/>
        <v/>
      </c>
      <c r="HK278" t="str">
        <f t="shared" si="785"/>
        <v/>
      </c>
      <c r="HL278" t="str">
        <f t="shared" si="786"/>
        <v/>
      </c>
      <c r="HM278" t="str">
        <f t="shared" si="787"/>
        <v/>
      </c>
      <c r="HN278" t="str">
        <f t="shared" si="788"/>
        <v/>
      </c>
      <c r="HO278" t="str">
        <f t="shared" si="789"/>
        <v/>
      </c>
      <c r="HP278" t="str">
        <f t="shared" si="790"/>
        <v/>
      </c>
      <c r="HQ278" t="e">
        <f>IF(#REF!="No",#REF!,"")</f>
        <v>#REF!</v>
      </c>
      <c r="HR278" t="e">
        <f>IF(#REF!="No",#REF!,"")</f>
        <v>#REF!</v>
      </c>
      <c r="HS278" t="str">
        <f t="shared" si="791"/>
        <v/>
      </c>
      <c r="HT278" t="str">
        <f t="shared" si="792"/>
        <v xml:space="preserve">¿El agente realiza venta cruzada cuando corresponde? </v>
      </c>
      <c r="HU278" t="str">
        <f t="shared" si="793"/>
        <v/>
      </c>
      <c r="HV278" t="str">
        <f t="shared" si="794"/>
        <v/>
      </c>
      <c r="HW278" t="str">
        <f t="shared" si="795"/>
        <v xml:space="preserve">¿El agente realiza seguimiento adecuado al caso o solicitud? </v>
      </c>
      <c r="HX278" t="str">
        <f t="shared" si="796"/>
        <v xml:space="preserve">¿El agente maneja correctamente las objeciones del cliente? </v>
      </c>
      <c r="HY278" t="str">
        <f t="shared" si="797"/>
        <v/>
      </c>
      <c r="HZ278" t="str">
        <f t="shared" si="798"/>
        <v/>
      </c>
      <c r="IA278" t="str">
        <f t="shared" si="799"/>
        <v/>
      </c>
      <c r="IB278" t="str">
        <f t="shared" si="800"/>
        <v/>
      </c>
      <c r="IC278" t="str">
        <f t="shared" si="801"/>
        <v/>
      </c>
      <c r="ID278" t="str">
        <f t="shared" si="802"/>
        <v/>
      </c>
      <c r="IE278" t="str">
        <f t="shared" si="803"/>
        <v/>
      </c>
      <c r="IF278" t="str">
        <f t="shared" si="804"/>
        <v/>
      </c>
      <c r="IG278" t="str">
        <f t="shared" si="805"/>
        <v/>
      </c>
      <c r="IH278" t="str">
        <f>A278&amp;" "&amp;F278&amp;" "&amp;Data[[#This Row],[mes]]</f>
        <v>Alma Rosa Delgado Garcia Outbound jun-26</v>
      </c>
      <c r="II278">
        <f t="shared" si="861"/>
        <v>2</v>
      </c>
      <c r="IJ278">
        <f t="shared" si="711"/>
        <v>0</v>
      </c>
      <c r="IK278">
        <f>IF(Data[[#This Row],[Muestra Critica]]&gt;0,Data[[#This Row],[Muestra Critica]],"")</f>
        <v>1</v>
      </c>
      <c r="IL278">
        <f>IF(IK278="","",COUNTIF($IK$3:$IK695,IK278))</f>
        <v>397</v>
      </c>
      <c r="IM278">
        <f t="shared" si="712"/>
        <v>0</v>
      </c>
      <c r="IN278" t="str">
        <f t="shared" si="839"/>
        <v>jun-26</v>
      </c>
      <c r="IS278" t="str">
        <f ca="1">IFERROR(_xlfn.XLOOKUP(A:A,HC!B:B,HC!E:E,,0),0)</f>
        <v>&gt; 60 dias</v>
      </c>
    </row>
    <row r="279" spans="1:253" ht="15.5">
      <c r="A279" s="235" t="s">
        <v>360</v>
      </c>
      <c r="B279" s="235">
        <v>62364352</v>
      </c>
      <c r="C279" s="236">
        <v>46188</v>
      </c>
      <c r="D279" s="235" t="s">
        <v>449</v>
      </c>
      <c r="E279" s="205" t="s">
        <v>431</v>
      </c>
      <c r="F279" s="235" t="s">
        <v>32</v>
      </c>
      <c r="G279" s="235" t="s">
        <v>436</v>
      </c>
      <c r="H279" s="235" t="s">
        <v>457</v>
      </c>
      <c r="I279" s="237" t="s">
        <v>447</v>
      </c>
      <c r="J279" s="78" t="s">
        <v>33</v>
      </c>
      <c r="K279" s="78" t="s">
        <v>33</v>
      </c>
      <c r="L279" s="78" t="s">
        <v>33</v>
      </c>
      <c r="M279" s="78" t="s">
        <v>33</v>
      </c>
      <c r="N279" s="78" t="s">
        <v>33</v>
      </c>
      <c r="O279" s="78" t="s">
        <v>33</v>
      </c>
      <c r="P279" s="78" t="s">
        <v>33</v>
      </c>
      <c r="Q279" s="78" t="s">
        <v>33</v>
      </c>
      <c r="R279" s="78" t="s">
        <v>33</v>
      </c>
      <c r="S279" s="78" t="s">
        <v>33</v>
      </c>
      <c r="T279" s="78" t="s">
        <v>33</v>
      </c>
      <c r="U279" s="78" t="s">
        <v>33</v>
      </c>
      <c r="V279" s="78" t="s">
        <v>33</v>
      </c>
      <c r="W279" s="78" t="s">
        <v>33</v>
      </c>
      <c r="X279" s="78" t="s">
        <v>33</v>
      </c>
      <c r="Y279" t="s">
        <v>33</v>
      </c>
      <c r="Z279" t="s">
        <v>34</v>
      </c>
      <c r="AA279" t="s">
        <v>33</v>
      </c>
      <c r="AB279" t="s">
        <v>33</v>
      </c>
      <c r="AC279" t="s">
        <v>33</v>
      </c>
      <c r="AD279" t="s">
        <v>33</v>
      </c>
      <c r="AE279" t="s">
        <v>33</v>
      </c>
      <c r="AF279" t="s">
        <v>33</v>
      </c>
      <c r="AG279" t="s">
        <v>33</v>
      </c>
      <c r="AH279" t="s">
        <v>33</v>
      </c>
      <c r="AI279" t="s">
        <v>33</v>
      </c>
      <c r="AJ279" t="s">
        <v>33</v>
      </c>
      <c r="AK279" t="s">
        <v>33</v>
      </c>
      <c r="AL279" t="s">
        <v>33</v>
      </c>
      <c r="AM279" t="s">
        <v>33</v>
      </c>
      <c r="AN279" t="s">
        <v>33</v>
      </c>
      <c r="AO279" t="s">
        <v>33</v>
      </c>
      <c r="AP279" t="s">
        <v>33</v>
      </c>
      <c r="AQ279" s="169" t="s">
        <v>464</v>
      </c>
      <c r="AR279" t="s">
        <v>33</v>
      </c>
      <c r="AS279" t="s">
        <v>34</v>
      </c>
      <c r="AT279" t="s">
        <v>34</v>
      </c>
      <c r="AU279" t="s">
        <v>33</v>
      </c>
      <c r="AV279" t="s">
        <v>33</v>
      </c>
      <c r="AW279" t="s">
        <v>34</v>
      </c>
      <c r="AX279" t="s">
        <v>33</v>
      </c>
      <c r="AY279" t="s">
        <v>33</v>
      </c>
      <c r="AZ279" t="s">
        <v>33</v>
      </c>
      <c r="BA279" t="s">
        <v>33</v>
      </c>
      <c r="BB279" t="s">
        <v>33</v>
      </c>
      <c r="BC279" t="s">
        <v>33</v>
      </c>
      <c r="BD279" t="s">
        <v>33</v>
      </c>
      <c r="BE279" t="s">
        <v>33</v>
      </c>
      <c r="BF279" t="s">
        <v>33</v>
      </c>
      <c r="BH279" s="233" t="str">
        <f>Data[[#This Row],[Tipo de Muestra]]</f>
        <v>Critica</v>
      </c>
      <c r="BK279">
        <f t="shared" si="714"/>
        <v>1</v>
      </c>
      <c r="BL279">
        <f t="shared" si="715"/>
        <v>1</v>
      </c>
      <c r="BM279">
        <f t="shared" si="841"/>
        <v>1</v>
      </c>
      <c r="BN279">
        <f t="shared" si="842"/>
        <v>1</v>
      </c>
      <c r="BO279">
        <f t="shared" si="843"/>
        <v>1</v>
      </c>
      <c r="BP279">
        <f t="shared" si="844"/>
        <v>1</v>
      </c>
      <c r="BQ279">
        <f t="shared" si="845"/>
        <v>1</v>
      </c>
      <c r="BR279">
        <f t="shared" si="846"/>
        <v>1</v>
      </c>
      <c r="BS279">
        <f t="shared" si="847"/>
        <v>1</v>
      </c>
      <c r="BT279">
        <f t="shared" si="848"/>
        <v>1</v>
      </c>
      <c r="BU279">
        <f t="shared" si="849"/>
        <v>1</v>
      </c>
      <c r="BV279">
        <f t="shared" si="850"/>
        <v>1</v>
      </c>
      <c r="BW279">
        <f t="shared" si="851"/>
        <v>1</v>
      </c>
      <c r="BX279">
        <f t="shared" si="852"/>
        <v>1</v>
      </c>
      <c r="BY279">
        <f t="shared" si="853"/>
        <v>1</v>
      </c>
      <c r="BZ279">
        <f t="shared" si="854"/>
        <v>1</v>
      </c>
      <c r="CA279">
        <f t="shared" si="855"/>
        <v>0</v>
      </c>
      <c r="CB279">
        <f t="shared" si="856"/>
        <v>1</v>
      </c>
      <c r="CC279">
        <f t="shared" si="857"/>
        <v>1</v>
      </c>
      <c r="CD279">
        <f t="shared" si="858"/>
        <v>1</v>
      </c>
      <c r="CE279">
        <f t="shared" si="859"/>
        <v>1</v>
      </c>
      <c r="CF279">
        <f t="shared" si="806"/>
        <v>1</v>
      </c>
      <c r="CG279">
        <f t="shared" si="807"/>
        <v>1</v>
      </c>
      <c r="CH279">
        <f t="shared" si="808"/>
        <v>1</v>
      </c>
      <c r="CI279">
        <f t="shared" si="809"/>
        <v>1</v>
      </c>
      <c r="CJ279">
        <f t="shared" si="810"/>
        <v>1</v>
      </c>
      <c r="CK279">
        <f t="shared" si="811"/>
        <v>1</v>
      </c>
      <c r="CL279">
        <f t="shared" si="812"/>
        <v>1</v>
      </c>
      <c r="CM279">
        <f t="shared" si="813"/>
        <v>1</v>
      </c>
      <c r="CN279">
        <f t="shared" si="814"/>
        <v>1</v>
      </c>
      <c r="CO279">
        <f t="shared" si="815"/>
        <v>1</v>
      </c>
      <c r="CP279">
        <f t="shared" si="816"/>
        <v>1</v>
      </c>
      <c r="CQ279">
        <f t="shared" si="817"/>
        <v>1</v>
      </c>
      <c r="CR279">
        <f t="shared" si="818"/>
        <v>1</v>
      </c>
      <c r="CS279">
        <f t="shared" si="819"/>
        <v>0</v>
      </c>
      <c r="CT279">
        <f t="shared" si="820"/>
        <v>0</v>
      </c>
      <c r="CU279">
        <f t="shared" si="821"/>
        <v>1</v>
      </c>
      <c r="CV279">
        <f t="shared" si="822"/>
        <v>1</v>
      </c>
      <c r="CW279">
        <f t="shared" si="823"/>
        <v>0</v>
      </c>
      <c r="CX279">
        <f t="shared" si="824"/>
        <v>1</v>
      </c>
      <c r="CY279">
        <f t="shared" si="825"/>
        <v>1</v>
      </c>
      <c r="CZ279">
        <f t="shared" si="826"/>
        <v>1</v>
      </c>
      <c r="DA279">
        <f t="shared" si="827"/>
        <v>1</v>
      </c>
      <c r="DB279">
        <f t="shared" si="828"/>
        <v>1</v>
      </c>
      <c r="DC279">
        <f t="shared" si="829"/>
        <v>1</v>
      </c>
      <c r="DD279">
        <f t="shared" si="830"/>
        <v>1</v>
      </c>
      <c r="DE279">
        <f t="shared" si="831"/>
        <v>1</v>
      </c>
      <c r="DF279">
        <f t="shared" si="716"/>
        <v>1</v>
      </c>
      <c r="DG279">
        <f t="shared" si="860"/>
        <v>1</v>
      </c>
      <c r="DH279" s="7">
        <f t="shared" si="717"/>
        <v>0.15</v>
      </c>
      <c r="DI279" s="7">
        <f t="shared" si="718"/>
        <v>0.15</v>
      </c>
      <c r="DJ279" s="7">
        <f t="shared" si="719"/>
        <v>0.15</v>
      </c>
      <c r="DK279" s="7">
        <f t="shared" ref="DK279:DK291" si="862">IF(MIN(DH279:DJ279)=0,0,15%)</f>
        <v>0.15</v>
      </c>
      <c r="DL279" s="7">
        <f t="shared" si="720"/>
        <v>0.3</v>
      </c>
      <c r="DM279" s="7">
        <f t="shared" si="721"/>
        <v>0.3</v>
      </c>
      <c r="DN279" s="7">
        <f t="shared" si="722"/>
        <v>0.3</v>
      </c>
      <c r="DO279" s="7">
        <f t="shared" si="723"/>
        <v>0.3</v>
      </c>
      <c r="DP279" s="7">
        <f>IF(MIN(Data[[#This Row],[¿El agente demuestra escucha activa durante la gestión?6]:[¿El agente parafrasea para confirmar entendimiento?9]])=0,0,30%)</f>
        <v>0.3</v>
      </c>
      <c r="DQ279" s="7">
        <f t="shared" si="724"/>
        <v>0.3</v>
      </c>
      <c r="DR279" s="7">
        <f t="shared" si="725"/>
        <v>0.3</v>
      </c>
      <c r="DS279" s="7">
        <f t="shared" si="726"/>
        <v>0.3</v>
      </c>
      <c r="DT279" s="7">
        <f t="shared" si="727"/>
        <v>0.3</v>
      </c>
      <c r="DU279" s="7">
        <f>IF(MIN(Data[[#This Row],[¿El agente adapta su comunicación al cliente?11]:[¿El agente utiliza el plural corporativo correctamente?14]])=0,0,30%)</f>
        <v>0.3</v>
      </c>
      <c r="DV279" s="7">
        <f t="shared" si="728"/>
        <v>0.25</v>
      </c>
      <c r="DW279" s="7">
        <f t="shared" ref="DW279:DW291" si="863">IF(MIN(DV279)=0,0,25%)</f>
        <v>0.25</v>
      </c>
      <c r="DX279" s="7">
        <f t="shared" ref="DX279:DX291" si="864">IF(SUM(DK279,DP279,DU279,DW279)&gt;335%,100%,SUM(DK279,DP279,DU279,DW279)/100%)</f>
        <v>1</v>
      </c>
      <c r="DY279" s="7">
        <f t="shared" si="832"/>
        <v>1</v>
      </c>
      <c r="DZ279" s="7">
        <f t="shared" si="833"/>
        <v>1</v>
      </c>
      <c r="EA279" s="7">
        <f t="shared" si="834"/>
        <v>1</v>
      </c>
      <c r="EB279" s="7">
        <f t="shared" si="835"/>
        <v>1</v>
      </c>
      <c r="EC279" s="7">
        <f t="shared" ref="EC279:EC291" si="865">IF(SUM(DY279:EB279)=400%,100%,0%)</f>
        <v>1</v>
      </c>
      <c r="ED279" s="7">
        <f t="shared" si="729"/>
        <v>0</v>
      </c>
      <c r="EE279" s="7">
        <f t="shared" si="730"/>
        <v>1</v>
      </c>
      <c r="EF279" s="7">
        <f>IF(SUM(Data[[#This Row],[¿El agente presenta correctamente los beneficios del producto?23]:[¿El agente comunica beneficios emocionales al cliente?24]])=200%,100%,0%)</f>
        <v>0</v>
      </c>
      <c r="EG279" s="7">
        <f t="shared" si="731"/>
        <v>1</v>
      </c>
      <c r="EH279" s="7">
        <f t="shared" si="732"/>
        <v>1</v>
      </c>
      <c r="EI279" s="7">
        <f t="shared" si="733"/>
        <v>1</v>
      </c>
      <c r="EJ279" s="7">
        <f t="shared" ref="EJ279:EJ291" si="866">IF(SUM(EG279:EI279)=300%,100%,0%)</f>
        <v>1</v>
      </c>
      <c r="EK279" s="7">
        <f t="shared" si="734"/>
        <v>1</v>
      </c>
      <c r="EL279" s="7">
        <f>+Data[[#This Row],[¿El agente explica los términos y condiciones del servicio?28]]</f>
        <v>1</v>
      </c>
      <c r="EM279" s="7">
        <f t="shared" si="735"/>
        <v>1</v>
      </c>
      <c r="EN279" s="7">
        <f>+Data[[#This Row],[¿El agente identifica correctamente la solicitud del cliente? 2]]</f>
        <v>1</v>
      </c>
      <c r="EO279" s="7">
        <f t="shared" si="736"/>
        <v>1</v>
      </c>
      <c r="EP279" s="7">
        <f t="shared" si="737"/>
        <v>1</v>
      </c>
      <c r="EQ279" s="7">
        <f t="shared" si="738"/>
        <v>1</v>
      </c>
      <c r="ER279" s="7">
        <f t="shared" ref="ER279:ER291" si="867">IF(SUM(EO279:EQ279)=300%,100%,0%)</f>
        <v>1</v>
      </c>
      <c r="ES279" s="7">
        <f t="shared" si="739"/>
        <v>1</v>
      </c>
      <c r="ET279" s="7">
        <f t="shared" si="740"/>
        <v>1</v>
      </c>
      <c r="EU279" s="7">
        <f t="shared" ref="EU279:EU291" si="868">IF(SUM(ES279:ET279)=200%,100%,0%)</f>
        <v>1</v>
      </c>
      <c r="EV279" s="7">
        <f t="shared" si="741"/>
        <v>1</v>
      </c>
      <c r="EW279" s="7">
        <f t="shared" si="742"/>
        <v>1</v>
      </c>
      <c r="EX279" s="7">
        <f t="shared" si="836"/>
        <v>1</v>
      </c>
      <c r="EY279" s="7">
        <f t="shared" si="837"/>
        <v>1</v>
      </c>
      <c r="EZ279" s="7">
        <f t="shared" si="743"/>
        <v>1</v>
      </c>
      <c r="FA279" s="7">
        <f t="shared" si="838"/>
        <v>1</v>
      </c>
      <c r="FB279" s="7">
        <f t="shared" ref="FB279:FB291" si="869">IF(SUM(EV279:FA279)=600%,100%,0%)</f>
        <v>1</v>
      </c>
      <c r="FC279" s="7">
        <f t="shared" ref="FC279:FC291" si="870">IF(SUM(EC279,EF279,EL279,EJ279,EN279,ER279,EU279,FB279)=800%,100%,0%)</f>
        <v>0</v>
      </c>
      <c r="FD279" s="7">
        <f t="shared" si="744"/>
        <v>1</v>
      </c>
      <c r="FE279" s="7">
        <f t="shared" si="745"/>
        <v>0</v>
      </c>
      <c r="FF279" s="7">
        <f t="shared" si="746"/>
        <v>0</v>
      </c>
      <c r="FG279" s="7">
        <f t="shared" si="747"/>
        <v>1</v>
      </c>
      <c r="FH279" s="7">
        <f t="shared" si="748"/>
        <v>1</v>
      </c>
      <c r="FI279" s="7">
        <f t="shared" si="749"/>
        <v>0</v>
      </c>
      <c r="FJ279" s="7">
        <f t="shared" ref="FJ279:FJ291" si="871">IF(SUM(FD279:FI279)=600%,100%,)</f>
        <v>0</v>
      </c>
      <c r="FK279" s="7">
        <f t="shared" si="750"/>
        <v>1</v>
      </c>
      <c r="FL279" s="7">
        <f>+Data[[#This Row],[¿El agente gestiona la oferta según la campaña vigente?48]]</f>
        <v>1</v>
      </c>
      <c r="FM279" s="7">
        <f t="shared" si="751"/>
        <v>1</v>
      </c>
      <c r="FN279" s="7">
        <f t="shared" si="752"/>
        <v>1</v>
      </c>
      <c r="FO279" s="7">
        <f t="shared" si="753"/>
        <v>1</v>
      </c>
      <c r="FP279" s="7">
        <f t="shared" ref="FP279:FP291" si="872">IF(SUM(FM279:FO279)=300%,100%,)</f>
        <v>1</v>
      </c>
      <c r="FQ279" s="7">
        <f t="shared" si="754"/>
        <v>1</v>
      </c>
      <c r="FR279" s="7">
        <f>+Data[[#This Row],[¿El agente registra correctamente todas las interacciones?52]]</f>
        <v>1</v>
      </c>
      <c r="FS279" s="7">
        <f t="shared" ref="FS279:FS291" si="873">IF(SUM(FJ279,FL279,FP279,FR279)=400%,100%,0)</f>
        <v>0</v>
      </c>
      <c r="FT279" s="242">
        <f t="shared" si="755"/>
        <v>1</v>
      </c>
      <c r="FU279" s="7">
        <f>+Data[[#This Row],[¿El agente confirma la titularidad del cliente adecuadamente?53]]</f>
        <v>1</v>
      </c>
      <c r="FV279" s="242">
        <f t="shared" si="756"/>
        <v>1</v>
      </c>
      <c r="FW279" s="242">
        <f t="shared" si="757"/>
        <v>1</v>
      </c>
      <c r="FX279" s="7">
        <f t="shared" ref="FX279:FX291" si="874">IF(SUM(FV279:FW279)=200%,100%,)</f>
        <v>1</v>
      </c>
      <c r="FY279" s="242">
        <f t="shared" si="758"/>
        <v>1</v>
      </c>
      <c r="FZ279" s="7">
        <f>+Data[[#This Row],[¿El agente evita compartir información sensible?56]]</f>
        <v>1</v>
      </c>
      <c r="GA279" s="7">
        <f t="shared" ref="GA279:GA291" si="875">IF(SUM(FU279,FX279,FZ279)=300%,100%,)</f>
        <v>1</v>
      </c>
      <c r="GB279" s="7">
        <f t="shared" ref="GB279:GB291" si="876">$GB$2*DX279</f>
        <v>0.1</v>
      </c>
      <c r="GC279" s="7">
        <f t="shared" ref="GC279:GC291" si="877">$GC$2*FC279</f>
        <v>0</v>
      </c>
      <c r="GD279" s="234">
        <f t="shared" ref="GD279:GD291" si="878">$GD$2*FS279</f>
        <v>0</v>
      </c>
      <c r="GE279" s="234">
        <f t="shared" ref="GE279:GE291" si="879">$GE$2*GA279</f>
        <v>0.3</v>
      </c>
      <c r="GF279" s="7">
        <f t="shared" ref="GF279:GF291" si="880">SUM(GB279:GE279)</f>
        <v>0.4</v>
      </c>
      <c r="GG279">
        <f>1</f>
        <v>1</v>
      </c>
      <c r="GH279">
        <f t="shared" si="759"/>
        <v>1</v>
      </c>
      <c r="GI279" t="str">
        <f t="shared" si="760"/>
        <v/>
      </c>
      <c r="GJ279" t="str">
        <f t="shared" si="761"/>
        <v/>
      </c>
      <c r="GK279" t="str">
        <f t="shared" si="762"/>
        <v/>
      </c>
      <c r="GN279" t="str">
        <f t="shared" si="763"/>
        <v/>
      </c>
      <c r="GO279" t="str">
        <f t="shared" si="764"/>
        <v/>
      </c>
      <c r="GP279" t="str">
        <f t="shared" si="765"/>
        <v/>
      </c>
      <c r="GQ279" t="str">
        <f t="shared" si="766"/>
        <v/>
      </c>
      <c r="GR279" t="str">
        <f t="shared" si="767"/>
        <v/>
      </c>
      <c r="GS279" t="str">
        <f t="shared" si="768"/>
        <v/>
      </c>
      <c r="GT279" t="str">
        <f t="shared" si="769"/>
        <v/>
      </c>
      <c r="GU279" t="e">
        <f>IF(#REF!="No",#REF!,"")</f>
        <v>#REF!</v>
      </c>
      <c r="GV279" t="str">
        <f t="shared" si="770"/>
        <v/>
      </c>
      <c r="GW279" t="str">
        <f t="shared" si="771"/>
        <v/>
      </c>
      <c r="GX279" t="str">
        <f t="shared" si="772"/>
        <v/>
      </c>
      <c r="GY279" t="str">
        <f t="shared" si="773"/>
        <v/>
      </c>
      <c r="GZ279" t="str">
        <f t="shared" si="774"/>
        <v xml:space="preserve">¿El agente presenta correctamente los beneficios del producto? </v>
      </c>
      <c r="HA279" t="str">
        <f t="shared" si="775"/>
        <v/>
      </c>
      <c r="HB279" t="str">
        <f t="shared" si="776"/>
        <v/>
      </c>
      <c r="HC279" t="str">
        <f t="shared" si="777"/>
        <v/>
      </c>
      <c r="HD279" t="str">
        <f t="shared" si="778"/>
        <v/>
      </c>
      <c r="HE279" t="str">
        <f t="shared" si="779"/>
        <v/>
      </c>
      <c r="HF279" t="str">
        <f t="shared" si="780"/>
        <v/>
      </c>
      <c r="HG279" t="str">
        <f t="shared" si="781"/>
        <v/>
      </c>
      <c r="HH279" t="str">
        <f t="shared" si="782"/>
        <v/>
      </c>
      <c r="HI279" t="str">
        <f t="shared" si="783"/>
        <v/>
      </c>
      <c r="HJ279" t="str">
        <f t="shared" si="784"/>
        <v/>
      </c>
      <c r="HK279" t="str">
        <f t="shared" si="785"/>
        <v/>
      </c>
      <c r="HL279" t="str">
        <f t="shared" si="786"/>
        <v/>
      </c>
      <c r="HM279" t="str">
        <f t="shared" si="787"/>
        <v/>
      </c>
      <c r="HN279" t="str">
        <f t="shared" si="788"/>
        <v/>
      </c>
      <c r="HO279" t="str">
        <f t="shared" si="789"/>
        <v/>
      </c>
      <c r="HP279" t="str">
        <f t="shared" si="790"/>
        <v/>
      </c>
      <c r="HQ279" t="e">
        <f>IF(#REF!="No",#REF!,"")</f>
        <v>#REF!</v>
      </c>
      <c r="HR279" t="e">
        <f>IF(#REF!="No",#REF!,"")</f>
        <v>#REF!</v>
      </c>
      <c r="HS279" t="str">
        <f t="shared" si="791"/>
        <v/>
      </c>
      <c r="HT279" t="str">
        <f t="shared" si="792"/>
        <v xml:space="preserve">¿El agente realiza venta cruzada cuando corresponde? </v>
      </c>
      <c r="HU279" t="str">
        <f t="shared" si="793"/>
        <v xml:space="preserve">¿El agente indaga o sondea adecuadamente las necesidades del cliente? </v>
      </c>
      <c r="HV279" t="str">
        <f t="shared" si="794"/>
        <v/>
      </c>
      <c r="HW279" t="str">
        <f t="shared" si="795"/>
        <v/>
      </c>
      <c r="HX279" t="str">
        <f t="shared" si="796"/>
        <v xml:space="preserve">¿El agente maneja correctamente las objeciones del cliente? </v>
      </c>
      <c r="HY279" t="str">
        <f t="shared" si="797"/>
        <v/>
      </c>
      <c r="HZ279" t="str">
        <f t="shared" si="798"/>
        <v/>
      </c>
      <c r="IA279" t="str">
        <f t="shared" si="799"/>
        <v/>
      </c>
      <c r="IB279" t="str">
        <f t="shared" si="800"/>
        <v/>
      </c>
      <c r="IC279" t="str">
        <f t="shared" si="801"/>
        <v/>
      </c>
      <c r="ID279" t="str">
        <f t="shared" si="802"/>
        <v/>
      </c>
      <c r="IE279" t="str">
        <f t="shared" si="803"/>
        <v/>
      </c>
      <c r="IF279" t="str">
        <f t="shared" si="804"/>
        <v/>
      </c>
      <c r="IG279" t="str">
        <f t="shared" si="805"/>
        <v/>
      </c>
      <c r="IH279" t="str">
        <f>A279&amp;" "&amp;F279&amp;" "&amp;Data[[#This Row],[mes]]</f>
        <v>Abdiel Antonio Melendez Peguero Outbound jun-26</v>
      </c>
      <c r="II279">
        <f t="shared" si="861"/>
        <v>2</v>
      </c>
      <c r="IJ279">
        <f t="shared" ref="IJ279:IJ291" si="881">IF(II279=1,1,0)</f>
        <v>0</v>
      </c>
      <c r="IK279">
        <f>IF(Data[[#This Row],[Muestra Critica]]&gt;0,Data[[#This Row],[Muestra Critica]],"")</f>
        <v>1</v>
      </c>
      <c r="IL279">
        <f>IF(IK279="","",COUNTIF($IK$3:$IK696,IK279))</f>
        <v>397</v>
      </c>
      <c r="IM279">
        <f t="shared" ref="IM279:IM291" si="882">IF(IL279=1,1,0)</f>
        <v>0</v>
      </c>
      <c r="IN279" t="str">
        <f t="shared" si="839"/>
        <v>jun-26</v>
      </c>
      <c r="IS279" t="str">
        <f ca="1">IFERROR(_xlfn.XLOOKUP(A:A,HC!B:B,HC!E:E,,0),0)</f>
        <v>&gt; 60 dias</v>
      </c>
    </row>
    <row r="280" spans="1:253" ht="15.5">
      <c r="A280" s="235" t="s">
        <v>343</v>
      </c>
      <c r="B280" s="235">
        <v>65215243</v>
      </c>
      <c r="C280" s="236">
        <v>46188</v>
      </c>
      <c r="D280" s="235" t="s">
        <v>449</v>
      </c>
      <c r="E280" s="205" t="s">
        <v>431</v>
      </c>
      <c r="F280" s="235" t="s">
        <v>32</v>
      </c>
      <c r="G280" s="235" t="s">
        <v>436</v>
      </c>
      <c r="H280" s="235" t="s">
        <v>457</v>
      </c>
      <c r="I280" s="237" t="s">
        <v>447</v>
      </c>
      <c r="J280" s="78" t="s">
        <v>33</v>
      </c>
      <c r="K280" s="78" t="s">
        <v>33</v>
      </c>
      <c r="L280" s="78" t="s">
        <v>34</v>
      </c>
      <c r="M280" s="78" t="s">
        <v>33</v>
      </c>
      <c r="N280" s="78" t="s">
        <v>33</v>
      </c>
      <c r="O280" s="78" t="s">
        <v>33</v>
      </c>
      <c r="P280" s="78" t="s">
        <v>33</v>
      </c>
      <c r="Q280" s="78" t="s">
        <v>33</v>
      </c>
      <c r="R280" s="78" t="s">
        <v>33</v>
      </c>
      <c r="S280" s="78" t="s">
        <v>33</v>
      </c>
      <c r="T280" s="78" t="s">
        <v>33</v>
      </c>
      <c r="U280" s="78" t="s">
        <v>33</v>
      </c>
      <c r="V280" s="78" t="s">
        <v>33</v>
      </c>
      <c r="W280" s="78" t="s">
        <v>33</v>
      </c>
      <c r="X280" s="78" t="s">
        <v>33</v>
      </c>
      <c r="Y280" t="s">
        <v>33</v>
      </c>
      <c r="Z280" t="s">
        <v>33</v>
      </c>
      <c r="AA280" t="s">
        <v>33</v>
      </c>
      <c r="AB280" t="s">
        <v>33</v>
      </c>
      <c r="AC280" t="s">
        <v>33</v>
      </c>
      <c r="AD280" t="s">
        <v>33</v>
      </c>
      <c r="AE280" t="s">
        <v>33</v>
      </c>
      <c r="AF280" t="s">
        <v>33</v>
      </c>
      <c r="AG280" t="s">
        <v>33</v>
      </c>
      <c r="AH280" t="s">
        <v>33</v>
      </c>
      <c r="AI280" t="s">
        <v>33</v>
      </c>
      <c r="AJ280" t="s">
        <v>33</v>
      </c>
      <c r="AK280" t="s">
        <v>33</v>
      </c>
      <c r="AL280" t="s">
        <v>33</v>
      </c>
      <c r="AM280" t="s">
        <v>33</v>
      </c>
      <c r="AN280" t="s">
        <v>33</v>
      </c>
      <c r="AO280" t="s">
        <v>33</v>
      </c>
      <c r="AP280" t="s">
        <v>33</v>
      </c>
      <c r="AQ280" s="169" t="s">
        <v>464</v>
      </c>
      <c r="AR280" t="s">
        <v>33</v>
      </c>
      <c r="AS280" t="s">
        <v>34</v>
      </c>
      <c r="AT280" t="s">
        <v>34</v>
      </c>
      <c r="AU280" t="s">
        <v>33</v>
      </c>
      <c r="AV280" t="s">
        <v>33</v>
      </c>
      <c r="AW280" t="s">
        <v>33</v>
      </c>
      <c r="AX280" t="s">
        <v>33</v>
      </c>
      <c r="AY280" t="s">
        <v>33</v>
      </c>
      <c r="AZ280" t="s">
        <v>33</v>
      </c>
      <c r="BA280" t="s">
        <v>33</v>
      </c>
      <c r="BB280" t="s">
        <v>33</v>
      </c>
      <c r="BC280" t="s">
        <v>33</v>
      </c>
      <c r="BD280" t="s">
        <v>33</v>
      </c>
      <c r="BE280" t="s">
        <v>33</v>
      </c>
      <c r="BF280" t="s">
        <v>33</v>
      </c>
      <c r="BH280" s="233" t="str">
        <f>Data[[#This Row],[Tipo de Muestra]]</f>
        <v>Critica</v>
      </c>
      <c r="BK280">
        <f t="shared" si="714"/>
        <v>1</v>
      </c>
      <c r="BL280">
        <f t="shared" si="715"/>
        <v>1</v>
      </c>
      <c r="BM280">
        <f t="shared" si="841"/>
        <v>0</v>
      </c>
      <c r="BN280">
        <f t="shared" si="842"/>
        <v>1</v>
      </c>
      <c r="BO280">
        <f t="shared" si="843"/>
        <v>1</v>
      </c>
      <c r="BP280">
        <f t="shared" si="844"/>
        <v>1</v>
      </c>
      <c r="BQ280">
        <f t="shared" si="845"/>
        <v>1</v>
      </c>
      <c r="BR280">
        <f t="shared" si="846"/>
        <v>1</v>
      </c>
      <c r="BS280">
        <f t="shared" si="847"/>
        <v>1</v>
      </c>
      <c r="BT280">
        <f t="shared" si="848"/>
        <v>1</v>
      </c>
      <c r="BU280">
        <f t="shared" si="849"/>
        <v>1</v>
      </c>
      <c r="BV280">
        <f t="shared" si="850"/>
        <v>1</v>
      </c>
      <c r="BW280">
        <f t="shared" si="851"/>
        <v>1</v>
      </c>
      <c r="BX280">
        <f t="shared" si="852"/>
        <v>1</v>
      </c>
      <c r="BY280">
        <f t="shared" si="853"/>
        <v>1</v>
      </c>
      <c r="BZ280">
        <f t="shared" si="854"/>
        <v>1</v>
      </c>
      <c r="CA280">
        <f t="shared" si="855"/>
        <v>1</v>
      </c>
      <c r="CB280">
        <f t="shared" si="856"/>
        <v>1</v>
      </c>
      <c r="CC280">
        <f t="shared" si="857"/>
        <v>1</v>
      </c>
      <c r="CD280">
        <f t="shared" si="858"/>
        <v>1</v>
      </c>
      <c r="CE280">
        <f t="shared" si="859"/>
        <v>1</v>
      </c>
      <c r="CF280">
        <f t="shared" si="806"/>
        <v>1</v>
      </c>
      <c r="CG280">
        <f t="shared" si="807"/>
        <v>1</v>
      </c>
      <c r="CH280">
        <f t="shared" si="808"/>
        <v>1</v>
      </c>
      <c r="CI280">
        <f t="shared" si="809"/>
        <v>1</v>
      </c>
      <c r="CJ280">
        <f t="shared" si="810"/>
        <v>1</v>
      </c>
      <c r="CK280">
        <f t="shared" si="811"/>
        <v>1</v>
      </c>
      <c r="CL280">
        <f t="shared" si="812"/>
        <v>1</v>
      </c>
      <c r="CM280">
        <f t="shared" si="813"/>
        <v>1</v>
      </c>
      <c r="CN280">
        <f t="shared" si="814"/>
        <v>1</v>
      </c>
      <c r="CO280">
        <f t="shared" si="815"/>
        <v>1</v>
      </c>
      <c r="CP280">
        <f t="shared" si="816"/>
        <v>1</v>
      </c>
      <c r="CQ280">
        <f t="shared" si="817"/>
        <v>1</v>
      </c>
      <c r="CR280">
        <f t="shared" si="818"/>
        <v>1</v>
      </c>
      <c r="CS280">
        <f t="shared" si="819"/>
        <v>0</v>
      </c>
      <c r="CT280">
        <f t="shared" si="820"/>
        <v>0</v>
      </c>
      <c r="CU280">
        <f t="shared" si="821"/>
        <v>1</v>
      </c>
      <c r="CV280">
        <f t="shared" si="822"/>
        <v>1</v>
      </c>
      <c r="CW280">
        <f t="shared" si="823"/>
        <v>1</v>
      </c>
      <c r="CX280">
        <f t="shared" si="824"/>
        <v>1</v>
      </c>
      <c r="CY280">
        <f t="shared" si="825"/>
        <v>1</v>
      </c>
      <c r="CZ280">
        <f t="shared" si="826"/>
        <v>1</v>
      </c>
      <c r="DA280">
        <f t="shared" si="827"/>
        <v>1</v>
      </c>
      <c r="DB280">
        <f t="shared" si="828"/>
        <v>1</v>
      </c>
      <c r="DC280">
        <f t="shared" si="829"/>
        <v>1</v>
      </c>
      <c r="DD280">
        <f t="shared" si="830"/>
        <v>1</v>
      </c>
      <c r="DE280">
        <f t="shared" si="831"/>
        <v>1</v>
      </c>
      <c r="DF280">
        <f t="shared" si="716"/>
        <v>1</v>
      </c>
      <c r="DG280">
        <f t="shared" si="860"/>
        <v>1</v>
      </c>
      <c r="DH280" s="7">
        <f t="shared" si="717"/>
        <v>0.15</v>
      </c>
      <c r="DI280" s="7">
        <f t="shared" si="718"/>
        <v>0.15</v>
      </c>
      <c r="DJ280" s="7">
        <f t="shared" si="719"/>
        <v>0</v>
      </c>
      <c r="DK280" s="7">
        <f t="shared" si="862"/>
        <v>0</v>
      </c>
      <c r="DL280" s="7">
        <f t="shared" si="720"/>
        <v>0.3</v>
      </c>
      <c r="DM280" s="7">
        <f t="shared" si="721"/>
        <v>0.3</v>
      </c>
      <c r="DN280" s="7">
        <f t="shared" si="722"/>
        <v>0.3</v>
      </c>
      <c r="DO280" s="7">
        <f t="shared" si="723"/>
        <v>0.3</v>
      </c>
      <c r="DP280" s="7">
        <f>IF(MIN(Data[[#This Row],[¿El agente demuestra escucha activa durante la gestión?6]:[¿El agente parafrasea para confirmar entendimiento?9]])=0,0,30%)</f>
        <v>0.3</v>
      </c>
      <c r="DQ280" s="7">
        <f t="shared" si="724"/>
        <v>0.3</v>
      </c>
      <c r="DR280" s="7">
        <f t="shared" si="725"/>
        <v>0.3</v>
      </c>
      <c r="DS280" s="7">
        <f t="shared" si="726"/>
        <v>0.3</v>
      </c>
      <c r="DT280" s="7">
        <f t="shared" si="727"/>
        <v>0.3</v>
      </c>
      <c r="DU280" s="7">
        <f>IF(MIN(Data[[#This Row],[¿El agente adapta su comunicación al cliente?11]:[¿El agente utiliza el plural corporativo correctamente?14]])=0,0,30%)</f>
        <v>0.3</v>
      </c>
      <c r="DV280" s="7">
        <f t="shared" si="728"/>
        <v>0.25</v>
      </c>
      <c r="DW280" s="7">
        <f t="shared" si="863"/>
        <v>0.25</v>
      </c>
      <c r="DX280" s="7">
        <f t="shared" si="864"/>
        <v>0.85</v>
      </c>
      <c r="DY280" s="7">
        <f t="shared" si="832"/>
        <v>1</v>
      </c>
      <c r="DZ280" s="7">
        <f t="shared" si="833"/>
        <v>1</v>
      </c>
      <c r="EA280" s="7">
        <f t="shared" si="834"/>
        <v>1</v>
      </c>
      <c r="EB280" s="7">
        <f t="shared" si="835"/>
        <v>1</v>
      </c>
      <c r="EC280" s="7">
        <f t="shared" si="865"/>
        <v>1</v>
      </c>
      <c r="ED280" s="7">
        <f t="shared" si="729"/>
        <v>1</v>
      </c>
      <c r="EE280" s="7">
        <f t="shared" si="730"/>
        <v>1</v>
      </c>
      <c r="EF280" s="7">
        <f>IF(SUM(Data[[#This Row],[¿El agente presenta correctamente los beneficios del producto?23]:[¿El agente comunica beneficios emocionales al cliente?24]])=200%,100%,0%)</f>
        <v>1</v>
      </c>
      <c r="EG280" s="7">
        <f t="shared" si="731"/>
        <v>1</v>
      </c>
      <c r="EH280" s="7">
        <f t="shared" si="732"/>
        <v>1</v>
      </c>
      <c r="EI280" s="7">
        <f t="shared" si="733"/>
        <v>1</v>
      </c>
      <c r="EJ280" s="7">
        <f t="shared" si="866"/>
        <v>1</v>
      </c>
      <c r="EK280" s="7">
        <f t="shared" si="734"/>
        <v>1</v>
      </c>
      <c r="EL280" s="7">
        <f>+Data[[#This Row],[¿El agente explica los términos y condiciones del servicio?28]]</f>
        <v>1</v>
      </c>
      <c r="EM280" s="7">
        <f t="shared" si="735"/>
        <v>1</v>
      </c>
      <c r="EN280" s="7">
        <f>+Data[[#This Row],[¿El agente identifica correctamente la solicitud del cliente? 2]]</f>
        <v>1</v>
      </c>
      <c r="EO280" s="7">
        <f t="shared" si="736"/>
        <v>1</v>
      </c>
      <c r="EP280" s="7">
        <f t="shared" si="737"/>
        <v>1</v>
      </c>
      <c r="EQ280" s="7">
        <f t="shared" si="738"/>
        <v>1</v>
      </c>
      <c r="ER280" s="7">
        <f t="shared" si="867"/>
        <v>1</v>
      </c>
      <c r="ES280" s="7">
        <f t="shared" si="739"/>
        <v>1</v>
      </c>
      <c r="ET280" s="7">
        <f t="shared" si="740"/>
        <v>1</v>
      </c>
      <c r="EU280" s="7">
        <f t="shared" si="868"/>
        <v>1</v>
      </c>
      <c r="EV280" s="7">
        <f t="shared" si="741"/>
        <v>1</v>
      </c>
      <c r="EW280" s="7">
        <f t="shared" si="742"/>
        <v>1</v>
      </c>
      <c r="EX280" s="7">
        <f t="shared" si="836"/>
        <v>1</v>
      </c>
      <c r="EY280" s="7">
        <f t="shared" si="837"/>
        <v>1</v>
      </c>
      <c r="EZ280" s="7">
        <f t="shared" si="743"/>
        <v>1</v>
      </c>
      <c r="FA280" s="7">
        <f t="shared" si="838"/>
        <v>1</v>
      </c>
      <c r="FB280" s="7">
        <f t="shared" si="869"/>
        <v>1</v>
      </c>
      <c r="FC280" s="7">
        <f t="shared" si="870"/>
        <v>1</v>
      </c>
      <c r="FD280" s="7">
        <f t="shared" si="744"/>
        <v>1</v>
      </c>
      <c r="FE280" s="7">
        <f t="shared" si="745"/>
        <v>0</v>
      </c>
      <c r="FF280" s="7">
        <f t="shared" si="746"/>
        <v>0</v>
      </c>
      <c r="FG280" s="7">
        <f t="shared" si="747"/>
        <v>1</v>
      </c>
      <c r="FH280" s="7">
        <f t="shared" si="748"/>
        <v>1</v>
      </c>
      <c r="FI280" s="7">
        <f t="shared" si="749"/>
        <v>1</v>
      </c>
      <c r="FJ280" s="7">
        <f t="shared" si="871"/>
        <v>0</v>
      </c>
      <c r="FK280" s="7">
        <f t="shared" si="750"/>
        <v>1</v>
      </c>
      <c r="FL280" s="7">
        <f>+Data[[#This Row],[¿El agente gestiona la oferta según la campaña vigente?48]]</f>
        <v>1</v>
      </c>
      <c r="FM280" s="7">
        <f t="shared" si="751"/>
        <v>1</v>
      </c>
      <c r="FN280" s="7">
        <f t="shared" si="752"/>
        <v>1</v>
      </c>
      <c r="FO280" s="7">
        <f t="shared" si="753"/>
        <v>1</v>
      </c>
      <c r="FP280" s="7">
        <f t="shared" si="872"/>
        <v>1</v>
      </c>
      <c r="FQ280" s="7">
        <f t="shared" si="754"/>
        <v>1</v>
      </c>
      <c r="FR280" s="7">
        <f>+Data[[#This Row],[¿El agente registra correctamente todas las interacciones?52]]</f>
        <v>1</v>
      </c>
      <c r="FS280" s="7">
        <f t="shared" si="873"/>
        <v>0</v>
      </c>
      <c r="FT280" s="242">
        <f t="shared" si="755"/>
        <v>1</v>
      </c>
      <c r="FU280" s="7">
        <f>+Data[[#This Row],[¿El agente confirma la titularidad del cliente adecuadamente?53]]</f>
        <v>1</v>
      </c>
      <c r="FV280" s="242">
        <f t="shared" si="756"/>
        <v>1</v>
      </c>
      <c r="FW280" s="242">
        <f t="shared" si="757"/>
        <v>1</v>
      </c>
      <c r="FX280" s="7">
        <f t="shared" si="874"/>
        <v>1</v>
      </c>
      <c r="FY280" s="242">
        <f t="shared" si="758"/>
        <v>1</v>
      </c>
      <c r="FZ280" s="7">
        <f>+Data[[#This Row],[¿El agente evita compartir información sensible?56]]</f>
        <v>1</v>
      </c>
      <c r="GA280" s="7">
        <f t="shared" si="875"/>
        <v>1</v>
      </c>
      <c r="GB280" s="7">
        <f t="shared" si="876"/>
        <v>8.5000000000000006E-2</v>
      </c>
      <c r="GC280" s="7">
        <f t="shared" si="877"/>
        <v>0.3</v>
      </c>
      <c r="GD280" s="234">
        <f t="shared" si="878"/>
        <v>0</v>
      </c>
      <c r="GE280" s="234">
        <f t="shared" si="879"/>
        <v>0.3</v>
      </c>
      <c r="GF280" s="7">
        <f t="shared" si="880"/>
        <v>0.68500000000000005</v>
      </c>
      <c r="GG280">
        <f>1</f>
        <v>1</v>
      </c>
      <c r="GH280">
        <f t="shared" si="759"/>
        <v>1</v>
      </c>
      <c r="GI280" t="str">
        <f t="shared" si="760"/>
        <v/>
      </c>
      <c r="GJ280" t="str">
        <f t="shared" si="761"/>
        <v/>
      </c>
      <c r="GK280" t="str">
        <f t="shared" si="762"/>
        <v xml:space="preserve">¿El agente cumple con la identificación formal y profesional? </v>
      </c>
      <c r="GN280" t="str">
        <f t="shared" si="763"/>
        <v/>
      </c>
      <c r="GO280" t="str">
        <f t="shared" si="764"/>
        <v/>
      </c>
      <c r="GP280" t="str">
        <f t="shared" si="765"/>
        <v/>
      </c>
      <c r="GQ280" t="str">
        <f t="shared" si="766"/>
        <v/>
      </c>
      <c r="GR280" t="str">
        <f t="shared" si="767"/>
        <v/>
      </c>
      <c r="GS280" t="str">
        <f t="shared" si="768"/>
        <v/>
      </c>
      <c r="GT280" t="str">
        <f t="shared" si="769"/>
        <v/>
      </c>
      <c r="GU280" t="e">
        <f>IF(#REF!="No",#REF!,"")</f>
        <v>#REF!</v>
      </c>
      <c r="GV280" t="str">
        <f t="shared" si="770"/>
        <v/>
      </c>
      <c r="GW280" t="str">
        <f t="shared" si="771"/>
        <v/>
      </c>
      <c r="GX280" t="str">
        <f t="shared" si="772"/>
        <v/>
      </c>
      <c r="GY280" t="str">
        <f t="shared" si="773"/>
        <v/>
      </c>
      <c r="GZ280" t="str">
        <f t="shared" si="774"/>
        <v/>
      </c>
      <c r="HA280" t="str">
        <f t="shared" si="775"/>
        <v/>
      </c>
      <c r="HB280" t="str">
        <f t="shared" si="776"/>
        <v/>
      </c>
      <c r="HC280" t="str">
        <f t="shared" si="777"/>
        <v/>
      </c>
      <c r="HD280" t="str">
        <f t="shared" si="778"/>
        <v/>
      </c>
      <c r="HE280" t="str">
        <f t="shared" si="779"/>
        <v/>
      </c>
      <c r="HF280" t="str">
        <f t="shared" si="780"/>
        <v/>
      </c>
      <c r="HG280" t="str">
        <f t="shared" si="781"/>
        <v/>
      </c>
      <c r="HH280" t="str">
        <f t="shared" si="782"/>
        <v/>
      </c>
      <c r="HI280" t="str">
        <f t="shared" si="783"/>
        <v/>
      </c>
      <c r="HJ280" t="str">
        <f t="shared" si="784"/>
        <v/>
      </c>
      <c r="HK280" t="str">
        <f t="shared" si="785"/>
        <v/>
      </c>
      <c r="HL280" t="str">
        <f t="shared" si="786"/>
        <v/>
      </c>
      <c r="HM280" t="str">
        <f t="shared" si="787"/>
        <v/>
      </c>
      <c r="HN280" t="str">
        <f t="shared" si="788"/>
        <v/>
      </c>
      <c r="HO280" t="str">
        <f t="shared" si="789"/>
        <v/>
      </c>
      <c r="HP280" t="str">
        <f t="shared" si="790"/>
        <v/>
      </c>
      <c r="HQ280" t="e">
        <f>IF(#REF!="No",#REF!,"")</f>
        <v>#REF!</v>
      </c>
      <c r="HR280" t="e">
        <f>IF(#REF!="No",#REF!,"")</f>
        <v>#REF!</v>
      </c>
      <c r="HS280" t="str">
        <f t="shared" si="791"/>
        <v/>
      </c>
      <c r="HT280" t="str">
        <f t="shared" si="792"/>
        <v xml:space="preserve">¿El agente realiza venta cruzada cuando corresponde? </v>
      </c>
      <c r="HU280" t="str">
        <f t="shared" si="793"/>
        <v xml:space="preserve">¿El agente indaga o sondea adecuadamente las necesidades del cliente? </v>
      </c>
      <c r="HV280" t="str">
        <f t="shared" si="794"/>
        <v/>
      </c>
      <c r="HW280" t="str">
        <f t="shared" si="795"/>
        <v/>
      </c>
      <c r="HX280" t="str">
        <f t="shared" si="796"/>
        <v/>
      </c>
      <c r="HY280" t="str">
        <f t="shared" si="797"/>
        <v/>
      </c>
      <c r="HZ280" t="str">
        <f t="shared" si="798"/>
        <v/>
      </c>
      <c r="IA280" t="str">
        <f t="shared" si="799"/>
        <v/>
      </c>
      <c r="IB280" t="str">
        <f t="shared" si="800"/>
        <v/>
      </c>
      <c r="IC280" t="str">
        <f t="shared" si="801"/>
        <v/>
      </c>
      <c r="ID280" t="str">
        <f t="shared" si="802"/>
        <v/>
      </c>
      <c r="IE280" t="str">
        <f t="shared" si="803"/>
        <v/>
      </c>
      <c r="IF280" t="str">
        <f t="shared" si="804"/>
        <v/>
      </c>
      <c r="IG280" t="str">
        <f t="shared" si="805"/>
        <v/>
      </c>
      <c r="IH280" t="str">
        <f>A280&amp;" "&amp;F280&amp;" "&amp;Data[[#This Row],[mes]]</f>
        <v>Yadira Isabel Fajardo Gil Outbound jun-26</v>
      </c>
      <c r="II280">
        <f t="shared" si="861"/>
        <v>2</v>
      </c>
      <c r="IJ280">
        <f t="shared" si="881"/>
        <v>0</v>
      </c>
      <c r="IK280">
        <f>IF(Data[[#This Row],[Muestra Critica]]&gt;0,Data[[#This Row],[Muestra Critica]],"")</f>
        <v>1</v>
      </c>
      <c r="IL280">
        <f>IF(IK280="","",COUNTIF($IK$3:$IK697,IK280))</f>
        <v>397</v>
      </c>
      <c r="IM280">
        <f t="shared" si="882"/>
        <v>0</v>
      </c>
      <c r="IN280" t="str">
        <f t="shared" si="839"/>
        <v>jun-26</v>
      </c>
      <c r="IS280" t="str">
        <f ca="1">IFERROR(_xlfn.XLOOKUP(A:A,HC!B:B,HC!E:E,,0),0)</f>
        <v>&gt; 60 dias</v>
      </c>
    </row>
    <row r="281" spans="1:253" ht="15.5">
      <c r="A281" s="235" t="s">
        <v>344</v>
      </c>
      <c r="B281" s="235">
        <v>67201891</v>
      </c>
      <c r="C281" s="236">
        <v>46188</v>
      </c>
      <c r="D281" s="235" t="s">
        <v>449</v>
      </c>
      <c r="E281" s="205" t="s">
        <v>431</v>
      </c>
      <c r="F281" s="235" t="s">
        <v>32</v>
      </c>
      <c r="G281" s="235" t="s">
        <v>436</v>
      </c>
      <c r="H281" s="235" t="s">
        <v>457</v>
      </c>
      <c r="I281" s="237" t="s">
        <v>447</v>
      </c>
      <c r="J281" s="78" t="s">
        <v>33</v>
      </c>
      <c r="K281" s="78" t="s">
        <v>33</v>
      </c>
      <c r="L281" s="78" t="s">
        <v>33</v>
      </c>
      <c r="M281" s="78" t="s">
        <v>33</v>
      </c>
      <c r="N281" s="78" t="s">
        <v>33</v>
      </c>
      <c r="O281" s="78" t="s">
        <v>33</v>
      </c>
      <c r="P281" s="78" t="s">
        <v>33</v>
      </c>
      <c r="Q281" s="78" t="s">
        <v>33</v>
      </c>
      <c r="R281" s="78" t="s">
        <v>33</v>
      </c>
      <c r="S281" s="78" t="s">
        <v>33</v>
      </c>
      <c r="T281" s="78" t="s">
        <v>33</v>
      </c>
      <c r="U281" s="78" t="s">
        <v>33</v>
      </c>
      <c r="V281" s="78" t="s">
        <v>33</v>
      </c>
      <c r="W281" s="78" t="s">
        <v>33</v>
      </c>
      <c r="X281" s="78" t="s">
        <v>34</v>
      </c>
      <c r="Y281" t="s">
        <v>33</v>
      </c>
      <c r="Z281" t="s">
        <v>33</v>
      </c>
      <c r="AA281" t="s">
        <v>33</v>
      </c>
      <c r="AB281" t="s">
        <v>33</v>
      </c>
      <c r="AC281" t="s">
        <v>33</v>
      </c>
      <c r="AD281" t="s">
        <v>33</v>
      </c>
      <c r="AE281" t="s">
        <v>33</v>
      </c>
      <c r="AF281" t="s">
        <v>33</v>
      </c>
      <c r="AG281" t="s">
        <v>33</v>
      </c>
      <c r="AH281" t="s">
        <v>33</v>
      </c>
      <c r="AI281" t="s">
        <v>33</v>
      </c>
      <c r="AJ281" t="s">
        <v>33</v>
      </c>
      <c r="AK281" t="s">
        <v>33</v>
      </c>
      <c r="AL281" t="s">
        <v>33</v>
      </c>
      <c r="AM281" t="s">
        <v>33</v>
      </c>
      <c r="AN281" t="s">
        <v>33</v>
      </c>
      <c r="AO281" t="s">
        <v>33</v>
      </c>
      <c r="AP281" t="s">
        <v>33</v>
      </c>
      <c r="AQ281" s="169" t="s">
        <v>464</v>
      </c>
      <c r="AR281" t="s">
        <v>33</v>
      </c>
      <c r="AS281" t="s">
        <v>34</v>
      </c>
      <c r="AT281" t="s">
        <v>34</v>
      </c>
      <c r="AU281" t="s">
        <v>33</v>
      </c>
      <c r="AV281" t="s">
        <v>34</v>
      </c>
      <c r="AW281" t="s">
        <v>33</v>
      </c>
      <c r="AX281" t="s">
        <v>33</v>
      </c>
      <c r="AY281" t="s">
        <v>33</v>
      </c>
      <c r="AZ281" t="s">
        <v>33</v>
      </c>
      <c r="BA281" t="s">
        <v>33</v>
      </c>
      <c r="BB281" t="s">
        <v>33</v>
      </c>
      <c r="BC281" t="s">
        <v>33</v>
      </c>
      <c r="BD281" t="s">
        <v>33</v>
      </c>
      <c r="BE281" t="s">
        <v>33</v>
      </c>
      <c r="BF281" t="s">
        <v>33</v>
      </c>
      <c r="BH281" s="233" t="str">
        <f>Data[[#This Row],[Tipo de Muestra]]</f>
        <v>Critica</v>
      </c>
      <c r="BK281">
        <f t="shared" si="714"/>
        <v>1</v>
      </c>
      <c r="BL281">
        <f t="shared" si="715"/>
        <v>1</v>
      </c>
      <c r="BM281">
        <f t="shared" si="841"/>
        <v>1</v>
      </c>
      <c r="BN281">
        <f t="shared" si="842"/>
        <v>1</v>
      </c>
      <c r="BO281">
        <f t="shared" si="843"/>
        <v>1</v>
      </c>
      <c r="BP281">
        <f t="shared" si="844"/>
        <v>1</v>
      </c>
      <c r="BQ281">
        <f t="shared" si="845"/>
        <v>1</v>
      </c>
      <c r="BR281">
        <f t="shared" si="846"/>
        <v>1</v>
      </c>
      <c r="BS281">
        <f t="shared" si="847"/>
        <v>1</v>
      </c>
      <c r="BT281">
        <f t="shared" si="848"/>
        <v>1</v>
      </c>
      <c r="BU281">
        <f t="shared" si="849"/>
        <v>1</v>
      </c>
      <c r="BV281">
        <f t="shared" si="850"/>
        <v>1</v>
      </c>
      <c r="BW281">
        <f t="shared" si="851"/>
        <v>1</v>
      </c>
      <c r="BX281">
        <f t="shared" si="852"/>
        <v>1</v>
      </c>
      <c r="BY281">
        <f t="shared" si="853"/>
        <v>0</v>
      </c>
      <c r="BZ281">
        <f t="shared" si="854"/>
        <v>1</v>
      </c>
      <c r="CA281">
        <f t="shared" si="855"/>
        <v>1</v>
      </c>
      <c r="CB281">
        <f t="shared" si="856"/>
        <v>1</v>
      </c>
      <c r="CC281">
        <f t="shared" si="857"/>
        <v>1</v>
      </c>
      <c r="CD281">
        <f t="shared" si="858"/>
        <v>1</v>
      </c>
      <c r="CE281">
        <f t="shared" si="859"/>
        <v>1</v>
      </c>
      <c r="CF281">
        <f t="shared" si="806"/>
        <v>1</v>
      </c>
      <c r="CG281">
        <f t="shared" si="807"/>
        <v>1</v>
      </c>
      <c r="CH281">
        <f t="shared" si="808"/>
        <v>1</v>
      </c>
      <c r="CI281">
        <f t="shared" si="809"/>
        <v>1</v>
      </c>
      <c r="CJ281">
        <f t="shared" si="810"/>
        <v>1</v>
      </c>
      <c r="CK281">
        <f t="shared" si="811"/>
        <v>1</v>
      </c>
      <c r="CL281">
        <f t="shared" si="812"/>
        <v>1</v>
      </c>
      <c r="CM281">
        <f t="shared" si="813"/>
        <v>1</v>
      </c>
      <c r="CN281">
        <f t="shared" si="814"/>
        <v>1</v>
      </c>
      <c r="CO281">
        <f t="shared" si="815"/>
        <v>1</v>
      </c>
      <c r="CP281">
        <f t="shared" si="816"/>
        <v>1</v>
      </c>
      <c r="CQ281">
        <f t="shared" si="817"/>
        <v>1</v>
      </c>
      <c r="CR281">
        <f t="shared" si="818"/>
        <v>1</v>
      </c>
      <c r="CS281">
        <f t="shared" si="819"/>
        <v>0</v>
      </c>
      <c r="CT281">
        <f t="shared" si="820"/>
        <v>0</v>
      </c>
      <c r="CU281">
        <f t="shared" si="821"/>
        <v>1</v>
      </c>
      <c r="CV281">
        <f t="shared" si="822"/>
        <v>0</v>
      </c>
      <c r="CW281">
        <f t="shared" si="823"/>
        <v>1</v>
      </c>
      <c r="CX281">
        <f t="shared" si="824"/>
        <v>1</v>
      </c>
      <c r="CY281">
        <f t="shared" si="825"/>
        <v>1</v>
      </c>
      <c r="CZ281">
        <f t="shared" si="826"/>
        <v>1</v>
      </c>
      <c r="DA281">
        <f t="shared" si="827"/>
        <v>1</v>
      </c>
      <c r="DB281">
        <f t="shared" si="828"/>
        <v>1</v>
      </c>
      <c r="DC281">
        <f t="shared" si="829"/>
        <v>1</v>
      </c>
      <c r="DD281">
        <f t="shared" si="830"/>
        <v>1</v>
      </c>
      <c r="DE281">
        <f t="shared" si="831"/>
        <v>1</v>
      </c>
      <c r="DF281">
        <f t="shared" si="716"/>
        <v>1</v>
      </c>
      <c r="DG281">
        <f t="shared" si="860"/>
        <v>1</v>
      </c>
      <c r="DH281" s="7">
        <f t="shared" si="717"/>
        <v>0.15</v>
      </c>
      <c r="DI281" s="7">
        <f t="shared" si="718"/>
        <v>0.15</v>
      </c>
      <c r="DJ281" s="7">
        <f t="shared" si="719"/>
        <v>0.15</v>
      </c>
      <c r="DK281" s="7">
        <f t="shared" si="862"/>
        <v>0.15</v>
      </c>
      <c r="DL281" s="7">
        <f t="shared" si="720"/>
        <v>0.3</v>
      </c>
      <c r="DM281" s="7">
        <f t="shared" si="721"/>
        <v>0.3</v>
      </c>
      <c r="DN281" s="7">
        <f t="shared" si="722"/>
        <v>0.3</v>
      </c>
      <c r="DO281" s="7">
        <f t="shared" si="723"/>
        <v>0.3</v>
      </c>
      <c r="DP281" s="7">
        <f>IF(MIN(Data[[#This Row],[¿El agente demuestra escucha activa durante la gestión?6]:[¿El agente parafrasea para confirmar entendimiento?9]])=0,0,30%)</f>
        <v>0.3</v>
      </c>
      <c r="DQ281" s="7">
        <f t="shared" si="724"/>
        <v>0.3</v>
      </c>
      <c r="DR281" s="7">
        <f t="shared" si="725"/>
        <v>0.3</v>
      </c>
      <c r="DS281" s="7">
        <f t="shared" si="726"/>
        <v>0.3</v>
      </c>
      <c r="DT281" s="7">
        <f t="shared" si="727"/>
        <v>0.3</v>
      </c>
      <c r="DU281" s="7">
        <f>IF(MIN(Data[[#This Row],[¿El agente adapta su comunicación al cliente?11]:[¿El agente utiliza el plural corporativo correctamente?14]])=0,0,30%)</f>
        <v>0.3</v>
      </c>
      <c r="DV281" s="7">
        <f t="shared" si="728"/>
        <v>0.25</v>
      </c>
      <c r="DW281" s="7">
        <f t="shared" si="863"/>
        <v>0.25</v>
      </c>
      <c r="DX281" s="7">
        <f t="shared" si="864"/>
        <v>1</v>
      </c>
      <c r="DY281" s="7">
        <f t="shared" si="832"/>
        <v>1</v>
      </c>
      <c r="DZ281" s="7">
        <f t="shared" si="833"/>
        <v>1</v>
      </c>
      <c r="EA281" s="7">
        <f t="shared" si="834"/>
        <v>1</v>
      </c>
      <c r="EB281" s="7">
        <f t="shared" si="835"/>
        <v>1</v>
      </c>
      <c r="EC281" s="7">
        <f t="shared" si="865"/>
        <v>1</v>
      </c>
      <c r="ED281" s="7">
        <f t="shared" si="729"/>
        <v>1</v>
      </c>
      <c r="EE281" s="7">
        <f t="shared" si="730"/>
        <v>1</v>
      </c>
      <c r="EF281" s="7">
        <f>IF(SUM(Data[[#This Row],[¿El agente presenta correctamente los beneficios del producto?23]:[¿El agente comunica beneficios emocionales al cliente?24]])=200%,100%,0%)</f>
        <v>1</v>
      </c>
      <c r="EG281" s="7">
        <f t="shared" si="731"/>
        <v>1</v>
      </c>
      <c r="EH281" s="7">
        <f t="shared" si="732"/>
        <v>1</v>
      </c>
      <c r="EI281" s="7">
        <f t="shared" si="733"/>
        <v>1</v>
      </c>
      <c r="EJ281" s="7">
        <f t="shared" si="866"/>
        <v>1</v>
      </c>
      <c r="EK281" s="7">
        <f t="shared" si="734"/>
        <v>1</v>
      </c>
      <c r="EL281" s="7">
        <f>+Data[[#This Row],[¿El agente explica los términos y condiciones del servicio?28]]</f>
        <v>1</v>
      </c>
      <c r="EM281" s="7">
        <f t="shared" si="735"/>
        <v>1</v>
      </c>
      <c r="EN281" s="7">
        <f>+Data[[#This Row],[¿El agente identifica correctamente la solicitud del cliente? 2]]</f>
        <v>1</v>
      </c>
      <c r="EO281" s="7">
        <f t="shared" si="736"/>
        <v>1</v>
      </c>
      <c r="EP281" s="7">
        <f t="shared" si="737"/>
        <v>1</v>
      </c>
      <c r="EQ281" s="7">
        <f t="shared" si="738"/>
        <v>1</v>
      </c>
      <c r="ER281" s="7">
        <f t="shared" si="867"/>
        <v>1</v>
      </c>
      <c r="ES281" s="7">
        <f t="shared" si="739"/>
        <v>1</v>
      </c>
      <c r="ET281" s="7">
        <f t="shared" si="740"/>
        <v>1</v>
      </c>
      <c r="EU281" s="7">
        <f t="shared" si="868"/>
        <v>1</v>
      </c>
      <c r="EV281" s="7">
        <f t="shared" si="741"/>
        <v>1</v>
      </c>
      <c r="EW281" s="7">
        <f t="shared" si="742"/>
        <v>1</v>
      </c>
      <c r="EX281" s="7">
        <f t="shared" si="836"/>
        <v>1</v>
      </c>
      <c r="EY281" s="7">
        <f t="shared" si="837"/>
        <v>1</v>
      </c>
      <c r="EZ281" s="7">
        <f t="shared" si="743"/>
        <v>1</v>
      </c>
      <c r="FA281" s="7">
        <f t="shared" si="838"/>
        <v>1</v>
      </c>
      <c r="FB281" s="7">
        <f t="shared" si="869"/>
        <v>1</v>
      </c>
      <c r="FC281" s="7">
        <f t="shared" si="870"/>
        <v>1</v>
      </c>
      <c r="FD281" s="7">
        <f t="shared" si="744"/>
        <v>1</v>
      </c>
      <c r="FE281" s="7">
        <f t="shared" si="745"/>
        <v>0</v>
      </c>
      <c r="FF281" s="7">
        <f t="shared" si="746"/>
        <v>0</v>
      </c>
      <c r="FG281" s="7">
        <f t="shared" si="747"/>
        <v>1</v>
      </c>
      <c r="FH281" s="7">
        <f t="shared" si="748"/>
        <v>0</v>
      </c>
      <c r="FI281" s="7">
        <f t="shared" si="749"/>
        <v>1</v>
      </c>
      <c r="FJ281" s="7">
        <f t="shared" si="871"/>
        <v>0</v>
      </c>
      <c r="FK281" s="7">
        <f t="shared" si="750"/>
        <v>1</v>
      </c>
      <c r="FL281" s="7">
        <f>+Data[[#This Row],[¿El agente gestiona la oferta según la campaña vigente?48]]</f>
        <v>1</v>
      </c>
      <c r="FM281" s="7">
        <f t="shared" si="751"/>
        <v>1</v>
      </c>
      <c r="FN281" s="7">
        <f t="shared" si="752"/>
        <v>1</v>
      </c>
      <c r="FO281" s="7">
        <f t="shared" si="753"/>
        <v>1</v>
      </c>
      <c r="FP281" s="7">
        <f t="shared" si="872"/>
        <v>1</v>
      </c>
      <c r="FQ281" s="7">
        <f t="shared" si="754"/>
        <v>1</v>
      </c>
      <c r="FR281" s="7">
        <f>+Data[[#This Row],[¿El agente registra correctamente todas las interacciones?52]]</f>
        <v>1</v>
      </c>
      <c r="FS281" s="7">
        <f t="shared" si="873"/>
        <v>0</v>
      </c>
      <c r="FT281" s="242">
        <f t="shared" si="755"/>
        <v>1</v>
      </c>
      <c r="FU281" s="7">
        <f>+Data[[#This Row],[¿El agente confirma la titularidad del cliente adecuadamente?53]]</f>
        <v>1</v>
      </c>
      <c r="FV281" s="242">
        <f t="shared" si="756"/>
        <v>1</v>
      </c>
      <c r="FW281" s="242">
        <f t="shared" si="757"/>
        <v>1</v>
      </c>
      <c r="FX281" s="7">
        <f t="shared" si="874"/>
        <v>1</v>
      </c>
      <c r="FY281" s="242">
        <f t="shared" si="758"/>
        <v>1</v>
      </c>
      <c r="FZ281" s="7">
        <f>+Data[[#This Row],[¿El agente evita compartir información sensible?56]]</f>
        <v>1</v>
      </c>
      <c r="GA281" s="7">
        <f t="shared" si="875"/>
        <v>1</v>
      </c>
      <c r="GB281" s="7">
        <f t="shared" si="876"/>
        <v>0.1</v>
      </c>
      <c r="GC281" s="7">
        <f t="shared" si="877"/>
        <v>0.3</v>
      </c>
      <c r="GD281" s="234">
        <f t="shared" si="878"/>
        <v>0</v>
      </c>
      <c r="GE281" s="234">
        <f t="shared" si="879"/>
        <v>0.3</v>
      </c>
      <c r="GF281" s="7">
        <f t="shared" si="880"/>
        <v>0.7</v>
      </c>
      <c r="GG281">
        <f>1</f>
        <v>1</v>
      </c>
      <c r="GH281">
        <f t="shared" si="759"/>
        <v>1</v>
      </c>
      <c r="GI281" t="str">
        <f t="shared" si="760"/>
        <v/>
      </c>
      <c r="GJ281" t="str">
        <f t="shared" si="761"/>
        <v/>
      </c>
      <c r="GK281" t="str">
        <f t="shared" si="762"/>
        <v/>
      </c>
      <c r="GN281" t="str">
        <f t="shared" si="763"/>
        <v/>
      </c>
      <c r="GO281" t="str">
        <f t="shared" si="764"/>
        <v/>
      </c>
      <c r="GP281" t="str">
        <f t="shared" si="765"/>
        <v/>
      </c>
      <c r="GQ281" t="str">
        <f t="shared" si="766"/>
        <v/>
      </c>
      <c r="GR281" t="str">
        <f t="shared" si="767"/>
        <v/>
      </c>
      <c r="GS281" t="str">
        <f t="shared" si="768"/>
        <v/>
      </c>
      <c r="GT281" t="str">
        <f t="shared" si="769"/>
        <v/>
      </c>
      <c r="GU281" t="e">
        <f>IF(#REF!="No",#REF!,"")</f>
        <v>#REF!</v>
      </c>
      <c r="GV281" t="str">
        <f t="shared" si="770"/>
        <v/>
      </c>
      <c r="GW281" t="str">
        <f t="shared" si="771"/>
        <v/>
      </c>
      <c r="GX281" t="str">
        <f t="shared" si="772"/>
        <v xml:space="preserve">¿El agente informa sobre cargos adicionales relacionados? </v>
      </c>
      <c r="GY281" t="str">
        <f t="shared" si="773"/>
        <v/>
      </c>
      <c r="GZ281" t="str">
        <f t="shared" si="774"/>
        <v/>
      </c>
      <c r="HA281" t="str">
        <f t="shared" si="775"/>
        <v/>
      </c>
      <c r="HB281" t="str">
        <f t="shared" si="776"/>
        <v/>
      </c>
      <c r="HC281" t="str">
        <f t="shared" si="777"/>
        <v/>
      </c>
      <c r="HD281" t="str">
        <f t="shared" si="778"/>
        <v/>
      </c>
      <c r="HE281" t="str">
        <f t="shared" si="779"/>
        <v/>
      </c>
      <c r="HF281" t="str">
        <f t="shared" si="780"/>
        <v/>
      </c>
      <c r="HG281" t="str">
        <f t="shared" si="781"/>
        <v/>
      </c>
      <c r="HH281" t="str">
        <f t="shared" si="782"/>
        <v/>
      </c>
      <c r="HI281" t="str">
        <f t="shared" si="783"/>
        <v/>
      </c>
      <c r="HJ281" t="str">
        <f t="shared" si="784"/>
        <v/>
      </c>
      <c r="HK281" t="str">
        <f t="shared" si="785"/>
        <v/>
      </c>
      <c r="HL281" t="str">
        <f t="shared" si="786"/>
        <v/>
      </c>
      <c r="HM281" t="str">
        <f t="shared" si="787"/>
        <v/>
      </c>
      <c r="HN281" t="str">
        <f t="shared" si="788"/>
        <v/>
      </c>
      <c r="HO281" t="str">
        <f t="shared" si="789"/>
        <v/>
      </c>
      <c r="HP281" t="str">
        <f t="shared" si="790"/>
        <v/>
      </c>
      <c r="HQ281" t="e">
        <f>IF(#REF!="No",#REF!,"")</f>
        <v>#REF!</v>
      </c>
      <c r="HR281" t="e">
        <f>IF(#REF!="No",#REF!,"")</f>
        <v>#REF!</v>
      </c>
      <c r="HS281" t="str">
        <f t="shared" si="791"/>
        <v/>
      </c>
      <c r="HT281" t="str">
        <f t="shared" si="792"/>
        <v xml:space="preserve">¿El agente realiza venta cruzada cuando corresponde? </v>
      </c>
      <c r="HU281" t="str">
        <f t="shared" si="793"/>
        <v xml:space="preserve">¿El agente indaga o sondea adecuadamente las necesidades del cliente? </v>
      </c>
      <c r="HV281" t="str">
        <f t="shared" si="794"/>
        <v/>
      </c>
      <c r="HW281" t="str">
        <f t="shared" si="795"/>
        <v xml:space="preserve">¿El agente realiza seguimiento adecuado al caso o solicitud? </v>
      </c>
      <c r="HX281" t="str">
        <f t="shared" si="796"/>
        <v/>
      </c>
      <c r="HY281" t="str">
        <f t="shared" si="797"/>
        <v/>
      </c>
      <c r="HZ281" t="str">
        <f t="shared" si="798"/>
        <v/>
      </c>
      <c r="IA281" t="str">
        <f t="shared" si="799"/>
        <v/>
      </c>
      <c r="IB281" t="str">
        <f t="shared" si="800"/>
        <v/>
      </c>
      <c r="IC281" t="str">
        <f t="shared" si="801"/>
        <v/>
      </c>
      <c r="ID281" t="str">
        <f t="shared" si="802"/>
        <v/>
      </c>
      <c r="IE281" t="str">
        <f t="shared" si="803"/>
        <v/>
      </c>
      <c r="IF281" t="str">
        <f t="shared" si="804"/>
        <v/>
      </c>
      <c r="IG281" t="str">
        <f t="shared" si="805"/>
        <v/>
      </c>
      <c r="IH281" t="str">
        <f>A281&amp;" "&amp;F281&amp;" "&amp;Data[[#This Row],[mes]]</f>
        <v>Jonathan Leonel McClean Marin Outbound jun-26</v>
      </c>
      <c r="II281">
        <f t="shared" si="861"/>
        <v>2</v>
      </c>
      <c r="IJ281">
        <f t="shared" si="881"/>
        <v>0</v>
      </c>
      <c r="IK281">
        <f>IF(Data[[#This Row],[Muestra Critica]]&gt;0,Data[[#This Row],[Muestra Critica]],"")</f>
        <v>1</v>
      </c>
      <c r="IL281">
        <f>IF(IK281="","",COUNTIF($IK$3:$IK698,IK281))</f>
        <v>397</v>
      </c>
      <c r="IM281">
        <f t="shared" si="882"/>
        <v>0</v>
      </c>
      <c r="IN281" t="str">
        <f t="shared" si="839"/>
        <v>jun-26</v>
      </c>
      <c r="IS281" t="str">
        <f ca="1">IFERROR(_xlfn.XLOOKUP(A:A,HC!B:B,HC!E:E,,0),0)</f>
        <v>&gt; 60 dias</v>
      </c>
    </row>
    <row r="282" spans="1:253" ht="15.5">
      <c r="A282" s="235" t="s">
        <v>345</v>
      </c>
      <c r="B282" s="235">
        <v>66899146</v>
      </c>
      <c r="C282" s="236">
        <v>46188</v>
      </c>
      <c r="D282" s="235" t="s">
        <v>449</v>
      </c>
      <c r="E282" s="205" t="s">
        <v>431</v>
      </c>
      <c r="F282" s="235" t="s">
        <v>32</v>
      </c>
      <c r="G282" s="235" t="s">
        <v>436</v>
      </c>
      <c r="H282" s="235" t="s">
        <v>457</v>
      </c>
      <c r="I282" s="237" t="s">
        <v>447</v>
      </c>
      <c r="J282" s="78" t="s">
        <v>33</v>
      </c>
      <c r="K282" s="78" t="s">
        <v>33</v>
      </c>
      <c r="L282" s="78" t="s">
        <v>33</v>
      </c>
      <c r="M282" s="78" t="s">
        <v>33</v>
      </c>
      <c r="N282" s="78" t="s">
        <v>33</v>
      </c>
      <c r="O282" s="78" t="s">
        <v>33</v>
      </c>
      <c r="P282" s="78" t="s">
        <v>33</v>
      </c>
      <c r="Q282" s="78" t="s">
        <v>33</v>
      </c>
      <c r="R282" s="78" t="s">
        <v>33</v>
      </c>
      <c r="S282" s="78" t="s">
        <v>33</v>
      </c>
      <c r="T282" s="78" t="s">
        <v>33</v>
      </c>
      <c r="U282" s="78" t="s">
        <v>33</v>
      </c>
      <c r="V282" s="78" t="s">
        <v>33</v>
      </c>
      <c r="W282" s="78" t="s">
        <v>33</v>
      </c>
      <c r="X282" s="78" t="s">
        <v>33</v>
      </c>
      <c r="Y282" t="s">
        <v>33</v>
      </c>
      <c r="Z282" t="s">
        <v>33</v>
      </c>
      <c r="AA282" t="s">
        <v>33</v>
      </c>
      <c r="AB282" t="s">
        <v>33</v>
      </c>
      <c r="AC282" t="s">
        <v>33</v>
      </c>
      <c r="AD282" t="s">
        <v>33</v>
      </c>
      <c r="AE282" t="s">
        <v>33</v>
      </c>
      <c r="AF282" t="s">
        <v>33</v>
      </c>
      <c r="AG282" t="s">
        <v>33</v>
      </c>
      <c r="AH282" t="s">
        <v>33</v>
      </c>
      <c r="AI282" t="s">
        <v>33</v>
      </c>
      <c r="AJ282" t="s">
        <v>33</v>
      </c>
      <c r="AK282" t="s">
        <v>33</v>
      </c>
      <c r="AL282" t="s">
        <v>33</v>
      </c>
      <c r="AM282" t="s">
        <v>33</v>
      </c>
      <c r="AN282" t="s">
        <v>33</v>
      </c>
      <c r="AO282" t="s">
        <v>33</v>
      </c>
      <c r="AP282" t="s">
        <v>33</v>
      </c>
      <c r="AQ282" s="169" t="s">
        <v>464</v>
      </c>
      <c r="AR282" t="s">
        <v>33</v>
      </c>
      <c r="AS282" t="s">
        <v>33</v>
      </c>
      <c r="AT282" t="s">
        <v>33</v>
      </c>
      <c r="AU282" t="s">
        <v>33</v>
      </c>
      <c r="AV282" t="s">
        <v>33</v>
      </c>
      <c r="AW282" t="s">
        <v>34</v>
      </c>
      <c r="AX282" t="s">
        <v>33</v>
      </c>
      <c r="AY282" t="s">
        <v>33</v>
      </c>
      <c r="AZ282" t="s">
        <v>34</v>
      </c>
      <c r="BA282" t="s">
        <v>33</v>
      </c>
      <c r="BB282" t="s">
        <v>33</v>
      </c>
      <c r="BC282" t="s">
        <v>33</v>
      </c>
      <c r="BD282" t="s">
        <v>33</v>
      </c>
      <c r="BE282" t="s">
        <v>33</v>
      </c>
      <c r="BF282" t="s">
        <v>33</v>
      </c>
      <c r="BH282" s="233" t="str">
        <f>Data[[#This Row],[Tipo de Muestra]]</f>
        <v>Critica</v>
      </c>
      <c r="BK282">
        <f t="shared" si="714"/>
        <v>1</v>
      </c>
      <c r="BL282">
        <f t="shared" si="715"/>
        <v>1</v>
      </c>
      <c r="BM282">
        <f t="shared" si="841"/>
        <v>1</v>
      </c>
      <c r="BN282">
        <f t="shared" si="842"/>
        <v>1</v>
      </c>
      <c r="BO282">
        <f t="shared" si="843"/>
        <v>1</v>
      </c>
      <c r="BP282">
        <f t="shared" si="844"/>
        <v>1</v>
      </c>
      <c r="BQ282">
        <f t="shared" si="845"/>
        <v>1</v>
      </c>
      <c r="BR282">
        <f t="shared" si="846"/>
        <v>1</v>
      </c>
      <c r="BS282">
        <f t="shared" si="847"/>
        <v>1</v>
      </c>
      <c r="BT282">
        <f t="shared" si="848"/>
        <v>1</v>
      </c>
      <c r="BU282">
        <f t="shared" si="849"/>
        <v>1</v>
      </c>
      <c r="BV282">
        <f t="shared" si="850"/>
        <v>1</v>
      </c>
      <c r="BW282">
        <f t="shared" si="851"/>
        <v>1</v>
      </c>
      <c r="BX282">
        <f t="shared" si="852"/>
        <v>1</v>
      </c>
      <c r="BY282">
        <f t="shared" si="853"/>
        <v>1</v>
      </c>
      <c r="BZ282">
        <f t="shared" si="854"/>
        <v>1</v>
      </c>
      <c r="CA282">
        <f t="shared" si="855"/>
        <v>1</v>
      </c>
      <c r="CB282">
        <f t="shared" si="856"/>
        <v>1</v>
      </c>
      <c r="CC282">
        <f t="shared" si="857"/>
        <v>1</v>
      </c>
      <c r="CD282">
        <f t="shared" si="858"/>
        <v>1</v>
      </c>
      <c r="CE282">
        <f t="shared" si="859"/>
        <v>1</v>
      </c>
      <c r="CF282">
        <f t="shared" si="806"/>
        <v>1</v>
      </c>
      <c r="CG282">
        <f t="shared" si="807"/>
        <v>1</v>
      </c>
      <c r="CH282">
        <f t="shared" si="808"/>
        <v>1</v>
      </c>
      <c r="CI282">
        <f t="shared" si="809"/>
        <v>1</v>
      </c>
      <c r="CJ282">
        <f t="shared" si="810"/>
        <v>1</v>
      </c>
      <c r="CK282">
        <f t="shared" si="811"/>
        <v>1</v>
      </c>
      <c r="CL282">
        <f t="shared" si="812"/>
        <v>1</v>
      </c>
      <c r="CM282">
        <f t="shared" si="813"/>
        <v>1</v>
      </c>
      <c r="CN282">
        <f t="shared" si="814"/>
        <v>1</v>
      </c>
      <c r="CO282">
        <f t="shared" si="815"/>
        <v>1</v>
      </c>
      <c r="CP282">
        <f t="shared" si="816"/>
        <v>1</v>
      </c>
      <c r="CQ282">
        <f t="shared" si="817"/>
        <v>1</v>
      </c>
      <c r="CR282">
        <f t="shared" si="818"/>
        <v>1</v>
      </c>
      <c r="CS282">
        <f t="shared" si="819"/>
        <v>1</v>
      </c>
      <c r="CT282">
        <f t="shared" si="820"/>
        <v>1</v>
      </c>
      <c r="CU282">
        <f t="shared" si="821"/>
        <v>1</v>
      </c>
      <c r="CV282">
        <f t="shared" si="822"/>
        <v>1</v>
      </c>
      <c r="CW282">
        <f t="shared" si="823"/>
        <v>0</v>
      </c>
      <c r="CX282">
        <f t="shared" si="824"/>
        <v>1</v>
      </c>
      <c r="CY282">
        <f t="shared" si="825"/>
        <v>1</v>
      </c>
      <c r="CZ282">
        <f t="shared" si="826"/>
        <v>0</v>
      </c>
      <c r="DA282">
        <f t="shared" si="827"/>
        <v>1</v>
      </c>
      <c r="DB282">
        <f t="shared" si="828"/>
        <v>1</v>
      </c>
      <c r="DC282">
        <f t="shared" si="829"/>
        <v>1</v>
      </c>
      <c r="DD282">
        <f t="shared" si="830"/>
        <v>1</v>
      </c>
      <c r="DE282">
        <f t="shared" si="831"/>
        <v>1</v>
      </c>
      <c r="DF282">
        <f t="shared" si="716"/>
        <v>1</v>
      </c>
      <c r="DG282">
        <f t="shared" si="860"/>
        <v>1</v>
      </c>
      <c r="DH282" s="7">
        <f t="shared" si="717"/>
        <v>0.15</v>
      </c>
      <c r="DI282" s="7">
        <f t="shared" si="718"/>
        <v>0.15</v>
      </c>
      <c r="DJ282" s="7">
        <f t="shared" si="719"/>
        <v>0.15</v>
      </c>
      <c r="DK282" s="7">
        <f t="shared" si="862"/>
        <v>0.15</v>
      </c>
      <c r="DL282" s="7">
        <f t="shared" si="720"/>
        <v>0.3</v>
      </c>
      <c r="DM282" s="7">
        <f t="shared" si="721"/>
        <v>0.3</v>
      </c>
      <c r="DN282" s="7">
        <f t="shared" si="722"/>
        <v>0.3</v>
      </c>
      <c r="DO282" s="7">
        <f t="shared" si="723"/>
        <v>0.3</v>
      </c>
      <c r="DP282" s="7">
        <f>IF(MIN(Data[[#This Row],[¿El agente demuestra escucha activa durante la gestión?6]:[¿El agente parafrasea para confirmar entendimiento?9]])=0,0,30%)</f>
        <v>0.3</v>
      </c>
      <c r="DQ282" s="7">
        <f t="shared" si="724"/>
        <v>0.3</v>
      </c>
      <c r="DR282" s="7">
        <f t="shared" si="725"/>
        <v>0.3</v>
      </c>
      <c r="DS282" s="7">
        <f t="shared" si="726"/>
        <v>0.3</v>
      </c>
      <c r="DT282" s="7">
        <f t="shared" si="727"/>
        <v>0.3</v>
      </c>
      <c r="DU282" s="7">
        <f>IF(MIN(Data[[#This Row],[¿El agente adapta su comunicación al cliente?11]:[¿El agente utiliza el plural corporativo correctamente?14]])=0,0,30%)</f>
        <v>0.3</v>
      </c>
      <c r="DV282" s="7">
        <f t="shared" si="728"/>
        <v>0.25</v>
      </c>
      <c r="DW282" s="7">
        <f t="shared" si="863"/>
        <v>0.25</v>
      </c>
      <c r="DX282" s="7">
        <f t="shared" si="864"/>
        <v>1</v>
      </c>
      <c r="DY282" s="7">
        <f t="shared" si="832"/>
        <v>1</v>
      </c>
      <c r="DZ282" s="7">
        <f t="shared" si="833"/>
        <v>1</v>
      </c>
      <c r="EA282" s="7">
        <f t="shared" si="834"/>
        <v>1</v>
      </c>
      <c r="EB282" s="7">
        <f t="shared" si="835"/>
        <v>1</v>
      </c>
      <c r="EC282" s="7">
        <f t="shared" si="865"/>
        <v>1</v>
      </c>
      <c r="ED282" s="7">
        <f t="shared" si="729"/>
        <v>1</v>
      </c>
      <c r="EE282" s="7">
        <f t="shared" si="730"/>
        <v>1</v>
      </c>
      <c r="EF282" s="7">
        <f>IF(SUM(Data[[#This Row],[¿El agente presenta correctamente los beneficios del producto?23]:[¿El agente comunica beneficios emocionales al cliente?24]])=200%,100%,0%)</f>
        <v>1</v>
      </c>
      <c r="EG282" s="7">
        <f t="shared" si="731"/>
        <v>1</v>
      </c>
      <c r="EH282" s="7">
        <f t="shared" si="732"/>
        <v>1</v>
      </c>
      <c r="EI282" s="7">
        <f t="shared" si="733"/>
        <v>1</v>
      </c>
      <c r="EJ282" s="7">
        <f t="shared" si="866"/>
        <v>1</v>
      </c>
      <c r="EK282" s="7">
        <f t="shared" si="734"/>
        <v>1</v>
      </c>
      <c r="EL282" s="7">
        <f>+Data[[#This Row],[¿El agente explica los términos y condiciones del servicio?28]]</f>
        <v>1</v>
      </c>
      <c r="EM282" s="7">
        <f t="shared" si="735"/>
        <v>1</v>
      </c>
      <c r="EN282" s="7">
        <f>+Data[[#This Row],[¿El agente identifica correctamente la solicitud del cliente? 2]]</f>
        <v>1</v>
      </c>
      <c r="EO282" s="7">
        <f t="shared" si="736"/>
        <v>1</v>
      </c>
      <c r="EP282" s="7">
        <f t="shared" si="737"/>
        <v>1</v>
      </c>
      <c r="EQ282" s="7">
        <f t="shared" si="738"/>
        <v>1</v>
      </c>
      <c r="ER282" s="7">
        <f t="shared" si="867"/>
        <v>1</v>
      </c>
      <c r="ES282" s="7">
        <f t="shared" si="739"/>
        <v>1</v>
      </c>
      <c r="ET282" s="7">
        <f t="shared" si="740"/>
        <v>1</v>
      </c>
      <c r="EU282" s="7">
        <f t="shared" si="868"/>
        <v>1</v>
      </c>
      <c r="EV282" s="7">
        <f t="shared" si="741"/>
        <v>1</v>
      </c>
      <c r="EW282" s="7">
        <f t="shared" si="742"/>
        <v>1</v>
      </c>
      <c r="EX282" s="7">
        <f t="shared" si="836"/>
        <v>1</v>
      </c>
      <c r="EY282" s="7">
        <f t="shared" si="837"/>
        <v>1</v>
      </c>
      <c r="EZ282" s="7">
        <f t="shared" si="743"/>
        <v>1</v>
      </c>
      <c r="FA282" s="7">
        <f t="shared" si="838"/>
        <v>1</v>
      </c>
      <c r="FB282" s="7">
        <f t="shared" si="869"/>
        <v>1</v>
      </c>
      <c r="FC282" s="7">
        <f t="shared" si="870"/>
        <v>1</v>
      </c>
      <c r="FD282" s="7">
        <f t="shared" si="744"/>
        <v>1</v>
      </c>
      <c r="FE282" s="7">
        <f t="shared" si="745"/>
        <v>1</v>
      </c>
      <c r="FF282" s="7">
        <f t="shared" si="746"/>
        <v>1</v>
      </c>
      <c r="FG282" s="7">
        <f t="shared" si="747"/>
        <v>1</v>
      </c>
      <c r="FH282" s="7">
        <f t="shared" si="748"/>
        <v>1</v>
      </c>
      <c r="FI282" s="7">
        <f t="shared" si="749"/>
        <v>0</v>
      </c>
      <c r="FJ282" s="7">
        <f t="shared" si="871"/>
        <v>0</v>
      </c>
      <c r="FK282" s="7">
        <f t="shared" si="750"/>
        <v>1</v>
      </c>
      <c r="FL282" s="7">
        <f>+Data[[#This Row],[¿El agente gestiona la oferta según la campaña vigente?48]]</f>
        <v>1</v>
      </c>
      <c r="FM282" s="7">
        <f t="shared" si="751"/>
        <v>1</v>
      </c>
      <c r="FN282" s="7">
        <f t="shared" si="752"/>
        <v>0</v>
      </c>
      <c r="FO282" s="7">
        <f t="shared" si="753"/>
        <v>1</v>
      </c>
      <c r="FP282" s="7">
        <f t="shared" si="872"/>
        <v>0</v>
      </c>
      <c r="FQ282" s="7">
        <f t="shared" si="754"/>
        <v>1</v>
      </c>
      <c r="FR282" s="7">
        <f>+Data[[#This Row],[¿El agente registra correctamente todas las interacciones?52]]</f>
        <v>1</v>
      </c>
      <c r="FS282" s="7">
        <f t="shared" si="873"/>
        <v>0</v>
      </c>
      <c r="FT282" s="242">
        <f t="shared" si="755"/>
        <v>1</v>
      </c>
      <c r="FU282" s="7">
        <f>+Data[[#This Row],[¿El agente confirma la titularidad del cliente adecuadamente?53]]</f>
        <v>1</v>
      </c>
      <c r="FV282" s="242">
        <f t="shared" si="756"/>
        <v>1</v>
      </c>
      <c r="FW282" s="242">
        <f t="shared" si="757"/>
        <v>1</v>
      </c>
      <c r="FX282" s="7">
        <f t="shared" si="874"/>
        <v>1</v>
      </c>
      <c r="FY282" s="242">
        <f t="shared" si="758"/>
        <v>1</v>
      </c>
      <c r="FZ282" s="7">
        <f>+Data[[#This Row],[¿El agente evita compartir información sensible?56]]</f>
        <v>1</v>
      </c>
      <c r="GA282" s="7">
        <f t="shared" si="875"/>
        <v>1</v>
      </c>
      <c r="GB282" s="7">
        <f t="shared" si="876"/>
        <v>0.1</v>
      </c>
      <c r="GC282" s="7">
        <f t="shared" si="877"/>
        <v>0.3</v>
      </c>
      <c r="GD282" s="234">
        <f t="shared" si="878"/>
        <v>0</v>
      </c>
      <c r="GE282" s="234">
        <f t="shared" si="879"/>
        <v>0.3</v>
      </c>
      <c r="GF282" s="7">
        <f t="shared" si="880"/>
        <v>0.7</v>
      </c>
      <c r="GG282">
        <f>1</f>
        <v>1</v>
      </c>
      <c r="GH282">
        <f t="shared" si="759"/>
        <v>1</v>
      </c>
      <c r="GI282" t="str">
        <f t="shared" si="760"/>
        <v/>
      </c>
      <c r="GJ282" t="str">
        <f t="shared" si="761"/>
        <v/>
      </c>
      <c r="GK282" t="str">
        <f t="shared" si="762"/>
        <v/>
      </c>
      <c r="GN282" t="str">
        <f t="shared" si="763"/>
        <v/>
      </c>
      <c r="GO282" t="str">
        <f t="shared" si="764"/>
        <v/>
      </c>
      <c r="GP282" t="str">
        <f t="shared" si="765"/>
        <v/>
      </c>
      <c r="GQ282" t="str">
        <f t="shared" si="766"/>
        <v/>
      </c>
      <c r="GR282" t="str">
        <f t="shared" si="767"/>
        <v/>
      </c>
      <c r="GS282" t="str">
        <f t="shared" si="768"/>
        <v/>
      </c>
      <c r="GT282" t="str">
        <f t="shared" si="769"/>
        <v/>
      </c>
      <c r="GU282" t="e">
        <f>IF(#REF!="No",#REF!,"")</f>
        <v>#REF!</v>
      </c>
      <c r="GV282" t="str">
        <f t="shared" si="770"/>
        <v/>
      </c>
      <c r="GW282" t="str">
        <f t="shared" si="771"/>
        <v/>
      </c>
      <c r="GX282" t="str">
        <f t="shared" si="772"/>
        <v/>
      </c>
      <c r="GY282" t="str">
        <f t="shared" si="773"/>
        <v/>
      </c>
      <c r="GZ282" t="str">
        <f t="shared" si="774"/>
        <v/>
      </c>
      <c r="HA282" t="str">
        <f t="shared" si="775"/>
        <v/>
      </c>
      <c r="HB282" t="str">
        <f t="shared" si="776"/>
        <v/>
      </c>
      <c r="HC282" t="str">
        <f t="shared" si="777"/>
        <v/>
      </c>
      <c r="HD282" t="str">
        <f t="shared" si="778"/>
        <v/>
      </c>
      <c r="HE282" t="str">
        <f t="shared" si="779"/>
        <v/>
      </c>
      <c r="HF282" t="str">
        <f t="shared" si="780"/>
        <v/>
      </c>
      <c r="HG282" t="str">
        <f t="shared" si="781"/>
        <v/>
      </c>
      <c r="HH282" t="str">
        <f t="shared" si="782"/>
        <v/>
      </c>
      <c r="HI282" t="str">
        <f t="shared" si="783"/>
        <v/>
      </c>
      <c r="HJ282" t="str">
        <f t="shared" si="784"/>
        <v/>
      </c>
      <c r="HK282" t="str">
        <f t="shared" si="785"/>
        <v/>
      </c>
      <c r="HL282" t="str">
        <f t="shared" si="786"/>
        <v/>
      </c>
      <c r="HM282" t="str">
        <f t="shared" si="787"/>
        <v/>
      </c>
      <c r="HN282" t="str">
        <f t="shared" si="788"/>
        <v/>
      </c>
      <c r="HO282" t="str">
        <f t="shared" si="789"/>
        <v/>
      </c>
      <c r="HP282" t="str">
        <f t="shared" si="790"/>
        <v/>
      </c>
      <c r="HQ282" t="e">
        <f>IF(#REF!="No",#REF!,"")</f>
        <v>#REF!</v>
      </c>
      <c r="HR282" t="e">
        <f>IF(#REF!="No",#REF!,"")</f>
        <v>#REF!</v>
      </c>
      <c r="HS282" t="str">
        <f t="shared" si="791"/>
        <v/>
      </c>
      <c r="HT282" t="str">
        <f t="shared" si="792"/>
        <v/>
      </c>
      <c r="HU282" t="str">
        <f t="shared" si="793"/>
        <v/>
      </c>
      <c r="HV282" t="str">
        <f t="shared" si="794"/>
        <v/>
      </c>
      <c r="HW282" t="str">
        <f t="shared" si="795"/>
        <v/>
      </c>
      <c r="HX282" t="str">
        <f t="shared" si="796"/>
        <v xml:space="preserve">¿El agente maneja correctamente las objeciones del cliente? </v>
      </c>
      <c r="HY282" t="str">
        <f t="shared" si="797"/>
        <v/>
      </c>
      <c r="HZ282" t="str">
        <f t="shared" si="798"/>
        <v/>
      </c>
      <c r="IA282" t="str">
        <f t="shared" si="799"/>
        <v xml:space="preserve">¿El agente gestiona la recepción de documentos por WhatsApp o correo? </v>
      </c>
      <c r="IB282" t="str">
        <f t="shared" si="800"/>
        <v/>
      </c>
      <c r="IC282" t="str">
        <f t="shared" si="801"/>
        <v/>
      </c>
      <c r="ID282" t="str">
        <f t="shared" si="802"/>
        <v/>
      </c>
      <c r="IE282" t="str">
        <f t="shared" si="803"/>
        <v/>
      </c>
      <c r="IF282" t="str">
        <f t="shared" si="804"/>
        <v/>
      </c>
      <c r="IG282" t="str">
        <f t="shared" si="805"/>
        <v/>
      </c>
      <c r="IH282" t="str">
        <f>A282&amp;" "&amp;F282&amp;" "&amp;Data[[#This Row],[mes]]</f>
        <v>Vanessa Del Carmen Guevara Outbound jun-26</v>
      </c>
      <c r="II282">
        <f t="shared" si="861"/>
        <v>2</v>
      </c>
      <c r="IJ282">
        <f t="shared" si="881"/>
        <v>0</v>
      </c>
      <c r="IK282">
        <f>IF(Data[[#This Row],[Muestra Critica]]&gt;0,Data[[#This Row],[Muestra Critica]],"")</f>
        <v>1</v>
      </c>
      <c r="IL282">
        <f>IF(IK282="","",COUNTIF($IK$3:$IK699,IK282))</f>
        <v>397</v>
      </c>
      <c r="IM282">
        <f t="shared" si="882"/>
        <v>0</v>
      </c>
      <c r="IN282" t="str">
        <f t="shared" si="839"/>
        <v>jun-26</v>
      </c>
      <c r="IS282" t="str">
        <f ca="1">IFERROR(_xlfn.XLOOKUP(A:A,HC!B:B,HC!E:E,,0),0)</f>
        <v>&gt; 60 dias</v>
      </c>
    </row>
    <row r="283" spans="1:253" ht="15.5">
      <c r="A283" s="235" t="s">
        <v>347</v>
      </c>
      <c r="B283" s="235">
        <v>68169826</v>
      </c>
      <c r="C283" s="236">
        <v>46188</v>
      </c>
      <c r="D283" s="235" t="s">
        <v>449</v>
      </c>
      <c r="E283" s="205" t="s">
        <v>431</v>
      </c>
      <c r="F283" s="235" t="s">
        <v>32</v>
      </c>
      <c r="G283" s="235" t="s">
        <v>436</v>
      </c>
      <c r="H283" s="235" t="s">
        <v>457</v>
      </c>
      <c r="I283" s="237" t="s">
        <v>447</v>
      </c>
      <c r="J283" s="78" t="s">
        <v>33</v>
      </c>
      <c r="K283" s="78" t="s">
        <v>33</v>
      </c>
      <c r="L283" s="78" t="s">
        <v>33</v>
      </c>
      <c r="M283" s="78" t="s">
        <v>33</v>
      </c>
      <c r="N283" s="78" t="s">
        <v>33</v>
      </c>
      <c r="O283" s="78" t="s">
        <v>33</v>
      </c>
      <c r="P283" s="78" t="s">
        <v>33</v>
      </c>
      <c r="Q283" s="78" t="s">
        <v>33</v>
      </c>
      <c r="R283" s="78" t="s">
        <v>33</v>
      </c>
      <c r="S283" s="78" t="s">
        <v>33</v>
      </c>
      <c r="T283" s="78" t="s">
        <v>33</v>
      </c>
      <c r="U283" s="78" t="s">
        <v>33</v>
      </c>
      <c r="V283" s="78" t="s">
        <v>33</v>
      </c>
      <c r="W283" s="78" t="s">
        <v>33</v>
      </c>
      <c r="X283" s="78" t="s">
        <v>33</v>
      </c>
      <c r="Y283" t="s">
        <v>33</v>
      </c>
      <c r="Z283" t="s">
        <v>33</v>
      </c>
      <c r="AA283" t="s">
        <v>33</v>
      </c>
      <c r="AB283" t="s">
        <v>33</v>
      </c>
      <c r="AC283" t="s">
        <v>33</v>
      </c>
      <c r="AD283" t="s">
        <v>33</v>
      </c>
      <c r="AE283" t="s">
        <v>33</v>
      </c>
      <c r="AF283" t="s">
        <v>33</v>
      </c>
      <c r="AG283" t="s">
        <v>33</v>
      </c>
      <c r="AH283" t="s">
        <v>33</v>
      </c>
      <c r="AI283" t="s">
        <v>33</v>
      </c>
      <c r="AJ283" t="s">
        <v>33</v>
      </c>
      <c r="AK283" t="s">
        <v>33</v>
      </c>
      <c r="AL283" t="s">
        <v>33</v>
      </c>
      <c r="AM283" t="s">
        <v>33</v>
      </c>
      <c r="AN283" t="s">
        <v>33</v>
      </c>
      <c r="AO283" t="s">
        <v>33</v>
      </c>
      <c r="AP283" t="s">
        <v>33</v>
      </c>
      <c r="AQ283" s="169" t="s">
        <v>464</v>
      </c>
      <c r="AR283" t="s">
        <v>33</v>
      </c>
      <c r="AS283" t="s">
        <v>34</v>
      </c>
      <c r="AT283" t="s">
        <v>33</v>
      </c>
      <c r="AU283" t="s">
        <v>33</v>
      </c>
      <c r="AV283" t="s">
        <v>34</v>
      </c>
      <c r="AW283" t="s">
        <v>34</v>
      </c>
      <c r="AX283" t="s">
        <v>33</v>
      </c>
      <c r="AY283" t="s">
        <v>33</v>
      </c>
      <c r="AZ283" t="s">
        <v>33</v>
      </c>
      <c r="BA283" t="s">
        <v>33</v>
      </c>
      <c r="BB283" t="s">
        <v>33</v>
      </c>
      <c r="BC283" t="s">
        <v>33</v>
      </c>
      <c r="BD283" t="s">
        <v>33</v>
      </c>
      <c r="BE283" t="s">
        <v>33</v>
      </c>
      <c r="BF283" t="s">
        <v>33</v>
      </c>
      <c r="BH283" s="233" t="str">
        <f>Data[[#This Row],[Tipo de Muestra]]</f>
        <v>Critica</v>
      </c>
      <c r="BK283">
        <f t="shared" si="714"/>
        <v>1</v>
      </c>
      <c r="BL283">
        <f t="shared" si="715"/>
        <v>1</v>
      </c>
      <c r="BM283">
        <f t="shared" si="841"/>
        <v>1</v>
      </c>
      <c r="BN283">
        <f t="shared" si="842"/>
        <v>1</v>
      </c>
      <c r="BO283">
        <f t="shared" si="843"/>
        <v>1</v>
      </c>
      <c r="BP283">
        <f t="shared" si="844"/>
        <v>1</v>
      </c>
      <c r="BQ283">
        <f t="shared" si="845"/>
        <v>1</v>
      </c>
      <c r="BR283">
        <f t="shared" si="846"/>
        <v>1</v>
      </c>
      <c r="BS283">
        <f t="shared" si="847"/>
        <v>1</v>
      </c>
      <c r="BT283">
        <f t="shared" si="848"/>
        <v>1</v>
      </c>
      <c r="BU283">
        <f t="shared" si="849"/>
        <v>1</v>
      </c>
      <c r="BV283">
        <f t="shared" si="850"/>
        <v>1</v>
      </c>
      <c r="BW283">
        <f t="shared" si="851"/>
        <v>1</v>
      </c>
      <c r="BX283">
        <f t="shared" si="852"/>
        <v>1</v>
      </c>
      <c r="BY283">
        <f t="shared" si="853"/>
        <v>1</v>
      </c>
      <c r="BZ283">
        <f t="shared" si="854"/>
        <v>1</v>
      </c>
      <c r="CA283">
        <f t="shared" si="855"/>
        <v>1</v>
      </c>
      <c r="CB283">
        <f t="shared" si="856"/>
        <v>1</v>
      </c>
      <c r="CC283">
        <f t="shared" si="857"/>
        <v>1</v>
      </c>
      <c r="CD283">
        <f t="shared" si="858"/>
        <v>1</v>
      </c>
      <c r="CE283">
        <f t="shared" si="859"/>
        <v>1</v>
      </c>
      <c r="CF283">
        <f t="shared" si="806"/>
        <v>1</v>
      </c>
      <c r="CG283">
        <f t="shared" si="807"/>
        <v>1</v>
      </c>
      <c r="CH283">
        <f t="shared" si="808"/>
        <v>1</v>
      </c>
      <c r="CI283">
        <f t="shared" si="809"/>
        <v>1</v>
      </c>
      <c r="CJ283">
        <f t="shared" si="810"/>
        <v>1</v>
      </c>
      <c r="CK283">
        <f t="shared" si="811"/>
        <v>1</v>
      </c>
      <c r="CL283">
        <f t="shared" si="812"/>
        <v>1</v>
      </c>
      <c r="CM283">
        <f t="shared" si="813"/>
        <v>1</v>
      </c>
      <c r="CN283">
        <f t="shared" si="814"/>
        <v>1</v>
      </c>
      <c r="CO283">
        <f t="shared" si="815"/>
        <v>1</v>
      </c>
      <c r="CP283">
        <f t="shared" si="816"/>
        <v>1</v>
      </c>
      <c r="CQ283">
        <f t="shared" si="817"/>
        <v>1</v>
      </c>
      <c r="CR283">
        <f t="shared" si="818"/>
        <v>1</v>
      </c>
      <c r="CS283">
        <f t="shared" si="819"/>
        <v>0</v>
      </c>
      <c r="CT283">
        <f t="shared" si="820"/>
        <v>1</v>
      </c>
      <c r="CU283">
        <f t="shared" si="821"/>
        <v>1</v>
      </c>
      <c r="CV283">
        <f t="shared" si="822"/>
        <v>0</v>
      </c>
      <c r="CW283">
        <f t="shared" si="823"/>
        <v>0</v>
      </c>
      <c r="CX283">
        <f t="shared" si="824"/>
        <v>1</v>
      </c>
      <c r="CY283">
        <f t="shared" si="825"/>
        <v>1</v>
      </c>
      <c r="CZ283">
        <f t="shared" si="826"/>
        <v>1</v>
      </c>
      <c r="DA283">
        <f t="shared" si="827"/>
        <v>1</v>
      </c>
      <c r="DB283">
        <f t="shared" si="828"/>
        <v>1</v>
      </c>
      <c r="DC283">
        <f t="shared" si="829"/>
        <v>1</v>
      </c>
      <c r="DD283">
        <f t="shared" si="830"/>
        <v>1</v>
      </c>
      <c r="DE283">
        <f t="shared" si="831"/>
        <v>1</v>
      </c>
      <c r="DF283">
        <f t="shared" si="716"/>
        <v>1</v>
      </c>
      <c r="DG283">
        <f t="shared" si="860"/>
        <v>1</v>
      </c>
      <c r="DH283" s="7">
        <f t="shared" si="717"/>
        <v>0.15</v>
      </c>
      <c r="DI283" s="7">
        <f t="shared" si="718"/>
        <v>0.15</v>
      </c>
      <c r="DJ283" s="7">
        <f t="shared" si="719"/>
        <v>0.15</v>
      </c>
      <c r="DK283" s="7">
        <f t="shared" si="862"/>
        <v>0.15</v>
      </c>
      <c r="DL283" s="7">
        <f t="shared" si="720"/>
        <v>0.3</v>
      </c>
      <c r="DM283" s="7">
        <f t="shared" si="721"/>
        <v>0.3</v>
      </c>
      <c r="DN283" s="7">
        <f t="shared" si="722"/>
        <v>0.3</v>
      </c>
      <c r="DO283" s="7">
        <f t="shared" si="723"/>
        <v>0.3</v>
      </c>
      <c r="DP283" s="7">
        <f>IF(MIN(Data[[#This Row],[¿El agente demuestra escucha activa durante la gestión?6]:[¿El agente parafrasea para confirmar entendimiento?9]])=0,0,30%)</f>
        <v>0.3</v>
      </c>
      <c r="DQ283" s="7">
        <f t="shared" si="724"/>
        <v>0.3</v>
      </c>
      <c r="DR283" s="7">
        <f t="shared" si="725"/>
        <v>0.3</v>
      </c>
      <c r="DS283" s="7">
        <f t="shared" si="726"/>
        <v>0.3</v>
      </c>
      <c r="DT283" s="7">
        <f t="shared" si="727"/>
        <v>0.3</v>
      </c>
      <c r="DU283" s="7">
        <f>IF(MIN(Data[[#This Row],[¿El agente adapta su comunicación al cliente?11]:[¿El agente utiliza el plural corporativo correctamente?14]])=0,0,30%)</f>
        <v>0.3</v>
      </c>
      <c r="DV283" s="7">
        <f t="shared" si="728"/>
        <v>0.25</v>
      </c>
      <c r="DW283" s="7">
        <f t="shared" si="863"/>
        <v>0.25</v>
      </c>
      <c r="DX283" s="7">
        <f t="shared" si="864"/>
        <v>1</v>
      </c>
      <c r="DY283" s="7">
        <f t="shared" si="832"/>
        <v>1</v>
      </c>
      <c r="DZ283" s="7">
        <f t="shared" si="833"/>
        <v>1</v>
      </c>
      <c r="EA283" s="7">
        <f t="shared" si="834"/>
        <v>1</v>
      </c>
      <c r="EB283" s="7">
        <f t="shared" si="835"/>
        <v>1</v>
      </c>
      <c r="EC283" s="7">
        <f t="shared" si="865"/>
        <v>1</v>
      </c>
      <c r="ED283" s="7">
        <f t="shared" si="729"/>
        <v>1</v>
      </c>
      <c r="EE283" s="7">
        <f t="shared" si="730"/>
        <v>1</v>
      </c>
      <c r="EF283" s="7">
        <f>IF(SUM(Data[[#This Row],[¿El agente presenta correctamente los beneficios del producto?23]:[¿El agente comunica beneficios emocionales al cliente?24]])=200%,100%,0%)</f>
        <v>1</v>
      </c>
      <c r="EG283" s="7">
        <f t="shared" si="731"/>
        <v>1</v>
      </c>
      <c r="EH283" s="7">
        <f t="shared" si="732"/>
        <v>1</v>
      </c>
      <c r="EI283" s="7">
        <f t="shared" si="733"/>
        <v>1</v>
      </c>
      <c r="EJ283" s="7">
        <f t="shared" si="866"/>
        <v>1</v>
      </c>
      <c r="EK283" s="7">
        <f t="shared" si="734"/>
        <v>1</v>
      </c>
      <c r="EL283" s="7">
        <f>+Data[[#This Row],[¿El agente explica los términos y condiciones del servicio?28]]</f>
        <v>1</v>
      </c>
      <c r="EM283" s="7">
        <f t="shared" si="735"/>
        <v>1</v>
      </c>
      <c r="EN283" s="7">
        <f>+Data[[#This Row],[¿El agente identifica correctamente la solicitud del cliente? 2]]</f>
        <v>1</v>
      </c>
      <c r="EO283" s="7">
        <f t="shared" si="736"/>
        <v>1</v>
      </c>
      <c r="EP283" s="7">
        <f t="shared" si="737"/>
        <v>1</v>
      </c>
      <c r="EQ283" s="7">
        <f t="shared" si="738"/>
        <v>1</v>
      </c>
      <c r="ER283" s="7">
        <f t="shared" si="867"/>
        <v>1</v>
      </c>
      <c r="ES283" s="7">
        <f t="shared" si="739"/>
        <v>1</v>
      </c>
      <c r="ET283" s="7">
        <f t="shared" si="740"/>
        <v>1</v>
      </c>
      <c r="EU283" s="7">
        <f t="shared" si="868"/>
        <v>1</v>
      </c>
      <c r="EV283" s="7">
        <f t="shared" si="741"/>
        <v>1</v>
      </c>
      <c r="EW283" s="7">
        <f t="shared" si="742"/>
        <v>1</v>
      </c>
      <c r="EX283" s="7">
        <f t="shared" si="836"/>
        <v>1</v>
      </c>
      <c r="EY283" s="7">
        <f t="shared" si="837"/>
        <v>1</v>
      </c>
      <c r="EZ283" s="7">
        <f t="shared" si="743"/>
        <v>1</v>
      </c>
      <c r="FA283" s="7">
        <f t="shared" si="838"/>
        <v>1</v>
      </c>
      <c r="FB283" s="7">
        <f t="shared" si="869"/>
        <v>1</v>
      </c>
      <c r="FC283" s="7">
        <f t="shared" si="870"/>
        <v>1</v>
      </c>
      <c r="FD283" s="7">
        <f t="shared" si="744"/>
        <v>1</v>
      </c>
      <c r="FE283" s="7">
        <f t="shared" si="745"/>
        <v>0</v>
      </c>
      <c r="FF283" s="7">
        <f t="shared" si="746"/>
        <v>1</v>
      </c>
      <c r="FG283" s="7">
        <f t="shared" si="747"/>
        <v>1</v>
      </c>
      <c r="FH283" s="7">
        <f t="shared" si="748"/>
        <v>0</v>
      </c>
      <c r="FI283" s="7">
        <f t="shared" si="749"/>
        <v>0</v>
      </c>
      <c r="FJ283" s="7">
        <f t="shared" si="871"/>
        <v>0</v>
      </c>
      <c r="FK283" s="7">
        <f t="shared" si="750"/>
        <v>1</v>
      </c>
      <c r="FL283" s="7">
        <f>+Data[[#This Row],[¿El agente gestiona la oferta según la campaña vigente?48]]</f>
        <v>1</v>
      </c>
      <c r="FM283" s="7">
        <f t="shared" si="751"/>
        <v>1</v>
      </c>
      <c r="FN283" s="7">
        <f t="shared" si="752"/>
        <v>1</v>
      </c>
      <c r="FO283" s="7">
        <f t="shared" si="753"/>
        <v>1</v>
      </c>
      <c r="FP283" s="7">
        <f t="shared" si="872"/>
        <v>1</v>
      </c>
      <c r="FQ283" s="7">
        <f t="shared" si="754"/>
        <v>1</v>
      </c>
      <c r="FR283" s="7">
        <f>+Data[[#This Row],[¿El agente registra correctamente todas las interacciones?52]]</f>
        <v>1</v>
      </c>
      <c r="FS283" s="7">
        <f t="shared" si="873"/>
        <v>0</v>
      </c>
      <c r="FT283" s="242">
        <f t="shared" si="755"/>
        <v>1</v>
      </c>
      <c r="FU283" s="7">
        <f>+Data[[#This Row],[¿El agente confirma la titularidad del cliente adecuadamente?53]]</f>
        <v>1</v>
      </c>
      <c r="FV283" s="242">
        <f t="shared" si="756"/>
        <v>1</v>
      </c>
      <c r="FW283" s="242">
        <f t="shared" si="757"/>
        <v>1</v>
      </c>
      <c r="FX283" s="7">
        <f t="shared" si="874"/>
        <v>1</v>
      </c>
      <c r="FY283" s="242">
        <f t="shared" si="758"/>
        <v>1</v>
      </c>
      <c r="FZ283" s="7">
        <f>+Data[[#This Row],[¿El agente evita compartir información sensible?56]]</f>
        <v>1</v>
      </c>
      <c r="GA283" s="7">
        <f t="shared" si="875"/>
        <v>1</v>
      </c>
      <c r="GB283" s="7">
        <f t="shared" si="876"/>
        <v>0.1</v>
      </c>
      <c r="GC283" s="7">
        <f t="shared" si="877"/>
        <v>0.3</v>
      </c>
      <c r="GD283" s="234">
        <f t="shared" si="878"/>
        <v>0</v>
      </c>
      <c r="GE283" s="234">
        <f t="shared" si="879"/>
        <v>0.3</v>
      </c>
      <c r="GF283" s="7">
        <f t="shared" si="880"/>
        <v>0.7</v>
      </c>
      <c r="GG283">
        <f>1</f>
        <v>1</v>
      </c>
      <c r="GH283">
        <f t="shared" si="759"/>
        <v>1</v>
      </c>
      <c r="GI283" t="str">
        <f t="shared" si="760"/>
        <v/>
      </c>
      <c r="GJ283" t="str">
        <f t="shared" si="761"/>
        <v/>
      </c>
      <c r="GK283" t="str">
        <f t="shared" si="762"/>
        <v/>
      </c>
      <c r="GN283" t="str">
        <f t="shared" si="763"/>
        <v/>
      </c>
      <c r="GO283" t="str">
        <f t="shared" si="764"/>
        <v/>
      </c>
      <c r="GP283" t="str">
        <f t="shared" si="765"/>
        <v/>
      </c>
      <c r="GQ283" t="str">
        <f t="shared" si="766"/>
        <v/>
      </c>
      <c r="GR283" t="str">
        <f t="shared" si="767"/>
        <v/>
      </c>
      <c r="GS283" t="str">
        <f t="shared" si="768"/>
        <v/>
      </c>
      <c r="GT283" t="str">
        <f t="shared" si="769"/>
        <v/>
      </c>
      <c r="GU283" t="e">
        <f>IF(#REF!="No",#REF!,"")</f>
        <v>#REF!</v>
      </c>
      <c r="GV283" t="str">
        <f t="shared" si="770"/>
        <v/>
      </c>
      <c r="GW283" t="str">
        <f t="shared" si="771"/>
        <v/>
      </c>
      <c r="GX283" t="str">
        <f t="shared" si="772"/>
        <v/>
      </c>
      <c r="GY283" t="str">
        <f t="shared" si="773"/>
        <v/>
      </c>
      <c r="GZ283" t="str">
        <f t="shared" si="774"/>
        <v/>
      </c>
      <c r="HA283" t="str">
        <f t="shared" si="775"/>
        <v/>
      </c>
      <c r="HB283" t="str">
        <f t="shared" si="776"/>
        <v/>
      </c>
      <c r="HC283" t="str">
        <f t="shared" si="777"/>
        <v/>
      </c>
      <c r="HD283" t="str">
        <f t="shared" si="778"/>
        <v/>
      </c>
      <c r="HE283" t="str">
        <f t="shared" si="779"/>
        <v/>
      </c>
      <c r="HF283" t="str">
        <f t="shared" si="780"/>
        <v/>
      </c>
      <c r="HG283" t="str">
        <f t="shared" si="781"/>
        <v/>
      </c>
      <c r="HH283" t="str">
        <f t="shared" si="782"/>
        <v/>
      </c>
      <c r="HI283" t="str">
        <f t="shared" si="783"/>
        <v/>
      </c>
      <c r="HJ283" t="str">
        <f t="shared" si="784"/>
        <v/>
      </c>
      <c r="HK283" t="str">
        <f t="shared" si="785"/>
        <v/>
      </c>
      <c r="HL283" t="str">
        <f t="shared" si="786"/>
        <v/>
      </c>
      <c r="HM283" t="str">
        <f t="shared" si="787"/>
        <v/>
      </c>
      <c r="HN283" t="str">
        <f t="shared" si="788"/>
        <v/>
      </c>
      <c r="HO283" t="str">
        <f t="shared" si="789"/>
        <v/>
      </c>
      <c r="HP283" t="str">
        <f t="shared" si="790"/>
        <v/>
      </c>
      <c r="HQ283" t="e">
        <f>IF(#REF!="No",#REF!,"")</f>
        <v>#REF!</v>
      </c>
      <c r="HR283" t="e">
        <f>IF(#REF!="No",#REF!,"")</f>
        <v>#REF!</v>
      </c>
      <c r="HS283" t="str">
        <f t="shared" si="791"/>
        <v/>
      </c>
      <c r="HT283" t="str">
        <f t="shared" si="792"/>
        <v xml:space="preserve">¿El agente realiza venta cruzada cuando corresponde? </v>
      </c>
      <c r="HU283" t="str">
        <f t="shared" si="793"/>
        <v/>
      </c>
      <c r="HV283" t="str">
        <f t="shared" si="794"/>
        <v/>
      </c>
      <c r="HW283" t="str">
        <f t="shared" si="795"/>
        <v xml:space="preserve">¿El agente realiza seguimiento adecuado al caso o solicitud? </v>
      </c>
      <c r="HX283" t="str">
        <f t="shared" si="796"/>
        <v xml:space="preserve">¿El agente maneja correctamente las objeciones del cliente? </v>
      </c>
      <c r="HY283" t="str">
        <f t="shared" si="797"/>
        <v/>
      </c>
      <c r="HZ283" t="str">
        <f t="shared" si="798"/>
        <v/>
      </c>
      <c r="IA283" t="str">
        <f t="shared" si="799"/>
        <v/>
      </c>
      <c r="IB283" t="str">
        <f t="shared" si="800"/>
        <v/>
      </c>
      <c r="IC283" t="str">
        <f t="shared" si="801"/>
        <v/>
      </c>
      <c r="ID283" t="str">
        <f t="shared" si="802"/>
        <v/>
      </c>
      <c r="IE283" t="str">
        <f t="shared" si="803"/>
        <v/>
      </c>
      <c r="IF283" t="str">
        <f t="shared" si="804"/>
        <v/>
      </c>
      <c r="IG283" t="str">
        <f t="shared" si="805"/>
        <v/>
      </c>
      <c r="IH283" t="str">
        <f>A283&amp;" "&amp;F283&amp;" "&amp;Data[[#This Row],[mes]]</f>
        <v>Milen Dayanis Julio De La Cruz Outbound jun-26</v>
      </c>
      <c r="II283">
        <f t="shared" si="861"/>
        <v>2</v>
      </c>
      <c r="IJ283">
        <f t="shared" si="881"/>
        <v>0</v>
      </c>
      <c r="IK283">
        <f>IF(Data[[#This Row],[Muestra Critica]]&gt;0,Data[[#This Row],[Muestra Critica]],"")</f>
        <v>1</v>
      </c>
      <c r="IL283">
        <f>IF(IK283="","",COUNTIF($IK$3:$IK700,IK283))</f>
        <v>397</v>
      </c>
      <c r="IM283">
        <f t="shared" si="882"/>
        <v>0</v>
      </c>
      <c r="IN283" t="str">
        <f t="shared" si="839"/>
        <v>jun-26</v>
      </c>
      <c r="IS283" t="str">
        <f ca="1">IFERROR(_xlfn.XLOOKUP(A:A,HC!B:B,HC!E:E,,0),0)</f>
        <v>&gt; 60 dias</v>
      </c>
    </row>
    <row r="284" spans="1:253" ht="15.5">
      <c r="A284" s="235" t="s">
        <v>348</v>
      </c>
      <c r="B284" s="235">
        <v>69494961</v>
      </c>
      <c r="C284" s="236">
        <v>46188</v>
      </c>
      <c r="D284" s="235" t="s">
        <v>449</v>
      </c>
      <c r="E284" s="205" t="s">
        <v>431</v>
      </c>
      <c r="F284" s="235" t="s">
        <v>32</v>
      </c>
      <c r="G284" s="235" t="s">
        <v>436</v>
      </c>
      <c r="H284" s="235" t="s">
        <v>457</v>
      </c>
      <c r="I284" s="237" t="s">
        <v>447</v>
      </c>
      <c r="J284" s="78" t="s">
        <v>33</v>
      </c>
      <c r="K284" s="78" t="s">
        <v>33</v>
      </c>
      <c r="L284" s="78" t="s">
        <v>33</v>
      </c>
      <c r="M284" s="78" t="s">
        <v>33</v>
      </c>
      <c r="N284" s="78" t="s">
        <v>33</v>
      </c>
      <c r="O284" s="78" t="s">
        <v>33</v>
      </c>
      <c r="P284" s="78" t="s">
        <v>33</v>
      </c>
      <c r="Q284" s="78" t="s">
        <v>33</v>
      </c>
      <c r="R284" s="78" t="s">
        <v>33</v>
      </c>
      <c r="S284" s="78" t="s">
        <v>33</v>
      </c>
      <c r="T284" s="78" t="s">
        <v>33</v>
      </c>
      <c r="U284" s="78" t="s">
        <v>33</v>
      </c>
      <c r="V284" s="78" t="s">
        <v>33</v>
      </c>
      <c r="W284" s="78" t="s">
        <v>33</v>
      </c>
      <c r="X284" s="78" t="s">
        <v>33</v>
      </c>
      <c r="Y284" t="s">
        <v>33</v>
      </c>
      <c r="Z284" t="s">
        <v>33</v>
      </c>
      <c r="AA284" t="s">
        <v>33</v>
      </c>
      <c r="AB284" t="s">
        <v>33</v>
      </c>
      <c r="AC284" t="s">
        <v>33</v>
      </c>
      <c r="AD284" t="s">
        <v>33</v>
      </c>
      <c r="AE284" t="s">
        <v>33</v>
      </c>
      <c r="AF284" t="s">
        <v>33</v>
      </c>
      <c r="AG284" t="s">
        <v>33</v>
      </c>
      <c r="AH284" t="s">
        <v>33</v>
      </c>
      <c r="AI284" t="s">
        <v>33</v>
      </c>
      <c r="AJ284" t="s">
        <v>33</v>
      </c>
      <c r="AK284" t="s">
        <v>33</v>
      </c>
      <c r="AL284" t="s">
        <v>33</v>
      </c>
      <c r="AM284" t="s">
        <v>33</v>
      </c>
      <c r="AN284" t="s">
        <v>33</v>
      </c>
      <c r="AO284" t="s">
        <v>33</v>
      </c>
      <c r="AP284" t="s">
        <v>33</v>
      </c>
      <c r="AQ284" s="169" t="s">
        <v>464</v>
      </c>
      <c r="AR284" t="s">
        <v>33</v>
      </c>
      <c r="AS284" t="s">
        <v>34</v>
      </c>
      <c r="AT284" t="s">
        <v>33</v>
      </c>
      <c r="AU284" t="s">
        <v>33</v>
      </c>
      <c r="AV284" t="s">
        <v>33</v>
      </c>
      <c r="AW284" t="s">
        <v>34</v>
      </c>
      <c r="AX284" t="s">
        <v>33</v>
      </c>
      <c r="AY284" t="s">
        <v>33</v>
      </c>
      <c r="AZ284" t="s">
        <v>33</v>
      </c>
      <c r="BA284" t="s">
        <v>33</v>
      </c>
      <c r="BB284" t="s">
        <v>33</v>
      </c>
      <c r="BC284" t="s">
        <v>33</v>
      </c>
      <c r="BD284" t="s">
        <v>33</v>
      </c>
      <c r="BE284" t="s">
        <v>33</v>
      </c>
      <c r="BF284" t="s">
        <v>33</v>
      </c>
      <c r="BH284" s="233" t="str">
        <f>Data[[#This Row],[Tipo de Muestra]]</f>
        <v>Critica</v>
      </c>
      <c r="BK284">
        <f t="shared" si="714"/>
        <v>1</v>
      </c>
      <c r="BL284">
        <f t="shared" si="715"/>
        <v>1</v>
      </c>
      <c r="BM284">
        <f t="shared" si="841"/>
        <v>1</v>
      </c>
      <c r="BN284">
        <f t="shared" si="842"/>
        <v>1</v>
      </c>
      <c r="BO284">
        <f t="shared" si="843"/>
        <v>1</v>
      </c>
      <c r="BP284">
        <f t="shared" si="844"/>
        <v>1</v>
      </c>
      <c r="BQ284">
        <f t="shared" si="845"/>
        <v>1</v>
      </c>
      <c r="BR284">
        <f t="shared" si="846"/>
        <v>1</v>
      </c>
      <c r="BS284">
        <f t="shared" si="847"/>
        <v>1</v>
      </c>
      <c r="BT284">
        <f t="shared" si="848"/>
        <v>1</v>
      </c>
      <c r="BU284">
        <f t="shared" si="849"/>
        <v>1</v>
      </c>
      <c r="BV284">
        <f t="shared" si="850"/>
        <v>1</v>
      </c>
      <c r="BW284">
        <f t="shared" si="851"/>
        <v>1</v>
      </c>
      <c r="BX284">
        <f t="shared" si="852"/>
        <v>1</v>
      </c>
      <c r="BY284">
        <f t="shared" si="853"/>
        <v>1</v>
      </c>
      <c r="BZ284">
        <f t="shared" si="854"/>
        <v>1</v>
      </c>
      <c r="CA284">
        <f t="shared" si="855"/>
        <v>1</v>
      </c>
      <c r="CB284">
        <f t="shared" si="856"/>
        <v>1</v>
      </c>
      <c r="CC284">
        <f t="shared" si="857"/>
        <v>1</v>
      </c>
      <c r="CD284">
        <f t="shared" si="858"/>
        <v>1</v>
      </c>
      <c r="CE284">
        <f t="shared" si="859"/>
        <v>1</v>
      </c>
      <c r="CF284">
        <f t="shared" si="806"/>
        <v>1</v>
      </c>
      <c r="CG284">
        <f t="shared" si="807"/>
        <v>1</v>
      </c>
      <c r="CH284">
        <f t="shared" si="808"/>
        <v>1</v>
      </c>
      <c r="CI284">
        <f t="shared" si="809"/>
        <v>1</v>
      </c>
      <c r="CJ284">
        <f t="shared" si="810"/>
        <v>1</v>
      </c>
      <c r="CK284">
        <f t="shared" si="811"/>
        <v>1</v>
      </c>
      <c r="CL284">
        <f t="shared" si="812"/>
        <v>1</v>
      </c>
      <c r="CM284">
        <f t="shared" si="813"/>
        <v>1</v>
      </c>
      <c r="CN284">
        <f t="shared" si="814"/>
        <v>1</v>
      </c>
      <c r="CO284">
        <f t="shared" si="815"/>
        <v>1</v>
      </c>
      <c r="CP284">
        <f t="shared" si="816"/>
        <v>1</v>
      </c>
      <c r="CQ284">
        <f t="shared" si="817"/>
        <v>1</v>
      </c>
      <c r="CR284">
        <f t="shared" si="818"/>
        <v>1</v>
      </c>
      <c r="CS284">
        <f t="shared" si="819"/>
        <v>0</v>
      </c>
      <c r="CT284">
        <f t="shared" si="820"/>
        <v>1</v>
      </c>
      <c r="CU284">
        <f t="shared" si="821"/>
        <v>1</v>
      </c>
      <c r="CV284">
        <f t="shared" si="822"/>
        <v>1</v>
      </c>
      <c r="CW284">
        <f t="shared" si="823"/>
        <v>0</v>
      </c>
      <c r="CX284">
        <f t="shared" si="824"/>
        <v>1</v>
      </c>
      <c r="CY284">
        <f t="shared" si="825"/>
        <v>1</v>
      </c>
      <c r="CZ284">
        <f t="shared" si="826"/>
        <v>1</v>
      </c>
      <c r="DA284">
        <f t="shared" si="827"/>
        <v>1</v>
      </c>
      <c r="DB284">
        <f t="shared" si="828"/>
        <v>1</v>
      </c>
      <c r="DC284">
        <f t="shared" si="829"/>
        <v>1</v>
      </c>
      <c r="DD284">
        <f t="shared" si="830"/>
        <v>1</v>
      </c>
      <c r="DE284">
        <f t="shared" si="831"/>
        <v>1</v>
      </c>
      <c r="DF284">
        <f t="shared" si="716"/>
        <v>1</v>
      </c>
      <c r="DG284">
        <f t="shared" si="860"/>
        <v>1</v>
      </c>
      <c r="DH284" s="7">
        <f t="shared" si="717"/>
        <v>0.15</v>
      </c>
      <c r="DI284" s="7">
        <f t="shared" si="718"/>
        <v>0.15</v>
      </c>
      <c r="DJ284" s="7">
        <f t="shared" si="719"/>
        <v>0.15</v>
      </c>
      <c r="DK284" s="7">
        <f t="shared" si="862"/>
        <v>0.15</v>
      </c>
      <c r="DL284" s="7">
        <f t="shared" si="720"/>
        <v>0.3</v>
      </c>
      <c r="DM284" s="7">
        <f t="shared" si="721"/>
        <v>0.3</v>
      </c>
      <c r="DN284" s="7">
        <f t="shared" si="722"/>
        <v>0.3</v>
      </c>
      <c r="DO284" s="7">
        <f t="shared" si="723"/>
        <v>0.3</v>
      </c>
      <c r="DP284" s="7">
        <f>IF(MIN(Data[[#This Row],[¿El agente demuestra escucha activa durante la gestión?6]:[¿El agente parafrasea para confirmar entendimiento?9]])=0,0,30%)</f>
        <v>0.3</v>
      </c>
      <c r="DQ284" s="7">
        <f t="shared" si="724"/>
        <v>0.3</v>
      </c>
      <c r="DR284" s="7">
        <f t="shared" si="725"/>
        <v>0.3</v>
      </c>
      <c r="DS284" s="7">
        <f t="shared" si="726"/>
        <v>0.3</v>
      </c>
      <c r="DT284" s="7">
        <f t="shared" si="727"/>
        <v>0.3</v>
      </c>
      <c r="DU284" s="7">
        <f>IF(MIN(Data[[#This Row],[¿El agente adapta su comunicación al cliente?11]:[¿El agente utiliza el plural corporativo correctamente?14]])=0,0,30%)</f>
        <v>0.3</v>
      </c>
      <c r="DV284" s="7">
        <f t="shared" si="728"/>
        <v>0.25</v>
      </c>
      <c r="DW284" s="7">
        <f t="shared" si="863"/>
        <v>0.25</v>
      </c>
      <c r="DX284" s="7">
        <f t="shared" si="864"/>
        <v>1</v>
      </c>
      <c r="DY284" s="7">
        <f t="shared" si="832"/>
        <v>1</v>
      </c>
      <c r="DZ284" s="7">
        <f t="shared" si="833"/>
        <v>1</v>
      </c>
      <c r="EA284" s="7">
        <f t="shared" si="834"/>
        <v>1</v>
      </c>
      <c r="EB284" s="7">
        <f t="shared" si="835"/>
        <v>1</v>
      </c>
      <c r="EC284" s="7">
        <f t="shared" si="865"/>
        <v>1</v>
      </c>
      <c r="ED284" s="7">
        <f t="shared" si="729"/>
        <v>1</v>
      </c>
      <c r="EE284" s="7">
        <f t="shared" si="730"/>
        <v>1</v>
      </c>
      <c r="EF284" s="7">
        <f>IF(SUM(Data[[#This Row],[¿El agente presenta correctamente los beneficios del producto?23]:[¿El agente comunica beneficios emocionales al cliente?24]])=200%,100%,0%)</f>
        <v>1</v>
      </c>
      <c r="EG284" s="7">
        <f t="shared" si="731"/>
        <v>1</v>
      </c>
      <c r="EH284" s="7">
        <f t="shared" si="732"/>
        <v>1</v>
      </c>
      <c r="EI284" s="7">
        <f t="shared" si="733"/>
        <v>1</v>
      </c>
      <c r="EJ284" s="7">
        <f t="shared" si="866"/>
        <v>1</v>
      </c>
      <c r="EK284" s="7">
        <f t="shared" si="734"/>
        <v>1</v>
      </c>
      <c r="EL284" s="7">
        <f>+Data[[#This Row],[¿El agente explica los términos y condiciones del servicio?28]]</f>
        <v>1</v>
      </c>
      <c r="EM284" s="7">
        <f t="shared" si="735"/>
        <v>1</v>
      </c>
      <c r="EN284" s="7">
        <f>+Data[[#This Row],[¿El agente identifica correctamente la solicitud del cliente? 2]]</f>
        <v>1</v>
      </c>
      <c r="EO284" s="7">
        <f t="shared" si="736"/>
        <v>1</v>
      </c>
      <c r="EP284" s="7">
        <f t="shared" si="737"/>
        <v>1</v>
      </c>
      <c r="EQ284" s="7">
        <f t="shared" si="738"/>
        <v>1</v>
      </c>
      <c r="ER284" s="7">
        <f t="shared" si="867"/>
        <v>1</v>
      </c>
      <c r="ES284" s="7">
        <f t="shared" si="739"/>
        <v>1</v>
      </c>
      <c r="ET284" s="7">
        <f t="shared" si="740"/>
        <v>1</v>
      </c>
      <c r="EU284" s="7">
        <f t="shared" si="868"/>
        <v>1</v>
      </c>
      <c r="EV284" s="7">
        <f t="shared" si="741"/>
        <v>1</v>
      </c>
      <c r="EW284" s="7">
        <f t="shared" si="742"/>
        <v>1</v>
      </c>
      <c r="EX284" s="7">
        <f t="shared" si="836"/>
        <v>1</v>
      </c>
      <c r="EY284" s="7">
        <f t="shared" si="837"/>
        <v>1</v>
      </c>
      <c r="EZ284" s="7">
        <f t="shared" si="743"/>
        <v>1</v>
      </c>
      <c r="FA284" s="7">
        <f t="shared" si="838"/>
        <v>1</v>
      </c>
      <c r="FB284" s="7">
        <f t="shared" si="869"/>
        <v>1</v>
      </c>
      <c r="FC284" s="7">
        <f t="shared" si="870"/>
        <v>1</v>
      </c>
      <c r="FD284" s="7">
        <f t="shared" si="744"/>
        <v>1</v>
      </c>
      <c r="FE284" s="7">
        <f t="shared" si="745"/>
        <v>0</v>
      </c>
      <c r="FF284" s="7">
        <f t="shared" si="746"/>
        <v>1</v>
      </c>
      <c r="FG284" s="7">
        <f t="shared" si="747"/>
        <v>1</v>
      </c>
      <c r="FH284" s="7">
        <f t="shared" si="748"/>
        <v>1</v>
      </c>
      <c r="FI284" s="7">
        <f t="shared" si="749"/>
        <v>0</v>
      </c>
      <c r="FJ284" s="7">
        <f t="shared" si="871"/>
        <v>0</v>
      </c>
      <c r="FK284" s="7">
        <f t="shared" si="750"/>
        <v>1</v>
      </c>
      <c r="FL284" s="7">
        <f>+Data[[#This Row],[¿El agente gestiona la oferta según la campaña vigente?48]]</f>
        <v>1</v>
      </c>
      <c r="FM284" s="7">
        <f t="shared" si="751"/>
        <v>1</v>
      </c>
      <c r="FN284" s="7">
        <f t="shared" si="752"/>
        <v>1</v>
      </c>
      <c r="FO284" s="7">
        <f t="shared" si="753"/>
        <v>1</v>
      </c>
      <c r="FP284" s="7">
        <f t="shared" si="872"/>
        <v>1</v>
      </c>
      <c r="FQ284" s="7">
        <f t="shared" si="754"/>
        <v>1</v>
      </c>
      <c r="FR284" s="7">
        <f>+Data[[#This Row],[¿El agente registra correctamente todas las interacciones?52]]</f>
        <v>1</v>
      </c>
      <c r="FS284" s="7">
        <f t="shared" si="873"/>
        <v>0</v>
      </c>
      <c r="FT284" s="242">
        <f t="shared" si="755"/>
        <v>1</v>
      </c>
      <c r="FU284" s="7">
        <f>+Data[[#This Row],[¿El agente confirma la titularidad del cliente adecuadamente?53]]</f>
        <v>1</v>
      </c>
      <c r="FV284" s="242">
        <f t="shared" si="756"/>
        <v>1</v>
      </c>
      <c r="FW284" s="242">
        <f t="shared" si="757"/>
        <v>1</v>
      </c>
      <c r="FX284" s="7">
        <f t="shared" si="874"/>
        <v>1</v>
      </c>
      <c r="FY284" s="242">
        <f t="shared" si="758"/>
        <v>1</v>
      </c>
      <c r="FZ284" s="7">
        <f>+Data[[#This Row],[¿El agente evita compartir información sensible?56]]</f>
        <v>1</v>
      </c>
      <c r="GA284" s="7">
        <f t="shared" si="875"/>
        <v>1</v>
      </c>
      <c r="GB284" s="7">
        <f t="shared" si="876"/>
        <v>0.1</v>
      </c>
      <c r="GC284" s="7">
        <f t="shared" si="877"/>
        <v>0.3</v>
      </c>
      <c r="GD284" s="234">
        <f t="shared" si="878"/>
        <v>0</v>
      </c>
      <c r="GE284" s="234">
        <f t="shared" si="879"/>
        <v>0.3</v>
      </c>
      <c r="GF284" s="7">
        <f t="shared" si="880"/>
        <v>0.7</v>
      </c>
      <c r="GG284">
        <f>1</f>
        <v>1</v>
      </c>
      <c r="GH284">
        <f t="shared" si="759"/>
        <v>1</v>
      </c>
      <c r="GI284" t="str">
        <f t="shared" si="760"/>
        <v/>
      </c>
      <c r="GJ284" t="str">
        <f t="shared" si="761"/>
        <v/>
      </c>
      <c r="GK284" t="str">
        <f t="shared" si="762"/>
        <v/>
      </c>
      <c r="GN284" t="str">
        <f t="shared" si="763"/>
        <v/>
      </c>
      <c r="GO284" t="str">
        <f t="shared" si="764"/>
        <v/>
      </c>
      <c r="GP284" t="str">
        <f t="shared" si="765"/>
        <v/>
      </c>
      <c r="GQ284" t="str">
        <f t="shared" si="766"/>
        <v/>
      </c>
      <c r="GR284" t="str">
        <f t="shared" si="767"/>
        <v/>
      </c>
      <c r="GS284" t="str">
        <f t="shared" si="768"/>
        <v/>
      </c>
      <c r="GT284" t="str">
        <f t="shared" si="769"/>
        <v/>
      </c>
      <c r="GU284" t="e">
        <f>IF(#REF!="No",#REF!,"")</f>
        <v>#REF!</v>
      </c>
      <c r="GV284" t="str">
        <f t="shared" si="770"/>
        <v/>
      </c>
      <c r="GW284" t="str">
        <f t="shared" si="771"/>
        <v/>
      </c>
      <c r="GX284" t="str">
        <f t="shared" si="772"/>
        <v/>
      </c>
      <c r="GY284" t="str">
        <f t="shared" si="773"/>
        <v/>
      </c>
      <c r="GZ284" t="str">
        <f t="shared" si="774"/>
        <v/>
      </c>
      <c r="HA284" t="str">
        <f t="shared" si="775"/>
        <v/>
      </c>
      <c r="HB284" t="str">
        <f t="shared" si="776"/>
        <v/>
      </c>
      <c r="HC284" t="str">
        <f t="shared" si="777"/>
        <v/>
      </c>
      <c r="HD284" t="str">
        <f t="shared" si="778"/>
        <v/>
      </c>
      <c r="HE284" t="str">
        <f t="shared" si="779"/>
        <v/>
      </c>
      <c r="HF284" t="str">
        <f t="shared" si="780"/>
        <v/>
      </c>
      <c r="HG284" t="str">
        <f t="shared" si="781"/>
        <v/>
      </c>
      <c r="HH284" t="str">
        <f t="shared" si="782"/>
        <v/>
      </c>
      <c r="HI284" t="str">
        <f t="shared" si="783"/>
        <v/>
      </c>
      <c r="HJ284" t="str">
        <f t="shared" si="784"/>
        <v/>
      </c>
      <c r="HK284" t="str">
        <f t="shared" si="785"/>
        <v/>
      </c>
      <c r="HL284" t="str">
        <f t="shared" si="786"/>
        <v/>
      </c>
      <c r="HM284" t="str">
        <f t="shared" si="787"/>
        <v/>
      </c>
      <c r="HN284" t="str">
        <f t="shared" si="788"/>
        <v/>
      </c>
      <c r="HO284" t="str">
        <f t="shared" si="789"/>
        <v/>
      </c>
      <c r="HP284" t="str">
        <f t="shared" si="790"/>
        <v/>
      </c>
      <c r="HQ284" t="e">
        <f>IF(#REF!="No",#REF!,"")</f>
        <v>#REF!</v>
      </c>
      <c r="HR284" t="e">
        <f>IF(#REF!="No",#REF!,"")</f>
        <v>#REF!</v>
      </c>
      <c r="HS284" t="str">
        <f t="shared" si="791"/>
        <v/>
      </c>
      <c r="HT284" t="str">
        <f t="shared" si="792"/>
        <v xml:space="preserve">¿El agente realiza venta cruzada cuando corresponde? </v>
      </c>
      <c r="HU284" t="str">
        <f t="shared" si="793"/>
        <v/>
      </c>
      <c r="HV284" t="str">
        <f t="shared" si="794"/>
        <v/>
      </c>
      <c r="HW284" t="str">
        <f t="shared" si="795"/>
        <v/>
      </c>
      <c r="HX284" t="str">
        <f t="shared" si="796"/>
        <v xml:space="preserve">¿El agente maneja correctamente las objeciones del cliente? </v>
      </c>
      <c r="HY284" t="str">
        <f t="shared" si="797"/>
        <v/>
      </c>
      <c r="HZ284" t="str">
        <f t="shared" si="798"/>
        <v/>
      </c>
      <c r="IA284" t="str">
        <f t="shared" si="799"/>
        <v/>
      </c>
      <c r="IB284" t="str">
        <f t="shared" si="800"/>
        <v/>
      </c>
      <c r="IC284" t="str">
        <f t="shared" si="801"/>
        <v/>
      </c>
      <c r="ID284" t="str">
        <f t="shared" si="802"/>
        <v/>
      </c>
      <c r="IE284" t="str">
        <f t="shared" si="803"/>
        <v/>
      </c>
      <c r="IF284" t="str">
        <f t="shared" si="804"/>
        <v/>
      </c>
      <c r="IG284" t="str">
        <f t="shared" si="805"/>
        <v/>
      </c>
      <c r="IH284" t="str">
        <f>A284&amp;" "&amp;F284&amp;" "&amp;Data[[#This Row],[mes]]</f>
        <v>Abdiel Alberto Vanega Simpson Outbound jun-26</v>
      </c>
      <c r="II284">
        <f t="shared" si="861"/>
        <v>2</v>
      </c>
      <c r="IJ284">
        <f t="shared" si="881"/>
        <v>0</v>
      </c>
      <c r="IK284">
        <f>IF(Data[[#This Row],[Muestra Critica]]&gt;0,Data[[#This Row],[Muestra Critica]],"")</f>
        <v>1</v>
      </c>
      <c r="IL284">
        <f>IF(IK284="","",COUNTIF($IK$3:$IK701,IK284))</f>
        <v>397</v>
      </c>
      <c r="IM284">
        <f t="shared" si="882"/>
        <v>0</v>
      </c>
      <c r="IN284" t="str">
        <f t="shared" si="839"/>
        <v>jun-26</v>
      </c>
      <c r="IS284" t="str">
        <f ca="1">IFERROR(_xlfn.XLOOKUP(A:A,HC!B:B,HC!E:E,,0),0)</f>
        <v>&gt; 60 dias</v>
      </c>
    </row>
    <row r="285" spans="1:253" ht="15.5">
      <c r="A285" s="235" t="s">
        <v>349</v>
      </c>
      <c r="B285" s="235">
        <v>69670617</v>
      </c>
      <c r="C285" s="236">
        <v>46188</v>
      </c>
      <c r="D285" s="235" t="s">
        <v>449</v>
      </c>
      <c r="E285" s="205" t="s">
        <v>431</v>
      </c>
      <c r="F285" s="235" t="s">
        <v>32</v>
      </c>
      <c r="G285" s="235" t="s">
        <v>436</v>
      </c>
      <c r="H285" s="235" t="s">
        <v>457</v>
      </c>
      <c r="I285" s="237" t="s">
        <v>447</v>
      </c>
      <c r="J285" s="78" t="s">
        <v>33</v>
      </c>
      <c r="K285" s="78" t="s">
        <v>33</v>
      </c>
      <c r="L285" s="78" t="s">
        <v>33</v>
      </c>
      <c r="M285" s="78" t="s">
        <v>33</v>
      </c>
      <c r="N285" s="78" t="s">
        <v>33</v>
      </c>
      <c r="O285" s="78" t="s">
        <v>33</v>
      </c>
      <c r="P285" s="78" t="s">
        <v>33</v>
      </c>
      <c r="Q285" s="78" t="s">
        <v>33</v>
      </c>
      <c r="R285" s="78" t="s">
        <v>33</v>
      </c>
      <c r="S285" s="78" t="s">
        <v>33</v>
      </c>
      <c r="T285" s="78" t="s">
        <v>33</v>
      </c>
      <c r="U285" s="78" t="s">
        <v>33</v>
      </c>
      <c r="V285" s="78" t="s">
        <v>33</v>
      </c>
      <c r="W285" s="78" t="s">
        <v>34</v>
      </c>
      <c r="X285" s="78" t="s">
        <v>33</v>
      </c>
      <c r="Y285" t="s">
        <v>34</v>
      </c>
      <c r="Z285" t="s">
        <v>33</v>
      </c>
      <c r="AA285" t="s">
        <v>33</v>
      </c>
      <c r="AB285" t="s">
        <v>33</v>
      </c>
      <c r="AC285" t="s">
        <v>33</v>
      </c>
      <c r="AD285" t="s">
        <v>33</v>
      </c>
      <c r="AE285" t="s">
        <v>33</v>
      </c>
      <c r="AF285" t="s">
        <v>33</v>
      </c>
      <c r="AG285" t="s">
        <v>33</v>
      </c>
      <c r="AH285" t="s">
        <v>33</v>
      </c>
      <c r="AI285" t="s">
        <v>33</v>
      </c>
      <c r="AJ285" t="s">
        <v>33</v>
      </c>
      <c r="AK285" t="s">
        <v>33</v>
      </c>
      <c r="AL285" t="s">
        <v>33</v>
      </c>
      <c r="AM285" t="s">
        <v>33</v>
      </c>
      <c r="AN285" t="s">
        <v>33</v>
      </c>
      <c r="AO285" t="s">
        <v>33</v>
      </c>
      <c r="AP285" t="s">
        <v>33</v>
      </c>
      <c r="AQ285" s="169" t="s">
        <v>464</v>
      </c>
      <c r="AR285" t="s">
        <v>34</v>
      </c>
      <c r="AS285" t="s">
        <v>33</v>
      </c>
      <c r="AT285" t="s">
        <v>33</v>
      </c>
      <c r="AU285" t="s">
        <v>33</v>
      </c>
      <c r="AV285" t="s">
        <v>33</v>
      </c>
      <c r="AW285" t="s">
        <v>33</v>
      </c>
      <c r="AX285" t="s">
        <v>33</v>
      </c>
      <c r="AY285" t="s">
        <v>33</v>
      </c>
      <c r="AZ285" t="s">
        <v>33</v>
      </c>
      <c r="BA285" t="s">
        <v>33</v>
      </c>
      <c r="BB285" t="s">
        <v>33</v>
      </c>
      <c r="BC285" t="s">
        <v>33</v>
      </c>
      <c r="BD285" t="s">
        <v>33</v>
      </c>
      <c r="BE285" t="s">
        <v>33</v>
      </c>
      <c r="BF285" t="s">
        <v>34</v>
      </c>
      <c r="BH285" s="233" t="str">
        <f>Data[[#This Row],[Tipo de Muestra]]</f>
        <v>Critica</v>
      </c>
      <c r="BK285">
        <f t="shared" si="714"/>
        <v>1</v>
      </c>
      <c r="BL285">
        <f t="shared" si="715"/>
        <v>1</v>
      </c>
      <c r="BM285">
        <f t="shared" si="841"/>
        <v>1</v>
      </c>
      <c r="BN285">
        <f t="shared" si="842"/>
        <v>1</v>
      </c>
      <c r="BO285">
        <f t="shared" si="843"/>
        <v>1</v>
      </c>
      <c r="BP285">
        <f t="shared" si="844"/>
        <v>1</v>
      </c>
      <c r="BQ285">
        <f t="shared" si="845"/>
        <v>1</v>
      </c>
      <c r="BR285">
        <f t="shared" si="846"/>
        <v>1</v>
      </c>
      <c r="BS285">
        <f t="shared" si="847"/>
        <v>1</v>
      </c>
      <c r="BT285">
        <f t="shared" si="848"/>
        <v>1</v>
      </c>
      <c r="BU285">
        <f t="shared" si="849"/>
        <v>1</v>
      </c>
      <c r="BV285">
        <f t="shared" si="850"/>
        <v>1</v>
      </c>
      <c r="BW285">
        <f t="shared" si="851"/>
        <v>1</v>
      </c>
      <c r="BX285">
        <f t="shared" si="852"/>
        <v>0</v>
      </c>
      <c r="BY285">
        <f t="shared" si="853"/>
        <v>1</v>
      </c>
      <c r="BZ285">
        <f t="shared" si="854"/>
        <v>0</v>
      </c>
      <c r="CA285">
        <f t="shared" si="855"/>
        <v>1</v>
      </c>
      <c r="CB285">
        <f t="shared" si="856"/>
        <v>1</v>
      </c>
      <c r="CC285">
        <f t="shared" si="857"/>
        <v>1</v>
      </c>
      <c r="CD285">
        <f t="shared" si="858"/>
        <v>1</v>
      </c>
      <c r="CE285">
        <f t="shared" si="859"/>
        <v>1</v>
      </c>
      <c r="CF285">
        <f t="shared" si="806"/>
        <v>1</v>
      </c>
      <c r="CG285">
        <f t="shared" si="807"/>
        <v>1</v>
      </c>
      <c r="CH285">
        <f t="shared" si="808"/>
        <v>1</v>
      </c>
      <c r="CI285">
        <f t="shared" si="809"/>
        <v>1</v>
      </c>
      <c r="CJ285">
        <f t="shared" si="810"/>
        <v>1</v>
      </c>
      <c r="CK285">
        <f t="shared" si="811"/>
        <v>1</v>
      </c>
      <c r="CL285">
        <f t="shared" si="812"/>
        <v>1</v>
      </c>
      <c r="CM285">
        <f t="shared" si="813"/>
        <v>1</v>
      </c>
      <c r="CN285">
        <f t="shared" si="814"/>
        <v>1</v>
      </c>
      <c r="CO285">
        <f t="shared" si="815"/>
        <v>1</v>
      </c>
      <c r="CP285">
        <f t="shared" si="816"/>
        <v>1</v>
      </c>
      <c r="CQ285">
        <f t="shared" si="817"/>
        <v>1</v>
      </c>
      <c r="CR285">
        <f t="shared" si="818"/>
        <v>0</v>
      </c>
      <c r="CS285">
        <f t="shared" si="819"/>
        <v>1</v>
      </c>
      <c r="CT285">
        <f t="shared" si="820"/>
        <v>1</v>
      </c>
      <c r="CU285">
        <f t="shared" si="821"/>
        <v>1</v>
      </c>
      <c r="CV285">
        <f t="shared" si="822"/>
        <v>1</v>
      </c>
      <c r="CW285">
        <f t="shared" si="823"/>
        <v>1</v>
      </c>
      <c r="CX285">
        <f t="shared" si="824"/>
        <v>1</v>
      </c>
      <c r="CY285">
        <f t="shared" si="825"/>
        <v>1</v>
      </c>
      <c r="CZ285">
        <f t="shared" si="826"/>
        <v>1</v>
      </c>
      <c r="DA285">
        <f t="shared" si="827"/>
        <v>1</v>
      </c>
      <c r="DB285">
        <f t="shared" si="828"/>
        <v>1</v>
      </c>
      <c r="DC285">
        <f t="shared" si="829"/>
        <v>1</v>
      </c>
      <c r="DD285">
        <f t="shared" si="830"/>
        <v>1</v>
      </c>
      <c r="DE285">
        <f t="shared" si="831"/>
        <v>1</v>
      </c>
      <c r="DF285">
        <f t="shared" si="716"/>
        <v>1</v>
      </c>
      <c r="DG285">
        <f t="shared" si="860"/>
        <v>0</v>
      </c>
      <c r="DH285" s="7">
        <f t="shared" si="717"/>
        <v>0.15</v>
      </c>
      <c r="DI285" s="7">
        <f t="shared" si="718"/>
        <v>0.15</v>
      </c>
      <c r="DJ285" s="7">
        <f t="shared" si="719"/>
        <v>0.15</v>
      </c>
      <c r="DK285" s="7">
        <f t="shared" si="862"/>
        <v>0.15</v>
      </c>
      <c r="DL285" s="7">
        <f t="shared" si="720"/>
        <v>0.3</v>
      </c>
      <c r="DM285" s="7">
        <f t="shared" si="721"/>
        <v>0.3</v>
      </c>
      <c r="DN285" s="7">
        <f t="shared" si="722"/>
        <v>0.3</v>
      </c>
      <c r="DO285" s="7">
        <f t="shared" si="723"/>
        <v>0.3</v>
      </c>
      <c r="DP285" s="7">
        <f>IF(MIN(Data[[#This Row],[¿El agente demuestra escucha activa durante la gestión?6]:[¿El agente parafrasea para confirmar entendimiento?9]])=0,0,30%)</f>
        <v>0.3</v>
      </c>
      <c r="DQ285" s="7">
        <f t="shared" si="724"/>
        <v>0.3</v>
      </c>
      <c r="DR285" s="7">
        <f t="shared" si="725"/>
        <v>0.3</v>
      </c>
      <c r="DS285" s="7">
        <f t="shared" si="726"/>
        <v>0.3</v>
      </c>
      <c r="DT285" s="7">
        <f t="shared" si="727"/>
        <v>0.3</v>
      </c>
      <c r="DU285" s="7">
        <f>IF(MIN(Data[[#This Row],[¿El agente adapta su comunicación al cliente?11]:[¿El agente utiliza el plural corporativo correctamente?14]])=0,0,30%)</f>
        <v>0.3</v>
      </c>
      <c r="DV285" s="7">
        <f t="shared" si="728"/>
        <v>0.25</v>
      </c>
      <c r="DW285" s="7">
        <f t="shared" si="863"/>
        <v>0.25</v>
      </c>
      <c r="DX285" s="7">
        <f t="shared" si="864"/>
        <v>1</v>
      </c>
      <c r="DY285" s="7">
        <f t="shared" si="832"/>
        <v>1</v>
      </c>
      <c r="DZ285" s="7">
        <f t="shared" si="833"/>
        <v>0</v>
      </c>
      <c r="EA285" s="7">
        <f t="shared" si="834"/>
        <v>0</v>
      </c>
      <c r="EB285" s="7">
        <f t="shared" si="835"/>
        <v>0</v>
      </c>
      <c r="EC285" s="7">
        <f t="shared" si="865"/>
        <v>0</v>
      </c>
      <c r="ED285" s="7">
        <f t="shared" si="729"/>
        <v>1</v>
      </c>
      <c r="EE285" s="7">
        <f t="shared" si="730"/>
        <v>1</v>
      </c>
      <c r="EF285" s="7">
        <f>IF(SUM(Data[[#This Row],[¿El agente presenta correctamente los beneficios del producto?23]:[¿El agente comunica beneficios emocionales al cliente?24]])=200%,100%,0%)</f>
        <v>1</v>
      </c>
      <c r="EG285" s="7">
        <f t="shared" si="731"/>
        <v>1</v>
      </c>
      <c r="EH285" s="7">
        <f t="shared" si="732"/>
        <v>1</v>
      </c>
      <c r="EI285" s="7">
        <f t="shared" si="733"/>
        <v>1</v>
      </c>
      <c r="EJ285" s="7">
        <f t="shared" si="866"/>
        <v>1</v>
      </c>
      <c r="EK285" s="7">
        <f t="shared" si="734"/>
        <v>1</v>
      </c>
      <c r="EL285" s="7">
        <f>+Data[[#This Row],[¿El agente explica los términos y condiciones del servicio?28]]</f>
        <v>1</v>
      </c>
      <c r="EM285" s="7">
        <f t="shared" si="735"/>
        <v>1</v>
      </c>
      <c r="EN285" s="7">
        <f>+Data[[#This Row],[¿El agente identifica correctamente la solicitud del cliente? 2]]</f>
        <v>1</v>
      </c>
      <c r="EO285" s="7">
        <f t="shared" si="736"/>
        <v>1</v>
      </c>
      <c r="EP285" s="7">
        <f t="shared" si="737"/>
        <v>1</v>
      </c>
      <c r="EQ285" s="7">
        <f t="shared" si="738"/>
        <v>1</v>
      </c>
      <c r="ER285" s="7">
        <f t="shared" si="867"/>
        <v>1</v>
      </c>
      <c r="ES285" s="7">
        <f t="shared" si="739"/>
        <v>1</v>
      </c>
      <c r="ET285" s="7">
        <f t="shared" si="740"/>
        <v>1</v>
      </c>
      <c r="EU285" s="7">
        <f t="shared" si="868"/>
        <v>1</v>
      </c>
      <c r="EV285" s="7">
        <f t="shared" si="741"/>
        <v>1</v>
      </c>
      <c r="EW285" s="7">
        <f t="shared" si="742"/>
        <v>1</v>
      </c>
      <c r="EX285" s="7">
        <f t="shared" si="836"/>
        <v>1</v>
      </c>
      <c r="EY285" s="7">
        <f t="shared" si="837"/>
        <v>1</v>
      </c>
      <c r="EZ285" s="7">
        <f t="shared" si="743"/>
        <v>1</v>
      </c>
      <c r="FA285" s="7">
        <f t="shared" si="838"/>
        <v>0</v>
      </c>
      <c r="FB285" s="7">
        <f t="shared" si="869"/>
        <v>0</v>
      </c>
      <c r="FC285" s="7">
        <f t="shared" si="870"/>
        <v>0</v>
      </c>
      <c r="FD285" s="7">
        <f t="shared" si="744"/>
        <v>0</v>
      </c>
      <c r="FE285" s="7">
        <f t="shared" si="745"/>
        <v>1</v>
      </c>
      <c r="FF285" s="7">
        <f t="shared" si="746"/>
        <v>1</v>
      </c>
      <c r="FG285" s="7">
        <f t="shared" si="747"/>
        <v>1</v>
      </c>
      <c r="FH285" s="7">
        <f t="shared" si="748"/>
        <v>1</v>
      </c>
      <c r="FI285" s="7">
        <f t="shared" si="749"/>
        <v>1</v>
      </c>
      <c r="FJ285" s="7">
        <f t="shared" si="871"/>
        <v>0</v>
      </c>
      <c r="FK285" s="7">
        <f t="shared" si="750"/>
        <v>1</v>
      </c>
      <c r="FL285" s="7">
        <f>+Data[[#This Row],[¿El agente gestiona la oferta según la campaña vigente?48]]</f>
        <v>1</v>
      </c>
      <c r="FM285" s="7">
        <f t="shared" si="751"/>
        <v>1</v>
      </c>
      <c r="FN285" s="7">
        <f t="shared" si="752"/>
        <v>1</v>
      </c>
      <c r="FO285" s="7">
        <f t="shared" si="753"/>
        <v>1</v>
      </c>
      <c r="FP285" s="7">
        <f t="shared" si="872"/>
        <v>1</v>
      </c>
      <c r="FQ285" s="7">
        <f t="shared" si="754"/>
        <v>1</v>
      </c>
      <c r="FR285" s="7">
        <f>+Data[[#This Row],[¿El agente registra correctamente todas las interacciones?52]]</f>
        <v>1</v>
      </c>
      <c r="FS285" s="7">
        <f t="shared" si="873"/>
        <v>0</v>
      </c>
      <c r="FT285" s="242">
        <f t="shared" si="755"/>
        <v>1</v>
      </c>
      <c r="FU285" s="7">
        <f>+Data[[#This Row],[¿El agente confirma la titularidad del cliente adecuadamente?53]]</f>
        <v>1</v>
      </c>
      <c r="FV285" s="242">
        <f t="shared" si="756"/>
        <v>1</v>
      </c>
      <c r="FW285" s="242">
        <f t="shared" si="757"/>
        <v>1</v>
      </c>
      <c r="FX285" s="7">
        <f t="shared" si="874"/>
        <v>1</v>
      </c>
      <c r="FY285" s="242">
        <f t="shared" si="758"/>
        <v>0</v>
      </c>
      <c r="FZ285" s="7">
        <f>+Data[[#This Row],[¿El agente evita compartir información sensible?56]]</f>
        <v>0</v>
      </c>
      <c r="GA285" s="7">
        <f t="shared" si="875"/>
        <v>0</v>
      </c>
      <c r="GB285" s="7">
        <f t="shared" si="876"/>
        <v>0.1</v>
      </c>
      <c r="GC285" s="7">
        <f t="shared" si="877"/>
        <v>0</v>
      </c>
      <c r="GD285" s="234">
        <f t="shared" si="878"/>
        <v>0</v>
      </c>
      <c r="GE285" s="234">
        <f t="shared" si="879"/>
        <v>0</v>
      </c>
      <c r="GF285" s="7">
        <f t="shared" si="880"/>
        <v>0.1</v>
      </c>
      <c r="GG285">
        <f>1</f>
        <v>1</v>
      </c>
      <c r="GH285">
        <f t="shared" si="759"/>
        <v>1</v>
      </c>
      <c r="GI285" t="str">
        <f t="shared" si="760"/>
        <v/>
      </c>
      <c r="GJ285" t="str">
        <f t="shared" si="761"/>
        <v/>
      </c>
      <c r="GK285" t="str">
        <f t="shared" si="762"/>
        <v/>
      </c>
      <c r="GN285" t="str">
        <f t="shared" si="763"/>
        <v/>
      </c>
      <c r="GO285" t="str">
        <f t="shared" si="764"/>
        <v/>
      </c>
      <c r="GP285" t="str">
        <f t="shared" si="765"/>
        <v/>
      </c>
      <c r="GQ285" t="str">
        <f t="shared" si="766"/>
        <v/>
      </c>
      <c r="GR285" t="str">
        <f t="shared" si="767"/>
        <v/>
      </c>
      <c r="GS285" t="str">
        <f t="shared" si="768"/>
        <v/>
      </c>
      <c r="GT285" t="str">
        <f t="shared" si="769"/>
        <v/>
      </c>
      <c r="GU285" t="e">
        <f>IF(#REF!="No",#REF!,"")</f>
        <v>#REF!</v>
      </c>
      <c r="GV285" t="str">
        <f t="shared" si="770"/>
        <v/>
      </c>
      <c r="GW285" t="str">
        <f t="shared" si="771"/>
        <v xml:space="preserve">¿El agente comunica claramente el precio mensual más impuestos? </v>
      </c>
      <c r="GX285" t="str">
        <f t="shared" si="772"/>
        <v/>
      </c>
      <c r="GY285" t="str">
        <f t="shared" si="773"/>
        <v xml:space="preserve">¿El agente explica el ciclo de facturación adecuadamente? </v>
      </c>
      <c r="GZ285" t="str">
        <f t="shared" si="774"/>
        <v/>
      </c>
      <c r="HA285" t="str">
        <f t="shared" si="775"/>
        <v/>
      </c>
      <c r="HB285" t="str">
        <f t="shared" si="776"/>
        <v/>
      </c>
      <c r="HC285" t="str">
        <f t="shared" si="777"/>
        <v/>
      </c>
      <c r="HD285" t="str">
        <f t="shared" si="778"/>
        <v/>
      </c>
      <c r="HE285" t="str">
        <f t="shared" si="779"/>
        <v/>
      </c>
      <c r="HF285" t="str">
        <f t="shared" si="780"/>
        <v/>
      </c>
      <c r="HG285" t="str">
        <f t="shared" si="781"/>
        <v/>
      </c>
      <c r="HH285" t="str">
        <f t="shared" si="782"/>
        <v/>
      </c>
      <c r="HI285" t="str">
        <f t="shared" si="783"/>
        <v/>
      </c>
      <c r="HJ285" t="str">
        <f t="shared" si="784"/>
        <v/>
      </c>
      <c r="HK285" t="str">
        <f t="shared" si="785"/>
        <v/>
      </c>
      <c r="HL285" t="str">
        <f t="shared" si="786"/>
        <v/>
      </c>
      <c r="HM285" t="str">
        <f t="shared" si="787"/>
        <v/>
      </c>
      <c r="HN285" t="str">
        <f t="shared" si="788"/>
        <v/>
      </c>
      <c r="HO285" t="str">
        <f t="shared" si="789"/>
        <v/>
      </c>
      <c r="HP285" t="str">
        <f t="shared" si="790"/>
        <v/>
      </c>
      <c r="HQ285" t="e">
        <f>IF(#REF!="No",#REF!,"")</f>
        <v>#REF!</v>
      </c>
      <c r="HR285" t="e">
        <f>IF(#REF!="No",#REF!,"")</f>
        <v>#REF!</v>
      </c>
      <c r="HS285" t="str">
        <f t="shared" si="791"/>
        <v xml:space="preserve">¿El agente ofrece adecuadamente un producto adicional? </v>
      </c>
      <c r="HT285" t="str">
        <f t="shared" si="792"/>
        <v/>
      </c>
      <c r="HU285" t="str">
        <f t="shared" si="793"/>
        <v/>
      </c>
      <c r="HV285" t="str">
        <f t="shared" si="794"/>
        <v/>
      </c>
      <c r="HW285" t="str">
        <f t="shared" si="795"/>
        <v/>
      </c>
      <c r="HX285" t="str">
        <f t="shared" si="796"/>
        <v/>
      </c>
      <c r="HY285" t="str">
        <f t="shared" si="797"/>
        <v/>
      </c>
      <c r="HZ285" t="str">
        <f t="shared" si="798"/>
        <v/>
      </c>
      <c r="IA285" t="str">
        <f t="shared" si="799"/>
        <v/>
      </c>
      <c r="IB285" t="str">
        <f t="shared" si="800"/>
        <v/>
      </c>
      <c r="IC285" t="str">
        <f t="shared" si="801"/>
        <v/>
      </c>
      <c r="ID285" t="str">
        <f t="shared" si="802"/>
        <v/>
      </c>
      <c r="IE285" t="str">
        <f t="shared" si="803"/>
        <v/>
      </c>
      <c r="IF285" t="str">
        <f t="shared" si="804"/>
        <v/>
      </c>
      <c r="IG285" t="str">
        <f t="shared" si="805"/>
        <v xml:space="preserve">¿El agente evita compartir información sensible? </v>
      </c>
      <c r="IH285" t="str">
        <f>A285&amp;" "&amp;F285&amp;" "&amp;Data[[#This Row],[mes]]</f>
        <v>Yosuany Milagros Muñoz Apolayo Outbound jun-26</v>
      </c>
      <c r="II285">
        <f t="shared" si="861"/>
        <v>2</v>
      </c>
      <c r="IJ285">
        <f t="shared" si="881"/>
        <v>0</v>
      </c>
      <c r="IK285">
        <f>IF(Data[[#This Row],[Muestra Critica]]&gt;0,Data[[#This Row],[Muestra Critica]],"")</f>
        <v>1</v>
      </c>
      <c r="IL285">
        <f>IF(IK285="","",COUNTIF($IK$3:$IK702,IK285))</f>
        <v>397</v>
      </c>
      <c r="IM285">
        <f t="shared" si="882"/>
        <v>0</v>
      </c>
      <c r="IN285" t="str">
        <f t="shared" si="839"/>
        <v>jun-26</v>
      </c>
      <c r="IS285" t="str">
        <f ca="1">IFERROR(_xlfn.XLOOKUP(A:A,HC!B:B,HC!E:E,,0),0)</f>
        <v>&gt; 60 dias</v>
      </c>
    </row>
    <row r="286" spans="1:253" ht="15.5">
      <c r="A286" s="235" t="s">
        <v>353</v>
      </c>
      <c r="B286" s="235">
        <v>66770633</v>
      </c>
      <c r="C286" s="236">
        <v>46188</v>
      </c>
      <c r="D286" s="235" t="s">
        <v>449</v>
      </c>
      <c r="E286" s="205" t="s">
        <v>431</v>
      </c>
      <c r="F286" s="235" t="s">
        <v>32</v>
      </c>
      <c r="G286" s="235" t="s">
        <v>436</v>
      </c>
      <c r="H286" s="235" t="s">
        <v>457</v>
      </c>
      <c r="I286" s="237" t="s">
        <v>447</v>
      </c>
      <c r="J286" s="78" t="s">
        <v>33</v>
      </c>
      <c r="K286" s="78" t="s">
        <v>33</v>
      </c>
      <c r="L286" s="78" t="s">
        <v>33</v>
      </c>
      <c r="M286" s="78" t="s">
        <v>33</v>
      </c>
      <c r="N286" s="78" t="s">
        <v>33</v>
      </c>
      <c r="O286" s="78" t="s">
        <v>33</v>
      </c>
      <c r="P286" s="78" t="s">
        <v>33</v>
      </c>
      <c r="Q286" s="78" t="s">
        <v>34</v>
      </c>
      <c r="R286" s="78" t="s">
        <v>33</v>
      </c>
      <c r="S286" s="78" t="s">
        <v>33</v>
      </c>
      <c r="T286" s="78" t="s">
        <v>33</v>
      </c>
      <c r="U286" s="78" t="s">
        <v>33</v>
      </c>
      <c r="V286" s="78" t="s">
        <v>33</v>
      </c>
      <c r="W286" s="78" t="s">
        <v>34</v>
      </c>
      <c r="X286" s="78" t="s">
        <v>33</v>
      </c>
      <c r="Y286" t="s">
        <v>33</v>
      </c>
      <c r="Z286" t="s">
        <v>33</v>
      </c>
      <c r="AA286" t="s">
        <v>33</v>
      </c>
      <c r="AB286" t="s">
        <v>33</v>
      </c>
      <c r="AC286" t="s">
        <v>33</v>
      </c>
      <c r="AD286" t="s">
        <v>33</v>
      </c>
      <c r="AE286" t="s">
        <v>33</v>
      </c>
      <c r="AF286" t="s">
        <v>33</v>
      </c>
      <c r="AG286" t="s">
        <v>33</v>
      </c>
      <c r="AH286" t="s">
        <v>33</v>
      </c>
      <c r="AI286" t="s">
        <v>33</v>
      </c>
      <c r="AJ286" t="s">
        <v>33</v>
      </c>
      <c r="AK286" t="s">
        <v>33</v>
      </c>
      <c r="AL286" t="s">
        <v>33</v>
      </c>
      <c r="AM286" t="s">
        <v>33</v>
      </c>
      <c r="AN286" t="s">
        <v>33</v>
      </c>
      <c r="AO286" t="s">
        <v>33</v>
      </c>
      <c r="AP286" t="s">
        <v>33</v>
      </c>
      <c r="AQ286" s="169" t="s">
        <v>464</v>
      </c>
      <c r="AR286" t="s">
        <v>34</v>
      </c>
      <c r="AS286" t="s">
        <v>34</v>
      </c>
      <c r="AT286" t="s">
        <v>33</v>
      </c>
      <c r="AU286" t="s">
        <v>33</v>
      </c>
      <c r="AV286" t="s">
        <v>33</v>
      </c>
      <c r="AW286" t="s">
        <v>34</v>
      </c>
      <c r="AX286" t="s">
        <v>33</v>
      </c>
      <c r="AY286" t="s">
        <v>33</v>
      </c>
      <c r="AZ286" t="s">
        <v>33</v>
      </c>
      <c r="BA286" t="s">
        <v>33</v>
      </c>
      <c r="BB286" t="s">
        <v>33</v>
      </c>
      <c r="BC286" t="s">
        <v>33</v>
      </c>
      <c r="BD286" t="s">
        <v>33</v>
      </c>
      <c r="BE286" t="s">
        <v>33</v>
      </c>
      <c r="BF286" t="s">
        <v>33</v>
      </c>
      <c r="BH286" s="233" t="str">
        <f>Data[[#This Row],[Tipo de Muestra]]</f>
        <v>Critica</v>
      </c>
      <c r="BK286">
        <f t="shared" si="714"/>
        <v>1</v>
      </c>
      <c r="BL286">
        <f t="shared" si="715"/>
        <v>1</v>
      </c>
      <c r="BM286">
        <f t="shared" si="841"/>
        <v>1</v>
      </c>
      <c r="BN286">
        <f t="shared" si="842"/>
        <v>1</v>
      </c>
      <c r="BO286">
        <f t="shared" si="843"/>
        <v>1</v>
      </c>
      <c r="BP286">
        <f t="shared" si="844"/>
        <v>1</v>
      </c>
      <c r="BQ286">
        <f t="shared" si="845"/>
        <v>1</v>
      </c>
      <c r="BR286">
        <f t="shared" si="846"/>
        <v>0</v>
      </c>
      <c r="BS286">
        <f t="shared" si="847"/>
        <v>1</v>
      </c>
      <c r="BT286">
        <f t="shared" si="848"/>
        <v>1</v>
      </c>
      <c r="BU286">
        <f t="shared" si="849"/>
        <v>1</v>
      </c>
      <c r="BV286">
        <f t="shared" si="850"/>
        <v>1</v>
      </c>
      <c r="BW286">
        <f t="shared" si="851"/>
        <v>1</v>
      </c>
      <c r="BX286">
        <f t="shared" si="852"/>
        <v>0</v>
      </c>
      <c r="BY286">
        <f t="shared" si="853"/>
        <v>1</v>
      </c>
      <c r="BZ286">
        <f t="shared" si="854"/>
        <v>1</v>
      </c>
      <c r="CA286">
        <f t="shared" si="855"/>
        <v>1</v>
      </c>
      <c r="CB286">
        <f t="shared" si="856"/>
        <v>1</v>
      </c>
      <c r="CC286">
        <f t="shared" si="857"/>
        <v>1</v>
      </c>
      <c r="CD286">
        <f t="shared" si="858"/>
        <v>1</v>
      </c>
      <c r="CE286">
        <f t="shared" si="859"/>
        <v>1</v>
      </c>
      <c r="CF286">
        <f t="shared" si="806"/>
        <v>1</v>
      </c>
      <c r="CG286">
        <f t="shared" si="807"/>
        <v>1</v>
      </c>
      <c r="CH286">
        <f t="shared" si="808"/>
        <v>1</v>
      </c>
      <c r="CI286">
        <f t="shared" si="809"/>
        <v>1</v>
      </c>
      <c r="CJ286">
        <f t="shared" si="810"/>
        <v>1</v>
      </c>
      <c r="CK286">
        <f t="shared" si="811"/>
        <v>1</v>
      </c>
      <c r="CL286">
        <f t="shared" si="812"/>
        <v>1</v>
      </c>
      <c r="CM286">
        <f t="shared" si="813"/>
        <v>1</v>
      </c>
      <c r="CN286">
        <f t="shared" si="814"/>
        <v>1</v>
      </c>
      <c r="CO286">
        <f t="shared" si="815"/>
        <v>1</v>
      </c>
      <c r="CP286">
        <f t="shared" si="816"/>
        <v>1</v>
      </c>
      <c r="CQ286">
        <f t="shared" si="817"/>
        <v>1</v>
      </c>
      <c r="CR286">
        <f t="shared" si="818"/>
        <v>0</v>
      </c>
      <c r="CS286">
        <f t="shared" si="819"/>
        <v>0</v>
      </c>
      <c r="CT286">
        <f t="shared" si="820"/>
        <v>1</v>
      </c>
      <c r="CU286">
        <f t="shared" si="821"/>
        <v>1</v>
      </c>
      <c r="CV286">
        <f t="shared" si="822"/>
        <v>1</v>
      </c>
      <c r="CW286">
        <f t="shared" si="823"/>
        <v>0</v>
      </c>
      <c r="CX286">
        <f t="shared" si="824"/>
        <v>1</v>
      </c>
      <c r="CY286">
        <f t="shared" si="825"/>
        <v>1</v>
      </c>
      <c r="CZ286">
        <f t="shared" si="826"/>
        <v>1</v>
      </c>
      <c r="DA286">
        <f t="shared" si="827"/>
        <v>1</v>
      </c>
      <c r="DB286">
        <f t="shared" si="828"/>
        <v>1</v>
      </c>
      <c r="DC286">
        <f t="shared" si="829"/>
        <v>1</v>
      </c>
      <c r="DD286">
        <f t="shared" si="830"/>
        <v>1</v>
      </c>
      <c r="DE286">
        <f t="shared" si="831"/>
        <v>1</v>
      </c>
      <c r="DF286">
        <f t="shared" si="716"/>
        <v>1</v>
      </c>
      <c r="DG286">
        <f t="shared" si="860"/>
        <v>1</v>
      </c>
      <c r="DH286" s="7">
        <f t="shared" si="717"/>
        <v>0.15</v>
      </c>
      <c r="DI286" s="7">
        <f t="shared" si="718"/>
        <v>0.15</v>
      </c>
      <c r="DJ286" s="7">
        <f t="shared" si="719"/>
        <v>0.15</v>
      </c>
      <c r="DK286" s="7">
        <f t="shared" si="862"/>
        <v>0.15</v>
      </c>
      <c r="DL286" s="7">
        <f t="shared" si="720"/>
        <v>0.3</v>
      </c>
      <c r="DM286" s="7">
        <f t="shared" si="721"/>
        <v>0.3</v>
      </c>
      <c r="DN286" s="7">
        <f t="shared" si="722"/>
        <v>0.3</v>
      </c>
      <c r="DO286" s="7">
        <f t="shared" si="723"/>
        <v>0.3</v>
      </c>
      <c r="DP286" s="7">
        <f>IF(MIN(Data[[#This Row],[¿El agente demuestra escucha activa durante la gestión?6]:[¿El agente parafrasea para confirmar entendimiento?9]])=0,0,30%)</f>
        <v>0.3</v>
      </c>
      <c r="DQ286" s="7">
        <f t="shared" si="724"/>
        <v>0</v>
      </c>
      <c r="DR286" s="7">
        <f t="shared" si="725"/>
        <v>0.3</v>
      </c>
      <c r="DS286" s="7">
        <f t="shared" si="726"/>
        <v>0.3</v>
      </c>
      <c r="DT286" s="7">
        <f t="shared" si="727"/>
        <v>0.3</v>
      </c>
      <c r="DU286" s="7">
        <f>IF(MIN(Data[[#This Row],[¿El agente adapta su comunicación al cliente?11]:[¿El agente utiliza el plural corporativo correctamente?14]])=0,0,30%)</f>
        <v>0</v>
      </c>
      <c r="DV286" s="7">
        <f t="shared" si="728"/>
        <v>0.25</v>
      </c>
      <c r="DW286" s="7">
        <f t="shared" si="863"/>
        <v>0.25</v>
      </c>
      <c r="DX286" s="7">
        <f t="shared" si="864"/>
        <v>0.7</v>
      </c>
      <c r="DY286" s="7">
        <f t="shared" si="832"/>
        <v>1</v>
      </c>
      <c r="DZ286" s="7">
        <f t="shared" si="833"/>
        <v>0</v>
      </c>
      <c r="EA286" s="7">
        <f t="shared" si="834"/>
        <v>1</v>
      </c>
      <c r="EB286" s="7">
        <f t="shared" si="835"/>
        <v>1</v>
      </c>
      <c r="EC286" s="7">
        <f t="shared" si="865"/>
        <v>0</v>
      </c>
      <c r="ED286" s="7">
        <f t="shared" si="729"/>
        <v>1</v>
      </c>
      <c r="EE286" s="7">
        <f t="shared" si="730"/>
        <v>1</v>
      </c>
      <c r="EF286" s="7">
        <f>IF(SUM(Data[[#This Row],[¿El agente presenta correctamente los beneficios del producto?23]:[¿El agente comunica beneficios emocionales al cliente?24]])=200%,100%,0%)</f>
        <v>1</v>
      </c>
      <c r="EG286" s="7">
        <f t="shared" si="731"/>
        <v>1</v>
      </c>
      <c r="EH286" s="7">
        <f t="shared" si="732"/>
        <v>1</v>
      </c>
      <c r="EI286" s="7">
        <f t="shared" si="733"/>
        <v>1</v>
      </c>
      <c r="EJ286" s="7">
        <f t="shared" si="866"/>
        <v>1</v>
      </c>
      <c r="EK286" s="7">
        <f t="shared" si="734"/>
        <v>1</v>
      </c>
      <c r="EL286" s="7">
        <f>+Data[[#This Row],[¿El agente explica los términos y condiciones del servicio?28]]</f>
        <v>1</v>
      </c>
      <c r="EM286" s="7">
        <f t="shared" si="735"/>
        <v>1</v>
      </c>
      <c r="EN286" s="7">
        <f>+Data[[#This Row],[¿El agente identifica correctamente la solicitud del cliente? 2]]</f>
        <v>1</v>
      </c>
      <c r="EO286" s="7">
        <f t="shared" si="736"/>
        <v>1</v>
      </c>
      <c r="EP286" s="7">
        <f t="shared" si="737"/>
        <v>1</v>
      </c>
      <c r="EQ286" s="7">
        <f t="shared" si="738"/>
        <v>1</v>
      </c>
      <c r="ER286" s="7">
        <f t="shared" si="867"/>
        <v>1</v>
      </c>
      <c r="ES286" s="7">
        <f t="shared" si="739"/>
        <v>1</v>
      </c>
      <c r="ET286" s="7">
        <f t="shared" si="740"/>
        <v>1</v>
      </c>
      <c r="EU286" s="7">
        <f t="shared" si="868"/>
        <v>1</v>
      </c>
      <c r="EV286" s="7">
        <f t="shared" si="741"/>
        <v>1</v>
      </c>
      <c r="EW286" s="7">
        <f t="shared" si="742"/>
        <v>1</v>
      </c>
      <c r="EX286" s="7">
        <f t="shared" si="836"/>
        <v>1</v>
      </c>
      <c r="EY286" s="7">
        <f t="shared" si="837"/>
        <v>1</v>
      </c>
      <c r="EZ286" s="7">
        <f t="shared" si="743"/>
        <v>1</v>
      </c>
      <c r="FA286" s="7">
        <f t="shared" si="838"/>
        <v>0</v>
      </c>
      <c r="FB286" s="7">
        <f t="shared" si="869"/>
        <v>0</v>
      </c>
      <c r="FC286" s="7">
        <f t="shared" si="870"/>
        <v>0</v>
      </c>
      <c r="FD286" s="7">
        <f t="shared" si="744"/>
        <v>0</v>
      </c>
      <c r="FE286" s="7">
        <f t="shared" si="745"/>
        <v>0</v>
      </c>
      <c r="FF286" s="7">
        <f t="shared" si="746"/>
        <v>1</v>
      </c>
      <c r="FG286" s="7">
        <f t="shared" si="747"/>
        <v>1</v>
      </c>
      <c r="FH286" s="7">
        <f t="shared" si="748"/>
        <v>1</v>
      </c>
      <c r="FI286" s="7">
        <f t="shared" si="749"/>
        <v>0</v>
      </c>
      <c r="FJ286" s="7">
        <f t="shared" si="871"/>
        <v>0</v>
      </c>
      <c r="FK286" s="7">
        <f t="shared" si="750"/>
        <v>1</v>
      </c>
      <c r="FL286" s="7">
        <f>+Data[[#This Row],[¿El agente gestiona la oferta según la campaña vigente?48]]</f>
        <v>1</v>
      </c>
      <c r="FM286" s="7">
        <f t="shared" si="751"/>
        <v>1</v>
      </c>
      <c r="FN286" s="7">
        <f t="shared" si="752"/>
        <v>1</v>
      </c>
      <c r="FO286" s="7">
        <f t="shared" si="753"/>
        <v>1</v>
      </c>
      <c r="FP286" s="7">
        <f t="shared" si="872"/>
        <v>1</v>
      </c>
      <c r="FQ286" s="7">
        <f t="shared" si="754"/>
        <v>1</v>
      </c>
      <c r="FR286" s="7">
        <f>+Data[[#This Row],[¿El agente registra correctamente todas las interacciones?52]]</f>
        <v>1</v>
      </c>
      <c r="FS286" s="7">
        <f t="shared" si="873"/>
        <v>0</v>
      </c>
      <c r="FT286" s="242">
        <f t="shared" si="755"/>
        <v>1</v>
      </c>
      <c r="FU286" s="7">
        <f>+Data[[#This Row],[¿El agente confirma la titularidad del cliente adecuadamente?53]]</f>
        <v>1</v>
      </c>
      <c r="FV286" s="242">
        <f t="shared" si="756"/>
        <v>1</v>
      </c>
      <c r="FW286" s="242">
        <f t="shared" si="757"/>
        <v>1</v>
      </c>
      <c r="FX286" s="7">
        <f t="shared" si="874"/>
        <v>1</v>
      </c>
      <c r="FY286" s="242">
        <f t="shared" si="758"/>
        <v>1</v>
      </c>
      <c r="FZ286" s="7">
        <f>+Data[[#This Row],[¿El agente evita compartir información sensible?56]]</f>
        <v>1</v>
      </c>
      <c r="GA286" s="7">
        <f t="shared" si="875"/>
        <v>1</v>
      </c>
      <c r="GB286" s="7">
        <f t="shared" si="876"/>
        <v>6.9999999999999993E-2</v>
      </c>
      <c r="GC286" s="7">
        <f t="shared" si="877"/>
        <v>0</v>
      </c>
      <c r="GD286" s="234">
        <f t="shared" si="878"/>
        <v>0</v>
      </c>
      <c r="GE286" s="234">
        <f t="shared" si="879"/>
        <v>0.3</v>
      </c>
      <c r="GF286" s="7">
        <f t="shared" si="880"/>
        <v>0.37</v>
      </c>
      <c r="GG286">
        <f>1</f>
        <v>1</v>
      </c>
      <c r="GH286">
        <f t="shared" si="759"/>
        <v>1</v>
      </c>
      <c r="GI286" t="str">
        <f t="shared" si="760"/>
        <v/>
      </c>
      <c r="GJ286" t="str">
        <f t="shared" si="761"/>
        <v/>
      </c>
      <c r="GK286" t="str">
        <f t="shared" si="762"/>
        <v/>
      </c>
      <c r="GN286" t="str">
        <f t="shared" si="763"/>
        <v/>
      </c>
      <c r="GO286" t="str">
        <f t="shared" si="764"/>
        <v/>
      </c>
      <c r="GP286" t="str">
        <f t="shared" si="765"/>
        <v xml:space="preserve">¿El agente adapta su comunicación al cliente? </v>
      </c>
      <c r="GQ286" t="str">
        <f t="shared" si="766"/>
        <v/>
      </c>
      <c r="GR286" t="str">
        <f t="shared" si="767"/>
        <v/>
      </c>
      <c r="GS286" t="str">
        <f t="shared" si="768"/>
        <v/>
      </c>
      <c r="GT286" t="str">
        <f t="shared" si="769"/>
        <v/>
      </c>
      <c r="GU286" t="e">
        <f>IF(#REF!="No",#REF!,"")</f>
        <v>#REF!</v>
      </c>
      <c r="GV286" t="str">
        <f t="shared" si="770"/>
        <v/>
      </c>
      <c r="GW286" t="str">
        <f t="shared" si="771"/>
        <v xml:space="preserve">¿El agente comunica claramente el precio mensual más impuestos? </v>
      </c>
      <c r="GX286" t="str">
        <f t="shared" si="772"/>
        <v/>
      </c>
      <c r="GY286" t="str">
        <f t="shared" si="773"/>
        <v/>
      </c>
      <c r="GZ286" t="str">
        <f t="shared" si="774"/>
        <v/>
      </c>
      <c r="HA286" t="str">
        <f t="shared" si="775"/>
        <v/>
      </c>
      <c r="HB286" t="str">
        <f t="shared" si="776"/>
        <v/>
      </c>
      <c r="HC286" t="str">
        <f t="shared" si="777"/>
        <v/>
      </c>
      <c r="HD286" t="str">
        <f t="shared" si="778"/>
        <v/>
      </c>
      <c r="HE286" t="str">
        <f t="shared" si="779"/>
        <v/>
      </c>
      <c r="HF286" t="str">
        <f t="shared" si="780"/>
        <v/>
      </c>
      <c r="HG286" t="str">
        <f t="shared" si="781"/>
        <v/>
      </c>
      <c r="HH286" t="str">
        <f t="shared" si="782"/>
        <v/>
      </c>
      <c r="HI286" t="str">
        <f t="shared" si="783"/>
        <v/>
      </c>
      <c r="HJ286" t="str">
        <f t="shared" si="784"/>
        <v/>
      </c>
      <c r="HK286" t="str">
        <f t="shared" si="785"/>
        <v/>
      </c>
      <c r="HL286" t="str">
        <f t="shared" si="786"/>
        <v/>
      </c>
      <c r="HM286" t="str">
        <f t="shared" si="787"/>
        <v/>
      </c>
      <c r="HN286" t="str">
        <f t="shared" si="788"/>
        <v/>
      </c>
      <c r="HO286" t="str">
        <f t="shared" si="789"/>
        <v/>
      </c>
      <c r="HP286" t="str">
        <f t="shared" si="790"/>
        <v/>
      </c>
      <c r="HQ286" t="e">
        <f>IF(#REF!="No",#REF!,"")</f>
        <v>#REF!</v>
      </c>
      <c r="HR286" t="e">
        <f>IF(#REF!="No",#REF!,"")</f>
        <v>#REF!</v>
      </c>
      <c r="HS286" t="str">
        <f t="shared" si="791"/>
        <v xml:space="preserve">¿El agente ofrece adecuadamente un producto adicional? </v>
      </c>
      <c r="HT286" t="str">
        <f t="shared" si="792"/>
        <v xml:space="preserve">¿El agente realiza venta cruzada cuando corresponde? </v>
      </c>
      <c r="HU286" t="str">
        <f t="shared" si="793"/>
        <v/>
      </c>
      <c r="HV286" t="str">
        <f t="shared" si="794"/>
        <v/>
      </c>
      <c r="HW286" t="str">
        <f t="shared" si="795"/>
        <v/>
      </c>
      <c r="HX286" t="str">
        <f t="shared" si="796"/>
        <v xml:space="preserve">¿El agente maneja correctamente las objeciones del cliente? </v>
      </c>
      <c r="HY286" t="str">
        <f t="shared" si="797"/>
        <v/>
      </c>
      <c r="HZ286" t="str">
        <f t="shared" si="798"/>
        <v/>
      </c>
      <c r="IA286" t="str">
        <f t="shared" si="799"/>
        <v/>
      </c>
      <c r="IB286" t="str">
        <f t="shared" si="800"/>
        <v/>
      </c>
      <c r="IC286" t="str">
        <f t="shared" si="801"/>
        <v/>
      </c>
      <c r="ID286" t="str">
        <f t="shared" si="802"/>
        <v/>
      </c>
      <c r="IE286" t="str">
        <f t="shared" si="803"/>
        <v/>
      </c>
      <c r="IF286" t="str">
        <f t="shared" si="804"/>
        <v/>
      </c>
      <c r="IG286" t="str">
        <f t="shared" si="805"/>
        <v/>
      </c>
      <c r="IH286" t="str">
        <f>A286&amp;" "&amp;F286&amp;" "&amp;Data[[#This Row],[mes]]</f>
        <v>Valeri Michell Ambulo Rook Outbound jun-26</v>
      </c>
      <c r="II286">
        <f t="shared" si="861"/>
        <v>2</v>
      </c>
      <c r="IJ286">
        <f t="shared" si="881"/>
        <v>0</v>
      </c>
      <c r="IK286">
        <f>IF(Data[[#This Row],[Muestra Critica]]&gt;0,Data[[#This Row],[Muestra Critica]],"")</f>
        <v>1</v>
      </c>
      <c r="IL286">
        <f>IF(IK286="","",COUNTIF($IK$3:$IK703,IK286))</f>
        <v>397</v>
      </c>
      <c r="IM286">
        <f t="shared" si="882"/>
        <v>0</v>
      </c>
      <c r="IN286" t="str">
        <f t="shared" si="839"/>
        <v>jun-26</v>
      </c>
      <c r="IS286" t="str">
        <f ca="1">IFERROR(_xlfn.XLOOKUP(A:A,HC!B:B,HC!E:E,,0),0)</f>
        <v>&gt; 60 dias</v>
      </c>
    </row>
    <row r="287" spans="1:253" ht="15.5">
      <c r="A287" s="235" t="s">
        <v>354</v>
      </c>
      <c r="B287" s="235">
        <v>66738091</v>
      </c>
      <c r="C287" s="236">
        <v>46188</v>
      </c>
      <c r="D287" s="235" t="s">
        <v>449</v>
      </c>
      <c r="E287" s="205" t="s">
        <v>431</v>
      </c>
      <c r="F287" s="235" t="s">
        <v>32</v>
      </c>
      <c r="G287" s="235" t="s">
        <v>436</v>
      </c>
      <c r="H287" s="235" t="s">
        <v>457</v>
      </c>
      <c r="I287" s="237" t="s">
        <v>447</v>
      </c>
      <c r="J287" s="78" t="s">
        <v>33</v>
      </c>
      <c r="K287" s="78" t="s">
        <v>33</v>
      </c>
      <c r="L287" s="78" t="s">
        <v>33</v>
      </c>
      <c r="M287" s="78" t="s">
        <v>33</v>
      </c>
      <c r="N287" s="78" t="s">
        <v>33</v>
      </c>
      <c r="O287" s="78" t="s">
        <v>33</v>
      </c>
      <c r="P287" s="78" t="s">
        <v>33</v>
      </c>
      <c r="Q287" s="78" t="s">
        <v>33</v>
      </c>
      <c r="R287" s="78" t="s">
        <v>33</v>
      </c>
      <c r="S287" s="78" t="s">
        <v>33</v>
      </c>
      <c r="T287" s="78" t="s">
        <v>33</v>
      </c>
      <c r="U287" s="78" t="s">
        <v>33</v>
      </c>
      <c r="V287" s="78" t="s">
        <v>33</v>
      </c>
      <c r="W287" s="78" t="s">
        <v>34</v>
      </c>
      <c r="X287" s="78" t="s">
        <v>33</v>
      </c>
      <c r="Y287" t="s">
        <v>33</v>
      </c>
      <c r="Z287" t="s">
        <v>33</v>
      </c>
      <c r="AA287" t="s">
        <v>33</v>
      </c>
      <c r="AB287" t="s">
        <v>33</v>
      </c>
      <c r="AC287" t="s">
        <v>33</v>
      </c>
      <c r="AD287" t="s">
        <v>33</v>
      </c>
      <c r="AE287" t="s">
        <v>33</v>
      </c>
      <c r="AF287" t="s">
        <v>33</v>
      </c>
      <c r="AG287" t="s">
        <v>33</v>
      </c>
      <c r="AH287" t="s">
        <v>33</v>
      </c>
      <c r="AI287" t="s">
        <v>33</v>
      </c>
      <c r="AJ287" t="s">
        <v>33</v>
      </c>
      <c r="AK287" t="s">
        <v>33</v>
      </c>
      <c r="AL287" t="s">
        <v>33</v>
      </c>
      <c r="AM287" t="s">
        <v>33</v>
      </c>
      <c r="AN287" t="s">
        <v>33</v>
      </c>
      <c r="AO287" t="s">
        <v>33</v>
      </c>
      <c r="AP287" t="s">
        <v>33</v>
      </c>
      <c r="AQ287" s="169" t="s">
        <v>464</v>
      </c>
      <c r="AR287" t="s">
        <v>34</v>
      </c>
      <c r="AS287" t="s">
        <v>34</v>
      </c>
      <c r="AT287" t="s">
        <v>33</v>
      </c>
      <c r="AU287" t="s">
        <v>33</v>
      </c>
      <c r="AV287" t="s">
        <v>33</v>
      </c>
      <c r="AW287" t="s">
        <v>34</v>
      </c>
      <c r="AX287" t="s">
        <v>33</v>
      </c>
      <c r="AY287" t="s">
        <v>33</v>
      </c>
      <c r="AZ287" t="s">
        <v>33</v>
      </c>
      <c r="BA287" t="s">
        <v>33</v>
      </c>
      <c r="BB287" t="s">
        <v>33</v>
      </c>
      <c r="BC287" t="s">
        <v>33</v>
      </c>
      <c r="BD287" t="s">
        <v>33</v>
      </c>
      <c r="BE287" t="s">
        <v>33</v>
      </c>
      <c r="BF287" t="s">
        <v>33</v>
      </c>
      <c r="BH287" s="233" t="str">
        <f>Data[[#This Row],[Tipo de Muestra]]</f>
        <v>Critica</v>
      </c>
      <c r="BK287">
        <f t="shared" si="714"/>
        <v>1</v>
      </c>
      <c r="BL287">
        <f t="shared" si="715"/>
        <v>1</v>
      </c>
      <c r="BM287">
        <f t="shared" si="841"/>
        <v>1</v>
      </c>
      <c r="BN287">
        <f t="shared" si="842"/>
        <v>1</v>
      </c>
      <c r="BO287">
        <f t="shared" si="843"/>
        <v>1</v>
      </c>
      <c r="BP287">
        <f t="shared" si="844"/>
        <v>1</v>
      </c>
      <c r="BQ287">
        <f t="shared" si="845"/>
        <v>1</v>
      </c>
      <c r="BR287">
        <f t="shared" si="846"/>
        <v>1</v>
      </c>
      <c r="BS287">
        <f t="shared" si="847"/>
        <v>1</v>
      </c>
      <c r="BT287">
        <f t="shared" si="848"/>
        <v>1</v>
      </c>
      <c r="BU287">
        <f t="shared" si="849"/>
        <v>1</v>
      </c>
      <c r="BV287">
        <f t="shared" si="850"/>
        <v>1</v>
      </c>
      <c r="BW287">
        <f t="shared" si="851"/>
        <v>1</v>
      </c>
      <c r="BX287">
        <f t="shared" si="852"/>
        <v>0</v>
      </c>
      <c r="BY287">
        <f t="shared" si="853"/>
        <v>1</v>
      </c>
      <c r="BZ287">
        <f t="shared" si="854"/>
        <v>1</v>
      </c>
      <c r="CA287">
        <f t="shared" si="855"/>
        <v>1</v>
      </c>
      <c r="CB287">
        <f t="shared" si="856"/>
        <v>1</v>
      </c>
      <c r="CC287">
        <f t="shared" si="857"/>
        <v>1</v>
      </c>
      <c r="CD287">
        <f t="shared" si="858"/>
        <v>1</v>
      </c>
      <c r="CE287">
        <f t="shared" si="859"/>
        <v>1</v>
      </c>
      <c r="CF287">
        <f t="shared" si="806"/>
        <v>1</v>
      </c>
      <c r="CG287">
        <f t="shared" si="807"/>
        <v>1</v>
      </c>
      <c r="CH287">
        <f t="shared" si="808"/>
        <v>1</v>
      </c>
      <c r="CI287">
        <f t="shared" si="809"/>
        <v>1</v>
      </c>
      <c r="CJ287">
        <f t="shared" si="810"/>
        <v>1</v>
      </c>
      <c r="CK287">
        <f t="shared" si="811"/>
        <v>1</v>
      </c>
      <c r="CL287">
        <f t="shared" si="812"/>
        <v>1</v>
      </c>
      <c r="CM287">
        <f t="shared" si="813"/>
        <v>1</v>
      </c>
      <c r="CN287">
        <f t="shared" si="814"/>
        <v>1</v>
      </c>
      <c r="CO287">
        <f t="shared" si="815"/>
        <v>1</v>
      </c>
      <c r="CP287">
        <f t="shared" si="816"/>
        <v>1</v>
      </c>
      <c r="CQ287">
        <f t="shared" si="817"/>
        <v>1</v>
      </c>
      <c r="CR287">
        <f t="shared" si="818"/>
        <v>0</v>
      </c>
      <c r="CS287">
        <f t="shared" si="819"/>
        <v>0</v>
      </c>
      <c r="CT287">
        <f t="shared" si="820"/>
        <v>1</v>
      </c>
      <c r="CU287">
        <f t="shared" si="821"/>
        <v>1</v>
      </c>
      <c r="CV287">
        <f t="shared" si="822"/>
        <v>1</v>
      </c>
      <c r="CW287">
        <f t="shared" si="823"/>
        <v>0</v>
      </c>
      <c r="CX287">
        <f t="shared" si="824"/>
        <v>1</v>
      </c>
      <c r="CY287">
        <f t="shared" si="825"/>
        <v>1</v>
      </c>
      <c r="CZ287">
        <f t="shared" si="826"/>
        <v>1</v>
      </c>
      <c r="DA287">
        <f t="shared" si="827"/>
        <v>1</v>
      </c>
      <c r="DB287">
        <f t="shared" si="828"/>
        <v>1</v>
      </c>
      <c r="DC287">
        <f t="shared" si="829"/>
        <v>1</v>
      </c>
      <c r="DD287">
        <f t="shared" si="830"/>
        <v>1</v>
      </c>
      <c r="DE287">
        <f t="shared" si="831"/>
        <v>1</v>
      </c>
      <c r="DF287">
        <f t="shared" si="716"/>
        <v>1</v>
      </c>
      <c r="DG287">
        <f t="shared" si="860"/>
        <v>1</v>
      </c>
      <c r="DH287" s="7">
        <f t="shared" si="717"/>
        <v>0.15</v>
      </c>
      <c r="DI287" s="7">
        <f t="shared" si="718"/>
        <v>0.15</v>
      </c>
      <c r="DJ287" s="7">
        <f t="shared" si="719"/>
        <v>0.15</v>
      </c>
      <c r="DK287" s="7">
        <f t="shared" si="862"/>
        <v>0.15</v>
      </c>
      <c r="DL287" s="7">
        <f t="shared" si="720"/>
        <v>0.3</v>
      </c>
      <c r="DM287" s="7">
        <f t="shared" si="721"/>
        <v>0.3</v>
      </c>
      <c r="DN287" s="7">
        <f t="shared" si="722"/>
        <v>0.3</v>
      </c>
      <c r="DO287" s="7">
        <f t="shared" si="723"/>
        <v>0.3</v>
      </c>
      <c r="DP287" s="7">
        <f>IF(MIN(Data[[#This Row],[¿El agente demuestra escucha activa durante la gestión?6]:[¿El agente parafrasea para confirmar entendimiento?9]])=0,0,30%)</f>
        <v>0.3</v>
      </c>
      <c r="DQ287" s="7">
        <f t="shared" si="724"/>
        <v>0.3</v>
      </c>
      <c r="DR287" s="7">
        <f t="shared" si="725"/>
        <v>0.3</v>
      </c>
      <c r="DS287" s="7">
        <f t="shared" si="726"/>
        <v>0.3</v>
      </c>
      <c r="DT287" s="7">
        <f t="shared" si="727"/>
        <v>0.3</v>
      </c>
      <c r="DU287" s="7">
        <f>IF(MIN(Data[[#This Row],[¿El agente adapta su comunicación al cliente?11]:[¿El agente utiliza el plural corporativo correctamente?14]])=0,0,30%)</f>
        <v>0.3</v>
      </c>
      <c r="DV287" s="7">
        <f t="shared" si="728"/>
        <v>0.25</v>
      </c>
      <c r="DW287" s="7">
        <f t="shared" si="863"/>
        <v>0.25</v>
      </c>
      <c r="DX287" s="7">
        <f t="shared" si="864"/>
        <v>1</v>
      </c>
      <c r="DY287" s="7">
        <f t="shared" si="832"/>
        <v>1</v>
      </c>
      <c r="DZ287" s="7">
        <f t="shared" si="833"/>
        <v>0</v>
      </c>
      <c r="EA287" s="7">
        <f t="shared" si="834"/>
        <v>1</v>
      </c>
      <c r="EB287" s="7">
        <f t="shared" si="835"/>
        <v>1</v>
      </c>
      <c r="EC287" s="7">
        <f t="shared" si="865"/>
        <v>0</v>
      </c>
      <c r="ED287" s="7">
        <f t="shared" si="729"/>
        <v>1</v>
      </c>
      <c r="EE287" s="7">
        <f t="shared" si="730"/>
        <v>1</v>
      </c>
      <c r="EF287" s="7">
        <f>IF(SUM(Data[[#This Row],[¿El agente presenta correctamente los beneficios del producto?23]:[¿El agente comunica beneficios emocionales al cliente?24]])=200%,100%,0%)</f>
        <v>1</v>
      </c>
      <c r="EG287" s="7">
        <f t="shared" si="731"/>
        <v>1</v>
      </c>
      <c r="EH287" s="7">
        <f t="shared" si="732"/>
        <v>1</v>
      </c>
      <c r="EI287" s="7">
        <f t="shared" si="733"/>
        <v>1</v>
      </c>
      <c r="EJ287" s="7">
        <f t="shared" si="866"/>
        <v>1</v>
      </c>
      <c r="EK287" s="7">
        <f t="shared" si="734"/>
        <v>1</v>
      </c>
      <c r="EL287" s="7">
        <f>+Data[[#This Row],[¿El agente explica los términos y condiciones del servicio?28]]</f>
        <v>1</v>
      </c>
      <c r="EM287" s="7">
        <f t="shared" si="735"/>
        <v>1</v>
      </c>
      <c r="EN287" s="7">
        <f>+Data[[#This Row],[¿El agente identifica correctamente la solicitud del cliente? 2]]</f>
        <v>1</v>
      </c>
      <c r="EO287" s="7">
        <f t="shared" si="736"/>
        <v>1</v>
      </c>
      <c r="EP287" s="7">
        <f t="shared" si="737"/>
        <v>1</v>
      </c>
      <c r="EQ287" s="7">
        <f t="shared" si="738"/>
        <v>1</v>
      </c>
      <c r="ER287" s="7">
        <f t="shared" si="867"/>
        <v>1</v>
      </c>
      <c r="ES287" s="7">
        <f t="shared" si="739"/>
        <v>1</v>
      </c>
      <c r="ET287" s="7">
        <f t="shared" si="740"/>
        <v>1</v>
      </c>
      <c r="EU287" s="7">
        <f t="shared" si="868"/>
        <v>1</v>
      </c>
      <c r="EV287" s="7">
        <f t="shared" si="741"/>
        <v>1</v>
      </c>
      <c r="EW287" s="7">
        <f t="shared" si="742"/>
        <v>1</v>
      </c>
      <c r="EX287" s="7">
        <f t="shared" si="836"/>
        <v>1</v>
      </c>
      <c r="EY287" s="7">
        <f t="shared" si="837"/>
        <v>1</v>
      </c>
      <c r="EZ287" s="7">
        <f t="shared" si="743"/>
        <v>1</v>
      </c>
      <c r="FA287" s="7">
        <f t="shared" si="838"/>
        <v>0</v>
      </c>
      <c r="FB287" s="7">
        <f t="shared" si="869"/>
        <v>0</v>
      </c>
      <c r="FC287" s="7">
        <f t="shared" si="870"/>
        <v>0</v>
      </c>
      <c r="FD287" s="7">
        <f t="shared" si="744"/>
        <v>0</v>
      </c>
      <c r="FE287" s="7">
        <f t="shared" si="745"/>
        <v>0</v>
      </c>
      <c r="FF287" s="7">
        <f t="shared" si="746"/>
        <v>1</v>
      </c>
      <c r="FG287" s="7">
        <f t="shared" si="747"/>
        <v>1</v>
      </c>
      <c r="FH287" s="7">
        <f t="shared" si="748"/>
        <v>1</v>
      </c>
      <c r="FI287" s="7">
        <f t="shared" si="749"/>
        <v>0</v>
      </c>
      <c r="FJ287" s="7">
        <f t="shared" si="871"/>
        <v>0</v>
      </c>
      <c r="FK287" s="7">
        <f t="shared" si="750"/>
        <v>1</v>
      </c>
      <c r="FL287" s="7">
        <f>+Data[[#This Row],[¿El agente gestiona la oferta según la campaña vigente?48]]</f>
        <v>1</v>
      </c>
      <c r="FM287" s="7">
        <f t="shared" si="751"/>
        <v>1</v>
      </c>
      <c r="FN287" s="7">
        <f t="shared" si="752"/>
        <v>1</v>
      </c>
      <c r="FO287" s="7">
        <f t="shared" si="753"/>
        <v>1</v>
      </c>
      <c r="FP287" s="7">
        <f t="shared" si="872"/>
        <v>1</v>
      </c>
      <c r="FQ287" s="7">
        <f t="shared" si="754"/>
        <v>1</v>
      </c>
      <c r="FR287" s="7">
        <f>+Data[[#This Row],[¿El agente registra correctamente todas las interacciones?52]]</f>
        <v>1</v>
      </c>
      <c r="FS287" s="7">
        <f t="shared" si="873"/>
        <v>0</v>
      </c>
      <c r="FT287" s="242">
        <f t="shared" si="755"/>
        <v>1</v>
      </c>
      <c r="FU287" s="7">
        <f>+Data[[#This Row],[¿El agente confirma la titularidad del cliente adecuadamente?53]]</f>
        <v>1</v>
      </c>
      <c r="FV287" s="242">
        <f t="shared" si="756"/>
        <v>1</v>
      </c>
      <c r="FW287" s="242">
        <f t="shared" si="757"/>
        <v>1</v>
      </c>
      <c r="FX287" s="7">
        <f t="shared" si="874"/>
        <v>1</v>
      </c>
      <c r="FY287" s="242">
        <f t="shared" si="758"/>
        <v>1</v>
      </c>
      <c r="FZ287" s="7">
        <f>+Data[[#This Row],[¿El agente evita compartir información sensible?56]]</f>
        <v>1</v>
      </c>
      <c r="GA287" s="7">
        <f t="shared" si="875"/>
        <v>1</v>
      </c>
      <c r="GB287" s="7">
        <f t="shared" si="876"/>
        <v>0.1</v>
      </c>
      <c r="GC287" s="7">
        <f t="shared" si="877"/>
        <v>0</v>
      </c>
      <c r="GD287" s="234">
        <f t="shared" si="878"/>
        <v>0</v>
      </c>
      <c r="GE287" s="234">
        <f t="shared" si="879"/>
        <v>0.3</v>
      </c>
      <c r="GF287" s="7">
        <f t="shared" si="880"/>
        <v>0.4</v>
      </c>
      <c r="GG287">
        <f>1</f>
        <v>1</v>
      </c>
      <c r="GH287">
        <f t="shared" si="759"/>
        <v>1</v>
      </c>
      <c r="GI287" t="str">
        <f t="shared" si="760"/>
        <v/>
      </c>
      <c r="GJ287" t="str">
        <f t="shared" si="761"/>
        <v/>
      </c>
      <c r="GK287" t="str">
        <f t="shared" si="762"/>
        <v/>
      </c>
      <c r="GN287" t="str">
        <f t="shared" si="763"/>
        <v/>
      </c>
      <c r="GO287" t="str">
        <f t="shared" si="764"/>
        <v/>
      </c>
      <c r="GP287" t="str">
        <f t="shared" si="765"/>
        <v/>
      </c>
      <c r="GQ287" t="str">
        <f t="shared" si="766"/>
        <v/>
      </c>
      <c r="GR287" t="str">
        <f t="shared" si="767"/>
        <v/>
      </c>
      <c r="GS287" t="str">
        <f t="shared" si="768"/>
        <v/>
      </c>
      <c r="GT287" t="str">
        <f t="shared" si="769"/>
        <v/>
      </c>
      <c r="GU287" t="e">
        <f>IF(#REF!="No",#REF!,"")</f>
        <v>#REF!</v>
      </c>
      <c r="GV287" t="str">
        <f t="shared" si="770"/>
        <v/>
      </c>
      <c r="GW287" t="str">
        <f t="shared" si="771"/>
        <v xml:space="preserve">¿El agente comunica claramente el precio mensual más impuestos? </v>
      </c>
      <c r="GX287" t="str">
        <f t="shared" si="772"/>
        <v/>
      </c>
      <c r="GY287" t="str">
        <f t="shared" si="773"/>
        <v/>
      </c>
      <c r="GZ287" t="str">
        <f t="shared" si="774"/>
        <v/>
      </c>
      <c r="HA287" t="str">
        <f t="shared" si="775"/>
        <v/>
      </c>
      <c r="HB287" t="str">
        <f t="shared" si="776"/>
        <v/>
      </c>
      <c r="HC287" t="str">
        <f t="shared" si="777"/>
        <v/>
      </c>
      <c r="HD287" t="str">
        <f t="shared" si="778"/>
        <v/>
      </c>
      <c r="HE287" t="str">
        <f t="shared" si="779"/>
        <v/>
      </c>
      <c r="HF287" t="str">
        <f t="shared" si="780"/>
        <v/>
      </c>
      <c r="HG287" t="str">
        <f t="shared" si="781"/>
        <v/>
      </c>
      <c r="HH287" t="str">
        <f t="shared" si="782"/>
        <v/>
      </c>
      <c r="HI287" t="str">
        <f t="shared" si="783"/>
        <v/>
      </c>
      <c r="HJ287" t="str">
        <f t="shared" si="784"/>
        <v/>
      </c>
      <c r="HK287" t="str">
        <f t="shared" si="785"/>
        <v/>
      </c>
      <c r="HL287" t="str">
        <f t="shared" si="786"/>
        <v/>
      </c>
      <c r="HM287" t="str">
        <f t="shared" si="787"/>
        <v/>
      </c>
      <c r="HN287" t="str">
        <f t="shared" si="788"/>
        <v/>
      </c>
      <c r="HO287" t="str">
        <f t="shared" si="789"/>
        <v/>
      </c>
      <c r="HP287" t="str">
        <f t="shared" si="790"/>
        <v/>
      </c>
      <c r="HQ287" t="e">
        <f>IF(#REF!="No",#REF!,"")</f>
        <v>#REF!</v>
      </c>
      <c r="HR287" t="e">
        <f>IF(#REF!="No",#REF!,"")</f>
        <v>#REF!</v>
      </c>
      <c r="HS287" t="str">
        <f t="shared" si="791"/>
        <v xml:space="preserve">¿El agente ofrece adecuadamente un producto adicional? </v>
      </c>
      <c r="HT287" t="str">
        <f t="shared" si="792"/>
        <v xml:space="preserve">¿El agente realiza venta cruzada cuando corresponde? </v>
      </c>
      <c r="HU287" t="str">
        <f t="shared" si="793"/>
        <v/>
      </c>
      <c r="HV287" t="str">
        <f t="shared" si="794"/>
        <v/>
      </c>
      <c r="HW287" t="str">
        <f t="shared" si="795"/>
        <v/>
      </c>
      <c r="HX287" t="str">
        <f t="shared" si="796"/>
        <v xml:space="preserve">¿El agente maneja correctamente las objeciones del cliente? </v>
      </c>
      <c r="HY287" t="str">
        <f t="shared" si="797"/>
        <v/>
      </c>
      <c r="HZ287" t="str">
        <f t="shared" si="798"/>
        <v/>
      </c>
      <c r="IA287" t="str">
        <f t="shared" si="799"/>
        <v/>
      </c>
      <c r="IB287" t="str">
        <f t="shared" si="800"/>
        <v/>
      </c>
      <c r="IC287" t="str">
        <f t="shared" si="801"/>
        <v/>
      </c>
      <c r="ID287" t="str">
        <f t="shared" si="802"/>
        <v/>
      </c>
      <c r="IE287" t="str">
        <f t="shared" si="803"/>
        <v/>
      </c>
      <c r="IF287" t="str">
        <f t="shared" si="804"/>
        <v/>
      </c>
      <c r="IG287" t="str">
        <f t="shared" si="805"/>
        <v/>
      </c>
      <c r="IH287" t="str">
        <f>A287&amp;" "&amp;F287&amp;" "&amp;Data[[#This Row],[mes]]</f>
        <v>Frank Joseph Castillo Morales Outbound jun-26</v>
      </c>
      <c r="II287">
        <f t="shared" si="861"/>
        <v>2</v>
      </c>
      <c r="IJ287">
        <f t="shared" si="881"/>
        <v>0</v>
      </c>
      <c r="IK287">
        <f>IF(Data[[#This Row],[Muestra Critica]]&gt;0,Data[[#This Row],[Muestra Critica]],"")</f>
        <v>1</v>
      </c>
      <c r="IL287">
        <f>IF(IK287="","",COUNTIF($IK$3:$IK704,IK287))</f>
        <v>397</v>
      </c>
      <c r="IM287">
        <f t="shared" si="882"/>
        <v>0</v>
      </c>
      <c r="IN287" t="str">
        <f t="shared" si="839"/>
        <v>jun-26</v>
      </c>
      <c r="IS287" t="str">
        <f ca="1">IFERROR(_xlfn.XLOOKUP(A:A,HC!B:B,HC!E:E,,0),0)</f>
        <v>&gt; 60 dias</v>
      </c>
    </row>
    <row r="288" spans="1:253" ht="15.5">
      <c r="A288" s="235" t="s">
        <v>355</v>
      </c>
      <c r="B288" s="235">
        <v>67031454</v>
      </c>
      <c r="C288" s="236">
        <v>46188</v>
      </c>
      <c r="D288" s="235" t="s">
        <v>449</v>
      </c>
      <c r="E288" s="205" t="s">
        <v>431</v>
      </c>
      <c r="F288" s="235" t="s">
        <v>32</v>
      </c>
      <c r="G288" s="235" t="s">
        <v>436</v>
      </c>
      <c r="H288" s="235" t="s">
        <v>457</v>
      </c>
      <c r="I288" s="237" t="s">
        <v>447</v>
      </c>
      <c r="J288" s="78" t="s">
        <v>33</v>
      </c>
      <c r="K288" s="78" t="s">
        <v>34</v>
      </c>
      <c r="L288" s="78" t="s">
        <v>33</v>
      </c>
      <c r="M288" s="78" t="s">
        <v>33</v>
      </c>
      <c r="N288" s="78" t="s">
        <v>33</v>
      </c>
      <c r="O288" s="78" t="s">
        <v>33</v>
      </c>
      <c r="P288" s="78" t="s">
        <v>33</v>
      </c>
      <c r="Q288" s="78" t="s">
        <v>33</v>
      </c>
      <c r="R288" s="78" t="s">
        <v>33</v>
      </c>
      <c r="S288" s="78" t="s">
        <v>33</v>
      </c>
      <c r="T288" s="78" t="s">
        <v>33</v>
      </c>
      <c r="U288" s="78" t="s">
        <v>33</v>
      </c>
      <c r="V288" s="78" t="s">
        <v>33</v>
      </c>
      <c r="W288" s="78" t="s">
        <v>33</v>
      </c>
      <c r="X288" s="78" t="s">
        <v>33</v>
      </c>
      <c r="Y288" t="s">
        <v>33</v>
      </c>
      <c r="Z288" t="s">
        <v>33</v>
      </c>
      <c r="AA288" t="s">
        <v>33</v>
      </c>
      <c r="AB288" t="s">
        <v>33</v>
      </c>
      <c r="AC288" t="s">
        <v>33</v>
      </c>
      <c r="AD288" t="s">
        <v>33</v>
      </c>
      <c r="AE288" t="s">
        <v>33</v>
      </c>
      <c r="AF288" t="s">
        <v>33</v>
      </c>
      <c r="AG288" t="s">
        <v>33</v>
      </c>
      <c r="AH288" t="s">
        <v>33</v>
      </c>
      <c r="AI288" t="s">
        <v>33</v>
      </c>
      <c r="AJ288" t="s">
        <v>33</v>
      </c>
      <c r="AK288" t="s">
        <v>33</v>
      </c>
      <c r="AL288" t="s">
        <v>33</v>
      </c>
      <c r="AM288" t="s">
        <v>33</v>
      </c>
      <c r="AN288" t="s">
        <v>33</v>
      </c>
      <c r="AO288" t="s">
        <v>33</v>
      </c>
      <c r="AP288" t="s">
        <v>33</v>
      </c>
      <c r="AQ288" s="169" t="s">
        <v>464</v>
      </c>
      <c r="AR288" t="s">
        <v>33</v>
      </c>
      <c r="AS288" t="s">
        <v>34</v>
      </c>
      <c r="AT288" t="s">
        <v>33</v>
      </c>
      <c r="AU288" t="s">
        <v>33</v>
      </c>
      <c r="AV288" t="s">
        <v>34</v>
      </c>
      <c r="AW288" t="s">
        <v>33</v>
      </c>
      <c r="AX288" t="s">
        <v>33</v>
      </c>
      <c r="AY288" t="s">
        <v>33</v>
      </c>
      <c r="AZ288" t="s">
        <v>33</v>
      </c>
      <c r="BA288" t="s">
        <v>33</v>
      </c>
      <c r="BB288" t="s">
        <v>33</v>
      </c>
      <c r="BC288" t="s">
        <v>33</v>
      </c>
      <c r="BD288" t="s">
        <v>33</v>
      </c>
      <c r="BE288" t="s">
        <v>33</v>
      </c>
      <c r="BF288" t="s">
        <v>33</v>
      </c>
      <c r="BH288" s="233" t="str">
        <f>Data[[#This Row],[Tipo de Muestra]]</f>
        <v>Critica</v>
      </c>
      <c r="BK288">
        <f t="shared" si="714"/>
        <v>1</v>
      </c>
      <c r="BL288">
        <f t="shared" si="715"/>
        <v>0</v>
      </c>
      <c r="BM288">
        <f t="shared" si="841"/>
        <v>1</v>
      </c>
      <c r="BN288">
        <f t="shared" si="842"/>
        <v>1</v>
      </c>
      <c r="BO288">
        <f t="shared" si="843"/>
        <v>1</v>
      </c>
      <c r="BP288">
        <f t="shared" si="844"/>
        <v>1</v>
      </c>
      <c r="BQ288">
        <f t="shared" si="845"/>
        <v>1</v>
      </c>
      <c r="BR288">
        <f t="shared" si="846"/>
        <v>1</v>
      </c>
      <c r="BS288">
        <f t="shared" si="847"/>
        <v>1</v>
      </c>
      <c r="BT288">
        <f t="shared" si="848"/>
        <v>1</v>
      </c>
      <c r="BU288">
        <f t="shared" si="849"/>
        <v>1</v>
      </c>
      <c r="BV288">
        <f t="shared" si="850"/>
        <v>1</v>
      </c>
      <c r="BW288">
        <f t="shared" si="851"/>
        <v>1</v>
      </c>
      <c r="BX288">
        <f t="shared" si="852"/>
        <v>1</v>
      </c>
      <c r="BY288">
        <f t="shared" si="853"/>
        <v>1</v>
      </c>
      <c r="BZ288">
        <f t="shared" si="854"/>
        <v>1</v>
      </c>
      <c r="CA288">
        <f t="shared" si="855"/>
        <v>1</v>
      </c>
      <c r="CB288">
        <f t="shared" si="856"/>
        <v>1</v>
      </c>
      <c r="CC288">
        <f t="shared" si="857"/>
        <v>1</v>
      </c>
      <c r="CD288">
        <f t="shared" si="858"/>
        <v>1</v>
      </c>
      <c r="CE288">
        <f t="shared" si="859"/>
        <v>1</v>
      </c>
      <c r="CF288">
        <f t="shared" si="806"/>
        <v>1</v>
      </c>
      <c r="CG288">
        <f t="shared" si="807"/>
        <v>1</v>
      </c>
      <c r="CH288">
        <f t="shared" si="808"/>
        <v>1</v>
      </c>
      <c r="CI288">
        <f t="shared" si="809"/>
        <v>1</v>
      </c>
      <c r="CJ288">
        <f t="shared" si="810"/>
        <v>1</v>
      </c>
      <c r="CK288">
        <f t="shared" si="811"/>
        <v>1</v>
      </c>
      <c r="CL288">
        <f t="shared" si="812"/>
        <v>1</v>
      </c>
      <c r="CM288">
        <f t="shared" si="813"/>
        <v>1</v>
      </c>
      <c r="CN288">
        <f t="shared" si="814"/>
        <v>1</v>
      </c>
      <c r="CO288">
        <f t="shared" si="815"/>
        <v>1</v>
      </c>
      <c r="CP288">
        <f t="shared" si="816"/>
        <v>1</v>
      </c>
      <c r="CQ288">
        <f t="shared" si="817"/>
        <v>1</v>
      </c>
      <c r="CR288">
        <f t="shared" si="818"/>
        <v>1</v>
      </c>
      <c r="CS288">
        <f t="shared" si="819"/>
        <v>0</v>
      </c>
      <c r="CT288">
        <f t="shared" si="820"/>
        <v>1</v>
      </c>
      <c r="CU288">
        <f t="shared" si="821"/>
        <v>1</v>
      </c>
      <c r="CV288">
        <f t="shared" si="822"/>
        <v>0</v>
      </c>
      <c r="CW288">
        <f t="shared" si="823"/>
        <v>1</v>
      </c>
      <c r="CX288">
        <f t="shared" si="824"/>
        <v>1</v>
      </c>
      <c r="CY288">
        <f t="shared" si="825"/>
        <v>1</v>
      </c>
      <c r="CZ288">
        <f t="shared" si="826"/>
        <v>1</v>
      </c>
      <c r="DA288">
        <f t="shared" si="827"/>
        <v>1</v>
      </c>
      <c r="DB288">
        <f t="shared" si="828"/>
        <v>1</v>
      </c>
      <c r="DC288">
        <f t="shared" si="829"/>
        <v>1</v>
      </c>
      <c r="DD288">
        <f t="shared" si="830"/>
        <v>1</v>
      </c>
      <c r="DE288">
        <f t="shared" si="831"/>
        <v>1</v>
      </c>
      <c r="DF288">
        <f t="shared" si="716"/>
        <v>1</v>
      </c>
      <c r="DG288">
        <f t="shared" si="860"/>
        <v>1</v>
      </c>
      <c r="DH288" s="7">
        <f t="shared" si="717"/>
        <v>0.15</v>
      </c>
      <c r="DI288" s="7">
        <f t="shared" si="718"/>
        <v>0</v>
      </c>
      <c r="DJ288" s="7">
        <f t="shared" si="719"/>
        <v>0.15</v>
      </c>
      <c r="DK288" s="7">
        <f t="shared" si="862"/>
        <v>0</v>
      </c>
      <c r="DL288" s="7">
        <f t="shared" si="720"/>
        <v>0.3</v>
      </c>
      <c r="DM288" s="7">
        <f t="shared" si="721"/>
        <v>0.3</v>
      </c>
      <c r="DN288" s="7">
        <f t="shared" si="722"/>
        <v>0.3</v>
      </c>
      <c r="DO288" s="7">
        <f t="shared" si="723"/>
        <v>0.3</v>
      </c>
      <c r="DP288" s="7">
        <f>IF(MIN(Data[[#This Row],[¿El agente demuestra escucha activa durante la gestión?6]:[¿El agente parafrasea para confirmar entendimiento?9]])=0,0,30%)</f>
        <v>0.3</v>
      </c>
      <c r="DQ288" s="7">
        <f t="shared" si="724"/>
        <v>0.3</v>
      </c>
      <c r="DR288" s="7">
        <f t="shared" si="725"/>
        <v>0.3</v>
      </c>
      <c r="DS288" s="7">
        <f t="shared" si="726"/>
        <v>0.3</v>
      </c>
      <c r="DT288" s="7">
        <f t="shared" si="727"/>
        <v>0.3</v>
      </c>
      <c r="DU288" s="7">
        <f>IF(MIN(Data[[#This Row],[¿El agente adapta su comunicación al cliente?11]:[¿El agente utiliza el plural corporativo correctamente?14]])=0,0,30%)</f>
        <v>0.3</v>
      </c>
      <c r="DV288" s="7">
        <f t="shared" si="728"/>
        <v>0.25</v>
      </c>
      <c r="DW288" s="7">
        <f t="shared" si="863"/>
        <v>0.25</v>
      </c>
      <c r="DX288" s="7">
        <f t="shared" si="864"/>
        <v>0.85</v>
      </c>
      <c r="DY288" s="7">
        <f t="shared" si="832"/>
        <v>1</v>
      </c>
      <c r="DZ288" s="7">
        <f t="shared" si="833"/>
        <v>1</v>
      </c>
      <c r="EA288" s="7">
        <f t="shared" si="834"/>
        <v>1</v>
      </c>
      <c r="EB288" s="7">
        <f t="shared" si="835"/>
        <v>1</v>
      </c>
      <c r="EC288" s="7">
        <f t="shared" si="865"/>
        <v>1</v>
      </c>
      <c r="ED288" s="7">
        <f t="shared" si="729"/>
        <v>1</v>
      </c>
      <c r="EE288" s="7">
        <f t="shared" si="730"/>
        <v>1</v>
      </c>
      <c r="EF288" s="7">
        <f>IF(SUM(Data[[#This Row],[¿El agente presenta correctamente los beneficios del producto?23]:[¿El agente comunica beneficios emocionales al cliente?24]])=200%,100%,0%)</f>
        <v>1</v>
      </c>
      <c r="EG288" s="7">
        <f t="shared" si="731"/>
        <v>1</v>
      </c>
      <c r="EH288" s="7">
        <f t="shared" si="732"/>
        <v>1</v>
      </c>
      <c r="EI288" s="7">
        <f t="shared" si="733"/>
        <v>1</v>
      </c>
      <c r="EJ288" s="7">
        <f t="shared" si="866"/>
        <v>1</v>
      </c>
      <c r="EK288" s="7">
        <f t="shared" si="734"/>
        <v>1</v>
      </c>
      <c r="EL288" s="7">
        <f>+Data[[#This Row],[¿El agente explica los términos y condiciones del servicio?28]]</f>
        <v>1</v>
      </c>
      <c r="EM288" s="7">
        <f t="shared" si="735"/>
        <v>1</v>
      </c>
      <c r="EN288" s="7">
        <f>+Data[[#This Row],[¿El agente identifica correctamente la solicitud del cliente? 2]]</f>
        <v>1</v>
      </c>
      <c r="EO288" s="7">
        <f t="shared" si="736"/>
        <v>1</v>
      </c>
      <c r="EP288" s="7">
        <f t="shared" si="737"/>
        <v>1</v>
      </c>
      <c r="EQ288" s="7">
        <f t="shared" si="738"/>
        <v>1</v>
      </c>
      <c r="ER288" s="7">
        <f t="shared" si="867"/>
        <v>1</v>
      </c>
      <c r="ES288" s="7">
        <f t="shared" si="739"/>
        <v>1</v>
      </c>
      <c r="ET288" s="7">
        <f t="shared" si="740"/>
        <v>1</v>
      </c>
      <c r="EU288" s="7">
        <f t="shared" si="868"/>
        <v>1</v>
      </c>
      <c r="EV288" s="7">
        <f t="shared" si="741"/>
        <v>1</v>
      </c>
      <c r="EW288" s="7">
        <f t="shared" si="742"/>
        <v>1</v>
      </c>
      <c r="EX288" s="7">
        <f t="shared" si="836"/>
        <v>1</v>
      </c>
      <c r="EY288" s="7">
        <f t="shared" si="837"/>
        <v>1</v>
      </c>
      <c r="EZ288" s="7">
        <f t="shared" si="743"/>
        <v>1</v>
      </c>
      <c r="FA288" s="7">
        <f t="shared" si="838"/>
        <v>1</v>
      </c>
      <c r="FB288" s="7">
        <f t="shared" si="869"/>
        <v>1</v>
      </c>
      <c r="FC288" s="7">
        <f t="shared" si="870"/>
        <v>1</v>
      </c>
      <c r="FD288" s="7">
        <f t="shared" si="744"/>
        <v>1</v>
      </c>
      <c r="FE288" s="7">
        <f t="shared" si="745"/>
        <v>0</v>
      </c>
      <c r="FF288" s="7">
        <f t="shared" si="746"/>
        <v>1</v>
      </c>
      <c r="FG288" s="7">
        <f t="shared" si="747"/>
        <v>1</v>
      </c>
      <c r="FH288" s="7">
        <f t="shared" si="748"/>
        <v>0</v>
      </c>
      <c r="FI288" s="7">
        <f t="shared" si="749"/>
        <v>1</v>
      </c>
      <c r="FJ288" s="7">
        <f t="shared" si="871"/>
        <v>0</v>
      </c>
      <c r="FK288" s="7">
        <f t="shared" si="750"/>
        <v>1</v>
      </c>
      <c r="FL288" s="7">
        <f>+Data[[#This Row],[¿El agente gestiona la oferta según la campaña vigente?48]]</f>
        <v>1</v>
      </c>
      <c r="FM288" s="7">
        <f t="shared" si="751"/>
        <v>1</v>
      </c>
      <c r="FN288" s="7">
        <f t="shared" si="752"/>
        <v>1</v>
      </c>
      <c r="FO288" s="7">
        <f t="shared" si="753"/>
        <v>1</v>
      </c>
      <c r="FP288" s="7">
        <f t="shared" si="872"/>
        <v>1</v>
      </c>
      <c r="FQ288" s="7">
        <f t="shared" si="754"/>
        <v>1</v>
      </c>
      <c r="FR288" s="7">
        <f>+Data[[#This Row],[¿El agente registra correctamente todas las interacciones?52]]</f>
        <v>1</v>
      </c>
      <c r="FS288" s="7">
        <f t="shared" si="873"/>
        <v>0</v>
      </c>
      <c r="FT288" s="7">
        <f t="shared" si="755"/>
        <v>1</v>
      </c>
      <c r="FU288" s="7">
        <f>+Data[[#This Row],[¿El agente confirma la titularidad del cliente adecuadamente?53]]</f>
        <v>1</v>
      </c>
      <c r="FV288" s="242">
        <f t="shared" si="756"/>
        <v>1</v>
      </c>
      <c r="FW288" s="242">
        <f t="shared" si="757"/>
        <v>1</v>
      </c>
      <c r="FX288" s="7">
        <f t="shared" si="874"/>
        <v>1</v>
      </c>
      <c r="FY288" s="242">
        <f t="shared" si="758"/>
        <v>1</v>
      </c>
      <c r="FZ288" s="7">
        <f>+Data[[#This Row],[¿El agente evita compartir información sensible?56]]</f>
        <v>1</v>
      </c>
      <c r="GA288" s="7">
        <f t="shared" si="875"/>
        <v>1</v>
      </c>
      <c r="GB288" s="7">
        <f t="shared" si="876"/>
        <v>8.5000000000000006E-2</v>
      </c>
      <c r="GC288" s="7">
        <f t="shared" si="877"/>
        <v>0.3</v>
      </c>
      <c r="GD288" s="234">
        <f t="shared" si="878"/>
        <v>0</v>
      </c>
      <c r="GE288" s="234">
        <f t="shared" si="879"/>
        <v>0.3</v>
      </c>
      <c r="GF288" s="7">
        <f t="shared" si="880"/>
        <v>0.68500000000000005</v>
      </c>
      <c r="GG288">
        <f>1</f>
        <v>1</v>
      </c>
      <c r="GH288">
        <f t="shared" si="759"/>
        <v>1</v>
      </c>
      <c r="GI288" t="str">
        <f t="shared" si="760"/>
        <v/>
      </c>
      <c r="GJ288" t="str">
        <f t="shared" si="761"/>
        <v xml:space="preserve">¿El agente personaliza la interacción? </v>
      </c>
      <c r="GK288" t="str">
        <f t="shared" si="762"/>
        <v/>
      </c>
      <c r="GN288" t="str">
        <f t="shared" si="763"/>
        <v/>
      </c>
      <c r="GO288" t="str">
        <f t="shared" si="764"/>
        <v/>
      </c>
      <c r="GP288" t="str">
        <f t="shared" si="765"/>
        <v/>
      </c>
      <c r="GQ288" t="str">
        <f t="shared" si="766"/>
        <v/>
      </c>
      <c r="GR288" t="str">
        <f t="shared" si="767"/>
        <v/>
      </c>
      <c r="GS288" t="str">
        <f t="shared" si="768"/>
        <v/>
      </c>
      <c r="GT288" t="str">
        <f t="shared" si="769"/>
        <v/>
      </c>
      <c r="GU288" t="e">
        <f>IF(#REF!="No",#REF!,"")</f>
        <v>#REF!</v>
      </c>
      <c r="GV288" t="str">
        <f t="shared" si="770"/>
        <v/>
      </c>
      <c r="GW288" t="str">
        <f t="shared" si="771"/>
        <v/>
      </c>
      <c r="GX288" t="str">
        <f t="shared" si="772"/>
        <v/>
      </c>
      <c r="GY288" t="str">
        <f t="shared" si="773"/>
        <v/>
      </c>
      <c r="GZ288" t="str">
        <f t="shared" si="774"/>
        <v/>
      </c>
      <c r="HA288" t="str">
        <f t="shared" si="775"/>
        <v/>
      </c>
      <c r="HB288" t="str">
        <f t="shared" si="776"/>
        <v/>
      </c>
      <c r="HC288" t="str">
        <f t="shared" si="777"/>
        <v/>
      </c>
      <c r="HD288" t="str">
        <f t="shared" si="778"/>
        <v/>
      </c>
      <c r="HE288" t="str">
        <f t="shared" si="779"/>
        <v/>
      </c>
      <c r="HF288" t="str">
        <f t="shared" si="780"/>
        <v/>
      </c>
      <c r="HG288" t="str">
        <f t="shared" si="781"/>
        <v/>
      </c>
      <c r="HH288" t="str">
        <f t="shared" si="782"/>
        <v/>
      </c>
      <c r="HI288" t="str">
        <f t="shared" si="783"/>
        <v/>
      </c>
      <c r="HJ288" t="str">
        <f t="shared" si="784"/>
        <v/>
      </c>
      <c r="HK288" t="str">
        <f t="shared" si="785"/>
        <v/>
      </c>
      <c r="HL288" t="str">
        <f t="shared" si="786"/>
        <v/>
      </c>
      <c r="HM288" t="str">
        <f t="shared" si="787"/>
        <v/>
      </c>
      <c r="HN288" t="str">
        <f t="shared" si="788"/>
        <v/>
      </c>
      <c r="HO288" t="str">
        <f t="shared" si="789"/>
        <v/>
      </c>
      <c r="HP288" t="str">
        <f t="shared" si="790"/>
        <v/>
      </c>
      <c r="HQ288" t="e">
        <f>IF(#REF!="No",#REF!,"")</f>
        <v>#REF!</v>
      </c>
      <c r="HR288" t="e">
        <f>IF(#REF!="No",#REF!,"")</f>
        <v>#REF!</v>
      </c>
      <c r="HS288" t="str">
        <f t="shared" si="791"/>
        <v/>
      </c>
      <c r="HT288" t="str">
        <f t="shared" si="792"/>
        <v xml:space="preserve">¿El agente realiza venta cruzada cuando corresponde? </v>
      </c>
      <c r="HU288" t="str">
        <f t="shared" si="793"/>
        <v/>
      </c>
      <c r="HV288" t="str">
        <f t="shared" si="794"/>
        <v/>
      </c>
      <c r="HW288" t="str">
        <f t="shared" si="795"/>
        <v xml:space="preserve">¿El agente realiza seguimiento adecuado al caso o solicitud? </v>
      </c>
      <c r="HX288" t="str">
        <f t="shared" si="796"/>
        <v/>
      </c>
      <c r="HY288" t="str">
        <f t="shared" si="797"/>
        <v/>
      </c>
      <c r="HZ288" t="str">
        <f t="shared" si="798"/>
        <v/>
      </c>
      <c r="IA288" t="str">
        <f t="shared" si="799"/>
        <v/>
      </c>
      <c r="IB288" t="str">
        <f t="shared" si="800"/>
        <v/>
      </c>
      <c r="IC288" t="str">
        <f t="shared" si="801"/>
        <v/>
      </c>
      <c r="ID288" t="str">
        <f t="shared" si="802"/>
        <v/>
      </c>
      <c r="IE288" t="str">
        <f t="shared" si="803"/>
        <v/>
      </c>
      <c r="IF288" t="str">
        <f t="shared" si="804"/>
        <v/>
      </c>
      <c r="IG288" t="str">
        <f t="shared" si="805"/>
        <v/>
      </c>
      <c r="IH288" t="str">
        <f>A288&amp;" "&amp;F288&amp;" "&amp;Data[[#This Row],[mes]]</f>
        <v>Sanneth Lyeette Soberon Guzman Outbound jun-26</v>
      </c>
      <c r="II288">
        <f t="shared" si="861"/>
        <v>2</v>
      </c>
      <c r="IJ288">
        <f t="shared" si="881"/>
        <v>0</v>
      </c>
      <c r="IK288">
        <f>IF(Data[[#This Row],[Muestra Critica]]&gt;0,Data[[#This Row],[Muestra Critica]],"")</f>
        <v>1</v>
      </c>
      <c r="IL288">
        <f>IF(IK288="","",COUNTIF($IK$3:$IK705,IK288))</f>
        <v>397</v>
      </c>
      <c r="IM288">
        <f t="shared" si="882"/>
        <v>0</v>
      </c>
      <c r="IN288" t="str">
        <f t="shared" si="839"/>
        <v>jun-26</v>
      </c>
      <c r="IS288" t="str">
        <f ca="1">IFERROR(_xlfn.XLOOKUP(A:A,HC!B:B,HC!E:E,,0),0)</f>
        <v>&gt; 60 dias</v>
      </c>
    </row>
    <row r="289" spans="1:253" ht="15.5">
      <c r="A289" s="235" t="s">
        <v>357</v>
      </c>
      <c r="B289" s="235">
        <v>62803056</v>
      </c>
      <c r="C289" s="236">
        <v>46188</v>
      </c>
      <c r="D289" s="235" t="s">
        <v>449</v>
      </c>
      <c r="E289" s="205" t="s">
        <v>431</v>
      </c>
      <c r="F289" s="235" t="s">
        <v>32</v>
      </c>
      <c r="G289" s="235" t="s">
        <v>436</v>
      </c>
      <c r="H289" s="235" t="s">
        <v>457</v>
      </c>
      <c r="I289" s="237" t="s">
        <v>447</v>
      </c>
      <c r="J289" s="78" t="s">
        <v>33</v>
      </c>
      <c r="K289" s="78" t="s">
        <v>33</v>
      </c>
      <c r="L289" s="78" t="s">
        <v>33</v>
      </c>
      <c r="M289" s="78" t="s">
        <v>33</v>
      </c>
      <c r="N289" s="78" t="s">
        <v>33</v>
      </c>
      <c r="O289" s="78" t="s">
        <v>33</v>
      </c>
      <c r="P289" s="78" t="s">
        <v>33</v>
      </c>
      <c r="Q289" s="78" t="s">
        <v>33</v>
      </c>
      <c r="R289" s="78" t="s">
        <v>33</v>
      </c>
      <c r="S289" s="78" t="s">
        <v>33</v>
      </c>
      <c r="T289" s="78" t="s">
        <v>33</v>
      </c>
      <c r="U289" s="78" t="s">
        <v>33</v>
      </c>
      <c r="V289" s="78" t="s">
        <v>33</v>
      </c>
      <c r="W289" s="78" t="s">
        <v>33</v>
      </c>
      <c r="X289" s="78" t="s">
        <v>33</v>
      </c>
      <c r="Y289" t="s">
        <v>33</v>
      </c>
      <c r="Z289" t="s">
        <v>34</v>
      </c>
      <c r="AA289" t="s">
        <v>34</v>
      </c>
      <c r="AB289" t="s">
        <v>33</v>
      </c>
      <c r="AC289" t="s">
        <v>33</v>
      </c>
      <c r="AD289" t="s">
        <v>33</v>
      </c>
      <c r="AE289" t="s">
        <v>33</v>
      </c>
      <c r="AF289" t="s">
        <v>33</v>
      </c>
      <c r="AG289" t="s">
        <v>33</v>
      </c>
      <c r="AH289" t="s">
        <v>33</v>
      </c>
      <c r="AI289" t="s">
        <v>33</v>
      </c>
      <c r="AJ289" t="s">
        <v>33</v>
      </c>
      <c r="AK289" t="s">
        <v>33</v>
      </c>
      <c r="AL289" t="s">
        <v>33</v>
      </c>
      <c r="AM289" t="s">
        <v>33</v>
      </c>
      <c r="AN289" t="s">
        <v>33</v>
      </c>
      <c r="AO289" t="s">
        <v>33</v>
      </c>
      <c r="AP289" t="s">
        <v>33</v>
      </c>
      <c r="AQ289" s="169" t="s">
        <v>464</v>
      </c>
      <c r="AR289" t="s">
        <v>33</v>
      </c>
      <c r="AS289" t="s">
        <v>33</v>
      </c>
      <c r="AT289" t="s">
        <v>33</v>
      </c>
      <c r="AU289" t="s">
        <v>33</v>
      </c>
      <c r="AV289" t="s">
        <v>33</v>
      </c>
      <c r="AW289" t="s">
        <v>33</v>
      </c>
      <c r="AX289" t="s">
        <v>33</v>
      </c>
      <c r="AY289" t="s">
        <v>33</v>
      </c>
      <c r="AZ289" t="s">
        <v>33</v>
      </c>
      <c r="BA289" t="s">
        <v>33</v>
      </c>
      <c r="BB289" t="s">
        <v>33</v>
      </c>
      <c r="BC289" t="s">
        <v>33</v>
      </c>
      <c r="BD289" t="s">
        <v>33</v>
      </c>
      <c r="BE289" t="s">
        <v>33</v>
      </c>
      <c r="BF289" t="s">
        <v>33</v>
      </c>
      <c r="BH289" s="233" t="str">
        <f>Data[[#This Row],[Tipo de Muestra]]</f>
        <v>Critica</v>
      </c>
      <c r="BK289">
        <f t="shared" si="714"/>
        <v>1</v>
      </c>
      <c r="BL289">
        <f t="shared" si="715"/>
        <v>1</v>
      </c>
      <c r="BM289">
        <f t="shared" si="841"/>
        <v>1</v>
      </c>
      <c r="BN289">
        <f t="shared" si="842"/>
        <v>1</v>
      </c>
      <c r="BO289">
        <f t="shared" si="843"/>
        <v>1</v>
      </c>
      <c r="BP289">
        <f t="shared" si="844"/>
        <v>1</v>
      </c>
      <c r="BQ289">
        <f t="shared" si="845"/>
        <v>1</v>
      </c>
      <c r="BR289">
        <f t="shared" si="846"/>
        <v>1</v>
      </c>
      <c r="BS289">
        <f t="shared" si="847"/>
        <v>1</v>
      </c>
      <c r="BT289">
        <f t="shared" si="848"/>
        <v>1</v>
      </c>
      <c r="BU289">
        <f t="shared" si="849"/>
        <v>1</v>
      </c>
      <c r="BV289">
        <f t="shared" si="850"/>
        <v>1</v>
      </c>
      <c r="BW289">
        <f t="shared" si="851"/>
        <v>1</v>
      </c>
      <c r="BX289">
        <f t="shared" si="852"/>
        <v>1</v>
      </c>
      <c r="BY289">
        <f t="shared" si="853"/>
        <v>1</v>
      </c>
      <c r="BZ289">
        <f t="shared" si="854"/>
        <v>1</v>
      </c>
      <c r="CA289">
        <f t="shared" si="855"/>
        <v>0</v>
      </c>
      <c r="CB289">
        <f t="shared" si="856"/>
        <v>0</v>
      </c>
      <c r="CC289">
        <f t="shared" si="857"/>
        <v>1</v>
      </c>
      <c r="CD289">
        <f t="shared" si="858"/>
        <v>1</v>
      </c>
      <c r="CE289">
        <f t="shared" si="859"/>
        <v>1</v>
      </c>
      <c r="CF289">
        <f t="shared" si="806"/>
        <v>1</v>
      </c>
      <c r="CG289">
        <f t="shared" si="807"/>
        <v>1</v>
      </c>
      <c r="CH289">
        <f t="shared" si="808"/>
        <v>1</v>
      </c>
      <c r="CI289">
        <f t="shared" si="809"/>
        <v>1</v>
      </c>
      <c r="CJ289">
        <f t="shared" si="810"/>
        <v>1</v>
      </c>
      <c r="CK289">
        <f t="shared" si="811"/>
        <v>1</v>
      </c>
      <c r="CL289">
        <f t="shared" si="812"/>
        <v>1</v>
      </c>
      <c r="CM289">
        <f t="shared" si="813"/>
        <v>1</v>
      </c>
      <c r="CN289">
        <f t="shared" si="814"/>
        <v>1</v>
      </c>
      <c r="CO289">
        <f t="shared" si="815"/>
        <v>1</v>
      </c>
      <c r="CP289">
        <f t="shared" si="816"/>
        <v>1</v>
      </c>
      <c r="CQ289">
        <f t="shared" si="817"/>
        <v>1</v>
      </c>
      <c r="CR289">
        <f t="shared" si="818"/>
        <v>1</v>
      </c>
      <c r="CS289">
        <f t="shared" si="819"/>
        <v>1</v>
      </c>
      <c r="CT289">
        <f t="shared" si="820"/>
        <v>1</v>
      </c>
      <c r="CU289">
        <f t="shared" si="821"/>
        <v>1</v>
      </c>
      <c r="CV289">
        <f t="shared" si="822"/>
        <v>1</v>
      </c>
      <c r="CW289">
        <f t="shared" si="823"/>
        <v>1</v>
      </c>
      <c r="CX289">
        <f t="shared" si="824"/>
        <v>1</v>
      </c>
      <c r="CY289">
        <f t="shared" si="825"/>
        <v>1</v>
      </c>
      <c r="CZ289">
        <f t="shared" si="826"/>
        <v>1</v>
      </c>
      <c r="DA289">
        <f t="shared" si="827"/>
        <v>1</v>
      </c>
      <c r="DB289">
        <f t="shared" si="828"/>
        <v>1</v>
      </c>
      <c r="DC289">
        <f t="shared" si="829"/>
        <v>1</v>
      </c>
      <c r="DD289">
        <f t="shared" si="830"/>
        <v>1</v>
      </c>
      <c r="DE289">
        <f t="shared" si="831"/>
        <v>1</v>
      </c>
      <c r="DF289">
        <f t="shared" si="716"/>
        <v>1</v>
      </c>
      <c r="DG289">
        <f t="shared" si="860"/>
        <v>1</v>
      </c>
      <c r="DH289" s="7">
        <f t="shared" si="717"/>
        <v>0.15</v>
      </c>
      <c r="DI289" s="7">
        <f t="shared" si="718"/>
        <v>0.15</v>
      </c>
      <c r="DJ289" s="7">
        <f t="shared" si="719"/>
        <v>0.15</v>
      </c>
      <c r="DK289" s="7">
        <f t="shared" si="862"/>
        <v>0.15</v>
      </c>
      <c r="DL289" s="7">
        <f t="shared" si="720"/>
        <v>0.3</v>
      </c>
      <c r="DM289" s="7">
        <f t="shared" si="721"/>
        <v>0.3</v>
      </c>
      <c r="DN289" s="7">
        <f t="shared" si="722"/>
        <v>0.3</v>
      </c>
      <c r="DO289" s="7">
        <f t="shared" si="723"/>
        <v>0.3</v>
      </c>
      <c r="DP289" s="7">
        <f>IF(MIN(Data[[#This Row],[¿El agente demuestra escucha activa durante la gestión?6]:[¿El agente parafrasea para confirmar entendimiento?9]])=0,0,30%)</f>
        <v>0.3</v>
      </c>
      <c r="DQ289" s="7">
        <f t="shared" si="724"/>
        <v>0.3</v>
      </c>
      <c r="DR289" s="7">
        <f t="shared" si="725"/>
        <v>0.3</v>
      </c>
      <c r="DS289" s="7">
        <f t="shared" si="726"/>
        <v>0.3</v>
      </c>
      <c r="DT289" s="7">
        <f t="shared" si="727"/>
        <v>0.3</v>
      </c>
      <c r="DU289" s="7">
        <f>IF(MIN(Data[[#This Row],[¿El agente adapta su comunicación al cliente?11]:[¿El agente utiliza el plural corporativo correctamente?14]])=0,0,30%)</f>
        <v>0.3</v>
      </c>
      <c r="DV289" s="7">
        <f t="shared" si="728"/>
        <v>0.25</v>
      </c>
      <c r="DW289" s="7">
        <f t="shared" si="863"/>
        <v>0.25</v>
      </c>
      <c r="DX289" s="7">
        <f t="shared" si="864"/>
        <v>1</v>
      </c>
      <c r="DY289" s="7">
        <f t="shared" si="832"/>
        <v>1</v>
      </c>
      <c r="DZ289" s="7">
        <f t="shared" si="833"/>
        <v>1</v>
      </c>
      <c r="EA289" s="7">
        <f t="shared" si="834"/>
        <v>1</v>
      </c>
      <c r="EB289" s="7">
        <f t="shared" si="835"/>
        <v>1</v>
      </c>
      <c r="EC289" s="7">
        <f t="shared" si="865"/>
        <v>1</v>
      </c>
      <c r="ED289" s="7">
        <f t="shared" si="729"/>
        <v>0</v>
      </c>
      <c r="EE289" s="7">
        <f t="shared" si="730"/>
        <v>0</v>
      </c>
      <c r="EF289" s="7">
        <f>IF(SUM(Data[[#This Row],[¿El agente presenta correctamente los beneficios del producto?23]:[¿El agente comunica beneficios emocionales al cliente?24]])=200%,100%,0%)</f>
        <v>0</v>
      </c>
      <c r="EG289" s="7">
        <f t="shared" si="731"/>
        <v>1</v>
      </c>
      <c r="EH289" s="7">
        <f t="shared" si="732"/>
        <v>1</v>
      </c>
      <c r="EI289" s="7">
        <f t="shared" si="733"/>
        <v>1</v>
      </c>
      <c r="EJ289" s="7">
        <f t="shared" si="866"/>
        <v>1</v>
      </c>
      <c r="EK289" s="7">
        <f t="shared" si="734"/>
        <v>1</v>
      </c>
      <c r="EL289" s="7">
        <f>+Data[[#This Row],[¿El agente explica los términos y condiciones del servicio?28]]</f>
        <v>1</v>
      </c>
      <c r="EM289" s="7">
        <f t="shared" si="735"/>
        <v>1</v>
      </c>
      <c r="EN289" s="7">
        <f>+Data[[#This Row],[¿El agente identifica correctamente la solicitud del cliente? 2]]</f>
        <v>1</v>
      </c>
      <c r="EO289" s="7">
        <f t="shared" si="736"/>
        <v>1</v>
      </c>
      <c r="EP289" s="7">
        <f t="shared" si="737"/>
        <v>1</v>
      </c>
      <c r="EQ289" s="7">
        <f t="shared" si="738"/>
        <v>1</v>
      </c>
      <c r="ER289" s="7">
        <f t="shared" si="867"/>
        <v>1</v>
      </c>
      <c r="ES289" s="7">
        <f t="shared" si="739"/>
        <v>1</v>
      </c>
      <c r="ET289" s="7">
        <f t="shared" si="740"/>
        <v>1</v>
      </c>
      <c r="EU289" s="7">
        <f t="shared" si="868"/>
        <v>1</v>
      </c>
      <c r="EV289" s="7">
        <f t="shared" si="741"/>
        <v>1</v>
      </c>
      <c r="EW289" s="7">
        <f t="shared" si="742"/>
        <v>1</v>
      </c>
      <c r="EX289" s="7">
        <f t="shared" si="836"/>
        <v>1</v>
      </c>
      <c r="EY289" s="7">
        <f t="shared" si="837"/>
        <v>1</v>
      </c>
      <c r="EZ289" s="7">
        <f t="shared" si="743"/>
        <v>1</v>
      </c>
      <c r="FA289" s="7">
        <f t="shared" si="838"/>
        <v>1</v>
      </c>
      <c r="FB289" s="7">
        <f t="shared" si="869"/>
        <v>1</v>
      </c>
      <c r="FC289" s="7">
        <f t="shared" si="870"/>
        <v>0</v>
      </c>
      <c r="FD289" s="7">
        <f t="shared" si="744"/>
        <v>1</v>
      </c>
      <c r="FE289" s="7">
        <f t="shared" si="745"/>
        <v>1</v>
      </c>
      <c r="FF289" s="7">
        <f t="shared" si="746"/>
        <v>1</v>
      </c>
      <c r="FG289" s="7">
        <f t="shared" si="747"/>
        <v>1</v>
      </c>
      <c r="FH289" s="7">
        <f t="shared" si="748"/>
        <v>1</v>
      </c>
      <c r="FI289" s="7">
        <f t="shared" si="749"/>
        <v>1</v>
      </c>
      <c r="FJ289" s="7">
        <f t="shared" si="871"/>
        <v>1</v>
      </c>
      <c r="FK289" s="7">
        <f t="shared" si="750"/>
        <v>1</v>
      </c>
      <c r="FL289" s="7">
        <f>+Data[[#This Row],[¿El agente gestiona la oferta según la campaña vigente?48]]</f>
        <v>1</v>
      </c>
      <c r="FM289" s="7">
        <f t="shared" si="751"/>
        <v>1</v>
      </c>
      <c r="FN289" s="7">
        <f t="shared" si="752"/>
        <v>1</v>
      </c>
      <c r="FO289" s="7">
        <f t="shared" si="753"/>
        <v>1</v>
      </c>
      <c r="FP289" s="7">
        <f t="shared" si="872"/>
        <v>1</v>
      </c>
      <c r="FQ289" s="7">
        <f t="shared" si="754"/>
        <v>1</v>
      </c>
      <c r="FR289" s="7">
        <f>+Data[[#This Row],[¿El agente registra correctamente todas las interacciones?52]]</f>
        <v>1</v>
      </c>
      <c r="FS289" s="7">
        <f t="shared" si="873"/>
        <v>1</v>
      </c>
      <c r="FT289" s="7">
        <f t="shared" si="755"/>
        <v>1</v>
      </c>
      <c r="FU289" s="7">
        <f>+Data[[#This Row],[¿El agente confirma la titularidad del cliente adecuadamente?53]]</f>
        <v>1</v>
      </c>
      <c r="FV289" s="242">
        <f t="shared" si="756"/>
        <v>1</v>
      </c>
      <c r="FW289" s="242">
        <f t="shared" si="757"/>
        <v>1</v>
      </c>
      <c r="FX289" s="7">
        <f t="shared" si="874"/>
        <v>1</v>
      </c>
      <c r="FY289" s="242">
        <f t="shared" si="758"/>
        <v>1</v>
      </c>
      <c r="FZ289" s="7">
        <f>+Data[[#This Row],[¿El agente evita compartir información sensible?56]]</f>
        <v>1</v>
      </c>
      <c r="GA289" s="7">
        <f t="shared" si="875"/>
        <v>1</v>
      </c>
      <c r="GB289" s="7">
        <f t="shared" si="876"/>
        <v>0.1</v>
      </c>
      <c r="GC289" s="7">
        <f t="shared" si="877"/>
        <v>0</v>
      </c>
      <c r="GD289" s="234">
        <f t="shared" si="878"/>
        <v>0.3</v>
      </c>
      <c r="GE289" s="234">
        <f t="shared" si="879"/>
        <v>0.3</v>
      </c>
      <c r="GF289" s="7">
        <f t="shared" si="880"/>
        <v>0.7</v>
      </c>
      <c r="GG289">
        <f>1</f>
        <v>1</v>
      </c>
      <c r="GH289">
        <f t="shared" si="759"/>
        <v>1</v>
      </c>
      <c r="GI289" t="str">
        <f t="shared" si="760"/>
        <v/>
      </c>
      <c r="GJ289" t="str">
        <f t="shared" si="761"/>
        <v/>
      </c>
      <c r="GK289" t="str">
        <f t="shared" si="762"/>
        <v/>
      </c>
      <c r="GN289" t="str">
        <f t="shared" si="763"/>
        <v/>
      </c>
      <c r="GO289" t="str">
        <f t="shared" si="764"/>
        <v/>
      </c>
      <c r="GP289" t="str">
        <f t="shared" si="765"/>
        <v/>
      </c>
      <c r="GQ289" t="str">
        <f t="shared" si="766"/>
        <v/>
      </c>
      <c r="GR289" t="str">
        <f t="shared" si="767"/>
        <v/>
      </c>
      <c r="GS289" t="str">
        <f t="shared" si="768"/>
        <v/>
      </c>
      <c r="GT289" t="str">
        <f t="shared" si="769"/>
        <v/>
      </c>
      <c r="GU289" t="e">
        <f>IF(#REF!="No",#REF!,"")</f>
        <v>#REF!</v>
      </c>
      <c r="GV289" t="str">
        <f t="shared" si="770"/>
        <v/>
      </c>
      <c r="GW289" t="str">
        <f t="shared" si="771"/>
        <v/>
      </c>
      <c r="GX289" t="str">
        <f t="shared" si="772"/>
        <v/>
      </c>
      <c r="GY289" t="str">
        <f t="shared" si="773"/>
        <v/>
      </c>
      <c r="GZ289" t="str">
        <f t="shared" si="774"/>
        <v xml:space="preserve">¿El agente presenta correctamente los beneficios del producto? </v>
      </c>
      <c r="HA289" t="str">
        <f t="shared" si="775"/>
        <v xml:space="preserve">¿El agente comunica beneficios emocionales al cliente? </v>
      </c>
      <c r="HB289" t="str">
        <f t="shared" si="776"/>
        <v/>
      </c>
      <c r="HC289" t="str">
        <f t="shared" si="777"/>
        <v/>
      </c>
      <c r="HD289" t="str">
        <f t="shared" si="778"/>
        <v/>
      </c>
      <c r="HE289" t="str">
        <f t="shared" si="779"/>
        <v/>
      </c>
      <c r="HF289" t="str">
        <f t="shared" si="780"/>
        <v/>
      </c>
      <c r="HG289" t="str">
        <f t="shared" si="781"/>
        <v/>
      </c>
      <c r="HH289" t="str">
        <f t="shared" si="782"/>
        <v/>
      </c>
      <c r="HI289" t="str">
        <f t="shared" si="783"/>
        <v/>
      </c>
      <c r="HJ289" t="str">
        <f t="shared" si="784"/>
        <v/>
      </c>
      <c r="HK289" t="str">
        <f t="shared" si="785"/>
        <v/>
      </c>
      <c r="HL289" t="str">
        <f t="shared" si="786"/>
        <v/>
      </c>
      <c r="HM289" t="str">
        <f t="shared" si="787"/>
        <v/>
      </c>
      <c r="HN289" t="str">
        <f t="shared" si="788"/>
        <v/>
      </c>
      <c r="HO289" t="str">
        <f t="shared" si="789"/>
        <v/>
      </c>
      <c r="HP289" t="str">
        <f t="shared" si="790"/>
        <v/>
      </c>
      <c r="HQ289" t="e">
        <f>IF(#REF!="No",#REF!,"")</f>
        <v>#REF!</v>
      </c>
      <c r="HR289" t="e">
        <f>IF(#REF!="No",#REF!,"")</f>
        <v>#REF!</v>
      </c>
      <c r="HS289" t="str">
        <f t="shared" si="791"/>
        <v/>
      </c>
      <c r="HT289" t="str">
        <f t="shared" si="792"/>
        <v/>
      </c>
      <c r="HU289" t="str">
        <f t="shared" si="793"/>
        <v/>
      </c>
      <c r="HV289" t="str">
        <f t="shared" si="794"/>
        <v/>
      </c>
      <c r="HW289" t="str">
        <f t="shared" si="795"/>
        <v/>
      </c>
      <c r="HX289" t="str">
        <f t="shared" si="796"/>
        <v/>
      </c>
      <c r="HY289" t="str">
        <f t="shared" si="797"/>
        <v/>
      </c>
      <c r="HZ289" t="str">
        <f t="shared" si="798"/>
        <v/>
      </c>
      <c r="IA289" t="str">
        <f t="shared" si="799"/>
        <v/>
      </c>
      <c r="IB289" t="str">
        <f t="shared" si="800"/>
        <v/>
      </c>
      <c r="IC289" t="str">
        <f t="shared" si="801"/>
        <v/>
      </c>
      <c r="ID289" t="str">
        <f t="shared" si="802"/>
        <v/>
      </c>
      <c r="IE289" t="str">
        <f t="shared" si="803"/>
        <v/>
      </c>
      <c r="IF289" t="str">
        <f t="shared" si="804"/>
        <v/>
      </c>
      <c r="IG289" t="str">
        <f t="shared" si="805"/>
        <v/>
      </c>
      <c r="IH289" t="str">
        <f>A289&amp;" "&amp;F289&amp;" "&amp;Data[[#This Row],[mes]]</f>
        <v>Ronaldo Jahir Rivera Madrid Outbound jun-26</v>
      </c>
      <c r="II289">
        <f>COUNTIF($IH289:$IH707,IH289)</f>
        <v>2</v>
      </c>
      <c r="IJ289">
        <f t="shared" si="881"/>
        <v>0</v>
      </c>
      <c r="IK289">
        <f>IF(Data[[#This Row],[Muestra Critica]]&gt;0,Data[[#This Row],[Muestra Critica]],"")</f>
        <v>1</v>
      </c>
      <c r="IL289">
        <f>IF(IK289="","",COUNTIF($IK$3:$IK707,IK289))</f>
        <v>397</v>
      </c>
      <c r="IM289">
        <f t="shared" si="882"/>
        <v>0</v>
      </c>
      <c r="IN289" t="str">
        <f t="shared" si="839"/>
        <v>jun-26</v>
      </c>
      <c r="IS289" t="str">
        <f ca="1">IFERROR(_xlfn.XLOOKUP(A:A,HC!B:B,HC!E:E,,0),0)</f>
        <v>&gt; 60 dias</v>
      </c>
    </row>
    <row r="290" spans="1:253" ht="15.5">
      <c r="A290" s="235" t="s">
        <v>358</v>
      </c>
      <c r="B290" s="235">
        <v>63728420</v>
      </c>
      <c r="C290" s="236">
        <v>46188</v>
      </c>
      <c r="D290" s="235" t="s">
        <v>449</v>
      </c>
      <c r="E290" s="205" t="s">
        <v>431</v>
      </c>
      <c r="F290" s="235" t="s">
        <v>32</v>
      </c>
      <c r="G290" s="235" t="s">
        <v>436</v>
      </c>
      <c r="H290" s="235" t="s">
        <v>457</v>
      </c>
      <c r="I290" s="237" t="s">
        <v>447</v>
      </c>
      <c r="J290" s="78" t="s">
        <v>33</v>
      </c>
      <c r="K290" s="78" t="s">
        <v>33</v>
      </c>
      <c r="L290" s="78" t="s">
        <v>33</v>
      </c>
      <c r="M290" s="78" t="s">
        <v>33</v>
      </c>
      <c r="N290" s="78" t="s">
        <v>33</v>
      </c>
      <c r="O290" s="78" t="s">
        <v>33</v>
      </c>
      <c r="P290" s="78" t="s">
        <v>33</v>
      </c>
      <c r="Q290" s="78" t="s">
        <v>33</v>
      </c>
      <c r="R290" s="78" t="s">
        <v>34</v>
      </c>
      <c r="S290" s="78" t="s">
        <v>33</v>
      </c>
      <c r="T290" s="78" t="s">
        <v>33</v>
      </c>
      <c r="U290" s="78" t="s">
        <v>34</v>
      </c>
      <c r="V290" s="78" t="s">
        <v>33</v>
      </c>
      <c r="W290" s="78" t="s">
        <v>33</v>
      </c>
      <c r="X290" s="78" t="s">
        <v>33</v>
      </c>
      <c r="Y290" t="s">
        <v>33</v>
      </c>
      <c r="Z290" t="s">
        <v>33</v>
      </c>
      <c r="AA290" t="s">
        <v>33</v>
      </c>
      <c r="AB290" t="s">
        <v>33</v>
      </c>
      <c r="AC290" t="s">
        <v>33</v>
      </c>
      <c r="AD290" t="s">
        <v>33</v>
      </c>
      <c r="AE290" t="s">
        <v>33</v>
      </c>
      <c r="AF290" t="s">
        <v>33</v>
      </c>
      <c r="AG290" t="s">
        <v>33</v>
      </c>
      <c r="AH290" t="s">
        <v>33</v>
      </c>
      <c r="AI290" t="s">
        <v>33</v>
      </c>
      <c r="AJ290" t="s">
        <v>33</v>
      </c>
      <c r="AK290" t="s">
        <v>33</v>
      </c>
      <c r="AL290" t="s">
        <v>33</v>
      </c>
      <c r="AM290" t="s">
        <v>33</v>
      </c>
      <c r="AN290" t="s">
        <v>33</v>
      </c>
      <c r="AO290" t="s">
        <v>33</v>
      </c>
      <c r="AP290" t="s">
        <v>33</v>
      </c>
      <c r="AQ290" s="169" t="s">
        <v>464</v>
      </c>
      <c r="AR290" t="s">
        <v>34</v>
      </c>
      <c r="AS290" t="s">
        <v>34</v>
      </c>
      <c r="AT290" t="s">
        <v>34</v>
      </c>
      <c r="AU290" t="s">
        <v>33</v>
      </c>
      <c r="AV290" t="s">
        <v>34</v>
      </c>
      <c r="AW290" t="s">
        <v>34</v>
      </c>
      <c r="AX290" t="s">
        <v>33</v>
      </c>
      <c r="AY290" t="s">
        <v>33</v>
      </c>
      <c r="AZ290" t="s">
        <v>33</v>
      </c>
      <c r="BA290" t="s">
        <v>33</v>
      </c>
      <c r="BB290" t="s">
        <v>33</v>
      </c>
      <c r="BC290" t="s">
        <v>33</v>
      </c>
      <c r="BD290" t="s">
        <v>33</v>
      </c>
      <c r="BE290" t="s">
        <v>33</v>
      </c>
      <c r="BF290" t="s">
        <v>33</v>
      </c>
      <c r="BH290" s="233" t="str">
        <f>Data[[#This Row],[Tipo de Muestra]]</f>
        <v>Critica</v>
      </c>
      <c r="BK290">
        <f t="shared" si="714"/>
        <v>1</v>
      </c>
      <c r="BL290">
        <f t="shared" si="715"/>
        <v>1</v>
      </c>
      <c r="BM290">
        <f t="shared" si="841"/>
        <v>1</v>
      </c>
      <c r="BN290">
        <f t="shared" si="842"/>
        <v>1</v>
      </c>
      <c r="BO290">
        <f t="shared" si="843"/>
        <v>1</v>
      </c>
      <c r="BP290">
        <f t="shared" si="844"/>
        <v>1</v>
      </c>
      <c r="BQ290">
        <f t="shared" si="845"/>
        <v>1</v>
      </c>
      <c r="BR290">
        <f t="shared" si="846"/>
        <v>1</v>
      </c>
      <c r="BS290">
        <f t="shared" si="847"/>
        <v>0</v>
      </c>
      <c r="BT290">
        <f t="shared" si="848"/>
        <v>1</v>
      </c>
      <c r="BU290">
        <f t="shared" si="849"/>
        <v>1</v>
      </c>
      <c r="BV290">
        <f t="shared" si="850"/>
        <v>0</v>
      </c>
      <c r="BW290">
        <f t="shared" si="851"/>
        <v>1</v>
      </c>
      <c r="BX290">
        <f t="shared" si="852"/>
        <v>1</v>
      </c>
      <c r="BY290">
        <f t="shared" si="853"/>
        <v>1</v>
      </c>
      <c r="BZ290">
        <f t="shared" si="854"/>
        <v>1</v>
      </c>
      <c r="CA290">
        <f t="shared" si="855"/>
        <v>1</v>
      </c>
      <c r="CB290">
        <f t="shared" si="856"/>
        <v>1</v>
      </c>
      <c r="CC290">
        <f t="shared" si="857"/>
        <v>1</v>
      </c>
      <c r="CD290">
        <f t="shared" si="858"/>
        <v>1</v>
      </c>
      <c r="CE290">
        <f t="shared" si="859"/>
        <v>1</v>
      </c>
      <c r="CF290">
        <f t="shared" si="806"/>
        <v>1</v>
      </c>
      <c r="CG290">
        <f t="shared" si="807"/>
        <v>1</v>
      </c>
      <c r="CH290">
        <f t="shared" si="808"/>
        <v>1</v>
      </c>
      <c r="CI290">
        <f t="shared" si="809"/>
        <v>1</v>
      </c>
      <c r="CJ290">
        <f t="shared" si="810"/>
        <v>1</v>
      </c>
      <c r="CK290">
        <f t="shared" si="811"/>
        <v>1</v>
      </c>
      <c r="CL290">
        <f t="shared" si="812"/>
        <v>1</v>
      </c>
      <c r="CM290">
        <f t="shared" si="813"/>
        <v>1</v>
      </c>
      <c r="CN290">
        <f t="shared" si="814"/>
        <v>1</v>
      </c>
      <c r="CO290">
        <f t="shared" si="815"/>
        <v>1</v>
      </c>
      <c r="CP290">
        <f t="shared" si="816"/>
        <v>1</v>
      </c>
      <c r="CQ290">
        <f t="shared" si="817"/>
        <v>1</v>
      </c>
      <c r="CR290">
        <f t="shared" si="818"/>
        <v>0</v>
      </c>
      <c r="CS290">
        <f t="shared" si="819"/>
        <v>0</v>
      </c>
      <c r="CT290">
        <f t="shared" si="820"/>
        <v>0</v>
      </c>
      <c r="CU290">
        <f t="shared" si="821"/>
        <v>1</v>
      </c>
      <c r="CV290">
        <f t="shared" si="822"/>
        <v>0</v>
      </c>
      <c r="CW290">
        <f t="shared" si="823"/>
        <v>0</v>
      </c>
      <c r="CX290">
        <f t="shared" si="824"/>
        <v>1</v>
      </c>
      <c r="CY290">
        <f t="shared" si="825"/>
        <v>1</v>
      </c>
      <c r="CZ290">
        <f t="shared" si="826"/>
        <v>1</v>
      </c>
      <c r="DA290">
        <f t="shared" si="827"/>
        <v>1</v>
      </c>
      <c r="DB290">
        <f t="shared" si="828"/>
        <v>1</v>
      </c>
      <c r="DC290">
        <f t="shared" si="829"/>
        <v>1</v>
      </c>
      <c r="DD290">
        <f t="shared" si="830"/>
        <v>1</v>
      </c>
      <c r="DE290">
        <f t="shared" si="831"/>
        <v>1</v>
      </c>
      <c r="DF290">
        <f t="shared" si="716"/>
        <v>1</v>
      </c>
      <c r="DG290">
        <f t="shared" si="860"/>
        <v>1</v>
      </c>
      <c r="DH290" s="7">
        <f t="shared" si="717"/>
        <v>0.15</v>
      </c>
      <c r="DI290" s="7">
        <f t="shared" si="718"/>
        <v>0.15</v>
      </c>
      <c r="DJ290" s="7">
        <f t="shared" si="719"/>
        <v>0.15</v>
      </c>
      <c r="DK290" s="7">
        <f t="shared" si="862"/>
        <v>0.15</v>
      </c>
      <c r="DL290" s="7">
        <f t="shared" si="720"/>
        <v>0.3</v>
      </c>
      <c r="DM290" s="7">
        <f t="shared" si="721"/>
        <v>0.3</v>
      </c>
      <c r="DN290" s="7">
        <f t="shared" si="722"/>
        <v>0.3</v>
      </c>
      <c r="DO290" s="7">
        <f t="shared" si="723"/>
        <v>0.3</v>
      </c>
      <c r="DP290" s="7">
        <f>IF(MIN(Data[[#This Row],[¿El agente demuestra escucha activa durante la gestión?6]:[¿El agente parafrasea para confirmar entendimiento?9]])=0,0,30%)</f>
        <v>0.3</v>
      </c>
      <c r="DQ290" s="7">
        <f t="shared" si="724"/>
        <v>0.3</v>
      </c>
      <c r="DR290" s="7">
        <f t="shared" si="725"/>
        <v>0</v>
      </c>
      <c r="DS290" s="7">
        <f t="shared" si="726"/>
        <v>0.3</v>
      </c>
      <c r="DT290" s="7">
        <f t="shared" si="727"/>
        <v>0.3</v>
      </c>
      <c r="DU290" s="7">
        <f>IF(MIN(Data[[#This Row],[¿El agente adapta su comunicación al cliente?11]:[¿El agente utiliza el plural corporativo correctamente?14]])=0,0,30%)</f>
        <v>0</v>
      </c>
      <c r="DV290" s="7">
        <f t="shared" si="728"/>
        <v>0</v>
      </c>
      <c r="DW290" s="7">
        <f t="shared" si="863"/>
        <v>0</v>
      </c>
      <c r="DX290" s="7">
        <f t="shared" si="864"/>
        <v>0.44999999999999996</v>
      </c>
      <c r="DY290" s="7">
        <f t="shared" si="832"/>
        <v>1</v>
      </c>
      <c r="DZ290" s="7">
        <f t="shared" si="833"/>
        <v>1</v>
      </c>
      <c r="EA290" s="7">
        <f t="shared" si="834"/>
        <v>1</v>
      </c>
      <c r="EB290" s="7">
        <f t="shared" si="835"/>
        <v>1</v>
      </c>
      <c r="EC290" s="7">
        <f t="shared" si="865"/>
        <v>1</v>
      </c>
      <c r="ED290" s="7">
        <f t="shared" si="729"/>
        <v>1</v>
      </c>
      <c r="EE290" s="7">
        <f t="shared" si="730"/>
        <v>1</v>
      </c>
      <c r="EF290" s="7">
        <f>IF(SUM(Data[[#This Row],[¿El agente presenta correctamente los beneficios del producto?23]:[¿El agente comunica beneficios emocionales al cliente?24]])=200%,100%,0%)</f>
        <v>1</v>
      </c>
      <c r="EG290" s="7">
        <f t="shared" si="731"/>
        <v>1</v>
      </c>
      <c r="EH290" s="7">
        <f t="shared" si="732"/>
        <v>1</v>
      </c>
      <c r="EI290" s="7">
        <f t="shared" si="733"/>
        <v>1</v>
      </c>
      <c r="EJ290" s="7">
        <f t="shared" si="866"/>
        <v>1</v>
      </c>
      <c r="EK290" s="7">
        <f t="shared" si="734"/>
        <v>1</v>
      </c>
      <c r="EL290" s="7">
        <f>+Data[[#This Row],[¿El agente explica los términos y condiciones del servicio?28]]</f>
        <v>1</v>
      </c>
      <c r="EM290" s="7">
        <f t="shared" si="735"/>
        <v>1</v>
      </c>
      <c r="EN290" s="7">
        <f>+Data[[#This Row],[¿El agente identifica correctamente la solicitud del cliente? 2]]</f>
        <v>1</v>
      </c>
      <c r="EO290" s="7">
        <f t="shared" si="736"/>
        <v>1</v>
      </c>
      <c r="EP290" s="7">
        <f t="shared" si="737"/>
        <v>1</v>
      </c>
      <c r="EQ290" s="7">
        <f t="shared" si="738"/>
        <v>1</v>
      </c>
      <c r="ER290" s="7">
        <f t="shared" si="867"/>
        <v>1</v>
      </c>
      <c r="ES290" s="7">
        <f t="shared" si="739"/>
        <v>1</v>
      </c>
      <c r="ET290" s="7">
        <f t="shared" si="740"/>
        <v>1</v>
      </c>
      <c r="EU290" s="7">
        <f t="shared" si="868"/>
        <v>1</v>
      </c>
      <c r="EV290" s="7">
        <f t="shared" si="741"/>
        <v>1</v>
      </c>
      <c r="EW290" s="7">
        <f t="shared" si="742"/>
        <v>1</v>
      </c>
      <c r="EX290" s="7">
        <f t="shared" si="836"/>
        <v>1</v>
      </c>
      <c r="EY290" s="7">
        <f t="shared" si="837"/>
        <v>1</v>
      </c>
      <c r="EZ290" s="7">
        <f t="shared" si="743"/>
        <v>1</v>
      </c>
      <c r="FA290" s="7">
        <f t="shared" si="838"/>
        <v>0</v>
      </c>
      <c r="FB290" s="7">
        <f t="shared" si="869"/>
        <v>0</v>
      </c>
      <c r="FC290" s="7">
        <f t="shared" si="870"/>
        <v>0</v>
      </c>
      <c r="FD290" s="7">
        <f t="shared" si="744"/>
        <v>0</v>
      </c>
      <c r="FE290" s="7">
        <f t="shared" si="745"/>
        <v>0</v>
      </c>
      <c r="FF290" s="7">
        <f t="shared" si="746"/>
        <v>0</v>
      </c>
      <c r="FG290" s="7">
        <f t="shared" si="747"/>
        <v>1</v>
      </c>
      <c r="FH290" s="7">
        <f t="shared" si="748"/>
        <v>0</v>
      </c>
      <c r="FI290" s="7">
        <f t="shared" si="749"/>
        <v>0</v>
      </c>
      <c r="FJ290" s="7">
        <f t="shared" si="871"/>
        <v>0</v>
      </c>
      <c r="FK290" s="7">
        <f t="shared" si="750"/>
        <v>1</v>
      </c>
      <c r="FL290" s="7">
        <f>+Data[[#This Row],[¿El agente gestiona la oferta según la campaña vigente?48]]</f>
        <v>1</v>
      </c>
      <c r="FM290" s="7">
        <f t="shared" si="751"/>
        <v>1</v>
      </c>
      <c r="FN290" s="7">
        <f t="shared" si="752"/>
        <v>1</v>
      </c>
      <c r="FO290" s="7">
        <f t="shared" si="753"/>
        <v>1</v>
      </c>
      <c r="FP290" s="7">
        <f t="shared" si="872"/>
        <v>1</v>
      </c>
      <c r="FQ290" s="7">
        <f t="shared" si="754"/>
        <v>1</v>
      </c>
      <c r="FR290" s="7">
        <f>+Data[[#This Row],[¿El agente registra correctamente todas las interacciones?52]]</f>
        <v>1</v>
      </c>
      <c r="FS290" s="7">
        <f t="shared" si="873"/>
        <v>0</v>
      </c>
      <c r="FT290" s="7">
        <f t="shared" si="755"/>
        <v>1</v>
      </c>
      <c r="FU290" s="7">
        <f>+Data[[#This Row],[¿El agente confirma la titularidad del cliente adecuadamente?53]]</f>
        <v>1</v>
      </c>
      <c r="FV290" s="242">
        <f t="shared" si="756"/>
        <v>1</v>
      </c>
      <c r="FW290" s="242">
        <f t="shared" si="757"/>
        <v>1</v>
      </c>
      <c r="FX290" s="7">
        <f t="shared" si="874"/>
        <v>1</v>
      </c>
      <c r="FY290" s="242">
        <f t="shared" si="758"/>
        <v>1</v>
      </c>
      <c r="FZ290" s="7">
        <f>+Data[[#This Row],[¿El agente evita compartir información sensible?56]]</f>
        <v>1</v>
      </c>
      <c r="GA290" s="7">
        <f t="shared" si="875"/>
        <v>1</v>
      </c>
      <c r="GB290" s="7">
        <f t="shared" si="876"/>
        <v>4.4999999999999998E-2</v>
      </c>
      <c r="GC290" s="7">
        <f t="shared" si="877"/>
        <v>0</v>
      </c>
      <c r="GD290" s="234">
        <f t="shared" si="878"/>
        <v>0</v>
      </c>
      <c r="GE290" s="234">
        <f t="shared" si="879"/>
        <v>0.3</v>
      </c>
      <c r="GF290" s="7">
        <f t="shared" si="880"/>
        <v>0.34499999999999997</v>
      </c>
      <c r="GG290">
        <f>1</f>
        <v>1</v>
      </c>
      <c r="GH290">
        <f t="shared" si="759"/>
        <v>1</v>
      </c>
      <c r="GI290" t="str">
        <f t="shared" si="760"/>
        <v/>
      </c>
      <c r="GJ290" t="str">
        <f t="shared" si="761"/>
        <v/>
      </c>
      <c r="GK290" t="str">
        <f t="shared" si="762"/>
        <v/>
      </c>
      <c r="GN290" t="str">
        <f t="shared" si="763"/>
        <v/>
      </c>
      <c r="GO290" t="str">
        <f t="shared" si="764"/>
        <v/>
      </c>
      <c r="GP290" t="str">
        <f t="shared" si="765"/>
        <v/>
      </c>
      <c r="GQ290" t="str">
        <f t="shared" si="766"/>
        <v xml:space="preserve">¿El agente muestra entusiasmo genuino? </v>
      </c>
      <c r="GR290" t="str">
        <f t="shared" si="767"/>
        <v/>
      </c>
      <c r="GS290" t="str">
        <f t="shared" si="768"/>
        <v/>
      </c>
      <c r="GT290" t="str">
        <f t="shared" si="769"/>
        <v xml:space="preserve">¿El agente gestiona bien el tiempo de la interacción? </v>
      </c>
      <c r="GU290" t="e">
        <f>IF(#REF!="No",#REF!,"")</f>
        <v>#REF!</v>
      </c>
      <c r="GV290" t="str">
        <f t="shared" si="770"/>
        <v/>
      </c>
      <c r="GW290" t="str">
        <f t="shared" si="771"/>
        <v/>
      </c>
      <c r="GX290" t="str">
        <f t="shared" si="772"/>
        <v/>
      </c>
      <c r="GY290" t="str">
        <f t="shared" si="773"/>
        <v/>
      </c>
      <c r="GZ290" t="str">
        <f t="shared" si="774"/>
        <v/>
      </c>
      <c r="HA290" t="str">
        <f t="shared" si="775"/>
        <v/>
      </c>
      <c r="HB290" t="str">
        <f t="shared" si="776"/>
        <v/>
      </c>
      <c r="HC290" t="str">
        <f t="shared" si="777"/>
        <v/>
      </c>
      <c r="HD290" t="str">
        <f t="shared" si="778"/>
        <v/>
      </c>
      <c r="HE290" t="str">
        <f t="shared" si="779"/>
        <v/>
      </c>
      <c r="HF290" t="str">
        <f t="shared" si="780"/>
        <v/>
      </c>
      <c r="HG290" t="str">
        <f t="shared" si="781"/>
        <v/>
      </c>
      <c r="HH290" t="str">
        <f t="shared" si="782"/>
        <v/>
      </c>
      <c r="HI290" t="str">
        <f t="shared" si="783"/>
        <v/>
      </c>
      <c r="HJ290" t="str">
        <f t="shared" si="784"/>
        <v/>
      </c>
      <c r="HK290" t="str">
        <f t="shared" si="785"/>
        <v/>
      </c>
      <c r="HL290" t="str">
        <f t="shared" si="786"/>
        <v/>
      </c>
      <c r="HM290" t="str">
        <f t="shared" si="787"/>
        <v/>
      </c>
      <c r="HN290" t="str">
        <f t="shared" si="788"/>
        <v/>
      </c>
      <c r="HO290" t="str">
        <f t="shared" si="789"/>
        <v/>
      </c>
      <c r="HP290" t="str">
        <f t="shared" si="790"/>
        <v/>
      </c>
      <c r="HQ290" t="e">
        <f>IF(#REF!="No",#REF!,"")</f>
        <v>#REF!</v>
      </c>
      <c r="HR290" t="e">
        <f>IF(#REF!="No",#REF!,"")</f>
        <v>#REF!</v>
      </c>
      <c r="HS290" t="str">
        <f t="shared" si="791"/>
        <v xml:space="preserve">¿El agente ofrece adecuadamente un producto adicional? </v>
      </c>
      <c r="HT290" t="str">
        <f t="shared" si="792"/>
        <v xml:space="preserve">¿El agente realiza venta cruzada cuando corresponde? </v>
      </c>
      <c r="HU290" t="str">
        <f t="shared" si="793"/>
        <v xml:space="preserve">¿El agente indaga o sondea adecuadamente las necesidades del cliente? </v>
      </c>
      <c r="HV290" t="str">
        <f t="shared" si="794"/>
        <v/>
      </c>
      <c r="HW290" t="str">
        <f t="shared" si="795"/>
        <v xml:space="preserve">¿El agente realiza seguimiento adecuado al caso o solicitud? </v>
      </c>
      <c r="HX290" t="str">
        <f t="shared" si="796"/>
        <v xml:space="preserve">¿El agente maneja correctamente las objeciones del cliente? </v>
      </c>
      <c r="HY290" t="str">
        <f t="shared" si="797"/>
        <v/>
      </c>
      <c r="HZ290" t="str">
        <f t="shared" si="798"/>
        <v/>
      </c>
      <c r="IA290" t="str">
        <f t="shared" si="799"/>
        <v/>
      </c>
      <c r="IB290" t="str">
        <f t="shared" si="800"/>
        <v/>
      </c>
      <c r="IC290" t="str">
        <f t="shared" si="801"/>
        <v/>
      </c>
      <c r="ID290" t="str">
        <f t="shared" si="802"/>
        <v/>
      </c>
      <c r="IE290" t="str">
        <f t="shared" si="803"/>
        <v/>
      </c>
      <c r="IF290" t="str">
        <f t="shared" si="804"/>
        <v/>
      </c>
      <c r="IG290" t="str">
        <f t="shared" si="805"/>
        <v/>
      </c>
      <c r="IH290" t="str">
        <f>A290&amp;" "&amp;F290&amp;" "&amp;Data[[#This Row],[mes]]</f>
        <v>Monica Carolina Perez Guardado Outbound jun-26</v>
      </c>
      <c r="II290">
        <f>COUNTIF($IH289:$IH708,IH290)</f>
        <v>2</v>
      </c>
      <c r="IJ290">
        <f t="shared" si="881"/>
        <v>0</v>
      </c>
      <c r="IK290">
        <f>IF(Data[[#This Row],[Muestra Critica]]&gt;0,Data[[#This Row],[Muestra Critica]],"")</f>
        <v>1</v>
      </c>
      <c r="IL290">
        <f>IF(IK290="","",COUNTIF($IK$3:$IK708,IK290))</f>
        <v>397</v>
      </c>
      <c r="IM290">
        <f t="shared" si="882"/>
        <v>0</v>
      </c>
      <c r="IN290" t="str">
        <f t="shared" si="839"/>
        <v>jun-26</v>
      </c>
      <c r="IS290" t="str">
        <f ca="1">IFERROR(_xlfn.XLOOKUP(A:A,HC!B:B,HC!E:E,,0),0)</f>
        <v>&gt; 60 dias</v>
      </c>
    </row>
    <row r="291" spans="1:253" ht="15.5">
      <c r="A291" s="235" t="s">
        <v>359</v>
      </c>
      <c r="B291" s="235">
        <v>65163423</v>
      </c>
      <c r="C291" s="236">
        <v>46188</v>
      </c>
      <c r="D291" s="235" t="s">
        <v>449</v>
      </c>
      <c r="E291" s="205" t="s">
        <v>431</v>
      </c>
      <c r="F291" s="235" t="s">
        <v>32</v>
      </c>
      <c r="G291" s="235" t="s">
        <v>436</v>
      </c>
      <c r="H291" s="235" t="s">
        <v>457</v>
      </c>
      <c r="I291" s="237" t="s">
        <v>447</v>
      </c>
      <c r="J291" s="78" t="s">
        <v>33</v>
      </c>
      <c r="K291" s="78" t="s">
        <v>33</v>
      </c>
      <c r="L291" s="78" t="s">
        <v>33</v>
      </c>
      <c r="M291" s="78" t="s">
        <v>33</v>
      </c>
      <c r="N291" s="78" t="s">
        <v>33</v>
      </c>
      <c r="O291" s="78" t="s">
        <v>34</v>
      </c>
      <c r="P291" s="78" t="s">
        <v>33</v>
      </c>
      <c r="Q291" s="78" t="s">
        <v>33</v>
      </c>
      <c r="R291" s="78" t="s">
        <v>33</v>
      </c>
      <c r="S291" s="78" t="s">
        <v>33</v>
      </c>
      <c r="T291" s="78" t="s">
        <v>33</v>
      </c>
      <c r="U291" s="78" t="s">
        <v>34</v>
      </c>
      <c r="V291" s="78" t="s">
        <v>33</v>
      </c>
      <c r="W291" s="78" t="s">
        <v>33</v>
      </c>
      <c r="X291" s="78" t="s">
        <v>33</v>
      </c>
      <c r="Y291" t="s">
        <v>33</v>
      </c>
      <c r="Z291" t="s">
        <v>33</v>
      </c>
      <c r="AA291" t="s">
        <v>33</v>
      </c>
      <c r="AB291" t="s">
        <v>33</v>
      </c>
      <c r="AC291" t="s">
        <v>33</v>
      </c>
      <c r="AD291" t="s">
        <v>33</v>
      </c>
      <c r="AE291" t="s">
        <v>33</v>
      </c>
      <c r="AF291" t="s">
        <v>33</v>
      </c>
      <c r="AG291" t="s">
        <v>33</v>
      </c>
      <c r="AH291" t="s">
        <v>33</v>
      </c>
      <c r="AI291" t="s">
        <v>33</v>
      </c>
      <c r="AJ291" t="s">
        <v>33</v>
      </c>
      <c r="AK291" t="s">
        <v>33</v>
      </c>
      <c r="AL291" t="s">
        <v>33</v>
      </c>
      <c r="AM291" t="s">
        <v>33</v>
      </c>
      <c r="AN291" t="s">
        <v>33</v>
      </c>
      <c r="AO291" t="s">
        <v>33</v>
      </c>
      <c r="AP291" t="s">
        <v>33</v>
      </c>
      <c r="AQ291" s="169" t="s">
        <v>464</v>
      </c>
      <c r="AR291" t="s">
        <v>34</v>
      </c>
      <c r="AS291" t="s">
        <v>34</v>
      </c>
      <c r="AT291" t="s">
        <v>33</v>
      </c>
      <c r="AU291" t="s">
        <v>33</v>
      </c>
      <c r="AV291" t="s">
        <v>34</v>
      </c>
      <c r="AW291" t="s">
        <v>34</v>
      </c>
      <c r="AX291" t="s">
        <v>33</v>
      </c>
      <c r="AY291" t="s">
        <v>33</v>
      </c>
      <c r="AZ291" t="s">
        <v>33</v>
      </c>
      <c r="BA291" t="s">
        <v>33</v>
      </c>
      <c r="BB291" t="s">
        <v>33</v>
      </c>
      <c r="BC291" t="s">
        <v>33</v>
      </c>
      <c r="BD291" t="s">
        <v>33</v>
      </c>
      <c r="BE291" t="s">
        <v>33</v>
      </c>
      <c r="BF291" t="s">
        <v>33</v>
      </c>
      <c r="BH291" s="233" t="str">
        <f>Data[[#This Row],[Tipo de Muestra]]</f>
        <v>Critica</v>
      </c>
      <c r="BK291">
        <f t="shared" si="714"/>
        <v>1</v>
      </c>
      <c r="BL291">
        <f t="shared" si="715"/>
        <v>1</v>
      </c>
      <c r="BM291">
        <f t="shared" si="841"/>
        <v>1</v>
      </c>
      <c r="BN291">
        <f t="shared" si="842"/>
        <v>1</v>
      </c>
      <c r="BO291">
        <f t="shared" si="843"/>
        <v>1</v>
      </c>
      <c r="BP291">
        <f t="shared" si="844"/>
        <v>0</v>
      </c>
      <c r="BQ291">
        <f t="shared" si="845"/>
        <v>1</v>
      </c>
      <c r="BR291">
        <f t="shared" si="846"/>
        <v>1</v>
      </c>
      <c r="BS291">
        <f t="shared" si="847"/>
        <v>1</v>
      </c>
      <c r="BT291">
        <f t="shared" si="848"/>
        <v>1</v>
      </c>
      <c r="BU291">
        <f t="shared" si="849"/>
        <v>1</v>
      </c>
      <c r="BV291">
        <f t="shared" si="850"/>
        <v>0</v>
      </c>
      <c r="BW291">
        <f t="shared" si="851"/>
        <v>1</v>
      </c>
      <c r="BX291">
        <f t="shared" si="852"/>
        <v>1</v>
      </c>
      <c r="BY291">
        <f t="shared" si="853"/>
        <v>1</v>
      </c>
      <c r="BZ291">
        <f t="shared" si="854"/>
        <v>1</v>
      </c>
      <c r="CA291">
        <f t="shared" si="855"/>
        <v>1</v>
      </c>
      <c r="CB291">
        <f t="shared" si="856"/>
        <v>1</v>
      </c>
      <c r="CC291">
        <f t="shared" si="857"/>
        <v>1</v>
      </c>
      <c r="CD291">
        <f t="shared" si="858"/>
        <v>1</v>
      </c>
      <c r="CE291">
        <f t="shared" si="859"/>
        <v>1</v>
      </c>
      <c r="CF291">
        <f t="shared" si="806"/>
        <v>1</v>
      </c>
      <c r="CG291">
        <f t="shared" si="807"/>
        <v>1</v>
      </c>
      <c r="CH291">
        <f t="shared" si="808"/>
        <v>1</v>
      </c>
      <c r="CI291">
        <f t="shared" si="809"/>
        <v>1</v>
      </c>
      <c r="CJ291">
        <f t="shared" si="810"/>
        <v>1</v>
      </c>
      <c r="CK291">
        <f t="shared" si="811"/>
        <v>1</v>
      </c>
      <c r="CL291">
        <f t="shared" si="812"/>
        <v>1</v>
      </c>
      <c r="CM291">
        <f t="shared" si="813"/>
        <v>1</v>
      </c>
      <c r="CN291">
        <f t="shared" si="814"/>
        <v>1</v>
      </c>
      <c r="CO291">
        <f t="shared" si="815"/>
        <v>1</v>
      </c>
      <c r="CP291">
        <f t="shared" si="816"/>
        <v>1</v>
      </c>
      <c r="CQ291">
        <f t="shared" si="817"/>
        <v>1</v>
      </c>
      <c r="CR291">
        <f t="shared" si="818"/>
        <v>0</v>
      </c>
      <c r="CS291">
        <f t="shared" si="819"/>
        <v>0</v>
      </c>
      <c r="CT291">
        <f t="shared" si="820"/>
        <v>1</v>
      </c>
      <c r="CU291">
        <f t="shared" si="821"/>
        <v>1</v>
      </c>
      <c r="CV291">
        <f t="shared" si="822"/>
        <v>0</v>
      </c>
      <c r="CW291">
        <f t="shared" si="823"/>
        <v>0</v>
      </c>
      <c r="CX291">
        <f t="shared" si="824"/>
        <v>1</v>
      </c>
      <c r="CY291">
        <f t="shared" si="825"/>
        <v>1</v>
      </c>
      <c r="CZ291">
        <f t="shared" si="826"/>
        <v>1</v>
      </c>
      <c r="DA291">
        <f t="shared" si="827"/>
        <v>1</v>
      </c>
      <c r="DB291">
        <f t="shared" si="828"/>
        <v>1</v>
      </c>
      <c r="DC291">
        <f t="shared" si="829"/>
        <v>1</v>
      </c>
      <c r="DD291">
        <f t="shared" si="830"/>
        <v>1</v>
      </c>
      <c r="DE291">
        <f t="shared" si="831"/>
        <v>1</v>
      </c>
      <c r="DF291">
        <f t="shared" si="716"/>
        <v>1</v>
      </c>
      <c r="DG291">
        <f t="shared" si="860"/>
        <v>1</v>
      </c>
      <c r="DH291" s="7">
        <f t="shared" si="717"/>
        <v>0.15</v>
      </c>
      <c r="DI291" s="7">
        <f t="shared" si="718"/>
        <v>0.15</v>
      </c>
      <c r="DJ291" s="7">
        <f t="shared" si="719"/>
        <v>0.15</v>
      </c>
      <c r="DK291" s="7">
        <f t="shared" si="862"/>
        <v>0.15</v>
      </c>
      <c r="DL291" s="7">
        <f t="shared" si="720"/>
        <v>0.3</v>
      </c>
      <c r="DM291" s="7">
        <f t="shared" si="721"/>
        <v>0.3</v>
      </c>
      <c r="DN291" s="7">
        <f t="shared" si="722"/>
        <v>0</v>
      </c>
      <c r="DO291" s="7">
        <f t="shared" si="723"/>
        <v>0.3</v>
      </c>
      <c r="DP291" s="7">
        <f>IF(MIN(Data[[#This Row],[¿El agente demuestra escucha activa durante la gestión?6]:[¿El agente parafrasea para confirmar entendimiento?9]])=0,0,30%)</f>
        <v>0</v>
      </c>
      <c r="DQ291" s="7">
        <f t="shared" si="724"/>
        <v>0.3</v>
      </c>
      <c r="DR291" s="7">
        <f t="shared" si="725"/>
        <v>0.3</v>
      </c>
      <c r="DS291" s="7">
        <f t="shared" si="726"/>
        <v>0.3</v>
      </c>
      <c r="DT291" s="7">
        <f t="shared" si="727"/>
        <v>0.3</v>
      </c>
      <c r="DU291" s="7">
        <f>IF(MIN(Data[[#This Row],[¿El agente adapta su comunicación al cliente?11]:[¿El agente utiliza el plural corporativo correctamente?14]])=0,0,30%)</f>
        <v>0.3</v>
      </c>
      <c r="DV291" s="7">
        <f t="shared" si="728"/>
        <v>0</v>
      </c>
      <c r="DW291" s="7">
        <f t="shared" si="863"/>
        <v>0</v>
      </c>
      <c r="DX291" s="7">
        <f t="shared" si="864"/>
        <v>0.44999999999999996</v>
      </c>
      <c r="DY291" s="7">
        <f t="shared" si="832"/>
        <v>1</v>
      </c>
      <c r="DZ291" s="7">
        <f t="shared" si="833"/>
        <v>1</v>
      </c>
      <c r="EA291" s="7">
        <f t="shared" si="834"/>
        <v>1</v>
      </c>
      <c r="EB291" s="7">
        <f t="shared" si="835"/>
        <v>1</v>
      </c>
      <c r="EC291" s="7">
        <f t="shared" si="865"/>
        <v>1</v>
      </c>
      <c r="ED291" s="7">
        <f t="shared" si="729"/>
        <v>1</v>
      </c>
      <c r="EE291" s="7">
        <f t="shared" si="730"/>
        <v>1</v>
      </c>
      <c r="EF291" s="7">
        <f>IF(SUM(Data[[#This Row],[¿El agente presenta correctamente los beneficios del producto?23]:[¿El agente comunica beneficios emocionales al cliente?24]])=200%,100%,0%)</f>
        <v>1</v>
      </c>
      <c r="EG291" s="7">
        <f t="shared" si="731"/>
        <v>1</v>
      </c>
      <c r="EH291" s="7">
        <f t="shared" si="732"/>
        <v>1</v>
      </c>
      <c r="EI291" s="7">
        <f t="shared" si="733"/>
        <v>1</v>
      </c>
      <c r="EJ291" s="7">
        <f t="shared" si="866"/>
        <v>1</v>
      </c>
      <c r="EK291" s="7">
        <f t="shared" si="734"/>
        <v>1</v>
      </c>
      <c r="EL291" s="7">
        <f>+Data[[#This Row],[¿El agente explica los términos y condiciones del servicio?28]]</f>
        <v>1</v>
      </c>
      <c r="EM291" s="7">
        <f t="shared" si="735"/>
        <v>1</v>
      </c>
      <c r="EN291" s="7">
        <f>+Data[[#This Row],[¿El agente identifica correctamente la solicitud del cliente? 2]]</f>
        <v>1</v>
      </c>
      <c r="EO291" s="7">
        <f t="shared" si="736"/>
        <v>1</v>
      </c>
      <c r="EP291" s="7">
        <f t="shared" si="737"/>
        <v>1</v>
      </c>
      <c r="EQ291" s="7">
        <f t="shared" si="738"/>
        <v>1</v>
      </c>
      <c r="ER291" s="7">
        <f t="shared" si="867"/>
        <v>1</v>
      </c>
      <c r="ES291" s="7">
        <f t="shared" si="739"/>
        <v>1</v>
      </c>
      <c r="ET291" s="7">
        <f t="shared" si="740"/>
        <v>1</v>
      </c>
      <c r="EU291" s="7">
        <f t="shared" si="868"/>
        <v>1</v>
      </c>
      <c r="EV291" s="7">
        <f t="shared" si="741"/>
        <v>1</v>
      </c>
      <c r="EW291" s="7">
        <f t="shared" si="742"/>
        <v>1</v>
      </c>
      <c r="EX291" s="7">
        <f t="shared" si="836"/>
        <v>1</v>
      </c>
      <c r="EY291" s="7">
        <f t="shared" si="837"/>
        <v>1</v>
      </c>
      <c r="EZ291" s="7">
        <f t="shared" si="743"/>
        <v>1</v>
      </c>
      <c r="FA291" s="7">
        <f t="shared" si="838"/>
        <v>0</v>
      </c>
      <c r="FB291" s="7">
        <f t="shared" si="869"/>
        <v>0</v>
      </c>
      <c r="FC291" s="7">
        <f t="shared" si="870"/>
        <v>0</v>
      </c>
      <c r="FD291" s="7">
        <f t="shared" si="744"/>
        <v>0</v>
      </c>
      <c r="FE291" s="7">
        <f t="shared" si="745"/>
        <v>0</v>
      </c>
      <c r="FF291" s="7">
        <f t="shared" si="746"/>
        <v>1</v>
      </c>
      <c r="FG291" s="7">
        <f t="shared" si="747"/>
        <v>1</v>
      </c>
      <c r="FH291" s="7">
        <f t="shared" si="748"/>
        <v>0</v>
      </c>
      <c r="FI291" s="7">
        <f t="shared" si="749"/>
        <v>0</v>
      </c>
      <c r="FJ291" s="7">
        <f t="shared" si="871"/>
        <v>0</v>
      </c>
      <c r="FK291" s="7">
        <f t="shared" si="750"/>
        <v>1</v>
      </c>
      <c r="FL291" s="7">
        <f>+Data[[#This Row],[¿El agente gestiona la oferta según la campaña vigente?48]]</f>
        <v>1</v>
      </c>
      <c r="FM291" s="7">
        <f t="shared" si="751"/>
        <v>1</v>
      </c>
      <c r="FN291" s="7">
        <f t="shared" si="752"/>
        <v>1</v>
      </c>
      <c r="FO291" s="7">
        <f t="shared" si="753"/>
        <v>1</v>
      </c>
      <c r="FP291" s="7">
        <f t="shared" si="872"/>
        <v>1</v>
      </c>
      <c r="FQ291" s="7">
        <f t="shared" si="754"/>
        <v>1</v>
      </c>
      <c r="FR291" s="7">
        <f>+Data[[#This Row],[¿El agente registra correctamente todas las interacciones?52]]</f>
        <v>1</v>
      </c>
      <c r="FS291" s="7">
        <f t="shared" si="873"/>
        <v>0</v>
      </c>
      <c r="FT291" s="7">
        <f t="shared" si="755"/>
        <v>1</v>
      </c>
      <c r="FU291" s="7">
        <f>+Data[[#This Row],[¿El agente confirma la titularidad del cliente adecuadamente?53]]</f>
        <v>1</v>
      </c>
      <c r="FV291" s="242">
        <f t="shared" si="756"/>
        <v>1</v>
      </c>
      <c r="FW291" s="242">
        <f t="shared" si="757"/>
        <v>1</v>
      </c>
      <c r="FX291" s="7">
        <f t="shared" si="874"/>
        <v>1</v>
      </c>
      <c r="FY291" s="242">
        <f t="shared" si="758"/>
        <v>1</v>
      </c>
      <c r="FZ291" s="7">
        <f>+Data[[#This Row],[¿El agente evita compartir información sensible?56]]</f>
        <v>1</v>
      </c>
      <c r="GA291" s="7">
        <f t="shared" si="875"/>
        <v>1</v>
      </c>
      <c r="GB291" s="7">
        <f t="shared" si="876"/>
        <v>4.4999999999999998E-2</v>
      </c>
      <c r="GC291" s="7">
        <f t="shared" si="877"/>
        <v>0</v>
      </c>
      <c r="GD291" s="234">
        <f t="shared" si="878"/>
        <v>0</v>
      </c>
      <c r="GE291" s="234">
        <f t="shared" si="879"/>
        <v>0.3</v>
      </c>
      <c r="GF291" s="7">
        <f t="shared" si="880"/>
        <v>0.34499999999999997</v>
      </c>
      <c r="GG291">
        <f>1</f>
        <v>1</v>
      </c>
      <c r="GH291">
        <f t="shared" si="759"/>
        <v>1</v>
      </c>
      <c r="GI291" t="str">
        <f t="shared" si="760"/>
        <v/>
      </c>
      <c r="GJ291" t="str">
        <f t="shared" si="761"/>
        <v/>
      </c>
      <c r="GK291" t="str">
        <f t="shared" si="762"/>
        <v/>
      </c>
      <c r="GN291" t="str">
        <f t="shared" si="763"/>
        <v xml:space="preserve">¿El agente se comunica con claridad y estructura? </v>
      </c>
      <c r="GO291" t="str">
        <f t="shared" si="764"/>
        <v/>
      </c>
      <c r="GP291" t="str">
        <f t="shared" si="765"/>
        <v/>
      </c>
      <c r="GQ291" t="str">
        <f t="shared" si="766"/>
        <v/>
      </c>
      <c r="GR291" t="str">
        <f t="shared" si="767"/>
        <v/>
      </c>
      <c r="GS291" t="str">
        <f t="shared" si="768"/>
        <v/>
      </c>
      <c r="GT291" t="str">
        <f t="shared" si="769"/>
        <v xml:space="preserve">¿El agente gestiona bien el tiempo de la interacción? </v>
      </c>
      <c r="GU291" t="e">
        <f>IF(#REF!="No",#REF!,"")</f>
        <v>#REF!</v>
      </c>
      <c r="GV291" t="str">
        <f t="shared" si="770"/>
        <v/>
      </c>
      <c r="GW291" t="str">
        <f t="shared" si="771"/>
        <v/>
      </c>
      <c r="GX291" t="str">
        <f t="shared" si="772"/>
        <v/>
      </c>
      <c r="GY291" t="str">
        <f t="shared" si="773"/>
        <v/>
      </c>
      <c r="GZ291" t="str">
        <f t="shared" si="774"/>
        <v/>
      </c>
      <c r="HA291" t="str">
        <f t="shared" si="775"/>
        <v/>
      </c>
      <c r="HB291" t="str">
        <f t="shared" si="776"/>
        <v/>
      </c>
      <c r="HC291" t="str">
        <f t="shared" si="777"/>
        <v/>
      </c>
      <c r="HD291" t="str">
        <f t="shared" si="778"/>
        <v/>
      </c>
      <c r="HE291" t="str">
        <f t="shared" si="779"/>
        <v/>
      </c>
      <c r="HF291" t="str">
        <f t="shared" si="780"/>
        <v/>
      </c>
      <c r="HG291" t="str">
        <f t="shared" si="781"/>
        <v/>
      </c>
      <c r="HH291" t="str">
        <f t="shared" si="782"/>
        <v/>
      </c>
      <c r="HI291" t="str">
        <f t="shared" si="783"/>
        <v/>
      </c>
      <c r="HJ291" t="str">
        <f t="shared" si="784"/>
        <v/>
      </c>
      <c r="HK291" t="str">
        <f t="shared" si="785"/>
        <v/>
      </c>
      <c r="HL291" t="str">
        <f t="shared" si="786"/>
        <v/>
      </c>
      <c r="HM291" t="str">
        <f t="shared" si="787"/>
        <v/>
      </c>
      <c r="HN291" t="str">
        <f t="shared" si="788"/>
        <v/>
      </c>
      <c r="HO291" t="str">
        <f t="shared" si="789"/>
        <v/>
      </c>
      <c r="HP291" t="str">
        <f t="shared" si="790"/>
        <v/>
      </c>
      <c r="HQ291" t="e">
        <f>IF(#REF!="No",#REF!,"")</f>
        <v>#REF!</v>
      </c>
      <c r="HR291" t="e">
        <f>IF(#REF!="No",#REF!,"")</f>
        <v>#REF!</v>
      </c>
      <c r="HS291" t="str">
        <f t="shared" si="791"/>
        <v xml:space="preserve">¿El agente ofrece adecuadamente un producto adicional? </v>
      </c>
      <c r="HT291" t="str">
        <f t="shared" si="792"/>
        <v xml:space="preserve">¿El agente realiza venta cruzada cuando corresponde? </v>
      </c>
      <c r="HU291" t="str">
        <f t="shared" si="793"/>
        <v/>
      </c>
      <c r="HV291" t="str">
        <f t="shared" si="794"/>
        <v/>
      </c>
      <c r="HW291" t="str">
        <f t="shared" si="795"/>
        <v xml:space="preserve">¿El agente realiza seguimiento adecuado al caso o solicitud? </v>
      </c>
      <c r="HX291" t="str">
        <f t="shared" si="796"/>
        <v xml:space="preserve">¿El agente maneja correctamente las objeciones del cliente? </v>
      </c>
      <c r="HY291" t="str">
        <f t="shared" si="797"/>
        <v/>
      </c>
      <c r="HZ291" t="str">
        <f t="shared" si="798"/>
        <v/>
      </c>
      <c r="IA291" t="str">
        <f t="shared" si="799"/>
        <v/>
      </c>
      <c r="IB291" t="str">
        <f t="shared" si="800"/>
        <v/>
      </c>
      <c r="IC291" t="str">
        <f t="shared" si="801"/>
        <v/>
      </c>
      <c r="ID291" t="str">
        <f t="shared" si="802"/>
        <v/>
      </c>
      <c r="IE291" t="str">
        <f t="shared" si="803"/>
        <v/>
      </c>
      <c r="IF291" t="str">
        <f t="shared" si="804"/>
        <v/>
      </c>
      <c r="IG291" t="str">
        <f t="shared" si="805"/>
        <v/>
      </c>
      <c r="IH291" t="str">
        <f>A291&amp;" "&amp;F291&amp;" "&amp;Data[[#This Row],[mes]]</f>
        <v>Kevin Ameth Torres Banda Outbound jun-26</v>
      </c>
      <c r="II291">
        <f>COUNTIF($IH290:$IH709,IH291)</f>
        <v>2</v>
      </c>
      <c r="IJ291">
        <f t="shared" si="881"/>
        <v>0</v>
      </c>
      <c r="IK291">
        <f>IF(Data[[#This Row],[Muestra Critica]]&gt;0,Data[[#This Row],[Muestra Critica]],"")</f>
        <v>1</v>
      </c>
      <c r="IL291">
        <f>IF(IK291="","",COUNTIF($IK$3:$IK709,IK291))</f>
        <v>397</v>
      </c>
      <c r="IM291">
        <f t="shared" si="882"/>
        <v>0</v>
      </c>
      <c r="IN291" t="str">
        <f t="shared" si="839"/>
        <v>jun-26</v>
      </c>
      <c r="IS291" t="str">
        <f ca="1">IFERROR(_xlfn.XLOOKUP(A:A,HC!B:B,HC!E:E,,0),0)</f>
        <v>&gt; 60 dias</v>
      </c>
    </row>
    <row r="292" spans="1:253" ht="15.5">
      <c r="A292" s="235" t="s">
        <v>290</v>
      </c>
      <c r="B292" s="235">
        <v>67211081</v>
      </c>
      <c r="C292" s="236">
        <v>46195</v>
      </c>
      <c r="D292" s="235" t="s">
        <v>441</v>
      </c>
      <c r="E292" s="205" t="s">
        <v>433</v>
      </c>
      <c r="F292" s="235" t="s">
        <v>32</v>
      </c>
      <c r="G292" s="235" t="s">
        <v>436</v>
      </c>
      <c r="H292" s="235" t="s">
        <v>526</v>
      </c>
      <c r="I292" s="237" t="s">
        <v>447</v>
      </c>
      <c r="J292" s="78" t="s">
        <v>33</v>
      </c>
      <c r="K292" s="78" t="s">
        <v>33</v>
      </c>
      <c r="L292" s="78" t="s">
        <v>33</v>
      </c>
      <c r="M292" s="78" t="s">
        <v>33</v>
      </c>
      <c r="N292" s="78" t="s">
        <v>33</v>
      </c>
      <c r="O292" s="78" t="s">
        <v>33</v>
      </c>
      <c r="P292" s="78" t="s">
        <v>33</v>
      </c>
      <c r="Q292" s="78" t="s">
        <v>33</v>
      </c>
      <c r="R292" s="78" t="s">
        <v>33</v>
      </c>
      <c r="S292" s="78" t="s">
        <v>33</v>
      </c>
      <c r="T292" s="78" t="s">
        <v>33</v>
      </c>
      <c r="U292" s="78" t="s">
        <v>33</v>
      </c>
      <c r="V292" s="78" t="s">
        <v>33</v>
      </c>
      <c r="W292" s="78" t="s">
        <v>33</v>
      </c>
      <c r="X292" s="78" t="s">
        <v>33</v>
      </c>
      <c r="Y292" t="s">
        <v>34</v>
      </c>
      <c r="Z292" t="s">
        <v>33</v>
      </c>
      <c r="AA292" t="s">
        <v>33</v>
      </c>
      <c r="AB292" t="s">
        <v>33</v>
      </c>
      <c r="AC292" t="s">
        <v>33</v>
      </c>
      <c r="AD292" t="s">
        <v>33</v>
      </c>
      <c r="AE292" t="s">
        <v>33</v>
      </c>
      <c r="AF292" t="s">
        <v>33</v>
      </c>
      <c r="AG292" t="s">
        <v>33</v>
      </c>
      <c r="AH292" t="s">
        <v>33</v>
      </c>
      <c r="AI292" t="s">
        <v>33</v>
      </c>
      <c r="AJ292" t="s">
        <v>33</v>
      </c>
      <c r="AK292" t="s">
        <v>33</v>
      </c>
      <c r="AL292" t="s">
        <v>33</v>
      </c>
      <c r="AM292" t="s">
        <v>33</v>
      </c>
      <c r="AN292" t="s">
        <v>33</v>
      </c>
      <c r="AO292" t="s">
        <v>33</v>
      </c>
      <c r="AP292" t="s">
        <v>33</v>
      </c>
      <c r="AQ292" s="169" t="s">
        <v>33</v>
      </c>
      <c r="AR292" t="s">
        <v>33</v>
      </c>
      <c r="AS292" t="s">
        <v>34</v>
      </c>
      <c r="AT292" t="s">
        <v>33</v>
      </c>
      <c r="AU292" t="s">
        <v>33</v>
      </c>
      <c r="AV292" t="s">
        <v>33</v>
      </c>
      <c r="AW292" t="s">
        <v>33</v>
      </c>
      <c r="AX292" t="s">
        <v>33</v>
      </c>
      <c r="AY292" t="s">
        <v>33</v>
      </c>
      <c r="AZ292" t="s">
        <v>33</v>
      </c>
      <c r="BA292" t="s">
        <v>33</v>
      </c>
      <c r="BB292" t="s">
        <v>33</v>
      </c>
      <c r="BC292" t="s">
        <v>33</v>
      </c>
      <c r="BD292" t="s">
        <v>33</v>
      </c>
      <c r="BE292" t="s">
        <v>33</v>
      </c>
      <c r="BF292" t="s">
        <v>33</v>
      </c>
      <c r="BH292" s="233" t="str">
        <f>Data[[#This Row],[Tipo de Muestra]]</f>
        <v>Critica</v>
      </c>
      <c r="BK292">
        <f t="shared" ref="BK292:BK323" si="883">IF(OR(J292="Si",J292="N/A"),1,0)</f>
        <v>1</v>
      </c>
      <c r="BL292">
        <f t="shared" ref="BL292:BL323" si="884">IF(OR(K292="Si",K292="N/A"),1,0)</f>
        <v>1</v>
      </c>
      <c r="BM292">
        <f t="shared" ref="BM292:BM323" si="885">IF(OR(L292="Si",L292="N/A"),1,0)</f>
        <v>1</v>
      </c>
      <c r="BN292">
        <f t="shared" ref="BN292:BN323" si="886">IF(OR(M292="Si",M292="N/A"),1,0)</f>
        <v>1</v>
      </c>
      <c r="BO292">
        <f t="shared" ref="BO292:BO323" si="887">IF(OR(N292="Si",N292="N/A"),1,0)</f>
        <v>1</v>
      </c>
      <c r="BP292">
        <f t="shared" ref="BP292:BP323" si="888">IF(OR(O292="Si",O292="N/A"),1,0)</f>
        <v>1</v>
      </c>
      <c r="BQ292">
        <f t="shared" ref="BQ292:BQ323" si="889">IF(OR(P292="Si",P292="N/A"),1,0)</f>
        <v>1</v>
      </c>
      <c r="BR292">
        <f t="shared" ref="BR292:BR323" si="890">IF(OR(Q292="Si",Q292="N/A"),1,0)</f>
        <v>1</v>
      </c>
      <c r="BS292">
        <f t="shared" ref="BS292:BS323" si="891">IF(OR(R292="Si",R292="N/A"),1,0)</f>
        <v>1</v>
      </c>
      <c r="BT292">
        <f t="shared" ref="BT292:BT323" si="892">IF(OR(S292="Si",S292="N/A"),1,0)</f>
        <v>1</v>
      </c>
      <c r="BU292">
        <f t="shared" ref="BU292:BU323" si="893">IF(OR(T292="Si",T292="N/A"),1,0)</f>
        <v>1</v>
      </c>
      <c r="BV292">
        <f t="shared" ref="BV292:BV323" si="894">IF(OR(U292="Si",U292="N/A"),1,0)</f>
        <v>1</v>
      </c>
      <c r="BW292">
        <f t="shared" ref="BW292:BW323" si="895">IF(OR(V292="Si",V292="N/A"),1,0)</f>
        <v>1</v>
      </c>
      <c r="BX292">
        <f t="shared" ref="BX292:BX323" si="896">IF(OR(W292="Si",W292="N/A"),1,0)</f>
        <v>1</v>
      </c>
      <c r="BY292">
        <f t="shared" ref="BY292:BY323" si="897">IF(OR(X292="Si",X292="N/A"),1,0)</f>
        <v>1</v>
      </c>
      <c r="BZ292">
        <f t="shared" ref="BZ292:BZ323" si="898">IF(OR(Y292="Si",Y292="N/A"),1,0)</f>
        <v>0</v>
      </c>
      <c r="CA292">
        <f t="shared" ref="CA292:CA323" si="899">IF(OR(Z292="Si",Z292="N/A"),1,0)</f>
        <v>1</v>
      </c>
      <c r="CB292">
        <f t="shared" ref="CB292:CB323" si="900">IF(OR(AA292="Si",AA292="N/A"),1,0)</f>
        <v>1</v>
      </c>
      <c r="CC292">
        <f t="shared" ref="CC292:CC323" si="901">IF(OR(AB292="Si",AB292="N/A"),1,0)</f>
        <v>1</v>
      </c>
      <c r="CD292">
        <f t="shared" ref="CD292:CD323" si="902">IF(OR(AC292="Si",AC292="N/A"),1,0)</f>
        <v>1</v>
      </c>
      <c r="CE292">
        <f t="shared" ref="CE292:CE323" si="903">IF(OR(AD292="Si",AD292="N/A"),1,0)</f>
        <v>1</v>
      </c>
      <c r="CF292">
        <f t="shared" ref="CF292:CF323" si="904">IF(OR(AF292="Si",AF292="N/A"),1,0)</f>
        <v>1</v>
      </c>
      <c r="CG292">
        <f t="shared" ref="CG292:CG323" si="905">IF(OR(AG292="Si",AG292="N/A"),1,0)</f>
        <v>1</v>
      </c>
      <c r="CH292">
        <f t="shared" ref="CH292:CH323" si="906">IF(OR(AH292="Si",AH292="N/A"),1,0)</f>
        <v>1</v>
      </c>
      <c r="CI292">
        <f t="shared" ref="CI292:CI323" si="907">IF(OR(AI292="Si",AI292="N/A"),1,0)</f>
        <v>1</v>
      </c>
      <c r="CJ292">
        <f t="shared" ref="CJ292:CJ323" si="908">IF(OR(AJ292="Si",AJ292="N/A"),1,0)</f>
        <v>1</v>
      </c>
      <c r="CK292">
        <f t="shared" ref="CK292:CK323" si="909">IF(OR(AK292="Si",AK292="N/A"),1,0)</f>
        <v>1</v>
      </c>
      <c r="CL292">
        <f t="shared" ref="CL292:CL323" si="910">IF(OR(AL292="Si",AL292="N/A"),1,0)</f>
        <v>1</v>
      </c>
      <c r="CM292">
        <f t="shared" ref="CM292:CM323" si="911">IF(OR(AM292="Si",AM292="N/A"),1,0)</f>
        <v>1</v>
      </c>
      <c r="CN292">
        <f t="shared" ref="CN292:CN323" si="912">IF(OR(AN292="Si",AN292="N/A"),1,0)</f>
        <v>1</v>
      </c>
      <c r="CO292">
        <f t="shared" ref="CO292:CO323" si="913">IF(OR(AO292="Si",AO292="N/A"),1,0)</f>
        <v>1</v>
      </c>
      <c r="CP292">
        <f t="shared" ref="CP292:CP323" si="914">IF(OR(AP292="Si",AP292="N/A"),1,0)</f>
        <v>1</v>
      </c>
      <c r="CQ292">
        <f t="shared" ref="CQ292:CQ323" si="915">IF(OR(AP292="Si",AP292="N/A"),1,0)</f>
        <v>1</v>
      </c>
      <c r="CR292">
        <f t="shared" ref="CR292:CR323" si="916">IF(OR(AR292="Si",AR292="N/A"),1,0)</f>
        <v>1</v>
      </c>
      <c r="CS292">
        <f t="shared" ref="CS292:CS323" si="917">IF(OR(AS292="Si",AS292="N/A"),1,0)</f>
        <v>0</v>
      </c>
      <c r="CT292">
        <f t="shared" ref="CT292:CT323" si="918">IF(OR(AT292="Si",AT292="N/A"),1,0)</f>
        <v>1</v>
      </c>
      <c r="CU292">
        <f t="shared" ref="CU292:CU323" si="919">IF(OR(AU292="Si",AU292="N/A"),1,0)</f>
        <v>1</v>
      </c>
      <c r="CV292">
        <f t="shared" ref="CV292:CV323" si="920">IF(OR(AV292="Si",AV292="N/A"),1,0)</f>
        <v>1</v>
      </c>
      <c r="CW292">
        <f t="shared" ref="CW292:CW323" si="921">IF(OR(AW292="Si",AW292="N/A"),1,0)</f>
        <v>1</v>
      </c>
      <c r="CX292">
        <f t="shared" ref="CX292:CX323" si="922">IF(OR(AX292="Si",AX292="N/A"),1,0)</f>
        <v>1</v>
      </c>
      <c r="CY292">
        <f t="shared" ref="CY292:CY323" si="923">IF(OR(AY292="Si",AY292="N/A"),1,0)</f>
        <v>1</v>
      </c>
      <c r="CZ292">
        <f t="shared" ref="CZ292:CZ323" si="924">IF(OR(AZ292="Si",AZ292="N/A"),1,0)</f>
        <v>1</v>
      </c>
      <c r="DA292">
        <f t="shared" ref="DA292:DA323" si="925">IF(OR(BA292="Si",BA292="N/A"),1,0)</f>
        <v>1</v>
      </c>
      <c r="DB292">
        <f t="shared" ref="DB292:DB323" si="926">IF(OR(BB292="Si",BB292="N/A"),1,0)</f>
        <v>1</v>
      </c>
      <c r="DC292">
        <f t="shared" ref="DC292:DC323" si="927">IF(OR(BC292="Si",BC292="N/A"),1,0)</f>
        <v>1</v>
      </c>
      <c r="DD292">
        <f t="shared" ref="DD292:DD323" si="928">IF(OR(BD292="Si",BD292="N/A"),1,0)</f>
        <v>1</v>
      </c>
      <c r="DE292">
        <f t="shared" ref="DE292:DE323" si="929">IF(OR(BE292="Si",BE292="N/A"),1,0)</f>
        <v>1</v>
      </c>
      <c r="DF292">
        <f t="shared" ref="DF292:DF323" si="930">IF(OR(BE292="Si",BE292="N/A"),1,0)</f>
        <v>1</v>
      </c>
      <c r="DG292">
        <f t="shared" ref="DG292:DG323" si="931">IF(OR(BF292="Si",BF292="N/A"),1,0)</f>
        <v>1</v>
      </c>
      <c r="DH292" s="7">
        <f t="shared" ref="DH292:DH323" si="932">IF((J292="No"),0,$DH$2)</f>
        <v>0.15</v>
      </c>
      <c r="DI292" s="7">
        <f t="shared" ref="DI292:DI323" si="933">IF((K292="No"),0,$DH$2)</f>
        <v>0.15</v>
      </c>
      <c r="DJ292" s="7">
        <f t="shared" ref="DJ292:DJ323" si="934">IF((L292="No"),0,$DH$2)</f>
        <v>0.15</v>
      </c>
      <c r="DK292" s="7">
        <f t="shared" ref="DK292:DK323" si="935">IF(MIN(DH292:DJ292)=0,0,15%)</f>
        <v>0.15</v>
      </c>
      <c r="DL292" s="7">
        <f t="shared" ref="DL292:DL323" si="936">IF((M292="No"),0,$DL$2)</f>
        <v>0.3</v>
      </c>
      <c r="DM292" s="7">
        <f t="shared" ref="DM292:DM323" si="937">IF((N292="No"),0,$DL$2)</f>
        <v>0.3</v>
      </c>
      <c r="DN292" s="7">
        <f t="shared" ref="DN292:DN323" si="938">IF((O292="No"),0,$DL$2)</f>
        <v>0.3</v>
      </c>
      <c r="DO292" s="7">
        <f t="shared" ref="DO292:DO323" si="939">IF((P292="No"),0,$DL$2)</f>
        <v>0.3</v>
      </c>
      <c r="DP292" s="7">
        <f>IF(MIN(Data[[#This Row],[¿El agente demuestra escucha activa durante la gestión?6]:[¿El agente parafrasea para confirmar entendimiento?9]])=0,0,30%)</f>
        <v>0.3</v>
      </c>
      <c r="DQ292" s="7">
        <f t="shared" ref="DQ292:DQ323" si="940">IF((Q292="No"),0,$DQ$2)</f>
        <v>0.3</v>
      </c>
      <c r="DR292" s="7">
        <f t="shared" ref="DR292:DR323" si="941">IF((R292="No"),0,$DQ$2)</f>
        <v>0.3</v>
      </c>
      <c r="DS292" s="7">
        <f t="shared" ref="DS292:DS323" si="942">IF((S292="No"),0,$DQ$2)</f>
        <v>0.3</v>
      </c>
      <c r="DT292" s="7">
        <f t="shared" ref="DT292:DT323" si="943">IF((T292="No"),0,$DQ$2)</f>
        <v>0.3</v>
      </c>
      <c r="DU292" s="7">
        <f>IF(MIN(Data[[#This Row],[¿El agente adapta su comunicación al cliente?11]:[¿El agente utiliza el plural corporativo correctamente?14]])=0,0,30%)</f>
        <v>0.3</v>
      </c>
      <c r="DV292" s="7">
        <f t="shared" ref="DV292:DV323" si="944">IF((U292="No"),0,$DV$2)</f>
        <v>0.25</v>
      </c>
      <c r="DW292" s="7">
        <f t="shared" ref="DW292:DW323" si="945">IF(MIN(DV292)=0,0,25%)</f>
        <v>0.25</v>
      </c>
      <c r="DX292" s="7">
        <f t="shared" ref="DX292:DX323" si="946">IF(SUM(DK292,DP292,DU292,DW292)&gt;335%,100%,SUM(DK292,DP292,DU292,DW292)/100%)</f>
        <v>1</v>
      </c>
      <c r="DY292" s="7">
        <f t="shared" ref="DY292:DY323" si="947">IF((V292="No"),0,$DY$2)</f>
        <v>1</v>
      </c>
      <c r="DZ292" s="7">
        <f t="shared" ref="DZ292:DZ323" si="948">IF((W292="No"),0,$DY$2)</f>
        <v>1</v>
      </c>
      <c r="EA292" s="7">
        <f t="shared" ref="EA292:EA323" si="949">IF((Y292="No"),0,$DY$2)</f>
        <v>0</v>
      </c>
      <c r="EB292" s="7">
        <f t="shared" ref="EB292:EB323" si="950">IF((Y292="No"),0,$DY$2)</f>
        <v>0</v>
      </c>
      <c r="EC292" s="7">
        <f t="shared" ref="EC292:EC323" si="951">IF(SUM(DY292:EB292)=400%,100%,0%)</f>
        <v>0</v>
      </c>
      <c r="ED292" s="7">
        <f t="shared" ref="ED292:ED323" si="952">IF((Z292="No"),0,$DY$2)</f>
        <v>1</v>
      </c>
      <c r="EE292" s="7">
        <f t="shared" ref="EE292:EE323" si="953">IF((AA292="No"),0,$DY$2)</f>
        <v>1</v>
      </c>
      <c r="EF292" s="7">
        <f>IF(SUM(Data[[#This Row],[¿El agente presenta correctamente los beneficios del producto?23]:[¿El agente comunica beneficios emocionales al cliente?24]])=200%,100%,0%)</f>
        <v>1</v>
      </c>
      <c r="EG292" s="7">
        <f t="shared" ref="EG292:EG323" si="954">IF((AB292="No"),0,$DY$2)</f>
        <v>1</v>
      </c>
      <c r="EH292" s="7">
        <f t="shared" ref="EH292:EH323" si="955">IF((AC292="No"),0,$DY$2)</f>
        <v>1</v>
      </c>
      <c r="EI292" s="7">
        <f t="shared" ref="EI292:EI323" si="956">IF((AD292="No"),0,$DY$2)</f>
        <v>1</v>
      </c>
      <c r="EJ292" s="7">
        <f t="shared" ref="EJ292:EJ323" si="957">IF(SUM(EG292:EI292)=300%,100%,0%)</f>
        <v>1</v>
      </c>
      <c r="EK292" s="7">
        <f t="shared" ref="EK292:EK323" si="958">IF((AE292="No"),0,$DY$2)</f>
        <v>1</v>
      </c>
      <c r="EL292" s="7">
        <f>+Data[[#This Row],[¿El agente explica los términos y condiciones del servicio?28]]</f>
        <v>1</v>
      </c>
      <c r="EM292" s="7">
        <f t="shared" ref="EM292:EM323" si="959">IF((AF292="No"),0,$DY$2)</f>
        <v>1</v>
      </c>
      <c r="EN292" s="7">
        <f>+Data[[#This Row],[¿El agente identifica correctamente la solicitud del cliente? 2]]</f>
        <v>1</v>
      </c>
      <c r="EO292" s="7">
        <f t="shared" ref="EO292:EO323" si="960">IF((AG292="No"),0,$DY$2)</f>
        <v>1</v>
      </c>
      <c r="EP292" s="7">
        <f t="shared" ref="EP292:EP323" si="961">IF((AH292="No"),0,$DY$2)</f>
        <v>1</v>
      </c>
      <c r="EQ292" s="7">
        <f t="shared" ref="EQ292:EQ323" si="962">IF((AI292="No"),0,$DY$2)</f>
        <v>1</v>
      </c>
      <c r="ER292" s="7">
        <f t="shared" ref="ER292:ER323" si="963">IF(SUM(EO292:EQ292)=300%,100%,0%)</f>
        <v>1</v>
      </c>
      <c r="ES292" s="7">
        <f t="shared" ref="ES292:ES323" si="964">IF((AJ292="No"),0,$DY$2)</f>
        <v>1</v>
      </c>
      <c r="ET292" s="7">
        <f t="shared" ref="ET292:ET323" si="965">IF((AK292="No"),0,$DY$2)</f>
        <v>1</v>
      </c>
      <c r="EU292" s="7">
        <f t="shared" ref="EU292:EU323" si="966">IF(SUM(ES292:ET292)=200%,100%,0%)</f>
        <v>1</v>
      </c>
      <c r="EV292" s="7">
        <f t="shared" ref="EV292:EV323" si="967">IF((AL292="No"),0,$DY$2)</f>
        <v>1</v>
      </c>
      <c r="EW292" s="7">
        <f t="shared" ref="EW292:EW323" si="968">IF((AM292="No"),0,$DY$2)</f>
        <v>1</v>
      </c>
      <c r="EX292" s="7">
        <f t="shared" ref="EX292:EX323" si="969">IF((AO292="No"),0,$DY$2)</f>
        <v>1</v>
      </c>
      <c r="EY292" s="7">
        <f t="shared" ref="EY292:EY323" si="970">IF((AP292="No"),0,$DY$2)</f>
        <v>1</v>
      </c>
      <c r="EZ292" s="7">
        <f t="shared" ref="EZ292:EZ323" si="971">IF((AP292="No"),0,$DY$2)</f>
        <v>1</v>
      </c>
      <c r="FA292" s="7">
        <f t="shared" ref="FA292:FA323" si="972">IF((AR292="No"),0,$DY$2)</f>
        <v>1</v>
      </c>
      <c r="FB292" s="7">
        <f t="shared" ref="FB292:FB323" si="973">IF(SUM(EV292:FA292)=600%,100%,0%)</f>
        <v>1</v>
      </c>
      <c r="FC292" s="7">
        <f t="shared" ref="FC292:FC323" si="974">IF(SUM(EC292,EF292,EL292,EJ292,EN292,ER292,EU292,FB292)=800%,100%,0%)</f>
        <v>0</v>
      </c>
      <c r="FD292" s="7">
        <f t="shared" ref="FD292:FD323" si="975">IF((AR292="No"),0,$DY$2)</f>
        <v>1</v>
      </c>
      <c r="FE292" s="7">
        <f t="shared" ref="FE292:FE323" si="976">IF((AS292="No"),0,$DY$2)</f>
        <v>0</v>
      </c>
      <c r="FF292" s="7">
        <f t="shared" ref="FF292:FF323" si="977">IF((AT292="No"),0,$DY$2)</f>
        <v>1</v>
      </c>
      <c r="FG292" s="7">
        <f t="shared" ref="FG292:FG323" si="978">IF((AU292="No"),0,$DY$2)</f>
        <v>1</v>
      </c>
      <c r="FH292" s="7">
        <f t="shared" ref="FH292:FH323" si="979">IF((AV292="No"),0,$DY$2)</f>
        <v>1</v>
      </c>
      <c r="FI292" s="7">
        <f t="shared" ref="FI292:FI323" si="980">IF((AW292="No"),0,$DY$2)</f>
        <v>1</v>
      </c>
      <c r="FJ292" s="7">
        <f t="shared" ref="FJ292:FJ323" si="981">IF(SUM(FD292:FI292)=600%,100%,)</f>
        <v>0</v>
      </c>
      <c r="FK292" s="7">
        <f t="shared" ref="FK292:FK323" si="982">IF((AX292="No"),0,$DY$2)</f>
        <v>1</v>
      </c>
      <c r="FL292" s="7">
        <f>+Data[[#This Row],[¿El agente gestiona la oferta según la campaña vigente?48]]</f>
        <v>1</v>
      </c>
      <c r="FM292" s="7">
        <f t="shared" ref="FM292:FM323" si="983">IF((AY292="No"),0,$DY$2)</f>
        <v>1</v>
      </c>
      <c r="FN292" s="7">
        <f t="shared" ref="FN292:FN323" si="984">IF((AZ292="No"),0,$DY$2)</f>
        <v>1</v>
      </c>
      <c r="FO292" s="7">
        <f t="shared" ref="FO292:FO323" si="985">IF((BA292="No"),0,$DY$2)</f>
        <v>1</v>
      </c>
      <c r="FP292" s="7">
        <f t="shared" ref="FP292:FP323" si="986">IF(SUM(FM292:FO292)=300%,100%,)</f>
        <v>1</v>
      </c>
      <c r="FQ292" s="7">
        <f t="shared" ref="FQ292:FQ323" si="987">IF((BB292="No"),0,$DY$2)</f>
        <v>1</v>
      </c>
      <c r="FR292" s="7">
        <f>+Data[[#This Row],[¿El agente registra correctamente todas las interacciones?52]]</f>
        <v>1</v>
      </c>
      <c r="FS292" s="7">
        <f t="shared" ref="FS292:FS323" si="988">IF(SUM(FJ292,FL292,FP292,FR292)=400%,100%,0)</f>
        <v>0</v>
      </c>
      <c r="FT292" s="7">
        <f t="shared" ref="FT292:FT323" si="989">IF((BC292="No"),0,$DY$2)</f>
        <v>1</v>
      </c>
      <c r="FU292" s="7">
        <f>+Data[[#This Row],[¿El agente confirma la titularidad del cliente adecuadamente?53]]</f>
        <v>1</v>
      </c>
      <c r="FV292" s="242">
        <f t="shared" ref="FV292:FV323" si="990">IF((BD292="No"),0,$DY$2)</f>
        <v>1</v>
      </c>
      <c r="FW292" s="242">
        <f t="shared" ref="FW292:FW323" si="991">IF((BE292="No"),0,$DY$2)</f>
        <v>1</v>
      </c>
      <c r="FX292" s="7">
        <f t="shared" ref="FX292:FX323" si="992">IF(SUM(FV292:FW292)=200%,100%,)</f>
        <v>1</v>
      </c>
      <c r="FY292" s="242">
        <f t="shared" ref="FY292:FY323" si="993">IF((BF292="No"),0,$DY$2)</f>
        <v>1</v>
      </c>
      <c r="FZ292" s="7">
        <f>+Data[[#This Row],[¿El agente evita compartir información sensible?56]]</f>
        <v>1</v>
      </c>
      <c r="GA292" s="7">
        <f t="shared" ref="GA292:GA323" si="994">IF(SUM(FU292,FX292,FZ292)=300%,100%,)</f>
        <v>1</v>
      </c>
      <c r="GB292" s="7">
        <f t="shared" ref="GB292:GB323" si="995">$GB$2*DX292</f>
        <v>0.1</v>
      </c>
      <c r="GC292" s="7">
        <f t="shared" ref="GC292:GC323" si="996">$GC$2*FC292</f>
        <v>0</v>
      </c>
      <c r="GD292" s="234">
        <f t="shared" ref="GD292:GD323" si="997">$GD$2*FS292</f>
        <v>0</v>
      </c>
      <c r="GE292" s="234">
        <f t="shared" ref="GE292:GE323" si="998">$GE$2*GA292</f>
        <v>0.3</v>
      </c>
      <c r="GF292" s="7">
        <f t="shared" ref="GF292:GF323" si="999">SUM(GB292:GE292)</f>
        <v>0.4</v>
      </c>
      <c r="GG292">
        <f>1</f>
        <v>1</v>
      </c>
      <c r="GH292">
        <f t="shared" ref="GH292:GH323" si="1000">IF((BH292="Critica"),1,0)</f>
        <v>1</v>
      </c>
      <c r="GI292" t="str">
        <f t="shared" ref="GI292:GI323" si="1001">IF(J292="No",J$3,"")</f>
        <v/>
      </c>
      <c r="GJ292" t="str">
        <f t="shared" ref="GJ292:GJ323" si="1002">IF(K292="No",K$3,"")</f>
        <v/>
      </c>
      <c r="GK292" t="str">
        <f t="shared" ref="GK292:GK323" si="1003">IF(L292="No",L$3,"")</f>
        <v/>
      </c>
      <c r="GN292" t="str">
        <f t="shared" ref="GN292:GN323" si="1004">IF(O292="No",O$3,"")</f>
        <v/>
      </c>
      <c r="GO292" t="str">
        <f t="shared" ref="GO292:GO323" si="1005">IF(P292="No",P$3,"")</f>
        <v/>
      </c>
      <c r="GP292" t="str">
        <f t="shared" ref="GP292:GP323" si="1006">IF(Q292="No",Q$3,"")</f>
        <v/>
      </c>
      <c r="GQ292" t="str">
        <f t="shared" ref="GQ292:GQ323" si="1007">IF(R292="No",R$3,"")</f>
        <v/>
      </c>
      <c r="GR292" t="str">
        <f t="shared" ref="GR292:GR323" si="1008">IF(S292="No",S$3,"")</f>
        <v/>
      </c>
      <c r="GS292" t="str">
        <f t="shared" ref="GS292:GS323" si="1009">IF(T292="No",T$3,"")</f>
        <v/>
      </c>
      <c r="GT292" t="str">
        <f t="shared" ref="GT292:GT323" si="1010">IF(U292="No",U$3,"")</f>
        <v/>
      </c>
      <c r="GU292" t="e">
        <f>IF(#REF!="No",#REF!,"")</f>
        <v>#REF!</v>
      </c>
      <c r="GV292" t="str">
        <f t="shared" ref="GV292:GV323" si="1011">IF(V292="No",V$3,"")</f>
        <v/>
      </c>
      <c r="GW292" t="str">
        <f t="shared" ref="GW292:GW323" si="1012">IF(W292="No",W$3,"")</f>
        <v/>
      </c>
      <c r="GX292" t="str">
        <f t="shared" ref="GX292:GX323" si="1013">IF(X292="No",X$3,"")</f>
        <v/>
      </c>
      <c r="GY292" t="str">
        <f t="shared" ref="GY292:GY323" si="1014">IF(Y292="No",Y$3,"")</f>
        <v xml:space="preserve">¿El agente explica el ciclo de facturación adecuadamente? </v>
      </c>
      <c r="GZ292" t="str">
        <f t="shared" ref="GZ292:GZ323" si="1015">IF(Z292="No",Z$3,"")</f>
        <v/>
      </c>
      <c r="HA292" t="str">
        <f t="shared" ref="HA292:HA323" si="1016">IF(AA292="No",AA$3,"")</f>
        <v/>
      </c>
      <c r="HB292" t="str">
        <f t="shared" ref="HB292:HB323" si="1017">IF(AB292="No",AB$3,"")</f>
        <v/>
      </c>
      <c r="HC292" t="str">
        <f t="shared" ref="HC292:HC323" si="1018">IF(AC292="No",AC$3,"")</f>
        <v/>
      </c>
      <c r="HD292" t="str">
        <f t="shared" ref="HD292:HD323" si="1019">IF(AD292="No",AD$3,"")</f>
        <v/>
      </c>
      <c r="HE292" t="str">
        <f t="shared" ref="HE292:HE323" si="1020">IF(AE292="No",AE$3,"")</f>
        <v/>
      </c>
      <c r="HF292" t="str">
        <f t="shared" ref="HF292:HF323" si="1021">IF(AF292="No",AF$3,"")</f>
        <v/>
      </c>
      <c r="HG292" t="str">
        <f t="shared" ref="HG292:HG323" si="1022">IF(AG292="No",AG$3,"")</f>
        <v/>
      </c>
      <c r="HH292" t="str">
        <f t="shared" ref="HH292:HH323" si="1023">IF(AH292="No",AH$3,"")</f>
        <v/>
      </c>
      <c r="HI292" t="str">
        <f t="shared" ref="HI292:HI323" si="1024">IF(AI292="No",AI$3,"")</f>
        <v/>
      </c>
      <c r="HJ292" t="str">
        <f t="shared" ref="HJ292:HJ323" si="1025">IF(AJ292="No",AJ$3,"")</f>
        <v/>
      </c>
      <c r="HK292" t="str">
        <f t="shared" ref="HK292:HK323" si="1026">IF(AK292="No",AK$3,"")</f>
        <v/>
      </c>
      <c r="HL292" t="str">
        <f t="shared" ref="HL292:HL323" si="1027">IF(AL292="No",AL$3,"")</f>
        <v/>
      </c>
      <c r="HM292" t="str">
        <f t="shared" ref="HM292:HM323" si="1028">IF(AM292="No",AM$3,"")</f>
        <v/>
      </c>
      <c r="HN292" t="str">
        <f t="shared" ref="HN292:HN323" si="1029">IF(AN292="No",AN$3,"")</f>
        <v/>
      </c>
      <c r="HO292" t="str">
        <f t="shared" ref="HO292:HO323" si="1030">IF(AO292="No",AO$3,"")</f>
        <v/>
      </c>
      <c r="HP292" t="str">
        <f t="shared" ref="HP292:HP323" si="1031">IF(AP292="No",AP$3,"")</f>
        <v/>
      </c>
      <c r="HQ292" t="e">
        <f>IF(#REF!="No",#REF!,"")</f>
        <v>#REF!</v>
      </c>
      <c r="HR292" t="e">
        <f>IF(#REF!="No",#REF!,"")</f>
        <v>#REF!</v>
      </c>
      <c r="HS292" t="str">
        <f t="shared" ref="HS292:HS323" si="1032">IF(AR292="No",AR$3,"")</f>
        <v/>
      </c>
      <c r="HT292" t="str">
        <f t="shared" ref="HT292:HT323" si="1033">IF(AS292="No",AS$3,"")</f>
        <v xml:space="preserve">¿El agente realiza venta cruzada cuando corresponde? </v>
      </c>
      <c r="HU292" t="str">
        <f t="shared" ref="HU292:HU323" si="1034">IF(AT292="No",AT$3,"")</f>
        <v/>
      </c>
      <c r="HV292" t="str">
        <f t="shared" ref="HV292:HV323" si="1035">IF(AU292="No",AU$3,"")</f>
        <v/>
      </c>
      <c r="HW292" t="str">
        <f t="shared" ref="HW292:HW323" si="1036">IF(AV292="No",AV$3,"")</f>
        <v/>
      </c>
      <c r="HX292" t="str">
        <f t="shared" ref="HX292:HX323" si="1037">IF(AW292="No",AW$3,"")</f>
        <v/>
      </c>
      <c r="HY292" t="str">
        <f t="shared" ref="HY292:HY323" si="1038">IF(AX292="No",AX$3,"")</f>
        <v/>
      </c>
      <c r="HZ292" t="str">
        <f t="shared" ref="HZ292:HZ323" si="1039">IF(AY292="No",AY$3,"")</f>
        <v/>
      </c>
      <c r="IA292" t="str">
        <f t="shared" ref="IA292:IA323" si="1040">IF(AZ292="No",AZ$3,"")</f>
        <v/>
      </c>
      <c r="IB292" t="str">
        <f t="shared" ref="IB292:IB323" si="1041">IF(BA292="No",BA$3,"")</f>
        <v/>
      </c>
      <c r="IC292" t="str">
        <f t="shared" ref="IC292:IC323" si="1042">IF(BB292="No",BB$3,"")</f>
        <v/>
      </c>
      <c r="ID292" t="str">
        <f t="shared" ref="ID292:ID323" si="1043">IF(BC292="No",BC$3,"")</f>
        <v/>
      </c>
      <c r="IE292" t="str">
        <f t="shared" ref="IE292:IE323" si="1044">IF(BD292="No",BD$3,"")</f>
        <v/>
      </c>
      <c r="IF292" t="str">
        <f t="shared" ref="IF292:IF323" si="1045">IF(BE292="No",BE$3,"")</f>
        <v/>
      </c>
      <c r="IG292" t="str">
        <f t="shared" ref="IG292:IG323" si="1046">IF(BF292="No",BF$3,"")</f>
        <v/>
      </c>
      <c r="IH292" t="str">
        <f>A292&amp;" "&amp;F292&amp;" "&amp;Data[[#This Row],[mes]]</f>
        <v>Dianitzia Michelle de Leon Mojica Outbound jun-26</v>
      </c>
      <c r="II292">
        <f t="shared" ref="II292:II315" si="1047">COUNTIF($IH291:$IH708,IH292)</f>
        <v>1</v>
      </c>
      <c r="IJ292">
        <f t="shared" ref="IJ292:IJ323" si="1048">IF(II292=1,1,0)</f>
        <v>1</v>
      </c>
      <c r="IK292">
        <f>IF(Data[[#This Row],[Muestra Critica]]&gt;0,Data[[#This Row],[Muestra Critica]],"")</f>
        <v>1</v>
      </c>
      <c r="IL292">
        <f>IF(IK292="","",COUNTIF($IK$3:$IK708,IK292))</f>
        <v>397</v>
      </c>
      <c r="IM292">
        <f t="shared" ref="IM292:IM323" si="1049">IF(IL292=1,1,0)</f>
        <v>0</v>
      </c>
      <c r="IN292" t="str">
        <f t="shared" si="839"/>
        <v>jun-26</v>
      </c>
      <c r="IS292" t="str">
        <f ca="1">IFERROR(_xlfn.XLOOKUP(A:A,HC!B:B,HC!E:E,,0),0)</f>
        <v>&gt; 60 dias</v>
      </c>
    </row>
    <row r="293" spans="1:253" ht="15.5">
      <c r="A293" s="235" t="s">
        <v>291</v>
      </c>
      <c r="B293" s="235">
        <v>67364059</v>
      </c>
      <c r="C293" s="236">
        <v>46195</v>
      </c>
      <c r="D293" s="235" t="s">
        <v>441</v>
      </c>
      <c r="E293" s="205" t="s">
        <v>433</v>
      </c>
      <c r="F293" s="235" t="s">
        <v>32</v>
      </c>
      <c r="G293" s="235" t="s">
        <v>436</v>
      </c>
      <c r="H293" s="235" t="s">
        <v>526</v>
      </c>
      <c r="I293" s="237" t="s">
        <v>446</v>
      </c>
      <c r="J293" s="78" t="s">
        <v>33</v>
      </c>
      <c r="K293" s="78" t="s">
        <v>33</v>
      </c>
      <c r="L293" s="78" t="s">
        <v>33</v>
      </c>
      <c r="M293" s="78" t="s">
        <v>33</v>
      </c>
      <c r="N293" s="78" t="s">
        <v>33</v>
      </c>
      <c r="O293" s="78" t="s">
        <v>33</v>
      </c>
      <c r="P293" s="78" t="s">
        <v>33</v>
      </c>
      <c r="Q293" s="78" t="s">
        <v>33</v>
      </c>
      <c r="R293" s="78" t="s">
        <v>33</v>
      </c>
      <c r="S293" s="78" t="s">
        <v>33</v>
      </c>
      <c r="T293" s="78" t="s">
        <v>33</v>
      </c>
      <c r="U293" s="78" t="s">
        <v>33</v>
      </c>
      <c r="V293" s="78" t="s">
        <v>33</v>
      </c>
      <c r="W293" s="78" t="s">
        <v>33</v>
      </c>
      <c r="X293" s="78" t="s">
        <v>33</v>
      </c>
      <c r="Y293" t="s">
        <v>33</v>
      </c>
      <c r="Z293" t="s">
        <v>33</v>
      </c>
      <c r="AA293" t="s">
        <v>33</v>
      </c>
      <c r="AB293" t="s">
        <v>33</v>
      </c>
      <c r="AC293" t="s">
        <v>33</v>
      </c>
      <c r="AD293" t="s">
        <v>33</v>
      </c>
      <c r="AE293" t="s">
        <v>33</v>
      </c>
      <c r="AF293" t="s">
        <v>33</v>
      </c>
      <c r="AG293" t="s">
        <v>33</v>
      </c>
      <c r="AH293" t="s">
        <v>33</v>
      </c>
      <c r="AI293" t="s">
        <v>33</v>
      </c>
      <c r="AJ293" t="s">
        <v>33</v>
      </c>
      <c r="AK293" t="s">
        <v>33</v>
      </c>
      <c r="AL293" t="s">
        <v>33</v>
      </c>
      <c r="AM293" t="s">
        <v>33</v>
      </c>
      <c r="AN293" t="s">
        <v>33</v>
      </c>
      <c r="AO293" t="s">
        <v>33</v>
      </c>
      <c r="AP293" t="s">
        <v>33</v>
      </c>
      <c r="AQ293" s="169" t="s">
        <v>33</v>
      </c>
      <c r="AR293" t="s">
        <v>33</v>
      </c>
      <c r="AS293" t="s">
        <v>33</v>
      </c>
      <c r="AT293" t="s">
        <v>33</v>
      </c>
      <c r="AU293" t="s">
        <v>33</v>
      </c>
      <c r="AV293" t="s">
        <v>33</v>
      </c>
      <c r="AW293" t="s">
        <v>33</v>
      </c>
      <c r="AX293" t="s">
        <v>33</v>
      </c>
      <c r="AY293" t="s">
        <v>33</v>
      </c>
      <c r="AZ293" t="s">
        <v>33</v>
      </c>
      <c r="BA293" t="s">
        <v>33</v>
      </c>
      <c r="BB293" t="s">
        <v>33</v>
      </c>
      <c r="BC293" t="s">
        <v>33</v>
      </c>
      <c r="BD293" t="s">
        <v>33</v>
      </c>
      <c r="BE293" t="s">
        <v>33</v>
      </c>
      <c r="BF293" t="s">
        <v>33</v>
      </c>
      <c r="BH293" s="233" t="str">
        <f>Data[[#This Row],[Tipo de Muestra]]</f>
        <v>No Critica</v>
      </c>
      <c r="BK293">
        <f t="shared" si="883"/>
        <v>1</v>
      </c>
      <c r="BL293">
        <f t="shared" si="884"/>
        <v>1</v>
      </c>
      <c r="BM293">
        <f t="shared" si="885"/>
        <v>1</v>
      </c>
      <c r="BN293">
        <f t="shared" si="886"/>
        <v>1</v>
      </c>
      <c r="BO293">
        <f t="shared" si="887"/>
        <v>1</v>
      </c>
      <c r="BP293">
        <f t="shared" si="888"/>
        <v>1</v>
      </c>
      <c r="BQ293">
        <f t="shared" si="889"/>
        <v>1</v>
      </c>
      <c r="BR293">
        <f t="shared" si="890"/>
        <v>1</v>
      </c>
      <c r="BS293">
        <f t="shared" si="891"/>
        <v>1</v>
      </c>
      <c r="BT293">
        <f t="shared" si="892"/>
        <v>1</v>
      </c>
      <c r="BU293">
        <f t="shared" si="893"/>
        <v>1</v>
      </c>
      <c r="BV293">
        <f t="shared" si="894"/>
        <v>1</v>
      </c>
      <c r="BW293">
        <f t="shared" si="895"/>
        <v>1</v>
      </c>
      <c r="BX293">
        <f t="shared" si="896"/>
        <v>1</v>
      </c>
      <c r="BY293">
        <f t="shared" si="897"/>
        <v>1</v>
      </c>
      <c r="BZ293">
        <f t="shared" si="898"/>
        <v>1</v>
      </c>
      <c r="CA293">
        <f t="shared" si="899"/>
        <v>1</v>
      </c>
      <c r="CB293">
        <f t="shared" si="900"/>
        <v>1</v>
      </c>
      <c r="CC293">
        <f t="shared" si="901"/>
        <v>1</v>
      </c>
      <c r="CD293">
        <f t="shared" si="902"/>
        <v>1</v>
      </c>
      <c r="CE293">
        <f t="shared" si="903"/>
        <v>1</v>
      </c>
      <c r="CF293">
        <f t="shared" si="904"/>
        <v>1</v>
      </c>
      <c r="CG293">
        <f t="shared" si="905"/>
        <v>1</v>
      </c>
      <c r="CH293">
        <f t="shared" si="906"/>
        <v>1</v>
      </c>
      <c r="CI293">
        <f t="shared" si="907"/>
        <v>1</v>
      </c>
      <c r="CJ293">
        <f t="shared" si="908"/>
        <v>1</v>
      </c>
      <c r="CK293">
        <f t="shared" si="909"/>
        <v>1</v>
      </c>
      <c r="CL293">
        <f t="shared" si="910"/>
        <v>1</v>
      </c>
      <c r="CM293">
        <f t="shared" si="911"/>
        <v>1</v>
      </c>
      <c r="CN293">
        <f t="shared" si="912"/>
        <v>1</v>
      </c>
      <c r="CO293">
        <f t="shared" si="913"/>
        <v>1</v>
      </c>
      <c r="CP293">
        <f t="shared" si="914"/>
        <v>1</v>
      </c>
      <c r="CQ293">
        <f t="shared" si="915"/>
        <v>1</v>
      </c>
      <c r="CR293">
        <f t="shared" si="916"/>
        <v>1</v>
      </c>
      <c r="CS293">
        <f t="shared" si="917"/>
        <v>1</v>
      </c>
      <c r="CT293">
        <f t="shared" si="918"/>
        <v>1</v>
      </c>
      <c r="CU293">
        <f t="shared" si="919"/>
        <v>1</v>
      </c>
      <c r="CV293">
        <f t="shared" si="920"/>
        <v>1</v>
      </c>
      <c r="CW293">
        <f t="shared" si="921"/>
        <v>1</v>
      </c>
      <c r="CX293">
        <f t="shared" si="922"/>
        <v>1</v>
      </c>
      <c r="CY293">
        <f t="shared" si="923"/>
        <v>1</v>
      </c>
      <c r="CZ293">
        <f t="shared" si="924"/>
        <v>1</v>
      </c>
      <c r="DA293">
        <f t="shared" si="925"/>
        <v>1</v>
      </c>
      <c r="DB293">
        <f t="shared" si="926"/>
        <v>1</v>
      </c>
      <c r="DC293">
        <f t="shared" si="927"/>
        <v>1</v>
      </c>
      <c r="DD293">
        <f t="shared" si="928"/>
        <v>1</v>
      </c>
      <c r="DE293">
        <f t="shared" si="929"/>
        <v>1</v>
      </c>
      <c r="DF293">
        <f t="shared" si="930"/>
        <v>1</v>
      </c>
      <c r="DG293">
        <f t="shared" si="931"/>
        <v>1</v>
      </c>
      <c r="DH293" s="7">
        <f t="shared" si="932"/>
        <v>0.15</v>
      </c>
      <c r="DI293" s="7">
        <f t="shared" si="933"/>
        <v>0.15</v>
      </c>
      <c r="DJ293" s="7">
        <f t="shared" si="934"/>
        <v>0.15</v>
      </c>
      <c r="DK293" s="7">
        <f t="shared" si="935"/>
        <v>0.15</v>
      </c>
      <c r="DL293" s="7">
        <f t="shared" si="936"/>
        <v>0.3</v>
      </c>
      <c r="DM293" s="7">
        <f t="shared" si="937"/>
        <v>0.3</v>
      </c>
      <c r="DN293" s="7">
        <f t="shared" si="938"/>
        <v>0.3</v>
      </c>
      <c r="DO293" s="7">
        <f t="shared" si="939"/>
        <v>0.3</v>
      </c>
      <c r="DP293" s="7">
        <f>IF(MIN(Data[[#This Row],[¿El agente demuestra escucha activa durante la gestión?6]:[¿El agente parafrasea para confirmar entendimiento?9]])=0,0,30%)</f>
        <v>0.3</v>
      </c>
      <c r="DQ293" s="7">
        <f t="shared" si="940"/>
        <v>0.3</v>
      </c>
      <c r="DR293" s="7">
        <f t="shared" si="941"/>
        <v>0.3</v>
      </c>
      <c r="DS293" s="7">
        <f t="shared" si="942"/>
        <v>0.3</v>
      </c>
      <c r="DT293" s="7">
        <f t="shared" si="943"/>
        <v>0.3</v>
      </c>
      <c r="DU293" s="7">
        <f>IF(MIN(Data[[#This Row],[¿El agente adapta su comunicación al cliente?11]:[¿El agente utiliza el plural corporativo correctamente?14]])=0,0,30%)</f>
        <v>0.3</v>
      </c>
      <c r="DV293" s="7">
        <f t="shared" si="944"/>
        <v>0.25</v>
      </c>
      <c r="DW293" s="7">
        <f t="shared" si="945"/>
        <v>0.25</v>
      </c>
      <c r="DX293" s="7">
        <f t="shared" si="946"/>
        <v>1</v>
      </c>
      <c r="DY293" s="7">
        <f t="shared" si="947"/>
        <v>1</v>
      </c>
      <c r="DZ293" s="7">
        <f t="shared" si="948"/>
        <v>1</v>
      </c>
      <c r="EA293" s="7">
        <f t="shared" si="949"/>
        <v>1</v>
      </c>
      <c r="EB293" s="7">
        <f t="shared" si="950"/>
        <v>1</v>
      </c>
      <c r="EC293" s="7">
        <f t="shared" si="951"/>
        <v>1</v>
      </c>
      <c r="ED293" s="7">
        <f t="shared" si="952"/>
        <v>1</v>
      </c>
      <c r="EE293" s="7">
        <f t="shared" si="953"/>
        <v>1</v>
      </c>
      <c r="EF293" s="7">
        <f>IF(SUM(Data[[#This Row],[¿El agente presenta correctamente los beneficios del producto?23]:[¿El agente comunica beneficios emocionales al cliente?24]])=200%,100%,0%)</f>
        <v>1</v>
      </c>
      <c r="EG293" s="7">
        <f t="shared" si="954"/>
        <v>1</v>
      </c>
      <c r="EH293" s="7">
        <f t="shared" si="955"/>
        <v>1</v>
      </c>
      <c r="EI293" s="7">
        <f t="shared" si="956"/>
        <v>1</v>
      </c>
      <c r="EJ293" s="7">
        <f t="shared" si="957"/>
        <v>1</v>
      </c>
      <c r="EK293" s="7">
        <f t="shared" si="958"/>
        <v>1</v>
      </c>
      <c r="EL293" s="7">
        <f>+Data[[#This Row],[¿El agente explica los términos y condiciones del servicio?28]]</f>
        <v>1</v>
      </c>
      <c r="EM293" s="7">
        <f t="shared" si="959"/>
        <v>1</v>
      </c>
      <c r="EN293" s="7">
        <f>+Data[[#This Row],[¿El agente identifica correctamente la solicitud del cliente? 2]]</f>
        <v>1</v>
      </c>
      <c r="EO293" s="7">
        <f t="shared" si="960"/>
        <v>1</v>
      </c>
      <c r="EP293" s="7">
        <f t="shared" si="961"/>
        <v>1</v>
      </c>
      <c r="EQ293" s="7">
        <f t="shared" si="962"/>
        <v>1</v>
      </c>
      <c r="ER293" s="7">
        <f t="shared" si="963"/>
        <v>1</v>
      </c>
      <c r="ES293" s="7">
        <f t="shared" si="964"/>
        <v>1</v>
      </c>
      <c r="ET293" s="7">
        <f t="shared" si="965"/>
        <v>1</v>
      </c>
      <c r="EU293" s="7">
        <f t="shared" si="966"/>
        <v>1</v>
      </c>
      <c r="EV293" s="7">
        <f t="shared" si="967"/>
        <v>1</v>
      </c>
      <c r="EW293" s="7">
        <f t="shared" si="968"/>
        <v>1</v>
      </c>
      <c r="EX293" s="7">
        <f t="shared" si="969"/>
        <v>1</v>
      </c>
      <c r="EY293" s="7">
        <f t="shared" si="970"/>
        <v>1</v>
      </c>
      <c r="EZ293" s="7">
        <f t="shared" si="971"/>
        <v>1</v>
      </c>
      <c r="FA293" s="7">
        <f t="shared" si="972"/>
        <v>1</v>
      </c>
      <c r="FB293" s="7">
        <f t="shared" si="973"/>
        <v>1</v>
      </c>
      <c r="FC293" s="7">
        <f t="shared" si="974"/>
        <v>1</v>
      </c>
      <c r="FD293" s="7">
        <f t="shared" si="975"/>
        <v>1</v>
      </c>
      <c r="FE293" s="7">
        <f t="shared" si="976"/>
        <v>1</v>
      </c>
      <c r="FF293" s="7">
        <f t="shared" si="977"/>
        <v>1</v>
      </c>
      <c r="FG293" s="7">
        <f t="shared" si="978"/>
        <v>1</v>
      </c>
      <c r="FH293" s="7">
        <f t="shared" si="979"/>
        <v>1</v>
      </c>
      <c r="FI293" s="7">
        <f t="shared" si="980"/>
        <v>1</v>
      </c>
      <c r="FJ293" s="7">
        <f t="shared" si="981"/>
        <v>1</v>
      </c>
      <c r="FK293" s="7">
        <f t="shared" si="982"/>
        <v>1</v>
      </c>
      <c r="FL293" s="7">
        <f>+Data[[#This Row],[¿El agente gestiona la oferta según la campaña vigente?48]]</f>
        <v>1</v>
      </c>
      <c r="FM293" s="7">
        <f t="shared" si="983"/>
        <v>1</v>
      </c>
      <c r="FN293" s="7">
        <f t="shared" si="984"/>
        <v>1</v>
      </c>
      <c r="FO293" s="7">
        <f t="shared" si="985"/>
        <v>1</v>
      </c>
      <c r="FP293" s="7">
        <f t="shared" si="986"/>
        <v>1</v>
      </c>
      <c r="FQ293" s="7">
        <f t="shared" si="987"/>
        <v>1</v>
      </c>
      <c r="FR293" s="7">
        <f>+Data[[#This Row],[¿El agente registra correctamente todas las interacciones?52]]</f>
        <v>1</v>
      </c>
      <c r="FS293" s="7">
        <f t="shared" si="988"/>
        <v>1</v>
      </c>
      <c r="FT293" s="7">
        <f t="shared" si="989"/>
        <v>1</v>
      </c>
      <c r="FU293" s="7">
        <f>+Data[[#This Row],[¿El agente confirma la titularidad del cliente adecuadamente?53]]</f>
        <v>1</v>
      </c>
      <c r="FV293" s="242">
        <f t="shared" si="990"/>
        <v>1</v>
      </c>
      <c r="FW293" s="242">
        <f t="shared" si="991"/>
        <v>1</v>
      </c>
      <c r="FX293" s="7">
        <f t="shared" si="992"/>
        <v>1</v>
      </c>
      <c r="FY293" s="242">
        <f t="shared" si="993"/>
        <v>1</v>
      </c>
      <c r="FZ293" s="7">
        <f>+Data[[#This Row],[¿El agente evita compartir información sensible?56]]</f>
        <v>1</v>
      </c>
      <c r="GA293" s="7">
        <f t="shared" si="994"/>
        <v>1</v>
      </c>
      <c r="GB293" s="7">
        <f t="shared" si="995"/>
        <v>0.1</v>
      </c>
      <c r="GC293" s="7">
        <f t="shared" si="996"/>
        <v>0.3</v>
      </c>
      <c r="GD293" s="234">
        <f t="shared" si="997"/>
        <v>0.3</v>
      </c>
      <c r="GE293" s="234">
        <f t="shared" si="998"/>
        <v>0.3</v>
      </c>
      <c r="GF293" s="7">
        <f t="shared" si="999"/>
        <v>1</v>
      </c>
      <c r="GG293">
        <f>1</f>
        <v>1</v>
      </c>
      <c r="GH293">
        <f t="shared" si="1000"/>
        <v>0</v>
      </c>
      <c r="GI293" t="str">
        <f t="shared" si="1001"/>
        <v/>
      </c>
      <c r="GJ293" t="str">
        <f t="shared" si="1002"/>
        <v/>
      </c>
      <c r="GK293" t="str">
        <f t="shared" si="1003"/>
        <v/>
      </c>
      <c r="GN293" t="str">
        <f t="shared" si="1004"/>
        <v/>
      </c>
      <c r="GO293" t="str">
        <f t="shared" si="1005"/>
        <v/>
      </c>
      <c r="GP293" t="str">
        <f t="shared" si="1006"/>
        <v/>
      </c>
      <c r="GQ293" t="str">
        <f t="shared" si="1007"/>
        <v/>
      </c>
      <c r="GR293" t="str">
        <f t="shared" si="1008"/>
        <v/>
      </c>
      <c r="GS293" t="str">
        <f t="shared" si="1009"/>
        <v/>
      </c>
      <c r="GT293" t="str">
        <f t="shared" si="1010"/>
        <v/>
      </c>
      <c r="GU293" t="e">
        <f>IF(#REF!="No",#REF!,"")</f>
        <v>#REF!</v>
      </c>
      <c r="GV293" t="str">
        <f t="shared" si="1011"/>
        <v/>
      </c>
      <c r="GW293" t="str">
        <f t="shared" si="1012"/>
        <v/>
      </c>
      <c r="GX293" t="str">
        <f t="shared" si="1013"/>
        <v/>
      </c>
      <c r="GY293" t="str">
        <f t="shared" si="1014"/>
        <v/>
      </c>
      <c r="GZ293" t="str">
        <f t="shared" si="1015"/>
        <v/>
      </c>
      <c r="HA293" t="str">
        <f t="shared" si="1016"/>
        <v/>
      </c>
      <c r="HB293" t="str">
        <f t="shared" si="1017"/>
        <v/>
      </c>
      <c r="HC293" t="str">
        <f t="shared" si="1018"/>
        <v/>
      </c>
      <c r="HD293" t="str">
        <f t="shared" si="1019"/>
        <v/>
      </c>
      <c r="HE293" t="str">
        <f t="shared" si="1020"/>
        <v/>
      </c>
      <c r="HF293" t="str">
        <f t="shared" si="1021"/>
        <v/>
      </c>
      <c r="HG293" t="str">
        <f t="shared" si="1022"/>
        <v/>
      </c>
      <c r="HH293" t="str">
        <f t="shared" si="1023"/>
        <v/>
      </c>
      <c r="HI293" t="str">
        <f t="shared" si="1024"/>
        <v/>
      </c>
      <c r="HJ293" t="str">
        <f t="shared" si="1025"/>
        <v/>
      </c>
      <c r="HK293" t="str">
        <f t="shared" si="1026"/>
        <v/>
      </c>
      <c r="HL293" t="str">
        <f t="shared" si="1027"/>
        <v/>
      </c>
      <c r="HM293" t="str">
        <f t="shared" si="1028"/>
        <v/>
      </c>
      <c r="HN293" t="str">
        <f t="shared" si="1029"/>
        <v/>
      </c>
      <c r="HO293" t="str">
        <f t="shared" si="1030"/>
        <v/>
      </c>
      <c r="HP293" t="str">
        <f t="shared" si="1031"/>
        <v/>
      </c>
      <c r="HQ293" t="e">
        <f>IF(#REF!="No",#REF!,"")</f>
        <v>#REF!</v>
      </c>
      <c r="HR293" t="e">
        <f>IF(#REF!="No",#REF!,"")</f>
        <v>#REF!</v>
      </c>
      <c r="HS293" t="str">
        <f t="shared" si="1032"/>
        <v/>
      </c>
      <c r="HT293" t="str">
        <f t="shared" si="1033"/>
        <v/>
      </c>
      <c r="HU293" t="str">
        <f t="shared" si="1034"/>
        <v/>
      </c>
      <c r="HV293" t="str">
        <f t="shared" si="1035"/>
        <v/>
      </c>
      <c r="HW293" t="str">
        <f t="shared" si="1036"/>
        <v/>
      </c>
      <c r="HX293" t="str">
        <f t="shared" si="1037"/>
        <v/>
      </c>
      <c r="HY293" t="str">
        <f t="shared" si="1038"/>
        <v/>
      </c>
      <c r="HZ293" t="str">
        <f t="shared" si="1039"/>
        <v/>
      </c>
      <c r="IA293" t="str">
        <f t="shared" si="1040"/>
        <v/>
      </c>
      <c r="IB293" t="str">
        <f t="shared" si="1041"/>
        <v/>
      </c>
      <c r="IC293" t="str">
        <f t="shared" si="1042"/>
        <v/>
      </c>
      <c r="ID293" t="str">
        <f t="shared" si="1043"/>
        <v/>
      </c>
      <c r="IE293" t="str">
        <f t="shared" si="1044"/>
        <v/>
      </c>
      <c r="IF293" t="str">
        <f t="shared" si="1045"/>
        <v/>
      </c>
      <c r="IG293" t="str">
        <f t="shared" si="1046"/>
        <v/>
      </c>
      <c r="IH293" t="str">
        <f>A293&amp;" "&amp;F293&amp;" "&amp;Data[[#This Row],[mes]]</f>
        <v>Alejandra Jusseth Nuñez Outbound jun-26</v>
      </c>
      <c r="II293">
        <f t="shared" si="1047"/>
        <v>1</v>
      </c>
      <c r="IJ293">
        <f t="shared" si="1048"/>
        <v>1</v>
      </c>
      <c r="IK293" t="str">
        <f>IF(Data[[#This Row],[Muestra Critica]]&gt;0,Data[[#This Row],[Muestra Critica]],"")</f>
        <v/>
      </c>
      <c r="IL293" t="str">
        <f>IF(IK293="","",COUNTIF($IK$3:$IK709,IK293))</f>
        <v/>
      </c>
      <c r="IM293">
        <f t="shared" si="1049"/>
        <v>0</v>
      </c>
      <c r="IN293" t="str">
        <f t="shared" si="839"/>
        <v>jun-26</v>
      </c>
      <c r="IS293" t="str">
        <f ca="1">IFERROR(_xlfn.XLOOKUP(A:A,HC!B:B,HC!E:E,,0),0)</f>
        <v>&gt; 60 dias</v>
      </c>
    </row>
    <row r="294" spans="1:253" ht="15.5">
      <c r="A294" s="235" t="s">
        <v>294</v>
      </c>
      <c r="B294" s="235">
        <v>69544102</v>
      </c>
      <c r="C294" s="236">
        <v>46195</v>
      </c>
      <c r="D294" s="235" t="s">
        <v>441</v>
      </c>
      <c r="E294" s="205" t="s">
        <v>433</v>
      </c>
      <c r="F294" s="235" t="s">
        <v>32</v>
      </c>
      <c r="G294" s="235" t="s">
        <v>436</v>
      </c>
      <c r="H294" s="235" t="s">
        <v>526</v>
      </c>
      <c r="I294" s="237" t="s">
        <v>447</v>
      </c>
      <c r="J294" s="78" t="s">
        <v>33</v>
      </c>
      <c r="K294" s="78" t="s">
        <v>33</v>
      </c>
      <c r="L294" s="78" t="s">
        <v>33</v>
      </c>
      <c r="M294" s="78" t="s">
        <v>33</v>
      </c>
      <c r="N294" s="78" t="s">
        <v>33</v>
      </c>
      <c r="O294" s="78" t="s">
        <v>33</v>
      </c>
      <c r="P294" s="78" t="s">
        <v>33</v>
      </c>
      <c r="Q294" s="78" t="s">
        <v>33</v>
      </c>
      <c r="R294" s="78" t="s">
        <v>33</v>
      </c>
      <c r="S294" s="78" t="s">
        <v>33</v>
      </c>
      <c r="T294" s="78" t="s">
        <v>33</v>
      </c>
      <c r="U294" s="78" t="s">
        <v>33</v>
      </c>
      <c r="V294" s="78" t="s">
        <v>33</v>
      </c>
      <c r="W294" s="78" t="s">
        <v>33</v>
      </c>
      <c r="X294" s="78" t="s">
        <v>33</v>
      </c>
      <c r="Y294" t="s">
        <v>33</v>
      </c>
      <c r="Z294" t="s">
        <v>33</v>
      </c>
      <c r="AA294" t="s">
        <v>33</v>
      </c>
      <c r="AB294" t="s">
        <v>33</v>
      </c>
      <c r="AC294" t="s">
        <v>33</v>
      </c>
      <c r="AD294" t="s">
        <v>33</v>
      </c>
      <c r="AE294" t="s">
        <v>33</v>
      </c>
      <c r="AF294" t="s">
        <v>33</v>
      </c>
      <c r="AG294" t="s">
        <v>33</v>
      </c>
      <c r="AH294" t="s">
        <v>33</v>
      </c>
      <c r="AI294" t="s">
        <v>33</v>
      </c>
      <c r="AJ294" t="s">
        <v>33</v>
      </c>
      <c r="AK294" t="s">
        <v>33</v>
      </c>
      <c r="AL294" t="s">
        <v>33</v>
      </c>
      <c r="AM294" t="s">
        <v>33</v>
      </c>
      <c r="AN294" t="s">
        <v>33</v>
      </c>
      <c r="AO294" t="s">
        <v>33</v>
      </c>
      <c r="AP294" t="s">
        <v>33</v>
      </c>
      <c r="AQ294" s="169" t="s">
        <v>33</v>
      </c>
      <c r="AR294" t="s">
        <v>33</v>
      </c>
      <c r="AS294" t="s">
        <v>34</v>
      </c>
      <c r="AT294" t="s">
        <v>33</v>
      </c>
      <c r="AU294" t="s">
        <v>33</v>
      </c>
      <c r="AV294" t="s">
        <v>34</v>
      </c>
      <c r="AW294" t="s">
        <v>33</v>
      </c>
      <c r="AX294" t="s">
        <v>33</v>
      </c>
      <c r="AY294" t="s">
        <v>33</v>
      </c>
      <c r="AZ294" t="s">
        <v>33</v>
      </c>
      <c r="BA294" t="s">
        <v>33</v>
      </c>
      <c r="BB294" t="s">
        <v>33</v>
      </c>
      <c r="BC294" t="s">
        <v>33</v>
      </c>
      <c r="BD294" t="s">
        <v>33</v>
      </c>
      <c r="BE294" t="s">
        <v>33</v>
      </c>
      <c r="BF294" t="s">
        <v>33</v>
      </c>
      <c r="BH294" s="233" t="str">
        <f>Data[[#This Row],[Tipo de Muestra]]</f>
        <v>Critica</v>
      </c>
      <c r="BK294">
        <f t="shared" si="883"/>
        <v>1</v>
      </c>
      <c r="BL294">
        <f t="shared" si="884"/>
        <v>1</v>
      </c>
      <c r="BM294">
        <f t="shared" si="885"/>
        <v>1</v>
      </c>
      <c r="BN294">
        <f t="shared" si="886"/>
        <v>1</v>
      </c>
      <c r="BO294">
        <f t="shared" si="887"/>
        <v>1</v>
      </c>
      <c r="BP294">
        <f t="shared" si="888"/>
        <v>1</v>
      </c>
      <c r="BQ294">
        <f t="shared" si="889"/>
        <v>1</v>
      </c>
      <c r="BR294">
        <f t="shared" si="890"/>
        <v>1</v>
      </c>
      <c r="BS294">
        <f t="shared" si="891"/>
        <v>1</v>
      </c>
      <c r="BT294">
        <f t="shared" si="892"/>
        <v>1</v>
      </c>
      <c r="BU294">
        <f t="shared" si="893"/>
        <v>1</v>
      </c>
      <c r="BV294">
        <f t="shared" si="894"/>
        <v>1</v>
      </c>
      <c r="BW294">
        <f t="shared" si="895"/>
        <v>1</v>
      </c>
      <c r="BX294">
        <f t="shared" si="896"/>
        <v>1</v>
      </c>
      <c r="BY294">
        <f t="shared" si="897"/>
        <v>1</v>
      </c>
      <c r="BZ294">
        <f t="shared" si="898"/>
        <v>1</v>
      </c>
      <c r="CA294">
        <f t="shared" si="899"/>
        <v>1</v>
      </c>
      <c r="CB294">
        <f t="shared" si="900"/>
        <v>1</v>
      </c>
      <c r="CC294">
        <f t="shared" si="901"/>
        <v>1</v>
      </c>
      <c r="CD294">
        <f t="shared" si="902"/>
        <v>1</v>
      </c>
      <c r="CE294">
        <f t="shared" si="903"/>
        <v>1</v>
      </c>
      <c r="CF294">
        <f t="shared" si="904"/>
        <v>1</v>
      </c>
      <c r="CG294">
        <f t="shared" si="905"/>
        <v>1</v>
      </c>
      <c r="CH294">
        <f t="shared" si="906"/>
        <v>1</v>
      </c>
      <c r="CI294">
        <f t="shared" si="907"/>
        <v>1</v>
      </c>
      <c r="CJ294">
        <f t="shared" si="908"/>
        <v>1</v>
      </c>
      <c r="CK294">
        <f t="shared" si="909"/>
        <v>1</v>
      </c>
      <c r="CL294">
        <f t="shared" si="910"/>
        <v>1</v>
      </c>
      <c r="CM294">
        <f t="shared" si="911"/>
        <v>1</v>
      </c>
      <c r="CN294">
        <f t="shared" si="912"/>
        <v>1</v>
      </c>
      <c r="CO294">
        <f t="shared" si="913"/>
        <v>1</v>
      </c>
      <c r="CP294">
        <f t="shared" si="914"/>
        <v>1</v>
      </c>
      <c r="CQ294">
        <f t="shared" si="915"/>
        <v>1</v>
      </c>
      <c r="CR294">
        <f t="shared" si="916"/>
        <v>1</v>
      </c>
      <c r="CS294">
        <f t="shared" si="917"/>
        <v>0</v>
      </c>
      <c r="CT294">
        <f t="shared" si="918"/>
        <v>1</v>
      </c>
      <c r="CU294">
        <f t="shared" si="919"/>
        <v>1</v>
      </c>
      <c r="CV294">
        <f t="shared" si="920"/>
        <v>0</v>
      </c>
      <c r="CW294">
        <f t="shared" si="921"/>
        <v>1</v>
      </c>
      <c r="CX294">
        <f t="shared" si="922"/>
        <v>1</v>
      </c>
      <c r="CY294">
        <f t="shared" si="923"/>
        <v>1</v>
      </c>
      <c r="CZ294">
        <f t="shared" si="924"/>
        <v>1</v>
      </c>
      <c r="DA294">
        <f t="shared" si="925"/>
        <v>1</v>
      </c>
      <c r="DB294">
        <f t="shared" si="926"/>
        <v>1</v>
      </c>
      <c r="DC294">
        <f t="shared" si="927"/>
        <v>1</v>
      </c>
      <c r="DD294">
        <f t="shared" si="928"/>
        <v>1</v>
      </c>
      <c r="DE294">
        <f t="shared" si="929"/>
        <v>1</v>
      </c>
      <c r="DF294">
        <f t="shared" si="930"/>
        <v>1</v>
      </c>
      <c r="DG294">
        <f t="shared" si="931"/>
        <v>1</v>
      </c>
      <c r="DH294" s="7">
        <f t="shared" si="932"/>
        <v>0.15</v>
      </c>
      <c r="DI294" s="7">
        <f t="shared" si="933"/>
        <v>0.15</v>
      </c>
      <c r="DJ294" s="7">
        <f t="shared" si="934"/>
        <v>0.15</v>
      </c>
      <c r="DK294" s="7">
        <f t="shared" si="935"/>
        <v>0.15</v>
      </c>
      <c r="DL294" s="7">
        <f t="shared" si="936"/>
        <v>0.3</v>
      </c>
      <c r="DM294" s="7">
        <f t="shared" si="937"/>
        <v>0.3</v>
      </c>
      <c r="DN294" s="7">
        <f t="shared" si="938"/>
        <v>0.3</v>
      </c>
      <c r="DO294" s="7">
        <f t="shared" si="939"/>
        <v>0.3</v>
      </c>
      <c r="DP294" s="7">
        <f>IF(MIN(Data[[#This Row],[¿El agente demuestra escucha activa durante la gestión?6]:[¿El agente parafrasea para confirmar entendimiento?9]])=0,0,30%)</f>
        <v>0.3</v>
      </c>
      <c r="DQ294" s="7">
        <f t="shared" si="940"/>
        <v>0.3</v>
      </c>
      <c r="DR294" s="7">
        <f t="shared" si="941"/>
        <v>0.3</v>
      </c>
      <c r="DS294" s="7">
        <f t="shared" si="942"/>
        <v>0.3</v>
      </c>
      <c r="DT294" s="7">
        <f t="shared" si="943"/>
        <v>0.3</v>
      </c>
      <c r="DU294" s="7">
        <f>IF(MIN(Data[[#This Row],[¿El agente adapta su comunicación al cliente?11]:[¿El agente utiliza el plural corporativo correctamente?14]])=0,0,30%)</f>
        <v>0.3</v>
      </c>
      <c r="DV294" s="7">
        <f t="shared" si="944"/>
        <v>0.25</v>
      </c>
      <c r="DW294" s="7">
        <f t="shared" si="945"/>
        <v>0.25</v>
      </c>
      <c r="DX294" s="7">
        <f t="shared" si="946"/>
        <v>1</v>
      </c>
      <c r="DY294" s="7">
        <f t="shared" si="947"/>
        <v>1</v>
      </c>
      <c r="DZ294" s="7">
        <f t="shared" si="948"/>
        <v>1</v>
      </c>
      <c r="EA294" s="7">
        <f t="shared" si="949"/>
        <v>1</v>
      </c>
      <c r="EB294" s="7">
        <f t="shared" si="950"/>
        <v>1</v>
      </c>
      <c r="EC294" s="7">
        <f t="shared" si="951"/>
        <v>1</v>
      </c>
      <c r="ED294" s="7">
        <f t="shared" si="952"/>
        <v>1</v>
      </c>
      <c r="EE294" s="7">
        <f t="shared" si="953"/>
        <v>1</v>
      </c>
      <c r="EF294" s="7">
        <f>IF(SUM(Data[[#This Row],[¿El agente presenta correctamente los beneficios del producto?23]:[¿El agente comunica beneficios emocionales al cliente?24]])=200%,100%,0%)</f>
        <v>1</v>
      </c>
      <c r="EG294" s="7">
        <f t="shared" si="954"/>
        <v>1</v>
      </c>
      <c r="EH294" s="7">
        <f t="shared" si="955"/>
        <v>1</v>
      </c>
      <c r="EI294" s="7">
        <f t="shared" si="956"/>
        <v>1</v>
      </c>
      <c r="EJ294" s="7">
        <f t="shared" si="957"/>
        <v>1</v>
      </c>
      <c r="EK294" s="7">
        <f t="shared" si="958"/>
        <v>1</v>
      </c>
      <c r="EL294" s="7">
        <f>+Data[[#This Row],[¿El agente explica los términos y condiciones del servicio?28]]</f>
        <v>1</v>
      </c>
      <c r="EM294" s="7">
        <f t="shared" si="959"/>
        <v>1</v>
      </c>
      <c r="EN294" s="7">
        <f>+Data[[#This Row],[¿El agente identifica correctamente la solicitud del cliente? 2]]</f>
        <v>1</v>
      </c>
      <c r="EO294" s="7">
        <f t="shared" si="960"/>
        <v>1</v>
      </c>
      <c r="EP294" s="7">
        <f t="shared" si="961"/>
        <v>1</v>
      </c>
      <c r="EQ294" s="7">
        <f t="shared" si="962"/>
        <v>1</v>
      </c>
      <c r="ER294" s="7">
        <f t="shared" si="963"/>
        <v>1</v>
      </c>
      <c r="ES294" s="7">
        <f t="shared" si="964"/>
        <v>1</v>
      </c>
      <c r="ET294" s="7">
        <f t="shared" si="965"/>
        <v>1</v>
      </c>
      <c r="EU294" s="7">
        <f t="shared" si="966"/>
        <v>1</v>
      </c>
      <c r="EV294" s="7">
        <f t="shared" si="967"/>
        <v>1</v>
      </c>
      <c r="EW294" s="7">
        <f t="shared" si="968"/>
        <v>1</v>
      </c>
      <c r="EX294" s="7">
        <f t="shared" si="969"/>
        <v>1</v>
      </c>
      <c r="EY294" s="7">
        <f t="shared" si="970"/>
        <v>1</v>
      </c>
      <c r="EZ294" s="7">
        <f t="shared" si="971"/>
        <v>1</v>
      </c>
      <c r="FA294" s="7">
        <f t="shared" si="972"/>
        <v>1</v>
      </c>
      <c r="FB294" s="7">
        <f t="shared" si="973"/>
        <v>1</v>
      </c>
      <c r="FC294" s="7">
        <f t="shared" si="974"/>
        <v>1</v>
      </c>
      <c r="FD294" s="7">
        <f t="shared" si="975"/>
        <v>1</v>
      </c>
      <c r="FE294" s="7">
        <f t="shared" si="976"/>
        <v>0</v>
      </c>
      <c r="FF294" s="7">
        <f t="shared" si="977"/>
        <v>1</v>
      </c>
      <c r="FG294" s="7">
        <f t="shared" si="978"/>
        <v>1</v>
      </c>
      <c r="FH294" s="7">
        <f t="shared" si="979"/>
        <v>0</v>
      </c>
      <c r="FI294" s="7">
        <f t="shared" si="980"/>
        <v>1</v>
      </c>
      <c r="FJ294" s="7">
        <f t="shared" si="981"/>
        <v>0</v>
      </c>
      <c r="FK294" s="7">
        <f t="shared" si="982"/>
        <v>1</v>
      </c>
      <c r="FL294" s="7">
        <f>+Data[[#This Row],[¿El agente gestiona la oferta según la campaña vigente?48]]</f>
        <v>1</v>
      </c>
      <c r="FM294" s="7">
        <f t="shared" si="983"/>
        <v>1</v>
      </c>
      <c r="FN294" s="7">
        <f t="shared" si="984"/>
        <v>1</v>
      </c>
      <c r="FO294" s="7">
        <f t="shared" si="985"/>
        <v>1</v>
      </c>
      <c r="FP294" s="7">
        <f t="shared" si="986"/>
        <v>1</v>
      </c>
      <c r="FQ294" s="7">
        <f t="shared" si="987"/>
        <v>1</v>
      </c>
      <c r="FR294" s="7">
        <f>+Data[[#This Row],[¿El agente registra correctamente todas las interacciones?52]]</f>
        <v>1</v>
      </c>
      <c r="FS294" s="7">
        <f t="shared" si="988"/>
        <v>0</v>
      </c>
      <c r="FT294" s="7">
        <f t="shared" si="989"/>
        <v>1</v>
      </c>
      <c r="FU294" s="7">
        <f>+Data[[#This Row],[¿El agente confirma la titularidad del cliente adecuadamente?53]]</f>
        <v>1</v>
      </c>
      <c r="FV294" s="242">
        <f t="shared" si="990"/>
        <v>1</v>
      </c>
      <c r="FW294" s="242">
        <f t="shared" si="991"/>
        <v>1</v>
      </c>
      <c r="FX294" s="7">
        <f t="shared" si="992"/>
        <v>1</v>
      </c>
      <c r="FY294" s="242">
        <f t="shared" si="993"/>
        <v>1</v>
      </c>
      <c r="FZ294" s="7">
        <f>+Data[[#This Row],[¿El agente evita compartir información sensible?56]]</f>
        <v>1</v>
      </c>
      <c r="GA294" s="7">
        <f t="shared" si="994"/>
        <v>1</v>
      </c>
      <c r="GB294" s="7">
        <f t="shared" si="995"/>
        <v>0.1</v>
      </c>
      <c r="GC294" s="7">
        <f t="shared" si="996"/>
        <v>0.3</v>
      </c>
      <c r="GD294" s="234">
        <f t="shared" si="997"/>
        <v>0</v>
      </c>
      <c r="GE294" s="234">
        <f t="shared" si="998"/>
        <v>0.3</v>
      </c>
      <c r="GF294" s="7">
        <f t="shared" si="999"/>
        <v>0.7</v>
      </c>
      <c r="GG294">
        <f>1</f>
        <v>1</v>
      </c>
      <c r="GH294">
        <f t="shared" si="1000"/>
        <v>1</v>
      </c>
      <c r="GI294" t="str">
        <f t="shared" si="1001"/>
        <v/>
      </c>
      <c r="GJ294" t="str">
        <f t="shared" si="1002"/>
        <v/>
      </c>
      <c r="GK294" t="str">
        <f t="shared" si="1003"/>
        <v/>
      </c>
      <c r="GN294" t="str">
        <f t="shared" si="1004"/>
        <v/>
      </c>
      <c r="GO294" t="str">
        <f t="shared" si="1005"/>
        <v/>
      </c>
      <c r="GP294" t="str">
        <f t="shared" si="1006"/>
        <v/>
      </c>
      <c r="GQ294" t="str">
        <f t="shared" si="1007"/>
        <v/>
      </c>
      <c r="GR294" t="str">
        <f t="shared" si="1008"/>
        <v/>
      </c>
      <c r="GS294" t="str">
        <f t="shared" si="1009"/>
        <v/>
      </c>
      <c r="GT294" t="str">
        <f t="shared" si="1010"/>
        <v/>
      </c>
      <c r="GU294" t="e">
        <f>IF(#REF!="No",#REF!,"")</f>
        <v>#REF!</v>
      </c>
      <c r="GV294" t="str">
        <f t="shared" si="1011"/>
        <v/>
      </c>
      <c r="GW294" t="str">
        <f t="shared" si="1012"/>
        <v/>
      </c>
      <c r="GX294" t="str">
        <f t="shared" si="1013"/>
        <v/>
      </c>
      <c r="GY294" t="str">
        <f t="shared" si="1014"/>
        <v/>
      </c>
      <c r="GZ294" t="str">
        <f t="shared" si="1015"/>
        <v/>
      </c>
      <c r="HA294" t="str">
        <f t="shared" si="1016"/>
        <v/>
      </c>
      <c r="HB294" t="str">
        <f t="shared" si="1017"/>
        <v/>
      </c>
      <c r="HC294" t="str">
        <f t="shared" si="1018"/>
        <v/>
      </c>
      <c r="HD294" t="str">
        <f t="shared" si="1019"/>
        <v/>
      </c>
      <c r="HE294" t="str">
        <f t="shared" si="1020"/>
        <v/>
      </c>
      <c r="HF294" t="str">
        <f t="shared" si="1021"/>
        <v/>
      </c>
      <c r="HG294" t="str">
        <f t="shared" si="1022"/>
        <v/>
      </c>
      <c r="HH294" t="str">
        <f t="shared" si="1023"/>
        <v/>
      </c>
      <c r="HI294" t="str">
        <f t="shared" si="1024"/>
        <v/>
      </c>
      <c r="HJ294" t="str">
        <f t="shared" si="1025"/>
        <v/>
      </c>
      <c r="HK294" t="str">
        <f t="shared" si="1026"/>
        <v/>
      </c>
      <c r="HL294" t="str">
        <f t="shared" si="1027"/>
        <v/>
      </c>
      <c r="HM294" t="str">
        <f t="shared" si="1028"/>
        <v/>
      </c>
      <c r="HN294" t="str">
        <f t="shared" si="1029"/>
        <v/>
      </c>
      <c r="HO294" t="str">
        <f t="shared" si="1030"/>
        <v/>
      </c>
      <c r="HP294" t="str">
        <f t="shared" si="1031"/>
        <v/>
      </c>
      <c r="HQ294" t="e">
        <f>IF(#REF!="No",#REF!,"")</f>
        <v>#REF!</v>
      </c>
      <c r="HR294" t="e">
        <f>IF(#REF!="No",#REF!,"")</f>
        <v>#REF!</v>
      </c>
      <c r="HS294" t="str">
        <f t="shared" si="1032"/>
        <v/>
      </c>
      <c r="HT294" t="str">
        <f t="shared" si="1033"/>
        <v xml:space="preserve">¿El agente realiza venta cruzada cuando corresponde? </v>
      </c>
      <c r="HU294" t="str">
        <f t="shared" si="1034"/>
        <v/>
      </c>
      <c r="HV294" t="str">
        <f t="shared" si="1035"/>
        <v/>
      </c>
      <c r="HW294" t="str">
        <f t="shared" si="1036"/>
        <v xml:space="preserve">¿El agente realiza seguimiento adecuado al caso o solicitud? </v>
      </c>
      <c r="HX294" t="str">
        <f t="shared" si="1037"/>
        <v/>
      </c>
      <c r="HY294" t="str">
        <f t="shared" si="1038"/>
        <v/>
      </c>
      <c r="HZ294" t="str">
        <f t="shared" si="1039"/>
        <v/>
      </c>
      <c r="IA294" t="str">
        <f t="shared" si="1040"/>
        <v/>
      </c>
      <c r="IB294" t="str">
        <f t="shared" si="1041"/>
        <v/>
      </c>
      <c r="IC294" t="str">
        <f t="shared" si="1042"/>
        <v/>
      </c>
      <c r="ID294" t="str">
        <f t="shared" si="1043"/>
        <v/>
      </c>
      <c r="IE294" t="str">
        <f t="shared" si="1044"/>
        <v/>
      </c>
      <c r="IF294" t="str">
        <f t="shared" si="1045"/>
        <v/>
      </c>
      <c r="IG294" t="str">
        <f t="shared" si="1046"/>
        <v/>
      </c>
      <c r="IH294" t="str">
        <f>A294&amp;" "&amp;F294&amp;" "&amp;Data[[#This Row],[mes]]</f>
        <v>Ruby Yirelis Arauz Rodriguez Outbound jun-26</v>
      </c>
      <c r="II294">
        <f t="shared" si="1047"/>
        <v>1</v>
      </c>
      <c r="IJ294">
        <f t="shared" si="1048"/>
        <v>1</v>
      </c>
      <c r="IK294">
        <f>IF(Data[[#This Row],[Muestra Critica]]&gt;0,Data[[#This Row],[Muestra Critica]],"")</f>
        <v>1</v>
      </c>
      <c r="IL294">
        <f>IF(IK294="","",COUNTIF($IK$3:$IK710,IK294))</f>
        <v>397</v>
      </c>
      <c r="IM294">
        <f t="shared" si="1049"/>
        <v>0</v>
      </c>
      <c r="IN294" t="str">
        <f t="shared" si="839"/>
        <v>jun-26</v>
      </c>
      <c r="IS294" t="str">
        <f ca="1">IFERROR(_xlfn.XLOOKUP(A:A,HC!B:B,HC!E:E,,0),0)</f>
        <v>&gt; 60 dias</v>
      </c>
    </row>
    <row r="295" spans="1:253" ht="15.5">
      <c r="A295" s="235" t="s">
        <v>295</v>
      </c>
      <c r="B295" s="235">
        <v>65096304</v>
      </c>
      <c r="C295" s="236">
        <v>46195</v>
      </c>
      <c r="D295" s="235" t="s">
        <v>441</v>
      </c>
      <c r="E295" s="205" t="s">
        <v>433</v>
      </c>
      <c r="F295" s="235" t="s">
        <v>32</v>
      </c>
      <c r="G295" s="235" t="s">
        <v>436</v>
      </c>
      <c r="H295" s="235" t="s">
        <v>526</v>
      </c>
      <c r="I295" s="237" t="s">
        <v>447</v>
      </c>
      <c r="J295" s="78" t="s">
        <v>33</v>
      </c>
      <c r="K295" s="78" t="s">
        <v>33</v>
      </c>
      <c r="L295" s="78" t="s">
        <v>33</v>
      </c>
      <c r="M295" s="78" t="s">
        <v>33</v>
      </c>
      <c r="N295" s="78" t="s">
        <v>33</v>
      </c>
      <c r="O295" s="78" t="s">
        <v>33</v>
      </c>
      <c r="P295" s="78" t="s">
        <v>33</v>
      </c>
      <c r="Q295" s="78" t="s">
        <v>33</v>
      </c>
      <c r="R295" s="78" t="s">
        <v>33</v>
      </c>
      <c r="S295" s="78" t="s">
        <v>33</v>
      </c>
      <c r="T295" s="78" t="s">
        <v>33</v>
      </c>
      <c r="U295" s="78" t="s">
        <v>33</v>
      </c>
      <c r="V295" s="78" t="s">
        <v>33</v>
      </c>
      <c r="W295" s="78" t="s">
        <v>33</v>
      </c>
      <c r="X295" s="78" t="s">
        <v>33</v>
      </c>
      <c r="Y295" t="s">
        <v>33</v>
      </c>
      <c r="Z295" t="s">
        <v>33</v>
      </c>
      <c r="AA295" t="s">
        <v>33</v>
      </c>
      <c r="AB295" t="s">
        <v>33</v>
      </c>
      <c r="AC295" t="s">
        <v>33</v>
      </c>
      <c r="AD295" t="s">
        <v>33</v>
      </c>
      <c r="AE295" t="s">
        <v>33</v>
      </c>
      <c r="AF295" t="s">
        <v>33</v>
      </c>
      <c r="AG295" t="s">
        <v>33</v>
      </c>
      <c r="AH295" t="s">
        <v>33</v>
      </c>
      <c r="AI295" t="s">
        <v>33</v>
      </c>
      <c r="AJ295" t="s">
        <v>33</v>
      </c>
      <c r="AK295" t="s">
        <v>33</v>
      </c>
      <c r="AL295" t="s">
        <v>33</v>
      </c>
      <c r="AM295" t="s">
        <v>33</v>
      </c>
      <c r="AN295" t="s">
        <v>33</v>
      </c>
      <c r="AO295" t="s">
        <v>33</v>
      </c>
      <c r="AP295" t="s">
        <v>33</v>
      </c>
      <c r="AQ295" s="169" t="s">
        <v>33</v>
      </c>
      <c r="AR295" t="s">
        <v>33</v>
      </c>
      <c r="AS295" t="s">
        <v>33</v>
      </c>
      <c r="AT295" t="s">
        <v>34</v>
      </c>
      <c r="AU295" t="s">
        <v>33</v>
      </c>
      <c r="AV295" t="s">
        <v>33</v>
      </c>
      <c r="AW295" t="s">
        <v>34</v>
      </c>
      <c r="AX295" t="s">
        <v>33</v>
      </c>
      <c r="AY295" t="s">
        <v>33</v>
      </c>
      <c r="AZ295" t="s">
        <v>33</v>
      </c>
      <c r="BA295" t="s">
        <v>33</v>
      </c>
      <c r="BB295" t="s">
        <v>33</v>
      </c>
      <c r="BC295" t="s">
        <v>33</v>
      </c>
      <c r="BD295" t="s">
        <v>33</v>
      </c>
      <c r="BE295" t="s">
        <v>33</v>
      </c>
      <c r="BF295" t="s">
        <v>33</v>
      </c>
      <c r="BH295" s="233" t="str">
        <f>Data[[#This Row],[Tipo de Muestra]]</f>
        <v>Critica</v>
      </c>
      <c r="BK295">
        <f t="shared" si="883"/>
        <v>1</v>
      </c>
      <c r="BL295">
        <f t="shared" si="884"/>
        <v>1</v>
      </c>
      <c r="BM295">
        <f t="shared" si="885"/>
        <v>1</v>
      </c>
      <c r="BN295">
        <f t="shared" si="886"/>
        <v>1</v>
      </c>
      <c r="BO295">
        <f t="shared" si="887"/>
        <v>1</v>
      </c>
      <c r="BP295">
        <f t="shared" si="888"/>
        <v>1</v>
      </c>
      <c r="BQ295">
        <f t="shared" si="889"/>
        <v>1</v>
      </c>
      <c r="BR295">
        <f t="shared" si="890"/>
        <v>1</v>
      </c>
      <c r="BS295">
        <f t="shared" si="891"/>
        <v>1</v>
      </c>
      <c r="BT295">
        <f t="shared" si="892"/>
        <v>1</v>
      </c>
      <c r="BU295">
        <f t="shared" si="893"/>
        <v>1</v>
      </c>
      <c r="BV295">
        <f t="shared" si="894"/>
        <v>1</v>
      </c>
      <c r="BW295">
        <f t="shared" si="895"/>
        <v>1</v>
      </c>
      <c r="BX295">
        <f t="shared" si="896"/>
        <v>1</v>
      </c>
      <c r="BY295">
        <f t="shared" si="897"/>
        <v>1</v>
      </c>
      <c r="BZ295">
        <f t="shared" si="898"/>
        <v>1</v>
      </c>
      <c r="CA295">
        <f t="shared" si="899"/>
        <v>1</v>
      </c>
      <c r="CB295">
        <f t="shared" si="900"/>
        <v>1</v>
      </c>
      <c r="CC295">
        <f t="shared" si="901"/>
        <v>1</v>
      </c>
      <c r="CD295">
        <f t="shared" si="902"/>
        <v>1</v>
      </c>
      <c r="CE295">
        <f t="shared" si="903"/>
        <v>1</v>
      </c>
      <c r="CF295">
        <f t="shared" si="904"/>
        <v>1</v>
      </c>
      <c r="CG295">
        <f t="shared" si="905"/>
        <v>1</v>
      </c>
      <c r="CH295">
        <f t="shared" si="906"/>
        <v>1</v>
      </c>
      <c r="CI295">
        <f t="shared" si="907"/>
        <v>1</v>
      </c>
      <c r="CJ295">
        <f t="shared" si="908"/>
        <v>1</v>
      </c>
      <c r="CK295">
        <f t="shared" si="909"/>
        <v>1</v>
      </c>
      <c r="CL295">
        <f t="shared" si="910"/>
        <v>1</v>
      </c>
      <c r="CM295">
        <f t="shared" si="911"/>
        <v>1</v>
      </c>
      <c r="CN295">
        <f t="shared" si="912"/>
        <v>1</v>
      </c>
      <c r="CO295">
        <f t="shared" si="913"/>
        <v>1</v>
      </c>
      <c r="CP295">
        <f t="shared" si="914"/>
        <v>1</v>
      </c>
      <c r="CQ295">
        <f t="shared" si="915"/>
        <v>1</v>
      </c>
      <c r="CR295">
        <f t="shared" si="916"/>
        <v>1</v>
      </c>
      <c r="CS295">
        <f t="shared" si="917"/>
        <v>1</v>
      </c>
      <c r="CT295">
        <f t="shared" si="918"/>
        <v>0</v>
      </c>
      <c r="CU295">
        <f t="shared" si="919"/>
        <v>1</v>
      </c>
      <c r="CV295">
        <f t="shared" si="920"/>
        <v>1</v>
      </c>
      <c r="CW295">
        <f t="shared" si="921"/>
        <v>0</v>
      </c>
      <c r="CX295">
        <f t="shared" si="922"/>
        <v>1</v>
      </c>
      <c r="CY295">
        <f t="shared" si="923"/>
        <v>1</v>
      </c>
      <c r="CZ295">
        <f t="shared" si="924"/>
        <v>1</v>
      </c>
      <c r="DA295">
        <f t="shared" si="925"/>
        <v>1</v>
      </c>
      <c r="DB295">
        <f t="shared" si="926"/>
        <v>1</v>
      </c>
      <c r="DC295">
        <f t="shared" si="927"/>
        <v>1</v>
      </c>
      <c r="DD295">
        <f t="shared" si="928"/>
        <v>1</v>
      </c>
      <c r="DE295">
        <f t="shared" si="929"/>
        <v>1</v>
      </c>
      <c r="DF295">
        <f t="shared" si="930"/>
        <v>1</v>
      </c>
      <c r="DG295">
        <f t="shared" si="931"/>
        <v>1</v>
      </c>
      <c r="DH295" s="7">
        <f t="shared" si="932"/>
        <v>0.15</v>
      </c>
      <c r="DI295" s="7">
        <f t="shared" si="933"/>
        <v>0.15</v>
      </c>
      <c r="DJ295" s="7">
        <f t="shared" si="934"/>
        <v>0.15</v>
      </c>
      <c r="DK295" s="7">
        <f t="shared" si="935"/>
        <v>0.15</v>
      </c>
      <c r="DL295" s="7">
        <f t="shared" si="936"/>
        <v>0.3</v>
      </c>
      <c r="DM295" s="7">
        <f t="shared" si="937"/>
        <v>0.3</v>
      </c>
      <c r="DN295" s="7">
        <f t="shared" si="938"/>
        <v>0.3</v>
      </c>
      <c r="DO295" s="7">
        <f t="shared" si="939"/>
        <v>0.3</v>
      </c>
      <c r="DP295" s="7">
        <f>IF(MIN(Data[[#This Row],[¿El agente demuestra escucha activa durante la gestión?6]:[¿El agente parafrasea para confirmar entendimiento?9]])=0,0,30%)</f>
        <v>0.3</v>
      </c>
      <c r="DQ295" s="7">
        <f t="shared" si="940"/>
        <v>0.3</v>
      </c>
      <c r="DR295" s="7">
        <f t="shared" si="941"/>
        <v>0.3</v>
      </c>
      <c r="DS295" s="7">
        <f t="shared" si="942"/>
        <v>0.3</v>
      </c>
      <c r="DT295" s="7">
        <f t="shared" si="943"/>
        <v>0.3</v>
      </c>
      <c r="DU295" s="7">
        <f>IF(MIN(Data[[#This Row],[¿El agente adapta su comunicación al cliente?11]:[¿El agente utiliza el plural corporativo correctamente?14]])=0,0,30%)</f>
        <v>0.3</v>
      </c>
      <c r="DV295" s="7">
        <f t="shared" si="944"/>
        <v>0.25</v>
      </c>
      <c r="DW295" s="7">
        <f t="shared" si="945"/>
        <v>0.25</v>
      </c>
      <c r="DX295" s="7">
        <f t="shared" si="946"/>
        <v>1</v>
      </c>
      <c r="DY295" s="7">
        <f t="shared" si="947"/>
        <v>1</v>
      </c>
      <c r="DZ295" s="7">
        <f t="shared" si="948"/>
        <v>1</v>
      </c>
      <c r="EA295" s="7">
        <f t="shared" si="949"/>
        <v>1</v>
      </c>
      <c r="EB295" s="7">
        <f t="shared" si="950"/>
        <v>1</v>
      </c>
      <c r="EC295" s="7">
        <f t="shared" si="951"/>
        <v>1</v>
      </c>
      <c r="ED295" s="7">
        <f t="shared" si="952"/>
        <v>1</v>
      </c>
      <c r="EE295" s="7">
        <f t="shared" si="953"/>
        <v>1</v>
      </c>
      <c r="EF295" s="7">
        <f>IF(SUM(Data[[#This Row],[¿El agente presenta correctamente los beneficios del producto?23]:[¿El agente comunica beneficios emocionales al cliente?24]])=200%,100%,0%)</f>
        <v>1</v>
      </c>
      <c r="EG295" s="7">
        <f t="shared" si="954"/>
        <v>1</v>
      </c>
      <c r="EH295" s="7">
        <f t="shared" si="955"/>
        <v>1</v>
      </c>
      <c r="EI295" s="7">
        <f t="shared" si="956"/>
        <v>1</v>
      </c>
      <c r="EJ295" s="7">
        <f t="shared" si="957"/>
        <v>1</v>
      </c>
      <c r="EK295" s="7">
        <f t="shared" si="958"/>
        <v>1</v>
      </c>
      <c r="EL295" s="7">
        <f>+Data[[#This Row],[¿El agente explica los términos y condiciones del servicio?28]]</f>
        <v>1</v>
      </c>
      <c r="EM295" s="7">
        <f t="shared" si="959"/>
        <v>1</v>
      </c>
      <c r="EN295" s="7">
        <f>+Data[[#This Row],[¿El agente identifica correctamente la solicitud del cliente? 2]]</f>
        <v>1</v>
      </c>
      <c r="EO295" s="7">
        <f t="shared" si="960"/>
        <v>1</v>
      </c>
      <c r="EP295" s="7">
        <f t="shared" si="961"/>
        <v>1</v>
      </c>
      <c r="EQ295" s="7">
        <f t="shared" si="962"/>
        <v>1</v>
      </c>
      <c r="ER295" s="7">
        <f t="shared" si="963"/>
        <v>1</v>
      </c>
      <c r="ES295" s="7">
        <f t="shared" si="964"/>
        <v>1</v>
      </c>
      <c r="ET295" s="7">
        <f t="shared" si="965"/>
        <v>1</v>
      </c>
      <c r="EU295" s="7">
        <f t="shared" si="966"/>
        <v>1</v>
      </c>
      <c r="EV295" s="7">
        <f t="shared" si="967"/>
        <v>1</v>
      </c>
      <c r="EW295" s="7">
        <f t="shared" si="968"/>
        <v>1</v>
      </c>
      <c r="EX295" s="7">
        <f t="shared" si="969"/>
        <v>1</v>
      </c>
      <c r="EY295" s="7">
        <f t="shared" si="970"/>
        <v>1</v>
      </c>
      <c r="EZ295" s="7">
        <f t="shared" si="971"/>
        <v>1</v>
      </c>
      <c r="FA295" s="7">
        <f t="shared" si="972"/>
        <v>1</v>
      </c>
      <c r="FB295" s="7">
        <f t="shared" si="973"/>
        <v>1</v>
      </c>
      <c r="FC295" s="7">
        <f t="shared" si="974"/>
        <v>1</v>
      </c>
      <c r="FD295" s="7">
        <f t="shared" si="975"/>
        <v>1</v>
      </c>
      <c r="FE295" s="7">
        <f t="shared" si="976"/>
        <v>1</v>
      </c>
      <c r="FF295" s="7">
        <f t="shared" si="977"/>
        <v>0</v>
      </c>
      <c r="FG295" s="7">
        <f t="shared" si="978"/>
        <v>1</v>
      </c>
      <c r="FH295" s="7">
        <f t="shared" si="979"/>
        <v>1</v>
      </c>
      <c r="FI295" s="7">
        <f t="shared" si="980"/>
        <v>0</v>
      </c>
      <c r="FJ295" s="7">
        <f t="shared" si="981"/>
        <v>0</v>
      </c>
      <c r="FK295" s="7">
        <f t="shared" si="982"/>
        <v>1</v>
      </c>
      <c r="FL295" s="7">
        <f>+Data[[#This Row],[¿El agente gestiona la oferta según la campaña vigente?48]]</f>
        <v>1</v>
      </c>
      <c r="FM295" s="7">
        <f t="shared" si="983"/>
        <v>1</v>
      </c>
      <c r="FN295" s="7">
        <f t="shared" si="984"/>
        <v>1</v>
      </c>
      <c r="FO295" s="7">
        <f t="shared" si="985"/>
        <v>1</v>
      </c>
      <c r="FP295" s="7">
        <f t="shared" si="986"/>
        <v>1</v>
      </c>
      <c r="FQ295" s="7">
        <f t="shared" si="987"/>
        <v>1</v>
      </c>
      <c r="FR295" s="7">
        <f>+Data[[#This Row],[¿El agente registra correctamente todas las interacciones?52]]</f>
        <v>1</v>
      </c>
      <c r="FS295" s="7">
        <f t="shared" si="988"/>
        <v>0</v>
      </c>
      <c r="FT295" s="7">
        <f t="shared" si="989"/>
        <v>1</v>
      </c>
      <c r="FU295" s="7">
        <f>+Data[[#This Row],[¿El agente confirma la titularidad del cliente adecuadamente?53]]</f>
        <v>1</v>
      </c>
      <c r="FV295" s="242">
        <f t="shared" si="990"/>
        <v>1</v>
      </c>
      <c r="FW295" s="242">
        <f t="shared" si="991"/>
        <v>1</v>
      </c>
      <c r="FX295" s="7">
        <f t="shared" si="992"/>
        <v>1</v>
      </c>
      <c r="FY295" s="242">
        <f t="shared" si="993"/>
        <v>1</v>
      </c>
      <c r="FZ295" s="7">
        <f>+Data[[#This Row],[¿El agente evita compartir información sensible?56]]</f>
        <v>1</v>
      </c>
      <c r="GA295" s="7">
        <f t="shared" si="994"/>
        <v>1</v>
      </c>
      <c r="GB295" s="7">
        <f t="shared" si="995"/>
        <v>0.1</v>
      </c>
      <c r="GC295" s="7">
        <f t="shared" si="996"/>
        <v>0.3</v>
      </c>
      <c r="GD295" s="234">
        <f t="shared" si="997"/>
        <v>0</v>
      </c>
      <c r="GE295" s="234">
        <f t="shared" si="998"/>
        <v>0.3</v>
      </c>
      <c r="GF295" s="7">
        <f t="shared" si="999"/>
        <v>0.7</v>
      </c>
      <c r="GG295">
        <f>1</f>
        <v>1</v>
      </c>
      <c r="GH295">
        <f t="shared" si="1000"/>
        <v>1</v>
      </c>
      <c r="GI295" t="str">
        <f t="shared" si="1001"/>
        <v/>
      </c>
      <c r="GJ295" t="str">
        <f t="shared" si="1002"/>
        <v/>
      </c>
      <c r="GK295" t="str">
        <f t="shared" si="1003"/>
        <v/>
      </c>
      <c r="GN295" t="str">
        <f t="shared" si="1004"/>
        <v/>
      </c>
      <c r="GO295" t="str">
        <f t="shared" si="1005"/>
        <v/>
      </c>
      <c r="GP295" t="str">
        <f t="shared" si="1006"/>
        <v/>
      </c>
      <c r="GQ295" t="str">
        <f t="shared" si="1007"/>
        <v/>
      </c>
      <c r="GR295" t="str">
        <f t="shared" si="1008"/>
        <v/>
      </c>
      <c r="GS295" t="str">
        <f t="shared" si="1009"/>
        <v/>
      </c>
      <c r="GT295" t="str">
        <f t="shared" si="1010"/>
        <v/>
      </c>
      <c r="GU295" t="e">
        <f>IF(#REF!="No",#REF!,"")</f>
        <v>#REF!</v>
      </c>
      <c r="GV295" t="str">
        <f t="shared" si="1011"/>
        <v/>
      </c>
      <c r="GW295" t="str">
        <f t="shared" si="1012"/>
        <v/>
      </c>
      <c r="GX295" t="str">
        <f t="shared" si="1013"/>
        <v/>
      </c>
      <c r="GY295" t="str">
        <f t="shared" si="1014"/>
        <v/>
      </c>
      <c r="GZ295" t="str">
        <f t="shared" si="1015"/>
        <v/>
      </c>
      <c r="HA295" t="str">
        <f t="shared" si="1016"/>
        <v/>
      </c>
      <c r="HB295" t="str">
        <f t="shared" si="1017"/>
        <v/>
      </c>
      <c r="HC295" t="str">
        <f t="shared" si="1018"/>
        <v/>
      </c>
      <c r="HD295" t="str">
        <f t="shared" si="1019"/>
        <v/>
      </c>
      <c r="HE295" t="str">
        <f t="shared" si="1020"/>
        <v/>
      </c>
      <c r="HF295" t="str">
        <f t="shared" si="1021"/>
        <v/>
      </c>
      <c r="HG295" t="str">
        <f t="shared" si="1022"/>
        <v/>
      </c>
      <c r="HH295" t="str">
        <f t="shared" si="1023"/>
        <v/>
      </c>
      <c r="HI295" t="str">
        <f t="shared" si="1024"/>
        <v/>
      </c>
      <c r="HJ295" t="str">
        <f t="shared" si="1025"/>
        <v/>
      </c>
      <c r="HK295" t="str">
        <f t="shared" si="1026"/>
        <v/>
      </c>
      <c r="HL295" t="str">
        <f t="shared" si="1027"/>
        <v/>
      </c>
      <c r="HM295" t="str">
        <f t="shared" si="1028"/>
        <v/>
      </c>
      <c r="HN295" t="str">
        <f t="shared" si="1029"/>
        <v/>
      </c>
      <c r="HO295" t="str">
        <f t="shared" si="1030"/>
        <v/>
      </c>
      <c r="HP295" t="str">
        <f t="shared" si="1031"/>
        <v/>
      </c>
      <c r="HQ295" t="e">
        <f>IF(#REF!="No",#REF!,"")</f>
        <v>#REF!</v>
      </c>
      <c r="HR295" t="e">
        <f>IF(#REF!="No",#REF!,"")</f>
        <v>#REF!</v>
      </c>
      <c r="HS295" t="str">
        <f t="shared" si="1032"/>
        <v/>
      </c>
      <c r="HT295" t="str">
        <f t="shared" si="1033"/>
        <v/>
      </c>
      <c r="HU295" t="str">
        <f t="shared" si="1034"/>
        <v xml:space="preserve">¿El agente indaga o sondea adecuadamente las necesidades del cliente? </v>
      </c>
      <c r="HV295" t="str">
        <f t="shared" si="1035"/>
        <v/>
      </c>
      <c r="HW295" t="str">
        <f t="shared" si="1036"/>
        <v/>
      </c>
      <c r="HX295" t="str">
        <f t="shared" si="1037"/>
        <v xml:space="preserve">¿El agente maneja correctamente las objeciones del cliente? </v>
      </c>
      <c r="HY295" t="str">
        <f t="shared" si="1038"/>
        <v/>
      </c>
      <c r="HZ295" t="str">
        <f t="shared" si="1039"/>
        <v/>
      </c>
      <c r="IA295" t="str">
        <f t="shared" si="1040"/>
        <v/>
      </c>
      <c r="IB295" t="str">
        <f t="shared" si="1041"/>
        <v/>
      </c>
      <c r="IC295" t="str">
        <f t="shared" si="1042"/>
        <v/>
      </c>
      <c r="ID295" t="str">
        <f t="shared" si="1043"/>
        <v/>
      </c>
      <c r="IE295" t="str">
        <f t="shared" si="1044"/>
        <v/>
      </c>
      <c r="IF295" t="str">
        <f t="shared" si="1045"/>
        <v/>
      </c>
      <c r="IG295" t="str">
        <f t="shared" si="1046"/>
        <v/>
      </c>
      <c r="IH295" t="str">
        <f>A295&amp;" "&amp;F295&amp;" "&amp;Data[[#This Row],[mes]]</f>
        <v>Emily Nicolle Trejos Alvarado Outbound jun-26</v>
      </c>
      <c r="II295">
        <f t="shared" si="1047"/>
        <v>1</v>
      </c>
      <c r="IJ295">
        <f t="shared" si="1048"/>
        <v>1</v>
      </c>
      <c r="IK295">
        <f>IF(Data[[#This Row],[Muestra Critica]]&gt;0,Data[[#This Row],[Muestra Critica]],"")</f>
        <v>1</v>
      </c>
      <c r="IL295">
        <f>IF(IK295="","",COUNTIF($IK$3:$IK711,IK295))</f>
        <v>397</v>
      </c>
      <c r="IM295">
        <f t="shared" si="1049"/>
        <v>0</v>
      </c>
      <c r="IN295" t="str">
        <f t="shared" si="839"/>
        <v>jun-26</v>
      </c>
      <c r="IS295" t="str">
        <f ca="1">IFERROR(_xlfn.XLOOKUP(A:A,HC!B:B,HC!E:E,,0),0)</f>
        <v>&gt; 60 dias</v>
      </c>
    </row>
    <row r="296" spans="1:253" ht="15.5">
      <c r="A296" s="235" t="s">
        <v>296</v>
      </c>
      <c r="B296" s="235">
        <v>67326519</v>
      </c>
      <c r="C296" s="236">
        <v>46195</v>
      </c>
      <c r="D296" s="235" t="s">
        <v>441</v>
      </c>
      <c r="E296" s="205" t="s">
        <v>433</v>
      </c>
      <c r="F296" s="235" t="s">
        <v>32</v>
      </c>
      <c r="G296" s="235" t="s">
        <v>436</v>
      </c>
      <c r="H296" s="235" t="s">
        <v>526</v>
      </c>
      <c r="I296" s="237" t="s">
        <v>447</v>
      </c>
      <c r="J296" s="78" t="s">
        <v>33</v>
      </c>
      <c r="K296" s="78" t="s">
        <v>33</v>
      </c>
      <c r="L296" s="78" t="s">
        <v>33</v>
      </c>
      <c r="M296" s="78" t="s">
        <v>33</v>
      </c>
      <c r="N296" s="78" t="s">
        <v>33</v>
      </c>
      <c r="O296" s="78" t="s">
        <v>33</v>
      </c>
      <c r="P296" s="78" t="s">
        <v>33</v>
      </c>
      <c r="Q296" s="78" t="s">
        <v>33</v>
      </c>
      <c r="R296" s="78" t="s">
        <v>33</v>
      </c>
      <c r="S296" s="78" t="s">
        <v>33</v>
      </c>
      <c r="T296" s="78" t="s">
        <v>33</v>
      </c>
      <c r="U296" s="78" t="s">
        <v>33</v>
      </c>
      <c r="V296" s="78" t="s">
        <v>33</v>
      </c>
      <c r="W296" s="78" t="s">
        <v>33</v>
      </c>
      <c r="X296" s="78" t="s">
        <v>33</v>
      </c>
      <c r="Y296" t="s">
        <v>33</v>
      </c>
      <c r="Z296" t="s">
        <v>33</v>
      </c>
      <c r="AA296" t="s">
        <v>33</v>
      </c>
      <c r="AB296" t="s">
        <v>33</v>
      </c>
      <c r="AC296" t="s">
        <v>33</v>
      </c>
      <c r="AD296" t="s">
        <v>33</v>
      </c>
      <c r="AE296" t="s">
        <v>33</v>
      </c>
      <c r="AF296" t="s">
        <v>33</v>
      </c>
      <c r="AG296" t="s">
        <v>33</v>
      </c>
      <c r="AH296" t="s">
        <v>33</v>
      </c>
      <c r="AI296" t="s">
        <v>33</v>
      </c>
      <c r="AJ296" t="s">
        <v>33</v>
      </c>
      <c r="AK296" t="s">
        <v>33</v>
      </c>
      <c r="AL296" t="s">
        <v>33</v>
      </c>
      <c r="AM296" t="s">
        <v>33</v>
      </c>
      <c r="AN296" t="s">
        <v>33</v>
      </c>
      <c r="AO296" t="s">
        <v>33</v>
      </c>
      <c r="AP296" t="s">
        <v>33</v>
      </c>
      <c r="AQ296" s="169" t="s">
        <v>33</v>
      </c>
      <c r="AR296" t="s">
        <v>33</v>
      </c>
      <c r="AS296" t="s">
        <v>34</v>
      </c>
      <c r="AT296" t="s">
        <v>33</v>
      </c>
      <c r="AU296" t="s">
        <v>33</v>
      </c>
      <c r="AV296" t="s">
        <v>33</v>
      </c>
      <c r="AW296" t="s">
        <v>34</v>
      </c>
      <c r="AX296" t="s">
        <v>33</v>
      </c>
      <c r="AY296" t="s">
        <v>33</v>
      </c>
      <c r="AZ296" t="s">
        <v>33</v>
      </c>
      <c r="BA296" t="s">
        <v>33</v>
      </c>
      <c r="BB296" t="s">
        <v>33</v>
      </c>
      <c r="BC296" t="s">
        <v>33</v>
      </c>
      <c r="BD296" t="s">
        <v>33</v>
      </c>
      <c r="BE296" t="s">
        <v>33</v>
      </c>
      <c r="BF296" t="s">
        <v>33</v>
      </c>
      <c r="BH296" s="233" t="str">
        <f>Data[[#This Row],[Tipo de Muestra]]</f>
        <v>Critica</v>
      </c>
      <c r="BK296">
        <f t="shared" si="883"/>
        <v>1</v>
      </c>
      <c r="BL296">
        <f t="shared" si="884"/>
        <v>1</v>
      </c>
      <c r="BM296">
        <f t="shared" si="885"/>
        <v>1</v>
      </c>
      <c r="BN296">
        <f t="shared" si="886"/>
        <v>1</v>
      </c>
      <c r="BO296">
        <f t="shared" si="887"/>
        <v>1</v>
      </c>
      <c r="BP296">
        <f t="shared" si="888"/>
        <v>1</v>
      </c>
      <c r="BQ296">
        <f t="shared" si="889"/>
        <v>1</v>
      </c>
      <c r="BR296">
        <f t="shared" si="890"/>
        <v>1</v>
      </c>
      <c r="BS296">
        <f t="shared" si="891"/>
        <v>1</v>
      </c>
      <c r="BT296">
        <f t="shared" si="892"/>
        <v>1</v>
      </c>
      <c r="BU296">
        <f t="shared" si="893"/>
        <v>1</v>
      </c>
      <c r="BV296">
        <f t="shared" si="894"/>
        <v>1</v>
      </c>
      <c r="BW296">
        <f t="shared" si="895"/>
        <v>1</v>
      </c>
      <c r="BX296">
        <f t="shared" si="896"/>
        <v>1</v>
      </c>
      <c r="BY296">
        <f t="shared" si="897"/>
        <v>1</v>
      </c>
      <c r="BZ296">
        <f t="shared" si="898"/>
        <v>1</v>
      </c>
      <c r="CA296">
        <f t="shared" si="899"/>
        <v>1</v>
      </c>
      <c r="CB296">
        <f t="shared" si="900"/>
        <v>1</v>
      </c>
      <c r="CC296">
        <f t="shared" si="901"/>
        <v>1</v>
      </c>
      <c r="CD296">
        <f t="shared" si="902"/>
        <v>1</v>
      </c>
      <c r="CE296">
        <f t="shared" si="903"/>
        <v>1</v>
      </c>
      <c r="CF296">
        <f t="shared" si="904"/>
        <v>1</v>
      </c>
      <c r="CG296">
        <f t="shared" si="905"/>
        <v>1</v>
      </c>
      <c r="CH296">
        <f t="shared" si="906"/>
        <v>1</v>
      </c>
      <c r="CI296">
        <f t="shared" si="907"/>
        <v>1</v>
      </c>
      <c r="CJ296">
        <f t="shared" si="908"/>
        <v>1</v>
      </c>
      <c r="CK296">
        <f t="shared" si="909"/>
        <v>1</v>
      </c>
      <c r="CL296">
        <f t="shared" si="910"/>
        <v>1</v>
      </c>
      <c r="CM296">
        <f t="shared" si="911"/>
        <v>1</v>
      </c>
      <c r="CN296">
        <f t="shared" si="912"/>
        <v>1</v>
      </c>
      <c r="CO296">
        <f t="shared" si="913"/>
        <v>1</v>
      </c>
      <c r="CP296">
        <f t="shared" si="914"/>
        <v>1</v>
      </c>
      <c r="CQ296">
        <f t="shared" si="915"/>
        <v>1</v>
      </c>
      <c r="CR296">
        <f t="shared" si="916"/>
        <v>1</v>
      </c>
      <c r="CS296">
        <f t="shared" si="917"/>
        <v>0</v>
      </c>
      <c r="CT296">
        <f t="shared" si="918"/>
        <v>1</v>
      </c>
      <c r="CU296">
        <f t="shared" si="919"/>
        <v>1</v>
      </c>
      <c r="CV296">
        <f t="shared" si="920"/>
        <v>1</v>
      </c>
      <c r="CW296">
        <f t="shared" si="921"/>
        <v>0</v>
      </c>
      <c r="CX296">
        <f t="shared" si="922"/>
        <v>1</v>
      </c>
      <c r="CY296">
        <f t="shared" si="923"/>
        <v>1</v>
      </c>
      <c r="CZ296">
        <f t="shared" si="924"/>
        <v>1</v>
      </c>
      <c r="DA296">
        <f t="shared" si="925"/>
        <v>1</v>
      </c>
      <c r="DB296">
        <f t="shared" si="926"/>
        <v>1</v>
      </c>
      <c r="DC296">
        <f t="shared" si="927"/>
        <v>1</v>
      </c>
      <c r="DD296">
        <f t="shared" si="928"/>
        <v>1</v>
      </c>
      <c r="DE296">
        <f t="shared" si="929"/>
        <v>1</v>
      </c>
      <c r="DF296">
        <f t="shared" si="930"/>
        <v>1</v>
      </c>
      <c r="DG296">
        <f t="shared" si="931"/>
        <v>1</v>
      </c>
      <c r="DH296" s="7">
        <f t="shared" si="932"/>
        <v>0.15</v>
      </c>
      <c r="DI296" s="7">
        <f t="shared" si="933"/>
        <v>0.15</v>
      </c>
      <c r="DJ296" s="7">
        <f t="shared" si="934"/>
        <v>0.15</v>
      </c>
      <c r="DK296" s="7">
        <f t="shared" si="935"/>
        <v>0.15</v>
      </c>
      <c r="DL296" s="7">
        <f t="shared" si="936"/>
        <v>0.3</v>
      </c>
      <c r="DM296" s="7">
        <f t="shared" si="937"/>
        <v>0.3</v>
      </c>
      <c r="DN296" s="7">
        <f t="shared" si="938"/>
        <v>0.3</v>
      </c>
      <c r="DO296" s="7">
        <f t="shared" si="939"/>
        <v>0.3</v>
      </c>
      <c r="DP296" s="7">
        <f>IF(MIN(Data[[#This Row],[¿El agente demuestra escucha activa durante la gestión?6]:[¿El agente parafrasea para confirmar entendimiento?9]])=0,0,30%)</f>
        <v>0.3</v>
      </c>
      <c r="DQ296" s="7">
        <f t="shared" si="940"/>
        <v>0.3</v>
      </c>
      <c r="DR296" s="7">
        <f t="shared" si="941"/>
        <v>0.3</v>
      </c>
      <c r="DS296" s="7">
        <f t="shared" si="942"/>
        <v>0.3</v>
      </c>
      <c r="DT296" s="7">
        <f t="shared" si="943"/>
        <v>0.3</v>
      </c>
      <c r="DU296" s="7">
        <f>IF(MIN(Data[[#This Row],[¿El agente adapta su comunicación al cliente?11]:[¿El agente utiliza el plural corporativo correctamente?14]])=0,0,30%)</f>
        <v>0.3</v>
      </c>
      <c r="DV296" s="7">
        <f t="shared" si="944"/>
        <v>0.25</v>
      </c>
      <c r="DW296" s="7">
        <f t="shared" si="945"/>
        <v>0.25</v>
      </c>
      <c r="DX296" s="7">
        <f t="shared" si="946"/>
        <v>1</v>
      </c>
      <c r="DY296" s="7">
        <f t="shared" si="947"/>
        <v>1</v>
      </c>
      <c r="DZ296" s="7">
        <f t="shared" si="948"/>
        <v>1</v>
      </c>
      <c r="EA296" s="7">
        <f t="shared" si="949"/>
        <v>1</v>
      </c>
      <c r="EB296" s="7">
        <f t="shared" si="950"/>
        <v>1</v>
      </c>
      <c r="EC296" s="7">
        <f t="shared" si="951"/>
        <v>1</v>
      </c>
      <c r="ED296" s="7">
        <f t="shared" si="952"/>
        <v>1</v>
      </c>
      <c r="EE296" s="7">
        <f t="shared" si="953"/>
        <v>1</v>
      </c>
      <c r="EF296" s="7">
        <f>IF(SUM(Data[[#This Row],[¿El agente presenta correctamente los beneficios del producto?23]:[¿El agente comunica beneficios emocionales al cliente?24]])=200%,100%,0%)</f>
        <v>1</v>
      </c>
      <c r="EG296" s="7">
        <f t="shared" si="954"/>
        <v>1</v>
      </c>
      <c r="EH296" s="7">
        <f t="shared" si="955"/>
        <v>1</v>
      </c>
      <c r="EI296" s="7">
        <f t="shared" si="956"/>
        <v>1</v>
      </c>
      <c r="EJ296" s="7">
        <f t="shared" si="957"/>
        <v>1</v>
      </c>
      <c r="EK296" s="7">
        <f t="shared" si="958"/>
        <v>1</v>
      </c>
      <c r="EL296" s="7">
        <f>+Data[[#This Row],[¿El agente explica los términos y condiciones del servicio?28]]</f>
        <v>1</v>
      </c>
      <c r="EM296" s="7">
        <f t="shared" si="959"/>
        <v>1</v>
      </c>
      <c r="EN296" s="7">
        <f>+Data[[#This Row],[¿El agente identifica correctamente la solicitud del cliente? 2]]</f>
        <v>1</v>
      </c>
      <c r="EO296" s="7">
        <f t="shared" si="960"/>
        <v>1</v>
      </c>
      <c r="EP296" s="7">
        <f t="shared" si="961"/>
        <v>1</v>
      </c>
      <c r="EQ296" s="7">
        <f t="shared" si="962"/>
        <v>1</v>
      </c>
      <c r="ER296" s="7">
        <f t="shared" si="963"/>
        <v>1</v>
      </c>
      <c r="ES296" s="7">
        <f t="shared" si="964"/>
        <v>1</v>
      </c>
      <c r="ET296" s="7">
        <f t="shared" si="965"/>
        <v>1</v>
      </c>
      <c r="EU296" s="7">
        <f t="shared" si="966"/>
        <v>1</v>
      </c>
      <c r="EV296" s="7">
        <f t="shared" si="967"/>
        <v>1</v>
      </c>
      <c r="EW296" s="7">
        <f t="shared" si="968"/>
        <v>1</v>
      </c>
      <c r="EX296" s="7">
        <f t="shared" si="969"/>
        <v>1</v>
      </c>
      <c r="EY296" s="7">
        <f t="shared" si="970"/>
        <v>1</v>
      </c>
      <c r="EZ296" s="7">
        <f t="shared" si="971"/>
        <v>1</v>
      </c>
      <c r="FA296" s="7">
        <f t="shared" si="972"/>
        <v>1</v>
      </c>
      <c r="FB296" s="7">
        <f t="shared" si="973"/>
        <v>1</v>
      </c>
      <c r="FC296" s="7">
        <f t="shared" si="974"/>
        <v>1</v>
      </c>
      <c r="FD296" s="7">
        <f t="shared" si="975"/>
        <v>1</v>
      </c>
      <c r="FE296" s="7">
        <f t="shared" si="976"/>
        <v>0</v>
      </c>
      <c r="FF296" s="7">
        <f t="shared" si="977"/>
        <v>1</v>
      </c>
      <c r="FG296" s="7">
        <f t="shared" si="978"/>
        <v>1</v>
      </c>
      <c r="FH296" s="7">
        <f t="shared" si="979"/>
        <v>1</v>
      </c>
      <c r="FI296" s="7">
        <f t="shared" si="980"/>
        <v>0</v>
      </c>
      <c r="FJ296" s="7">
        <f t="shared" si="981"/>
        <v>0</v>
      </c>
      <c r="FK296" s="7">
        <f t="shared" si="982"/>
        <v>1</v>
      </c>
      <c r="FL296" s="7">
        <f>+Data[[#This Row],[¿El agente gestiona la oferta según la campaña vigente?48]]</f>
        <v>1</v>
      </c>
      <c r="FM296" s="7">
        <f t="shared" si="983"/>
        <v>1</v>
      </c>
      <c r="FN296" s="7">
        <f t="shared" si="984"/>
        <v>1</v>
      </c>
      <c r="FO296" s="7">
        <f t="shared" si="985"/>
        <v>1</v>
      </c>
      <c r="FP296" s="7">
        <f t="shared" si="986"/>
        <v>1</v>
      </c>
      <c r="FQ296" s="7">
        <f t="shared" si="987"/>
        <v>1</v>
      </c>
      <c r="FR296" s="7">
        <f>+Data[[#This Row],[¿El agente registra correctamente todas las interacciones?52]]</f>
        <v>1</v>
      </c>
      <c r="FS296" s="7">
        <f t="shared" si="988"/>
        <v>0</v>
      </c>
      <c r="FT296" s="7">
        <f t="shared" si="989"/>
        <v>1</v>
      </c>
      <c r="FU296" s="7">
        <f>+Data[[#This Row],[¿El agente confirma la titularidad del cliente adecuadamente?53]]</f>
        <v>1</v>
      </c>
      <c r="FV296" s="242">
        <f t="shared" si="990"/>
        <v>1</v>
      </c>
      <c r="FW296" s="242">
        <f t="shared" si="991"/>
        <v>1</v>
      </c>
      <c r="FX296" s="7">
        <f t="shared" si="992"/>
        <v>1</v>
      </c>
      <c r="FY296" s="242">
        <f t="shared" si="993"/>
        <v>1</v>
      </c>
      <c r="FZ296" s="7">
        <f>+Data[[#This Row],[¿El agente evita compartir información sensible?56]]</f>
        <v>1</v>
      </c>
      <c r="GA296" s="7">
        <f t="shared" si="994"/>
        <v>1</v>
      </c>
      <c r="GB296" s="7">
        <f t="shared" si="995"/>
        <v>0.1</v>
      </c>
      <c r="GC296" s="7">
        <f t="shared" si="996"/>
        <v>0.3</v>
      </c>
      <c r="GD296" s="234">
        <f t="shared" si="997"/>
        <v>0</v>
      </c>
      <c r="GE296" s="234">
        <f t="shared" si="998"/>
        <v>0.3</v>
      </c>
      <c r="GF296" s="7">
        <f t="shared" si="999"/>
        <v>0.7</v>
      </c>
      <c r="GG296">
        <f>1</f>
        <v>1</v>
      </c>
      <c r="GH296">
        <f t="shared" si="1000"/>
        <v>1</v>
      </c>
      <c r="GI296" t="str">
        <f t="shared" si="1001"/>
        <v/>
      </c>
      <c r="GJ296" t="str">
        <f t="shared" si="1002"/>
        <v/>
      </c>
      <c r="GK296" t="str">
        <f t="shared" si="1003"/>
        <v/>
      </c>
      <c r="GN296" t="str">
        <f t="shared" si="1004"/>
        <v/>
      </c>
      <c r="GO296" t="str">
        <f t="shared" si="1005"/>
        <v/>
      </c>
      <c r="GP296" t="str">
        <f t="shared" si="1006"/>
        <v/>
      </c>
      <c r="GQ296" t="str">
        <f t="shared" si="1007"/>
        <v/>
      </c>
      <c r="GR296" t="str">
        <f t="shared" si="1008"/>
        <v/>
      </c>
      <c r="GS296" t="str">
        <f t="shared" si="1009"/>
        <v/>
      </c>
      <c r="GT296" t="str">
        <f t="shared" si="1010"/>
        <v/>
      </c>
      <c r="GU296" t="e">
        <f>IF(#REF!="No",#REF!,"")</f>
        <v>#REF!</v>
      </c>
      <c r="GV296" t="str">
        <f t="shared" si="1011"/>
        <v/>
      </c>
      <c r="GW296" t="str">
        <f t="shared" si="1012"/>
        <v/>
      </c>
      <c r="GX296" t="str">
        <f t="shared" si="1013"/>
        <v/>
      </c>
      <c r="GY296" t="str">
        <f t="shared" si="1014"/>
        <v/>
      </c>
      <c r="GZ296" t="str">
        <f t="shared" si="1015"/>
        <v/>
      </c>
      <c r="HA296" t="str">
        <f t="shared" si="1016"/>
        <v/>
      </c>
      <c r="HB296" t="str">
        <f t="shared" si="1017"/>
        <v/>
      </c>
      <c r="HC296" t="str">
        <f t="shared" si="1018"/>
        <v/>
      </c>
      <c r="HD296" t="str">
        <f t="shared" si="1019"/>
        <v/>
      </c>
      <c r="HE296" t="str">
        <f t="shared" si="1020"/>
        <v/>
      </c>
      <c r="HF296" t="str">
        <f t="shared" si="1021"/>
        <v/>
      </c>
      <c r="HG296" t="str">
        <f t="shared" si="1022"/>
        <v/>
      </c>
      <c r="HH296" t="str">
        <f t="shared" si="1023"/>
        <v/>
      </c>
      <c r="HI296" t="str">
        <f t="shared" si="1024"/>
        <v/>
      </c>
      <c r="HJ296" t="str">
        <f t="shared" si="1025"/>
        <v/>
      </c>
      <c r="HK296" t="str">
        <f t="shared" si="1026"/>
        <v/>
      </c>
      <c r="HL296" t="str">
        <f t="shared" si="1027"/>
        <v/>
      </c>
      <c r="HM296" t="str">
        <f t="shared" si="1028"/>
        <v/>
      </c>
      <c r="HN296" t="str">
        <f t="shared" si="1029"/>
        <v/>
      </c>
      <c r="HO296" t="str">
        <f t="shared" si="1030"/>
        <v/>
      </c>
      <c r="HP296" t="str">
        <f t="shared" si="1031"/>
        <v/>
      </c>
      <c r="HQ296" t="e">
        <f>IF(#REF!="No",#REF!,"")</f>
        <v>#REF!</v>
      </c>
      <c r="HR296" t="e">
        <f>IF(#REF!="No",#REF!,"")</f>
        <v>#REF!</v>
      </c>
      <c r="HS296" t="str">
        <f t="shared" si="1032"/>
        <v/>
      </c>
      <c r="HT296" t="str">
        <f t="shared" si="1033"/>
        <v xml:space="preserve">¿El agente realiza venta cruzada cuando corresponde? </v>
      </c>
      <c r="HU296" t="str">
        <f t="shared" si="1034"/>
        <v/>
      </c>
      <c r="HV296" t="str">
        <f t="shared" si="1035"/>
        <v/>
      </c>
      <c r="HW296" t="str">
        <f t="shared" si="1036"/>
        <v/>
      </c>
      <c r="HX296" t="str">
        <f t="shared" si="1037"/>
        <v xml:space="preserve">¿El agente maneja correctamente las objeciones del cliente? </v>
      </c>
      <c r="HY296" t="str">
        <f t="shared" si="1038"/>
        <v/>
      </c>
      <c r="HZ296" t="str">
        <f t="shared" si="1039"/>
        <v/>
      </c>
      <c r="IA296" t="str">
        <f t="shared" si="1040"/>
        <v/>
      </c>
      <c r="IB296" t="str">
        <f t="shared" si="1041"/>
        <v/>
      </c>
      <c r="IC296" t="str">
        <f t="shared" si="1042"/>
        <v/>
      </c>
      <c r="ID296" t="str">
        <f t="shared" si="1043"/>
        <v/>
      </c>
      <c r="IE296" t="str">
        <f t="shared" si="1044"/>
        <v/>
      </c>
      <c r="IF296" t="str">
        <f t="shared" si="1045"/>
        <v/>
      </c>
      <c r="IG296" t="str">
        <f t="shared" si="1046"/>
        <v/>
      </c>
      <c r="IH296" t="str">
        <f>A296&amp;" "&amp;F296&amp;" "&amp;Data[[#This Row],[mes]]</f>
        <v>Marielvis del Carmen Sibaja Murillo Outbound jun-26</v>
      </c>
      <c r="II296">
        <f t="shared" si="1047"/>
        <v>1</v>
      </c>
      <c r="IJ296">
        <f t="shared" si="1048"/>
        <v>1</v>
      </c>
      <c r="IK296">
        <f>IF(Data[[#This Row],[Muestra Critica]]&gt;0,Data[[#This Row],[Muestra Critica]],"")</f>
        <v>1</v>
      </c>
      <c r="IL296">
        <f>IF(IK296="","",COUNTIF($IK$3:$IK712,IK296))</f>
        <v>397</v>
      </c>
      <c r="IM296">
        <f t="shared" si="1049"/>
        <v>0</v>
      </c>
      <c r="IN296" t="str">
        <f t="shared" si="839"/>
        <v>jun-26</v>
      </c>
      <c r="IS296" t="str">
        <f ca="1">IFERROR(_xlfn.XLOOKUP(A:A,HC!B:B,HC!E:E,,0),0)</f>
        <v>&gt; 60 dias</v>
      </c>
    </row>
    <row r="297" spans="1:253" ht="15.5">
      <c r="A297" s="235" t="s">
        <v>299</v>
      </c>
      <c r="B297" s="235">
        <v>67984514</v>
      </c>
      <c r="C297" s="236">
        <v>46195</v>
      </c>
      <c r="D297" s="235" t="s">
        <v>441</v>
      </c>
      <c r="E297" s="205" t="s">
        <v>433</v>
      </c>
      <c r="F297" s="235" t="s">
        <v>32</v>
      </c>
      <c r="G297" s="235" t="s">
        <v>436</v>
      </c>
      <c r="H297" s="235" t="s">
        <v>526</v>
      </c>
      <c r="I297" s="237" t="s">
        <v>446</v>
      </c>
      <c r="J297" s="78" t="s">
        <v>33</v>
      </c>
      <c r="K297" s="78" t="s">
        <v>33</v>
      </c>
      <c r="L297" s="78" t="s">
        <v>33</v>
      </c>
      <c r="M297" s="78" t="s">
        <v>33</v>
      </c>
      <c r="N297" s="78" t="s">
        <v>33</v>
      </c>
      <c r="O297" s="78" t="s">
        <v>33</v>
      </c>
      <c r="P297" s="78" t="s">
        <v>33</v>
      </c>
      <c r="Q297" s="78" t="s">
        <v>33</v>
      </c>
      <c r="R297" s="78" t="s">
        <v>33</v>
      </c>
      <c r="S297" s="78" t="s">
        <v>33</v>
      </c>
      <c r="T297" s="78" t="s">
        <v>33</v>
      </c>
      <c r="U297" s="78" t="s">
        <v>33</v>
      </c>
      <c r="V297" s="78" t="s">
        <v>33</v>
      </c>
      <c r="W297" s="78" t="s">
        <v>33</v>
      </c>
      <c r="X297" s="78" t="s">
        <v>33</v>
      </c>
      <c r="Y297" t="s">
        <v>33</v>
      </c>
      <c r="Z297" t="s">
        <v>33</v>
      </c>
      <c r="AA297" t="s">
        <v>33</v>
      </c>
      <c r="AB297" t="s">
        <v>33</v>
      </c>
      <c r="AC297" t="s">
        <v>33</v>
      </c>
      <c r="AD297" t="s">
        <v>33</v>
      </c>
      <c r="AE297" t="s">
        <v>33</v>
      </c>
      <c r="AF297" t="s">
        <v>33</v>
      </c>
      <c r="AG297" t="s">
        <v>33</v>
      </c>
      <c r="AH297" t="s">
        <v>33</v>
      </c>
      <c r="AI297" t="s">
        <v>33</v>
      </c>
      <c r="AJ297" t="s">
        <v>33</v>
      </c>
      <c r="AK297" t="s">
        <v>33</v>
      </c>
      <c r="AL297" t="s">
        <v>33</v>
      </c>
      <c r="AM297" t="s">
        <v>33</v>
      </c>
      <c r="AN297" t="s">
        <v>33</v>
      </c>
      <c r="AO297" t="s">
        <v>33</v>
      </c>
      <c r="AP297" t="s">
        <v>33</v>
      </c>
      <c r="AQ297" s="169" t="s">
        <v>33</v>
      </c>
      <c r="AR297" t="s">
        <v>33</v>
      </c>
      <c r="AS297" t="s">
        <v>33</v>
      </c>
      <c r="AT297" t="s">
        <v>33</v>
      </c>
      <c r="AU297" t="s">
        <v>33</v>
      </c>
      <c r="AV297" t="s">
        <v>33</v>
      </c>
      <c r="AW297" t="s">
        <v>33</v>
      </c>
      <c r="AX297" t="s">
        <v>33</v>
      </c>
      <c r="AY297" t="s">
        <v>33</v>
      </c>
      <c r="AZ297" t="s">
        <v>33</v>
      </c>
      <c r="BA297" t="s">
        <v>33</v>
      </c>
      <c r="BB297" t="s">
        <v>33</v>
      </c>
      <c r="BC297" t="s">
        <v>33</v>
      </c>
      <c r="BD297" t="s">
        <v>33</v>
      </c>
      <c r="BE297" t="s">
        <v>33</v>
      </c>
      <c r="BF297" t="s">
        <v>33</v>
      </c>
      <c r="BH297" s="233" t="str">
        <f>Data[[#This Row],[Tipo de Muestra]]</f>
        <v>No Critica</v>
      </c>
      <c r="BK297">
        <f t="shared" si="883"/>
        <v>1</v>
      </c>
      <c r="BL297">
        <f t="shared" si="884"/>
        <v>1</v>
      </c>
      <c r="BM297">
        <f t="shared" si="885"/>
        <v>1</v>
      </c>
      <c r="BN297">
        <f t="shared" si="886"/>
        <v>1</v>
      </c>
      <c r="BO297">
        <f t="shared" si="887"/>
        <v>1</v>
      </c>
      <c r="BP297">
        <f t="shared" si="888"/>
        <v>1</v>
      </c>
      <c r="BQ297">
        <f t="shared" si="889"/>
        <v>1</v>
      </c>
      <c r="BR297">
        <f t="shared" si="890"/>
        <v>1</v>
      </c>
      <c r="BS297">
        <f t="shared" si="891"/>
        <v>1</v>
      </c>
      <c r="BT297">
        <f t="shared" si="892"/>
        <v>1</v>
      </c>
      <c r="BU297">
        <f t="shared" si="893"/>
        <v>1</v>
      </c>
      <c r="BV297">
        <f t="shared" si="894"/>
        <v>1</v>
      </c>
      <c r="BW297">
        <f t="shared" si="895"/>
        <v>1</v>
      </c>
      <c r="BX297">
        <f t="shared" si="896"/>
        <v>1</v>
      </c>
      <c r="BY297">
        <f t="shared" si="897"/>
        <v>1</v>
      </c>
      <c r="BZ297">
        <f t="shared" si="898"/>
        <v>1</v>
      </c>
      <c r="CA297">
        <f t="shared" si="899"/>
        <v>1</v>
      </c>
      <c r="CB297">
        <f t="shared" si="900"/>
        <v>1</v>
      </c>
      <c r="CC297">
        <f t="shared" si="901"/>
        <v>1</v>
      </c>
      <c r="CD297">
        <f t="shared" si="902"/>
        <v>1</v>
      </c>
      <c r="CE297">
        <f t="shared" si="903"/>
        <v>1</v>
      </c>
      <c r="CF297">
        <f t="shared" si="904"/>
        <v>1</v>
      </c>
      <c r="CG297">
        <f t="shared" si="905"/>
        <v>1</v>
      </c>
      <c r="CH297">
        <f t="shared" si="906"/>
        <v>1</v>
      </c>
      <c r="CI297">
        <f t="shared" si="907"/>
        <v>1</v>
      </c>
      <c r="CJ297">
        <f t="shared" si="908"/>
        <v>1</v>
      </c>
      <c r="CK297">
        <f t="shared" si="909"/>
        <v>1</v>
      </c>
      <c r="CL297">
        <f t="shared" si="910"/>
        <v>1</v>
      </c>
      <c r="CM297">
        <f t="shared" si="911"/>
        <v>1</v>
      </c>
      <c r="CN297">
        <f t="shared" si="912"/>
        <v>1</v>
      </c>
      <c r="CO297">
        <f t="shared" si="913"/>
        <v>1</v>
      </c>
      <c r="CP297">
        <f t="shared" si="914"/>
        <v>1</v>
      </c>
      <c r="CQ297">
        <f t="shared" si="915"/>
        <v>1</v>
      </c>
      <c r="CR297">
        <f t="shared" si="916"/>
        <v>1</v>
      </c>
      <c r="CS297">
        <f t="shared" si="917"/>
        <v>1</v>
      </c>
      <c r="CT297">
        <f t="shared" si="918"/>
        <v>1</v>
      </c>
      <c r="CU297">
        <f t="shared" si="919"/>
        <v>1</v>
      </c>
      <c r="CV297">
        <f t="shared" si="920"/>
        <v>1</v>
      </c>
      <c r="CW297">
        <f t="shared" si="921"/>
        <v>1</v>
      </c>
      <c r="CX297">
        <f t="shared" si="922"/>
        <v>1</v>
      </c>
      <c r="CY297">
        <f t="shared" si="923"/>
        <v>1</v>
      </c>
      <c r="CZ297">
        <f t="shared" si="924"/>
        <v>1</v>
      </c>
      <c r="DA297">
        <f t="shared" si="925"/>
        <v>1</v>
      </c>
      <c r="DB297">
        <f t="shared" si="926"/>
        <v>1</v>
      </c>
      <c r="DC297">
        <f t="shared" si="927"/>
        <v>1</v>
      </c>
      <c r="DD297">
        <f t="shared" si="928"/>
        <v>1</v>
      </c>
      <c r="DE297">
        <f t="shared" si="929"/>
        <v>1</v>
      </c>
      <c r="DF297">
        <f t="shared" si="930"/>
        <v>1</v>
      </c>
      <c r="DG297">
        <f t="shared" si="931"/>
        <v>1</v>
      </c>
      <c r="DH297" s="7">
        <f t="shared" si="932"/>
        <v>0.15</v>
      </c>
      <c r="DI297" s="7">
        <f t="shared" si="933"/>
        <v>0.15</v>
      </c>
      <c r="DJ297" s="7">
        <f t="shared" si="934"/>
        <v>0.15</v>
      </c>
      <c r="DK297" s="7">
        <f t="shared" si="935"/>
        <v>0.15</v>
      </c>
      <c r="DL297" s="7">
        <f t="shared" si="936"/>
        <v>0.3</v>
      </c>
      <c r="DM297" s="7">
        <f t="shared" si="937"/>
        <v>0.3</v>
      </c>
      <c r="DN297" s="7">
        <f t="shared" si="938"/>
        <v>0.3</v>
      </c>
      <c r="DO297" s="7">
        <f t="shared" si="939"/>
        <v>0.3</v>
      </c>
      <c r="DP297" s="7">
        <f>IF(MIN(Data[[#This Row],[¿El agente demuestra escucha activa durante la gestión?6]:[¿El agente parafrasea para confirmar entendimiento?9]])=0,0,30%)</f>
        <v>0.3</v>
      </c>
      <c r="DQ297" s="7">
        <f t="shared" si="940"/>
        <v>0.3</v>
      </c>
      <c r="DR297" s="7">
        <f t="shared" si="941"/>
        <v>0.3</v>
      </c>
      <c r="DS297" s="7">
        <f t="shared" si="942"/>
        <v>0.3</v>
      </c>
      <c r="DT297" s="7">
        <f t="shared" si="943"/>
        <v>0.3</v>
      </c>
      <c r="DU297" s="7">
        <f>IF(MIN(Data[[#This Row],[¿El agente adapta su comunicación al cliente?11]:[¿El agente utiliza el plural corporativo correctamente?14]])=0,0,30%)</f>
        <v>0.3</v>
      </c>
      <c r="DV297" s="7">
        <f t="shared" si="944"/>
        <v>0.25</v>
      </c>
      <c r="DW297" s="7">
        <f t="shared" si="945"/>
        <v>0.25</v>
      </c>
      <c r="DX297" s="7">
        <f t="shared" si="946"/>
        <v>1</v>
      </c>
      <c r="DY297" s="7">
        <f t="shared" si="947"/>
        <v>1</v>
      </c>
      <c r="DZ297" s="7">
        <f t="shared" si="948"/>
        <v>1</v>
      </c>
      <c r="EA297" s="7">
        <f t="shared" si="949"/>
        <v>1</v>
      </c>
      <c r="EB297" s="7">
        <f t="shared" si="950"/>
        <v>1</v>
      </c>
      <c r="EC297" s="7">
        <f t="shared" si="951"/>
        <v>1</v>
      </c>
      <c r="ED297" s="7">
        <f t="shared" si="952"/>
        <v>1</v>
      </c>
      <c r="EE297" s="7">
        <f t="shared" si="953"/>
        <v>1</v>
      </c>
      <c r="EF297" s="7">
        <f>IF(SUM(Data[[#This Row],[¿El agente presenta correctamente los beneficios del producto?23]:[¿El agente comunica beneficios emocionales al cliente?24]])=200%,100%,0%)</f>
        <v>1</v>
      </c>
      <c r="EG297" s="7">
        <f t="shared" si="954"/>
        <v>1</v>
      </c>
      <c r="EH297" s="7">
        <f t="shared" si="955"/>
        <v>1</v>
      </c>
      <c r="EI297" s="7">
        <f t="shared" si="956"/>
        <v>1</v>
      </c>
      <c r="EJ297" s="7">
        <f t="shared" si="957"/>
        <v>1</v>
      </c>
      <c r="EK297" s="7">
        <f t="shared" si="958"/>
        <v>1</v>
      </c>
      <c r="EL297" s="7">
        <f>+Data[[#This Row],[¿El agente explica los términos y condiciones del servicio?28]]</f>
        <v>1</v>
      </c>
      <c r="EM297" s="7">
        <f t="shared" si="959"/>
        <v>1</v>
      </c>
      <c r="EN297" s="7">
        <f>+Data[[#This Row],[¿El agente identifica correctamente la solicitud del cliente? 2]]</f>
        <v>1</v>
      </c>
      <c r="EO297" s="7">
        <f t="shared" si="960"/>
        <v>1</v>
      </c>
      <c r="EP297" s="7">
        <f t="shared" si="961"/>
        <v>1</v>
      </c>
      <c r="EQ297" s="7">
        <f t="shared" si="962"/>
        <v>1</v>
      </c>
      <c r="ER297" s="7">
        <f t="shared" si="963"/>
        <v>1</v>
      </c>
      <c r="ES297" s="7">
        <f t="shared" si="964"/>
        <v>1</v>
      </c>
      <c r="ET297" s="7">
        <f t="shared" si="965"/>
        <v>1</v>
      </c>
      <c r="EU297" s="7">
        <f t="shared" si="966"/>
        <v>1</v>
      </c>
      <c r="EV297" s="7">
        <f t="shared" si="967"/>
        <v>1</v>
      </c>
      <c r="EW297" s="7">
        <f t="shared" si="968"/>
        <v>1</v>
      </c>
      <c r="EX297" s="7">
        <f t="shared" si="969"/>
        <v>1</v>
      </c>
      <c r="EY297" s="7">
        <f t="shared" si="970"/>
        <v>1</v>
      </c>
      <c r="EZ297" s="7">
        <f t="shared" si="971"/>
        <v>1</v>
      </c>
      <c r="FA297" s="7">
        <f t="shared" si="972"/>
        <v>1</v>
      </c>
      <c r="FB297" s="7">
        <f t="shared" si="973"/>
        <v>1</v>
      </c>
      <c r="FC297" s="7">
        <f t="shared" si="974"/>
        <v>1</v>
      </c>
      <c r="FD297" s="7">
        <f t="shared" si="975"/>
        <v>1</v>
      </c>
      <c r="FE297" s="7">
        <f t="shared" si="976"/>
        <v>1</v>
      </c>
      <c r="FF297" s="7">
        <f t="shared" si="977"/>
        <v>1</v>
      </c>
      <c r="FG297" s="7">
        <f t="shared" si="978"/>
        <v>1</v>
      </c>
      <c r="FH297" s="7">
        <f t="shared" si="979"/>
        <v>1</v>
      </c>
      <c r="FI297" s="7">
        <f t="shared" si="980"/>
        <v>1</v>
      </c>
      <c r="FJ297" s="7">
        <f t="shared" si="981"/>
        <v>1</v>
      </c>
      <c r="FK297" s="7">
        <f t="shared" si="982"/>
        <v>1</v>
      </c>
      <c r="FL297" s="7">
        <f>+Data[[#This Row],[¿El agente gestiona la oferta según la campaña vigente?48]]</f>
        <v>1</v>
      </c>
      <c r="FM297" s="7">
        <f t="shared" si="983"/>
        <v>1</v>
      </c>
      <c r="FN297" s="7">
        <f t="shared" si="984"/>
        <v>1</v>
      </c>
      <c r="FO297" s="7">
        <f t="shared" si="985"/>
        <v>1</v>
      </c>
      <c r="FP297" s="7">
        <f t="shared" si="986"/>
        <v>1</v>
      </c>
      <c r="FQ297" s="7">
        <f t="shared" si="987"/>
        <v>1</v>
      </c>
      <c r="FR297" s="7">
        <f>+Data[[#This Row],[¿El agente registra correctamente todas las interacciones?52]]</f>
        <v>1</v>
      </c>
      <c r="FS297" s="7">
        <f t="shared" si="988"/>
        <v>1</v>
      </c>
      <c r="FT297" s="7">
        <f t="shared" si="989"/>
        <v>1</v>
      </c>
      <c r="FU297" s="7">
        <f>+Data[[#This Row],[¿El agente confirma la titularidad del cliente adecuadamente?53]]</f>
        <v>1</v>
      </c>
      <c r="FV297" s="242">
        <f t="shared" si="990"/>
        <v>1</v>
      </c>
      <c r="FW297" s="242">
        <f t="shared" si="991"/>
        <v>1</v>
      </c>
      <c r="FX297" s="7">
        <f t="shared" si="992"/>
        <v>1</v>
      </c>
      <c r="FY297" s="242">
        <f t="shared" si="993"/>
        <v>1</v>
      </c>
      <c r="FZ297" s="7">
        <f>+Data[[#This Row],[¿El agente evita compartir información sensible?56]]</f>
        <v>1</v>
      </c>
      <c r="GA297" s="7">
        <f t="shared" si="994"/>
        <v>1</v>
      </c>
      <c r="GB297" s="7">
        <f t="shared" si="995"/>
        <v>0.1</v>
      </c>
      <c r="GC297" s="7">
        <f t="shared" si="996"/>
        <v>0.3</v>
      </c>
      <c r="GD297" s="234">
        <f t="shared" si="997"/>
        <v>0.3</v>
      </c>
      <c r="GE297" s="234">
        <f t="shared" si="998"/>
        <v>0.3</v>
      </c>
      <c r="GF297" s="7">
        <f t="shared" si="999"/>
        <v>1</v>
      </c>
      <c r="GG297">
        <f>1</f>
        <v>1</v>
      </c>
      <c r="GH297">
        <f t="shared" si="1000"/>
        <v>0</v>
      </c>
      <c r="GI297" t="str">
        <f t="shared" si="1001"/>
        <v/>
      </c>
      <c r="GJ297" t="str">
        <f t="shared" si="1002"/>
        <v/>
      </c>
      <c r="GK297" t="str">
        <f t="shared" si="1003"/>
        <v/>
      </c>
      <c r="GN297" t="str">
        <f t="shared" si="1004"/>
        <v/>
      </c>
      <c r="GO297" t="str">
        <f t="shared" si="1005"/>
        <v/>
      </c>
      <c r="GP297" t="str">
        <f t="shared" si="1006"/>
        <v/>
      </c>
      <c r="GQ297" t="str">
        <f t="shared" si="1007"/>
        <v/>
      </c>
      <c r="GR297" t="str">
        <f t="shared" si="1008"/>
        <v/>
      </c>
      <c r="GS297" t="str">
        <f t="shared" si="1009"/>
        <v/>
      </c>
      <c r="GT297" t="str">
        <f t="shared" si="1010"/>
        <v/>
      </c>
      <c r="GU297" t="e">
        <f>IF(#REF!="No",#REF!,"")</f>
        <v>#REF!</v>
      </c>
      <c r="GV297" t="str">
        <f t="shared" si="1011"/>
        <v/>
      </c>
      <c r="GW297" t="str">
        <f t="shared" si="1012"/>
        <v/>
      </c>
      <c r="GX297" t="str">
        <f t="shared" si="1013"/>
        <v/>
      </c>
      <c r="GY297" t="str">
        <f t="shared" si="1014"/>
        <v/>
      </c>
      <c r="GZ297" t="str">
        <f t="shared" si="1015"/>
        <v/>
      </c>
      <c r="HA297" t="str">
        <f t="shared" si="1016"/>
        <v/>
      </c>
      <c r="HB297" t="str">
        <f t="shared" si="1017"/>
        <v/>
      </c>
      <c r="HC297" t="str">
        <f t="shared" si="1018"/>
        <v/>
      </c>
      <c r="HD297" t="str">
        <f t="shared" si="1019"/>
        <v/>
      </c>
      <c r="HE297" t="str">
        <f t="shared" si="1020"/>
        <v/>
      </c>
      <c r="HF297" t="str">
        <f t="shared" si="1021"/>
        <v/>
      </c>
      <c r="HG297" t="str">
        <f t="shared" si="1022"/>
        <v/>
      </c>
      <c r="HH297" t="str">
        <f t="shared" si="1023"/>
        <v/>
      </c>
      <c r="HI297" t="str">
        <f t="shared" si="1024"/>
        <v/>
      </c>
      <c r="HJ297" t="str">
        <f t="shared" si="1025"/>
        <v/>
      </c>
      <c r="HK297" t="str">
        <f t="shared" si="1026"/>
        <v/>
      </c>
      <c r="HL297" t="str">
        <f t="shared" si="1027"/>
        <v/>
      </c>
      <c r="HM297" t="str">
        <f t="shared" si="1028"/>
        <v/>
      </c>
      <c r="HN297" t="str">
        <f t="shared" si="1029"/>
        <v/>
      </c>
      <c r="HO297" t="str">
        <f t="shared" si="1030"/>
        <v/>
      </c>
      <c r="HP297" t="str">
        <f t="shared" si="1031"/>
        <v/>
      </c>
      <c r="HQ297" t="e">
        <f>IF(#REF!="No",#REF!,"")</f>
        <v>#REF!</v>
      </c>
      <c r="HR297" t="e">
        <f>IF(#REF!="No",#REF!,"")</f>
        <v>#REF!</v>
      </c>
      <c r="HS297" t="str">
        <f t="shared" si="1032"/>
        <v/>
      </c>
      <c r="HT297" t="str">
        <f t="shared" si="1033"/>
        <v/>
      </c>
      <c r="HU297" t="str">
        <f t="shared" si="1034"/>
        <v/>
      </c>
      <c r="HV297" t="str">
        <f t="shared" si="1035"/>
        <v/>
      </c>
      <c r="HW297" t="str">
        <f t="shared" si="1036"/>
        <v/>
      </c>
      <c r="HX297" t="str">
        <f t="shared" si="1037"/>
        <v/>
      </c>
      <c r="HY297" t="str">
        <f t="shared" si="1038"/>
        <v/>
      </c>
      <c r="HZ297" t="str">
        <f t="shared" si="1039"/>
        <v/>
      </c>
      <c r="IA297" t="str">
        <f t="shared" si="1040"/>
        <v/>
      </c>
      <c r="IB297" t="str">
        <f t="shared" si="1041"/>
        <v/>
      </c>
      <c r="IC297" t="str">
        <f t="shared" si="1042"/>
        <v/>
      </c>
      <c r="ID297" t="str">
        <f t="shared" si="1043"/>
        <v/>
      </c>
      <c r="IE297" t="str">
        <f t="shared" si="1044"/>
        <v/>
      </c>
      <c r="IF297" t="str">
        <f t="shared" si="1045"/>
        <v/>
      </c>
      <c r="IG297" t="str">
        <f t="shared" si="1046"/>
        <v/>
      </c>
      <c r="IH297" t="str">
        <f>A297&amp;" "&amp;F297&amp;" "&amp;Data[[#This Row],[mes]]</f>
        <v>Eloisa Itzel Ojo Moreno Outbound jun-26</v>
      </c>
      <c r="II297">
        <f t="shared" si="1047"/>
        <v>1</v>
      </c>
      <c r="IJ297">
        <f t="shared" si="1048"/>
        <v>1</v>
      </c>
      <c r="IK297" t="str">
        <f>IF(Data[[#This Row],[Muestra Critica]]&gt;0,Data[[#This Row],[Muestra Critica]],"")</f>
        <v/>
      </c>
      <c r="IL297" t="str">
        <f>IF(IK297="","",COUNTIF($IK$3:$IK713,IK297))</f>
        <v/>
      </c>
      <c r="IM297">
        <f t="shared" si="1049"/>
        <v>0</v>
      </c>
      <c r="IN297" t="str">
        <f t="shared" si="839"/>
        <v>jun-26</v>
      </c>
      <c r="IS297" t="str">
        <f ca="1">IFERROR(_xlfn.XLOOKUP(A:A,HC!B:B,HC!E:E,,0),0)</f>
        <v>&gt; 60 dias</v>
      </c>
    </row>
    <row r="298" spans="1:253" ht="15.5">
      <c r="A298" s="235" t="s">
        <v>306</v>
      </c>
      <c r="B298" s="235">
        <v>68782751</v>
      </c>
      <c r="C298" s="236">
        <v>46195</v>
      </c>
      <c r="D298" s="235" t="s">
        <v>441</v>
      </c>
      <c r="E298" s="205" t="s">
        <v>433</v>
      </c>
      <c r="F298" s="235" t="s">
        <v>32</v>
      </c>
      <c r="G298" s="235" t="s">
        <v>436</v>
      </c>
      <c r="H298" s="235" t="s">
        <v>526</v>
      </c>
      <c r="I298" s="237" t="s">
        <v>447</v>
      </c>
      <c r="J298" s="78" t="s">
        <v>33</v>
      </c>
      <c r="K298" s="78" t="s">
        <v>33</v>
      </c>
      <c r="L298" s="78" t="s">
        <v>33</v>
      </c>
      <c r="M298" s="78" t="s">
        <v>33</v>
      </c>
      <c r="N298" s="78" t="s">
        <v>33</v>
      </c>
      <c r="O298" s="78" t="s">
        <v>33</v>
      </c>
      <c r="P298" s="78" t="s">
        <v>33</v>
      </c>
      <c r="Q298" s="78" t="s">
        <v>33</v>
      </c>
      <c r="R298" s="78" t="s">
        <v>33</v>
      </c>
      <c r="S298" s="78" t="s">
        <v>33</v>
      </c>
      <c r="T298" s="78" t="s">
        <v>33</v>
      </c>
      <c r="U298" s="78" t="s">
        <v>33</v>
      </c>
      <c r="V298" s="78" t="s">
        <v>33</v>
      </c>
      <c r="W298" s="78" t="s">
        <v>33</v>
      </c>
      <c r="X298" s="78" t="s">
        <v>33</v>
      </c>
      <c r="Y298" t="s">
        <v>33</v>
      </c>
      <c r="Z298" t="s">
        <v>33</v>
      </c>
      <c r="AA298" t="s">
        <v>33</v>
      </c>
      <c r="AB298" t="s">
        <v>33</v>
      </c>
      <c r="AC298" t="s">
        <v>33</v>
      </c>
      <c r="AD298" t="s">
        <v>33</v>
      </c>
      <c r="AE298" t="s">
        <v>33</v>
      </c>
      <c r="AF298" t="s">
        <v>33</v>
      </c>
      <c r="AG298" t="s">
        <v>33</v>
      </c>
      <c r="AH298" t="s">
        <v>33</v>
      </c>
      <c r="AI298" t="s">
        <v>33</v>
      </c>
      <c r="AJ298" t="s">
        <v>33</v>
      </c>
      <c r="AK298" t="s">
        <v>33</v>
      </c>
      <c r="AL298" t="s">
        <v>33</v>
      </c>
      <c r="AM298" t="s">
        <v>33</v>
      </c>
      <c r="AN298" t="s">
        <v>33</v>
      </c>
      <c r="AO298" t="s">
        <v>33</v>
      </c>
      <c r="AP298" t="s">
        <v>33</v>
      </c>
      <c r="AQ298" s="169" t="s">
        <v>33</v>
      </c>
      <c r="AR298" t="s">
        <v>33</v>
      </c>
      <c r="AS298" t="s">
        <v>33</v>
      </c>
      <c r="AT298" t="s">
        <v>33</v>
      </c>
      <c r="AU298" t="s">
        <v>33</v>
      </c>
      <c r="AV298" t="s">
        <v>33</v>
      </c>
      <c r="AW298" t="s">
        <v>34</v>
      </c>
      <c r="AX298" t="s">
        <v>33</v>
      </c>
      <c r="AY298" t="s">
        <v>33</v>
      </c>
      <c r="AZ298" t="s">
        <v>33</v>
      </c>
      <c r="BA298" t="s">
        <v>33</v>
      </c>
      <c r="BB298" t="s">
        <v>33</v>
      </c>
      <c r="BC298" t="s">
        <v>33</v>
      </c>
      <c r="BD298" t="s">
        <v>33</v>
      </c>
      <c r="BE298" t="s">
        <v>33</v>
      </c>
      <c r="BF298" t="s">
        <v>33</v>
      </c>
      <c r="BH298" s="233" t="str">
        <f>Data[[#This Row],[Tipo de Muestra]]</f>
        <v>Critica</v>
      </c>
      <c r="BK298">
        <f t="shared" si="883"/>
        <v>1</v>
      </c>
      <c r="BL298">
        <f t="shared" si="884"/>
        <v>1</v>
      </c>
      <c r="BM298">
        <f t="shared" si="885"/>
        <v>1</v>
      </c>
      <c r="BN298">
        <f t="shared" si="886"/>
        <v>1</v>
      </c>
      <c r="BO298">
        <f t="shared" si="887"/>
        <v>1</v>
      </c>
      <c r="BP298">
        <f t="shared" si="888"/>
        <v>1</v>
      </c>
      <c r="BQ298">
        <f t="shared" si="889"/>
        <v>1</v>
      </c>
      <c r="BR298">
        <f t="shared" si="890"/>
        <v>1</v>
      </c>
      <c r="BS298">
        <f t="shared" si="891"/>
        <v>1</v>
      </c>
      <c r="BT298">
        <f t="shared" si="892"/>
        <v>1</v>
      </c>
      <c r="BU298">
        <f t="shared" si="893"/>
        <v>1</v>
      </c>
      <c r="BV298">
        <f t="shared" si="894"/>
        <v>1</v>
      </c>
      <c r="BW298">
        <f t="shared" si="895"/>
        <v>1</v>
      </c>
      <c r="BX298">
        <f t="shared" si="896"/>
        <v>1</v>
      </c>
      <c r="BY298">
        <f t="shared" si="897"/>
        <v>1</v>
      </c>
      <c r="BZ298">
        <f t="shared" si="898"/>
        <v>1</v>
      </c>
      <c r="CA298">
        <f t="shared" si="899"/>
        <v>1</v>
      </c>
      <c r="CB298">
        <f t="shared" si="900"/>
        <v>1</v>
      </c>
      <c r="CC298">
        <f t="shared" si="901"/>
        <v>1</v>
      </c>
      <c r="CD298">
        <f t="shared" si="902"/>
        <v>1</v>
      </c>
      <c r="CE298">
        <f t="shared" si="903"/>
        <v>1</v>
      </c>
      <c r="CF298">
        <f t="shared" si="904"/>
        <v>1</v>
      </c>
      <c r="CG298">
        <f t="shared" si="905"/>
        <v>1</v>
      </c>
      <c r="CH298">
        <f t="shared" si="906"/>
        <v>1</v>
      </c>
      <c r="CI298">
        <f t="shared" si="907"/>
        <v>1</v>
      </c>
      <c r="CJ298">
        <f t="shared" si="908"/>
        <v>1</v>
      </c>
      <c r="CK298">
        <f t="shared" si="909"/>
        <v>1</v>
      </c>
      <c r="CL298">
        <f t="shared" si="910"/>
        <v>1</v>
      </c>
      <c r="CM298">
        <f t="shared" si="911"/>
        <v>1</v>
      </c>
      <c r="CN298">
        <f t="shared" si="912"/>
        <v>1</v>
      </c>
      <c r="CO298">
        <f t="shared" si="913"/>
        <v>1</v>
      </c>
      <c r="CP298">
        <f t="shared" si="914"/>
        <v>1</v>
      </c>
      <c r="CQ298">
        <f t="shared" si="915"/>
        <v>1</v>
      </c>
      <c r="CR298">
        <f t="shared" si="916"/>
        <v>1</v>
      </c>
      <c r="CS298">
        <f t="shared" si="917"/>
        <v>1</v>
      </c>
      <c r="CT298">
        <f t="shared" si="918"/>
        <v>1</v>
      </c>
      <c r="CU298">
        <f t="shared" si="919"/>
        <v>1</v>
      </c>
      <c r="CV298">
        <f t="shared" si="920"/>
        <v>1</v>
      </c>
      <c r="CW298">
        <f t="shared" si="921"/>
        <v>0</v>
      </c>
      <c r="CX298">
        <f t="shared" si="922"/>
        <v>1</v>
      </c>
      <c r="CY298">
        <f t="shared" si="923"/>
        <v>1</v>
      </c>
      <c r="CZ298">
        <f t="shared" si="924"/>
        <v>1</v>
      </c>
      <c r="DA298">
        <f t="shared" si="925"/>
        <v>1</v>
      </c>
      <c r="DB298">
        <f t="shared" si="926"/>
        <v>1</v>
      </c>
      <c r="DC298">
        <f t="shared" si="927"/>
        <v>1</v>
      </c>
      <c r="DD298">
        <f t="shared" si="928"/>
        <v>1</v>
      </c>
      <c r="DE298">
        <f t="shared" si="929"/>
        <v>1</v>
      </c>
      <c r="DF298">
        <f t="shared" si="930"/>
        <v>1</v>
      </c>
      <c r="DG298">
        <f t="shared" si="931"/>
        <v>1</v>
      </c>
      <c r="DH298" s="7">
        <f t="shared" si="932"/>
        <v>0.15</v>
      </c>
      <c r="DI298" s="7">
        <f t="shared" si="933"/>
        <v>0.15</v>
      </c>
      <c r="DJ298" s="7">
        <f t="shared" si="934"/>
        <v>0.15</v>
      </c>
      <c r="DK298" s="7">
        <f t="shared" si="935"/>
        <v>0.15</v>
      </c>
      <c r="DL298" s="7">
        <f t="shared" si="936"/>
        <v>0.3</v>
      </c>
      <c r="DM298" s="7">
        <f t="shared" si="937"/>
        <v>0.3</v>
      </c>
      <c r="DN298" s="7">
        <f t="shared" si="938"/>
        <v>0.3</v>
      </c>
      <c r="DO298" s="7">
        <f t="shared" si="939"/>
        <v>0.3</v>
      </c>
      <c r="DP298" s="7">
        <f>IF(MIN(Data[[#This Row],[¿El agente demuestra escucha activa durante la gestión?6]:[¿El agente parafrasea para confirmar entendimiento?9]])=0,0,30%)</f>
        <v>0.3</v>
      </c>
      <c r="DQ298" s="7">
        <f t="shared" si="940"/>
        <v>0.3</v>
      </c>
      <c r="DR298" s="7">
        <f t="shared" si="941"/>
        <v>0.3</v>
      </c>
      <c r="DS298" s="7">
        <f t="shared" si="942"/>
        <v>0.3</v>
      </c>
      <c r="DT298" s="7">
        <f t="shared" si="943"/>
        <v>0.3</v>
      </c>
      <c r="DU298" s="7">
        <f>IF(MIN(Data[[#This Row],[¿El agente adapta su comunicación al cliente?11]:[¿El agente utiliza el plural corporativo correctamente?14]])=0,0,30%)</f>
        <v>0.3</v>
      </c>
      <c r="DV298" s="7">
        <f t="shared" si="944"/>
        <v>0.25</v>
      </c>
      <c r="DW298" s="7">
        <f t="shared" si="945"/>
        <v>0.25</v>
      </c>
      <c r="DX298" s="7">
        <f t="shared" si="946"/>
        <v>1</v>
      </c>
      <c r="DY298" s="7">
        <f t="shared" si="947"/>
        <v>1</v>
      </c>
      <c r="DZ298" s="7">
        <f t="shared" si="948"/>
        <v>1</v>
      </c>
      <c r="EA298" s="7">
        <f t="shared" si="949"/>
        <v>1</v>
      </c>
      <c r="EB298" s="7">
        <f t="shared" si="950"/>
        <v>1</v>
      </c>
      <c r="EC298" s="7">
        <f t="shared" si="951"/>
        <v>1</v>
      </c>
      <c r="ED298" s="7">
        <f t="shared" si="952"/>
        <v>1</v>
      </c>
      <c r="EE298" s="7">
        <f t="shared" si="953"/>
        <v>1</v>
      </c>
      <c r="EF298" s="7">
        <f>IF(SUM(Data[[#This Row],[¿El agente presenta correctamente los beneficios del producto?23]:[¿El agente comunica beneficios emocionales al cliente?24]])=200%,100%,0%)</f>
        <v>1</v>
      </c>
      <c r="EG298" s="7">
        <f t="shared" si="954"/>
        <v>1</v>
      </c>
      <c r="EH298" s="7">
        <f t="shared" si="955"/>
        <v>1</v>
      </c>
      <c r="EI298" s="7">
        <f t="shared" si="956"/>
        <v>1</v>
      </c>
      <c r="EJ298" s="7">
        <f t="shared" si="957"/>
        <v>1</v>
      </c>
      <c r="EK298" s="7">
        <f t="shared" si="958"/>
        <v>1</v>
      </c>
      <c r="EL298" s="7">
        <f>+Data[[#This Row],[¿El agente explica los términos y condiciones del servicio?28]]</f>
        <v>1</v>
      </c>
      <c r="EM298" s="7">
        <f t="shared" si="959"/>
        <v>1</v>
      </c>
      <c r="EN298" s="7">
        <f>+Data[[#This Row],[¿El agente identifica correctamente la solicitud del cliente? 2]]</f>
        <v>1</v>
      </c>
      <c r="EO298" s="7">
        <f t="shared" si="960"/>
        <v>1</v>
      </c>
      <c r="EP298" s="7">
        <f t="shared" si="961"/>
        <v>1</v>
      </c>
      <c r="EQ298" s="7">
        <f t="shared" si="962"/>
        <v>1</v>
      </c>
      <c r="ER298" s="7">
        <f t="shared" si="963"/>
        <v>1</v>
      </c>
      <c r="ES298" s="7">
        <f t="shared" si="964"/>
        <v>1</v>
      </c>
      <c r="ET298" s="7">
        <f t="shared" si="965"/>
        <v>1</v>
      </c>
      <c r="EU298" s="7">
        <f t="shared" si="966"/>
        <v>1</v>
      </c>
      <c r="EV298" s="7">
        <f t="shared" si="967"/>
        <v>1</v>
      </c>
      <c r="EW298" s="7">
        <f t="shared" si="968"/>
        <v>1</v>
      </c>
      <c r="EX298" s="7">
        <f t="shared" si="969"/>
        <v>1</v>
      </c>
      <c r="EY298" s="7">
        <f t="shared" si="970"/>
        <v>1</v>
      </c>
      <c r="EZ298" s="7">
        <f t="shared" si="971"/>
        <v>1</v>
      </c>
      <c r="FA298" s="7">
        <f t="shared" si="972"/>
        <v>1</v>
      </c>
      <c r="FB298" s="7">
        <f t="shared" si="973"/>
        <v>1</v>
      </c>
      <c r="FC298" s="7">
        <f t="shared" si="974"/>
        <v>1</v>
      </c>
      <c r="FD298" s="7">
        <f t="shared" si="975"/>
        <v>1</v>
      </c>
      <c r="FE298" s="7">
        <f t="shared" si="976"/>
        <v>1</v>
      </c>
      <c r="FF298" s="7">
        <f t="shared" si="977"/>
        <v>1</v>
      </c>
      <c r="FG298" s="7">
        <f t="shared" si="978"/>
        <v>1</v>
      </c>
      <c r="FH298" s="7">
        <f t="shared" si="979"/>
        <v>1</v>
      </c>
      <c r="FI298" s="7">
        <f t="shared" si="980"/>
        <v>0</v>
      </c>
      <c r="FJ298" s="7">
        <f t="shared" si="981"/>
        <v>0</v>
      </c>
      <c r="FK298" s="7">
        <f t="shared" si="982"/>
        <v>1</v>
      </c>
      <c r="FL298" s="7">
        <f>+Data[[#This Row],[¿El agente gestiona la oferta según la campaña vigente?48]]</f>
        <v>1</v>
      </c>
      <c r="FM298" s="7">
        <f t="shared" si="983"/>
        <v>1</v>
      </c>
      <c r="FN298" s="7">
        <f t="shared" si="984"/>
        <v>1</v>
      </c>
      <c r="FO298" s="7">
        <f t="shared" si="985"/>
        <v>1</v>
      </c>
      <c r="FP298" s="7">
        <f t="shared" si="986"/>
        <v>1</v>
      </c>
      <c r="FQ298" s="7">
        <f t="shared" si="987"/>
        <v>1</v>
      </c>
      <c r="FR298" s="7">
        <f>+Data[[#This Row],[¿El agente registra correctamente todas las interacciones?52]]</f>
        <v>1</v>
      </c>
      <c r="FS298" s="7">
        <f t="shared" si="988"/>
        <v>0</v>
      </c>
      <c r="FT298" s="7">
        <f t="shared" si="989"/>
        <v>1</v>
      </c>
      <c r="FU298" s="7">
        <f>+Data[[#This Row],[¿El agente confirma la titularidad del cliente adecuadamente?53]]</f>
        <v>1</v>
      </c>
      <c r="FV298" s="242">
        <f t="shared" si="990"/>
        <v>1</v>
      </c>
      <c r="FW298" s="242">
        <f t="shared" si="991"/>
        <v>1</v>
      </c>
      <c r="FX298" s="7">
        <f t="shared" si="992"/>
        <v>1</v>
      </c>
      <c r="FY298" s="242">
        <f t="shared" si="993"/>
        <v>1</v>
      </c>
      <c r="FZ298" s="7">
        <f>+Data[[#This Row],[¿El agente evita compartir información sensible?56]]</f>
        <v>1</v>
      </c>
      <c r="GA298" s="7">
        <f t="shared" si="994"/>
        <v>1</v>
      </c>
      <c r="GB298" s="7">
        <f t="shared" si="995"/>
        <v>0.1</v>
      </c>
      <c r="GC298" s="7">
        <f t="shared" si="996"/>
        <v>0.3</v>
      </c>
      <c r="GD298" s="234">
        <f t="shared" si="997"/>
        <v>0</v>
      </c>
      <c r="GE298" s="234">
        <f t="shared" si="998"/>
        <v>0.3</v>
      </c>
      <c r="GF298" s="7">
        <f t="shared" si="999"/>
        <v>0.7</v>
      </c>
      <c r="GG298">
        <f>1</f>
        <v>1</v>
      </c>
      <c r="GH298">
        <f t="shared" si="1000"/>
        <v>1</v>
      </c>
      <c r="GI298" t="str">
        <f t="shared" si="1001"/>
        <v/>
      </c>
      <c r="GJ298" t="str">
        <f t="shared" si="1002"/>
        <v/>
      </c>
      <c r="GK298" t="str">
        <f t="shared" si="1003"/>
        <v/>
      </c>
      <c r="GN298" t="str">
        <f t="shared" si="1004"/>
        <v/>
      </c>
      <c r="GO298" t="str">
        <f t="shared" si="1005"/>
        <v/>
      </c>
      <c r="GP298" t="str">
        <f t="shared" si="1006"/>
        <v/>
      </c>
      <c r="GQ298" t="str">
        <f t="shared" si="1007"/>
        <v/>
      </c>
      <c r="GR298" t="str">
        <f t="shared" si="1008"/>
        <v/>
      </c>
      <c r="GS298" t="str">
        <f t="shared" si="1009"/>
        <v/>
      </c>
      <c r="GT298" t="str">
        <f t="shared" si="1010"/>
        <v/>
      </c>
      <c r="GU298" t="e">
        <f>IF(#REF!="No",#REF!,"")</f>
        <v>#REF!</v>
      </c>
      <c r="GV298" t="str">
        <f t="shared" si="1011"/>
        <v/>
      </c>
      <c r="GW298" t="str">
        <f t="shared" si="1012"/>
        <v/>
      </c>
      <c r="GX298" t="str">
        <f t="shared" si="1013"/>
        <v/>
      </c>
      <c r="GY298" t="str">
        <f t="shared" si="1014"/>
        <v/>
      </c>
      <c r="GZ298" t="str">
        <f t="shared" si="1015"/>
        <v/>
      </c>
      <c r="HA298" t="str">
        <f t="shared" si="1016"/>
        <v/>
      </c>
      <c r="HB298" t="str">
        <f t="shared" si="1017"/>
        <v/>
      </c>
      <c r="HC298" t="str">
        <f t="shared" si="1018"/>
        <v/>
      </c>
      <c r="HD298" t="str">
        <f t="shared" si="1019"/>
        <v/>
      </c>
      <c r="HE298" t="str">
        <f t="shared" si="1020"/>
        <v/>
      </c>
      <c r="HF298" t="str">
        <f t="shared" si="1021"/>
        <v/>
      </c>
      <c r="HG298" t="str">
        <f t="shared" si="1022"/>
        <v/>
      </c>
      <c r="HH298" t="str">
        <f t="shared" si="1023"/>
        <v/>
      </c>
      <c r="HI298" t="str">
        <f t="shared" si="1024"/>
        <v/>
      </c>
      <c r="HJ298" t="str">
        <f t="shared" si="1025"/>
        <v/>
      </c>
      <c r="HK298" t="str">
        <f t="shared" si="1026"/>
        <v/>
      </c>
      <c r="HL298" t="str">
        <f t="shared" si="1027"/>
        <v/>
      </c>
      <c r="HM298" t="str">
        <f t="shared" si="1028"/>
        <v/>
      </c>
      <c r="HN298" t="str">
        <f t="shared" si="1029"/>
        <v/>
      </c>
      <c r="HO298" t="str">
        <f t="shared" si="1030"/>
        <v/>
      </c>
      <c r="HP298" t="str">
        <f t="shared" si="1031"/>
        <v/>
      </c>
      <c r="HQ298" t="e">
        <f>IF(#REF!="No",#REF!,"")</f>
        <v>#REF!</v>
      </c>
      <c r="HR298" t="e">
        <f>IF(#REF!="No",#REF!,"")</f>
        <v>#REF!</v>
      </c>
      <c r="HS298" t="str">
        <f t="shared" si="1032"/>
        <v/>
      </c>
      <c r="HT298" t="str">
        <f t="shared" si="1033"/>
        <v/>
      </c>
      <c r="HU298" t="str">
        <f t="shared" si="1034"/>
        <v/>
      </c>
      <c r="HV298" t="str">
        <f t="shared" si="1035"/>
        <v/>
      </c>
      <c r="HW298" t="str">
        <f t="shared" si="1036"/>
        <v/>
      </c>
      <c r="HX298" t="str">
        <f t="shared" si="1037"/>
        <v xml:space="preserve">¿El agente maneja correctamente las objeciones del cliente? </v>
      </c>
      <c r="HY298" t="str">
        <f t="shared" si="1038"/>
        <v/>
      </c>
      <c r="HZ298" t="str">
        <f t="shared" si="1039"/>
        <v/>
      </c>
      <c r="IA298" t="str">
        <f t="shared" si="1040"/>
        <v/>
      </c>
      <c r="IB298" t="str">
        <f t="shared" si="1041"/>
        <v/>
      </c>
      <c r="IC298" t="str">
        <f t="shared" si="1042"/>
        <v/>
      </c>
      <c r="ID298" t="str">
        <f t="shared" si="1043"/>
        <v/>
      </c>
      <c r="IE298" t="str">
        <f t="shared" si="1044"/>
        <v/>
      </c>
      <c r="IF298" t="str">
        <f t="shared" si="1045"/>
        <v/>
      </c>
      <c r="IG298" t="str">
        <f t="shared" si="1046"/>
        <v/>
      </c>
      <c r="IH298" t="str">
        <f>A298&amp;" "&amp;F298&amp;" "&amp;Data[[#This Row],[mes]]</f>
        <v>Lee Omar Dean Valenzuela Outbound jun-26</v>
      </c>
      <c r="II298">
        <f t="shared" si="1047"/>
        <v>1</v>
      </c>
      <c r="IJ298">
        <f t="shared" si="1048"/>
        <v>1</v>
      </c>
      <c r="IK298">
        <f>IF(Data[[#This Row],[Muestra Critica]]&gt;0,Data[[#This Row],[Muestra Critica]],"")</f>
        <v>1</v>
      </c>
      <c r="IL298">
        <f>IF(IK298="","",COUNTIF($IK$3:$IK714,IK298))</f>
        <v>397</v>
      </c>
      <c r="IM298">
        <f t="shared" si="1049"/>
        <v>0</v>
      </c>
      <c r="IN298" t="str">
        <f t="shared" si="839"/>
        <v>jun-26</v>
      </c>
      <c r="IS298" t="str">
        <f ca="1">IFERROR(_xlfn.XLOOKUP(A:A,HC!B:B,HC!E:E,,0),0)</f>
        <v>&gt; 60 dias</v>
      </c>
    </row>
    <row r="299" spans="1:253" ht="15.5">
      <c r="A299" s="235" t="s">
        <v>301</v>
      </c>
      <c r="B299" s="235">
        <v>66552046</v>
      </c>
      <c r="C299" s="236">
        <v>46195</v>
      </c>
      <c r="D299" s="235" t="s">
        <v>441</v>
      </c>
      <c r="E299" s="205" t="s">
        <v>433</v>
      </c>
      <c r="F299" s="235" t="s">
        <v>32</v>
      </c>
      <c r="G299" s="235" t="s">
        <v>436</v>
      </c>
      <c r="H299" s="235" t="s">
        <v>526</v>
      </c>
      <c r="I299" s="237" t="s">
        <v>447</v>
      </c>
      <c r="J299" s="78" t="s">
        <v>33</v>
      </c>
      <c r="K299" s="78" t="s">
        <v>33</v>
      </c>
      <c r="L299" s="78" t="s">
        <v>33</v>
      </c>
      <c r="M299" s="78" t="s">
        <v>33</v>
      </c>
      <c r="N299" s="78" t="s">
        <v>33</v>
      </c>
      <c r="O299" s="78" t="s">
        <v>33</v>
      </c>
      <c r="P299" s="78" t="s">
        <v>33</v>
      </c>
      <c r="Q299" s="78" t="s">
        <v>33</v>
      </c>
      <c r="R299" s="78" t="s">
        <v>33</v>
      </c>
      <c r="S299" s="78" t="s">
        <v>33</v>
      </c>
      <c r="T299" s="78" t="s">
        <v>33</v>
      </c>
      <c r="U299" s="78" t="s">
        <v>33</v>
      </c>
      <c r="V299" s="78" t="s">
        <v>33</v>
      </c>
      <c r="W299" s="78" t="s">
        <v>33</v>
      </c>
      <c r="X299" s="78" t="s">
        <v>33</v>
      </c>
      <c r="Y299" t="s">
        <v>33</v>
      </c>
      <c r="Z299" t="s">
        <v>33</v>
      </c>
      <c r="AA299" t="s">
        <v>33</v>
      </c>
      <c r="AB299" t="s">
        <v>33</v>
      </c>
      <c r="AC299" t="s">
        <v>33</v>
      </c>
      <c r="AD299" t="s">
        <v>33</v>
      </c>
      <c r="AE299" t="s">
        <v>33</v>
      </c>
      <c r="AF299" t="s">
        <v>33</v>
      </c>
      <c r="AG299" t="s">
        <v>33</v>
      </c>
      <c r="AH299" t="s">
        <v>33</v>
      </c>
      <c r="AI299" t="s">
        <v>33</v>
      </c>
      <c r="AJ299" t="s">
        <v>33</v>
      </c>
      <c r="AK299" t="s">
        <v>33</v>
      </c>
      <c r="AL299" t="s">
        <v>33</v>
      </c>
      <c r="AM299" t="s">
        <v>33</v>
      </c>
      <c r="AN299" t="s">
        <v>33</v>
      </c>
      <c r="AO299" t="s">
        <v>33</v>
      </c>
      <c r="AP299" t="s">
        <v>33</v>
      </c>
      <c r="AQ299" s="169" t="s">
        <v>33</v>
      </c>
      <c r="AR299" t="s">
        <v>33</v>
      </c>
      <c r="AS299" t="s">
        <v>34</v>
      </c>
      <c r="AT299" t="s">
        <v>33</v>
      </c>
      <c r="AU299" t="s">
        <v>33</v>
      </c>
      <c r="AV299" t="s">
        <v>33</v>
      </c>
      <c r="AW299" t="s">
        <v>33</v>
      </c>
      <c r="AX299" t="s">
        <v>33</v>
      </c>
      <c r="AY299" t="s">
        <v>33</v>
      </c>
      <c r="AZ299" t="s">
        <v>33</v>
      </c>
      <c r="BA299" t="s">
        <v>33</v>
      </c>
      <c r="BB299" t="s">
        <v>33</v>
      </c>
      <c r="BC299" t="s">
        <v>33</v>
      </c>
      <c r="BD299" t="s">
        <v>33</v>
      </c>
      <c r="BE299" t="s">
        <v>33</v>
      </c>
      <c r="BF299" t="s">
        <v>33</v>
      </c>
      <c r="BH299" s="233" t="str">
        <f>Data[[#This Row],[Tipo de Muestra]]</f>
        <v>Critica</v>
      </c>
      <c r="BK299">
        <f t="shared" si="883"/>
        <v>1</v>
      </c>
      <c r="BL299">
        <f t="shared" si="884"/>
        <v>1</v>
      </c>
      <c r="BM299">
        <f t="shared" si="885"/>
        <v>1</v>
      </c>
      <c r="BN299">
        <f t="shared" si="886"/>
        <v>1</v>
      </c>
      <c r="BO299">
        <f t="shared" si="887"/>
        <v>1</v>
      </c>
      <c r="BP299">
        <f t="shared" si="888"/>
        <v>1</v>
      </c>
      <c r="BQ299">
        <f t="shared" si="889"/>
        <v>1</v>
      </c>
      <c r="BR299">
        <f t="shared" si="890"/>
        <v>1</v>
      </c>
      <c r="BS299">
        <f t="shared" si="891"/>
        <v>1</v>
      </c>
      <c r="BT299">
        <f t="shared" si="892"/>
        <v>1</v>
      </c>
      <c r="BU299">
        <f t="shared" si="893"/>
        <v>1</v>
      </c>
      <c r="BV299">
        <f t="shared" si="894"/>
        <v>1</v>
      </c>
      <c r="BW299">
        <f t="shared" si="895"/>
        <v>1</v>
      </c>
      <c r="BX299">
        <f t="shared" si="896"/>
        <v>1</v>
      </c>
      <c r="BY299">
        <f t="shared" si="897"/>
        <v>1</v>
      </c>
      <c r="BZ299">
        <f t="shared" si="898"/>
        <v>1</v>
      </c>
      <c r="CA299">
        <f t="shared" si="899"/>
        <v>1</v>
      </c>
      <c r="CB299">
        <f t="shared" si="900"/>
        <v>1</v>
      </c>
      <c r="CC299">
        <f t="shared" si="901"/>
        <v>1</v>
      </c>
      <c r="CD299">
        <f t="shared" si="902"/>
        <v>1</v>
      </c>
      <c r="CE299">
        <f t="shared" si="903"/>
        <v>1</v>
      </c>
      <c r="CF299">
        <f t="shared" si="904"/>
        <v>1</v>
      </c>
      <c r="CG299">
        <f t="shared" si="905"/>
        <v>1</v>
      </c>
      <c r="CH299">
        <f t="shared" si="906"/>
        <v>1</v>
      </c>
      <c r="CI299">
        <f t="shared" si="907"/>
        <v>1</v>
      </c>
      <c r="CJ299">
        <f t="shared" si="908"/>
        <v>1</v>
      </c>
      <c r="CK299">
        <f t="shared" si="909"/>
        <v>1</v>
      </c>
      <c r="CL299">
        <f t="shared" si="910"/>
        <v>1</v>
      </c>
      <c r="CM299">
        <f t="shared" si="911"/>
        <v>1</v>
      </c>
      <c r="CN299">
        <f t="shared" si="912"/>
        <v>1</v>
      </c>
      <c r="CO299">
        <f t="shared" si="913"/>
        <v>1</v>
      </c>
      <c r="CP299">
        <f t="shared" si="914"/>
        <v>1</v>
      </c>
      <c r="CQ299">
        <f t="shared" si="915"/>
        <v>1</v>
      </c>
      <c r="CR299">
        <f t="shared" si="916"/>
        <v>1</v>
      </c>
      <c r="CS299">
        <f t="shared" si="917"/>
        <v>0</v>
      </c>
      <c r="CT299">
        <f t="shared" si="918"/>
        <v>1</v>
      </c>
      <c r="CU299">
        <f t="shared" si="919"/>
        <v>1</v>
      </c>
      <c r="CV299">
        <f t="shared" si="920"/>
        <v>1</v>
      </c>
      <c r="CW299">
        <f t="shared" si="921"/>
        <v>1</v>
      </c>
      <c r="CX299">
        <f t="shared" si="922"/>
        <v>1</v>
      </c>
      <c r="CY299">
        <f t="shared" si="923"/>
        <v>1</v>
      </c>
      <c r="CZ299">
        <f t="shared" si="924"/>
        <v>1</v>
      </c>
      <c r="DA299">
        <f t="shared" si="925"/>
        <v>1</v>
      </c>
      <c r="DB299">
        <f t="shared" si="926"/>
        <v>1</v>
      </c>
      <c r="DC299">
        <f t="shared" si="927"/>
        <v>1</v>
      </c>
      <c r="DD299">
        <f t="shared" si="928"/>
        <v>1</v>
      </c>
      <c r="DE299">
        <f t="shared" si="929"/>
        <v>1</v>
      </c>
      <c r="DF299">
        <f t="shared" si="930"/>
        <v>1</v>
      </c>
      <c r="DG299">
        <f t="shared" si="931"/>
        <v>1</v>
      </c>
      <c r="DH299" s="7">
        <f t="shared" si="932"/>
        <v>0.15</v>
      </c>
      <c r="DI299" s="7">
        <f t="shared" si="933"/>
        <v>0.15</v>
      </c>
      <c r="DJ299" s="7">
        <f t="shared" si="934"/>
        <v>0.15</v>
      </c>
      <c r="DK299" s="7">
        <f t="shared" si="935"/>
        <v>0.15</v>
      </c>
      <c r="DL299" s="7">
        <f t="shared" si="936"/>
        <v>0.3</v>
      </c>
      <c r="DM299" s="7">
        <f t="shared" si="937"/>
        <v>0.3</v>
      </c>
      <c r="DN299" s="7">
        <f t="shared" si="938"/>
        <v>0.3</v>
      </c>
      <c r="DO299" s="7">
        <f t="shared" si="939"/>
        <v>0.3</v>
      </c>
      <c r="DP299" s="7">
        <f>IF(MIN(Data[[#This Row],[¿El agente demuestra escucha activa durante la gestión?6]:[¿El agente parafrasea para confirmar entendimiento?9]])=0,0,30%)</f>
        <v>0.3</v>
      </c>
      <c r="DQ299" s="7">
        <f t="shared" si="940"/>
        <v>0.3</v>
      </c>
      <c r="DR299" s="7">
        <f t="shared" si="941"/>
        <v>0.3</v>
      </c>
      <c r="DS299" s="7">
        <f t="shared" si="942"/>
        <v>0.3</v>
      </c>
      <c r="DT299" s="7">
        <f t="shared" si="943"/>
        <v>0.3</v>
      </c>
      <c r="DU299" s="7">
        <f>IF(MIN(Data[[#This Row],[¿El agente adapta su comunicación al cliente?11]:[¿El agente utiliza el plural corporativo correctamente?14]])=0,0,30%)</f>
        <v>0.3</v>
      </c>
      <c r="DV299" s="7">
        <f t="shared" si="944"/>
        <v>0.25</v>
      </c>
      <c r="DW299" s="7">
        <f t="shared" si="945"/>
        <v>0.25</v>
      </c>
      <c r="DX299" s="7">
        <f t="shared" si="946"/>
        <v>1</v>
      </c>
      <c r="DY299" s="7">
        <f t="shared" si="947"/>
        <v>1</v>
      </c>
      <c r="DZ299" s="7">
        <f t="shared" si="948"/>
        <v>1</v>
      </c>
      <c r="EA299" s="7">
        <f t="shared" si="949"/>
        <v>1</v>
      </c>
      <c r="EB299" s="7">
        <f t="shared" si="950"/>
        <v>1</v>
      </c>
      <c r="EC299" s="7">
        <f t="shared" si="951"/>
        <v>1</v>
      </c>
      <c r="ED299" s="7">
        <f t="shared" si="952"/>
        <v>1</v>
      </c>
      <c r="EE299" s="7">
        <f t="shared" si="953"/>
        <v>1</v>
      </c>
      <c r="EF299" s="7">
        <f>IF(SUM(Data[[#This Row],[¿El agente presenta correctamente los beneficios del producto?23]:[¿El agente comunica beneficios emocionales al cliente?24]])=200%,100%,0%)</f>
        <v>1</v>
      </c>
      <c r="EG299" s="7">
        <f t="shared" si="954"/>
        <v>1</v>
      </c>
      <c r="EH299" s="7">
        <f t="shared" si="955"/>
        <v>1</v>
      </c>
      <c r="EI299" s="7">
        <f t="shared" si="956"/>
        <v>1</v>
      </c>
      <c r="EJ299" s="7">
        <f t="shared" si="957"/>
        <v>1</v>
      </c>
      <c r="EK299" s="7">
        <f t="shared" si="958"/>
        <v>1</v>
      </c>
      <c r="EL299" s="7">
        <f>+Data[[#This Row],[¿El agente explica los términos y condiciones del servicio?28]]</f>
        <v>1</v>
      </c>
      <c r="EM299" s="7">
        <f t="shared" si="959"/>
        <v>1</v>
      </c>
      <c r="EN299" s="7">
        <f>+Data[[#This Row],[¿El agente identifica correctamente la solicitud del cliente? 2]]</f>
        <v>1</v>
      </c>
      <c r="EO299" s="7">
        <f t="shared" si="960"/>
        <v>1</v>
      </c>
      <c r="EP299" s="7">
        <f t="shared" si="961"/>
        <v>1</v>
      </c>
      <c r="EQ299" s="7">
        <f t="shared" si="962"/>
        <v>1</v>
      </c>
      <c r="ER299" s="7">
        <f t="shared" si="963"/>
        <v>1</v>
      </c>
      <c r="ES299" s="7">
        <f t="shared" si="964"/>
        <v>1</v>
      </c>
      <c r="ET299" s="7">
        <f t="shared" si="965"/>
        <v>1</v>
      </c>
      <c r="EU299" s="7">
        <f t="shared" si="966"/>
        <v>1</v>
      </c>
      <c r="EV299" s="7">
        <f t="shared" si="967"/>
        <v>1</v>
      </c>
      <c r="EW299" s="7">
        <f t="shared" si="968"/>
        <v>1</v>
      </c>
      <c r="EX299" s="7">
        <f t="shared" si="969"/>
        <v>1</v>
      </c>
      <c r="EY299" s="7">
        <f t="shared" si="970"/>
        <v>1</v>
      </c>
      <c r="EZ299" s="7">
        <f t="shared" si="971"/>
        <v>1</v>
      </c>
      <c r="FA299" s="7">
        <f t="shared" si="972"/>
        <v>1</v>
      </c>
      <c r="FB299" s="7">
        <f t="shared" si="973"/>
        <v>1</v>
      </c>
      <c r="FC299" s="7">
        <f t="shared" si="974"/>
        <v>1</v>
      </c>
      <c r="FD299" s="7">
        <f t="shared" si="975"/>
        <v>1</v>
      </c>
      <c r="FE299" s="7">
        <f t="shared" si="976"/>
        <v>0</v>
      </c>
      <c r="FF299" s="7">
        <f t="shared" si="977"/>
        <v>1</v>
      </c>
      <c r="FG299" s="7">
        <f t="shared" si="978"/>
        <v>1</v>
      </c>
      <c r="FH299" s="7">
        <f t="shared" si="979"/>
        <v>1</v>
      </c>
      <c r="FI299" s="7">
        <f t="shared" si="980"/>
        <v>1</v>
      </c>
      <c r="FJ299" s="7">
        <f t="shared" si="981"/>
        <v>0</v>
      </c>
      <c r="FK299" s="7">
        <f t="shared" si="982"/>
        <v>1</v>
      </c>
      <c r="FL299" s="7">
        <f>+Data[[#This Row],[¿El agente gestiona la oferta según la campaña vigente?48]]</f>
        <v>1</v>
      </c>
      <c r="FM299" s="7">
        <f t="shared" si="983"/>
        <v>1</v>
      </c>
      <c r="FN299" s="7">
        <f t="shared" si="984"/>
        <v>1</v>
      </c>
      <c r="FO299" s="7">
        <f t="shared" si="985"/>
        <v>1</v>
      </c>
      <c r="FP299" s="7">
        <f t="shared" si="986"/>
        <v>1</v>
      </c>
      <c r="FQ299" s="7">
        <f t="shared" si="987"/>
        <v>1</v>
      </c>
      <c r="FR299" s="7">
        <f>+Data[[#This Row],[¿El agente registra correctamente todas las interacciones?52]]</f>
        <v>1</v>
      </c>
      <c r="FS299" s="7">
        <f t="shared" si="988"/>
        <v>0</v>
      </c>
      <c r="FT299" s="7">
        <f t="shared" si="989"/>
        <v>1</v>
      </c>
      <c r="FU299" s="7">
        <f>+Data[[#This Row],[¿El agente confirma la titularidad del cliente adecuadamente?53]]</f>
        <v>1</v>
      </c>
      <c r="FV299" s="242">
        <f t="shared" si="990"/>
        <v>1</v>
      </c>
      <c r="FW299" s="242">
        <f t="shared" si="991"/>
        <v>1</v>
      </c>
      <c r="FX299" s="7">
        <f t="shared" si="992"/>
        <v>1</v>
      </c>
      <c r="FY299" s="242">
        <f t="shared" si="993"/>
        <v>1</v>
      </c>
      <c r="FZ299" s="7">
        <f>+Data[[#This Row],[¿El agente evita compartir información sensible?56]]</f>
        <v>1</v>
      </c>
      <c r="GA299" s="7">
        <f t="shared" si="994"/>
        <v>1</v>
      </c>
      <c r="GB299" s="7">
        <f t="shared" si="995"/>
        <v>0.1</v>
      </c>
      <c r="GC299" s="7">
        <f t="shared" si="996"/>
        <v>0.3</v>
      </c>
      <c r="GD299" s="234">
        <f t="shared" si="997"/>
        <v>0</v>
      </c>
      <c r="GE299" s="234">
        <f t="shared" si="998"/>
        <v>0.3</v>
      </c>
      <c r="GF299" s="7">
        <f t="shared" si="999"/>
        <v>0.7</v>
      </c>
      <c r="GG299">
        <f>1</f>
        <v>1</v>
      </c>
      <c r="GH299">
        <f t="shared" si="1000"/>
        <v>1</v>
      </c>
      <c r="GI299" t="str">
        <f t="shared" si="1001"/>
        <v/>
      </c>
      <c r="GJ299" t="str">
        <f t="shared" si="1002"/>
        <v/>
      </c>
      <c r="GK299" t="str">
        <f t="shared" si="1003"/>
        <v/>
      </c>
      <c r="GN299" t="str">
        <f t="shared" si="1004"/>
        <v/>
      </c>
      <c r="GO299" t="str">
        <f t="shared" si="1005"/>
        <v/>
      </c>
      <c r="GP299" t="str">
        <f t="shared" si="1006"/>
        <v/>
      </c>
      <c r="GQ299" t="str">
        <f t="shared" si="1007"/>
        <v/>
      </c>
      <c r="GR299" t="str">
        <f t="shared" si="1008"/>
        <v/>
      </c>
      <c r="GS299" t="str">
        <f t="shared" si="1009"/>
        <v/>
      </c>
      <c r="GT299" t="str">
        <f t="shared" si="1010"/>
        <v/>
      </c>
      <c r="GU299" t="e">
        <f>IF(#REF!="No",#REF!,"")</f>
        <v>#REF!</v>
      </c>
      <c r="GV299" t="str">
        <f t="shared" si="1011"/>
        <v/>
      </c>
      <c r="GW299" t="str">
        <f t="shared" si="1012"/>
        <v/>
      </c>
      <c r="GX299" t="str">
        <f t="shared" si="1013"/>
        <v/>
      </c>
      <c r="GY299" t="str">
        <f t="shared" si="1014"/>
        <v/>
      </c>
      <c r="GZ299" t="str">
        <f t="shared" si="1015"/>
        <v/>
      </c>
      <c r="HA299" t="str">
        <f t="shared" si="1016"/>
        <v/>
      </c>
      <c r="HB299" t="str">
        <f t="shared" si="1017"/>
        <v/>
      </c>
      <c r="HC299" t="str">
        <f t="shared" si="1018"/>
        <v/>
      </c>
      <c r="HD299" t="str">
        <f t="shared" si="1019"/>
        <v/>
      </c>
      <c r="HE299" t="str">
        <f t="shared" si="1020"/>
        <v/>
      </c>
      <c r="HF299" t="str">
        <f t="shared" si="1021"/>
        <v/>
      </c>
      <c r="HG299" t="str">
        <f t="shared" si="1022"/>
        <v/>
      </c>
      <c r="HH299" t="str">
        <f t="shared" si="1023"/>
        <v/>
      </c>
      <c r="HI299" t="str">
        <f t="shared" si="1024"/>
        <v/>
      </c>
      <c r="HJ299" t="str">
        <f t="shared" si="1025"/>
        <v/>
      </c>
      <c r="HK299" t="str">
        <f t="shared" si="1026"/>
        <v/>
      </c>
      <c r="HL299" t="str">
        <f t="shared" si="1027"/>
        <v/>
      </c>
      <c r="HM299" t="str">
        <f t="shared" si="1028"/>
        <v/>
      </c>
      <c r="HN299" t="str">
        <f t="shared" si="1029"/>
        <v/>
      </c>
      <c r="HO299" t="str">
        <f t="shared" si="1030"/>
        <v/>
      </c>
      <c r="HP299" t="str">
        <f t="shared" si="1031"/>
        <v/>
      </c>
      <c r="HQ299" t="e">
        <f>IF(#REF!="No",#REF!,"")</f>
        <v>#REF!</v>
      </c>
      <c r="HR299" t="e">
        <f>IF(#REF!="No",#REF!,"")</f>
        <v>#REF!</v>
      </c>
      <c r="HS299" t="str">
        <f t="shared" si="1032"/>
        <v/>
      </c>
      <c r="HT299" t="str">
        <f t="shared" si="1033"/>
        <v xml:space="preserve">¿El agente realiza venta cruzada cuando corresponde? </v>
      </c>
      <c r="HU299" t="str">
        <f t="shared" si="1034"/>
        <v/>
      </c>
      <c r="HV299" t="str">
        <f t="shared" si="1035"/>
        <v/>
      </c>
      <c r="HW299" t="str">
        <f t="shared" si="1036"/>
        <v/>
      </c>
      <c r="HX299" t="str">
        <f t="shared" si="1037"/>
        <v/>
      </c>
      <c r="HY299" t="str">
        <f t="shared" si="1038"/>
        <v/>
      </c>
      <c r="HZ299" t="str">
        <f t="shared" si="1039"/>
        <v/>
      </c>
      <c r="IA299" t="str">
        <f t="shared" si="1040"/>
        <v/>
      </c>
      <c r="IB299" t="str">
        <f t="shared" si="1041"/>
        <v/>
      </c>
      <c r="IC299" t="str">
        <f t="shared" si="1042"/>
        <v/>
      </c>
      <c r="ID299" t="str">
        <f t="shared" si="1043"/>
        <v/>
      </c>
      <c r="IE299" t="str">
        <f t="shared" si="1044"/>
        <v/>
      </c>
      <c r="IF299" t="str">
        <f t="shared" si="1045"/>
        <v/>
      </c>
      <c r="IG299" t="str">
        <f t="shared" si="1046"/>
        <v/>
      </c>
      <c r="IH299" t="str">
        <f>A299&amp;" "&amp;F299&amp;" "&amp;Data[[#This Row],[mes]]</f>
        <v>Madelay Del Carmen Castillo Wilson Outbound jun-26</v>
      </c>
      <c r="II299">
        <f t="shared" si="1047"/>
        <v>1</v>
      </c>
      <c r="IJ299">
        <f t="shared" si="1048"/>
        <v>1</v>
      </c>
      <c r="IK299">
        <f>IF(Data[[#This Row],[Muestra Critica]]&gt;0,Data[[#This Row],[Muestra Critica]],"")</f>
        <v>1</v>
      </c>
      <c r="IL299">
        <f>IF(IK299="","",COUNTIF($IK$3:$IK715,IK299))</f>
        <v>397</v>
      </c>
      <c r="IM299">
        <f t="shared" si="1049"/>
        <v>0</v>
      </c>
      <c r="IN299" t="str">
        <f t="shared" si="839"/>
        <v>jun-26</v>
      </c>
      <c r="IS299" t="str">
        <f ca="1">IFERROR(_xlfn.XLOOKUP(A:A,HC!B:B,HC!E:E,,0),0)</f>
        <v>&gt; 60 dias</v>
      </c>
    </row>
    <row r="300" spans="1:253" ht="15.5">
      <c r="A300" s="235" t="s">
        <v>302</v>
      </c>
      <c r="B300" s="235">
        <v>67671863</v>
      </c>
      <c r="C300" s="236">
        <v>46195</v>
      </c>
      <c r="D300" s="235" t="s">
        <v>441</v>
      </c>
      <c r="E300" s="205" t="s">
        <v>433</v>
      </c>
      <c r="F300" s="235" t="s">
        <v>32</v>
      </c>
      <c r="G300" s="235" t="s">
        <v>436</v>
      </c>
      <c r="H300" s="235" t="s">
        <v>526</v>
      </c>
      <c r="I300" s="237" t="s">
        <v>447</v>
      </c>
      <c r="J300" s="78" t="s">
        <v>33</v>
      </c>
      <c r="K300" s="78" t="s">
        <v>33</v>
      </c>
      <c r="L300" s="78" t="s">
        <v>33</v>
      </c>
      <c r="M300" s="78" t="s">
        <v>33</v>
      </c>
      <c r="N300" s="78" t="s">
        <v>33</v>
      </c>
      <c r="O300" s="78" t="s">
        <v>33</v>
      </c>
      <c r="P300" s="78" t="s">
        <v>33</v>
      </c>
      <c r="Q300" s="78" t="s">
        <v>33</v>
      </c>
      <c r="R300" s="78" t="s">
        <v>33</v>
      </c>
      <c r="S300" s="78" t="s">
        <v>33</v>
      </c>
      <c r="T300" s="78" t="s">
        <v>33</v>
      </c>
      <c r="U300" s="78" t="s">
        <v>33</v>
      </c>
      <c r="V300" s="78" t="s">
        <v>33</v>
      </c>
      <c r="W300" s="78" t="s">
        <v>33</v>
      </c>
      <c r="X300" s="78" t="s">
        <v>33</v>
      </c>
      <c r="Y300" t="s">
        <v>33</v>
      </c>
      <c r="Z300" t="s">
        <v>33</v>
      </c>
      <c r="AA300" t="s">
        <v>33</v>
      </c>
      <c r="AB300" t="s">
        <v>33</v>
      </c>
      <c r="AC300" t="s">
        <v>33</v>
      </c>
      <c r="AD300" t="s">
        <v>33</v>
      </c>
      <c r="AE300" t="s">
        <v>33</v>
      </c>
      <c r="AF300" t="s">
        <v>33</v>
      </c>
      <c r="AG300" t="s">
        <v>33</v>
      </c>
      <c r="AH300" t="s">
        <v>33</v>
      </c>
      <c r="AI300" t="s">
        <v>33</v>
      </c>
      <c r="AJ300" t="s">
        <v>33</v>
      </c>
      <c r="AK300" t="s">
        <v>33</v>
      </c>
      <c r="AL300" t="s">
        <v>33</v>
      </c>
      <c r="AM300" t="s">
        <v>33</v>
      </c>
      <c r="AN300" t="s">
        <v>33</v>
      </c>
      <c r="AO300" t="s">
        <v>33</v>
      </c>
      <c r="AP300" t="s">
        <v>33</v>
      </c>
      <c r="AQ300" s="169" t="s">
        <v>33</v>
      </c>
      <c r="AR300" t="s">
        <v>33</v>
      </c>
      <c r="AS300" t="s">
        <v>34</v>
      </c>
      <c r="AT300" t="s">
        <v>33</v>
      </c>
      <c r="AU300" t="s">
        <v>33</v>
      </c>
      <c r="AV300" t="s">
        <v>34</v>
      </c>
      <c r="AW300" t="s">
        <v>33</v>
      </c>
      <c r="AX300" t="s">
        <v>33</v>
      </c>
      <c r="AY300" t="s">
        <v>33</v>
      </c>
      <c r="AZ300" t="s">
        <v>33</v>
      </c>
      <c r="BA300" t="s">
        <v>33</v>
      </c>
      <c r="BB300" t="s">
        <v>33</v>
      </c>
      <c r="BC300" t="s">
        <v>33</v>
      </c>
      <c r="BD300" t="s">
        <v>33</v>
      </c>
      <c r="BE300" t="s">
        <v>33</v>
      </c>
      <c r="BF300" t="s">
        <v>33</v>
      </c>
      <c r="BH300" s="233" t="str">
        <f>Data[[#This Row],[Tipo de Muestra]]</f>
        <v>Critica</v>
      </c>
      <c r="BK300">
        <f t="shared" si="883"/>
        <v>1</v>
      </c>
      <c r="BL300">
        <f t="shared" si="884"/>
        <v>1</v>
      </c>
      <c r="BM300">
        <f t="shared" si="885"/>
        <v>1</v>
      </c>
      <c r="BN300">
        <f t="shared" si="886"/>
        <v>1</v>
      </c>
      <c r="BO300">
        <f t="shared" si="887"/>
        <v>1</v>
      </c>
      <c r="BP300">
        <f t="shared" si="888"/>
        <v>1</v>
      </c>
      <c r="BQ300">
        <f t="shared" si="889"/>
        <v>1</v>
      </c>
      <c r="BR300">
        <f t="shared" si="890"/>
        <v>1</v>
      </c>
      <c r="BS300">
        <f t="shared" si="891"/>
        <v>1</v>
      </c>
      <c r="BT300">
        <f t="shared" si="892"/>
        <v>1</v>
      </c>
      <c r="BU300">
        <f t="shared" si="893"/>
        <v>1</v>
      </c>
      <c r="BV300">
        <f t="shared" si="894"/>
        <v>1</v>
      </c>
      <c r="BW300">
        <f t="shared" si="895"/>
        <v>1</v>
      </c>
      <c r="BX300">
        <f t="shared" si="896"/>
        <v>1</v>
      </c>
      <c r="BY300">
        <f t="shared" si="897"/>
        <v>1</v>
      </c>
      <c r="BZ300">
        <f t="shared" si="898"/>
        <v>1</v>
      </c>
      <c r="CA300">
        <f t="shared" si="899"/>
        <v>1</v>
      </c>
      <c r="CB300">
        <f t="shared" si="900"/>
        <v>1</v>
      </c>
      <c r="CC300">
        <f t="shared" si="901"/>
        <v>1</v>
      </c>
      <c r="CD300">
        <f t="shared" si="902"/>
        <v>1</v>
      </c>
      <c r="CE300">
        <f t="shared" si="903"/>
        <v>1</v>
      </c>
      <c r="CF300">
        <f t="shared" si="904"/>
        <v>1</v>
      </c>
      <c r="CG300">
        <f t="shared" si="905"/>
        <v>1</v>
      </c>
      <c r="CH300">
        <f t="shared" si="906"/>
        <v>1</v>
      </c>
      <c r="CI300">
        <f t="shared" si="907"/>
        <v>1</v>
      </c>
      <c r="CJ300">
        <f t="shared" si="908"/>
        <v>1</v>
      </c>
      <c r="CK300">
        <f t="shared" si="909"/>
        <v>1</v>
      </c>
      <c r="CL300">
        <f t="shared" si="910"/>
        <v>1</v>
      </c>
      <c r="CM300">
        <f t="shared" si="911"/>
        <v>1</v>
      </c>
      <c r="CN300">
        <f t="shared" si="912"/>
        <v>1</v>
      </c>
      <c r="CO300">
        <f t="shared" si="913"/>
        <v>1</v>
      </c>
      <c r="CP300">
        <f t="shared" si="914"/>
        <v>1</v>
      </c>
      <c r="CQ300">
        <f t="shared" si="915"/>
        <v>1</v>
      </c>
      <c r="CR300">
        <f t="shared" si="916"/>
        <v>1</v>
      </c>
      <c r="CS300">
        <f t="shared" si="917"/>
        <v>0</v>
      </c>
      <c r="CT300">
        <f t="shared" si="918"/>
        <v>1</v>
      </c>
      <c r="CU300">
        <f t="shared" si="919"/>
        <v>1</v>
      </c>
      <c r="CV300">
        <f t="shared" si="920"/>
        <v>0</v>
      </c>
      <c r="CW300">
        <f t="shared" si="921"/>
        <v>1</v>
      </c>
      <c r="CX300">
        <f t="shared" si="922"/>
        <v>1</v>
      </c>
      <c r="CY300">
        <f t="shared" si="923"/>
        <v>1</v>
      </c>
      <c r="CZ300">
        <f t="shared" si="924"/>
        <v>1</v>
      </c>
      <c r="DA300">
        <f t="shared" si="925"/>
        <v>1</v>
      </c>
      <c r="DB300">
        <f t="shared" si="926"/>
        <v>1</v>
      </c>
      <c r="DC300">
        <f t="shared" si="927"/>
        <v>1</v>
      </c>
      <c r="DD300">
        <f t="shared" si="928"/>
        <v>1</v>
      </c>
      <c r="DE300">
        <f t="shared" si="929"/>
        <v>1</v>
      </c>
      <c r="DF300">
        <f t="shared" si="930"/>
        <v>1</v>
      </c>
      <c r="DG300">
        <f t="shared" si="931"/>
        <v>1</v>
      </c>
      <c r="DH300" s="7">
        <f t="shared" si="932"/>
        <v>0.15</v>
      </c>
      <c r="DI300" s="7">
        <f t="shared" si="933"/>
        <v>0.15</v>
      </c>
      <c r="DJ300" s="7">
        <f t="shared" si="934"/>
        <v>0.15</v>
      </c>
      <c r="DK300" s="7">
        <f t="shared" si="935"/>
        <v>0.15</v>
      </c>
      <c r="DL300" s="7">
        <f t="shared" si="936"/>
        <v>0.3</v>
      </c>
      <c r="DM300" s="7">
        <f t="shared" si="937"/>
        <v>0.3</v>
      </c>
      <c r="DN300" s="7">
        <f t="shared" si="938"/>
        <v>0.3</v>
      </c>
      <c r="DO300" s="7">
        <f t="shared" si="939"/>
        <v>0.3</v>
      </c>
      <c r="DP300" s="7">
        <f>IF(MIN(Data[[#This Row],[¿El agente demuestra escucha activa durante la gestión?6]:[¿El agente parafrasea para confirmar entendimiento?9]])=0,0,30%)</f>
        <v>0.3</v>
      </c>
      <c r="DQ300" s="7">
        <f t="shared" si="940"/>
        <v>0.3</v>
      </c>
      <c r="DR300" s="7">
        <f t="shared" si="941"/>
        <v>0.3</v>
      </c>
      <c r="DS300" s="7">
        <f t="shared" si="942"/>
        <v>0.3</v>
      </c>
      <c r="DT300" s="7">
        <f t="shared" si="943"/>
        <v>0.3</v>
      </c>
      <c r="DU300" s="7">
        <f>IF(MIN(Data[[#This Row],[¿El agente adapta su comunicación al cliente?11]:[¿El agente utiliza el plural corporativo correctamente?14]])=0,0,30%)</f>
        <v>0.3</v>
      </c>
      <c r="DV300" s="7">
        <f t="shared" si="944"/>
        <v>0.25</v>
      </c>
      <c r="DW300" s="7">
        <f t="shared" si="945"/>
        <v>0.25</v>
      </c>
      <c r="DX300" s="7">
        <f t="shared" si="946"/>
        <v>1</v>
      </c>
      <c r="DY300" s="7">
        <f t="shared" si="947"/>
        <v>1</v>
      </c>
      <c r="DZ300" s="7">
        <f t="shared" si="948"/>
        <v>1</v>
      </c>
      <c r="EA300" s="7">
        <f t="shared" si="949"/>
        <v>1</v>
      </c>
      <c r="EB300" s="7">
        <f t="shared" si="950"/>
        <v>1</v>
      </c>
      <c r="EC300" s="7">
        <f t="shared" si="951"/>
        <v>1</v>
      </c>
      <c r="ED300" s="7">
        <f t="shared" si="952"/>
        <v>1</v>
      </c>
      <c r="EE300" s="7">
        <f t="shared" si="953"/>
        <v>1</v>
      </c>
      <c r="EF300" s="7">
        <f>IF(SUM(Data[[#This Row],[¿El agente presenta correctamente los beneficios del producto?23]:[¿El agente comunica beneficios emocionales al cliente?24]])=200%,100%,0%)</f>
        <v>1</v>
      </c>
      <c r="EG300" s="7">
        <f t="shared" si="954"/>
        <v>1</v>
      </c>
      <c r="EH300" s="7">
        <f t="shared" si="955"/>
        <v>1</v>
      </c>
      <c r="EI300" s="7">
        <f t="shared" si="956"/>
        <v>1</v>
      </c>
      <c r="EJ300" s="7">
        <f t="shared" si="957"/>
        <v>1</v>
      </c>
      <c r="EK300" s="7">
        <f t="shared" si="958"/>
        <v>1</v>
      </c>
      <c r="EL300" s="7">
        <f>+Data[[#This Row],[¿El agente explica los términos y condiciones del servicio?28]]</f>
        <v>1</v>
      </c>
      <c r="EM300" s="7">
        <f t="shared" si="959"/>
        <v>1</v>
      </c>
      <c r="EN300" s="7">
        <f>+Data[[#This Row],[¿El agente identifica correctamente la solicitud del cliente? 2]]</f>
        <v>1</v>
      </c>
      <c r="EO300" s="7">
        <f t="shared" si="960"/>
        <v>1</v>
      </c>
      <c r="EP300" s="7">
        <f t="shared" si="961"/>
        <v>1</v>
      </c>
      <c r="EQ300" s="7">
        <f t="shared" si="962"/>
        <v>1</v>
      </c>
      <c r="ER300" s="7">
        <f t="shared" si="963"/>
        <v>1</v>
      </c>
      <c r="ES300" s="7">
        <f t="shared" si="964"/>
        <v>1</v>
      </c>
      <c r="ET300" s="7">
        <f t="shared" si="965"/>
        <v>1</v>
      </c>
      <c r="EU300" s="7">
        <f t="shared" si="966"/>
        <v>1</v>
      </c>
      <c r="EV300" s="7">
        <f t="shared" si="967"/>
        <v>1</v>
      </c>
      <c r="EW300" s="7">
        <f t="shared" si="968"/>
        <v>1</v>
      </c>
      <c r="EX300" s="7">
        <f t="shared" si="969"/>
        <v>1</v>
      </c>
      <c r="EY300" s="7">
        <f t="shared" si="970"/>
        <v>1</v>
      </c>
      <c r="EZ300" s="7">
        <f t="shared" si="971"/>
        <v>1</v>
      </c>
      <c r="FA300" s="7">
        <f t="shared" si="972"/>
        <v>1</v>
      </c>
      <c r="FB300" s="7">
        <f t="shared" si="973"/>
        <v>1</v>
      </c>
      <c r="FC300" s="7">
        <f t="shared" si="974"/>
        <v>1</v>
      </c>
      <c r="FD300" s="7">
        <f t="shared" si="975"/>
        <v>1</v>
      </c>
      <c r="FE300" s="7">
        <f t="shared" si="976"/>
        <v>0</v>
      </c>
      <c r="FF300" s="7">
        <f t="shared" si="977"/>
        <v>1</v>
      </c>
      <c r="FG300" s="7">
        <f t="shared" si="978"/>
        <v>1</v>
      </c>
      <c r="FH300" s="7">
        <f t="shared" si="979"/>
        <v>0</v>
      </c>
      <c r="FI300" s="7">
        <f t="shared" si="980"/>
        <v>1</v>
      </c>
      <c r="FJ300" s="7">
        <f t="shared" si="981"/>
        <v>0</v>
      </c>
      <c r="FK300" s="7">
        <f t="shared" si="982"/>
        <v>1</v>
      </c>
      <c r="FL300" s="7">
        <f>+Data[[#This Row],[¿El agente gestiona la oferta según la campaña vigente?48]]</f>
        <v>1</v>
      </c>
      <c r="FM300" s="7">
        <f t="shared" si="983"/>
        <v>1</v>
      </c>
      <c r="FN300" s="7">
        <f t="shared" si="984"/>
        <v>1</v>
      </c>
      <c r="FO300" s="7">
        <f t="shared" si="985"/>
        <v>1</v>
      </c>
      <c r="FP300" s="7">
        <f t="shared" si="986"/>
        <v>1</v>
      </c>
      <c r="FQ300" s="7">
        <f t="shared" si="987"/>
        <v>1</v>
      </c>
      <c r="FR300" s="7">
        <f>+Data[[#This Row],[¿El agente registra correctamente todas las interacciones?52]]</f>
        <v>1</v>
      </c>
      <c r="FS300" s="7">
        <f t="shared" si="988"/>
        <v>0</v>
      </c>
      <c r="FT300" s="7">
        <f t="shared" si="989"/>
        <v>1</v>
      </c>
      <c r="FU300" s="7">
        <f>+Data[[#This Row],[¿El agente confirma la titularidad del cliente adecuadamente?53]]</f>
        <v>1</v>
      </c>
      <c r="FV300" s="242">
        <f t="shared" si="990"/>
        <v>1</v>
      </c>
      <c r="FW300" s="242">
        <f t="shared" si="991"/>
        <v>1</v>
      </c>
      <c r="FX300" s="7">
        <f t="shared" si="992"/>
        <v>1</v>
      </c>
      <c r="FY300" s="242">
        <f t="shared" si="993"/>
        <v>1</v>
      </c>
      <c r="FZ300" s="7">
        <f>+Data[[#This Row],[¿El agente evita compartir información sensible?56]]</f>
        <v>1</v>
      </c>
      <c r="GA300" s="7">
        <f t="shared" si="994"/>
        <v>1</v>
      </c>
      <c r="GB300" s="7">
        <f t="shared" si="995"/>
        <v>0.1</v>
      </c>
      <c r="GC300" s="7">
        <f t="shared" si="996"/>
        <v>0.3</v>
      </c>
      <c r="GD300" s="234">
        <f t="shared" si="997"/>
        <v>0</v>
      </c>
      <c r="GE300" s="234">
        <f t="shared" si="998"/>
        <v>0.3</v>
      </c>
      <c r="GF300" s="7">
        <f t="shared" si="999"/>
        <v>0.7</v>
      </c>
      <c r="GG300">
        <f>1</f>
        <v>1</v>
      </c>
      <c r="GH300">
        <f t="shared" si="1000"/>
        <v>1</v>
      </c>
      <c r="GI300" t="str">
        <f t="shared" si="1001"/>
        <v/>
      </c>
      <c r="GJ300" t="str">
        <f t="shared" si="1002"/>
        <v/>
      </c>
      <c r="GK300" t="str">
        <f t="shared" si="1003"/>
        <v/>
      </c>
      <c r="GN300" t="str">
        <f t="shared" si="1004"/>
        <v/>
      </c>
      <c r="GO300" t="str">
        <f t="shared" si="1005"/>
        <v/>
      </c>
      <c r="GP300" t="str">
        <f t="shared" si="1006"/>
        <v/>
      </c>
      <c r="GQ300" t="str">
        <f t="shared" si="1007"/>
        <v/>
      </c>
      <c r="GR300" t="str">
        <f t="shared" si="1008"/>
        <v/>
      </c>
      <c r="GS300" t="str">
        <f t="shared" si="1009"/>
        <v/>
      </c>
      <c r="GT300" t="str">
        <f t="shared" si="1010"/>
        <v/>
      </c>
      <c r="GU300" t="e">
        <f>IF(#REF!="No",#REF!,"")</f>
        <v>#REF!</v>
      </c>
      <c r="GV300" t="str">
        <f t="shared" si="1011"/>
        <v/>
      </c>
      <c r="GW300" t="str">
        <f t="shared" si="1012"/>
        <v/>
      </c>
      <c r="GX300" t="str">
        <f t="shared" si="1013"/>
        <v/>
      </c>
      <c r="GY300" t="str">
        <f t="shared" si="1014"/>
        <v/>
      </c>
      <c r="GZ300" t="str">
        <f t="shared" si="1015"/>
        <v/>
      </c>
      <c r="HA300" t="str">
        <f t="shared" si="1016"/>
        <v/>
      </c>
      <c r="HB300" t="str">
        <f t="shared" si="1017"/>
        <v/>
      </c>
      <c r="HC300" t="str">
        <f t="shared" si="1018"/>
        <v/>
      </c>
      <c r="HD300" t="str">
        <f t="shared" si="1019"/>
        <v/>
      </c>
      <c r="HE300" t="str">
        <f t="shared" si="1020"/>
        <v/>
      </c>
      <c r="HF300" t="str">
        <f t="shared" si="1021"/>
        <v/>
      </c>
      <c r="HG300" t="str">
        <f t="shared" si="1022"/>
        <v/>
      </c>
      <c r="HH300" t="str">
        <f t="shared" si="1023"/>
        <v/>
      </c>
      <c r="HI300" t="str">
        <f t="shared" si="1024"/>
        <v/>
      </c>
      <c r="HJ300" t="str">
        <f t="shared" si="1025"/>
        <v/>
      </c>
      <c r="HK300" t="str">
        <f t="shared" si="1026"/>
        <v/>
      </c>
      <c r="HL300" t="str">
        <f t="shared" si="1027"/>
        <v/>
      </c>
      <c r="HM300" t="str">
        <f t="shared" si="1028"/>
        <v/>
      </c>
      <c r="HN300" t="str">
        <f t="shared" si="1029"/>
        <v/>
      </c>
      <c r="HO300" t="str">
        <f t="shared" si="1030"/>
        <v/>
      </c>
      <c r="HP300" t="str">
        <f t="shared" si="1031"/>
        <v/>
      </c>
      <c r="HQ300" t="e">
        <f>IF(#REF!="No",#REF!,"")</f>
        <v>#REF!</v>
      </c>
      <c r="HR300" t="e">
        <f>IF(#REF!="No",#REF!,"")</f>
        <v>#REF!</v>
      </c>
      <c r="HS300" t="str">
        <f t="shared" si="1032"/>
        <v/>
      </c>
      <c r="HT300" t="str">
        <f t="shared" si="1033"/>
        <v xml:space="preserve">¿El agente realiza venta cruzada cuando corresponde? </v>
      </c>
      <c r="HU300" t="str">
        <f t="shared" si="1034"/>
        <v/>
      </c>
      <c r="HV300" t="str">
        <f t="shared" si="1035"/>
        <v/>
      </c>
      <c r="HW300" t="str">
        <f t="shared" si="1036"/>
        <v xml:space="preserve">¿El agente realiza seguimiento adecuado al caso o solicitud? </v>
      </c>
      <c r="HX300" t="str">
        <f t="shared" si="1037"/>
        <v/>
      </c>
      <c r="HY300" t="str">
        <f t="shared" si="1038"/>
        <v/>
      </c>
      <c r="HZ300" t="str">
        <f t="shared" si="1039"/>
        <v/>
      </c>
      <c r="IA300" t="str">
        <f t="shared" si="1040"/>
        <v/>
      </c>
      <c r="IB300" t="str">
        <f t="shared" si="1041"/>
        <v/>
      </c>
      <c r="IC300" t="str">
        <f t="shared" si="1042"/>
        <v/>
      </c>
      <c r="ID300" t="str">
        <f t="shared" si="1043"/>
        <v/>
      </c>
      <c r="IE300" t="str">
        <f t="shared" si="1044"/>
        <v/>
      </c>
      <c r="IF300" t="str">
        <f t="shared" si="1045"/>
        <v/>
      </c>
      <c r="IG300" t="str">
        <f t="shared" si="1046"/>
        <v/>
      </c>
      <c r="IH300" t="str">
        <f>A300&amp;" "&amp;F300&amp;" "&amp;Data[[#This Row],[mes]]</f>
        <v>Nairobi Paulete Samaniel De Planes Outbound jun-26</v>
      </c>
      <c r="II300">
        <f t="shared" si="1047"/>
        <v>1</v>
      </c>
      <c r="IJ300">
        <f t="shared" si="1048"/>
        <v>1</v>
      </c>
      <c r="IK300">
        <f>IF(Data[[#This Row],[Muestra Critica]]&gt;0,Data[[#This Row],[Muestra Critica]],"")</f>
        <v>1</v>
      </c>
      <c r="IL300">
        <f>IF(IK300="","",COUNTIF($IK$3:$IK716,IK300))</f>
        <v>397</v>
      </c>
      <c r="IM300">
        <f t="shared" si="1049"/>
        <v>0</v>
      </c>
      <c r="IN300" t="str">
        <f t="shared" si="839"/>
        <v>jun-26</v>
      </c>
      <c r="IS300" t="str">
        <f ca="1">IFERROR(_xlfn.XLOOKUP(A:A,HC!B:B,HC!E:E,,0),0)</f>
        <v>&gt; 60 dias</v>
      </c>
    </row>
    <row r="301" spans="1:253" ht="15.5">
      <c r="A301" s="235" t="s">
        <v>303</v>
      </c>
      <c r="B301" s="235">
        <v>63289012</v>
      </c>
      <c r="C301" s="236">
        <v>46195</v>
      </c>
      <c r="D301" s="235" t="s">
        <v>441</v>
      </c>
      <c r="E301" s="205" t="s">
        <v>433</v>
      </c>
      <c r="F301" s="235" t="s">
        <v>32</v>
      </c>
      <c r="G301" s="235" t="s">
        <v>436</v>
      </c>
      <c r="H301" s="235" t="s">
        <v>526</v>
      </c>
      <c r="I301" s="237" t="s">
        <v>447</v>
      </c>
      <c r="J301" s="78" t="s">
        <v>33</v>
      </c>
      <c r="K301" s="78" t="s">
        <v>33</v>
      </c>
      <c r="L301" s="78" t="s">
        <v>33</v>
      </c>
      <c r="M301" s="78" t="s">
        <v>33</v>
      </c>
      <c r="N301" s="78" t="s">
        <v>33</v>
      </c>
      <c r="O301" s="78" t="s">
        <v>33</v>
      </c>
      <c r="P301" s="78" t="s">
        <v>33</v>
      </c>
      <c r="Q301" s="78" t="s">
        <v>33</v>
      </c>
      <c r="R301" s="78" t="s">
        <v>33</v>
      </c>
      <c r="S301" s="78" t="s">
        <v>33</v>
      </c>
      <c r="T301" s="78" t="s">
        <v>33</v>
      </c>
      <c r="U301" s="78" t="s">
        <v>33</v>
      </c>
      <c r="V301" s="78" t="s">
        <v>33</v>
      </c>
      <c r="W301" s="78" t="s">
        <v>33</v>
      </c>
      <c r="X301" s="78" t="s">
        <v>33</v>
      </c>
      <c r="Y301" t="s">
        <v>33</v>
      </c>
      <c r="Z301" t="s">
        <v>33</v>
      </c>
      <c r="AA301" t="s">
        <v>33</v>
      </c>
      <c r="AB301" t="s">
        <v>33</v>
      </c>
      <c r="AC301" t="s">
        <v>33</v>
      </c>
      <c r="AD301" t="s">
        <v>33</v>
      </c>
      <c r="AE301" t="s">
        <v>33</v>
      </c>
      <c r="AF301" t="s">
        <v>33</v>
      </c>
      <c r="AG301" t="s">
        <v>33</v>
      </c>
      <c r="AH301" t="s">
        <v>33</v>
      </c>
      <c r="AI301" t="s">
        <v>33</v>
      </c>
      <c r="AJ301" t="s">
        <v>33</v>
      </c>
      <c r="AK301" t="s">
        <v>33</v>
      </c>
      <c r="AL301" t="s">
        <v>33</v>
      </c>
      <c r="AM301" t="s">
        <v>33</v>
      </c>
      <c r="AN301" t="s">
        <v>33</v>
      </c>
      <c r="AO301" t="s">
        <v>33</v>
      </c>
      <c r="AP301" t="s">
        <v>33</v>
      </c>
      <c r="AQ301" s="169" t="s">
        <v>33</v>
      </c>
      <c r="AR301" t="s">
        <v>33</v>
      </c>
      <c r="AS301" t="s">
        <v>34</v>
      </c>
      <c r="AT301" t="s">
        <v>33</v>
      </c>
      <c r="AU301" t="s">
        <v>33</v>
      </c>
      <c r="AV301" t="s">
        <v>33</v>
      </c>
      <c r="AW301" t="s">
        <v>33</v>
      </c>
      <c r="AX301" t="s">
        <v>33</v>
      </c>
      <c r="AY301" t="s">
        <v>33</v>
      </c>
      <c r="AZ301" t="s">
        <v>33</v>
      </c>
      <c r="BA301" t="s">
        <v>33</v>
      </c>
      <c r="BB301" t="s">
        <v>33</v>
      </c>
      <c r="BC301" t="s">
        <v>33</v>
      </c>
      <c r="BD301" t="s">
        <v>33</v>
      </c>
      <c r="BE301" t="s">
        <v>33</v>
      </c>
      <c r="BF301" t="s">
        <v>33</v>
      </c>
      <c r="BH301" s="233" t="str">
        <f>Data[[#This Row],[Tipo de Muestra]]</f>
        <v>Critica</v>
      </c>
      <c r="BK301">
        <f t="shared" si="883"/>
        <v>1</v>
      </c>
      <c r="BL301">
        <f t="shared" si="884"/>
        <v>1</v>
      </c>
      <c r="BM301">
        <f t="shared" si="885"/>
        <v>1</v>
      </c>
      <c r="BN301">
        <f t="shared" si="886"/>
        <v>1</v>
      </c>
      <c r="BO301">
        <f t="shared" si="887"/>
        <v>1</v>
      </c>
      <c r="BP301">
        <f t="shared" si="888"/>
        <v>1</v>
      </c>
      <c r="BQ301">
        <f t="shared" si="889"/>
        <v>1</v>
      </c>
      <c r="BR301">
        <f t="shared" si="890"/>
        <v>1</v>
      </c>
      <c r="BS301">
        <f t="shared" si="891"/>
        <v>1</v>
      </c>
      <c r="BT301">
        <f t="shared" si="892"/>
        <v>1</v>
      </c>
      <c r="BU301">
        <f t="shared" si="893"/>
        <v>1</v>
      </c>
      <c r="BV301">
        <f t="shared" si="894"/>
        <v>1</v>
      </c>
      <c r="BW301">
        <f t="shared" si="895"/>
        <v>1</v>
      </c>
      <c r="BX301">
        <f t="shared" si="896"/>
        <v>1</v>
      </c>
      <c r="BY301">
        <f t="shared" si="897"/>
        <v>1</v>
      </c>
      <c r="BZ301">
        <f t="shared" si="898"/>
        <v>1</v>
      </c>
      <c r="CA301">
        <f t="shared" si="899"/>
        <v>1</v>
      </c>
      <c r="CB301">
        <f t="shared" si="900"/>
        <v>1</v>
      </c>
      <c r="CC301">
        <f t="shared" si="901"/>
        <v>1</v>
      </c>
      <c r="CD301">
        <f t="shared" si="902"/>
        <v>1</v>
      </c>
      <c r="CE301">
        <f t="shared" si="903"/>
        <v>1</v>
      </c>
      <c r="CF301">
        <f t="shared" si="904"/>
        <v>1</v>
      </c>
      <c r="CG301">
        <f t="shared" si="905"/>
        <v>1</v>
      </c>
      <c r="CH301">
        <f t="shared" si="906"/>
        <v>1</v>
      </c>
      <c r="CI301">
        <f t="shared" si="907"/>
        <v>1</v>
      </c>
      <c r="CJ301">
        <f t="shared" si="908"/>
        <v>1</v>
      </c>
      <c r="CK301">
        <f t="shared" si="909"/>
        <v>1</v>
      </c>
      <c r="CL301">
        <f t="shared" si="910"/>
        <v>1</v>
      </c>
      <c r="CM301">
        <f t="shared" si="911"/>
        <v>1</v>
      </c>
      <c r="CN301">
        <f t="shared" si="912"/>
        <v>1</v>
      </c>
      <c r="CO301">
        <f t="shared" si="913"/>
        <v>1</v>
      </c>
      <c r="CP301">
        <f t="shared" si="914"/>
        <v>1</v>
      </c>
      <c r="CQ301">
        <f t="shared" si="915"/>
        <v>1</v>
      </c>
      <c r="CR301">
        <f t="shared" si="916"/>
        <v>1</v>
      </c>
      <c r="CS301">
        <f t="shared" si="917"/>
        <v>0</v>
      </c>
      <c r="CT301">
        <f t="shared" si="918"/>
        <v>1</v>
      </c>
      <c r="CU301">
        <f t="shared" si="919"/>
        <v>1</v>
      </c>
      <c r="CV301">
        <f t="shared" si="920"/>
        <v>1</v>
      </c>
      <c r="CW301">
        <f t="shared" si="921"/>
        <v>1</v>
      </c>
      <c r="CX301">
        <f t="shared" si="922"/>
        <v>1</v>
      </c>
      <c r="CY301">
        <f t="shared" si="923"/>
        <v>1</v>
      </c>
      <c r="CZ301">
        <f t="shared" si="924"/>
        <v>1</v>
      </c>
      <c r="DA301">
        <f t="shared" si="925"/>
        <v>1</v>
      </c>
      <c r="DB301">
        <f t="shared" si="926"/>
        <v>1</v>
      </c>
      <c r="DC301">
        <f t="shared" si="927"/>
        <v>1</v>
      </c>
      <c r="DD301">
        <f t="shared" si="928"/>
        <v>1</v>
      </c>
      <c r="DE301">
        <f t="shared" si="929"/>
        <v>1</v>
      </c>
      <c r="DF301">
        <f t="shared" si="930"/>
        <v>1</v>
      </c>
      <c r="DG301">
        <f t="shared" si="931"/>
        <v>1</v>
      </c>
      <c r="DH301" s="7">
        <f t="shared" si="932"/>
        <v>0.15</v>
      </c>
      <c r="DI301" s="7">
        <f t="shared" si="933"/>
        <v>0.15</v>
      </c>
      <c r="DJ301" s="7">
        <f t="shared" si="934"/>
        <v>0.15</v>
      </c>
      <c r="DK301" s="7">
        <f t="shared" si="935"/>
        <v>0.15</v>
      </c>
      <c r="DL301" s="7">
        <f t="shared" si="936"/>
        <v>0.3</v>
      </c>
      <c r="DM301" s="7">
        <f t="shared" si="937"/>
        <v>0.3</v>
      </c>
      <c r="DN301" s="7">
        <f t="shared" si="938"/>
        <v>0.3</v>
      </c>
      <c r="DO301" s="7">
        <f t="shared" si="939"/>
        <v>0.3</v>
      </c>
      <c r="DP301" s="7">
        <f>IF(MIN(Data[[#This Row],[¿El agente demuestra escucha activa durante la gestión?6]:[¿El agente parafrasea para confirmar entendimiento?9]])=0,0,30%)</f>
        <v>0.3</v>
      </c>
      <c r="DQ301" s="7">
        <f t="shared" si="940"/>
        <v>0.3</v>
      </c>
      <c r="DR301" s="7">
        <f t="shared" si="941"/>
        <v>0.3</v>
      </c>
      <c r="DS301" s="7">
        <f t="shared" si="942"/>
        <v>0.3</v>
      </c>
      <c r="DT301" s="7">
        <f t="shared" si="943"/>
        <v>0.3</v>
      </c>
      <c r="DU301" s="7">
        <f>IF(MIN(Data[[#This Row],[¿El agente adapta su comunicación al cliente?11]:[¿El agente utiliza el plural corporativo correctamente?14]])=0,0,30%)</f>
        <v>0.3</v>
      </c>
      <c r="DV301" s="7">
        <f t="shared" si="944"/>
        <v>0.25</v>
      </c>
      <c r="DW301" s="7">
        <f t="shared" si="945"/>
        <v>0.25</v>
      </c>
      <c r="DX301" s="7">
        <f t="shared" si="946"/>
        <v>1</v>
      </c>
      <c r="DY301" s="7">
        <f t="shared" si="947"/>
        <v>1</v>
      </c>
      <c r="DZ301" s="7">
        <f t="shared" si="948"/>
        <v>1</v>
      </c>
      <c r="EA301" s="7">
        <f t="shared" si="949"/>
        <v>1</v>
      </c>
      <c r="EB301" s="7">
        <f t="shared" si="950"/>
        <v>1</v>
      </c>
      <c r="EC301" s="7">
        <f t="shared" si="951"/>
        <v>1</v>
      </c>
      <c r="ED301" s="7">
        <f t="shared" si="952"/>
        <v>1</v>
      </c>
      <c r="EE301" s="7">
        <f t="shared" si="953"/>
        <v>1</v>
      </c>
      <c r="EF301" s="7">
        <f>IF(SUM(Data[[#This Row],[¿El agente presenta correctamente los beneficios del producto?23]:[¿El agente comunica beneficios emocionales al cliente?24]])=200%,100%,0%)</f>
        <v>1</v>
      </c>
      <c r="EG301" s="7">
        <f t="shared" si="954"/>
        <v>1</v>
      </c>
      <c r="EH301" s="7">
        <f t="shared" si="955"/>
        <v>1</v>
      </c>
      <c r="EI301" s="7">
        <f t="shared" si="956"/>
        <v>1</v>
      </c>
      <c r="EJ301" s="7">
        <f t="shared" si="957"/>
        <v>1</v>
      </c>
      <c r="EK301" s="7">
        <f t="shared" si="958"/>
        <v>1</v>
      </c>
      <c r="EL301" s="7">
        <f>+Data[[#This Row],[¿El agente explica los términos y condiciones del servicio?28]]</f>
        <v>1</v>
      </c>
      <c r="EM301" s="7">
        <f t="shared" si="959"/>
        <v>1</v>
      </c>
      <c r="EN301" s="7">
        <f>+Data[[#This Row],[¿El agente identifica correctamente la solicitud del cliente? 2]]</f>
        <v>1</v>
      </c>
      <c r="EO301" s="7">
        <f t="shared" si="960"/>
        <v>1</v>
      </c>
      <c r="EP301" s="7">
        <f t="shared" si="961"/>
        <v>1</v>
      </c>
      <c r="EQ301" s="7">
        <f t="shared" si="962"/>
        <v>1</v>
      </c>
      <c r="ER301" s="7">
        <f t="shared" si="963"/>
        <v>1</v>
      </c>
      <c r="ES301" s="7">
        <f t="shared" si="964"/>
        <v>1</v>
      </c>
      <c r="ET301" s="7">
        <f t="shared" si="965"/>
        <v>1</v>
      </c>
      <c r="EU301" s="7">
        <f t="shared" si="966"/>
        <v>1</v>
      </c>
      <c r="EV301" s="7">
        <f t="shared" si="967"/>
        <v>1</v>
      </c>
      <c r="EW301" s="7">
        <f t="shared" si="968"/>
        <v>1</v>
      </c>
      <c r="EX301" s="7">
        <f t="shared" si="969"/>
        <v>1</v>
      </c>
      <c r="EY301" s="7">
        <f t="shared" si="970"/>
        <v>1</v>
      </c>
      <c r="EZ301" s="7">
        <f t="shared" si="971"/>
        <v>1</v>
      </c>
      <c r="FA301" s="7">
        <f t="shared" si="972"/>
        <v>1</v>
      </c>
      <c r="FB301" s="7">
        <f t="shared" si="973"/>
        <v>1</v>
      </c>
      <c r="FC301" s="7">
        <f t="shared" si="974"/>
        <v>1</v>
      </c>
      <c r="FD301" s="7">
        <f t="shared" si="975"/>
        <v>1</v>
      </c>
      <c r="FE301" s="7">
        <f t="shared" si="976"/>
        <v>0</v>
      </c>
      <c r="FF301" s="7">
        <f t="shared" si="977"/>
        <v>1</v>
      </c>
      <c r="FG301" s="7">
        <f t="shared" si="978"/>
        <v>1</v>
      </c>
      <c r="FH301" s="7">
        <f t="shared" si="979"/>
        <v>1</v>
      </c>
      <c r="FI301" s="7">
        <f t="shared" si="980"/>
        <v>1</v>
      </c>
      <c r="FJ301" s="7">
        <f t="shared" si="981"/>
        <v>0</v>
      </c>
      <c r="FK301" s="7">
        <f t="shared" si="982"/>
        <v>1</v>
      </c>
      <c r="FL301" s="7">
        <f>+Data[[#This Row],[¿El agente gestiona la oferta según la campaña vigente?48]]</f>
        <v>1</v>
      </c>
      <c r="FM301" s="7">
        <f t="shared" si="983"/>
        <v>1</v>
      </c>
      <c r="FN301" s="7">
        <f t="shared" si="984"/>
        <v>1</v>
      </c>
      <c r="FO301" s="7">
        <f t="shared" si="985"/>
        <v>1</v>
      </c>
      <c r="FP301" s="7">
        <f t="shared" si="986"/>
        <v>1</v>
      </c>
      <c r="FQ301" s="7">
        <f t="shared" si="987"/>
        <v>1</v>
      </c>
      <c r="FR301" s="7">
        <f>+Data[[#This Row],[¿El agente registra correctamente todas las interacciones?52]]</f>
        <v>1</v>
      </c>
      <c r="FS301" s="7">
        <f t="shared" si="988"/>
        <v>0</v>
      </c>
      <c r="FT301" s="7">
        <f t="shared" si="989"/>
        <v>1</v>
      </c>
      <c r="FU301" s="7">
        <f>+Data[[#This Row],[¿El agente confirma la titularidad del cliente adecuadamente?53]]</f>
        <v>1</v>
      </c>
      <c r="FV301" s="242">
        <f t="shared" si="990"/>
        <v>1</v>
      </c>
      <c r="FW301" s="242">
        <f t="shared" si="991"/>
        <v>1</v>
      </c>
      <c r="FX301" s="7">
        <f t="shared" si="992"/>
        <v>1</v>
      </c>
      <c r="FY301" s="242">
        <f t="shared" si="993"/>
        <v>1</v>
      </c>
      <c r="FZ301" s="7">
        <f>+Data[[#This Row],[¿El agente evita compartir información sensible?56]]</f>
        <v>1</v>
      </c>
      <c r="GA301" s="7">
        <f t="shared" si="994"/>
        <v>1</v>
      </c>
      <c r="GB301" s="7">
        <f t="shared" si="995"/>
        <v>0.1</v>
      </c>
      <c r="GC301" s="7">
        <f t="shared" si="996"/>
        <v>0.3</v>
      </c>
      <c r="GD301" s="234">
        <f t="shared" si="997"/>
        <v>0</v>
      </c>
      <c r="GE301" s="234">
        <f t="shared" si="998"/>
        <v>0.3</v>
      </c>
      <c r="GF301" s="7">
        <f t="shared" si="999"/>
        <v>0.7</v>
      </c>
      <c r="GG301">
        <f>1</f>
        <v>1</v>
      </c>
      <c r="GH301">
        <f t="shared" si="1000"/>
        <v>1</v>
      </c>
      <c r="GI301" t="str">
        <f t="shared" si="1001"/>
        <v/>
      </c>
      <c r="GJ301" t="str">
        <f t="shared" si="1002"/>
        <v/>
      </c>
      <c r="GK301" t="str">
        <f t="shared" si="1003"/>
        <v/>
      </c>
      <c r="GN301" t="str">
        <f t="shared" si="1004"/>
        <v/>
      </c>
      <c r="GO301" t="str">
        <f t="shared" si="1005"/>
        <v/>
      </c>
      <c r="GP301" t="str">
        <f t="shared" si="1006"/>
        <v/>
      </c>
      <c r="GQ301" t="str">
        <f t="shared" si="1007"/>
        <v/>
      </c>
      <c r="GR301" t="str">
        <f t="shared" si="1008"/>
        <v/>
      </c>
      <c r="GS301" t="str">
        <f t="shared" si="1009"/>
        <v/>
      </c>
      <c r="GT301" t="str">
        <f t="shared" si="1010"/>
        <v/>
      </c>
      <c r="GU301" t="e">
        <f>IF(#REF!="No",#REF!,"")</f>
        <v>#REF!</v>
      </c>
      <c r="GV301" t="str">
        <f t="shared" si="1011"/>
        <v/>
      </c>
      <c r="GW301" t="str">
        <f t="shared" si="1012"/>
        <v/>
      </c>
      <c r="GX301" t="str">
        <f t="shared" si="1013"/>
        <v/>
      </c>
      <c r="GY301" t="str">
        <f t="shared" si="1014"/>
        <v/>
      </c>
      <c r="GZ301" t="str">
        <f t="shared" si="1015"/>
        <v/>
      </c>
      <c r="HA301" t="str">
        <f t="shared" si="1016"/>
        <v/>
      </c>
      <c r="HB301" t="str">
        <f t="shared" si="1017"/>
        <v/>
      </c>
      <c r="HC301" t="str">
        <f t="shared" si="1018"/>
        <v/>
      </c>
      <c r="HD301" t="str">
        <f t="shared" si="1019"/>
        <v/>
      </c>
      <c r="HE301" t="str">
        <f t="shared" si="1020"/>
        <v/>
      </c>
      <c r="HF301" t="str">
        <f t="shared" si="1021"/>
        <v/>
      </c>
      <c r="HG301" t="str">
        <f t="shared" si="1022"/>
        <v/>
      </c>
      <c r="HH301" t="str">
        <f t="shared" si="1023"/>
        <v/>
      </c>
      <c r="HI301" t="str">
        <f t="shared" si="1024"/>
        <v/>
      </c>
      <c r="HJ301" t="str">
        <f t="shared" si="1025"/>
        <v/>
      </c>
      <c r="HK301" t="str">
        <f t="shared" si="1026"/>
        <v/>
      </c>
      <c r="HL301" t="str">
        <f t="shared" si="1027"/>
        <v/>
      </c>
      <c r="HM301" t="str">
        <f t="shared" si="1028"/>
        <v/>
      </c>
      <c r="HN301" t="str">
        <f t="shared" si="1029"/>
        <v/>
      </c>
      <c r="HO301" t="str">
        <f t="shared" si="1030"/>
        <v/>
      </c>
      <c r="HP301" t="str">
        <f t="shared" si="1031"/>
        <v/>
      </c>
      <c r="HQ301" t="e">
        <f>IF(#REF!="No",#REF!,"")</f>
        <v>#REF!</v>
      </c>
      <c r="HR301" t="e">
        <f>IF(#REF!="No",#REF!,"")</f>
        <v>#REF!</v>
      </c>
      <c r="HS301" t="str">
        <f t="shared" si="1032"/>
        <v/>
      </c>
      <c r="HT301" t="str">
        <f t="shared" si="1033"/>
        <v xml:space="preserve">¿El agente realiza venta cruzada cuando corresponde? </v>
      </c>
      <c r="HU301" t="str">
        <f t="shared" si="1034"/>
        <v/>
      </c>
      <c r="HV301" t="str">
        <f t="shared" si="1035"/>
        <v/>
      </c>
      <c r="HW301" t="str">
        <f t="shared" si="1036"/>
        <v/>
      </c>
      <c r="HX301" t="str">
        <f t="shared" si="1037"/>
        <v/>
      </c>
      <c r="HY301" t="str">
        <f t="shared" si="1038"/>
        <v/>
      </c>
      <c r="HZ301" t="str">
        <f t="shared" si="1039"/>
        <v/>
      </c>
      <c r="IA301" t="str">
        <f t="shared" si="1040"/>
        <v/>
      </c>
      <c r="IB301" t="str">
        <f t="shared" si="1041"/>
        <v/>
      </c>
      <c r="IC301" t="str">
        <f t="shared" si="1042"/>
        <v/>
      </c>
      <c r="ID301" t="str">
        <f t="shared" si="1043"/>
        <v/>
      </c>
      <c r="IE301" t="str">
        <f t="shared" si="1044"/>
        <v/>
      </c>
      <c r="IF301" t="str">
        <f t="shared" si="1045"/>
        <v/>
      </c>
      <c r="IG301" t="str">
        <f t="shared" si="1046"/>
        <v/>
      </c>
      <c r="IH301" t="str">
        <f>A301&amp;" "&amp;F301&amp;" "&amp;Data[[#This Row],[mes]]</f>
        <v>Hazel Daniela Bermudez Outbound jun-26</v>
      </c>
      <c r="II301">
        <f t="shared" si="1047"/>
        <v>1</v>
      </c>
      <c r="IJ301">
        <f t="shared" si="1048"/>
        <v>1</v>
      </c>
      <c r="IK301">
        <f>IF(Data[[#This Row],[Muestra Critica]]&gt;0,Data[[#This Row],[Muestra Critica]],"")</f>
        <v>1</v>
      </c>
      <c r="IL301">
        <f>IF(IK301="","",COUNTIF($IK$3:$IK717,IK301))</f>
        <v>397</v>
      </c>
      <c r="IM301">
        <f t="shared" si="1049"/>
        <v>0</v>
      </c>
      <c r="IN301" t="str">
        <f t="shared" si="839"/>
        <v>jun-26</v>
      </c>
      <c r="IS301" t="str">
        <f ca="1">IFERROR(_xlfn.XLOOKUP(A:A,HC!B:B,HC!E:E,,0),0)</f>
        <v>&gt; 60 dias</v>
      </c>
    </row>
    <row r="302" spans="1:253" ht="15.5">
      <c r="A302" s="235" t="s">
        <v>305</v>
      </c>
      <c r="B302" s="235">
        <v>68855570</v>
      </c>
      <c r="C302" s="236">
        <v>46195</v>
      </c>
      <c r="D302" s="235" t="s">
        <v>441</v>
      </c>
      <c r="E302" s="205" t="s">
        <v>433</v>
      </c>
      <c r="F302" s="235" t="s">
        <v>32</v>
      </c>
      <c r="G302" s="235" t="s">
        <v>436</v>
      </c>
      <c r="H302" s="235" t="s">
        <v>526</v>
      </c>
      <c r="I302" s="237" t="s">
        <v>447</v>
      </c>
      <c r="J302" s="78" t="s">
        <v>33</v>
      </c>
      <c r="K302" s="78" t="s">
        <v>33</v>
      </c>
      <c r="L302" s="78" t="s">
        <v>33</v>
      </c>
      <c r="M302" s="78" t="s">
        <v>33</v>
      </c>
      <c r="N302" s="78" t="s">
        <v>33</v>
      </c>
      <c r="O302" s="78" t="s">
        <v>33</v>
      </c>
      <c r="P302" s="78" t="s">
        <v>33</v>
      </c>
      <c r="Q302" s="78" t="s">
        <v>33</v>
      </c>
      <c r="R302" s="78" t="s">
        <v>33</v>
      </c>
      <c r="S302" s="78" t="s">
        <v>33</v>
      </c>
      <c r="T302" s="78" t="s">
        <v>33</v>
      </c>
      <c r="U302" s="78" t="s">
        <v>33</v>
      </c>
      <c r="V302" s="78" t="s">
        <v>33</v>
      </c>
      <c r="W302" s="78" t="s">
        <v>33</v>
      </c>
      <c r="X302" s="78" t="s">
        <v>33</v>
      </c>
      <c r="Y302" t="s">
        <v>34</v>
      </c>
      <c r="Z302" t="s">
        <v>33</v>
      </c>
      <c r="AA302" t="s">
        <v>33</v>
      </c>
      <c r="AB302" t="s">
        <v>33</v>
      </c>
      <c r="AC302" t="s">
        <v>34</v>
      </c>
      <c r="AD302" t="s">
        <v>33</v>
      </c>
      <c r="AE302" t="s">
        <v>33</v>
      </c>
      <c r="AF302" t="s">
        <v>33</v>
      </c>
      <c r="AG302" t="s">
        <v>33</v>
      </c>
      <c r="AH302" t="s">
        <v>33</v>
      </c>
      <c r="AI302" t="s">
        <v>33</v>
      </c>
      <c r="AJ302" t="s">
        <v>33</v>
      </c>
      <c r="AK302" t="s">
        <v>33</v>
      </c>
      <c r="AL302" t="s">
        <v>33</v>
      </c>
      <c r="AM302" t="s">
        <v>33</v>
      </c>
      <c r="AN302" t="s">
        <v>33</v>
      </c>
      <c r="AO302" t="s">
        <v>33</v>
      </c>
      <c r="AP302" t="s">
        <v>33</v>
      </c>
      <c r="AQ302" s="169" t="s">
        <v>33</v>
      </c>
      <c r="AR302" t="s">
        <v>33</v>
      </c>
      <c r="AS302" t="s">
        <v>33</v>
      </c>
      <c r="AT302" t="s">
        <v>33</v>
      </c>
      <c r="AU302" t="s">
        <v>33</v>
      </c>
      <c r="AV302" t="s">
        <v>33</v>
      </c>
      <c r="AW302" t="s">
        <v>33</v>
      </c>
      <c r="AX302" t="s">
        <v>33</v>
      </c>
      <c r="AY302" t="s">
        <v>33</v>
      </c>
      <c r="AZ302" t="s">
        <v>33</v>
      </c>
      <c r="BA302" t="s">
        <v>33</v>
      </c>
      <c r="BB302" t="s">
        <v>33</v>
      </c>
      <c r="BC302" t="s">
        <v>33</v>
      </c>
      <c r="BD302" t="s">
        <v>33</v>
      </c>
      <c r="BE302" t="s">
        <v>33</v>
      </c>
      <c r="BF302" t="s">
        <v>33</v>
      </c>
      <c r="BH302" s="233" t="str">
        <f>Data[[#This Row],[Tipo de Muestra]]</f>
        <v>Critica</v>
      </c>
      <c r="BK302">
        <f t="shared" si="883"/>
        <v>1</v>
      </c>
      <c r="BL302">
        <f t="shared" si="884"/>
        <v>1</v>
      </c>
      <c r="BM302">
        <f t="shared" si="885"/>
        <v>1</v>
      </c>
      <c r="BN302">
        <f t="shared" si="886"/>
        <v>1</v>
      </c>
      <c r="BO302">
        <f t="shared" si="887"/>
        <v>1</v>
      </c>
      <c r="BP302">
        <f t="shared" si="888"/>
        <v>1</v>
      </c>
      <c r="BQ302">
        <f t="shared" si="889"/>
        <v>1</v>
      </c>
      <c r="BR302">
        <f t="shared" si="890"/>
        <v>1</v>
      </c>
      <c r="BS302">
        <f t="shared" si="891"/>
        <v>1</v>
      </c>
      <c r="BT302">
        <f t="shared" si="892"/>
        <v>1</v>
      </c>
      <c r="BU302">
        <f t="shared" si="893"/>
        <v>1</v>
      </c>
      <c r="BV302">
        <f t="shared" si="894"/>
        <v>1</v>
      </c>
      <c r="BW302">
        <f t="shared" si="895"/>
        <v>1</v>
      </c>
      <c r="BX302">
        <f t="shared" si="896"/>
        <v>1</v>
      </c>
      <c r="BY302">
        <f t="shared" si="897"/>
        <v>1</v>
      </c>
      <c r="BZ302">
        <f t="shared" si="898"/>
        <v>0</v>
      </c>
      <c r="CA302">
        <f t="shared" si="899"/>
        <v>1</v>
      </c>
      <c r="CB302">
        <f t="shared" si="900"/>
        <v>1</v>
      </c>
      <c r="CC302">
        <f t="shared" si="901"/>
        <v>1</v>
      </c>
      <c r="CD302">
        <f t="shared" si="902"/>
        <v>0</v>
      </c>
      <c r="CE302">
        <f t="shared" si="903"/>
        <v>1</v>
      </c>
      <c r="CF302">
        <f t="shared" si="904"/>
        <v>1</v>
      </c>
      <c r="CG302">
        <f t="shared" si="905"/>
        <v>1</v>
      </c>
      <c r="CH302">
        <f t="shared" si="906"/>
        <v>1</v>
      </c>
      <c r="CI302">
        <f t="shared" si="907"/>
        <v>1</v>
      </c>
      <c r="CJ302">
        <f t="shared" si="908"/>
        <v>1</v>
      </c>
      <c r="CK302">
        <f t="shared" si="909"/>
        <v>1</v>
      </c>
      <c r="CL302">
        <f t="shared" si="910"/>
        <v>1</v>
      </c>
      <c r="CM302">
        <f t="shared" si="911"/>
        <v>1</v>
      </c>
      <c r="CN302">
        <f t="shared" si="912"/>
        <v>1</v>
      </c>
      <c r="CO302">
        <f t="shared" si="913"/>
        <v>1</v>
      </c>
      <c r="CP302">
        <f t="shared" si="914"/>
        <v>1</v>
      </c>
      <c r="CQ302">
        <f t="shared" si="915"/>
        <v>1</v>
      </c>
      <c r="CR302">
        <f t="shared" si="916"/>
        <v>1</v>
      </c>
      <c r="CS302">
        <f t="shared" si="917"/>
        <v>1</v>
      </c>
      <c r="CT302">
        <f t="shared" si="918"/>
        <v>1</v>
      </c>
      <c r="CU302">
        <f t="shared" si="919"/>
        <v>1</v>
      </c>
      <c r="CV302">
        <f t="shared" si="920"/>
        <v>1</v>
      </c>
      <c r="CW302">
        <f t="shared" si="921"/>
        <v>1</v>
      </c>
      <c r="CX302">
        <f t="shared" si="922"/>
        <v>1</v>
      </c>
      <c r="CY302">
        <f t="shared" si="923"/>
        <v>1</v>
      </c>
      <c r="CZ302">
        <f t="shared" si="924"/>
        <v>1</v>
      </c>
      <c r="DA302">
        <f t="shared" si="925"/>
        <v>1</v>
      </c>
      <c r="DB302">
        <f t="shared" si="926"/>
        <v>1</v>
      </c>
      <c r="DC302">
        <f t="shared" si="927"/>
        <v>1</v>
      </c>
      <c r="DD302">
        <f t="shared" si="928"/>
        <v>1</v>
      </c>
      <c r="DE302">
        <f t="shared" si="929"/>
        <v>1</v>
      </c>
      <c r="DF302">
        <f t="shared" si="930"/>
        <v>1</v>
      </c>
      <c r="DG302">
        <f t="shared" si="931"/>
        <v>1</v>
      </c>
      <c r="DH302" s="7">
        <f t="shared" si="932"/>
        <v>0.15</v>
      </c>
      <c r="DI302" s="7">
        <f t="shared" si="933"/>
        <v>0.15</v>
      </c>
      <c r="DJ302" s="7">
        <f t="shared" si="934"/>
        <v>0.15</v>
      </c>
      <c r="DK302" s="7">
        <f t="shared" si="935"/>
        <v>0.15</v>
      </c>
      <c r="DL302" s="7">
        <f t="shared" si="936"/>
        <v>0.3</v>
      </c>
      <c r="DM302" s="7">
        <f t="shared" si="937"/>
        <v>0.3</v>
      </c>
      <c r="DN302" s="7">
        <f t="shared" si="938"/>
        <v>0.3</v>
      </c>
      <c r="DO302" s="7">
        <f t="shared" si="939"/>
        <v>0.3</v>
      </c>
      <c r="DP302" s="7">
        <f>IF(MIN(Data[[#This Row],[¿El agente demuestra escucha activa durante la gestión?6]:[¿El agente parafrasea para confirmar entendimiento?9]])=0,0,30%)</f>
        <v>0.3</v>
      </c>
      <c r="DQ302" s="7">
        <f t="shared" si="940"/>
        <v>0.3</v>
      </c>
      <c r="DR302" s="7">
        <f t="shared" si="941"/>
        <v>0.3</v>
      </c>
      <c r="DS302" s="7">
        <f t="shared" si="942"/>
        <v>0.3</v>
      </c>
      <c r="DT302" s="7">
        <f t="shared" si="943"/>
        <v>0.3</v>
      </c>
      <c r="DU302" s="7">
        <f>IF(MIN(Data[[#This Row],[¿El agente adapta su comunicación al cliente?11]:[¿El agente utiliza el plural corporativo correctamente?14]])=0,0,30%)</f>
        <v>0.3</v>
      </c>
      <c r="DV302" s="7">
        <f t="shared" si="944"/>
        <v>0.25</v>
      </c>
      <c r="DW302" s="7">
        <f t="shared" si="945"/>
        <v>0.25</v>
      </c>
      <c r="DX302" s="7">
        <f t="shared" si="946"/>
        <v>1</v>
      </c>
      <c r="DY302" s="7">
        <f t="shared" si="947"/>
        <v>1</v>
      </c>
      <c r="DZ302" s="7">
        <f t="shared" si="948"/>
        <v>1</v>
      </c>
      <c r="EA302" s="7">
        <f t="shared" si="949"/>
        <v>0</v>
      </c>
      <c r="EB302" s="7">
        <f t="shared" si="950"/>
        <v>0</v>
      </c>
      <c r="EC302" s="7">
        <f t="shared" si="951"/>
        <v>0</v>
      </c>
      <c r="ED302" s="7">
        <f t="shared" si="952"/>
        <v>1</v>
      </c>
      <c r="EE302" s="7">
        <f t="shared" si="953"/>
        <v>1</v>
      </c>
      <c r="EF302" s="7">
        <f>IF(SUM(Data[[#This Row],[¿El agente presenta correctamente los beneficios del producto?23]:[¿El agente comunica beneficios emocionales al cliente?24]])=200%,100%,0%)</f>
        <v>1</v>
      </c>
      <c r="EG302" s="7">
        <f t="shared" si="954"/>
        <v>1</v>
      </c>
      <c r="EH302" s="7">
        <f t="shared" si="955"/>
        <v>0</v>
      </c>
      <c r="EI302" s="7">
        <f t="shared" si="956"/>
        <v>1</v>
      </c>
      <c r="EJ302" s="7">
        <f t="shared" si="957"/>
        <v>0</v>
      </c>
      <c r="EK302" s="7">
        <f t="shared" si="958"/>
        <v>1</v>
      </c>
      <c r="EL302" s="7">
        <f>+Data[[#This Row],[¿El agente explica los términos y condiciones del servicio?28]]</f>
        <v>1</v>
      </c>
      <c r="EM302" s="7">
        <f t="shared" si="959"/>
        <v>1</v>
      </c>
      <c r="EN302" s="7">
        <f>+Data[[#This Row],[¿El agente identifica correctamente la solicitud del cliente? 2]]</f>
        <v>1</v>
      </c>
      <c r="EO302" s="7">
        <f t="shared" si="960"/>
        <v>1</v>
      </c>
      <c r="EP302" s="7">
        <f t="shared" si="961"/>
        <v>1</v>
      </c>
      <c r="EQ302" s="7">
        <f t="shared" si="962"/>
        <v>1</v>
      </c>
      <c r="ER302" s="7">
        <f t="shared" si="963"/>
        <v>1</v>
      </c>
      <c r="ES302" s="7">
        <f t="shared" si="964"/>
        <v>1</v>
      </c>
      <c r="ET302" s="7">
        <f t="shared" si="965"/>
        <v>1</v>
      </c>
      <c r="EU302" s="7">
        <f t="shared" si="966"/>
        <v>1</v>
      </c>
      <c r="EV302" s="7">
        <f t="shared" si="967"/>
        <v>1</v>
      </c>
      <c r="EW302" s="7">
        <f t="shared" si="968"/>
        <v>1</v>
      </c>
      <c r="EX302" s="7">
        <f t="shared" si="969"/>
        <v>1</v>
      </c>
      <c r="EY302" s="7">
        <f t="shared" si="970"/>
        <v>1</v>
      </c>
      <c r="EZ302" s="7">
        <f t="shared" si="971"/>
        <v>1</v>
      </c>
      <c r="FA302" s="7">
        <f t="shared" si="972"/>
        <v>1</v>
      </c>
      <c r="FB302" s="7">
        <f t="shared" si="973"/>
        <v>1</v>
      </c>
      <c r="FC302" s="7">
        <f t="shared" si="974"/>
        <v>0</v>
      </c>
      <c r="FD302" s="7">
        <f t="shared" si="975"/>
        <v>1</v>
      </c>
      <c r="FE302" s="7">
        <f t="shared" si="976"/>
        <v>1</v>
      </c>
      <c r="FF302" s="7">
        <f t="shared" si="977"/>
        <v>1</v>
      </c>
      <c r="FG302" s="7">
        <f t="shared" si="978"/>
        <v>1</v>
      </c>
      <c r="FH302" s="7">
        <f t="shared" si="979"/>
        <v>1</v>
      </c>
      <c r="FI302" s="7">
        <f t="shared" si="980"/>
        <v>1</v>
      </c>
      <c r="FJ302" s="7">
        <f t="shared" si="981"/>
        <v>1</v>
      </c>
      <c r="FK302" s="7">
        <f t="shared" si="982"/>
        <v>1</v>
      </c>
      <c r="FL302" s="7">
        <f>+Data[[#This Row],[¿El agente gestiona la oferta según la campaña vigente?48]]</f>
        <v>1</v>
      </c>
      <c r="FM302" s="7">
        <f t="shared" si="983"/>
        <v>1</v>
      </c>
      <c r="FN302" s="7">
        <f t="shared" si="984"/>
        <v>1</v>
      </c>
      <c r="FO302" s="7">
        <f t="shared" si="985"/>
        <v>1</v>
      </c>
      <c r="FP302" s="7">
        <f t="shared" si="986"/>
        <v>1</v>
      </c>
      <c r="FQ302" s="7">
        <f t="shared" si="987"/>
        <v>1</v>
      </c>
      <c r="FR302" s="7">
        <f>+Data[[#This Row],[¿El agente registra correctamente todas las interacciones?52]]</f>
        <v>1</v>
      </c>
      <c r="FS302" s="7">
        <f t="shared" si="988"/>
        <v>1</v>
      </c>
      <c r="FT302" s="7">
        <f t="shared" si="989"/>
        <v>1</v>
      </c>
      <c r="FU302" s="7">
        <f>+Data[[#This Row],[¿El agente confirma la titularidad del cliente adecuadamente?53]]</f>
        <v>1</v>
      </c>
      <c r="FV302" s="242">
        <f t="shared" si="990"/>
        <v>1</v>
      </c>
      <c r="FW302" s="242">
        <f t="shared" si="991"/>
        <v>1</v>
      </c>
      <c r="FX302" s="7">
        <f t="shared" si="992"/>
        <v>1</v>
      </c>
      <c r="FY302" s="242">
        <f t="shared" si="993"/>
        <v>1</v>
      </c>
      <c r="FZ302" s="7">
        <f>+Data[[#This Row],[¿El agente evita compartir información sensible?56]]</f>
        <v>1</v>
      </c>
      <c r="GA302" s="7">
        <f t="shared" si="994"/>
        <v>1</v>
      </c>
      <c r="GB302" s="7">
        <f t="shared" si="995"/>
        <v>0.1</v>
      </c>
      <c r="GC302" s="7">
        <f t="shared" si="996"/>
        <v>0</v>
      </c>
      <c r="GD302" s="234">
        <f t="shared" si="997"/>
        <v>0.3</v>
      </c>
      <c r="GE302" s="234">
        <f t="shared" si="998"/>
        <v>0.3</v>
      </c>
      <c r="GF302" s="7">
        <f t="shared" si="999"/>
        <v>0.7</v>
      </c>
      <c r="GG302">
        <f>1</f>
        <v>1</v>
      </c>
      <c r="GH302">
        <f t="shared" si="1000"/>
        <v>1</v>
      </c>
      <c r="GI302" t="str">
        <f t="shared" si="1001"/>
        <v/>
      </c>
      <c r="GJ302" t="str">
        <f t="shared" si="1002"/>
        <v/>
      </c>
      <c r="GK302" t="str">
        <f t="shared" si="1003"/>
        <v/>
      </c>
      <c r="GN302" t="str">
        <f t="shared" si="1004"/>
        <v/>
      </c>
      <c r="GO302" t="str">
        <f t="shared" si="1005"/>
        <v/>
      </c>
      <c r="GP302" t="str">
        <f t="shared" si="1006"/>
        <v/>
      </c>
      <c r="GQ302" t="str">
        <f t="shared" si="1007"/>
        <v/>
      </c>
      <c r="GR302" t="str">
        <f t="shared" si="1008"/>
        <v/>
      </c>
      <c r="GS302" t="str">
        <f t="shared" si="1009"/>
        <v/>
      </c>
      <c r="GT302" t="str">
        <f t="shared" si="1010"/>
        <v/>
      </c>
      <c r="GU302" t="e">
        <f>IF(#REF!="No",#REF!,"")</f>
        <v>#REF!</v>
      </c>
      <c r="GV302" t="str">
        <f t="shared" si="1011"/>
        <v/>
      </c>
      <c r="GW302" t="str">
        <f t="shared" si="1012"/>
        <v/>
      </c>
      <c r="GX302" t="str">
        <f t="shared" si="1013"/>
        <v/>
      </c>
      <c r="GY302" t="str">
        <f t="shared" si="1014"/>
        <v xml:space="preserve">¿El agente explica el ciclo de facturación adecuadamente? </v>
      </c>
      <c r="GZ302" t="str">
        <f t="shared" si="1015"/>
        <v/>
      </c>
      <c r="HA302" t="str">
        <f t="shared" si="1016"/>
        <v/>
      </c>
      <c r="HB302" t="str">
        <f t="shared" si="1017"/>
        <v/>
      </c>
      <c r="HC302" t="str">
        <f t="shared" si="1018"/>
        <v xml:space="preserve">¿El agente detalla correctamente los tiempos operativos? </v>
      </c>
      <c r="HD302" t="str">
        <f t="shared" si="1019"/>
        <v/>
      </c>
      <c r="HE302" t="str">
        <f t="shared" si="1020"/>
        <v/>
      </c>
      <c r="HF302" t="str">
        <f t="shared" si="1021"/>
        <v/>
      </c>
      <c r="HG302" t="str">
        <f t="shared" si="1022"/>
        <v/>
      </c>
      <c r="HH302" t="str">
        <f t="shared" si="1023"/>
        <v/>
      </c>
      <c r="HI302" t="str">
        <f t="shared" si="1024"/>
        <v/>
      </c>
      <c r="HJ302" t="str">
        <f t="shared" si="1025"/>
        <v/>
      </c>
      <c r="HK302" t="str">
        <f t="shared" si="1026"/>
        <v/>
      </c>
      <c r="HL302" t="str">
        <f t="shared" si="1027"/>
        <v/>
      </c>
      <c r="HM302" t="str">
        <f t="shared" si="1028"/>
        <v/>
      </c>
      <c r="HN302" t="str">
        <f t="shared" si="1029"/>
        <v/>
      </c>
      <c r="HO302" t="str">
        <f t="shared" si="1030"/>
        <v/>
      </c>
      <c r="HP302" t="str">
        <f t="shared" si="1031"/>
        <v/>
      </c>
      <c r="HQ302" t="e">
        <f>IF(#REF!="No",#REF!,"")</f>
        <v>#REF!</v>
      </c>
      <c r="HR302" t="e">
        <f>IF(#REF!="No",#REF!,"")</f>
        <v>#REF!</v>
      </c>
      <c r="HS302" t="str">
        <f t="shared" si="1032"/>
        <v/>
      </c>
      <c r="HT302" t="str">
        <f t="shared" si="1033"/>
        <v/>
      </c>
      <c r="HU302" t="str">
        <f t="shared" si="1034"/>
        <v/>
      </c>
      <c r="HV302" t="str">
        <f t="shared" si="1035"/>
        <v/>
      </c>
      <c r="HW302" t="str">
        <f t="shared" si="1036"/>
        <v/>
      </c>
      <c r="HX302" t="str">
        <f t="shared" si="1037"/>
        <v/>
      </c>
      <c r="HY302" t="str">
        <f t="shared" si="1038"/>
        <v/>
      </c>
      <c r="HZ302" t="str">
        <f t="shared" si="1039"/>
        <v/>
      </c>
      <c r="IA302" t="str">
        <f t="shared" si="1040"/>
        <v/>
      </c>
      <c r="IB302" t="str">
        <f t="shared" si="1041"/>
        <v/>
      </c>
      <c r="IC302" t="str">
        <f t="shared" si="1042"/>
        <v/>
      </c>
      <c r="ID302" t="str">
        <f t="shared" si="1043"/>
        <v/>
      </c>
      <c r="IE302" t="str">
        <f t="shared" si="1044"/>
        <v/>
      </c>
      <c r="IF302" t="str">
        <f t="shared" si="1045"/>
        <v/>
      </c>
      <c r="IG302" t="str">
        <f t="shared" si="1046"/>
        <v/>
      </c>
      <c r="IH302" t="str">
        <f>A302&amp;" "&amp;F302&amp;" "&amp;Data[[#This Row],[mes]]</f>
        <v>Luis Rafael González Reyna Outbound jun-26</v>
      </c>
      <c r="II302">
        <f t="shared" si="1047"/>
        <v>1</v>
      </c>
      <c r="IJ302">
        <f t="shared" si="1048"/>
        <v>1</v>
      </c>
      <c r="IK302">
        <f>IF(Data[[#This Row],[Muestra Critica]]&gt;0,Data[[#This Row],[Muestra Critica]],"")</f>
        <v>1</v>
      </c>
      <c r="IL302">
        <f>IF(IK302="","",COUNTIF($IK$3:$IK718,IK302))</f>
        <v>397</v>
      </c>
      <c r="IM302">
        <f t="shared" si="1049"/>
        <v>0</v>
      </c>
      <c r="IN302" t="str">
        <f t="shared" si="839"/>
        <v>jun-26</v>
      </c>
      <c r="IS302" t="str">
        <f ca="1">IFERROR(_xlfn.XLOOKUP(A:A,HC!B:B,HC!E:E,,0),0)</f>
        <v>&gt; 60 dias</v>
      </c>
    </row>
    <row r="303" spans="1:253" ht="15.5">
      <c r="A303" s="235" t="s">
        <v>304</v>
      </c>
      <c r="B303" s="235">
        <v>68072658</v>
      </c>
      <c r="C303" s="236">
        <v>46195</v>
      </c>
      <c r="D303" s="235" t="s">
        <v>441</v>
      </c>
      <c r="E303" s="205" t="s">
        <v>433</v>
      </c>
      <c r="F303" s="235" t="s">
        <v>32</v>
      </c>
      <c r="G303" s="235" t="s">
        <v>436</v>
      </c>
      <c r="H303" s="235" t="s">
        <v>526</v>
      </c>
      <c r="I303" s="237" t="s">
        <v>446</v>
      </c>
      <c r="J303" s="78" t="s">
        <v>33</v>
      </c>
      <c r="K303" s="78" t="s">
        <v>33</v>
      </c>
      <c r="L303" s="78" t="s">
        <v>33</v>
      </c>
      <c r="M303" s="78" t="s">
        <v>33</v>
      </c>
      <c r="N303" s="78" t="s">
        <v>33</v>
      </c>
      <c r="O303" s="78" t="s">
        <v>33</v>
      </c>
      <c r="P303" s="78" t="s">
        <v>33</v>
      </c>
      <c r="Q303" s="78" t="s">
        <v>33</v>
      </c>
      <c r="R303" s="78" t="s">
        <v>33</v>
      </c>
      <c r="S303" s="78" t="s">
        <v>33</v>
      </c>
      <c r="T303" s="78" t="s">
        <v>33</v>
      </c>
      <c r="U303" s="78" t="s">
        <v>33</v>
      </c>
      <c r="V303" s="78" t="s">
        <v>33</v>
      </c>
      <c r="W303" s="78" t="s">
        <v>33</v>
      </c>
      <c r="X303" s="78" t="s">
        <v>33</v>
      </c>
      <c r="Y303" t="s">
        <v>33</v>
      </c>
      <c r="Z303" t="s">
        <v>33</v>
      </c>
      <c r="AA303" t="s">
        <v>33</v>
      </c>
      <c r="AB303" t="s">
        <v>33</v>
      </c>
      <c r="AC303" t="s">
        <v>33</v>
      </c>
      <c r="AD303" t="s">
        <v>33</v>
      </c>
      <c r="AE303" t="s">
        <v>33</v>
      </c>
      <c r="AF303" t="s">
        <v>33</v>
      </c>
      <c r="AG303" t="s">
        <v>33</v>
      </c>
      <c r="AH303" t="s">
        <v>33</v>
      </c>
      <c r="AI303" t="s">
        <v>33</v>
      </c>
      <c r="AJ303" t="s">
        <v>33</v>
      </c>
      <c r="AK303" t="s">
        <v>33</v>
      </c>
      <c r="AL303" t="s">
        <v>33</v>
      </c>
      <c r="AM303" t="s">
        <v>33</v>
      </c>
      <c r="AN303" t="s">
        <v>33</v>
      </c>
      <c r="AO303" t="s">
        <v>33</v>
      </c>
      <c r="AP303" t="s">
        <v>33</v>
      </c>
      <c r="AQ303" s="169" t="s">
        <v>33</v>
      </c>
      <c r="AR303" t="s">
        <v>33</v>
      </c>
      <c r="AS303" t="s">
        <v>33</v>
      </c>
      <c r="AT303" t="s">
        <v>33</v>
      </c>
      <c r="AU303" t="s">
        <v>33</v>
      </c>
      <c r="AV303" t="s">
        <v>33</v>
      </c>
      <c r="AW303" t="s">
        <v>33</v>
      </c>
      <c r="AX303" t="s">
        <v>33</v>
      </c>
      <c r="AY303" t="s">
        <v>33</v>
      </c>
      <c r="AZ303" t="s">
        <v>33</v>
      </c>
      <c r="BA303" t="s">
        <v>33</v>
      </c>
      <c r="BB303" t="s">
        <v>33</v>
      </c>
      <c r="BC303" t="s">
        <v>33</v>
      </c>
      <c r="BD303" t="s">
        <v>33</v>
      </c>
      <c r="BE303" t="s">
        <v>33</v>
      </c>
      <c r="BF303" t="s">
        <v>33</v>
      </c>
      <c r="BH303" s="233" t="str">
        <f>Data[[#This Row],[Tipo de Muestra]]</f>
        <v>No Critica</v>
      </c>
      <c r="BK303">
        <f t="shared" si="883"/>
        <v>1</v>
      </c>
      <c r="BL303">
        <f t="shared" si="884"/>
        <v>1</v>
      </c>
      <c r="BM303">
        <f t="shared" si="885"/>
        <v>1</v>
      </c>
      <c r="BN303">
        <f t="shared" si="886"/>
        <v>1</v>
      </c>
      <c r="BO303">
        <f t="shared" si="887"/>
        <v>1</v>
      </c>
      <c r="BP303">
        <f t="shared" si="888"/>
        <v>1</v>
      </c>
      <c r="BQ303">
        <f t="shared" si="889"/>
        <v>1</v>
      </c>
      <c r="BR303">
        <f t="shared" si="890"/>
        <v>1</v>
      </c>
      <c r="BS303">
        <f t="shared" si="891"/>
        <v>1</v>
      </c>
      <c r="BT303">
        <f t="shared" si="892"/>
        <v>1</v>
      </c>
      <c r="BU303">
        <f t="shared" si="893"/>
        <v>1</v>
      </c>
      <c r="BV303">
        <f t="shared" si="894"/>
        <v>1</v>
      </c>
      <c r="BW303">
        <f t="shared" si="895"/>
        <v>1</v>
      </c>
      <c r="BX303">
        <f t="shared" si="896"/>
        <v>1</v>
      </c>
      <c r="BY303">
        <f t="shared" si="897"/>
        <v>1</v>
      </c>
      <c r="BZ303">
        <f t="shared" si="898"/>
        <v>1</v>
      </c>
      <c r="CA303">
        <f t="shared" si="899"/>
        <v>1</v>
      </c>
      <c r="CB303">
        <f t="shared" si="900"/>
        <v>1</v>
      </c>
      <c r="CC303">
        <f t="shared" si="901"/>
        <v>1</v>
      </c>
      <c r="CD303">
        <f t="shared" si="902"/>
        <v>1</v>
      </c>
      <c r="CE303">
        <f t="shared" si="903"/>
        <v>1</v>
      </c>
      <c r="CF303">
        <f t="shared" si="904"/>
        <v>1</v>
      </c>
      <c r="CG303">
        <f t="shared" si="905"/>
        <v>1</v>
      </c>
      <c r="CH303">
        <f t="shared" si="906"/>
        <v>1</v>
      </c>
      <c r="CI303">
        <f t="shared" si="907"/>
        <v>1</v>
      </c>
      <c r="CJ303">
        <f t="shared" si="908"/>
        <v>1</v>
      </c>
      <c r="CK303">
        <f t="shared" si="909"/>
        <v>1</v>
      </c>
      <c r="CL303">
        <f t="shared" si="910"/>
        <v>1</v>
      </c>
      <c r="CM303">
        <f t="shared" si="911"/>
        <v>1</v>
      </c>
      <c r="CN303">
        <f t="shared" si="912"/>
        <v>1</v>
      </c>
      <c r="CO303">
        <f t="shared" si="913"/>
        <v>1</v>
      </c>
      <c r="CP303">
        <f t="shared" si="914"/>
        <v>1</v>
      </c>
      <c r="CQ303">
        <f t="shared" si="915"/>
        <v>1</v>
      </c>
      <c r="CR303">
        <f t="shared" si="916"/>
        <v>1</v>
      </c>
      <c r="CS303">
        <f t="shared" si="917"/>
        <v>1</v>
      </c>
      <c r="CT303">
        <f t="shared" si="918"/>
        <v>1</v>
      </c>
      <c r="CU303">
        <f t="shared" si="919"/>
        <v>1</v>
      </c>
      <c r="CV303">
        <f t="shared" si="920"/>
        <v>1</v>
      </c>
      <c r="CW303">
        <f t="shared" si="921"/>
        <v>1</v>
      </c>
      <c r="CX303">
        <f t="shared" si="922"/>
        <v>1</v>
      </c>
      <c r="CY303">
        <f t="shared" si="923"/>
        <v>1</v>
      </c>
      <c r="CZ303">
        <f t="shared" si="924"/>
        <v>1</v>
      </c>
      <c r="DA303">
        <f t="shared" si="925"/>
        <v>1</v>
      </c>
      <c r="DB303">
        <f t="shared" si="926"/>
        <v>1</v>
      </c>
      <c r="DC303">
        <f t="shared" si="927"/>
        <v>1</v>
      </c>
      <c r="DD303">
        <f t="shared" si="928"/>
        <v>1</v>
      </c>
      <c r="DE303">
        <f t="shared" si="929"/>
        <v>1</v>
      </c>
      <c r="DF303">
        <f t="shared" si="930"/>
        <v>1</v>
      </c>
      <c r="DG303">
        <f t="shared" si="931"/>
        <v>1</v>
      </c>
      <c r="DH303" s="7">
        <f t="shared" si="932"/>
        <v>0.15</v>
      </c>
      <c r="DI303" s="7">
        <f t="shared" si="933"/>
        <v>0.15</v>
      </c>
      <c r="DJ303" s="7">
        <f t="shared" si="934"/>
        <v>0.15</v>
      </c>
      <c r="DK303" s="7">
        <f t="shared" si="935"/>
        <v>0.15</v>
      </c>
      <c r="DL303" s="7">
        <f t="shared" si="936"/>
        <v>0.3</v>
      </c>
      <c r="DM303" s="7">
        <f t="shared" si="937"/>
        <v>0.3</v>
      </c>
      <c r="DN303" s="7">
        <f t="shared" si="938"/>
        <v>0.3</v>
      </c>
      <c r="DO303" s="7">
        <f t="shared" si="939"/>
        <v>0.3</v>
      </c>
      <c r="DP303" s="7">
        <f>IF(MIN(Data[[#This Row],[¿El agente demuestra escucha activa durante la gestión?6]:[¿El agente parafrasea para confirmar entendimiento?9]])=0,0,30%)</f>
        <v>0.3</v>
      </c>
      <c r="DQ303" s="7">
        <f t="shared" si="940"/>
        <v>0.3</v>
      </c>
      <c r="DR303" s="7">
        <f t="shared" si="941"/>
        <v>0.3</v>
      </c>
      <c r="DS303" s="7">
        <f t="shared" si="942"/>
        <v>0.3</v>
      </c>
      <c r="DT303" s="7">
        <f t="shared" si="943"/>
        <v>0.3</v>
      </c>
      <c r="DU303" s="7">
        <f>IF(MIN(Data[[#This Row],[¿El agente adapta su comunicación al cliente?11]:[¿El agente utiliza el plural corporativo correctamente?14]])=0,0,30%)</f>
        <v>0.3</v>
      </c>
      <c r="DV303" s="7">
        <f t="shared" si="944"/>
        <v>0.25</v>
      </c>
      <c r="DW303" s="7">
        <f t="shared" si="945"/>
        <v>0.25</v>
      </c>
      <c r="DX303" s="7">
        <f t="shared" si="946"/>
        <v>1</v>
      </c>
      <c r="DY303" s="7">
        <f t="shared" si="947"/>
        <v>1</v>
      </c>
      <c r="DZ303" s="7">
        <f t="shared" si="948"/>
        <v>1</v>
      </c>
      <c r="EA303" s="7">
        <f t="shared" si="949"/>
        <v>1</v>
      </c>
      <c r="EB303" s="7">
        <f t="shared" si="950"/>
        <v>1</v>
      </c>
      <c r="EC303" s="7">
        <f t="shared" si="951"/>
        <v>1</v>
      </c>
      <c r="ED303" s="7">
        <f t="shared" si="952"/>
        <v>1</v>
      </c>
      <c r="EE303" s="7">
        <f t="shared" si="953"/>
        <v>1</v>
      </c>
      <c r="EF303" s="7">
        <f>IF(SUM(Data[[#This Row],[¿El agente presenta correctamente los beneficios del producto?23]:[¿El agente comunica beneficios emocionales al cliente?24]])=200%,100%,0%)</f>
        <v>1</v>
      </c>
      <c r="EG303" s="7">
        <f t="shared" si="954"/>
        <v>1</v>
      </c>
      <c r="EH303" s="7">
        <f t="shared" si="955"/>
        <v>1</v>
      </c>
      <c r="EI303" s="7">
        <f t="shared" si="956"/>
        <v>1</v>
      </c>
      <c r="EJ303" s="7">
        <f t="shared" si="957"/>
        <v>1</v>
      </c>
      <c r="EK303" s="7">
        <f t="shared" si="958"/>
        <v>1</v>
      </c>
      <c r="EL303" s="7">
        <f>+Data[[#This Row],[¿El agente explica los términos y condiciones del servicio?28]]</f>
        <v>1</v>
      </c>
      <c r="EM303" s="7">
        <f t="shared" si="959"/>
        <v>1</v>
      </c>
      <c r="EN303" s="7">
        <f>+Data[[#This Row],[¿El agente identifica correctamente la solicitud del cliente? 2]]</f>
        <v>1</v>
      </c>
      <c r="EO303" s="7">
        <f t="shared" si="960"/>
        <v>1</v>
      </c>
      <c r="EP303" s="7">
        <f t="shared" si="961"/>
        <v>1</v>
      </c>
      <c r="EQ303" s="7">
        <f t="shared" si="962"/>
        <v>1</v>
      </c>
      <c r="ER303" s="7">
        <f t="shared" si="963"/>
        <v>1</v>
      </c>
      <c r="ES303" s="7">
        <f t="shared" si="964"/>
        <v>1</v>
      </c>
      <c r="ET303" s="7">
        <f t="shared" si="965"/>
        <v>1</v>
      </c>
      <c r="EU303" s="7">
        <f t="shared" si="966"/>
        <v>1</v>
      </c>
      <c r="EV303" s="7">
        <f t="shared" si="967"/>
        <v>1</v>
      </c>
      <c r="EW303" s="7">
        <f t="shared" si="968"/>
        <v>1</v>
      </c>
      <c r="EX303" s="7">
        <f t="shared" si="969"/>
        <v>1</v>
      </c>
      <c r="EY303" s="7">
        <f t="shared" si="970"/>
        <v>1</v>
      </c>
      <c r="EZ303" s="7">
        <f t="shared" si="971"/>
        <v>1</v>
      </c>
      <c r="FA303" s="7">
        <f t="shared" si="972"/>
        <v>1</v>
      </c>
      <c r="FB303" s="7">
        <f t="shared" si="973"/>
        <v>1</v>
      </c>
      <c r="FC303" s="7">
        <f t="shared" si="974"/>
        <v>1</v>
      </c>
      <c r="FD303" s="7">
        <f t="shared" si="975"/>
        <v>1</v>
      </c>
      <c r="FE303" s="7">
        <f t="shared" si="976"/>
        <v>1</v>
      </c>
      <c r="FF303" s="7">
        <f t="shared" si="977"/>
        <v>1</v>
      </c>
      <c r="FG303" s="7">
        <f t="shared" si="978"/>
        <v>1</v>
      </c>
      <c r="FH303" s="7">
        <f t="shared" si="979"/>
        <v>1</v>
      </c>
      <c r="FI303" s="7">
        <f t="shared" si="980"/>
        <v>1</v>
      </c>
      <c r="FJ303" s="7">
        <f t="shared" si="981"/>
        <v>1</v>
      </c>
      <c r="FK303" s="7">
        <f t="shared" si="982"/>
        <v>1</v>
      </c>
      <c r="FL303" s="7">
        <f>+Data[[#This Row],[¿El agente gestiona la oferta según la campaña vigente?48]]</f>
        <v>1</v>
      </c>
      <c r="FM303" s="7">
        <f t="shared" si="983"/>
        <v>1</v>
      </c>
      <c r="FN303" s="7">
        <f t="shared" si="984"/>
        <v>1</v>
      </c>
      <c r="FO303" s="7">
        <f t="shared" si="985"/>
        <v>1</v>
      </c>
      <c r="FP303" s="7">
        <f t="shared" si="986"/>
        <v>1</v>
      </c>
      <c r="FQ303" s="7">
        <f t="shared" si="987"/>
        <v>1</v>
      </c>
      <c r="FR303" s="7">
        <f>+Data[[#This Row],[¿El agente registra correctamente todas las interacciones?52]]</f>
        <v>1</v>
      </c>
      <c r="FS303" s="7">
        <f t="shared" si="988"/>
        <v>1</v>
      </c>
      <c r="FT303" s="7">
        <f t="shared" si="989"/>
        <v>1</v>
      </c>
      <c r="FU303" s="7">
        <f>+Data[[#This Row],[¿El agente confirma la titularidad del cliente adecuadamente?53]]</f>
        <v>1</v>
      </c>
      <c r="FV303" s="242">
        <f t="shared" si="990"/>
        <v>1</v>
      </c>
      <c r="FW303" s="242">
        <f t="shared" si="991"/>
        <v>1</v>
      </c>
      <c r="FX303" s="7">
        <f t="shared" si="992"/>
        <v>1</v>
      </c>
      <c r="FY303" s="242">
        <f t="shared" si="993"/>
        <v>1</v>
      </c>
      <c r="FZ303" s="7">
        <f>+Data[[#This Row],[¿El agente evita compartir información sensible?56]]</f>
        <v>1</v>
      </c>
      <c r="GA303" s="7">
        <f t="shared" si="994"/>
        <v>1</v>
      </c>
      <c r="GB303" s="7">
        <f t="shared" si="995"/>
        <v>0.1</v>
      </c>
      <c r="GC303" s="7">
        <f t="shared" si="996"/>
        <v>0.3</v>
      </c>
      <c r="GD303" s="234">
        <f t="shared" si="997"/>
        <v>0.3</v>
      </c>
      <c r="GE303" s="234">
        <f t="shared" si="998"/>
        <v>0.3</v>
      </c>
      <c r="GF303" s="7">
        <f t="shared" si="999"/>
        <v>1</v>
      </c>
      <c r="GG303">
        <f>1</f>
        <v>1</v>
      </c>
      <c r="GH303">
        <f t="shared" si="1000"/>
        <v>0</v>
      </c>
      <c r="GI303" t="str">
        <f t="shared" si="1001"/>
        <v/>
      </c>
      <c r="GJ303" t="str">
        <f t="shared" si="1002"/>
        <v/>
      </c>
      <c r="GK303" t="str">
        <f t="shared" si="1003"/>
        <v/>
      </c>
      <c r="GN303" t="str">
        <f t="shared" si="1004"/>
        <v/>
      </c>
      <c r="GO303" t="str">
        <f t="shared" si="1005"/>
        <v/>
      </c>
      <c r="GP303" t="str">
        <f t="shared" si="1006"/>
        <v/>
      </c>
      <c r="GQ303" t="str">
        <f t="shared" si="1007"/>
        <v/>
      </c>
      <c r="GR303" t="str">
        <f t="shared" si="1008"/>
        <v/>
      </c>
      <c r="GS303" t="str">
        <f t="shared" si="1009"/>
        <v/>
      </c>
      <c r="GT303" t="str">
        <f t="shared" si="1010"/>
        <v/>
      </c>
      <c r="GU303" t="e">
        <f>IF(#REF!="No",#REF!,"")</f>
        <v>#REF!</v>
      </c>
      <c r="GV303" t="str">
        <f t="shared" si="1011"/>
        <v/>
      </c>
      <c r="GW303" t="str">
        <f t="shared" si="1012"/>
        <v/>
      </c>
      <c r="GX303" t="str">
        <f t="shared" si="1013"/>
        <v/>
      </c>
      <c r="GY303" t="str">
        <f t="shared" si="1014"/>
        <v/>
      </c>
      <c r="GZ303" t="str">
        <f t="shared" si="1015"/>
        <v/>
      </c>
      <c r="HA303" t="str">
        <f t="shared" si="1016"/>
        <v/>
      </c>
      <c r="HB303" t="str">
        <f t="shared" si="1017"/>
        <v/>
      </c>
      <c r="HC303" t="str">
        <f t="shared" si="1018"/>
        <v/>
      </c>
      <c r="HD303" t="str">
        <f t="shared" si="1019"/>
        <v/>
      </c>
      <c r="HE303" t="str">
        <f t="shared" si="1020"/>
        <v/>
      </c>
      <c r="HF303" t="str">
        <f t="shared" si="1021"/>
        <v/>
      </c>
      <c r="HG303" t="str">
        <f t="shared" si="1022"/>
        <v/>
      </c>
      <c r="HH303" t="str">
        <f t="shared" si="1023"/>
        <v/>
      </c>
      <c r="HI303" t="str">
        <f t="shared" si="1024"/>
        <v/>
      </c>
      <c r="HJ303" t="str">
        <f t="shared" si="1025"/>
        <v/>
      </c>
      <c r="HK303" t="str">
        <f t="shared" si="1026"/>
        <v/>
      </c>
      <c r="HL303" t="str">
        <f t="shared" si="1027"/>
        <v/>
      </c>
      <c r="HM303" t="str">
        <f t="shared" si="1028"/>
        <v/>
      </c>
      <c r="HN303" t="str">
        <f t="shared" si="1029"/>
        <v/>
      </c>
      <c r="HO303" t="str">
        <f t="shared" si="1030"/>
        <v/>
      </c>
      <c r="HP303" t="str">
        <f t="shared" si="1031"/>
        <v/>
      </c>
      <c r="HQ303" t="e">
        <f>IF(#REF!="No",#REF!,"")</f>
        <v>#REF!</v>
      </c>
      <c r="HR303" t="e">
        <f>IF(#REF!="No",#REF!,"")</f>
        <v>#REF!</v>
      </c>
      <c r="HS303" t="str">
        <f t="shared" si="1032"/>
        <v/>
      </c>
      <c r="HT303" t="str">
        <f t="shared" si="1033"/>
        <v/>
      </c>
      <c r="HU303" t="str">
        <f t="shared" si="1034"/>
        <v/>
      </c>
      <c r="HV303" t="str">
        <f t="shared" si="1035"/>
        <v/>
      </c>
      <c r="HW303" t="str">
        <f t="shared" si="1036"/>
        <v/>
      </c>
      <c r="HX303" t="str">
        <f t="shared" si="1037"/>
        <v/>
      </c>
      <c r="HY303" t="str">
        <f t="shared" si="1038"/>
        <v/>
      </c>
      <c r="HZ303" t="str">
        <f t="shared" si="1039"/>
        <v/>
      </c>
      <c r="IA303" t="str">
        <f t="shared" si="1040"/>
        <v/>
      </c>
      <c r="IB303" t="str">
        <f t="shared" si="1041"/>
        <v/>
      </c>
      <c r="IC303" t="str">
        <f t="shared" si="1042"/>
        <v/>
      </c>
      <c r="ID303" t="str">
        <f t="shared" si="1043"/>
        <v/>
      </c>
      <c r="IE303" t="str">
        <f t="shared" si="1044"/>
        <v/>
      </c>
      <c r="IF303" t="str">
        <f t="shared" si="1045"/>
        <v/>
      </c>
      <c r="IG303" t="str">
        <f t="shared" si="1046"/>
        <v/>
      </c>
      <c r="IH303" t="str">
        <f>A303&amp;" "&amp;F303&amp;" "&amp;Data[[#This Row],[mes]]</f>
        <v>Rolando Kevin Bryan Ruiz Outbound jun-26</v>
      </c>
      <c r="II303">
        <f t="shared" si="1047"/>
        <v>1</v>
      </c>
      <c r="IJ303">
        <f t="shared" si="1048"/>
        <v>1</v>
      </c>
      <c r="IK303" t="str">
        <f>IF(Data[[#This Row],[Muestra Critica]]&gt;0,Data[[#This Row],[Muestra Critica]],"")</f>
        <v/>
      </c>
      <c r="IL303" t="str">
        <f>IF(IK303="","",COUNTIF($IK$3:$IK719,IK303))</f>
        <v/>
      </c>
      <c r="IM303">
        <f t="shared" si="1049"/>
        <v>0</v>
      </c>
      <c r="IN303" t="str">
        <f t="shared" si="839"/>
        <v>jun-26</v>
      </c>
      <c r="IS303" t="str">
        <f ca="1">IFERROR(_xlfn.XLOOKUP(A:A,HC!B:B,HC!E:E,,0),0)</f>
        <v>&gt; 60 dias</v>
      </c>
    </row>
    <row r="304" spans="1:253" ht="15.5">
      <c r="A304" s="235" t="s">
        <v>307</v>
      </c>
      <c r="B304" s="235">
        <v>69628603</v>
      </c>
      <c r="C304" s="236">
        <v>46195</v>
      </c>
      <c r="D304" s="235" t="s">
        <v>441</v>
      </c>
      <c r="E304" s="205" t="s">
        <v>433</v>
      </c>
      <c r="F304" s="235" t="s">
        <v>32</v>
      </c>
      <c r="G304" s="235" t="s">
        <v>436</v>
      </c>
      <c r="H304" s="235" t="s">
        <v>526</v>
      </c>
      <c r="I304" s="237" t="s">
        <v>447</v>
      </c>
      <c r="J304" s="78" t="s">
        <v>33</v>
      </c>
      <c r="K304" s="78" t="s">
        <v>33</v>
      </c>
      <c r="L304" s="78" t="s">
        <v>33</v>
      </c>
      <c r="M304" s="78" t="s">
        <v>33</v>
      </c>
      <c r="N304" s="78" t="s">
        <v>33</v>
      </c>
      <c r="O304" s="78" t="s">
        <v>33</v>
      </c>
      <c r="P304" s="78" t="s">
        <v>33</v>
      </c>
      <c r="Q304" s="78" t="s">
        <v>33</v>
      </c>
      <c r="R304" s="78" t="s">
        <v>33</v>
      </c>
      <c r="S304" s="78" t="s">
        <v>33</v>
      </c>
      <c r="T304" s="78" t="s">
        <v>33</v>
      </c>
      <c r="U304" s="78" t="s">
        <v>33</v>
      </c>
      <c r="V304" s="78" t="s">
        <v>33</v>
      </c>
      <c r="W304" s="78" t="s">
        <v>33</v>
      </c>
      <c r="X304" s="78" t="s">
        <v>33</v>
      </c>
      <c r="Y304" t="s">
        <v>33</v>
      </c>
      <c r="Z304" t="s">
        <v>33</v>
      </c>
      <c r="AA304" t="s">
        <v>33</v>
      </c>
      <c r="AB304" t="s">
        <v>33</v>
      </c>
      <c r="AC304" t="s">
        <v>33</v>
      </c>
      <c r="AD304" t="s">
        <v>33</v>
      </c>
      <c r="AE304" t="s">
        <v>33</v>
      </c>
      <c r="AF304" t="s">
        <v>33</v>
      </c>
      <c r="AG304" t="s">
        <v>33</v>
      </c>
      <c r="AH304" t="s">
        <v>33</v>
      </c>
      <c r="AI304" t="s">
        <v>33</v>
      </c>
      <c r="AJ304" t="s">
        <v>33</v>
      </c>
      <c r="AK304" t="s">
        <v>33</v>
      </c>
      <c r="AL304" t="s">
        <v>33</v>
      </c>
      <c r="AM304" t="s">
        <v>33</v>
      </c>
      <c r="AN304" t="s">
        <v>33</v>
      </c>
      <c r="AO304" t="s">
        <v>33</v>
      </c>
      <c r="AP304" t="s">
        <v>33</v>
      </c>
      <c r="AQ304" s="169" t="s">
        <v>33</v>
      </c>
      <c r="AR304" t="s">
        <v>33</v>
      </c>
      <c r="AS304" t="s">
        <v>34</v>
      </c>
      <c r="AT304" t="s">
        <v>33</v>
      </c>
      <c r="AU304" t="s">
        <v>33</v>
      </c>
      <c r="AV304" t="s">
        <v>33</v>
      </c>
      <c r="AW304" t="s">
        <v>33</v>
      </c>
      <c r="AX304" t="s">
        <v>33</v>
      </c>
      <c r="AY304" t="s">
        <v>33</v>
      </c>
      <c r="AZ304" t="s">
        <v>33</v>
      </c>
      <c r="BA304" t="s">
        <v>33</v>
      </c>
      <c r="BB304" t="s">
        <v>33</v>
      </c>
      <c r="BC304" t="s">
        <v>33</v>
      </c>
      <c r="BD304" t="s">
        <v>33</v>
      </c>
      <c r="BE304" t="s">
        <v>33</v>
      </c>
      <c r="BF304" t="s">
        <v>33</v>
      </c>
      <c r="BH304" s="233" t="str">
        <f>Data[[#This Row],[Tipo de Muestra]]</f>
        <v>Critica</v>
      </c>
      <c r="BK304">
        <f t="shared" si="883"/>
        <v>1</v>
      </c>
      <c r="BL304">
        <f t="shared" si="884"/>
        <v>1</v>
      </c>
      <c r="BM304">
        <f t="shared" si="885"/>
        <v>1</v>
      </c>
      <c r="BN304">
        <f t="shared" si="886"/>
        <v>1</v>
      </c>
      <c r="BO304">
        <f t="shared" si="887"/>
        <v>1</v>
      </c>
      <c r="BP304">
        <f t="shared" si="888"/>
        <v>1</v>
      </c>
      <c r="BQ304">
        <f t="shared" si="889"/>
        <v>1</v>
      </c>
      <c r="BR304">
        <f t="shared" si="890"/>
        <v>1</v>
      </c>
      <c r="BS304">
        <f t="shared" si="891"/>
        <v>1</v>
      </c>
      <c r="BT304">
        <f t="shared" si="892"/>
        <v>1</v>
      </c>
      <c r="BU304">
        <f t="shared" si="893"/>
        <v>1</v>
      </c>
      <c r="BV304">
        <f t="shared" si="894"/>
        <v>1</v>
      </c>
      <c r="BW304">
        <f t="shared" si="895"/>
        <v>1</v>
      </c>
      <c r="BX304">
        <f t="shared" si="896"/>
        <v>1</v>
      </c>
      <c r="BY304">
        <f t="shared" si="897"/>
        <v>1</v>
      </c>
      <c r="BZ304">
        <f t="shared" si="898"/>
        <v>1</v>
      </c>
      <c r="CA304">
        <f t="shared" si="899"/>
        <v>1</v>
      </c>
      <c r="CB304">
        <f t="shared" si="900"/>
        <v>1</v>
      </c>
      <c r="CC304">
        <f t="shared" si="901"/>
        <v>1</v>
      </c>
      <c r="CD304">
        <f t="shared" si="902"/>
        <v>1</v>
      </c>
      <c r="CE304">
        <f t="shared" si="903"/>
        <v>1</v>
      </c>
      <c r="CF304">
        <f t="shared" si="904"/>
        <v>1</v>
      </c>
      <c r="CG304">
        <f t="shared" si="905"/>
        <v>1</v>
      </c>
      <c r="CH304">
        <f t="shared" si="906"/>
        <v>1</v>
      </c>
      <c r="CI304">
        <f t="shared" si="907"/>
        <v>1</v>
      </c>
      <c r="CJ304">
        <f t="shared" si="908"/>
        <v>1</v>
      </c>
      <c r="CK304">
        <f t="shared" si="909"/>
        <v>1</v>
      </c>
      <c r="CL304">
        <f t="shared" si="910"/>
        <v>1</v>
      </c>
      <c r="CM304">
        <f t="shared" si="911"/>
        <v>1</v>
      </c>
      <c r="CN304">
        <f t="shared" si="912"/>
        <v>1</v>
      </c>
      <c r="CO304">
        <f t="shared" si="913"/>
        <v>1</v>
      </c>
      <c r="CP304">
        <f t="shared" si="914"/>
        <v>1</v>
      </c>
      <c r="CQ304">
        <f t="shared" si="915"/>
        <v>1</v>
      </c>
      <c r="CR304">
        <f t="shared" si="916"/>
        <v>1</v>
      </c>
      <c r="CS304">
        <f t="shared" si="917"/>
        <v>0</v>
      </c>
      <c r="CT304">
        <f t="shared" si="918"/>
        <v>1</v>
      </c>
      <c r="CU304">
        <f t="shared" si="919"/>
        <v>1</v>
      </c>
      <c r="CV304">
        <f t="shared" si="920"/>
        <v>1</v>
      </c>
      <c r="CW304">
        <f t="shared" si="921"/>
        <v>1</v>
      </c>
      <c r="CX304">
        <f t="shared" si="922"/>
        <v>1</v>
      </c>
      <c r="CY304">
        <f t="shared" si="923"/>
        <v>1</v>
      </c>
      <c r="CZ304">
        <f t="shared" si="924"/>
        <v>1</v>
      </c>
      <c r="DA304">
        <f t="shared" si="925"/>
        <v>1</v>
      </c>
      <c r="DB304">
        <f t="shared" si="926"/>
        <v>1</v>
      </c>
      <c r="DC304">
        <f t="shared" si="927"/>
        <v>1</v>
      </c>
      <c r="DD304">
        <f t="shared" si="928"/>
        <v>1</v>
      </c>
      <c r="DE304">
        <f t="shared" si="929"/>
        <v>1</v>
      </c>
      <c r="DF304">
        <f t="shared" si="930"/>
        <v>1</v>
      </c>
      <c r="DG304">
        <f t="shared" si="931"/>
        <v>1</v>
      </c>
      <c r="DH304" s="7">
        <f t="shared" si="932"/>
        <v>0.15</v>
      </c>
      <c r="DI304" s="7">
        <f t="shared" si="933"/>
        <v>0.15</v>
      </c>
      <c r="DJ304" s="7">
        <f t="shared" si="934"/>
        <v>0.15</v>
      </c>
      <c r="DK304" s="7">
        <f t="shared" si="935"/>
        <v>0.15</v>
      </c>
      <c r="DL304" s="7">
        <f t="shared" si="936"/>
        <v>0.3</v>
      </c>
      <c r="DM304" s="7">
        <f t="shared" si="937"/>
        <v>0.3</v>
      </c>
      <c r="DN304" s="7">
        <f t="shared" si="938"/>
        <v>0.3</v>
      </c>
      <c r="DO304" s="7">
        <f t="shared" si="939"/>
        <v>0.3</v>
      </c>
      <c r="DP304" s="7">
        <f>IF(MIN(Data[[#This Row],[¿El agente demuestra escucha activa durante la gestión?6]:[¿El agente parafrasea para confirmar entendimiento?9]])=0,0,30%)</f>
        <v>0.3</v>
      </c>
      <c r="DQ304" s="7">
        <f t="shared" si="940"/>
        <v>0.3</v>
      </c>
      <c r="DR304" s="7">
        <f t="shared" si="941"/>
        <v>0.3</v>
      </c>
      <c r="DS304" s="7">
        <f t="shared" si="942"/>
        <v>0.3</v>
      </c>
      <c r="DT304" s="7">
        <f t="shared" si="943"/>
        <v>0.3</v>
      </c>
      <c r="DU304" s="7">
        <f>IF(MIN(Data[[#This Row],[¿El agente adapta su comunicación al cliente?11]:[¿El agente utiliza el plural corporativo correctamente?14]])=0,0,30%)</f>
        <v>0.3</v>
      </c>
      <c r="DV304" s="7">
        <f t="shared" si="944"/>
        <v>0.25</v>
      </c>
      <c r="DW304" s="7">
        <f t="shared" si="945"/>
        <v>0.25</v>
      </c>
      <c r="DX304" s="7">
        <f t="shared" si="946"/>
        <v>1</v>
      </c>
      <c r="DY304" s="7">
        <f t="shared" si="947"/>
        <v>1</v>
      </c>
      <c r="DZ304" s="7">
        <f t="shared" si="948"/>
        <v>1</v>
      </c>
      <c r="EA304" s="7">
        <f t="shared" si="949"/>
        <v>1</v>
      </c>
      <c r="EB304" s="7">
        <f t="shared" si="950"/>
        <v>1</v>
      </c>
      <c r="EC304" s="7">
        <f t="shared" si="951"/>
        <v>1</v>
      </c>
      <c r="ED304" s="7">
        <f t="shared" si="952"/>
        <v>1</v>
      </c>
      <c r="EE304" s="7">
        <f t="shared" si="953"/>
        <v>1</v>
      </c>
      <c r="EF304" s="7">
        <f>IF(SUM(Data[[#This Row],[¿El agente presenta correctamente los beneficios del producto?23]:[¿El agente comunica beneficios emocionales al cliente?24]])=200%,100%,0%)</f>
        <v>1</v>
      </c>
      <c r="EG304" s="7">
        <f t="shared" si="954"/>
        <v>1</v>
      </c>
      <c r="EH304" s="7">
        <f t="shared" si="955"/>
        <v>1</v>
      </c>
      <c r="EI304" s="7">
        <f t="shared" si="956"/>
        <v>1</v>
      </c>
      <c r="EJ304" s="7">
        <f t="shared" si="957"/>
        <v>1</v>
      </c>
      <c r="EK304" s="7">
        <f t="shared" si="958"/>
        <v>1</v>
      </c>
      <c r="EL304" s="7">
        <f>+Data[[#This Row],[¿El agente explica los términos y condiciones del servicio?28]]</f>
        <v>1</v>
      </c>
      <c r="EM304" s="7">
        <f t="shared" si="959"/>
        <v>1</v>
      </c>
      <c r="EN304" s="7">
        <f>+Data[[#This Row],[¿El agente identifica correctamente la solicitud del cliente? 2]]</f>
        <v>1</v>
      </c>
      <c r="EO304" s="7">
        <f t="shared" si="960"/>
        <v>1</v>
      </c>
      <c r="EP304" s="7">
        <f t="shared" si="961"/>
        <v>1</v>
      </c>
      <c r="EQ304" s="7">
        <f t="shared" si="962"/>
        <v>1</v>
      </c>
      <c r="ER304" s="7">
        <f t="shared" si="963"/>
        <v>1</v>
      </c>
      <c r="ES304" s="7">
        <f t="shared" si="964"/>
        <v>1</v>
      </c>
      <c r="ET304" s="7">
        <f t="shared" si="965"/>
        <v>1</v>
      </c>
      <c r="EU304" s="7">
        <f t="shared" si="966"/>
        <v>1</v>
      </c>
      <c r="EV304" s="7">
        <f t="shared" si="967"/>
        <v>1</v>
      </c>
      <c r="EW304" s="7">
        <f t="shared" si="968"/>
        <v>1</v>
      </c>
      <c r="EX304" s="7">
        <f t="shared" si="969"/>
        <v>1</v>
      </c>
      <c r="EY304" s="7">
        <f t="shared" si="970"/>
        <v>1</v>
      </c>
      <c r="EZ304" s="7">
        <f t="shared" si="971"/>
        <v>1</v>
      </c>
      <c r="FA304" s="7">
        <f t="shared" si="972"/>
        <v>1</v>
      </c>
      <c r="FB304" s="7">
        <f t="shared" si="973"/>
        <v>1</v>
      </c>
      <c r="FC304" s="7">
        <f t="shared" si="974"/>
        <v>1</v>
      </c>
      <c r="FD304" s="7">
        <f t="shared" si="975"/>
        <v>1</v>
      </c>
      <c r="FE304" s="7">
        <f t="shared" si="976"/>
        <v>0</v>
      </c>
      <c r="FF304" s="7">
        <f t="shared" si="977"/>
        <v>1</v>
      </c>
      <c r="FG304" s="7">
        <f t="shared" si="978"/>
        <v>1</v>
      </c>
      <c r="FH304" s="7">
        <f t="shared" si="979"/>
        <v>1</v>
      </c>
      <c r="FI304" s="7">
        <f t="shared" si="980"/>
        <v>1</v>
      </c>
      <c r="FJ304" s="7">
        <f t="shared" si="981"/>
        <v>0</v>
      </c>
      <c r="FK304" s="7">
        <f t="shared" si="982"/>
        <v>1</v>
      </c>
      <c r="FL304" s="7">
        <f>+Data[[#This Row],[¿El agente gestiona la oferta según la campaña vigente?48]]</f>
        <v>1</v>
      </c>
      <c r="FM304" s="7">
        <f t="shared" si="983"/>
        <v>1</v>
      </c>
      <c r="FN304" s="7">
        <f t="shared" si="984"/>
        <v>1</v>
      </c>
      <c r="FO304" s="7">
        <f t="shared" si="985"/>
        <v>1</v>
      </c>
      <c r="FP304" s="7">
        <f t="shared" si="986"/>
        <v>1</v>
      </c>
      <c r="FQ304" s="7">
        <f t="shared" si="987"/>
        <v>1</v>
      </c>
      <c r="FR304" s="7">
        <f>+Data[[#This Row],[¿El agente registra correctamente todas las interacciones?52]]</f>
        <v>1</v>
      </c>
      <c r="FS304" s="7">
        <f t="shared" si="988"/>
        <v>0</v>
      </c>
      <c r="FT304" s="7">
        <f t="shared" si="989"/>
        <v>1</v>
      </c>
      <c r="FU304" s="7">
        <f>+Data[[#This Row],[¿El agente confirma la titularidad del cliente adecuadamente?53]]</f>
        <v>1</v>
      </c>
      <c r="FV304" s="242">
        <f t="shared" si="990"/>
        <v>1</v>
      </c>
      <c r="FW304" s="242">
        <f t="shared" si="991"/>
        <v>1</v>
      </c>
      <c r="FX304" s="7">
        <f t="shared" si="992"/>
        <v>1</v>
      </c>
      <c r="FY304" s="242">
        <f t="shared" si="993"/>
        <v>1</v>
      </c>
      <c r="FZ304" s="7">
        <f>+Data[[#This Row],[¿El agente evita compartir información sensible?56]]</f>
        <v>1</v>
      </c>
      <c r="GA304" s="7">
        <f t="shared" si="994"/>
        <v>1</v>
      </c>
      <c r="GB304" s="7">
        <f t="shared" si="995"/>
        <v>0.1</v>
      </c>
      <c r="GC304" s="7">
        <f t="shared" si="996"/>
        <v>0.3</v>
      </c>
      <c r="GD304" s="234">
        <f t="shared" si="997"/>
        <v>0</v>
      </c>
      <c r="GE304" s="234">
        <f t="shared" si="998"/>
        <v>0.3</v>
      </c>
      <c r="GF304" s="7">
        <f t="shared" si="999"/>
        <v>0.7</v>
      </c>
      <c r="GG304">
        <f>1</f>
        <v>1</v>
      </c>
      <c r="GH304">
        <f t="shared" si="1000"/>
        <v>1</v>
      </c>
      <c r="GI304" t="str">
        <f t="shared" si="1001"/>
        <v/>
      </c>
      <c r="GJ304" t="str">
        <f t="shared" si="1002"/>
        <v/>
      </c>
      <c r="GK304" t="str">
        <f t="shared" si="1003"/>
        <v/>
      </c>
      <c r="GN304" t="str">
        <f t="shared" si="1004"/>
        <v/>
      </c>
      <c r="GO304" t="str">
        <f t="shared" si="1005"/>
        <v/>
      </c>
      <c r="GP304" t="str">
        <f t="shared" si="1006"/>
        <v/>
      </c>
      <c r="GQ304" t="str">
        <f t="shared" si="1007"/>
        <v/>
      </c>
      <c r="GR304" t="str">
        <f t="shared" si="1008"/>
        <v/>
      </c>
      <c r="GS304" t="str">
        <f t="shared" si="1009"/>
        <v/>
      </c>
      <c r="GT304" t="str">
        <f t="shared" si="1010"/>
        <v/>
      </c>
      <c r="GU304" t="e">
        <f>IF(#REF!="No",#REF!,"")</f>
        <v>#REF!</v>
      </c>
      <c r="GV304" t="str">
        <f t="shared" si="1011"/>
        <v/>
      </c>
      <c r="GW304" t="str">
        <f t="shared" si="1012"/>
        <v/>
      </c>
      <c r="GX304" t="str">
        <f t="shared" si="1013"/>
        <v/>
      </c>
      <c r="GY304" t="str">
        <f t="shared" si="1014"/>
        <v/>
      </c>
      <c r="GZ304" t="str">
        <f t="shared" si="1015"/>
        <v/>
      </c>
      <c r="HA304" t="str">
        <f t="shared" si="1016"/>
        <v/>
      </c>
      <c r="HB304" t="str">
        <f t="shared" si="1017"/>
        <v/>
      </c>
      <c r="HC304" t="str">
        <f t="shared" si="1018"/>
        <v/>
      </c>
      <c r="HD304" t="str">
        <f t="shared" si="1019"/>
        <v/>
      </c>
      <c r="HE304" t="str">
        <f t="shared" si="1020"/>
        <v/>
      </c>
      <c r="HF304" t="str">
        <f t="shared" si="1021"/>
        <v/>
      </c>
      <c r="HG304" t="str">
        <f t="shared" si="1022"/>
        <v/>
      </c>
      <c r="HH304" t="str">
        <f t="shared" si="1023"/>
        <v/>
      </c>
      <c r="HI304" t="str">
        <f t="shared" si="1024"/>
        <v/>
      </c>
      <c r="HJ304" t="str">
        <f t="shared" si="1025"/>
        <v/>
      </c>
      <c r="HK304" t="str">
        <f t="shared" si="1026"/>
        <v/>
      </c>
      <c r="HL304" t="str">
        <f t="shared" si="1027"/>
        <v/>
      </c>
      <c r="HM304" t="str">
        <f t="shared" si="1028"/>
        <v/>
      </c>
      <c r="HN304" t="str">
        <f t="shared" si="1029"/>
        <v/>
      </c>
      <c r="HO304" t="str">
        <f t="shared" si="1030"/>
        <v/>
      </c>
      <c r="HP304" t="str">
        <f t="shared" si="1031"/>
        <v/>
      </c>
      <c r="HQ304" t="e">
        <f>IF(#REF!="No",#REF!,"")</f>
        <v>#REF!</v>
      </c>
      <c r="HR304" t="e">
        <f>IF(#REF!="No",#REF!,"")</f>
        <v>#REF!</v>
      </c>
      <c r="HS304" t="str">
        <f t="shared" si="1032"/>
        <v/>
      </c>
      <c r="HT304" t="str">
        <f t="shared" si="1033"/>
        <v xml:space="preserve">¿El agente realiza venta cruzada cuando corresponde? </v>
      </c>
      <c r="HU304" t="str">
        <f t="shared" si="1034"/>
        <v/>
      </c>
      <c r="HV304" t="str">
        <f t="shared" si="1035"/>
        <v/>
      </c>
      <c r="HW304" t="str">
        <f t="shared" si="1036"/>
        <v/>
      </c>
      <c r="HX304" t="str">
        <f t="shared" si="1037"/>
        <v/>
      </c>
      <c r="HY304" t="str">
        <f t="shared" si="1038"/>
        <v/>
      </c>
      <c r="HZ304" t="str">
        <f t="shared" si="1039"/>
        <v/>
      </c>
      <c r="IA304" t="str">
        <f t="shared" si="1040"/>
        <v/>
      </c>
      <c r="IB304" t="str">
        <f t="shared" si="1041"/>
        <v/>
      </c>
      <c r="IC304" t="str">
        <f t="shared" si="1042"/>
        <v/>
      </c>
      <c r="ID304" t="str">
        <f t="shared" si="1043"/>
        <v/>
      </c>
      <c r="IE304" t="str">
        <f t="shared" si="1044"/>
        <v/>
      </c>
      <c r="IF304" t="str">
        <f t="shared" si="1045"/>
        <v/>
      </c>
      <c r="IG304" t="str">
        <f t="shared" si="1046"/>
        <v/>
      </c>
      <c r="IH304" t="str">
        <f>A304&amp;" "&amp;F304&amp;" "&amp;Data[[#This Row],[mes]]</f>
        <v>Jesus Henriquez Grant Parks Outbound jun-26</v>
      </c>
      <c r="II304">
        <f t="shared" si="1047"/>
        <v>1</v>
      </c>
      <c r="IJ304">
        <f t="shared" si="1048"/>
        <v>1</v>
      </c>
      <c r="IK304">
        <f>IF(Data[[#This Row],[Muestra Critica]]&gt;0,Data[[#This Row],[Muestra Critica]],"")</f>
        <v>1</v>
      </c>
      <c r="IL304">
        <f>IF(IK304="","",COUNTIF($IK$3:$IK720,IK304))</f>
        <v>397</v>
      </c>
      <c r="IM304">
        <f t="shared" si="1049"/>
        <v>0</v>
      </c>
      <c r="IN304" t="str">
        <f t="shared" si="839"/>
        <v>jun-26</v>
      </c>
      <c r="IS304" t="str">
        <f ca="1">IFERROR(_xlfn.XLOOKUP(A:A,HC!B:B,HC!E:E,,0),0)</f>
        <v>&gt; 60 dias</v>
      </c>
    </row>
    <row r="305" spans="1:253" ht="15.5">
      <c r="A305" s="235" t="s">
        <v>310</v>
      </c>
      <c r="B305" s="235">
        <v>68720054</v>
      </c>
      <c r="C305" s="236">
        <v>46195</v>
      </c>
      <c r="D305" s="235" t="s">
        <v>441</v>
      </c>
      <c r="E305" s="205" t="s">
        <v>432</v>
      </c>
      <c r="F305" s="235" t="s">
        <v>32</v>
      </c>
      <c r="G305" s="235" t="s">
        <v>436</v>
      </c>
      <c r="H305" s="235" t="s">
        <v>526</v>
      </c>
      <c r="I305" s="237" t="s">
        <v>447</v>
      </c>
      <c r="J305" s="78" t="s">
        <v>33</v>
      </c>
      <c r="K305" s="78" t="s">
        <v>33</v>
      </c>
      <c r="L305" s="78" t="s">
        <v>33</v>
      </c>
      <c r="M305" s="78" t="s">
        <v>33</v>
      </c>
      <c r="N305" s="78" t="s">
        <v>33</v>
      </c>
      <c r="O305" s="78" t="s">
        <v>33</v>
      </c>
      <c r="P305" s="78" t="s">
        <v>33</v>
      </c>
      <c r="Q305" s="78" t="s">
        <v>33</v>
      </c>
      <c r="R305" s="78" t="s">
        <v>33</v>
      </c>
      <c r="S305" s="78" t="s">
        <v>33</v>
      </c>
      <c r="T305" s="78" t="s">
        <v>33</v>
      </c>
      <c r="U305" s="78" t="s">
        <v>33</v>
      </c>
      <c r="V305" s="78" t="s">
        <v>33</v>
      </c>
      <c r="W305" s="78" t="s">
        <v>33</v>
      </c>
      <c r="X305" s="78" t="s">
        <v>33</v>
      </c>
      <c r="Y305" t="s">
        <v>33</v>
      </c>
      <c r="Z305" t="s">
        <v>33</v>
      </c>
      <c r="AA305" t="s">
        <v>33</v>
      </c>
      <c r="AB305" t="s">
        <v>33</v>
      </c>
      <c r="AC305" t="s">
        <v>33</v>
      </c>
      <c r="AD305" t="s">
        <v>33</v>
      </c>
      <c r="AE305" t="s">
        <v>33</v>
      </c>
      <c r="AF305" t="s">
        <v>33</v>
      </c>
      <c r="AG305" t="s">
        <v>33</v>
      </c>
      <c r="AH305" t="s">
        <v>33</v>
      </c>
      <c r="AI305" t="s">
        <v>33</v>
      </c>
      <c r="AJ305" t="s">
        <v>33</v>
      </c>
      <c r="AK305" t="s">
        <v>33</v>
      </c>
      <c r="AL305" t="s">
        <v>33</v>
      </c>
      <c r="AM305" t="s">
        <v>33</v>
      </c>
      <c r="AN305" t="s">
        <v>33</v>
      </c>
      <c r="AO305" t="s">
        <v>33</v>
      </c>
      <c r="AP305" t="s">
        <v>33</v>
      </c>
      <c r="AQ305" s="169" t="s">
        <v>33</v>
      </c>
      <c r="AR305" t="s">
        <v>33</v>
      </c>
      <c r="AS305" t="s">
        <v>33</v>
      </c>
      <c r="AT305" t="s">
        <v>33</v>
      </c>
      <c r="AU305" t="s">
        <v>33</v>
      </c>
      <c r="AV305" t="s">
        <v>34</v>
      </c>
      <c r="AW305" t="s">
        <v>34</v>
      </c>
      <c r="AX305" t="s">
        <v>33</v>
      </c>
      <c r="AY305" t="s">
        <v>33</v>
      </c>
      <c r="AZ305" t="s">
        <v>33</v>
      </c>
      <c r="BA305" t="s">
        <v>33</v>
      </c>
      <c r="BB305" t="s">
        <v>33</v>
      </c>
      <c r="BC305" t="s">
        <v>33</v>
      </c>
      <c r="BD305" t="s">
        <v>33</v>
      </c>
      <c r="BE305" t="s">
        <v>33</v>
      </c>
      <c r="BF305" t="s">
        <v>33</v>
      </c>
      <c r="BH305" s="233" t="str">
        <f>Data[[#This Row],[Tipo de Muestra]]</f>
        <v>Critica</v>
      </c>
      <c r="BK305">
        <f t="shared" si="883"/>
        <v>1</v>
      </c>
      <c r="BL305">
        <f t="shared" si="884"/>
        <v>1</v>
      </c>
      <c r="BM305">
        <f t="shared" si="885"/>
        <v>1</v>
      </c>
      <c r="BN305">
        <f t="shared" si="886"/>
        <v>1</v>
      </c>
      <c r="BO305">
        <f t="shared" si="887"/>
        <v>1</v>
      </c>
      <c r="BP305">
        <f t="shared" si="888"/>
        <v>1</v>
      </c>
      <c r="BQ305">
        <f t="shared" si="889"/>
        <v>1</v>
      </c>
      <c r="BR305">
        <f t="shared" si="890"/>
        <v>1</v>
      </c>
      <c r="BS305">
        <f t="shared" si="891"/>
        <v>1</v>
      </c>
      <c r="BT305">
        <f t="shared" si="892"/>
        <v>1</v>
      </c>
      <c r="BU305">
        <f t="shared" si="893"/>
        <v>1</v>
      </c>
      <c r="BV305">
        <f t="shared" si="894"/>
        <v>1</v>
      </c>
      <c r="BW305">
        <f t="shared" si="895"/>
        <v>1</v>
      </c>
      <c r="BX305">
        <f t="shared" si="896"/>
        <v>1</v>
      </c>
      <c r="BY305">
        <f t="shared" si="897"/>
        <v>1</v>
      </c>
      <c r="BZ305">
        <f t="shared" si="898"/>
        <v>1</v>
      </c>
      <c r="CA305">
        <f t="shared" si="899"/>
        <v>1</v>
      </c>
      <c r="CB305">
        <f t="shared" si="900"/>
        <v>1</v>
      </c>
      <c r="CC305">
        <f t="shared" si="901"/>
        <v>1</v>
      </c>
      <c r="CD305">
        <f t="shared" si="902"/>
        <v>1</v>
      </c>
      <c r="CE305">
        <f t="shared" si="903"/>
        <v>1</v>
      </c>
      <c r="CF305">
        <f t="shared" si="904"/>
        <v>1</v>
      </c>
      <c r="CG305">
        <f t="shared" si="905"/>
        <v>1</v>
      </c>
      <c r="CH305">
        <f t="shared" si="906"/>
        <v>1</v>
      </c>
      <c r="CI305">
        <f t="shared" si="907"/>
        <v>1</v>
      </c>
      <c r="CJ305">
        <f t="shared" si="908"/>
        <v>1</v>
      </c>
      <c r="CK305">
        <f t="shared" si="909"/>
        <v>1</v>
      </c>
      <c r="CL305">
        <f t="shared" si="910"/>
        <v>1</v>
      </c>
      <c r="CM305">
        <f t="shared" si="911"/>
        <v>1</v>
      </c>
      <c r="CN305">
        <f t="shared" si="912"/>
        <v>1</v>
      </c>
      <c r="CO305">
        <f t="shared" si="913"/>
        <v>1</v>
      </c>
      <c r="CP305">
        <f t="shared" si="914"/>
        <v>1</v>
      </c>
      <c r="CQ305">
        <f t="shared" si="915"/>
        <v>1</v>
      </c>
      <c r="CR305">
        <f t="shared" si="916"/>
        <v>1</v>
      </c>
      <c r="CS305">
        <f t="shared" si="917"/>
        <v>1</v>
      </c>
      <c r="CT305">
        <f t="shared" si="918"/>
        <v>1</v>
      </c>
      <c r="CU305">
        <f t="shared" si="919"/>
        <v>1</v>
      </c>
      <c r="CV305">
        <f t="shared" si="920"/>
        <v>0</v>
      </c>
      <c r="CW305">
        <f t="shared" si="921"/>
        <v>0</v>
      </c>
      <c r="CX305">
        <f t="shared" si="922"/>
        <v>1</v>
      </c>
      <c r="CY305">
        <f t="shared" si="923"/>
        <v>1</v>
      </c>
      <c r="CZ305">
        <f t="shared" si="924"/>
        <v>1</v>
      </c>
      <c r="DA305">
        <f t="shared" si="925"/>
        <v>1</v>
      </c>
      <c r="DB305">
        <f t="shared" si="926"/>
        <v>1</v>
      </c>
      <c r="DC305">
        <f t="shared" si="927"/>
        <v>1</v>
      </c>
      <c r="DD305">
        <f t="shared" si="928"/>
        <v>1</v>
      </c>
      <c r="DE305">
        <f t="shared" si="929"/>
        <v>1</v>
      </c>
      <c r="DF305">
        <f t="shared" si="930"/>
        <v>1</v>
      </c>
      <c r="DG305">
        <f t="shared" si="931"/>
        <v>1</v>
      </c>
      <c r="DH305" s="7">
        <f t="shared" si="932"/>
        <v>0.15</v>
      </c>
      <c r="DI305" s="7">
        <f t="shared" si="933"/>
        <v>0.15</v>
      </c>
      <c r="DJ305" s="7">
        <f t="shared" si="934"/>
        <v>0.15</v>
      </c>
      <c r="DK305" s="7">
        <f t="shared" si="935"/>
        <v>0.15</v>
      </c>
      <c r="DL305" s="7">
        <f t="shared" si="936"/>
        <v>0.3</v>
      </c>
      <c r="DM305" s="7">
        <f t="shared" si="937"/>
        <v>0.3</v>
      </c>
      <c r="DN305" s="7">
        <f t="shared" si="938"/>
        <v>0.3</v>
      </c>
      <c r="DO305" s="7">
        <f t="shared" si="939"/>
        <v>0.3</v>
      </c>
      <c r="DP305" s="7">
        <f>IF(MIN(Data[[#This Row],[¿El agente demuestra escucha activa durante la gestión?6]:[¿El agente parafrasea para confirmar entendimiento?9]])=0,0,30%)</f>
        <v>0.3</v>
      </c>
      <c r="DQ305" s="7">
        <f t="shared" si="940"/>
        <v>0.3</v>
      </c>
      <c r="DR305" s="7">
        <f t="shared" si="941"/>
        <v>0.3</v>
      </c>
      <c r="DS305" s="7">
        <f t="shared" si="942"/>
        <v>0.3</v>
      </c>
      <c r="DT305" s="7">
        <f t="shared" si="943"/>
        <v>0.3</v>
      </c>
      <c r="DU305" s="7">
        <f>IF(MIN(Data[[#This Row],[¿El agente adapta su comunicación al cliente?11]:[¿El agente utiliza el plural corporativo correctamente?14]])=0,0,30%)</f>
        <v>0.3</v>
      </c>
      <c r="DV305" s="7">
        <f t="shared" si="944"/>
        <v>0.25</v>
      </c>
      <c r="DW305" s="7">
        <f t="shared" si="945"/>
        <v>0.25</v>
      </c>
      <c r="DX305" s="7">
        <f t="shared" si="946"/>
        <v>1</v>
      </c>
      <c r="DY305" s="7">
        <f t="shared" si="947"/>
        <v>1</v>
      </c>
      <c r="DZ305" s="7">
        <f t="shared" si="948"/>
        <v>1</v>
      </c>
      <c r="EA305" s="7">
        <f t="shared" si="949"/>
        <v>1</v>
      </c>
      <c r="EB305" s="7">
        <f t="shared" si="950"/>
        <v>1</v>
      </c>
      <c r="EC305" s="7">
        <f t="shared" si="951"/>
        <v>1</v>
      </c>
      <c r="ED305" s="7">
        <f t="shared" si="952"/>
        <v>1</v>
      </c>
      <c r="EE305" s="7">
        <f t="shared" si="953"/>
        <v>1</v>
      </c>
      <c r="EF305" s="7">
        <f>IF(SUM(Data[[#This Row],[¿El agente presenta correctamente los beneficios del producto?23]:[¿El agente comunica beneficios emocionales al cliente?24]])=200%,100%,0%)</f>
        <v>1</v>
      </c>
      <c r="EG305" s="7">
        <f t="shared" si="954"/>
        <v>1</v>
      </c>
      <c r="EH305" s="7">
        <f t="shared" si="955"/>
        <v>1</v>
      </c>
      <c r="EI305" s="7">
        <f t="shared" si="956"/>
        <v>1</v>
      </c>
      <c r="EJ305" s="7">
        <f t="shared" si="957"/>
        <v>1</v>
      </c>
      <c r="EK305" s="7">
        <f t="shared" si="958"/>
        <v>1</v>
      </c>
      <c r="EL305" s="7">
        <f>+Data[[#This Row],[¿El agente explica los términos y condiciones del servicio?28]]</f>
        <v>1</v>
      </c>
      <c r="EM305" s="7">
        <f t="shared" si="959"/>
        <v>1</v>
      </c>
      <c r="EN305" s="7">
        <f>+Data[[#This Row],[¿El agente identifica correctamente la solicitud del cliente? 2]]</f>
        <v>1</v>
      </c>
      <c r="EO305" s="7">
        <f t="shared" si="960"/>
        <v>1</v>
      </c>
      <c r="EP305" s="7">
        <f t="shared" si="961"/>
        <v>1</v>
      </c>
      <c r="EQ305" s="7">
        <f t="shared" si="962"/>
        <v>1</v>
      </c>
      <c r="ER305" s="7">
        <f t="shared" si="963"/>
        <v>1</v>
      </c>
      <c r="ES305" s="7">
        <f t="shared" si="964"/>
        <v>1</v>
      </c>
      <c r="ET305" s="7">
        <f t="shared" si="965"/>
        <v>1</v>
      </c>
      <c r="EU305" s="7">
        <f t="shared" si="966"/>
        <v>1</v>
      </c>
      <c r="EV305" s="7">
        <f t="shared" si="967"/>
        <v>1</v>
      </c>
      <c r="EW305" s="7">
        <f t="shared" si="968"/>
        <v>1</v>
      </c>
      <c r="EX305" s="7">
        <f t="shared" si="969"/>
        <v>1</v>
      </c>
      <c r="EY305" s="7">
        <f t="shared" si="970"/>
        <v>1</v>
      </c>
      <c r="EZ305" s="7">
        <f t="shared" si="971"/>
        <v>1</v>
      </c>
      <c r="FA305" s="7">
        <f t="shared" si="972"/>
        <v>1</v>
      </c>
      <c r="FB305" s="7">
        <f t="shared" si="973"/>
        <v>1</v>
      </c>
      <c r="FC305" s="7">
        <f t="shared" si="974"/>
        <v>1</v>
      </c>
      <c r="FD305" s="7">
        <f t="shared" si="975"/>
        <v>1</v>
      </c>
      <c r="FE305" s="7">
        <f t="shared" si="976"/>
        <v>1</v>
      </c>
      <c r="FF305" s="7">
        <f t="shared" si="977"/>
        <v>1</v>
      </c>
      <c r="FG305" s="7">
        <f t="shared" si="978"/>
        <v>1</v>
      </c>
      <c r="FH305" s="7">
        <f t="shared" si="979"/>
        <v>0</v>
      </c>
      <c r="FI305" s="7">
        <f t="shared" si="980"/>
        <v>0</v>
      </c>
      <c r="FJ305" s="7">
        <f t="shared" si="981"/>
        <v>0</v>
      </c>
      <c r="FK305" s="7">
        <f t="shared" si="982"/>
        <v>1</v>
      </c>
      <c r="FL305" s="7">
        <f>+Data[[#This Row],[¿El agente gestiona la oferta según la campaña vigente?48]]</f>
        <v>1</v>
      </c>
      <c r="FM305" s="7">
        <f t="shared" si="983"/>
        <v>1</v>
      </c>
      <c r="FN305" s="7">
        <f t="shared" si="984"/>
        <v>1</v>
      </c>
      <c r="FO305" s="7">
        <f t="shared" si="985"/>
        <v>1</v>
      </c>
      <c r="FP305" s="7">
        <f t="shared" si="986"/>
        <v>1</v>
      </c>
      <c r="FQ305" s="7">
        <f t="shared" si="987"/>
        <v>1</v>
      </c>
      <c r="FR305" s="7">
        <f>+Data[[#This Row],[¿El agente registra correctamente todas las interacciones?52]]</f>
        <v>1</v>
      </c>
      <c r="FS305" s="7">
        <f t="shared" si="988"/>
        <v>0</v>
      </c>
      <c r="FT305" s="7">
        <f t="shared" si="989"/>
        <v>1</v>
      </c>
      <c r="FU305" s="7">
        <f>+Data[[#This Row],[¿El agente confirma la titularidad del cliente adecuadamente?53]]</f>
        <v>1</v>
      </c>
      <c r="FV305" s="242">
        <f t="shared" si="990"/>
        <v>1</v>
      </c>
      <c r="FW305" s="242">
        <f t="shared" si="991"/>
        <v>1</v>
      </c>
      <c r="FX305" s="7">
        <f t="shared" si="992"/>
        <v>1</v>
      </c>
      <c r="FY305" s="242">
        <f t="shared" si="993"/>
        <v>1</v>
      </c>
      <c r="FZ305" s="7">
        <f>+Data[[#This Row],[¿El agente evita compartir información sensible?56]]</f>
        <v>1</v>
      </c>
      <c r="GA305" s="7">
        <f t="shared" si="994"/>
        <v>1</v>
      </c>
      <c r="GB305" s="7">
        <f t="shared" si="995"/>
        <v>0.1</v>
      </c>
      <c r="GC305" s="7">
        <f t="shared" si="996"/>
        <v>0.3</v>
      </c>
      <c r="GD305" s="234">
        <f t="shared" si="997"/>
        <v>0</v>
      </c>
      <c r="GE305" s="234">
        <f t="shared" si="998"/>
        <v>0.3</v>
      </c>
      <c r="GF305" s="7">
        <f t="shared" si="999"/>
        <v>0.7</v>
      </c>
      <c r="GG305">
        <f>1</f>
        <v>1</v>
      </c>
      <c r="GH305">
        <f t="shared" si="1000"/>
        <v>1</v>
      </c>
      <c r="GI305" t="str">
        <f t="shared" si="1001"/>
        <v/>
      </c>
      <c r="GJ305" t="str">
        <f t="shared" si="1002"/>
        <v/>
      </c>
      <c r="GK305" t="str">
        <f t="shared" si="1003"/>
        <v/>
      </c>
      <c r="GN305" t="str">
        <f t="shared" si="1004"/>
        <v/>
      </c>
      <c r="GO305" t="str">
        <f t="shared" si="1005"/>
        <v/>
      </c>
      <c r="GP305" t="str">
        <f t="shared" si="1006"/>
        <v/>
      </c>
      <c r="GQ305" t="str">
        <f t="shared" si="1007"/>
        <v/>
      </c>
      <c r="GR305" t="str">
        <f t="shared" si="1008"/>
        <v/>
      </c>
      <c r="GS305" t="str">
        <f t="shared" si="1009"/>
        <v/>
      </c>
      <c r="GT305" t="str">
        <f t="shared" si="1010"/>
        <v/>
      </c>
      <c r="GU305" t="e">
        <f>IF(#REF!="No",#REF!,"")</f>
        <v>#REF!</v>
      </c>
      <c r="GV305" t="str">
        <f t="shared" si="1011"/>
        <v/>
      </c>
      <c r="GW305" t="str">
        <f t="shared" si="1012"/>
        <v/>
      </c>
      <c r="GX305" t="str">
        <f t="shared" si="1013"/>
        <v/>
      </c>
      <c r="GY305" t="str">
        <f t="shared" si="1014"/>
        <v/>
      </c>
      <c r="GZ305" t="str">
        <f t="shared" si="1015"/>
        <v/>
      </c>
      <c r="HA305" t="str">
        <f t="shared" si="1016"/>
        <v/>
      </c>
      <c r="HB305" t="str">
        <f t="shared" si="1017"/>
        <v/>
      </c>
      <c r="HC305" t="str">
        <f t="shared" si="1018"/>
        <v/>
      </c>
      <c r="HD305" t="str">
        <f t="shared" si="1019"/>
        <v/>
      </c>
      <c r="HE305" t="str">
        <f t="shared" si="1020"/>
        <v/>
      </c>
      <c r="HF305" t="str">
        <f t="shared" si="1021"/>
        <v/>
      </c>
      <c r="HG305" t="str">
        <f t="shared" si="1022"/>
        <v/>
      </c>
      <c r="HH305" t="str">
        <f t="shared" si="1023"/>
        <v/>
      </c>
      <c r="HI305" t="str">
        <f t="shared" si="1024"/>
        <v/>
      </c>
      <c r="HJ305" t="str">
        <f t="shared" si="1025"/>
        <v/>
      </c>
      <c r="HK305" t="str">
        <f t="shared" si="1026"/>
        <v/>
      </c>
      <c r="HL305" t="str">
        <f t="shared" si="1027"/>
        <v/>
      </c>
      <c r="HM305" t="str">
        <f t="shared" si="1028"/>
        <v/>
      </c>
      <c r="HN305" t="str">
        <f t="shared" si="1029"/>
        <v/>
      </c>
      <c r="HO305" t="str">
        <f t="shared" si="1030"/>
        <v/>
      </c>
      <c r="HP305" t="str">
        <f t="shared" si="1031"/>
        <v/>
      </c>
      <c r="HQ305" t="e">
        <f>IF(#REF!="No",#REF!,"")</f>
        <v>#REF!</v>
      </c>
      <c r="HR305" t="e">
        <f>IF(#REF!="No",#REF!,"")</f>
        <v>#REF!</v>
      </c>
      <c r="HS305" t="str">
        <f t="shared" si="1032"/>
        <v/>
      </c>
      <c r="HT305" t="str">
        <f t="shared" si="1033"/>
        <v/>
      </c>
      <c r="HU305" t="str">
        <f t="shared" si="1034"/>
        <v/>
      </c>
      <c r="HV305" t="str">
        <f t="shared" si="1035"/>
        <v/>
      </c>
      <c r="HW305" t="str">
        <f t="shared" si="1036"/>
        <v xml:space="preserve">¿El agente realiza seguimiento adecuado al caso o solicitud? </v>
      </c>
      <c r="HX305" t="str">
        <f t="shared" si="1037"/>
        <v xml:space="preserve">¿El agente maneja correctamente las objeciones del cliente? </v>
      </c>
      <c r="HY305" t="str">
        <f t="shared" si="1038"/>
        <v/>
      </c>
      <c r="HZ305" t="str">
        <f t="shared" si="1039"/>
        <v/>
      </c>
      <c r="IA305" t="str">
        <f t="shared" si="1040"/>
        <v/>
      </c>
      <c r="IB305" t="str">
        <f t="shared" si="1041"/>
        <v/>
      </c>
      <c r="IC305" t="str">
        <f t="shared" si="1042"/>
        <v/>
      </c>
      <c r="ID305" t="str">
        <f t="shared" si="1043"/>
        <v/>
      </c>
      <c r="IE305" t="str">
        <f t="shared" si="1044"/>
        <v/>
      </c>
      <c r="IF305" t="str">
        <f t="shared" si="1045"/>
        <v/>
      </c>
      <c r="IG305" t="str">
        <f t="shared" si="1046"/>
        <v/>
      </c>
      <c r="IH305" t="str">
        <f>A305&amp;" "&amp;F305&amp;" "&amp;Data[[#This Row],[mes]]</f>
        <v>Jose Luis Reyes Pitti Outbound jun-26</v>
      </c>
      <c r="II305">
        <f t="shared" si="1047"/>
        <v>1</v>
      </c>
      <c r="IJ305">
        <f t="shared" si="1048"/>
        <v>1</v>
      </c>
      <c r="IK305">
        <f>IF(Data[[#This Row],[Muestra Critica]]&gt;0,Data[[#This Row],[Muestra Critica]],"")</f>
        <v>1</v>
      </c>
      <c r="IL305">
        <f>IF(IK305="","",COUNTIF($IK$3:$IK721,IK305))</f>
        <v>397</v>
      </c>
      <c r="IM305">
        <f t="shared" si="1049"/>
        <v>0</v>
      </c>
      <c r="IN305" t="str">
        <f t="shared" si="839"/>
        <v>jun-26</v>
      </c>
      <c r="IS305" t="str">
        <f ca="1">IFERROR(_xlfn.XLOOKUP(A:A,HC!B:B,HC!E:E,,0),0)</f>
        <v>&gt; 60 dias</v>
      </c>
    </row>
    <row r="306" spans="1:253" ht="15.5">
      <c r="A306" s="235" t="s">
        <v>312</v>
      </c>
      <c r="B306" s="235">
        <v>67151207</v>
      </c>
      <c r="C306" s="236">
        <v>46195</v>
      </c>
      <c r="D306" s="235" t="s">
        <v>441</v>
      </c>
      <c r="E306" s="205" t="s">
        <v>432</v>
      </c>
      <c r="F306" s="235" t="s">
        <v>32</v>
      </c>
      <c r="G306" s="235" t="s">
        <v>436</v>
      </c>
      <c r="H306" s="235" t="s">
        <v>526</v>
      </c>
      <c r="I306" s="237" t="s">
        <v>447</v>
      </c>
      <c r="J306" s="78" t="s">
        <v>33</v>
      </c>
      <c r="K306" s="78" t="s">
        <v>33</v>
      </c>
      <c r="L306" s="78" t="s">
        <v>33</v>
      </c>
      <c r="M306" s="78" t="s">
        <v>33</v>
      </c>
      <c r="N306" s="78" t="s">
        <v>33</v>
      </c>
      <c r="O306" s="78" t="s">
        <v>33</v>
      </c>
      <c r="P306" s="78" t="s">
        <v>33</v>
      </c>
      <c r="Q306" s="78" t="s">
        <v>33</v>
      </c>
      <c r="R306" s="78" t="s">
        <v>33</v>
      </c>
      <c r="S306" s="78" t="s">
        <v>33</v>
      </c>
      <c r="T306" s="78" t="s">
        <v>33</v>
      </c>
      <c r="U306" s="78" t="s">
        <v>33</v>
      </c>
      <c r="V306" s="78" t="s">
        <v>33</v>
      </c>
      <c r="W306" s="78" t="s">
        <v>33</v>
      </c>
      <c r="X306" s="78" t="s">
        <v>33</v>
      </c>
      <c r="Y306" t="s">
        <v>33</v>
      </c>
      <c r="Z306" t="s">
        <v>33</v>
      </c>
      <c r="AA306" t="s">
        <v>33</v>
      </c>
      <c r="AB306" t="s">
        <v>33</v>
      </c>
      <c r="AC306" t="s">
        <v>33</v>
      </c>
      <c r="AD306" t="s">
        <v>33</v>
      </c>
      <c r="AE306" t="s">
        <v>33</v>
      </c>
      <c r="AF306" t="s">
        <v>33</v>
      </c>
      <c r="AG306" t="s">
        <v>33</v>
      </c>
      <c r="AH306" t="s">
        <v>33</v>
      </c>
      <c r="AI306" t="s">
        <v>33</v>
      </c>
      <c r="AJ306" t="s">
        <v>33</v>
      </c>
      <c r="AK306" t="s">
        <v>33</v>
      </c>
      <c r="AL306" t="s">
        <v>33</v>
      </c>
      <c r="AM306" t="s">
        <v>33</v>
      </c>
      <c r="AN306" t="s">
        <v>33</v>
      </c>
      <c r="AO306" t="s">
        <v>33</v>
      </c>
      <c r="AP306" t="s">
        <v>33</v>
      </c>
      <c r="AQ306" s="169" t="s">
        <v>33</v>
      </c>
      <c r="AR306" t="s">
        <v>33</v>
      </c>
      <c r="AS306" t="s">
        <v>34</v>
      </c>
      <c r="AT306" t="s">
        <v>33</v>
      </c>
      <c r="AU306" t="s">
        <v>33</v>
      </c>
      <c r="AV306" t="s">
        <v>34</v>
      </c>
      <c r="AW306" t="s">
        <v>33</v>
      </c>
      <c r="AX306" t="s">
        <v>33</v>
      </c>
      <c r="AY306" t="s">
        <v>33</v>
      </c>
      <c r="AZ306" t="s">
        <v>33</v>
      </c>
      <c r="BA306" t="s">
        <v>33</v>
      </c>
      <c r="BB306" t="s">
        <v>33</v>
      </c>
      <c r="BC306" t="s">
        <v>33</v>
      </c>
      <c r="BD306" t="s">
        <v>33</v>
      </c>
      <c r="BE306" t="s">
        <v>33</v>
      </c>
      <c r="BF306" t="s">
        <v>33</v>
      </c>
      <c r="BH306" s="233" t="str">
        <f>Data[[#This Row],[Tipo de Muestra]]</f>
        <v>Critica</v>
      </c>
      <c r="BK306">
        <f t="shared" si="883"/>
        <v>1</v>
      </c>
      <c r="BL306">
        <f t="shared" si="884"/>
        <v>1</v>
      </c>
      <c r="BM306">
        <f t="shared" si="885"/>
        <v>1</v>
      </c>
      <c r="BN306">
        <f t="shared" si="886"/>
        <v>1</v>
      </c>
      <c r="BO306">
        <f t="shared" si="887"/>
        <v>1</v>
      </c>
      <c r="BP306">
        <f t="shared" si="888"/>
        <v>1</v>
      </c>
      <c r="BQ306">
        <f t="shared" si="889"/>
        <v>1</v>
      </c>
      <c r="BR306">
        <f t="shared" si="890"/>
        <v>1</v>
      </c>
      <c r="BS306">
        <f t="shared" si="891"/>
        <v>1</v>
      </c>
      <c r="BT306">
        <f t="shared" si="892"/>
        <v>1</v>
      </c>
      <c r="BU306">
        <f t="shared" si="893"/>
        <v>1</v>
      </c>
      <c r="BV306">
        <f t="shared" si="894"/>
        <v>1</v>
      </c>
      <c r="BW306">
        <f t="shared" si="895"/>
        <v>1</v>
      </c>
      <c r="BX306">
        <f t="shared" si="896"/>
        <v>1</v>
      </c>
      <c r="BY306">
        <f t="shared" si="897"/>
        <v>1</v>
      </c>
      <c r="BZ306">
        <f t="shared" si="898"/>
        <v>1</v>
      </c>
      <c r="CA306">
        <f t="shared" si="899"/>
        <v>1</v>
      </c>
      <c r="CB306">
        <f t="shared" si="900"/>
        <v>1</v>
      </c>
      <c r="CC306">
        <f t="shared" si="901"/>
        <v>1</v>
      </c>
      <c r="CD306">
        <f t="shared" si="902"/>
        <v>1</v>
      </c>
      <c r="CE306">
        <f t="shared" si="903"/>
        <v>1</v>
      </c>
      <c r="CF306">
        <f t="shared" si="904"/>
        <v>1</v>
      </c>
      <c r="CG306">
        <f t="shared" si="905"/>
        <v>1</v>
      </c>
      <c r="CH306">
        <f t="shared" si="906"/>
        <v>1</v>
      </c>
      <c r="CI306">
        <f t="shared" si="907"/>
        <v>1</v>
      </c>
      <c r="CJ306">
        <f t="shared" si="908"/>
        <v>1</v>
      </c>
      <c r="CK306">
        <f t="shared" si="909"/>
        <v>1</v>
      </c>
      <c r="CL306">
        <f t="shared" si="910"/>
        <v>1</v>
      </c>
      <c r="CM306">
        <f t="shared" si="911"/>
        <v>1</v>
      </c>
      <c r="CN306">
        <f t="shared" si="912"/>
        <v>1</v>
      </c>
      <c r="CO306">
        <f t="shared" si="913"/>
        <v>1</v>
      </c>
      <c r="CP306">
        <f t="shared" si="914"/>
        <v>1</v>
      </c>
      <c r="CQ306">
        <f t="shared" si="915"/>
        <v>1</v>
      </c>
      <c r="CR306">
        <f t="shared" si="916"/>
        <v>1</v>
      </c>
      <c r="CS306">
        <f t="shared" si="917"/>
        <v>0</v>
      </c>
      <c r="CT306">
        <f t="shared" si="918"/>
        <v>1</v>
      </c>
      <c r="CU306">
        <f t="shared" si="919"/>
        <v>1</v>
      </c>
      <c r="CV306">
        <f t="shared" si="920"/>
        <v>0</v>
      </c>
      <c r="CW306">
        <f t="shared" si="921"/>
        <v>1</v>
      </c>
      <c r="CX306">
        <f t="shared" si="922"/>
        <v>1</v>
      </c>
      <c r="CY306">
        <f t="shared" si="923"/>
        <v>1</v>
      </c>
      <c r="CZ306">
        <f t="shared" si="924"/>
        <v>1</v>
      </c>
      <c r="DA306">
        <f t="shared" si="925"/>
        <v>1</v>
      </c>
      <c r="DB306">
        <f t="shared" si="926"/>
        <v>1</v>
      </c>
      <c r="DC306">
        <f t="shared" si="927"/>
        <v>1</v>
      </c>
      <c r="DD306">
        <f t="shared" si="928"/>
        <v>1</v>
      </c>
      <c r="DE306">
        <f t="shared" si="929"/>
        <v>1</v>
      </c>
      <c r="DF306">
        <f t="shared" si="930"/>
        <v>1</v>
      </c>
      <c r="DG306">
        <f t="shared" si="931"/>
        <v>1</v>
      </c>
      <c r="DH306" s="7">
        <f t="shared" si="932"/>
        <v>0.15</v>
      </c>
      <c r="DI306" s="7">
        <f t="shared" si="933"/>
        <v>0.15</v>
      </c>
      <c r="DJ306" s="7">
        <f t="shared" si="934"/>
        <v>0.15</v>
      </c>
      <c r="DK306" s="7">
        <f t="shared" si="935"/>
        <v>0.15</v>
      </c>
      <c r="DL306" s="7">
        <f t="shared" si="936"/>
        <v>0.3</v>
      </c>
      <c r="DM306" s="7">
        <f t="shared" si="937"/>
        <v>0.3</v>
      </c>
      <c r="DN306" s="7">
        <f t="shared" si="938"/>
        <v>0.3</v>
      </c>
      <c r="DO306" s="7">
        <f t="shared" si="939"/>
        <v>0.3</v>
      </c>
      <c r="DP306" s="7">
        <f>IF(MIN(Data[[#This Row],[¿El agente demuestra escucha activa durante la gestión?6]:[¿El agente parafrasea para confirmar entendimiento?9]])=0,0,30%)</f>
        <v>0.3</v>
      </c>
      <c r="DQ306" s="7">
        <f t="shared" si="940"/>
        <v>0.3</v>
      </c>
      <c r="DR306" s="7">
        <f t="shared" si="941"/>
        <v>0.3</v>
      </c>
      <c r="DS306" s="7">
        <f t="shared" si="942"/>
        <v>0.3</v>
      </c>
      <c r="DT306" s="7">
        <f t="shared" si="943"/>
        <v>0.3</v>
      </c>
      <c r="DU306" s="7">
        <f>IF(MIN(Data[[#This Row],[¿El agente adapta su comunicación al cliente?11]:[¿El agente utiliza el plural corporativo correctamente?14]])=0,0,30%)</f>
        <v>0.3</v>
      </c>
      <c r="DV306" s="7">
        <f t="shared" si="944"/>
        <v>0.25</v>
      </c>
      <c r="DW306" s="7">
        <f t="shared" si="945"/>
        <v>0.25</v>
      </c>
      <c r="DX306" s="7">
        <f t="shared" si="946"/>
        <v>1</v>
      </c>
      <c r="DY306" s="7">
        <f t="shared" si="947"/>
        <v>1</v>
      </c>
      <c r="DZ306" s="7">
        <f t="shared" si="948"/>
        <v>1</v>
      </c>
      <c r="EA306" s="7">
        <f t="shared" si="949"/>
        <v>1</v>
      </c>
      <c r="EB306" s="7">
        <f t="shared" si="950"/>
        <v>1</v>
      </c>
      <c r="EC306" s="7">
        <f t="shared" si="951"/>
        <v>1</v>
      </c>
      <c r="ED306" s="7">
        <f t="shared" si="952"/>
        <v>1</v>
      </c>
      <c r="EE306" s="7">
        <f t="shared" si="953"/>
        <v>1</v>
      </c>
      <c r="EF306" s="7">
        <f>IF(SUM(Data[[#This Row],[¿El agente presenta correctamente los beneficios del producto?23]:[¿El agente comunica beneficios emocionales al cliente?24]])=200%,100%,0%)</f>
        <v>1</v>
      </c>
      <c r="EG306" s="7">
        <f t="shared" si="954"/>
        <v>1</v>
      </c>
      <c r="EH306" s="7">
        <f t="shared" si="955"/>
        <v>1</v>
      </c>
      <c r="EI306" s="7">
        <f t="shared" si="956"/>
        <v>1</v>
      </c>
      <c r="EJ306" s="7">
        <f t="shared" si="957"/>
        <v>1</v>
      </c>
      <c r="EK306" s="7">
        <f t="shared" si="958"/>
        <v>1</v>
      </c>
      <c r="EL306" s="7">
        <f>+Data[[#This Row],[¿El agente explica los términos y condiciones del servicio?28]]</f>
        <v>1</v>
      </c>
      <c r="EM306" s="7">
        <f t="shared" si="959"/>
        <v>1</v>
      </c>
      <c r="EN306" s="7">
        <f>+Data[[#This Row],[¿El agente identifica correctamente la solicitud del cliente? 2]]</f>
        <v>1</v>
      </c>
      <c r="EO306" s="7">
        <f t="shared" si="960"/>
        <v>1</v>
      </c>
      <c r="EP306" s="7">
        <f t="shared" si="961"/>
        <v>1</v>
      </c>
      <c r="EQ306" s="7">
        <f t="shared" si="962"/>
        <v>1</v>
      </c>
      <c r="ER306" s="7">
        <f t="shared" si="963"/>
        <v>1</v>
      </c>
      <c r="ES306" s="7">
        <f t="shared" si="964"/>
        <v>1</v>
      </c>
      <c r="ET306" s="7">
        <f t="shared" si="965"/>
        <v>1</v>
      </c>
      <c r="EU306" s="7">
        <f t="shared" si="966"/>
        <v>1</v>
      </c>
      <c r="EV306" s="7">
        <f t="shared" si="967"/>
        <v>1</v>
      </c>
      <c r="EW306" s="7">
        <f t="shared" si="968"/>
        <v>1</v>
      </c>
      <c r="EX306" s="7">
        <f t="shared" si="969"/>
        <v>1</v>
      </c>
      <c r="EY306" s="7">
        <f t="shared" si="970"/>
        <v>1</v>
      </c>
      <c r="EZ306" s="7">
        <f t="shared" si="971"/>
        <v>1</v>
      </c>
      <c r="FA306" s="7">
        <f t="shared" si="972"/>
        <v>1</v>
      </c>
      <c r="FB306" s="7">
        <f t="shared" si="973"/>
        <v>1</v>
      </c>
      <c r="FC306" s="7">
        <f t="shared" si="974"/>
        <v>1</v>
      </c>
      <c r="FD306" s="7">
        <f t="shared" si="975"/>
        <v>1</v>
      </c>
      <c r="FE306" s="7">
        <f t="shared" si="976"/>
        <v>0</v>
      </c>
      <c r="FF306" s="7">
        <f t="shared" si="977"/>
        <v>1</v>
      </c>
      <c r="FG306" s="7">
        <f t="shared" si="978"/>
        <v>1</v>
      </c>
      <c r="FH306" s="7">
        <f t="shared" si="979"/>
        <v>0</v>
      </c>
      <c r="FI306" s="7">
        <f t="shared" si="980"/>
        <v>1</v>
      </c>
      <c r="FJ306" s="7">
        <f t="shared" si="981"/>
        <v>0</v>
      </c>
      <c r="FK306" s="7">
        <f t="shared" si="982"/>
        <v>1</v>
      </c>
      <c r="FL306" s="7">
        <f>+Data[[#This Row],[¿El agente gestiona la oferta según la campaña vigente?48]]</f>
        <v>1</v>
      </c>
      <c r="FM306" s="7">
        <f t="shared" si="983"/>
        <v>1</v>
      </c>
      <c r="FN306" s="7">
        <f t="shared" si="984"/>
        <v>1</v>
      </c>
      <c r="FO306" s="7">
        <f t="shared" si="985"/>
        <v>1</v>
      </c>
      <c r="FP306" s="7">
        <f t="shared" si="986"/>
        <v>1</v>
      </c>
      <c r="FQ306" s="7">
        <f t="shared" si="987"/>
        <v>1</v>
      </c>
      <c r="FR306" s="7">
        <f>+Data[[#This Row],[¿El agente registra correctamente todas las interacciones?52]]</f>
        <v>1</v>
      </c>
      <c r="FS306" s="7">
        <f t="shared" si="988"/>
        <v>0</v>
      </c>
      <c r="FT306" s="7">
        <f t="shared" si="989"/>
        <v>1</v>
      </c>
      <c r="FU306" s="7">
        <f>+Data[[#This Row],[¿El agente confirma la titularidad del cliente adecuadamente?53]]</f>
        <v>1</v>
      </c>
      <c r="FV306" s="242">
        <f t="shared" si="990"/>
        <v>1</v>
      </c>
      <c r="FW306" s="242">
        <f t="shared" si="991"/>
        <v>1</v>
      </c>
      <c r="FX306" s="7">
        <f t="shared" si="992"/>
        <v>1</v>
      </c>
      <c r="FY306" s="242">
        <f t="shared" si="993"/>
        <v>1</v>
      </c>
      <c r="FZ306" s="7">
        <f>+Data[[#This Row],[¿El agente evita compartir información sensible?56]]</f>
        <v>1</v>
      </c>
      <c r="GA306" s="7">
        <f t="shared" si="994"/>
        <v>1</v>
      </c>
      <c r="GB306" s="7">
        <f t="shared" si="995"/>
        <v>0.1</v>
      </c>
      <c r="GC306" s="7">
        <f t="shared" si="996"/>
        <v>0.3</v>
      </c>
      <c r="GD306" s="234">
        <f t="shared" si="997"/>
        <v>0</v>
      </c>
      <c r="GE306" s="234">
        <f t="shared" si="998"/>
        <v>0.3</v>
      </c>
      <c r="GF306" s="7">
        <f t="shared" si="999"/>
        <v>0.7</v>
      </c>
      <c r="GG306">
        <f>1</f>
        <v>1</v>
      </c>
      <c r="GH306">
        <f t="shared" si="1000"/>
        <v>1</v>
      </c>
      <c r="GI306" t="str">
        <f t="shared" si="1001"/>
        <v/>
      </c>
      <c r="GJ306" t="str">
        <f t="shared" si="1002"/>
        <v/>
      </c>
      <c r="GK306" t="str">
        <f t="shared" si="1003"/>
        <v/>
      </c>
      <c r="GN306" t="str">
        <f t="shared" si="1004"/>
        <v/>
      </c>
      <c r="GO306" t="str">
        <f t="shared" si="1005"/>
        <v/>
      </c>
      <c r="GP306" t="str">
        <f t="shared" si="1006"/>
        <v/>
      </c>
      <c r="GQ306" t="str">
        <f t="shared" si="1007"/>
        <v/>
      </c>
      <c r="GR306" t="str">
        <f t="shared" si="1008"/>
        <v/>
      </c>
      <c r="GS306" t="str">
        <f t="shared" si="1009"/>
        <v/>
      </c>
      <c r="GT306" t="str">
        <f t="shared" si="1010"/>
        <v/>
      </c>
      <c r="GU306" t="e">
        <f>IF(#REF!="No",#REF!,"")</f>
        <v>#REF!</v>
      </c>
      <c r="GV306" t="str">
        <f t="shared" si="1011"/>
        <v/>
      </c>
      <c r="GW306" t="str">
        <f t="shared" si="1012"/>
        <v/>
      </c>
      <c r="GX306" t="str">
        <f t="shared" si="1013"/>
        <v/>
      </c>
      <c r="GY306" t="str">
        <f t="shared" si="1014"/>
        <v/>
      </c>
      <c r="GZ306" t="str">
        <f t="shared" si="1015"/>
        <v/>
      </c>
      <c r="HA306" t="str">
        <f t="shared" si="1016"/>
        <v/>
      </c>
      <c r="HB306" t="str">
        <f t="shared" si="1017"/>
        <v/>
      </c>
      <c r="HC306" t="str">
        <f t="shared" si="1018"/>
        <v/>
      </c>
      <c r="HD306" t="str">
        <f t="shared" si="1019"/>
        <v/>
      </c>
      <c r="HE306" t="str">
        <f t="shared" si="1020"/>
        <v/>
      </c>
      <c r="HF306" t="str">
        <f t="shared" si="1021"/>
        <v/>
      </c>
      <c r="HG306" t="str">
        <f t="shared" si="1022"/>
        <v/>
      </c>
      <c r="HH306" t="str">
        <f t="shared" si="1023"/>
        <v/>
      </c>
      <c r="HI306" t="str">
        <f t="shared" si="1024"/>
        <v/>
      </c>
      <c r="HJ306" t="str">
        <f t="shared" si="1025"/>
        <v/>
      </c>
      <c r="HK306" t="str">
        <f t="shared" si="1026"/>
        <v/>
      </c>
      <c r="HL306" t="str">
        <f t="shared" si="1027"/>
        <v/>
      </c>
      <c r="HM306" t="str">
        <f t="shared" si="1028"/>
        <v/>
      </c>
      <c r="HN306" t="str">
        <f t="shared" si="1029"/>
        <v/>
      </c>
      <c r="HO306" t="str">
        <f t="shared" si="1030"/>
        <v/>
      </c>
      <c r="HP306" t="str">
        <f t="shared" si="1031"/>
        <v/>
      </c>
      <c r="HQ306" t="e">
        <f>IF(#REF!="No",#REF!,"")</f>
        <v>#REF!</v>
      </c>
      <c r="HR306" t="e">
        <f>IF(#REF!="No",#REF!,"")</f>
        <v>#REF!</v>
      </c>
      <c r="HS306" t="str">
        <f t="shared" si="1032"/>
        <v/>
      </c>
      <c r="HT306" t="str">
        <f t="shared" si="1033"/>
        <v xml:space="preserve">¿El agente realiza venta cruzada cuando corresponde? </v>
      </c>
      <c r="HU306" t="str">
        <f t="shared" si="1034"/>
        <v/>
      </c>
      <c r="HV306" t="str">
        <f t="shared" si="1035"/>
        <v/>
      </c>
      <c r="HW306" t="str">
        <f t="shared" si="1036"/>
        <v xml:space="preserve">¿El agente realiza seguimiento adecuado al caso o solicitud? </v>
      </c>
      <c r="HX306" t="str">
        <f t="shared" si="1037"/>
        <v/>
      </c>
      <c r="HY306" t="str">
        <f t="shared" si="1038"/>
        <v/>
      </c>
      <c r="HZ306" t="str">
        <f t="shared" si="1039"/>
        <v/>
      </c>
      <c r="IA306" t="str">
        <f t="shared" si="1040"/>
        <v/>
      </c>
      <c r="IB306" t="str">
        <f t="shared" si="1041"/>
        <v/>
      </c>
      <c r="IC306" t="str">
        <f t="shared" si="1042"/>
        <v/>
      </c>
      <c r="ID306" t="str">
        <f t="shared" si="1043"/>
        <v/>
      </c>
      <c r="IE306" t="str">
        <f t="shared" si="1044"/>
        <v/>
      </c>
      <c r="IF306" t="str">
        <f t="shared" si="1045"/>
        <v/>
      </c>
      <c r="IG306" t="str">
        <f t="shared" si="1046"/>
        <v/>
      </c>
      <c r="IH306" t="str">
        <f>A306&amp;" "&amp;F306&amp;" "&amp;Data[[#This Row],[mes]]</f>
        <v>Rafael Alejandro Jordan Garrido Outbound jun-26</v>
      </c>
      <c r="II306">
        <f t="shared" si="1047"/>
        <v>1</v>
      </c>
      <c r="IJ306">
        <f t="shared" si="1048"/>
        <v>1</v>
      </c>
      <c r="IK306">
        <f>IF(Data[[#This Row],[Muestra Critica]]&gt;0,Data[[#This Row],[Muestra Critica]],"")</f>
        <v>1</v>
      </c>
      <c r="IL306">
        <f>IF(IK306="","",COUNTIF($IK$3:$IK722,IK306))</f>
        <v>397</v>
      </c>
      <c r="IM306">
        <f t="shared" si="1049"/>
        <v>0</v>
      </c>
      <c r="IN306" t="str">
        <f t="shared" si="839"/>
        <v>jun-26</v>
      </c>
      <c r="IS306" t="str">
        <f ca="1">IFERROR(_xlfn.XLOOKUP(A:A,HC!B:B,HC!E:E,,0),0)</f>
        <v>&gt; 60 dias</v>
      </c>
    </row>
    <row r="307" spans="1:253" ht="15.5">
      <c r="A307" s="235" t="s">
        <v>313</v>
      </c>
      <c r="B307" s="235">
        <v>63376402</v>
      </c>
      <c r="C307" s="236">
        <v>46195</v>
      </c>
      <c r="D307" s="235" t="s">
        <v>441</v>
      </c>
      <c r="E307" s="205" t="s">
        <v>432</v>
      </c>
      <c r="F307" s="235" t="s">
        <v>32</v>
      </c>
      <c r="G307" s="235" t="s">
        <v>436</v>
      </c>
      <c r="H307" s="235" t="s">
        <v>526</v>
      </c>
      <c r="I307" s="237" t="s">
        <v>447</v>
      </c>
      <c r="J307" s="78" t="s">
        <v>33</v>
      </c>
      <c r="K307" s="78" t="s">
        <v>33</v>
      </c>
      <c r="L307" s="78" t="s">
        <v>33</v>
      </c>
      <c r="M307" s="78" t="s">
        <v>33</v>
      </c>
      <c r="N307" s="78" t="s">
        <v>33</v>
      </c>
      <c r="O307" s="78" t="s">
        <v>33</v>
      </c>
      <c r="P307" s="78" t="s">
        <v>33</v>
      </c>
      <c r="Q307" s="78" t="s">
        <v>33</v>
      </c>
      <c r="R307" s="78" t="s">
        <v>33</v>
      </c>
      <c r="S307" s="78" t="s">
        <v>33</v>
      </c>
      <c r="T307" s="78" t="s">
        <v>33</v>
      </c>
      <c r="U307" s="78" t="s">
        <v>33</v>
      </c>
      <c r="V307" s="78" t="s">
        <v>33</v>
      </c>
      <c r="W307" s="78" t="s">
        <v>33</v>
      </c>
      <c r="X307" s="78" t="s">
        <v>33</v>
      </c>
      <c r="Y307" t="s">
        <v>33</v>
      </c>
      <c r="Z307" t="s">
        <v>33</v>
      </c>
      <c r="AA307" t="s">
        <v>33</v>
      </c>
      <c r="AB307" t="s">
        <v>33</v>
      </c>
      <c r="AC307" t="s">
        <v>33</v>
      </c>
      <c r="AD307" t="s">
        <v>33</v>
      </c>
      <c r="AE307" t="s">
        <v>33</v>
      </c>
      <c r="AF307" t="s">
        <v>33</v>
      </c>
      <c r="AG307" t="s">
        <v>33</v>
      </c>
      <c r="AH307" t="s">
        <v>33</v>
      </c>
      <c r="AI307" t="s">
        <v>33</v>
      </c>
      <c r="AJ307" t="s">
        <v>33</v>
      </c>
      <c r="AK307" t="s">
        <v>33</v>
      </c>
      <c r="AL307" t="s">
        <v>33</v>
      </c>
      <c r="AM307" t="s">
        <v>33</v>
      </c>
      <c r="AN307" t="s">
        <v>33</v>
      </c>
      <c r="AO307" t="s">
        <v>33</v>
      </c>
      <c r="AP307" t="s">
        <v>33</v>
      </c>
      <c r="AQ307" s="169" t="s">
        <v>33</v>
      </c>
      <c r="AR307" t="s">
        <v>33</v>
      </c>
      <c r="AS307" t="s">
        <v>34</v>
      </c>
      <c r="AT307" t="s">
        <v>33</v>
      </c>
      <c r="AU307" t="s">
        <v>33</v>
      </c>
      <c r="AV307" t="s">
        <v>34</v>
      </c>
      <c r="AW307" t="s">
        <v>33</v>
      </c>
      <c r="AX307" t="s">
        <v>33</v>
      </c>
      <c r="AY307" t="s">
        <v>33</v>
      </c>
      <c r="AZ307" t="s">
        <v>33</v>
      </c>
      <c r="BA307" t="s">
        <v>33</v>
      </c>
      <c r="BB307" t="s">
        <v>33</v>
      </c>
      <c r="BC307" t="s">
        <v>33</v>
      </c>
      <c r="BD307" t="s">
        <v>33</v>
      </c>
      <c r="BE307" t="s">
        <v>33</v>
      </c>
      <c r="BF307" t="s">
        <v>33</v>
      </c>
      <c r="BH307" s="233" t="str">
        <f>Data[[#This Row],[Tipo de Muestra]]</f>
        <v>Critica</v>
      </c>
      <c r="BK307">
        <f t="shared" si="883"/>
        <v>1</v>
      </c>
      <c r="BL307">
        <f t="shared" si="884"/>
        <v>1</v>
      </c>
      <c r="BM307">
        <f t="shared" si="885"/>
        <v>1</v>
      </c>
      <c r="BN307">
        <f t="shared" si="886"/>
        <v>1</v>
      </c>
      <c r="BO307">
        <f t="shared" si="887"/>
        <v>1</v>
      </c>
      <c r="BP307">
        <f t="shared" si="888"/>
        <v>1</v>
      </c>
      <c r="BQ307">
        <f t="shared" si="889"/>
        <v>1</v>
      </c>
      <c r="BR307">
        <f t="shared" si="890"/>
        <v>1</v>
      </c>
      <c r="BS307">
        <f t="shared" si="891"/>
        <v>1</v>
      </c>
      <c r="BT307">
        <f t="shared" si="892"/>
        <v>1</v>
      </c>
      <c r="BU307">
        <f t="shared" si="893"/>
        <v>1</v>
      </c>
      <c r="BV307">
        <f t="shared" si="894"/>
        <v>1</v>
      </c>
      <c r="BW307">
        <f t="shared" si="895"/>
        <v>1</v>
      </c>
      <c r="BX307">
        <f t="shared" si="896"/>
        <v>1</v>
      </c>
      <c r="BY307">
        <f t="shared" si="897"/>
        <v>1</v>
      </c>
      <c r="BZ307">
        <f t="shared" si="898"/>
        <v>1</v>
      </c>
      <c r="CA307">
        <f t="shared" si="899"/>
        <v>1</v>
      </c>
      <c r="CB307">
        <f t="shared" si="900"/>
        <v>1</v>
      </c>
      <c r="CC307">
        <f t="shared" si="901"/>
        <v>1</v>
      </c>
      <c r="CD307">
        <f t="shared" si="902"/>
        <v>1</v>
      </c>
      <c r="CE307">
        <f t="shared" si="903"/>
        <v>1</v>
      </c>
      <c r="CF307">
        <f t="shared" si="904"/>
        <v>1</v>
      </c>
      <c r="CG307">
        <f t="shared" si="905"/>
        <v>1</v>
      </c>
      <c r="CH307">
        <f t="shared" si="906"/>
        <v>1</v>
      </c>
      <c r="CI307">
        <f t="shared" si="907"/>
        <v>1</v>
      </c>
      <c r="CJ307">
        <f t="shared" si="908"/>
        <v>1</v>
      </c>
      <c r="CK307">
        <f t="shared" si="909"/>
        <v>1</v>
      </c>
      <c r="CL307">
        <f t="shared" si="910"/>
        <v>1</v>
      </c>
      <c r="CM307">
        <f t="shared" si="911"/>
        <v>1</v>
      </c>
      <c r="CN307">
        <f t="shared" si="912"/>
        <v>1</v>
      </c>
      <c r="CO307">
        <f t="shared" si="913"/>
        <v>1</v>
      </c>
      <c r="CP307">
        <f t="shared" si="914"/>
        <v>1</v>
      </c>
      <c r="CQ307">
        <f t="shared" si="915"/>
        <v>1</v>
      </c>
      <c r="CR307">
        <f t="shared" si="916"/>
        <v>1</v>
      </c>
      <c r="CS307">
        <f t="shared" si="917"/>
        <v>0</v>
      </c>
      <c r="CT307">
        <f t="shared" si="918"/>
        <v>1</v>
      </c>
      <c r="CU307">
        <f t="shared" si="919"/>
        <v>1</v>
      </c>
      <c r="CV307">
        <f t="shared" si="920"/>
        <v>0</v>
      </c>
      <c r="CW307">
        <f t="shared" si="921"/>
        <v>1</v>
      </c>
      <c r="CX307">
        <f t="shared" si="922"/>
        <v>1</v>
      </c>
      <c r="CY307">
        <f t="shared" si="923"/>
        <v>1</v>
      </c>
      <c r="CZ307">
        <f t="shared" si="924"/>
        <v>1</v>
      </c>
      <c r="DA307">
        <f t="shared" si="925"/>
        <v>1</v>
      </c>
      <c r="DB307">
        <f t="shared" si="926"/>
        <v>1</v>
      </c>
      <c r="DC307">
        <f t="shared" si="927"/>
        <v>1</v>
      </c>
      <c r="DD307">
        <f t="shared" si="928"/>
        <v>1</v>
      </c>
      <c r="DE307">
        <f t="shared" si="929"/>
        <v>1</v>
      </c>
      <c r="DF307">
        <f t="shared" si="930"/>
        <v>1</v>
      </c>
      <c r="DG307">
        <f t="shared" si="931"/>
        <v>1</v>
      </c>
      <c r="DH307" s="7">
        <f t="shared" si="932"/>
        <v>0.15</v>
      </c>
      <c r="DI307" s="7">
        <f t="shared" si="933"/>
        <v>0.15</v>
      </c>
      <c r="DJ307" s="7">
        <f t="shared" si="934"/>
        <v>0.15</v>
      </c>
      <c r="DK307" s="7">
        <f t="shared" si="935"/>
        <v>0.15</v>
      </c>
      <c r="DL307" s="7">
        <f t="shared" si="936"/>
        <v>0.3</v>
      </c>
      <c r="DM307" s="7">
        <f t="shared" si="937"/>
        <v>0.3</v>
      </c>
      <c r="DN307" s="7">
        <f t="shared" si="938"/>
        <v>0.3</v>
      </c>
      <c r="DO307" s="7">
        <f t="shared" si="939"/>
        <v>0.3</v>
      </c>
      <c r="DP307" s="7">
        <f>IF(MIN(Data[[#This Row],[¿El agente demuestra escucha activa durante la gestión?6]:[¿El agente parafrasea para confirmar entendimiento?9]])=0,0,30%)</f>
        <v>0.3</v>
      </c>
      <c r="DQ307" s="7">
        <f t="shared" si="940"/>
        <v>0.3</v>
      </c>
      <c r="DR307" s="7">
        <f t="shared" si="941"/>
        <v>0.3</v>
      </c>
      <c r="DS307" s="7">
        <f t="shared" si="942"/>
        <v>0.3</v>
      </c>
      <c r="DT307" s="7">
        <f t="shared" si="943"/>
        <v>0.3</v>
      </c>
      <c r="DU307" s="7">
        <f>IF(MIN(Data[[#This Row],[¿El agente adapta su comunicación al cliente?11]:[¿El agente utiliza el plural corporativo correctamente?14]])=0,0,30%)</f>
        <v>0.3</v>
      </c>
      <c r="DV307" s="7">
        <f t="shared" si="944"/>
        <v>0.25</v>
      </c>
      <c r="DW307" s="7">
        <f t="shared" si="945"/>
        <v>0.25</v>
      </c>
      <c r="DX307" s="7">
        <f t="shared" si="946"/>
        <v>1</v>
      </c>
      <c r="DY307" s="7">
        <f t="shared" si="947"/>
        <v>1</v>
      </c>
      <c r="DZ307" s="7">
        <f t="shared" si="948"/>
        <v>1</v>
      </c>
      <c r="EA307" s="7">
        <f t="shared" si="949"/>
        <v>1</v>
      </c>
      <c r="EB307" s="7">
        <f t="shared" si="950"/>
        <v>1</v>
      </c>
      <c r="EC307" s="7">
        <f t="shared" si="951"/>
        <v>1</v>
      </c>
      <c r="ED307" s="7">
        <f t="shared" si="952"/>
        <v>1</v>
      </c>
      <c r="EE307" s="7">
        <f t="shared" si="953"/>
        <v>1</v>
      </c>
      <c r="EF307" s="7">
        <f>IF(SUM(Data[[#This Row],[¿El agente presenta correctamente los beneficios del producto?23]:[¿El agente comunica beneficios emocionales al cliente?24]])=200%,100%,0%)</f>
        <v>1</v>
      </c>
      <c r="EG307" s="7">
        <f t="shared" si="954"/>
        <v>1</v>
      </c>
      <c r="EH307" s="7">
        <f t="shared" si="955"/>
        <v>1</v>
      </c>
      <c r="EI307" s="7">
        <f t="shared" si="956"/>
        <v>1</v>
      </c>
      <c r="EJ307" s="7">
        <f t="shared" si="957"/>
        <v>1</v>
      </c>
      <c r="EK307" s="7">
        <f t="shared" si="958"/>
        <v>1</v>
      </c>
      <c r="EL307" s="7">
        <f>+Data[[#This Row],[¿El agente explica los términos y condiciones del servicio?28]]</f>
        <v>1</v>
      </c>
      <c r="EM307" s="7">
        <f t="shared" si="959"/>
        <v>1</v>
      </c>
      <c r="EN307" s="7">
        <f>+Data[[#This Row],[¿El agente identifica correctamente la solicitud del cliente? 2]]</f>
        <v>1</v>
      </c>
      <c r="EO307" s="7">
        <f t="shared" si="960"/>
        <v>1</v>
      </c>
      <c r="EP307" s="7">
        <f t="shared" si="961"/>
        <v>1</v>
      </c>
      <c r="EQ307" s="7">
        <f t="shared" si="962"/>
        <v>1</v>
      </c>
      <c r="ER307" s="7">
        <f t="shared" si="963"/>
        <v>1</v>
      </c>
      <c r="ES307" s="7">
        <f t="shared" si="964"/>
        <v>1</v>
      </c>
      <c r="ET307" s="7">
        <f t="shared" si="965"/>
        <v>1</v>
      </c>
      <c r="EU307" s="7">
        <f t="shared" si="966"/>
        <v>1</v>
      </c>
      <c r="EV307" s="7">
        <f t="shared" si="967"/>
        <v>1</v>
      </c>
      <c r="EW307" s="7">
        <f t="shared" si="968"/>
        <v>1</v>
      </c>
      <c r="EX307" s="7">
        <f t="shared" si="969"/>
        <v>1</v>
      </c>
      <c r="EY307" s="7">
        <f t="shared" si="970"/>
        <v>1</v>
      </c>
      <c r="EZ307" s="7">
        <f t="shared" si="971"/>
        <v>1</v>
      </c>
      <c r="FA307" s="7">
        <f t="shared" si="972"/>
        <v>1</v>
      </c>
      <c r="FB307" s="7">
        <f t="shared" si="973"/>
        <v>1</v>
      </c>
      <c r="FC307" s="7">
        <f t="shared" si="974"/>
        <v>1</v>
      </c>
      <c r="FD307" s="7">
        <f t="shared" si="975"/>
        <v>1</v>
      </c>
      <c r="FE307" s="7">
        <f t="shared" si="976"/>
        <v>0</v>
      </c>
      <c r="FF307" s="7">
        <f t="shared" si="977"/>
        <v>1</v>
      </c>
      <c r="FG307" s="7">
        <f t="shared" si="978"/>
        <v>1</v>
      </c>
      <c r="FH307" s="7">
        <f t="shared" si="979"/>
        <v>0</v>
      </c>
      <c r="FI307" s="7">
        <f t="shared" si="980"/>
        <v>1</v>
      </c>
      <c r="FJ307" s="7">
        <f t="shared" si="981"/>
        <v>0</v>
      </c>
      <c r="FK307" s="7">
        <f t="shared" si="982"/>
        <v>1</v>
      </c>
      <c r="FL307" s="7">
        <f>+Data[[#This Row],[¿El agente gestiona la oferta según la campaña vigente?48]]</f>
        <v>1</v>
      </c>
      <c r="FM307" s="7">
        <f t="shared" si="983"/>
        <v>1</v>
      </c>
      <c r="FN307" s="7">
        <f t="shared" si="984"/>
        <v>1</v>
      </c>
      <c r="FO307" s="7">
        <f t="shared" si="985"/>
        <v>1</v>
      </c>
      <c r="FP307" s="7">
        <f t="shared" si="986"/>
        <v>1</v>
      </c>
      <c r="FQ307" s="7">
        <f t="shared" si="987"/>
        <v>1</v>
      </c>
      <c r="FR307" s="7">
        <f>+Data[[#This Row],[¿El agente registra correctamente todas las interacciones?52]]</f>
        <v>1</v>
      </c>
      <c r="FS307" s="7">
        <f t="shared" si="988"/>
        <v>0</v>
      </c>
      <c r="FT307" s="7">
        <f t="shared" si="989"/>
        <v>1</v>
      </c>
      <c r="FU307" s="7">
        <f>+Data[[#This Row],[¿El agente confirma la titularidad del cliente adecuadamente?53]]</f>
        <v>1</v>
      </c>
      <c r="FV307" s="242">
        <f t="shared" si="990"/>
        <v>1</v>
      </c>
      <c r="FW307" s="242">
        <f t="shared" si="991"/>
        <v>1</v>
      </c>
      <c r="FX307" s="7">
        <f t="shared" si="992"/>
        <v>1</v>
      </c>
      <c r="FY307" s="242">
        <f t="shared" si="993"/>
        <v>1</v>
      </c>
      <c r="FZ307" s="7">
        <f>+Data[[#This Row],[¿El agente evita compartir información sensible?56]]</f>
        <v>1</v>
      </c>
      <c r="GA307" s="7">
        <f t="shared" si="994"/>
        <v>1</v>
      </c>
      <c r="GB307" s="7">
        <f t="shared" si="995"/>
        <v>0.1</v>
      </c>
      <c r="GC307" s="7">
        <f t="shared" si="996"/>
        <v>0.3</v>
      </c>
      <c r="GD307" s="234">
        <f t="shared" si="997"/>
        <v>0</v>
      </c>
      <c r="GE307" s="234">
        <f t="shared" si="998"/>
        <v>0.3</v>
      </c>
      <c r="GF307" s="7">
        <f t="shared" si="999"/>
        <v>0.7</v>
      </c>
      <c r="GG307">
        <f>1</f>
        <v>1</v>
      </c>
      <c r="GH307">
        <f t="shared" si="1000"/>
        <v>1</v>
      </c>
      <c r="GI307" t="str">
        <f t="shared" si="1001"/>
        <v/>
      </c>
      <c r="GJ307" t="str">
        <f t="shared" si="1002"/>
        <v/>
      </c>
      <c r="GK307" t="str">
        <f t="shared" si="1003"/>
        <v/>
      </c>
      <c r="GN307" t="str">
        <f t="shared" si="1004"/>
        <v/>
      </c>
      <c r="GO307" t="str">
        <f t="shared" si="1005"/>
        <v/>
      </c>
      <c r="GP307" t="str">
        <f t="shared" si="1006"/>
        <v/>
      </c>
      <c r="GQ307" t="str">
        <f t="shared" si="1007"/>
        <v/>
      </c>
      <c r="GR307" t="str">
        <f t="shared" si="1008"/>
        <v/>
      </c>
      <c r="GS307" t="str">
        <f t="shared" si="1009"/>
        <v/>
      </c>
      <c r="GT307" t="str">
        <f t="shared" si="1010"/>
        <v/>
      </c>
      <c r="GU307" t="e">
        <f>IF(#REF!="No",#REF!,"")</f>
        <v>#REF!</v>
      </c>
      <c r="GV307" t="str">
        <f t="shared" si="1011"/>
        <v/>
      </c>
      <c r="GW307" t="str">
        <f t="shared" si="1012"/>
        <v/>
      </c>
      <c r="GX307" t="str">
        <f t="shared" si="1013"/>
        <v/>
      </c>
      <c r="GY307" t="str">
        <f t="shared" si="1014"/>
        <v/>
      </c>
      <c r="GZ307" t="str">
        <f t="shared" si="1015"/>
        <v/>
      </c>
      <c r="HA307" t="str">
        <f t="shared" si="1016"/>
        <v/>
      </c>
      <c r="HB307" t="str">
        <f t="shared" si="1017"/>
        <v/>
      </c>
      <c r="HC307" t="str">
        <f t="shared" si="1018"/>
        <v/>
      </c>
      <c r="HD307" t="str">
        <f t="shared" si="1019"/>
        <v/>
      </c>
      <c r="HE307" t="str">
        <f t="shared" si="1020"/>
        <v/>
      </c>
      <c r="HF307" t="str">
        <f t="shared" si="1021"/>
        <v/>
      </c>
      <c r="HG307" t="str">
        <f t="shared" si="1022"/>
        <v/>
      </c>
      <c r="HH307" t="str">
        <f t="shared" si="1023"/>
        <v/>
      </c>
      <c r="HI307" t="str">
        <f t="shared" si="1024"/>
        <v/>
      </c>
      <c r="HJ307" t="str">
        <f t="shared" si="1025"/>
        <v/>
      </c>
      <c r="HK307" t="str">
        <f t="shared" si="1026"/>
        <v/>
      </c>
      <c r="HL307" t="str">
        <f t="shared" si="1027"/>
        <v/>
      </c>
      <c r="HM307" t="str">
        <f t="shared" si="1028"/>
        <v/>
      </c>
      <c r="HN307" t="str">
        <f t="shared" si="1029"/>
        <v/>
      </c>
      <c r="HO307" t="str">
        <f t="shared" si="1030"/>
        <v/>
      </c>
      <c r="HP307" t="str">
        <f t="shared" si="1031"/>
        <v/>
      </c>
      <c r="HQ307" t="e">
        <f>IF(#REF!="No",#REF!,"")</f>
        <v>#REF!</v>
      </c>
      <c r="HR307" t="e">
        <f>IF(#REF!="No",#REF!,"")</f>
        <v>#REF!</v>
      </c>
      <c r="HS307" t="str">
        <f t="shared" si="1032"/>
        <v/>
      </c>
      <c r="HT307" t="str">
        <f t="shared" si="1033"/>
        <v xml:space="preserve">¿El agente realiza venta cruzada cuando corresponde? </v>
      </c>
      <c r="HU307" t="str">
        <f t="shared" si="1034"/>
        <v/>
      </c>
      <c r="HV307" t="str">
        <f t="shared" si="1035"/>
        <v/>
      </c>
      <c r="HW307" t="str">
        <f t="shared" si="1036"/>
        <v xml:space="preserve">¿El agente realiza seguimiento adecuado al caso o solicitud? </v>
      </c>
      <c r="HX307" t="str">
        <f t="shared" si="1037"/>
        <v/>
      </c>
      <c r="HY307" t="str">
        <f t="shared" si="1038"/>
        <v/>
      </c>
      <c r="HZ307" t="str">
        <f t="shared" si="1039"/>
        <v/>
      </c>
      <c r="IA307" t="str">
        <f t="shared" si="1040"/>
        <v/>
      </c>
      <c r="IB307" t="str">
        <f t="shared" si="1041"/>
        <v/>
      </c>
      <c r="IC307" t="str">
        <f t="shared" si="1042"/>
        <v/>
      </c>
      <c r="ID307" t="str">
        <f t="shared" si="1043"/>
        <v/>
      </c>
      <c r="IE307" t="str">
        <f t="shared" si="1044"/>
        <v/>
      </c>
      <c r="IF307" t="str">
        <f t="shared" si="1045"/>
        <v/>
      </c>
      <c r="IG307" t="str">
        <f t="shared" si="1046"/>
        <v/>
      </c>
      <c r="IH307" t="str">
        <f>A307&amp;" "&amp;F307&amp;" "&amp;Data[[#This Row],[mes]]</f>
        <v>Luis Abdiel Aguilar Pinillo Outbound jun-26</v>
      </c>
      <c r="II307">
        <f t="shared" si="1047"/>
        <v>1</v>
      </c>
      <c r="IJ307">
        <f t="shared" si="1048"/>
        <v>1</v>
      </c>
      <c r="IK307">
        <f>IF(Data[[#This Row],[Muestra Critica]]&gt;0,Data[[#This Row],[Muestra Critica]],"")</f>
        <v>1</v>
      </c>
      <c r="IL307">
        <f>IF(IK307="","",COUNTIF($IK$3:$IK723,IK307))</f>
        <v>397</v>
      </c>
      <c r="IM307">
        <f t="shared" si="1049"/>
        <v>0</v>
      </c>
      <c r="IN307" t="str">
        <f t="shared" si="839"/>
        <v>jun-26</v>
      </c>
      <c r="IS307" t="str">
        <f ca="1">IFERROR(_xlfn.XLOOKUP(A:A,HC!B:B,HC!E:E,,0),0)</f>
        <v>&gt; 60 dias</v>
      </c>
    </row>
    <row r="308" spans="1:253" ht="15.5">
      <c r="A308" s="235" t="s">
        <v>315</v>
      </c>
      <c r="B308" s="235">
        <v>65156220</v>
      </c>
      <c r="C308" s="236">
        <v>46195</v>
      </c>
      <c r="D308" s="235" t="s">
        <v>441</v>
      </c>
      <c r="E308" s="205" t="s">
        <v>432</v>
      </c>
      <c r="F308" s="235" t="s">
        <v>32</v>
      </c>
      <c r="G308" s="235" t="s">
        <v>436</v>
      </c>
      <c r="H308" s="235" t="s">
        <v>526</v>
      </c>
      <c r="I308" s="237" t="s">
        <v>447</v>
      </c>
      <c r="J308" s="78" t="s">
        <v>33</v>
      </c>
      <c r="K308" s="78" t="s">
        <v>33</v>
      </c>
      <c r="L308" s="78" t="s">
        <v>33</v>
      </c>
      <c r="M308" s="78" t="s">
        <v>33</v>
      </c>
      <c r="N308" s="78" t="s">
        <v>34</v>
      </c>
      <c r="O308" s="78" t="s">
        <v>33</v>
      </c>
      <c r="P308" s="78" t="s">
        <v>33</v>
      </c>
      <c r="Q308" s="78" t="s">
        <v>34</v>
      </c>
      <c r="R308" s="78" t="s">
        <v>33</v>
      </c>
      <c r="S308" s="78" t="s">
        <v>33</v>
      </c>
      <c r="T308" s="78" t="s">
        <v>33</v>
      </c>
      <c r="U308" s="78" t="s">
        <v>33</v>
      </c>
      <c r="V308" s="78" t="s">
        <v>33</v>
      </c>
      <c r="W308" s="78" t="s">
        <v>33</v>
      </c>
      <c r="X308" s="78" t="s">
        <v>33</v>
      </c>
      <c r="Y308" t="s">
        <v>33</v>
      </c>
      <c r="Z308" t="s">
        <v>34</v>
      </c>
      <c r="AA308" t="s">
        <v>33</v>
      </c>
      <c r="AB308" t="s">
        <v>33</v>
      </c>
      <c r="AC308" t="s">
        <v>33</v>
      </c>
      <c r="AD308" t="s">
        <v>33</v>
      </c>
      <c r="AE308" t="s">
        <v>33</v>
      </c>
      <c r="AF308" t="s">
        <v>33</v>
      </c>
      <c r="AG308" t="s">
        <v>33</v>
      </c>
      <c r="AH308" t="s">
        <v>33</v>
      </c>
      <c r="AI308" t="s">
        <v>33</v>
      </c>
      <c r="AJ308" t="s">
        <v>33</v>
      </c>
      <c r="AK308" t="s">
        <v>34</v>
      </c>
      <c r="AL308" t="s">
        <v>33</v>
      </c>
      <c r="AM308" t="s">
        <v>33</v>
      </c>
      <c r="AN308" t="s">
        <v>33</v>
      </c>
      <c r="AO308" t="s">
        <v>33</v>
      </c>
      <c r="AP308" t="s">
        <v>33</v>
      </c>
      <c r="AQ308" s="169" t="s">
        <v>33</v>
      </c>
      <c r="AR308" t="s">
        <v>33</v>
      </c>
      <c r="AS308" t="s">
        <v>33</v>
      </c>
      <c r="AT308" t="s">
        <v>33</v>
      </c>
      <c r="AU308" t="s">
        <v>33</v>
      </c>
      <c r="AV308" t="s">
        <v>33</v>
      </c>
      <c r="AW308" t="s">
        <v>34</v>
      </c>
      <c r="AX308" t="s">
        <v>33</v>
      </c>
      <c r="AY308" t="s">
        <v>33</v>
      </c>
      <c r="AZ308" t="s">
        <v>33</v>
      </c>
      <c r="BA308" t="s">
        <v>33</v>
      </c>
      <c r="BB308" t="s">
        <v>33</v>
      </c>
      <c r="BC308" t="s">
        <v>33</v>
      </c>
      <c r="BD308" t="s">
        <v>33</v>
      </c>
      <c r="BE308" t="s">
        <v>33</v>
      </c>
      <c r="BF308" t="s">
        <v>33</v>
      </c>
      <c r="BH308" s="233" t="str">
        <f>Data[[#This Row],[Tipo de Muestra]]</f>
        <v>Critica</v>
      </c>
      <c r="BK308">
        <f t="shared" si="883"/>
        <v>1</v>
      </c>
      <c r="BL308">
        <f t="shared" si="884"/>
        <v>1</v>
      </c>
      <c r="BM308">
        <f t="shared" si="885"/>
        <v>1</v>
      </c>
      <c r="BN308">
        <f t="shared" si="886"/>
        <v>1</v>
      </c>
      <c r="BO308">
        <f t="shared" si="887"/>
        <v>0</v>
      </c>
      <c r="BP308">
        <f t="shared" si="888"/>
        <v>1</v>
      </c>
      <c r="BQ308">
        <f t="shared" si="889"/>
        <v>1</v>
      </c>
      <c r="BR308">
        <f t="shared" si="890"/>
        <v>0</v>
      </c>
      <c r="BS308">
        <f t="shared" si="891"/>
        <v>1</v>
      </c>
      <c r="BT308">
        <f t="shared" si="892"/>
        <v>1</v>
      </c>
      <c r="BU308">
        <f t="shared" si="893"/>
        <v>1</v>
      </c>
      <c r="BV308">
        <f t="shared" si="894"/>
        <v>1</v>
      </c>
      <c r="BW308">
        <f t="shared" si="895"/>
        <v>1</v>
      </c>
      <c r="BX308">
        <f t="shared" si="896"/>
        <v>1</v>
      </c>
      <c r="BY308">
        <f t="shared" si="897"/>
        <v>1</v>
      </c>
      <c r="BZ308">
        <f t="shared" si="898"/>
        <v>1</v>
      </c>
      <c r="CA308">
        <f t="shared" si="899"/>
        <v>0</v>
      </c>
      <c r="CB308">
        <f t="shared" si="900"/>
        <v>1</v>
      </c>
      <c r="CC308">
        <f t="shared" si="901"/>
        <v>1</v>
      </c>
      <c r="CD308">
        <f t="shared" si="902"/>
        <v>1</v>
      </c>
      <c r="CE308">
        <f t="shared" si="903"/>
        <v>1</v>
      </c>
      <c r="CF308">
        <f t="shared" si="904"/>
        <v>1</v>
      </c>
      <c r="CG308">
        <f t="shared" si="905"/>
        <v>1</v>
      </c>
      <c r="CH308">
        <f t="shared" si="906"/>
        <v>1</v>
      </c>
      <c r="CI308">
        <f t="shared" si="907"/>
        <v>1</v>
      </c>
      <c r="CJ308">
        <f t="shared" si="908"/>
        <v>1</v>
      </c>
      <c r="CK308">
        <f t="shared" si="909"/>
        <v>0</v>
      </c>
      <c r="CL308">
        <f t="shared" si="910"/>
        <v>1</v>
      </c>
      <c r="CM308">
        <f t="shared" si="911"/>
        <v>1</v>
      </c>
      <c r="CN308">
        <f t="shared" si="912"/>
        <v>1</v>
      </c>
      <c r="CO308">
        <f t="shared" si="913"/>
        <v>1</v>
      </c>
      <c r="CP308">
        <f t="shared" si="914"/>
        <v>1</v>
      </c>
      <c r="CQ308">
        <f t="shared" si="915"/>
        <v>1</v>
      </c>
      <c r="CR308">
        <f t="shared" si="916"/>
        <v>1</v>
      </c>
      <c r="CS308">
        <f t="shared" si="917"/>
        <v>1</v>
      </c>
      <c r="CT308">
        <f t="shared" si="918"/>
        <v>1</v>
      </c>
      <c r="CU308">
        <f t="shared" si="919"/>
        <v>1</v>
      </c>
      <c r="CV308">
        <f t="shared" si="920"/>
        <v>1</v>
      </c>
      <c r="CW308">
        <f t="shared" si="921"/>
        <v>0</v>
      </c>
      <c r="CX308">
        <f t="shared" si="922"/>
        <v>1</v>
      </c>
      <c r="CY308">
        <f t="shared" si="923"/>
        <v>1</v>
      </c>
      <c r="CZ308">
        <f t="shared" si="924"/>
        <v>1</v>
      </c>
      <c r="DA308">
        <f t="shared" si="925"/>
        <v>1</v>
      </c>
      <c r="DB308">
        <f t="shared" si="926"/>
        <v>1</v>
      </c>
      <c r="DC308">
        <f t="shared" si="927"/>
        <v>1</v>
      </c>
      <c r="DD308">
        <f t="shared" si="928"/>
        <v>1</v>
      </c>
      <c r="DE308">
        <f t="shared" si="929"/>
        <v>1</v>
      </c>
      <c r="DF308">
        <f t="shared" si="930"/>
        <v>1</v>
      </c>
      <c r="DG308">
        <f t="shared" si="931"/>
        <v>1</v>
      </c>
      <c r="DH308" s="7">
        <f t="shared" si="932"/>
        <v>0.15</v>
      </c>
      <c r="DI308" s="7">
        <f t="shared" si="933"/>
        <v>0.15</v>
      </c>
      <c r="DJ308" s="7">
        <f t="shared" si="934"/>
        <v>0.15</v>
      </c>
      <c r="DK308" s="7">
        <f t="shared" si="935"/>
        <v>0.15</v>
      </c>
      <c r="DL308" s="7">
        <f t="shared" si="936"/>
        <v>0.3</v>
      </c>
      <c r="DM308" s="7">
        <f t="shared" si="937"/>
        <v>0</v>
      </c>
      <c r="DN308" s="7">
        <f t="shared" si="938"/>
        <v>0.3</v>
      </c>
      <c r="DO308" s="7">
        <f t="shared" si="939"/>
        <v>0.3</v>
      </c>
      <c r="DP308" s="7">
        <f>IF(MIN(Data[[#This Row],[¿El agente demuestra escucha activa durante la gestión?6]:[¿El agente parafrasea para confirmar entendimiento?9]])=0,0,30%)</f>
        <v>0</v>
      </c>
      <c r="DQ308" s="7">
        <f t="shared" si="940"/>
        <v>0</v>
      </c>
      <c r="DR308" s="7">
        <f t="shared" si="941"/>
        <v>0.3</v>
      </c>
      <c r="DS308" s="7">
        <f t="shared" si="942"/>
        <v>0.3</v>
      </c>
      <c r="DT308" s="7">
        <f t="shared" si="943"/>
        <v>0.3</v>
      </c>
      <c r="DU308" s="7">
        <f>IF(MIN(Data[[#This Row],[¿El agente adapta su comunicación al cliente?11]:[¿El agente utiliza el plural corporativo correctamente?14]])=0,0,30%)</f>
        <v>0</v>
      </c>
      <c r="DV308" s="7">
        <f t="shared" si="944"/>
        <v>0.25</v>
      </c>
      <c r="DW308" s="7">
        <f t="shared" si="945"/>
        <v>0.25</v>
      </c>
      <c r="DX308" s="7">
        <f t="shared" si="946"/>
        <v>0.4</v>
      </c>
      <c r="DY308" s="7">
        <f t="shared" si="947"/>
        <v>1</v>
      </c>
      <c r="DZ308" s="7">
        <f t="shared" si="948"/>
        <v>1</v>
      </c>
      <c r="EA308" s="7">
        <f t="shared" si="949"/>
        <v>1</v>
      </c>
      <c r="EB308" s="7">
        <f t="shared" si="950"/>
        <v>1</v>
      </c>
      <c r="EC308" s="7">
        <f t="shared" si="951"/>
        <v>1</v>
      </c>
      <c r="ED308" s="7">
        <f t="shared" si="952"/>
        <v>0</v>
      </c>
      <c r="EE308" s="7">
        <f t="shared" si="953"/>
        <v>1</v>
      </c>
      <c r="EF308" s="7">
        <f>IF(SUM(Data[[#This Row],[¿El agente presenta correctamente los beneficios del producto?23]:[¿El agente comunica beneficios emocionales al cliente?24]])=200%,100%,0%)</f>
        <v>0</v>
      </c>
      <c r="EG308" s="7">
        <f t="shared" si="954"/>
        <v>1</v>
      </c>
      <c r="EH308" s="7">
        <f t="shared" si="955"/>
        <v>1</v>
      </c>
      <c r="EI308" s="7">
        <f t="shared" si="956"/>
        <v>1</v>
      </c>
      <c r="EJ308" s="7">
        <f t="shared" si="957"/>
        <v>1</v>
      </c>
      <c r="EK308" s="7">
        <f t="shared" si="958"/>
        <v>1</v>
      </c>
      <c r="EL308" s="7">
        <f>+Data[[#This Row],[¿El agente explica los términos y condiciones del servicio?28]]</f>
        <v>1</v>
      </c>
      <c r="EM308" s="7">
        <f t="shared" si="959"/>
        <v>1</v>
      </c>
      <c r="EN308" s="7">
        <f>+Data[[#This Row],[¿El agente identifica correctamente la solicitud del cliente? 2]]</f>
        <v>1</v>
      </c>
      <c r="EO308" s="7">
        <f t="shared" si="960"/>
        <v>1</v>
      </c>
      <c r="EP308" s="7">
        <f t="shared" si="961"/>
        <v>1</v>
      </c>
      <c r="EQ308" s="7">
        <f t="shared" si="962"/>
        <v>1</v>
      </c>
      <c r="ER308" s="7">
        <f t="shared" si="963"/>
        <v>1</v>
      </c>
      <c r="ES308" s="7">
        <f t="shared" si="964"/>
        <v>1</v>
      </c>
      <c r="ET308" s="7">
        <f t="shared" si="965"/>
        <v>0</v>
      </c>
      <c r="EU308" s="7">
        <f t="shared" si="966"/>
        <v>0</v>
      </c>
      <c r="EV308" s="7">
        <f t="shared" si="967"/>
        <v>1</v>
      </c>
      <c r="EW308" s="7">
        <f t="shared" si="968"/>
        <v>1</v>
      </c>
      <c r="EX308" s="7">
        <f t="shared" si="969"/>
        <v>1</v>
      </c>
      <c r="EY308" s="7">
        <f t="shared" si="970"/>
        <v>1</v>
      </c>
      <c r="EZ308" s="7">
        <f t="shared" si="971"/>
        <v>1</v>
      </c>
      <c r="FA308" s="7">
        <f t="shared" si="972"/>
        <v>1</v>
      </c>
      <c r="FB308" s="7">
        <f t="shared" si="973"/>
        <v>1</v>
      </c>
      <c r="FC308" s="7">
        <f t="shared" si="974"/>
        <v>0</v>
      </c>
      <c r="FD308" s="7">
        <f t="shared" si="975"/>
        <v>1</v>
      </c>
      <c r="FE308" s="7">
        <f t="shared" si="976"/>
        <v>1</v>
      </c>
      <c r="FF308" s="7">
        <f t="shared" si="977"/>
        <v>1</v>
      </c>
      <c r="FG308" s="7">
        <f t="shared" si="978"/>
        <v>1</v>
      </c>
      <c r="FH308" s="7">
        <f t="shared" si="979"/>
        <v>1</v>
      </c>
      <c r="FI308" s="7">
        <f t="shared" si="980"/>
        <v>0</v>
      </c>
      <c r="FJ308" s="7">
        <f t="shared" si="981"/>
        <v>0</v>
      </c>
      <c r="FK308" s="7">
        <f t="shared" si="982"/>
        <v>1</v>
      </c>
      <c r="FL308" s="7">
        <f>+Data[[#This Row],[¿El agente gestiona la oferta según la campaña vigente?48]]</f>
        <v>1</v>
      </c>
      <c r="FM308" s="7">
        <f t="shared" si="983"/>
        <v>1</v>
      </c>
      <c r="FN308" s="7">
        <f t="shared" si="984"/>
        <v>1</v>
      </c>
      <c r="FO308" s="7">
        <f t="shared" si="985"/>
        <v>1</v>
      </c>
      <c r="FP308" s="7">
        <f t="shared" si="986"/>
        <v>1</v>
      </c>
      <c r="FQ308" s="7">
        <f t="shared" si="987"/>
        <v>1</v>
      </c>
      <c r="FR308" s="7">
        <f>+Data[[#This Row],[¿El agente registra correctamente todas las interacciones?52]]</f>
        <v>1</v>
      </c>
      <c r="FS308" s="7">
        <f t="shared" si="988"/>
        <v>0</v>
      </c>
      <c r="FT308" s="7">
        <f t="shared" si="989"/>
        <v>1</v>
      </c>
      <c r="FU308" s="7">
        <f>+Data[[#This Row],[¿El agente confirma la titularidad del cliente adecuadamente?53]]</f>
        <v>1</v>
      </c>
      <c r="FV308" s="242">
        <f t="shared" si="990"/>
        <v>1</v>
      </c>
      <c r="FW308" s="242">
        <f t="shared" si="991"/>
        <v>1</v>
      </c>
      <c r="FX308" s="7">
        <f t="shared" si="992"/>
        <v>1</v>
      </c>
      <c r="FY308" s="242">
        <f t="shared" si="993"/>
        <v>1</v>
      </c>
      <c r="FZ308" s="7">
        <f>+Data[[#This Row],[¿El agente evita compartir información sensible?56]]</f>
        <v>1</v>
      </c>
      <c r="GA308" s="7">
        <f t="shared" si="994"/>
        <v>1</v>
      </c>
      <c r="GB308" s="7">
        <f t="shared" si="995"/>
        <v>4.0000000000000008E-2</v>
      </c>
      <c r="GC308" s="7">
        <f t="shared" si="996"/>
        <v>0</v>
      </c>
      <c r="GD308" s="234">
        <f t="shared" si="997"/>
        <v>0</v>
      </c>
      <c r="GE308" s="234">
        <f t="shared" si="998"/>
        <v>0.3</v>
      </c>
      <c r="GF308" s="7">
        <f t="shared" si="999"/>
        <v>0.33999999999999997</v>
      </c>
      <c r="GG308">
        <f>1</f>
        <v>1</v>
      </c>
      <c r="GH308">
        <f t="shared" si="1000"/>
        <v>1</v>
      </c>
      <c r="GI308" t="str">
        <f t="shared" si="1001"/>
        <v/>
      </c>
      <c r="GJ308" t="str">
        <f t="shared" si="1002"/>
        <v/>
      </c>
      <c r="GK308" t="str">
        <f t="shared" si="1003"/>
        <v/>
      </c>
      <c r="GN308" t="str">
        <f t="shared" si="1004"/>
        <v/>
      </c>
      <c r="GO308" t="str">
        <f t="shared" si="1005"/>
        <v/>
      </c>
      <c r="GP308" t="str">
        <f t="shared" si="1006"/>
        <v xml:space="preserve">¿El agente adapta su comunicación al cliente? </v>
      </c>
      <c r="GQ308" t="str">
        <f t="shared" si="1007"/>
        <v/>
      </c>
      <c r="GR308" t="str">
        <f t="shared" si="1008"/>
        <v/>
      </c>
      <c r="GS308" t="str">
        <f t="shared" si="1009"/>
        <v/>
      </c>
      <c r="GT308" t="str">
        <f t="shared" si="1010"/>
        <v/>
      </c>
      <c r="GU308" t="e">
        <f>IF(#REF!="No",#REF!,"")</f>
        <v>#REF!</v>
      </c>
      <c r="GV308" t="str">
        <f t="shared" si="1011"/>
        <v/>
      </c>
      <c r="GW308" t="str">
        <f t="shared" si="1012"/>
        <v/>
      </c>
      <c r="GX308" t="str">
        <f t="shared" si="1013"/>
        <v/>
      </c>
      <c r="GY308" t="str">
        <f t="shared" si="1014"/>
        <v/>
      </c>
      <c r="GZ308" t="str">
        <f t="shared" si="1015"/>
        <v xml:space="preserve">¿El agente presenta correctamente los beneficios del producto? </v>
      </c>
      <c r="HA308" t="str">
        <f t="shared" si="1016"/>
        <v/>
      </c>
      <c r="HB308" t="str">
        <f t="shared" si="1017"/>
        <v/>
      </c>
      <c r="HC308" t="str">
        <f t="shared" si="1018"/>
        <v/>
      </c>
      <c r="HD308" t="str">
        <f t="shared" si="1019"/>
        <v/>
      </c>
      <c r="HE308" t="str">
        <f t="shared" si="1020"/>
        <v/>
      </c>
      <c r="HF308" t="str">
        <f t="shared" si="1021"/>
        <v/>
      </c>
      <c r="HG308" t="str">
        <f t="shared" si="1022"/>
        <v/>
      </c>
      <c r="HH308" t="str">
        <f t="shared" si="1023"/>
        <v/>
      </c>
      <c r="HI308" t="str">
        <f t="shared" si="1024"/>
        <v/>
      </c>
      <c r="HJ308" t="str">
        <f t="shared" si="1025"/>
        <v/>
      </c>
      <c r="HK308" t="str">
        <f t="shared" si="1026"/>
        <v xml:space="preserve">¿El agente utiliza un lenguaje adecuado y profesional? </v>
      </c>
      <c r="HL308" t="str">
        <f t="shared" si="1027"/>
        <v/>
      </c>
      <c r="HM308" t="str">
        <f t="shared" si="1028"/>
        <v/>
      </c>
      <c r="HN308" t="str">
        <f t="shared" si="1029"/>
        <v/>
      </c>
      <c r="HO308" t="str">
        <f t="shared" si="1030"/>
        <v/>
      </c>
      <c r="HP308" t="str">
        <f t="shared" si="1031"/>
        <v/>
      </c>
      <c r="HQ308" t="e">
        <f>IF(#REF!="No",#REF!,"")</f>
        <v>#REF!</v>
      </c>
      <c r="HR308" t="e">
        <f>IF(#REF!="No",#REF!,"")</f>
        <v>#REF!</v>
      </c>
      <c r="HS308" t="str">
        <f t="shared" si="1032"/>
        <v/>
      </c>
      <c r="HT308" t="str">
        <f t="shared" si="1033"/>
        <v/>
      </c>
      <c r="HU308" t="str">
        <f t="shared" si="1034"/>
        <v/>
      </c>
      <c r="HV308" t="str">
        <f t="shared" si="1035"/>
        <v/>
      </c>
      <c r="HW308" t="str">
        <f t="shared" si="1036"/>
        <v/>
      </c>
      <c r="HX308" t="str">
        <f t="shared" si="1037"/>
        <v xml:space="preserve">¿El agente maneja correctamente las objeciones del cliente? </v>
      </c>
      <c r="HY308" t="str">
        <f t="shared" si="1038"/>
        <v/>
      </c>
      <c r="HZ308" t="str">
        <f t="shared" si="1039"/>
        <v/>
      </c>
      <c r="IA308" t="str">
        <f t="shared" si="1040"/>
        <v/>
      </c>
      <c r="IB308" t="str">
        <f t="shared" si="1041"/>
        <v/>
      </c>
      <c r="IC308" t="str">
        <f t="shared" si="1042"/>
        <v/>
      </c>
      <c r="ID308" t="str">
        <f t="shared" si="1043"/>
        <v/>
      </c>
      <c r="IE308" t="str">
        <f t="shared" si="1044"/>
        <v/>
      </c>
      <c r="IF308" t="str">
        <f t="shared" si="1045"/>
        <v/>
      </c>
      <c r="IG308" t="str">
        <f t="shared" si="1046"/>
        <v/>
      </c>
      <c r="IH308" t="str">
        <f>A308&amp;" "&amp;F308&amp;" "&amp;Data[[#This Row],[mes]]</f>
        <v>Viviana Sarria Jimenez Outbound jun-26</v>
      </c>
      <c r="II308">
        <f t="shared" si="1047"/>
        <v>1</v>
      </c>
      <c r="IJ308">
        <f t="shared" si="1048"/>
        <v>1</v>
      </c>
      <c r="IK308">
        <f>IF(Data[[#This Row],[Muestra Critica]]&gt;0,Data[[#This Row],[Muestra Critica]],"")</f>
        <v>1</v>
      </c>
      <c r="IL308">
        <f>IF(IK308="","",COUNTIF($IK$3:$IK724,IK308))</f>
        <v>397</v>
      </c>
      <c r="IM308">
        <f t="shared" si="1049"/>
        <v>0</v>
      </c>
      <c r="IN308" t="str">
        <f t="shared" si="839"/>
        <v>jun-26</v>
      </c>
      <c r="IS308" t="str">
        <f ca="1">IFERROR(_xlfn.XLOOKUP(A:A,HC!B:B,HC!E:E,,0),0)</f>
        <v>&gt; 60 dias</v>
      </c>
    </row>
    <row r="309" spans="1:253" ht="15.5">
      <c r="A309" s="235" t="s">
        <v>317</v>
      </c>
      <c r="B309" s="235">
        <v>67147703</v>
      </c>
      <c r="C309" s="236">
        <v>46195</v>
      </c>
      <c r="D309" s="235" t="s">
        <v>441</v>
      </c>
      <c r="E309" s="205" t="s">
        <v>432</v>
      </c>
      <c r="F309" s="235" t="s">
        <v>32</v>
      </c>
      <c r="G309" s="235" t="s">
        <v>436</v>
      </c>
      <c r="H309" s="235" t="s">
        <v>526</v>
      </c>
      <c r="I309" s="237" t="s">
        <v>447</v>
      </c>
      <c r="J309" s="78" t="s">
        <v>33</v>
      </c>
      <c r="K309" s="78" t="s">
        <v>33</v>
      </c>
      <c r="L309" s="78" t="s">
        <v>33</v>
      </c>
      <c r="M309" s="78" t="s">
        <v>33</v>
      </c>
      <c r="N309" s="78" t="s">
        <v>33</v>
      </c>
      <c r="O309" s="78" t="s">
        <v>33</v>
      </c>
      <c r="P309" s="78" t="s">
        <v>33</v>
      </c>
      <c r="Q309" s="78" t="s">
        <v>33</v>
      </c>
      <c r="R309" s="78" t="s">
        <v>33</v>
      </c>
      <c r="S309" s="78" t="s">
        <v>33</v>
      </c>
      <c r="T309" s="78" t="s">
        <v>33</v>
      </c>
      <c r="U309" s="78" t="s">
        <v>33</v>
      </c>
      <c r="V309" s="78" t="s">
        <v>33</v>
      </c>
      <c r="W309" s="78" t="s">
        <v>33</v>
      </c>
      <c r="X309" s="78" t="s">
        <v>33</v>
      </c>
      <c r="Y309" t="s">
        <v>33</v>
      </c>
      <c r="Z309" t="s">
        <v>33</v>
      </c>
      <c r="AA309" t="s">
        <v>33</v>
      </c>
      <c r="AB309" t="s">
        <v>33</v>
      </c>
      <c r="AC309" t="s">
        <v>33</v>
      </c>
      <c r="AD309" t="s">
        <v>33</v>
      </c>
      <c r="AE309" t="s">
        <v>33</v>
      </c>
      <c r="AF309" t="s">
        <v>33</v>
      </c>
      <c r="AG309" t="s">
        <v>33</v>
      </c>
      <c r="AH309" t="s">
        <v>33</v>
      </c>
      <c r="AI309" t="s">
        <v>33</v>
      </c>
      <c r="AJ309" t="s">
        <v>33</v>
      </c>
      <c r="AK309" t="s">
        <v>33</v>
      </c>
      <c r="AL309" t="s">
        <v>33</v>
      </c>
      <c r="AM309" t="s">
        <v>33</v>
      </c>
      <c r="AN309" t="s">
        <v>33</v>
      </c>
      <c r="AO309" t="s">
        <v>33</v>
      </c>
      <c r="AP309" t="s">
        <v>33</v>
      </c>
      <c r="AQ309" s="169" t="s">
        <v>33</v>
      </c>
      <c r="AR309" t="s">
        <v>33</v>
      </c>
      <c r="AS309" t="s">
        <v>34</v>
      </c>
      <c r="AT309" t="s">
        <v>33</v>
      </c>
      <c r="AU309" t="s">
        <v>33</v>
      </c>
      <c r="AV309" t="s">
        <v>34</v>
      </c>
      <c r="AW309" t="s">
        <v>33</v>
      </c>
      <c r="AX309" t="s">
        <v>33</v>
      </c>
      <c r="AY309" t="s">
        <v>33</v>
      </c>
      <c r="AZ309" t="s">
        <v>33</v>
      </c>
      <c r="BA309" t="s">
        <v>33</v>
      </c>
      <c r="BB309" t="s">
        <v>33</v>
      </c>
      <c r="BC309" t="s">
        <v>33</v>
      </c>
      <c r="BD309" t="s">
        <v>33</v>
      </c>
      <c r="BE309" t="s">
        <v>33</v>
      </c>
      <c r="BF309" t="s">
        <v>33</v>
      </c>
      <c r="BH309" s="233" t="str">
        <f>Data[[#This Row],[Tipo de Muestra]]</f>
        <v>Critica</v>
      </c>
      <c r="BK309">
        <f t="shared" si="883"/>
        <v>1</v>
      </c>
      <c r="BL309">
        <f t="shared" si="884"/>
        <v>1</v>
      </c>
      <c r="BM309">
        <f t="shared" si="885"/>
        <v>1</v>
      </c>
      <c r="BN309">
        <f t="shared" si="886"/>
        <v>1</v>
      </c>
      <c r="BO309">
        <f t="shared" si="887"/>
        <v>1</v>
      </c>
      <c r="BP309">
        <f t="shared" si="888"/>
        <v>1</v>
      </c>
      <c r="BQ309">
        <f t="shared" si="889"/>
        <v>1</v>
      </c>
      <c r="BR309">
        <f t="shared" si="890"/>
        <v>1</v>
      </c>
      <c r="BS309">
        <f t="shared" si="891"/>
        <v>1</v>
      </c>
      <c r="BT309">
        <f t="shared" si="892"/>
        <v>1</v>
      </c>
      <c r="BU309">
        <f t="shared" si="893"/>
        <v>1</v>
      </c>
      <c r="BV309">
        <f t="shared" si="894"/>
        <v>1</v>
      </c>
      <c r="BW309">
        <f t="shared" si="895"/>
        <v>1</v>
      </c>
      <c r="BX309">
        <f t="shared" si="896"/>
        <v>1</v>
      </c>
      <c r="BY309">
        <f t="shared" si="897"/>
        <v>1</v>
      </c>
      <c r="BZ309">
        <f t="shared" si="898"/>
        <v>1</v>
      </c>
      <c r="CA309">
        <f t="shared" si="899"/>
        <v>1</v>
      </c>
      <c r="CB309">
        <f t="shared" si="900"/>
        <v>1</v>
      </c>
      <c r="CC309">
        <f t="shared" si="901"/>
        <v>1</v>
      </c>
      <c r="CD309">
        <f t="shared" si="902"/>
        <v>1</v>
      </c>
      <c r="CE309">
        <f t="shared" si="903"/>
        <v>1</v>
      </c>
      <c r="CF309">
        <f t="shared" si="904"/>
        <v>1</v>
      </c>
      <c r="CG309">
        <f t="shared" si="905"/>
        <v>1</v>
      </c>
      <c r="CH309">
        <f t="shared" si="906"/>
        <v>1</v>
      </c>
      <c r="CI309">
        <f t="shared" si="907"/>
        <v>1</v>
      </c>
      <c r="CJ309">
        <f t="shared" si="908"/>
        <v>1</v>
      </c>
      <c r="CK309">
        <f t="shared" si="909"/>
        <v>1</v>
      </c>
      <c r="CL309">
        <f t="shared" si="910"/>
        <v>1</v>
      </c>
      <c r="CM309">
        <f t="shared" si="911"/>
        <v>1</v>
      </c>
      <c r="CN309">
        <f t="shared" si="912"/>
        <v>1</v>
      </c>
      <c r="CO309">
        <f t="shared" si="913"/>
        <v>1</v>
      </c>
      <c r="CP309">
        <f t="shared" si="914"/>
        <v>1</v>
      </c>
      <c r="CQ309">
        <f t="shared" si="915"/>
        <v>1</v>
      </c>
      <c r="CR309">
        <f t="shared" si="916"/>
        <v>1</v>
      </c>
      <c r="CS309">
        <f t="shared" si="917"/>
        <v>0</v>
      </c>
      <c r="CT309">
        <f t="shared" si="918"/>
        <v>1</v>
      </c>
      <c r="CU309">
        <f t="shared" si="919"/>
        <v>1</v>
      </c>
      <c r="CV309">
        <f t="shared" si="920"/>
        <v>0</v>
      </c>
      <c r="CW309">
        <f t="shared" si="921"/>
        <v>1</v>
      </c>
      <c r="CX309">
        <f t="shared" si="922"/>
        <v>1</v>
      </c>
      <c r="CY309">
        <f t="shared" si="923"/>
        <v>1</v>
      </c>
      <c r="CZ309">
        <f t="shared" si="924"/>
        <v>1</v>
      </c>
      <c r="DA309">
        <f t="shared" si="925"/>
        <v>1</v>
      </c>
      <c r="DB309">
        <f t="shared" si="926"/>
        <v>1</v>
      </c>
      <c r="DC309">
        <f t="shared" si="927"/>
        <v>1</v>
      </c>
      <c r="DD309">
        <f t="shared" si="928"/>
        <v>1</v>
      </c>
      <c r="DE309">
        <f t="shared" si="929"/>
        <v>1</v>
      </c>
      <c r="DF309">
        <f t="shared" si="930"/>
        <v>1</v>
      </c>
      <c r="DG309">
        <f t="shared" si="931"/>
        <v>1</v>
      </c>
      <c r="DH309" s="7">
        <f t="shared" si="932"/>
        <v>0.15</v>
      </c>
      <c r="DI309" s="7">
        <f t="shared" si="933"/>
        <v>0.15</v>
      </c>
      <c r="DJ309" s="7">
        <f t="shared" si="934"/>
        <v>0.15</v>
      </c>
      <c r="DK309" s="7">
        <f t="shared" si="935"/>
        <v>0.15</v>
      </c>
      <c r="DL309" s="7">
        <f t="shared" si="936"/>
        <v>0.3</v>
      </c>
      <c r="DM309" s="7">
        <f t="shared" si="937"/>
        <v>0.3</v>
      </c>
      <c r="DN309" s="7">
        <f t="shared" si="938"/>
        <v>0.3</v>
      </c>
      <c r="DO309" s="7">
        <f t="shared" si="939"/>
        <v>0.3</v>
      </c>
      <c r="DP309" s="7">
        <f>IF(MIN(Data[[#This Row],[¿El agente demuestra escucha activa durante la gestión?6]:[¿El agente parafrasea para confirmar entendimiento?9]])=0,0,30%)</f>
        <v>0.3</v>
      </c>
      <c r="DQ309" s="7">
        <f t="shared" si="940"/>
        <v>0.3</v>
      </c>
      <c r="DR309" s="7">
        <f t="shared" si="941"/>
        <v>0.3</v>
      </c>
      <c r="DS309" s="7">
        <f t="shared" si="942"/>
        <v>0.3</v>
      </c>
      <c r="DT309" s="7">
        <f t="shared" si="943"/>
        <v>0.3</v>
      </c>
      <c r="DU309" s="7">
        <f>IF(MIN(Data[[#This Row],[¿El agente adapta su comunicación al cliente?11]:[¿El agente utiliza el plural corporativo correctamente?14]])=0,0,30%)</f>
        <v>0.3</v>
      </c>
      <c r="DV309" s="7">
        <f t="shared" si="944"/>
        <v>0.25</v>
      </c>
      <c r="DW309" s="7">
        <f t="shared" si="945"/>
        <v>0.25</v>
      </c>
      <c r="DX309" s="7">
        <f t="shared" si="946"/>
        <v>1</v>
      </c>
      <c r="DY309" s="7">
        <f t="shared" si="947"/>
        <v>1</v>
      </c>
      <c r="DZ309" s="7">
        <f t="shared" si="948"/>
        <v>1</v>
      </c>
      <c r="EA309" s="7">
        <f t="shared" si="949"/>
        <v>1</v>
      </c>
      <c r="EB309" s="7">
        <f t="shared" si="950"/>
        <v>1</v>
      </c>
      <c r="EC309" s="7">
        <f t="shared" si="951"/>
        <v>1</v>
      </c>
      <c r="ED309" s="7">
        <f t="shared" si="952"/>
        <v>1</v>
      </c>
      <c r="EE309" s="7">
        <f t="shared" si="953"/>
        <v>1</v>
      </c>
      <c r="EF309" s="7">
        <f>IF(SUM(Data[[#This Row],[¿El agente presenta correctamente los beneficios del producto?23]:[¿El agente comunica beneficios emocionales al cliente?24]])=200%,100%,0%)</f>
        <v>1</v>
      </c>
      <c r="EG309" s="7">
        <f t="shared" si="954"/>
        <v>1</v>
      </c>
      <c r="EH309" s="7">
        <f t="shared" si="955"/>
        <v>1</v>
      </c>
      <c r="EI309" s="7">
        <f t="shared" si="956"/>
        <v>1</v>
      </c>
      <c r="EJ309" s="7">
        <f t="shared" si="957"/>
        <v>1</v>
      </c>
      <c r="EK309" s="7">
        <f t="shared" si="958"/>
        <v>1</v>
      </c>
      <c r="EL309" s="7">
        <f>+Data[[#This Row],[¿El agente explica los términos y condiciones del servicio?28]]</f>
        <v>1</v>
      </c>
      <c r="EM309" s="7">
        <f t="shared" si="959"/>
        <v>1</v>
      </c>
      <c r="EN309" s="7">
        <f>+Data[[#This Row],[¿El agente identifica correctamente la solicitud del cliente? 2]]</f>
        <v>1</v>
      </c>
      <c r="EO309" s="7">
        <f t="shared" si="960"/>
        <v>1</v>
      </c>
      <c r="EP309" s="7">
        <f t="shared" si="961"/>
        <v>1</v>
      </c>
      <c r="EQ309" s="7">
        <f t="shared" si="962"/>
        <v>1</v>
      </c>
      <c r="ER309" s="7">
        <f t="shared" si="963"/>
        <v>1</v>
      </c>
      <c r="ES309" s="7">
        <f t="shared" si="964"/>
        <v>1</v>
      </c>
      <c r="ET309" s="7">
        <f t="shared" si="965"/>
        <v>1</v>
      </c>
      <c r="EU309" s="7">
        <f t="shared" si="966"/>
        <v>1</v>
      </c>
      <c r="EV309" s="7">
        <f t="shared" si="967"/>
        <v>1</v>
      </c>
      <c r="EW309" s="7">
        <f t="shared" si="968"/>
        <v>1</v>
      </c>
      <c r="EX309" s="7">
        <f t="shared" si="969"/>
        <v>1</v>
      </c>
      <c r="EY309" s="7">
        <f t="shared" si="970"/>
        <v>1</v>
      </c>
      <c r="EZ309" s="7">
        <f t="shared" si="971"/>
        <v>1</v>
      </c>
      <c r="FA309" s="7">
        <f t="shared" si="972"/>
        <v>1</v>
      </c>
      <c r="FB309" s="7">
        <f t="shared" si="973"/>
        <v>1</v>
      </c>
      <c r="FC309" s="7">
        <f t="shared" si="974"/>
        <v>1</v>
      </c>
      <c r="FD309" s="7">
        <f t="shared" si="975"/>
        <v>1</v>
      </c>
      <c r="FE309" s="7">
        <f t="shared" si="976"/>
        <v>0</v>
      </c>
      <c r="FF309" s="7">
        <f t="shared" si="977"/>
        <v>1</v>
      </c>
      <c r="FG309" s="7">
        <f t="shared" si="978"/>
        <v>1</v>
      </c>
      <c r="FH309" s="7">
        <f t="shared" si="979"/>
        <v>0</v>
      </c>
      <c r="FI309" s="7">
        <f t="shared" si="980"/>
        <v>1</v>
      </c>
      <c r="FJ309" s="7">
        <f t="shared" si="981"/>
        <v>0</v>
      </c>
      <c r="FK309" s="7">
        <f t="shared" si="982"/>
        <v>1</v>
      </c>
      <c r="FL309" s="7">
        <f>+Data[[#This Row],[¿El agente gestiona la oferta según la campaña vigente?48]]</f>
        <v>1</v>
      </c>
      <c r="FM309" s="7">
        <f t="shared" si="983"/>
        <v>1</v>
      </c>
      <c r="FN309" s="7">
        <f t="shared" si="984"/>
        <v>1</v>
      </c>
      <c r="FO309" s="7">
        <f t="shared" si="985"/>
        <v>1</v>
      </c>
      <c r="FP309" s="7">
        <f t="shared" si="986"/>
        <v>1</v>
      </c>
      <c r="FQ309" s="7">
        <f t="shared" si="987"/>
        <v>1</v>
      </c>
      <c r="FR309" s="7">
        <f>+Data[[#This Row],[¿El agente registra correctamente todas las interacciones?52]]</f>
        <v>1</v>
      </c>
      <c r="FS309" s="7">
        <f t="shared" si="988"/>
        <v>0</v>
      </c>
      <c r="FT309" s="7">
        <f t="shared" si="989"/>
        <v>1</v>
      </c>
      <c r="FU309" s="7">
        <f>+Data[[#This Row],[¿El agente confirma la titularidad del cliente adecuadamente?53]]</f>
        <v>1</v>
      </c>
      <c r="FV309" s="242">
        <f t="shared" si="990"/>
        <v>1</v>
      </c>
      <c r="FW309" s="242">
        <f t="shared" si="991"/>
        <v>1</v>
      </c>
      <c r="FX309" s="7">
        <f t="shared" si="992"/>
        <v>1</v>
      </c>
      <c r="FY309" s="242">
        <f t="shared" si="993"/>
        <v>1</v>
      </c>
      <c r="FZ309" s="7">
        <f>+Data[[#This Row],[¿El agente evita compartir información sensible?56]]</f>
        <v>1</v>
      </c>
      <c r="GA309" s="7">
        <f t="shared" si="994"/>
        <v>1</v>
      </c>
      <c r="GB309" s="7">
        <f t="shared" si="995"/>
        <v>0.1</v>
      </c>
      <c r="GC309" s="7">
        <f t="shared" si="996"/>
        <v>0.3</v>
      </c>
      <c r="GD309" s="234">
        <f t="shared" si="997"/>
        <v>0</v>
      </c>
      <c r="GE309" s="234">
        <f t="shared" si="998"/>
        <v>0.3</v>
      </c>
      <c r="GF309" s="7">
        <f t="shared" si="999"/>
        <v>0.7</v>
      </c>
      <c r="GG309">
        <f>1</f>
        <v>1</v>
      </c>
      <c r="GH309">
        <f t="shared" si="1000"/>
        <v>1</v>
      </c>
      <c r="GI309" t="str">
        <f t="shared" si="1001"/>
        <v/>
      </c>
      <c r="GJ309" t="str">
        <f t="shared" si="1002"/>
        <v/>
      </c>
      <c r="GK309" t="str">
        <f t="shared" si="1003"/>
        <v/>
      </c>
      <c r="GN309" t="str">
        <f t="shared" si="1004"/>
        <v/>
      </c>
      <c r="GO309" t="str">
        <f t="shared" si="1005"/>
        <v/>
      </c>
      <c r="GP309" t="str">
        <f t="shared" si="1006"/>
        <v/>
      </c>
      <c r="GQ309" t="str">
        <f t="shared" si="1007"/>
        <v/>
      </c>
      <c r="GR309" t="str">
        <f t="shared" si="1008"/>
        <v/>
      </c>
      <c r="GS309" t="str">
        <f t="shared" si="1009"/>
        <v/>
      </c>
      <c r="GT309" t="str">
        <f t="shared" si="1010"/>
        <v/>
      </c>
      <c r="GU309" t="e">
        <f>IF(#REF!="No",#REF!,"")</f>
        <v>#REF!</v>
      </c>
      <c r="GV309" t="str">
        <f t="shared" si="1011"/>
        <v/>
      </c>
      <c r="GW309" t="str">
        <f t="shared" si="1012"/>
        <v/>
      </c>
      <c r="GX309" t="str">
        <f t="shared" si="1013"/>
        <v/>
      </c>
      <c r="GY309" t="str">
        <f t="shared" si="1014"/>
        <v/>
      </c>
      <c r="GZ309" t="str">
        <f t="shared" si="1015"/>
        <v/>
      </c>
      <c r="HA309" t="str">
        <f t="shared" si="1016"/>
        <v/>
      </c>
      <c r="HB309" t="str">
        <f t="shared" si="1017"/>
        <v/>
      </c>
      <c r="HC309" t="str">
        <f t="shared" si="1018"/>
        <v/>
      </c>
      <c r="HD309" t="str">
        <f t="shared" si="1019"/>
        <v/>
      </c>
      <c r="HE309" t="str">
        <f t="shared" si="1020"/>
        <v/>
      </c>
      <c r="HF309" t="str">
        <f t="shared" si="1021"/>
        <v/>
      </c>
      <c r="HG309" t="str">
        <f t="shared" si="1022"/>
        <v/>
      </c>
      <c r="HH309" t="str">
        <f t="shared" si="1023"/>
        <v/>
      </c>
      <c r="HI309" t="str">
        <f t="shared" si="1024"/>
        <v/>
      </c>
      <c r="HJ309" t="str">
        <f t="shared" si="1025"/>
        <v/>
      </c>
      <c r="HK309" t="str">
        <f t="shared" si="1026"/>
        <v/>
      </c>
      <c r="HL309" t="str">
        <f t="shared" si="1027"/>
        <v/>
      </c>
      <c r="HM309" t="str">
        <f t="shared" si="1028"/>
        <v/>
      </c>
      <c r="HN309" t="str">
        <f t="shared" si="1029"/>
        <v/>
      </c>
      <c r="HO309" t="str">
        <f t="shared" si="1030"/>
        <v/>
      </c>
      <c r="HP309" t="str">
        <f t="shared" si="1031"/>
        <v/>
      </c>
      <c r="HQ309" t="e">
        <f>IF(#REF!="No",#REF!,"")</f>
        <v>#REF!</v>
      </c>
      <c r="HR309" t="e">
        <f>IF(#REF!="No",#REF!,"")</f>
        <v>#REF!</v>
      </c>
      <c r="HS309" t="str">
        <f t="shared" si="1032"/>
        <v/>
      </c>
      <c r="HT309" t="str">
        <f t="shared" si="1033"/>
        <v xml:space="preserve">¿El agente realiza venta cruzada cuando corresponde? </v>
      </c>
      <c r="HU309" t="str">
        <f t="shared" si="1034"/>
        <v/>
      </c>
      <c r="HV309" t="str">
        <f t="shared" si="1035"/>
        <v/>
      </c>
      <c r="HW309" t="str">
        <f t="shared" si="1036"/>
        <v xml:space="preserve">¿El agente realiza seguimiento adecuado al caso o solicitud? </v>
      </c>
      <c r="HX309" t="str">
        <f t="shared" si="1037"/>
        <v/>
      </c>
      <c r="HY309" t="str">
        <f t="shared" si="1038"/>
        <v/>
      </c>
      <c r="HZ309" t="str">
        <f t="shared" si="1039"/>
        <v/>
      </c>
      <c r="IA309" t="str">
        <f t="shared" si="1040"/>
        <v/>
      </c>
      <c r="IB309" t="str">
        <f t="shared" si="1041"/>
        <v/>
      </c>
      <c r="IC309" t="str">
        <f t="shared" si="1042"/>
        <v/>
      </c>
      <c r="ID309" t="str">
        <f t="shared" si="1043"/>
        <v/>
      </c>
      <c r="IE309" t="str">
        <f t="shared" si="1044"/>
        <v/>
      </c>
      <c r="IF309" t="str">
        <f t="shared" si="1045"/>
        <v/>
      </c>
      <c r="IG309" t="str">
        <f t="shared" si="1046"/>
        <v/>
      </c>
      <c r="IH309" t="str">
        <f>A309&amp;" "&amp;F309&amp;" "&amp;Data[[#This Row],[mes]]</f>
        <v>Eleuterio Guevara Garcia Outbound jun-26</v>
      </c>
      <c r="II309">
        <f t="shared" si="1047"/>
        <v>1</v>
      </c>
      <c r="IJ309">
        <f t="shared" si="1048"/>
        <v>1</v>
      </c>
      <c r="IK309">
        <f>IF(Data[[#This Row],[Muestra Critica]]&gt;0,Data[[#This Row],[Muestra Critica]],"")</f>
        <v>1</v>
      </c>
      <c r="IL309">
        <f>IF(IK309="","",COUNTIF($IK$3:$IK725,IK309))</f>
        <v>397</v>
      </c>
      <c r="IM309">
        <f t="shared" si="1049"/>
        <v>0</v>
      </c>
      <c r="IN309" t="str">
        <f t="shared" si="839"/>
        <v>jun-26</v>
      </c>
      <c r="IS309" t="str">
        <f ca="1">IFERROR(_xlfn.XLOOKUP(A:A,HC!B:B,HC!E:E,,0),0)</f>
        <v>&gt; 60 dias</v>
      </c>
    </row>
    <row r="310" spans="1:253" ht="15.5">
      <c r="A310" s="235" t="s">
        <v>318</v>
      </c>
      <c r="B310" s="235">
        <v>65941907</v>
      </c>
      <c r="C310" s="236">
        <v>46195</v>
      </c>
      <c r="D310" s="235" t="s">
        <v>441</v>
      </c>
      <c r="E310" s="205" t="s">
        <v>432</v>
      </c>
      <c r="F310" s="235" t="s">
        <v>32</v>
      </c>
      <c r="G310" s="235" t="s">
        <v>436</v>
      </c>
      <c r="H310" s="235" t="s">
        <v>526</v>
      </c>
      <c r="I310" s="237" t="s">
        <v>447</v>
      </c>
      <c r="J310" s="78" t="s">
        <v>33</v>
      </c>
      <c r="K310" s="78" t="s">
        <v>33</v>
      </c>
      <c r="L310" s="78" t="s">
        <v>33</v>
      </c>
      <c r="M310" s="78" t="s">
        <v>33</v>
      </c>
      <c r="N310" s="78" t="s">
        <v>33</v>
      </c>
      <c r="O310" s="78" t="s">
        <v>33</v>
      </c>
      <c r="P310" s="78" t="s">
        <v>33</v>
      </c>
      <c r="Q310" s="78" t="s">
        <v>33</v>
      </c>
      <c r="R310" s="78" t="s">
        <v>33</v>
      </c>
      <c r="S310" s="78" t="s">
        <v>33</v>
      </c>
      <c r="T310" s="78" t="s">
        <v>33</v>
      </c>
      <c r="U310" s="78" t="s">
        <v>33</v>
      </c>
      <c r="V310" s="78" t="s">
        <v>33</v>
      </c>
      <c r="W310" s="78" t="s">
        <v>33</v>
      </c>
      <c r="X310" s="78" t="s">
        <v>33</v>
      </c>
      <c r="Y310" t="s">
        <v>33</v>
      </c>
      <c r="Z310" t="s">
        <v>33</v>
      </c>
      <c r="AA310" t="s">
        <v>33</v>
      </c>
      <c r="AB310" t="s">
        <v>33</v>
      </c>
      <c r="AC310" t="s">
        <v>33</v>
      </c>
      <c r="AD310" t="s">
        <v>33</v>
      </c>
      <c r="AE310" t="s">
        <v>33</v>
      </c>
      <c r="AF310" t="s">
        <v>33</v>
      </c>
      <c r="AG310" t="s">
        <v>33</v>
      </c>
      <c r="AH310" t="s">
        <v>33</v>
      </c>
      <c r="AI310" t="s">
        <v>33</v>
      </c>
      <c r="AJ310" t="s">
        <v>33</v>
      </c>
      <c r="AK310" t="s">
        <v>33</v>
      </c>
      <c r="AL310" t="s">
        <v>33</v>
      </c>
      <c r="AM310" t="s">
        <v>33</v>
      </c>
      <c r="AN310" t="s">
        <v>33</v>
      </c>
      <c r="AO310" t="s">
        <v>33</v>
      </c>
      <c r="AP310" t="s">
        <v>33</v>
      </c>
      <c r="AQ310" s="169" t="s">
        <v>33</v>
      </c>
      <c r="AR310" t="s">
        <v>33</v>
      </c>
      <c r="AS310" t="s">
        <v>33</v>
      </c>
      <c r="AT310" t="s">
        <v>33</v>
      </c>
      <c r="AU310" t="s">
        <v>33</v>
      </c>
      <c r="AV310" t="s">
        <v>34</v>
      </c>
      <c r="AW310" t="s">
        <v>33</v>
      </c>
      <c r="AX310" t="s">
        <v>33</v>
      </c>
      <c r="AY310" t="s">
        <v>33</v>
      </c>
      <c r="AZ310" t="s">
        <v>33</v>
      </c>
      <c r="BA310" t="s">
        <v>33</v>
      </c>
      <c r="BB310" t="s">
        <v>33</v>
      </c>
      <c r="BC310" t="s">
        <v>33</v>
      </c>
      <c r="BD310" t="s">
        <v>33</v>
      </c>
      <c r="BE310" t="s">
        <v>33</v>
      </c>
      <c r="BF310" t="s">
        <v>33</v>
      </c>
      <c r="BH310" s="233" t="str">
        <f>Data[[#This Row],[Tipo de Muestra]]</f>
        <v>Critica</v>
      </c>
      <c r="BK310">
        <f t="shared" si="883"/>
        <v>1</v>
      </c>
      <c r="BL310">
        <f t="shared" si="884"/>
        <v>1</v>
      </c>
      <c r="BM310">
        <f t="shared" si="885"/>
        <v>1</v>
      </c>
      <c r="BN310">
        <f t="shared" si="886"/>
        <v>1</v>
      </c>
      <c r="BO310">
        <f t="shared" si="887"/>
        <v>1</v>
      </c>
      <c r="BP310">
        <f t="shared" si="888"/>
        <v>1</v>
      </c>
      <c r="BQ310">
        <f t="shared" si="889"/>
        <v>1</v>
      </c>
      <c r="BR310">
        <f t="shared" si="890"/>
        <v>1</v>
      </c>
      <c r="BS310">
        <f t="shared" si="891"/>
        <v>1</v>
      </c>
      <c r="BT310">
        <f t="shared" si="892"/>
        <v>1</v>
      </c>
      <c r="BU310">
        <f t="shared" si="893"/>
        <v>1</v>
      </c>
      <c r="BV310">
        <f t="shared" si="894"/>
        <v>1</v>
      </c>
      <c r="BW310">
        <f t="shared" si="895"/>
        <v>1</v>
      </c>
      <c r="BX310">
        <f t="shared" si="896"/>
        <v>1</v>
      </c>
      <c r="BY310">
        <f t="shared" si="897"/>
        <v>1</v>
      </c>
      <c r="BZ310">
        <f t="shared" si="898"/>
        <v>1</v>
      </c>
      <c r="CA310">
        <f t="shared" si="899"/>
        <v>1</v>
      </c>
      <c r="CB310">
        <f t="shared" si="900"/>
        <v>1</v>
      </c>
      <c r="CC310">
        <f t="shared" si="901"/>
        <v>1</v>
      </c>
      <c r="CD310">
        <f t="shared" si="902"/>
        <v>1</v>
      </c>
      <c r="CE310">
        <f t="shared" si="903"/>
        <v>1</v>
      </c>
      <c r="CF310">
        <f t="shared" si="904"/>
        <v>1</v>
      </c>
      <c r="CG310">
        <f t="shared" si="905"/>
        <v>1</v>
      </c>
      <c r="CH310">
        <f t="shared" si="906"/>
        <v>1</v>
      </c>
      <c r="CI310">
        <f t="shared" si="907"/>
        <v>1</v>
      </c>
      <c r="CJ310">
        <f t="shared" si="908"/>
        <v>1</v>
      </c>
      <c r="CK310">
        <f t="shared" si="909"/>
        <v>1</v>
      </c>
      <c r="CL310">
        <f t="shared" si="910"/>
        <v>1</v>
      </c>
      <c r="CM310">
        <f t="shared" si="911"/>
        <v>1</v>
      </c>
      <c r="CN310">
        <f t="shared" si="912"/>
        <v>1</v>
      </c>
      <c r="CO310">
        <f t="shared" si="913"/>
        <v>1</v>
      </c>
      <c r="CP310">
        <f t="shared" si="914"/>
        <v>1</v>
      </c>
      <c r="CQ310">
        <f t="shared" si="915"/>
        <v>1</v>
      </c>
      <c r="CR310">
        <f t="shared" si="916"/>
        <v>1</v>
      </c>
      <c r="CS310">
        <f t="shared" si="917"/>
        <v>1</v>
      </c>
      <c r="CT310">
        <f t="shared" si="918"/>
        <v>1</v>
      </c>
      <c r="CU310">
        <f t="shared" si="919"/>
        <v>1</v>
      </c>
      <c r="CV310">
        <f t="shared" si="920"/>
        <v>0</v>
      </c>
      <c r="CW310">
        <f t="shared" si="921"/>
        <v>1</v>
      </c>
      <c r="CX310">
        <f t="shared" si="922"/>
        <v>1</v>
      </c>
      <c r="CY310">
        <f t="shared" si="923"/>
        <v>1</v>
      </c>
      <c r="CZ310">
        <f t="shared" si="924"/>
        <v>1</v>
      </c>
      <c r="DA310">
        <f t="shared" si="925"/>
        <v>1</v>
      </c>
      <c r="DB310">
        <f t="shared" si="926"/>
        <v>1</v>
      </c>
      <c r="DC310">
        <f t="shared" si="927"/>
        <v>1</v>
      </c>
      <c r="DD310">
        <f t="shared" si="928"/>
        <v>1</v>
      </c>
      <c r="DE310">
        <f t="shared" si="929"/>
        <v>1</v>
      </c>
      <c r="DF310">
        <f t="shared" si="930"/>
        <v>1</v>
      </c>
      <c r="DG310">
        <f t="shared" si="931"/>
        <v>1</v>
      </c>
      <c r="DH310" s="7">
        <f t="shared" si="932"/>
        <v>0.15</v>
      </c>
      <c r="DI310" s="7">
        <f t="shared" si="933"/>
        <v>0.15</v>
      </c>
      <c r="DJ310" s="7">
        <f t="shared" si="934"/>
        <v>0.15</v>
      </c>
      <c r="DK310" s="7">
        <f t="shared" si="935"/>
        <v>0.15</v>
      </c>
      <c r="DL310" s="7">
        <f t="shared" si="936"/>
        <v>0.3</v>
      </c>
      <c r="DM310" s="7">
        <f t="shared" si="937"/>
        <v>0.3</v>
      </c>
      <c r="DN310" s="7">
        <f t="shared" si="938"/>
        <v>0.3</v>
      </c>
      <c r="DO310" s="7">
        <f t="shared" si="939"/>
        <v>0.3</v>
      </c>
      <c r="DP310" s="7">
        <f>IF(MIN(Data[[#This Row],[¿El agente demuestra escucha activa durante la gestión?6]:[¿El agente parafrasea para confirmar entendimiento?9]])=0,0,30%)</f>
        <v>0.3</v>
      </c>
      <c r="DQ310" s="7">
        <f t="shared" si="940"/>
        <v>0.3</v>
      </c>
      <c r="DR310" s="7">
        <f t="shared" si="941"/>
        <v>0.3</v>
      </c>
      <c r="DS310" s="7">
        <f t="shared" si="942"/>
        <v>0.3</v>
      </c>
      <c r="DT310" s="7">
        <f t="shared" si="943"/>
        <v>0.3</v>
      </c>
      <c r="DU310" s="7">
        <f>IF(MIN(Data[[#This Row],[¿El agente adapta su comunicación al cliente?11]:[¿El agente utiliza el plural corporativo correctamente?14]])=0,0,30%)</f>
        <v>0.3</v>
      </c>
      <c r="DV310" s="7">
        <f t="shared" si="944"/>
        <v>0.25</v>
      </c>
      <c r="DW310" s="7">
        <f t="shared" si="945"/>
        <v>0.25</v>
      </c>
      <c r="DX310" s="7">
        <f t="shared" si="946"/>
        <v>1</v>
      </c>
      <c r="DY310" s="7">
        <f t="shared" si="947"/>
        <v>1</v>
      </c>
      <c r="DZ310" s="7">
        <f t="shared" si="948"/>
        <v>1</v>
      </c>
      <c r="EA310" s="7">
        <f t="shared" si="949"/>
        <v>1</v>
      </c>
      <c r="EB310" s="7">
        <f t="shared" si="950"/>
        <v>1</v>
      </c>
      <c r="EC310" s="7">
        <f t="shared" si="951"/>
        <v>1</v>
      </c>
      <c r="ED310" s="7">
        <f t="shared" si="952"/>
        <v>1</v>
      </c>
      <c r="EE310" s="7">
        <f t="shared" si="953"/>
        <v>1</v>
      </c>
      <c r="EF310" s="7">
        <f>IF(SUM(Data[[#This Row],[¿El agente presenta correctamente los beneficios del producto?23]:[¿El agente comunica beneficios emocionales al cliente?24]])=200%,100%,0%)</f>
        <v>1</v>
      </c>
      <c r="EG310" s="7">
        <f t="shared" si="954"/>
        <v>1</v>
      </c>
      <c r="EH310" s="7">
        <f t="shared" si="955"/>
        <v>1</v>
      </c>
      <c r="EI310" s="7">
        <f t="shared" si="956"/>
        <v>1</v>
      </c>
      <c r="EJ310" s="7">
        <f t="shared" si="957"/>
        <v>1</v>
      </c>
      <c r="EK310" s="7">
        <f t="shared" si="958"/>
        <v>1</v>
      </c>
      <c r="EL310" s="7">
        <f>+Data[[#This Row],[¿El agente explica los términos y condiciones del servicio?28]]</f>
        <v>1</v>
      </c>
      <c r="EM310" s="7">
        <f t="shared" si="959"/>
        <v>1</v>
      </c>
      <c r="EN310" s="7">
        <f>+Data[[#This Row],[¿El agente identifica correctamente la solicitud del cliente? 2]]</f>
        <v>1</v>
      </c>
      <c r="EO310" s="7">
        <f t="shared" si="960"/>
        <v>1</v>
      </c>
      <c r="EP310" s="7">
        <f t="shared" si="961"/>
        <v>1</v>
      </c>
      <c r="EQ310" s="7">
        <f t="shared" si="962"/>
        <v>1</v>
      </c>
      <c r="ER310" s="7">
        <f t="shared" si="963"/>
        <v>1</v>
      </c>
      <c r="ES310" s="7">
        <f t="shared" si="964"/>
        <v>1</v>
      </c>
      <c r="ET310" s="7">
        <f t="shared" si="965"/>
        <v>1</v>
      </c>
      <c r="EU310" s="7">
        <f t="shared" si="966"/>
        <v>1</v>
      </c>
      <c r="EV310" s="7">
        <f t="shared" si="967"/>
        <v>1</v>
      </c>
      <c r="EW310" s="7">
        <f t="shared" si="968"/>
        <v>1</v>
      </c>
      <c r="EX310" s="7">
        <f t="shared" si="969"/>
        <v>1</v>
      </c>
      <c r="EY310" s="7">
        <f t="shared" si="970"/>
        <v>1</v>
      </c>
      <c r="EZ310" s="7">
        <f t="shared" si="971"/>
        <v>1</v>
      </c>
      <c r="FA310" s="7">
        <f t="shared" si="972"/>
        <v>1</v>
      </c>
      <c r="FB310" s="7">
        <f t="shared" si="973"/>
        <v>1</v>
      </c>
      <c r="FC310" s="7">
        <f t="shared" si="974"/>
        <v>1</v>
      </c>
      <c r="FD310" s="7">
        <f t="shared" si="975"/>
        <v>1</v>
      </c>
      <c r="FE310" s="7">
        <f t="shared" si="976"/>
        <v>1</v>
      </c>
      <c r="FF310" s="7">
        <f t="shared" si="977"/>
        <v>1</v>
      </c>
      <c r="FG310" s="7">
        <f t="shared" si="978"/>
        <v>1</v>
      </c>
      <c r="FH310" s="7">
        <f t="shared" si="979"/>
        <v>0</v>
      </c>
      <c r="FI310" s="7">
        <f t="shared" si="980"/>
        <v>1</v>
      </c>
      <c r="FJ310" s="7">
        <f t="shared" si="981"/>
        <v>0</v>
      </c>
      <c r="FK310" s="7">
        <f t="shared" si="982"/>
        <v>1</v>
      </c>
      <c r="FL310" s="7">
        <f>+Data[[#This Row],[¿El agente gestiona la oferta según la campaña vigente?48]]</f>
        <v>1</v>
      </c>
      <c r="FM310" s="7">
        <f t="shared" si="983"/>
        <v>1</v>
      </c>
      <c r="FN310" s="7">
        <f t="shared" si="984"/>
        <v>1</v>
      </c>
      <c r="FO310" s="7">
        <f t="shared" si="985"/>
        <v>1</v>
      </c>
      <c r="FP310" s="7">
        <f t="shared" si="986"/>
        <v>1</v>
      </c>
      <c r="FQ310" s="7">
        <f t="shared" si="987"/>
        <v>1</v>
      </c>
      <c r="FR310" s="7">
        <f>+Data[[#This Row],[¿El agente registra correctamente todas las interacciones?52]]</f>
        <v>1</v>
      </c>
      <c r="FS310" s="7">
        <f t="shared" si="988"/>
        <v>0</v>
      </c>
      <c r="FT310" s="7">
        <f t="shared" si="989"/>
        <v>1</v>
      </c>
      <c r="FU310" s="7">
        <f>+Data[[#This Row],[¿El agente confirma la titularidad del cliente adecuadamente?53]]</f>
        <v>1</v>
      </c>
      <c r="FV310" s="242">
        <f t="shared" si="990"/>
        <v>1</v>
      </c>
      <c r="FW310" s="242">
        <f t="shared" si="991"/>
        <v>1</v>
      </c>
      <c r="FX310" s="7">
        <f t="shared" si="992"/>
        <v>1</v>
      </c>
      <c r="FY310" s="242">
        <f t="shared" si="993"/>
        <v>1</v>
      </c>
      <c r="FZ310" s="7">
        <f>+Data[[#This Row],[¿El agente evita compartir información sensible?56]]</f>
        <v>1</v>
      </c>
      <c r="GA310" s="7">
        <f t="shared" si="994"/>
        <v>1</v>
      </c>
      <c r="GB310" s="7">
        <f t="shared" si="995"/>
        <v>0.1</v>
      </c>
      <c r="GC310" s="7">
        <f t="shared" si="996"/>
        <v>0.3</v>
      </c>
      <c r="GD310" s="234">
        <f t="shared" si="997"/>
        <v>0</v>
      </c>
      <c r="GE310" s="234">
        <f t="shared" si="998"/>
        <v>0.3</v>
      </c>
      <c r="GF310" s="7">
        <f t="shared" si="999"/>
        <v>0.7</v>
      </c>
      <c r="GG310">
        <f>1</f>
        <v>1</v>
      </c>
      <c r="GH310">
        <f t="shared" si="1000"/>
        <v>1</v>
      </c>
      <c r="GI310" t="str">
        <f t="shared" si="1001"/>
        <v/>
      </c>
      <c r="GJ310" t="str">
        <f t="shared" si="1002"/>
        <v/>
      </c>
      <c r="GK310" t="str">
        <f t="shared" si="1003"/>
        <v/>
      </c>
      <c r="GN310" t="str">
        <f t="shared" si="1004"/>
        <v/>
      </c>
      <c r="GO310" t="str">
        <f t="shared" si="1005"/>
        <v/>
      </c>
      <c r="GP310" t="str">
        <f t="shared" si="1006"/>
        <v/>
      </c>
      <c r="GQ310" t="str">
        <f t="shared" si="1007"/>
        <v/>
      </c>
      <c r="GR310" t="str">
        <f t="shared" si="1008"/>
        <v/>
      </c>
      <c r="GS310" t="str">
        <f t="shared" si="1009"/>
        <v/>
      </c>
      <c r="GT310" t="str">
        <f t="shared" si="1010"/>
        <v/>
      </c>
      <c r="GU310" t="e">
        <f>IF(#REF!="No",#REF!,"")</f>
        <v>#REF!</v>
      </c>
      <c r="GV310" t="str">
        <f t="shared" si="1011"/>
        <v/>
      </c>
      <c r="GW310" t="str">
        <f t="shared" si="1012"/>
        <v/>
      </c>
      <c r="GX310" t="str">
        <f t="shared" si="1013"/>
        <v/>
      </c>
      <c r="GY310" t="str">
        <f t="shared" si="1014"/>
        <v/>
      </c>
      <c r="GZ310" t="str">
        <f t="shared" si="1015"/>
        <v/>
      </c>
      <c r="HA310" t="str">
        <f t="shared" si="1016"/>
        <v/>
      </c>
      <c r="HB310" t="str">
        <f t="shared" si="1017"/>
        <v/>
      </c>
      <c r="HC310" t="str">
        <f t="shared" si="1018"/>
        <v/>
      </c>
      <c r="HD310" t="str">
        <f t="shared" si="1019"/>
        <v/>
      </c>
      <c r="HE310" t="str">
        <f t="shared" si="1020"/>
        <v/>
      </c>
      <c r="HF310" t="str">
        <f t="shared" si="1021"/>
        <v/>
      </c>
      <c r="HG310" t="str">
        <f t="shared" si="1022"/>
        <v/>
      </c>
      <c r="HH310" t="str">
        <f t="shared" si="1023"/>
        <v/>
      </c>
      <c r="HI310" t="str">
        <f t="shared" si="1024"/>
        <v/>
      </c>
      <c r="HJ310" t="str">
        <f t="shared" si="1025"/>
        <v/>
      </c>
      <c r="HK310" t="str">
        <f t="shared" si="1026"/>
        <v/>
      </c>
      <c r="HL310" t="str">
        <f t="shared" si="1027"/>
        <v/>
      </c>
      <c r="HM310" t="str">
        <f t="shared" si="1028"/>
        <v/>
      </c>
      <c r="HN310" t="str">
        <f t="shared" si="1029"/>
        <v/>
      </c>
      <c r="HO310" t="str">
        <f t="shared" si="1030"/>
        <v/>
      </c>
      <c r="HP310" t="str">
        <f t="shared" si="1031"/>
        <v/>
      </c>
      <c r="HQ310" t="e">
        <f>IF(#REF!="No",#REF!,"")</f>
        <v>#REF!</v>
      </c>
      <c r="HR310" t="e">
        <f>IF(#REF!="No",#REF!,"")</f>
        <v>#REF!</v>
      </c>
      <c r="HS310" t="str">
        <f t="shared" si="1032"/>
        <v/>
      </c>
      <c r="HT310" t="str">
        <f t="shared" si="1033"/>
        <v/>
      </c>
      <c r="HU310" t="str">
        <f t="shared" si="1034"/>
        <v/>
      </c>
      <c r="HV310" t="str">
        <f t="shared" si="1035"/>
        <v/>
      </c>
      <c r="HW310" t="str">
        <f t="shared" si="1036"/>
        <v xml:space="preserve">¿El agente realiza seguimiento adecuado al caso o solicitud? </v>
      </c>
      <c r="HX310" t="str">
        <f t="shared" si="1037"/>
        <v/>
      </c>
      <c r="HY310" t="str">
        <f t="shared" si="1038"/>
        <v/>
      </c>
      <c r="HZ310" t="str">
        <f t="shared" si="1039"/>
        <v/>
      </c>
      <c r="IA310" t="str">
        <f t="shared" si="1040"/>
        <v/>
      </c>
      <c r="IB310" t="str">
        <f t="shared" si="1041"/>
        <v/>
      </c>
      <c r="IC310" t="str">
        <f t="shared" si="1042"/>
        <v/>
      </c>
      <c r="ID310" t="str">
        <f t="shared" si="1043"/>
        <v/>
      </c>
      <c r="IE310" t="str">
        <f t="shared" si="1044"/>
        <v/>
      </c>
      <c r="IF310" t="str">
        <f t="shared" si="1045"/>
        <v/>
      </c>
      <c r="IG310" t="str">
        <f t="shared" si="1046"/>
        <v/>
      </c>
      <c r="IH310" t="str">
        <f>A310&amp;" "&amp;F310&amp;" "&amp;Data[[#This Row],[mes]]</f>
        <v>Joswer Lisandro Acosta Arias Outbound jun-26</v>
      </c>
      <c r="II310">
        <f t="shared" si="1047"/>
        <v>1</v>
      </c>
      <c r="IJ310">
        <f t="shared" si="1048"/>
        <v>1</v>
      </c>
      <c r="IK310">
        <f>IF(Data[[#This Row],[Muestra Critica]]&gt;0,Data[[#This Row],[Muestra Critica]],"")</f>
        <v>1</v>
      </c>
      <c r="IL310">
        <f>IF(IK310="","",COUNTIF($IK$3:$IK726,IK310))</f>
        <v>397</v>
      </c>
      <c r="IM310">
        <f t="shared" si="1049"/>
        <v>0</v>
      </c>
      <c r="IN310" t="str">
        <f t="shared" si="839"/>
        <v>jun-26</v>
      </c>
      <c r="IS310" t="str">
        <f ca="1">IFERROR(_xlfn.XLOOKUP(A:A,HC!B:B,HC!E:E,,0),0)</f>
        <v>&gt; 60 dias</v>
      </c>
    </row>
    <row r="311" spans="1:253" ht="15.5">
      <c r="A311" s="235" t="s">
        <v>314</v>
      </c>
      <c r="B311" s="235">
        <v>69051767</v>
      </c>
      <c r="C311" s="236">
        <v>46195</v>
      </c>
      <c r="D311" s="235" t="s">
        <v>441</v>
      </c>
      <c r="E311" s="205" t="s">
        <v>432</v>
      </c>
      <c r="F311" s="235" t="s">
        <v>32</v>
      </c>
      <c r="G311" s="235" t="s">
        <v>436</v>
      </c>
      <c r="H311" s="235" t="s">
        <v>526</v>
      </c>
      <c r="I311" s="237" t="s">
        <v>447</v>
      </c>
      <c r="J311" s="78" t="s">
        <v>33</v>
      </c>
      <c r="K311" s="78" t="s">
        <v>33</v>
      </c>
      <c r="L311" s="78" t="s">
        <v>33</v>
      </c>
      <c r="M311" s="78" t="s">
        <v>33</v>
      </c>
      <c r="N311" s="78" t="s">
        <v>33</v>
      </c>
      <c r="O311" s="78" t="s">
        <v>33</v>
      </c>
      <c r="P311" s="78" t="s">
        <v>33</v>
      </c>
      <c r="Q311" s="78" t="s">
        <v>33</v>
      </c>
      <c r="R311" s="78" t="s">
        <v>33</v>
      </c>
      <c r="S311" s="78" t="s">
        <v>33</v>
      </c>
      <c r="T311" s="78" t="s">
        <v>33</v>
      </c>
      <c r="U311" s="78" t="s">
        <v>33</v>
      </c>
      <c r="V311" s="78" t="s">
        <v>33</v>
      </c>
      <c r="W311" s="78" t="s">
        <v>33</v>
      </c>
      <c r="X311" s="78" t="s">
        <v>33</v>
      </c>
      <c r="Y311" t="s">
        <v>33</v>
      </c>
      <c r="Z311" t="s">
        <v>33</v>
      </c>
      <c r="AA311" t="s">
        <v>33</v>
      </c>
      <c r="AB311" t="s">
        <v>33</v>
      </c>
      <c r="AC311" t="s">
        <v>33</v>
      </c>
      <c r="AD311" t="s">
        <v>33</v>
      </c>
      <c r="AE311" t="s">
        <v>33</v>
      </c>
      <c r="AF311" t="s">
        <v>33</v>
      </c>
      <c r="AG311" t="s">
        <v>33</v>
      </c>
      <c r="AH311" t="s">
        <v>33</v>
      </c>
      <c r="AI311" t="s">
        <v>33</v>
      </c>
      <c r="AJ311" t="s">
        <v>33</v>
      </c>
      <c r="AK311" t="s">
        <v>33</v>
      </c>
      <c r="AL311" t="s">
        <v>33</v>
      </c>
      <c r="AM311" t="s">
        <v>33</v>
      </c>
      <c r="AN311" t="s">
        <v>33</v>
      </c>
      <c r="AO311" t="s">
        <v>33</v>
      </c>
      <c r="AP311" t="s">
        <v>33</v>
      </c>
      <c r="AQ311" s="169" t="s">
        <v>33</v>
      </c>
      <c r="AR311" t="s">
        <v>33</v>
      </c>
      <c r="AS311" t="s">
        <v>33</v>
      </c>
      <c r="AT311" t="s">
        <v>33</v>
      </c>
      <c r="AU311" t="s">
        <v>33</v>
      </c>
      <c r="AV311" t="s">
        <v>33</v>
      </c>
      <c r="AW311" t="s">
        <v>34</v>
      </c>
      <c r="AX311" t="s">
        <v>33</v>
      </c>
      <c r="AY311" t="s">
        <v>33</v>
      </c>
      <c r="AZ311" t="s">
        <v>33</v>
      </c>
      <c r="BA311" t="s">
        <v>33</v>
      </c>
      <c r="BB311" t="s">
        <v>33</v>
      </c>
      <c r="BC311" t="s">
        <v>33</v>
      </c>
      <c r="BD311" t="s">
        <v>33</v>
      </c>
      <c r="BE311" t="s">
        <v>33</v>
      </c>
      <c r="BF311" t="s">
        <v>33</v>
      </c>
      <c r="BH311" s="233" t="str">
        <f>Data[[#This Row],[Tipo de Muestra]]</f>
        <v>Critica</v>
      </c>
      <c r="BK311">
        <f t="shared" si="883"/>
        <v>1</v>
      </c>
      <c r="BL311">
        <f t="shared" si="884"/>
        <v>1</v>
      </c>
      <c r="BM311">
        <f t="shared" si="885"/>
        <v>1</v>
      </c>
      <c r="BN311">
        <f t="shared" si="886"/>
        <v>1</v>
      </c>
      <c r="BO311">
        <f t="shared" si="887"/>
        <v>1</v>
      </c>
      <c r="BP311">
        <f t="shared" si="888"/>
        <v>1</v>
      </c>
      <c r="BQ311">
        <f t="shared" si="889"/>
        <v>1</v>
      </c>
      <c r="BR311">
        <f t="shared" si="890"/>
        <v>1</v>
      </c>
      <c r="BS311">
        <f t="shared" si="891"/>
        <v>1</v>
      </c>
      <c r="BT311">
        <f t="shared" si="892"/>
        <v>1</v>
      </c>
      <c r="BU311">
        <f t="shared" si="893"/>
        <v>1</v>
      </c>
      <c r="BV311">
        <f t="shared" si="894"/>
        <v>1</v>
      </c>
      <c r="BW311">
        <f t="shared" si="895"/>
        <v>1</v>
      </c>
      <c r="BX311">
        <f t="shared" si="896"/>
        <v>1</v>
      </c>
      <c r="BY311">
        <f t="shared" si="897"/>
        <v>1</v>
      </c>
      <c r="BZ311">
        <f t="shared" si="898"/>
        <v>1</v>
      </c>
      <c r="CA311">
        <f t="shared" si="899"/>
        <v>1</v>
      </c>
      <c r="CB311">
        <f t="shared" si="900"/>
        <v>1</v>
      </c>
      <c r="CC311">
        <f t="shared" si="901"/>
        <v>1</v>
      </c>
      <c r="CD311">
        <f t="shared" si="902"/>
        <v>1</v>
      </c>
      <c r="CE311">
        <f t="shared" si="903"/>
        <v>1</v>
      </c>
      <c r="CF311">
        <f t="shared" si="904"/>
        <v>1</v>
      </c>
      <c r="CG311">
        <f t="shared" si="905"/>
        <v>1</v>
      </c>
      <c r="CH311">
        <f t="shared" si="906"/>
        <v>1</v>
      </c>
      <c r="CI311">
        <f t="shared" si="907"/>
        <v>1</v>
      </c>
      <c r="CJ311">
        <f t="shared" si="908"/>
        <v>1</v>
      </c>
      <c r="CK311">
        <f t="shared" si="909"/>
        <v>1</v>
      </c>
      <c r="CL311">
        <f t="shared" si="910"/>
        <v>1</v>
      </c>
      <c r="CM311">
        <f t="shared" si="911"/>
        <v>1</v>
      </c>
      <c r="CN311">
        <f t="shared" si="912"/>
        <v>1</v>
      </c>
      <c r="CO311">
        <f t="shared" si="913"/>
        <v>1</v>
      </c>
      <c r="CP311">
        <f t="shared" si="914"/>
        <v>1</v>
      </c>
      <c r="CQ311">
        <f t="shared" si="915"/>
        <v>1</v>
      </c>
      <c r="CR311">
        <f t="shared" si="916"/>
        <v>1</v>
      </c>
      <c r="CS311">
        <f t="shared" si="917"/>
        <v>1</v>
      </c>
      <c r="CT311">
        <f t="shared" si="918"/>
        <v>1</v>
      </c>
      <c r="CU311">
        <f t="shared" si="919"/>
        <v>1</v>
      </c>
      <c r="CV311">
        <f t="shared" si="920"/>
        <v>1</v>
      </c>
      <c r="CW311">
        <f t="shared" si="921"/>
        <v>0</v>
      </c>
      <c r="CX311">
        <f t="shared" si="922"/>
        <v>1</v>
      </c>
      <c r="CY311">
        <f t="shared" si="923"/>
        <v>1</v>
      </c>
      <c r="CZ311">
        <f t="shared" si="924"/>
        <v>1</v>
      </c>
      <c r="DA311">
        <f t="shared" si="925"/>
        <v>1</v>
      </c>
      <c r="DB311">
        <f t="shared" si="926"/>
        <v>1</v>
      </c>
      <c r="DC311">
        <f t="shared" si="927"/>
        <v>1</v>
      </c>
      <c r="DD311">
        <f t="shared" si="928"/>
        <v>1</v>
      </c>
      <c r="DE311">
        <f t="shared" si="929"/>
        <v>1</v>
      </c>
      <c r="DF311">
        <f t="shared" si="930"/>
        <v>1</v>
      </c>
      <c r="DG311">
        <f t="shared" si="931"/>
        <v>1</v>
      </c>
      <c r="DH311" s="7">
        <f t="shared" si="932"/>
        <v>0.15</v>
      </c>
      <c r="DI311" s="7">
        <f t="shared" si="933"/>
        <v>0.15</v>
      </c>
      <c r="DJ311" s="7">
        <f t="shared" si="934"/>
        <v>0.15</v>
      </c>
      <c r="DK311" s="7">
        <f t="shared" si="935"/>
        <v>0.15</v>
      </c>
      <c r="DL311" s="7">
        <f t="shared" si="936"/>
        <v>0.3</v>
      </c>
      <c r="DM311" s="7">
        <f t="shared" si="937"/>
        <v>0.3</v>
      </c>
      <c r="DN311" s="7">
        <f t="shared" si="938"/>
        <v>0.3</v>
      </c>
      <c r="DO311" s="7">
        <f t="shared" si="939"/>
        <v>0.3</v>
      </c>
      <c r="DP311" s="7">
        <f>IF(MIN(Data[[#This Row],[¿El agente demuestra escucha activa durante la gestión?6]:[¿El agente parafrasea para confirmar entendimiento?9]])=0,0,30%)</f>
        <v>0.3</v>
      </c>
      <c r="DQ311" s="7">
        <f t="shared" si="940"/>
        <v>0.3</v>
      </c>
      <c r="DR311" s="7">
        <f t="shared" si="941"/>
        <v>0.3</v>
      </c>
      <c r="DS311" s="7">
        <f t="shared" si="942"/>
        <v>0.3</v>
      </c>
      <c r="DT311" s="7">
        <f t="shared" si="943"/>
        <v>0.3</v>
      </c>
      <c r="DU311" s="7">
        <f>IF(MIN(Data[[#This Row],[¿El agente adapta su comunicación al cliente?11]:[¿El agente utiliza el plural corporativo correctamente?14]])=0,0,30%)</f>
        <v>0.3</v>
      </c>
      <c r="DV311" s="7">
        <f t="shared" si="944"/>
        <v>0.25</v>
      </c>
      <c r="DW311" s="7">
        <f t="shared" si="945"/>
        <v>0.25</v>
      </c>
      <c r="DX311" s="7">
        <f t="shared" si="946"/>
        <v>1</v>
      </c>
      <c r="DY311" s="7">
        <f t="shared" si="947"/>
        <v>1</v>
      </c>
      <c r="DZ311" s="7">
        <f t="shared" si="948"/>
        <v>1</v>
      </c>
      <c r="EA311" s="7">
        <f t="shared" si="949"/>
        <v>1</v>
      </c>
      <c r="EB311" s="7">
        <f t="shared" si="950"/>
        <v>1</v>
      </c>
      <c r="EC311" s="7">
        <f t="shared" si="951"/>
        <v>1</v>
      </c>
      <c r="ED311" s="7">
        <f t="shared" si="952"/>
        <v>1</v>
      </c>
      <c r="EE311" s="7">
        <f t="shared" si="953"/>
        <v>1</v>
      </c>
      <c r="EF311" s="7">
        <f>IF(SUM(Data[[#This Row],[¿El agente presenta correctamente los beneficios del producto?23]:[¿El agente comunica beneficios emocionales al cliente?24]])=200%,100%,0%)</f>
        <v>1</v>
      </c>
      <c r="EG311" s="7">
        <f t="shared" si="954"/>
        <v>1</v>
      </c>
      <c r="EH311" s="7">
        <f t="shared" si="955"/>
        <v>1</v>
      </c>
      <c r="EI311" s="7">
        <f t="shared" si="956"/>
        <v>1</v>
      </c>
      <c r="EJ311" s="7">
        <f t="shared" si="957"/>
        <v>1</v>
      </c>
      <c r="EK311" s="7">
        <f t="shared" si="958"/>
        <v>1</v>
      </c>
      <c r="EL311" s="7">
        <f>+Data[[#This Row],[¿El agente explica los términos y condiciones del servicio?28]]</f>
        <v>1</v>
      </c>
      <c r="EM311" s="7">
        <f t="shared" si="959"/>
        <v>1</v>
      </c>
      <c r="EN311" s="7">
        <f>+Data[[#This Row],[¿El agente identifica correctamente la solicitud del cliente? 2]]</f>
        <v>1</v>
      </c>
      <c r="EO311" s="7">
        <f t="shared" si="960"/>
        <v>1</v>
      </c>
      <c r="EP311" s="7">
        <f t="shared" si="961"/>
        <v>1</v>
      </c>
      <c r="EQ311" s="7">
        <f t="shared" si="962"/>
        <v>1</v>
      </c>
      <c r="ER311" s="7">
        <f t="shared" si="963"/>
        <v>1</v>
      </c>
      <c r="ES311" s="7">
        <f t="shared" si="964"/>
        <v>1</v>
      </c>
      <c r="ET311" s="7">
        <f t="shared" si="965"/>
        <v>1</v>
      </c>
      <c r="EU311" s="7">
        <f t="shared" si="966"/>
        <v>1</v>
      </c>
      <c r="EV311" s="7">
        <f t="shared" si="967"/>
        <v>1</v>
      </c>
      <c r="EW311" s="7">
        <f t="shared" si="968"/>
        <v>1</v>
      </c>
      <c r="EX311" s="7">
        <f t="shared" si="969"/>
        <v>1</v>
      </c>
      <c r="EY311" s="7">
        <f t="shared" si="970"/>
        <v>1</v>
      </c>
      <c r="EZ311" s="7">
        <f t="shared" si="971"/>
        <v>1</v>
      </c>
      <c r="FA311" s="7">
        <f t="shared" si="972"/>
        <v>1</v>
      </c>
      <c r="FB311" s="7">
        <f t="shared" si="973"/>
        <v>1</v>
      </c>
      <c r="FC311" s="7">
        <f t="shared" si="974"/>
        <v>1</v>
      </c>
      <c r="FD311" s="7">
        <f t="shared" si="975"/>
        <v>1</v>
      </c>
      <c r="FE311" s="7">
        <f t="shared" si="976"/>
        <v>1</v>
      </c>
      <c r="FF311" s="7">
        <f t="shared" si="977"/>
        <v>1</v>
      </c>
      <c r="FG311" s="7">
        <f t="shared" si="978"/>
        <v>1</v>
      </c>
      <c r="FH311" s="7">
        <f t="shared" si="979"/>
        <v>1</v>
      </c>
      <c r="FI311" s="7">
        <f t="shared" si="980"/>
        <v>0</v>
      </c>
      <c r="FJ311" s="7">
        <f t="shared" si="981"/>
        <v>0</v>
      </c>
      <c r="FK311" s="7">
        <f t="shared" si="982"/>
        <v>1</v>
      </c>
      <c r="FL311" s="7">
        <f>+Data[[#This Row],[¿El agente gestiona la oferta según la campaña vigente?48]]</f>
        <v>1</v>
      </c>
      <c r="FM311" s="7">
        <f t="shared" si="983"/>
        <v>1</v>
      </c>
      <c r="FN311" s="7">
        <f t="shared" si="984"/>
        <v>1</v>
      </c>
      <c r="FO311" s="7">
        <f t="shared" si="985"/>
        <v>1</v>
      </c>
      <c r="FP311" s="7">
        <f t="shared" si="986"/>
        <v>1</v>
      </c>
      <c r="FQ311" s="7">
        <f t="shared" si="987"/>
        <v>1</v>
      </c>
      <c r="FR311" s="7">
        <f>+Data[[#This Row],[¿El agente registra correctamente todas las interacciones?52]]</f>
        <v>1</v>
      </c>
      <c r="FS311" s="7">
        <f t="shared" si="988"/>
        <v>0</v>
      </c>
      <c r="FT311" s="7">
        <f t="shared" si="989"/>
        <v>1</v>
      </c>
      <c r="FU311" s="7">
        <f>+Data[[#This Row],[¿El agente confirma la titularidad del cliente adecuadamente?53]]</f>
        <v>1</v>
      </c>
      <c r="FV311" s="242">
        <f t="shared" si="990"/>
        <v>1</v>
      </c>
      <c r="FW311" s="242">
        <f t="shared" si="991"/>
        <v>1</v>
      </c>
      <c r="FX311" s="7">
        <f t="shared" si="992"/>
        <v>1</v>
      </c>
      <c r="FY311" s="242">
        <f t="shared" si="993"/>
        <v>1</v>
      </c>
      <c r="FZ311" s="7">
        <f>+Data[[#This Row],[¿El agente evita compartir información sensible?56]]</f>
        <v>1</v>
      </c>
      <c r="GA311" s="7">
        <f t="shared" si="994"/>
        <v>1</v>
      </c>
      <c r="GB311" s="7">
        <f t="shared" si="995"/>
        <v>0.1</v>
      </c>
      <c r="GC311" s="7">
        <f t="shared" si="996"/>
        <v>0.3</v>
      </c>
      <c r="GD311" s="234">
        <f t="shared" si="997"/>
        <v>0</v>
      </c>
      <c r="GE311" s="234">
        <f t="shared" si="998"/>
        <v>0.3</v>
      </c>
      <c r="GF311" s="7">
        <f t="shared" si="999"/>
        <v>0.7</v>
      </c>
      <c r="GG311">
        <f>1</f>
        <v>1</v>
      </c>
      <c r="GH311">
        <f t="shared" si="1000"/>
        <v>1</v>
      </c>
      <c r="GI311" t="str">
        <f t="shared" si="1001"/>
        <v/>
      </c>
      <c r="GJ311" t="str">
        <f t="shared" si="1002"/>
        <v/>
      </c>
      <c r="GK311" t="str">
        <f t="shared" si="1003"/>
        <v/>
      </c>
      <c r="GN311" t="str">
        <f t="shared" si="1004"/>
        <v/>
      </c>
      <c r="GO311" t="str">
        <f t="shared" si="1005"/>
        <v/>
      </c>
      <c r="GP311" t="str">
        <f t="shared" si="1006"/>
        <v/>
      </c>
      <c r="GQ311" t="str">
        <f t="shared" si="1007"/>
        <v/>
      </c>
      <c r="GR311" t="str">
        <f t="shared" si="1008"/>
        <v/>
      </c>
      <c r="GS311" t="str">
        <f t="shared" si="1009"/>
        <v/>
      </c>
      <c r="GT311" t="str">
        <f t="shared" si="1010"/>
        <v/>
      </c>
      <c r="GU311" t="e">
        <f>IF(#REF!="No",#REF!,"")</f>
        <v>#REF!</v>
      </c>
      <c r="GV311" t="str">
        <f t="shared" si="1011"/>
        <v/>
      </c>
      <c r="GW311" t="str">
        <f t="shared" si="1012"/>
        <v/>
      </c>
      <c r="GX311" t="str">
        <f t="shared" si="1013"/>
        <v/>
      </c>
      <c r="GY311" t="str">
        <f t="shared" si="1014"/>
        <v/>
      </c>
      <c r="GZ311" t="str">
        <f t="shared" si="1015"/>
        <v/>
      </c>
      <c r="HA311" t="str">
        <f t="shared" si="1016"/>
        <v/>
      </c>
      <c r="HB311" t="str">
        <f t="shared" si="1017"/>
        <v/>
      </c>
      <c r="HC311" t="str">
        <f t="shared" si="1018"/>
        <v/>
      </c>
      <c r="HD311" t="str">
        <f t="shared" si="1019"/>
        <v/>
      </c>
      <c r="HE311" t="str">
        <f t="shared" si="1020"/>
        <v/>
      </c>
      <c r="HF311" t="str">
        <f t="shared" si="1021"/>
        <v/>
      </c>
      <c r="HG311" t="str">
        <f t="shared" si="1022"/>
        <v/>
      </c>
      <c r="HH311" t="str">
        <f t="shared" si="1023"/>
        <v/>
      </c>
      <c r="HI311" t="str">
        <f t="shared" si="1024"/>
        <v/>
      </c>
      <c r="HJ311" t="str">
        <f t="shared" si="1025"/>
        <v/>
      </c>
      <c r="HK311" t="str">
        <f t="shared" si="1026"/>
        <v/>
      </c>
      <c r="HL311" t="str">
        <f t="shared" si="1027"/>
        <v/>
      </c>
      <c r="HM311" t="str">
        <f t="shared" si="1028"/>
        <v/>
      </c>
      <c r="HN311" t="str">
        <f t="shared" si="1029"/>
        <v/>
      </c>
      <c r="HO311" t="str">
        <f t="shared" si="1030"/>
        <v/>
      </c>
      <c r="HP311" t="str">
        <f t="shared" si="1031"/>
        <v/>
      </c>
      <c r="HQ311" t="e">
        <f>IF(#REF!="No",#REF!,"")</f>
        <v>#REF!</v>
      </c>
      <c r="HR311" t="e">
        <f>IF(#REF!="No",#REF!,"")</f>
        <v>#REF!</v>
      </c>
      <c r="HS311" t="str">
        <f t="shared" si="1032"/>
        <v/>
      </c>
      <c r="HT311" t="str">
        <f t="shared" si="1033"/>
        <v/>
      </c>
      <c r="HU311" t="str">
        <f t="shared" si="1034"/>
        <v/>
      </c>
      <c r="HV311" t="str">
        <f t="shared" si="1035"/>
        <v/>
      </c>
      <c r="HW311" t="str">
        <f t="shared" si="1036"/>
        <v/>
      </c>
      <c r="HX311" t="str">
        <f t="shared" si="1037"/>
        <v xml:space="preserve">¿El agente maneja correctamente las objeciones del cliente? </v>
      </c>
      <c r="HY311" t="str">
        <f t="shared" si="1038"/>
        <v/>
      </c>
      <c r="HZ311" t="str">
        <f t="shared" si="1039"/>
        <v/>
      </c>
      <c r="IA311" t="str">
        <f t="shared" si="1040"/>
        <v/>
      </c>
      <c r="IB311" t="str">
        <f t="shared" si="1041"/>
        <v/>
      </c>
      <c r="IC311" t="str">
        <f t="shared" si="1042"/>
        <v/>
      </c>
      <c r="ID311" t="str">
        <f t="shared" si="1043"/>
        <v/>
      </c>
      <c r="IE311" t="str">
        <f t="shared" si="1044"/>
        <v/>
      </c>
      <c r="IF311" t="str">
        <f t="shared" si="1045"/>
        <v/>
      </c>
      <c r="IG311" t="str">
        <f t="shared" si="1046"/>
        <v/>
      </c>
      <c r="IH311" t="str">
        <f>A311&amp;" "&amp;F311&amp;" "&amp;Data[[#This Row],[mes]]</f>
        <v>Rose Mary Cedeño Stikel Outbound jun-26</v>
      </c>
      <c r="II311">
        <f t="shared" si="1047"/>
        <v>1</v>
      </c>
      <c r="IJ311">
        <f t="shared" si="1048"/>
        <v>1</v>
      </c>
      <c r="IK311">
        <f>IF(Data[[#This Row],[Muestra Critica]]&gt;0,Data[[#This Row],[Muestra Critica]],"")</f>
        <v>1</v>
      </c>
      <c r="IL311">
        <f>IF(IK311="","",COUNTIF($IK$3:$IK727,IK311))</f>
        <v>397</v>
      </c>
      <c r="IM311">
        <f t="shared" si="1049"/>
        <v>0</v>
      </c>
      <c r="IN311" t="str">
        <f t="shared" si="839"/>
        <v>jun-26</v>
      </c>
      <c r="IS311" t="str">
        <f ca="1">IFERROR(_xlfn.XLOOKUP(A:A,HC!B:B,HC!E:E,,0),0)</f>
        <v>&gt; 60 dias</v>
      </c>
    </row>
    <row r="312" spans="1:253" ht="15.5">
      <c r="A312" s="235" t="s">
        <v>320</v>
      </c>
      <c r="B312" s="235">
        <v>66835102</v>
      </c>
      <c r="C312" s="236">
        <v>46195</v>
      </c>
      <c r="D312" s="235" t="s">
        <v>441</v>
      </c>
      <c r="E312" s="205" t="s">
        <v>432</v>
      </c>
      <c r="F312" s="235" t="s">
        <v>32</v>
      </c>
      <c r="G312" s="235" t="s">
        <v>436</v>
      </c>
      <c r="H312" s="235" t="s">
        <v>526</v>
      </c>
      <c r="I312" s="237" t="s">
        <v>447</v>
      </c>
      <c r="J312" s="78" t="s">
        <v>33</v>
      </c>
      <c r="K312" s="78" t="s">
        <v>33</v>
      </c>
      <c r="L312" s="78" t="s">
        <v>33</v>
      </c>
      <c r="M312" s="78" t="s">
        <v>33</v>
      </c>
      <c r="N312" s="78" t="s">
        <v>33</v>
      </c>
      <c r="O312" s="78" t="s">
        <v>33</v>
      </c>
      <c r="P312" s="78" t="s">
        <v>33</v>
      </c>
      <c r="Q312" s="78" t="s">
        <v>33</v>
      </c>
      <c r="R312" s="78" t="s">
        <v>33</v>
      </c>
      <c r="S312" s="78" t="s">
        <v>33</v>
      </c>
      <c r="T312" s="78" t="s">
        <v>33</v>
      </c>
      <c r="U312" s="78" t="s">
        <v>33</v>
      </c>
      <c r="V312" s="78" t="s">
        <v>33</v>
      </c>
      <c r="W312" s="78" t="s">
        <v>33</v>
      </c>
      <c r="X312" s="78" t="s">
        <v>33</v>
      </c>
      <c r="Y312" t="s">
        <v>33</v>
      </c>
      <c r="Z312" t="s">
        <v>33</v>
      </c>
      <c r="AA312" t="s">
        <v>33</v>
      </c>
      <c r="AB312" t="s">
        <v>33</v>
      </c>
      <c r="AC312" t="s">
        <v>33</v>
      </c>
      <c r="AD312" t="s">
        <v>33</v>
      </c>
      <c r="AE312" t="s">
        <v>33</v>
      </c>
      <c r="AF312" t="s">
        <v>33</v>
      </c>
      <c r="AG312" t="s">
        <v>33</v>
      </c>
      <c r="AH312" t="s">
        <v>33</v>
      </c>
      <c r="AI312" t="s">
        <v>33</v>
      </c>
      <c r="AJ312" t="s">
        <v>33</v>
      </c>
      <c r="AK312" t="s">
        <v>33</v>
      </c>
      <c r="AL312" t="s">
        <v>33</v>
      </c>
      <c r="AM312" t="s">
        <v>33</v>
      </c>
      <c r="AN312" t="s">
        <v>33</v>
      </c>
      <c r="AO312" t="s">
        <v>33</v>
      </c>
      <c r="AP312" t="s">
        <v>33</v>
      </c>
      <c r="AQ312" s="169" t="s">
        <v>33</v>
      </c>
      <c r="AR312" t="s">
        <v>33</v>
      </c>
      <c r="AS312" t="s">
        <v>34</v>
      </c>
      <c r="AT312" t="s">
        <v>33</v>
      </c>
      <c r="AU312" t="s">
        <v>33</v>
      </c>
      <c r="AV312" t="s">
        <v>33</v>
      </c>
      <c r="AW312" t="s">
        <v>34</v>
      </c>
      <c r="AX312" t="s">
        <v>33</v>
      </c>
      <c r="AY312" t="s">
        <v>33</v>
      </c>
      <c r="AZ312" t="s">
        <v>33</v>
      </c>
      <c r="BA312" t="s">
        <v>33</v>
      </c>
      <c r="BB312" t="s">
        <v>33</v>
      </c>
      <c r="BC312" t="s">
        <v>33</v>
      </c>
      <c r="BD312" t="s">
        <v>33</v>
      </c>
      <c r="BE312" t="s">
        <v>33</v>
      </c>
      <c r="BF312" t="s">
        <v>33</v>
      </c>
      <c r="BH312" s="233" t="str">
        <f>Data[[#This Row],[Tipo de Muestra]]</f>
        <v>Critica</v>
      </c>
      <c r="BK312">
        <f t="shared" si="883"/>
        <v>1</v>
      </c>
      <c r="BL312">
        <f t="shared" si="884"/>
        <v>1</v>
      </c>
      <c r="BM312">
        <f t="shared" si="885"/>
        <v>1</v>
      </c>
      <c r="BN312">
        <f t="shared" si="886"/>
        <v>1</v>
      </c>
      <c r="BO312">
        <f t="shared" si="887"/>
        <v>1</v>
      </c>
      <c r="BP312">
        <f t="shared" si="888"/>
        <v>1</v>
      </c>
      <c r="BQ312">
        <f t="shared" si="889"/>
        <v>1</v>
      </c>
      <c r="BR312">
        <f t="shared" si="890"/>
        <v>1</v>
      </c>
      <c r="BS312">
        <f t="shared" si="891"/>
        <v>1</v>
      </c>
      <c r="BT312">
        <f t="shared" si="892"/>
        <v>1</v>
      </c>
      <c r="BU312">
        <f t="shared" si="893"/>
        <v>1</v>
      </c>
      <c r="BV312">
        <f t="shared" si="894"/>
        <v>1</v>
      </c>
      <c r="BW312">
        <f t="shared" si="895"/>
        <v>1</v>
      </c>
      <c r="BX312">
        <f t="shared" si="896"/>
        <v>1</v>
      </c>
      <c r="BY312">
        <f t="shared" si="897"/>
        <v>1</v>
      </c>
      <c r="BZ312">
        <f t="shared" si="898"/>
        <v>1</v>
      </c>
      <c r="CA312">
        <f t="shared" si="899"/>
        <v>1</v>
      </c>
      <c r="CB312">
        <f t="shared" si="900"/>
        <v>1</v>
      </c>
      <c r="CC312">
        <f t="shared" si="901"/>
        <v>1</v>
      </c>
      <c r="CD312">
        <f t="shared" si="902"/>
        <v>1</v>
      </c>
      <c r="CE312">
        <f t="shared" si="903"/>
        <v>1</v>
      </c>
      <c r="CF312">
        <f t="shared" si="904"/>
        <v>1</v>
      </c>
      <c r="CG312">
        <f t="shared" si="905"/>
        <v>1</v>
      </c>
      <c r="CH312">
        <f t="shared" si="906"/>
        <v>1</v>
      </c>
      <c r="CI312">
        <f t="shared" si="907"/>
        <v>1</v>
      </c>
      <c r="CJ312">
        <f t="shared" si="908"/>
        <v>1</v>
      </c>
      <c r="CK312">
        <f t="shared" si="909"/>
        <v>1</v>
      </c>
      <c r="CL312">
        <f t="shared" si="910"/>
        <v>1</v>
      </c>
      <c r="CM312">
        <f t="shared" si="911"/>
        <v>1</v>
      </c>
      <c r="CN312">
        <f t="shared" si="912"/>
        <v>1</v>
      </c>
      <c r="CO312">
        <f t="shared" si="913"/>
        <v>1</v>
      </c>
      <c r="CP312">
        <f t="shared" si="914"/>
        <v>1</v>
      </c>
      <c r="CQ312">
        <f t="shared" si="915"/>
        <v>1</v>
      </c>
      <c r="CR312">
        <f t="shared" si="916"/>
        <v>1</v>
      </c>
      <c r="CS312">
        <f t="shared" si="917"/>
        <v>0</v>
      </c>
      <c r="CT312">
        <f t="shared" si="918"/>
        <v>1</v>
      </c>
      <c r="CU312">
        <f t="shared" si="919"/>
        <v>1</v>
      </c>
      <c r="CV312">
        <f t="shared" si="920"/>
        <v>1</v>
      </c>
      <c r="CW312">
        <f t="shared" si="921"/>
        <v>0</v>
      </c>
      <c r="CX312">
        <f t="shared" si="922"/>
        <v>1</v>
      </c>
      <c r="CY312">
        <f t="shared" si="923"/>
        <v>1</v>
      </c>
      <c r="CZ312">
        <f t="shared" si="924"/>
        <v>1</v>
      </c>
      <c r="DA312">
        <f t="shared" si="925"/>
        <v>1</v>
      </c>
      <c r="DB312">
        <f t="shared" si="926"/>
        <v>1</v>
      </c>
      <c r="DC312">
        <f t="shared" si="927"/>
        <v>1</v>
      </c>
      <c r="DD312">
        <f t="shared" si="928"/>
        <v>1</v>
      </c>
      <c r="DE312">
        <f t="shared" si="929"/>
        <v>1</v>
      </c>
      <c r="DF312">
        <f t="shared" si="930"/>
        <v>1</v>
      </c>
      <c r="DG312">
        <f t="shared" si="931"/>
        <v>1</v>
      </c>
      <c r="DH312" s="7">
        <f t="shared" si="932"/>
        <v>0.15</v>
      </c>
      <c r="DI312" s="7">
        <f t="shared" si="933"/>
        <v>0.15</v>
      </c>
      <c r="DJ312" s="7">
        <f t="shared" si="934"/>
        <v>0.15</v>
      </c>
      <c r="DK312" s="7">
        <f t="shared" si="935"/>
        <v>0.15</v>
      </c>
      <c r="DL312" s="7">
        <f t="shared" si="936"/>
        <v>0.3</v>
      </c>
      <c r="DM312" s="7">
        <f t="shared" si="937"/>
        <v>0.3</v>
      </c>
      <c r="DN312" s="7">
        <f t="shared" si="938"/>
        <v>0.3</v>
      </c>
      <c r="DO312" s="7">
        <f t="shared" si="939"/>
        <v>0.3</v>
      </c>
      <c r="DP312" s="7">
        <f>IF(MIN(Data[[#This Row],[¿El agente demuestra escucha activa durante la gestión?6]:[¿El agente parafrasea para confirmar entendimiento?9]])=0,0,30%)</f>
        <v>0.3</v>
      </c>
      <c r="DQ312" s="7">
        <f t="shared" si="940"/>
        <v>0.3</v>
      </c>
      <c r="DR312" s="7">
        <f t="shared" si="941"/>
        <v>0.3</v>
      </c>
      <c r="DS312" s="7">
        <f t="shared" si="942"/>
        <v>0.3</v>
      </c>
      <c r="DT312" s="7">
        <f t="shared" si="943"/>
        <v>0.3</v>
      </c>
      <c r="DU312" s="7">
        <f>IF(MIN(Data[[#This Row],[¿El agente adapta su comunicación al cliente?11]:[¿El agente utiliza el plural corporativo correctamente?14]])=0,0,30%)</f>
        <v>0.3</v>
      </c>
      <c r="DV312" s="7">
        <f t="shared" si="944"/>
        <v>0.25</v>
      </c>
      <c r="DW312" s="7">
        <f t="shared" si="945"/>
        <v>0.25</v>
      </c>
      <c r="DX312" s="7">
        <f t="shared" si="946"/>
        <v>1</v>
      </c>
      <c r="DY312" s="7">
        <f t="shared" si="947"/>
        <v>1</v>
      </c>
      <c r="DZ312" s="7">
        <f t="shared" si="948"/>
        <v>1</v>
      </c>
      <c r="EA312" s="7">
        <f t="shared" si="949"/>
        <v>1</v>
      </c>
      <c r="EB312" s="7">
        <f t="shared" si="950"/>
        <v>1</v>
      </c>
      <c r="EC312" s="7">
        <f t="shared" si="951"/>
        <v>1</v>
      </c>
      <c r="ED312" s="7">
        <f t="shared" si="952"/>
        <v>1</v>
      </c>
      <c r="EE312" s="7">
        <f t="shared" si="953"/>
        <v>1</v>
      </c>
      <c r="EF312" s="7">
        <f>IF(SUM(Data[[#This Row],[¿El agente presenta correctamente los beneficios del producto?23]:[¿El agente comunica beneficios emocionales al cliente?24]])=200%,100%,0%)</f>
        <v>1</v>
      </c>
      <c r="EG312" s="7">
        <f t="shared" si="954"/>
        <v>1</v>
      </c>
      <c r="EH312" s="7">
        <f t="shared" si="955"/>
        <v>1</v>
      </c>
      <c r="EI312" s="7">
        <f t="shared" si="956"/>
        <v>1</v>
      </c>
      <c r="EJ312" s="7">
        <f t="shared" si="957"/>
        <v>1</v>
      </c>
      <c r="EK312" s="7">
        <f t="shared" si="958"/>
        <v>1</v>
      </c>
      <c r="EL312" s="7">
        <f>+Data[[#This Row],[¿El agente explica los términos y condiciones del servicio?28]]</f>
        <v>1</v>
      </c>
      <c r="EM312" s="7">
        <f t="shared" si="959"/>
        <v>1</v>
      </c>
      <c r="EN312" s="7">
        <f>+Data[[#This Row],[¿El agente identifica correctamente la solicitud del cliente? 2]]</f>
        <v>1</v>
      </c>
      <c r="EO312" s="7">
        <f t="shared" si="960"/>
        <v>1</v>
      </c>
      <c r="EP312" s="7">
        <f t="shared" si="961"/>
        <v>1</v>
      </c>
      <c r="EQ312" s="7">
        <f t="shared" si="962"/>
        <v>1</v>
      </c>
      <c r="ER312" s="7">
        <f t="shared" si="963"/>
        <v>1</v>
      </c>
      <c r="ES312" s="7">
        <f t="shared" si="964"/>
        <v>1</v>
      </c>
      <c r="ET312" s="7">
        <f t="shared" si="965"/>
        <v>1</v>
      </c>
      <c r="EU312" s="7">
        <f t="shared" si="966"/>
        <v>1</v>
      </c>
      <c r="EV312" s="7">
        <f t="shared" si="967"/>
        <v>1</v>
      </c>
      <c r="EW312" s="7">
        <f t="shared" si="968"/>
        <v>1</v>
      </c>
      <c r="EX312" s="7">
        <f t="shared" si="969"/>
        <v>1</v>
      </c>
      <c r="EY312" s="7">
        <f t="shared" si="970"/>
        <v>1</v>
      </c>
      <c r="EZ312" s="7">
        <f t="shared" si="971"/>
        <v>1</v>
      </c>
      <c r="FA312" s="7">
        <f t="shared" si="972"/>
        <v>1</v>
      </c>
      <c r="FB312" s="7">
        <f t="shared" si="973"/>
        <v>1</v>
      </c>
      <c r="FC312" s="7">
        <f t="shared" si="974"/>
        <v>1</v>
      </c>
      <c r="FD312" s="7">
        <f t="shared" si="975"/>
        <v>1</v>
      </c>
      <c r="FE312" s="7">
        <f t="shared" si="976"/>
        <v>0</v>
      </c>
      <c r="FF312" s="7">
        <f t="shared" si="977"/>
        <v>1</v>
      </c>
      <c r="FG312" s="7">
        <f t="shared" si="978"/>
        <v>1</v>
      </c>
      <c r="FH312" s="7">
        <f t="shared" si="979"/>
        <v>1</v>
      </c>
      <c r="FI312" s="7">
        <f t="shared" si="980"/>
        <v>0</v>
      </c>
      <c r="FJ312" s="7">
        <f t="shared" si="981"/>
        <v>0</v>
      </c>
      <c r="FK312" s="7">
        <f t="shared" si="982"/>
        <v>1</v>
      </c>
      <c r="FL312" s="7">
        <f>+Data[[#This Row],[¿El agente gestiona la oferta según la campaña vigente?48]]</f>
        <v>1</v>
      </c>
      <c r="FM312" s="7">
        <f t="shared" si="983"/>
        <v>1</v>
      </c>
      <c r="FN312" s="7">
        <f t="shared" si="984"/>
        <v>1</v>
      </c>
      <c r="FO312" s="7">
        <f t="shared" si="985"/>
        <v>1</v>
      </c>
      <c r="FP312" s="7">
        <f t="shared" si="986"/>
        <v>1</v>
      </c>
      <c r="FQ312" s="7">
        <f t="shared" si="987"/>
        <v>1</v>
      </c>
      <c r="FR312" s="7">
        <f>+Data[[#This Row],[¿El agente registra correctamente todas las interacciones?52]]</f>
        <v>1</v>
      </c>
      <c r="FS312" s="7">
        <f t="shared" si="988"/>
        <v>0</v>
      </c>
      <c r="FT312" s="7">
        <f t="shared" si="989"/>
        <v>1</v>
      </c>
      <c r="FU312" s="7">
        <f>+Data[[#This Row],[¿El agente confirma la titularidad del cliente adecuadamente?53]]</f>
        <v>1</v>
      </c>
      <c r="FV312" s="242">
        <f t="shared" si="990"/>
        <v>1</v>
      </c>
      <c r="FW312" s="242">
        <f t="shared" si="991"/>
        <v>1</v>
      </c>
      <c r="FX312" s="7">
        <f t="shared" si="992"/>
        <v>1</v>
      </c>
      <c r="FY312" s="242">
        <f t="shared" si="993"/>
        <v>1</v>
      </c>
      <c r="FZ312" s="7">
        <f>+Data[[#This Row],[¿El agente evita compartir información sensible?56]]</f>
        <v>1</v>
      </c>
      <c r="GA312" s="7">
        <f t="shared" si="994"/>
        <v>1</v>
      </c>
      <c r="GB312" s="7">
        <f t="shared" si="995"/>
        <v>0.1</v>
      </c>
      <c r="GC312" s="7">
        <f t="shared" si="996"/>
        <v>0.3</v>
      </c>
      <c r="GD312" s="234">
        <f t="shared" si="997"/>
        <v>0</v>
      </c>
      <c r="GE312" s="234">
        <f t="shared" si="998"/>
        <v>0.3</v>
      </c>
      <c r="GF312" s="7">
        <f t="shared" si="999"/>
        <v>0.7</v>
      </c>
      <c r="GG312">
        <f>1</f>
        <v>1</v>
      </c>
      <c r="GH312">
        <f t="shared" si="1000"/>
        <v>1</v>
      </c>
      <c r="GI312" t="str">
        <f t="shared" si="1001"/>
        <v/>
      </c>
      <c r="GJ312" t="str">
        <f t="shared" si="1002"/>
        <v/>
      </c>
      <c r="GK312" t="str">
        <f t="shared" si="1003"/>
        <v/>
      </c>
      <c r="GN312" t="str">
        <f t="shared" si="1004"/>
        <v/>
      </c>
      <c r="GO312" t="str">
        <f t="shared" si="1005"/>
        <v/>
      </c>
      <c r="GP312" t="str">
        <f t="shared" si="1006"/>
        <v/>
      </c>
      <c r="GQ312" t="str">
        <f t="shared" si="1007"/>
        <v/>
      </c>
      <c r="GR312" t="str">
        <f t="shared" si="1008"/>
        <v/>
      </c>
      <c r="GS312" t="str">
        <f t="shared" si="1009"/>
        <v/>
      </c>
      <c r="GT312" t="str">
        <f t="shared" si="1010"/>
        <v/>
      </c>
      <c r="GU312" t="e">
        <f>IF(#REF!="No",#REF!,"")</f>
        <v>#REF!</v>
      </c>
      <c r="GV312" t="str">
        <f t="shared" si="1011"/>
        <v/>
      </c>
      <c r="GW312" t="str">
        <f t="shared" si="1012"/>
        <v/>
      </c>
      <c r="GX312" t="str">
        <f t="shared" si="1013"/>
        <v/>
      </c>
      <c r="GY312" t="str">
        <f t="shared" si="1014"/>
        <v/>
      </c>
      <c r="GZ312" t="str">
        <f t="shared" si="1015"/>
        <v/>
      </c>
      <c r="HA312" t="str">
        <f t="shared" si="1016"/>
        <v/>
      </c>
      <c r="HB312" t="str">
        <f t="shared" si="1017"/>
        <v/>
      </c>
      <c r="HC312" t="str">
        <f t="shared" si="1018"/>
        <v/>
      </c>
      <c r="HD312" t="str">
        <f t="shared" si="1019"/>
        <v/>
      </c>
      <c r="HE312" t="str">
        <f t="shared" si="1020"/>
        <v/>
      </c>
      <c r="HF312" t="str">
        <f t="shared" si="1021"/>
        <v/>
      </c>
      <c r="HG312" t="str">
        <f t="shared" si="1022"/>
        <v/>
      </c>
      <c r="HH312" t="str">
        <f t="shared" si="1023"/>
        <v/>
      </c>
      <c r="HI312" t="str">
        <f t="shared" si="1024"/>
        <v/>
      </c>
      <c r="HJ312" t="str">
        <f t="shared" si="1025"/>
        <v/>
      </c>
      <c r="HK312" t="str">
        <f t="shared" si="1026"/>
        <v/>
      </c>
      <c r="HL312" t="str">
        <f t="shared" si="1027"/>
        <v/>
      </c>
      <c r="HM312" t="str">
        <f t="shared" si="1028"/>
        <v/>
      </c>
      <c r="HN312" t="str">
        <f t="shared" si="1029"/>
        <v/>
      </c>
      <c r="HO312" t="str">
        <f t="shared" si="1030"/>
        <v/>
      </c>
      <c r="HP312" t="str">
        <f t="shared" si="1031"/>
        <v/>
      </c>
      <c r="HQ312" t="e">
        <f>IF(#REF!="No",#REF!,"")</f>
        <v>#REF!</v>
      </c>
      <c r="HR312" t="e">
        <f>IF(#REF!="No",#REF!,"")</f>
        <v>#REF!</v>
      </c>
      <c r="HS312" t="str">
        <f t="shared" si="1032"/>
        <v/>
      </c>
      <c r="HT312" t="str">
        <f t="shared" si="1033"/>
        <v xml:space="preserve">¿El agente realiza venta cruzada cuando corresponde? </v>
      </c>
      <c r="HU312" t="str">
        <f t="shared" si="1034"/>
        <v/>
      </c>
      <c r="HV312" t="str">
        <f t="shared" si="1035"/>
        <v/>
      </c>
      <c r="HW312" t="str">
        <f t="shared" si="1036"/>
        <v/>
      </c>
      <c r="HX312" t="str">
        <f t="shared" si="1037"/>
        <v xml:space="preserve">¿El agente maneja correctamente las objeciones del cliente? </v>
      </c>
      <c r="HY312" t="str">
        <f t="shared" si="1038"/>
        <v/>
      </c>
      <c r="HZ312" t="str">
        <f t="shared" si="1039"/>
        <v/>
      </c>
      <c r="IA312" t="str">
        <f t="shared" si="1040"/>
        <v/>
      </c>
      <c r="IB312" t="str">
        <f t="shared" si="1041"/>
        <v/>
      </c>
      <c r="IC312" t="str">
        <f t="shared" si="1042"/>
        <v/>
      </c>
      <c r="ID312" t="str">
        <f t="shared" si="1043"/>
        <v/>
      </c>
      <c r="IE312" t="str">
        <f t="shared" si="1044"/>
        <v/>
      </c>
      <c r="IF312" t="str">
        <f t="shared" si="1045"/>
        <v/>
      </c>
      <c r="IG312" t="str">
        <f t="shared" si="1046"/>
        <v/>
      </c>
      <c r="IH312" t="str">
        <f>A312&amp;" "&amp;F312&amp;" "&amp;Data[[#This Row],[mes]]</f>
        <v>Roberto Antonio Valdiviezo Batista Outbound jun-26</v>
      </c>
      <c r="II312">
        <f t="shared" si="1047"/>
        <v>1</v>
      </c>
      <c r="IJ312">
        <f t="shared" si="1048"/>
        <v>1</v>
      </c>
      <c r="IK312">
        <f>IF(Data[[#This Row],[Muestra Critica]]&gt;0,Data[[#This Row],[Muestra Critica]],"")</f>
        <v>1</v>
      </c>
      <c r="IL312">
        <f>IF(IK312="","",COUNTIF($IK$3:$IK728,IK312))</f>
        <v>397</v>
      </c>
      <c r="IM312">
        <f t="shared" si="1049"/>
        <v>0</v>
      </c>
      <c r="IN312" t="str">
        <f t="shared" si="839"/>
        <v>jun-26</v>
      </c>
      <c r="IS312" t="str">
        <f ca="1">IFERROR(_xlfn.XLOOKUP(A:A,HC!B:B,HC!E:E,,0),0)</f>
        <v>&gt; 60 dias</v>
      </c>
    </row>
    <row r="313" spans="1:253" ht="15.5">
      <c r="A313" s="235" t="s">
        <v>321</v>
      </c>
      <c r="B313" s="235">
        <v>68741100</v>
      </c>
      <c r="C313" s="236">
        <v>46195</v>
      </c>
      <c r="D313" s="235" t="s">
        <v>441</v>
      </c>
      <c r="E313" s="205" t="s">
        <v>432</v>
      </c>
      <c r="F313" s="235" t="s">
        <v>32</v>
      </c>
      <c r="G313" s="235" t="s">
        <v>436</v>
      </c>
      <c r="H313" s="235" t="s">
        <v>526</v>
      </c>
      <c r="I313" s="237" t="s">
        <v>447</v>
      </c>
      <c r="J313" s="78" t="s">
        <v>33</v>
      </c>
      <c r="K313" s="78" t="s">
        <v>33</v>
      </c>
      <c r="L313" s="78" t="s">
        <v>33</v>
      </c>
      <c r="M313" s="78" t="s">
        <v>33</v>
      </c>
      <c r="N313" s="78" t="s">
        <v>33</v>
      </c>
      <c r="O313" s="78" t="s">
        <v>33</v>
      </c>
      <c r="P313" s="78" t="s">
        <v>33</v>
      </c>
      <c r="Q313" s="78" t="s">
        <v>33</v>
      </c>
      <c r="R313" s="78" t="s">
        <v>33</v>
      </c>
      <c r="S313" s="78" t="s">
        <v>33</v>
      </c>
      <c r="T313" s="78" t="s">
        <v>33</v>
      </c>
      <c r="U313" s="78" t="s">
        <v>33</v>
      </c>
      <c r="V313" s="78" t="s">
        <v>33</v>
      </c>
      <c r="W313" s="78" t="s">
        <v>33</v>
      </c>
      <c r="X313" s="78" t="s">
        <v>33</v>
      </c>
      <c r="Y313" t="s">
        <v>33</v>
      </c>
      <c r="Z313" t="s">
        <v>33</v>
      </c>
      <c r="AA313" t="s">
        <v>33</v>
      </c>
      <c r="AB313" t="s">
        <v>33</v>
      </c>
      <c r="AC313" t="s">
        <v>33</v>
      </c>
      <c r="AD313" t="s">
        <v>33</v>
      </c>
      <c r="AE313" t="s">
        <v>33</v>
      </c>
      <c r="AF313" t="s">
        <v>33</v>
      </c>
      <c r="AG313" t="s">
        <v>33</v>
      </c>
      <c r="AH313" t="s">
        <v>33</v>
      </c>
      <c r="AI313" t="s">
        <v>33</v>
      </c>
      <c r="AJ313" t="s">
        <v>33</v>
      </c>
      <c r="AK313" t="s">
        <v>33</v>
      </c>
      <c r="AL313" t="s">
        <v>33</v>
      </c>
      <c r="AM313" t="s">
        <v>33</v>
      </c>
      <c r="AN313" t="s">
        <v>33</v>
      </c>
      <c r="AO313" t="s">
        <v>33</v>
      </c>
      <c r="AP313" t="s">
        <v>33</v>
      </c>
      <c r="AQ313" s="169" t="s">
        <v>33</v>
      </c>
      <c r="AR313" t="s">
        <v>33</v>
      </c>
      <c r="AS313" t="s">
        <v>33</v>
      </c>
      <c r="AT313" t="s">
        <v>33</v>
      </c>
      <c r="AU313" t="s">
        <v>33</v>
      </c>
      <c r="AV313" t="s">
        <v>33</v>
      </c>
      <c r="AW313" t="s">
        <v>33</v>
      </c>
      <c r="AX313" t="s">
        <v>33</v>
      </c>
      <c r="AY313" t="s">
        <v>33</v>
      </c>
      <c r="AZ313" t="s">
        <v>33</v>
      </c>
      <c r="BA313" t="s">
        <v>33</v>
      </c>
      <c r="BB313" t="s">
        <v>33</v>
      </c>
      <c r="BC313" t="s">
        <v>33</v>
      </c>
      <c r="BD313" t="s">
        <v>33</v>
      </c>
      <c r="BE313" t="s">
        <v>34</v>
      </c>
      <c r="BF313" t="s">
        <v>33</v>
      </c>
      <c r="BH313" s="233" t="str">
        <f>Data[[#This Row],[Tipo de Muestra]]</f>
        <v>Critica</v>
      </c>
      <c r="BK313">
        <f t="shared" si="883"/>
        <v>1</v>
      </c>
      <c r="BL313">
        <f t="shared" si="884"/>
        <v>1</v>
      </c>
      <c r="BM313">
        <f t="shared" si="885"/>
        <v>1</v>
      </c>
      <c r="BN313">
        <f t="shared" si="886"/>
        <v>1</v>
      </c>
      <c r="BO313">
        <f t="shared" si="887"/>
        <v>1</v>
      </c>
      <c r="BP313">
        <f t="shared" si="888"/>
        <v>1</v>
      </c>
      <c r="BQ313">
        <f t="shared" si="889"/>
        <v>1</v>
      </c>
      <c r="BR313">
        <f t="shared" si="890"/>
        <v>1</v>
      </c>
      <c r="BS313">
        <f t="shared" si="891"/>
        <v>1</v>
      </c>
      <c r="BT313">
        <f t="shared" si="892"/>
        <v>1</v>
      </c>
      <c r="BU313">
        <f t="shared" si="893"/>
        <v>1</v>
      </c>
      <c r="BV313">
        <f t="shared" si="894"/>
        <v>1</v>
      </c>
      <c r="BW313">
        <f t="shared" si="895"/>
        <v>1</v>
      </c>
      <c r="BX313">
        <f t="shared" si="896"/>
        <v>1</v>
      </c>
      <c r="BY313">
        <f t="shared" si="897"/>
        <v>1</v>
      </c>
      <c r="BZ313">
        <f t="shared" si="898"/>
        <v>1</v>
      </c>
      <c r="CA313">
        <f t="shared" si="899"/>
        <v>1</v>
      </c>
      <c r="CB313">
        <f t="shared" si="900"/>
        <v>1</v>
      </c>
      <c r="CC313">
        <f t="shared" si="901"/>
        <v>1</v>
      </c>
      <c r="CD313">
        <f t="shared" si="902"/>
        <v>1</v>
      </c>
      <c r="CE313">
        <f t="shared" si="903"/>
        <v>1</v>
      </c>
      <c r="CF313">
        <f t="shared" si="904"/>
        <v>1</v>
      </c>
      <c r="CG313">
        <f t="shared" si="905"/>
        <v>1</v>
      </c>
      <c r="CH313">
        <f t="shared" si="906"/>
        <v>1</v>
      </c>
      <c r="CI313">
        <f t="shared" si="907"/>
        <v>1</v>
      </c>
      <c r="CJ313">
        <f t="shared" si="908"/>
        <v>1</v>
      </c>
      <c r="CK313">
        <f t="shared" si="909"/>
        <v>1</v>
      </c>
      <c r="CL313">
        <f t="shared" si="910"/>
        <v>1</v>
      </c>
      <c r="CM313">
        <f t="shared" si="911"/>
        <v>1</v>
      </c>
      <c r="CN313">
        <f t="shared" si="912"/>
        <v>1</v>
      </c>
      <c r="CO313">
        <f t="shared" si="913"/>
        <v>1</v>
      </c>
      <c r="CP313">
        <f t="shared" si="914"/>
        <v>1</v>
      </c>
      <c r="CQ313">
        <f t="shared" si="915"/>
        <v>1</v>
      </c>
      <c r="CR313">
        <f t="shared" si="916"/>
        <v>1</v>
      </c>
      <c r="CS313">
        <f t="shared" si="917"/>
        <v>1</v>
      </c>
      <c r="CT313">
        <f t="shared" si="918"/>
        <v>1</v>
      </c>
      <c r="CU313">
        <f t="shared" si="919"/>
        <v>1</v>
      </c>
      <c r="CV313">
        <f t="shared" si="920"/>
        <v>1</v>
      </c>
      <c r="CW313">
        <f t="shared" si="921"/>
        <v>1</v>
      </c>
      <c r="CX313">
        <f t="shared" si="922"/>
        <v>1</v>
      </c>
      <c r="CY313">
        <f t="shared" si="923"/>
        <v>1</v>
      </c>
      <c r="CZ313">
        <f t="shared" si="924"/>
        <v>1</v>
      </c>
      <c r="DA313">
        <f t="shared" si="925"/>
        <v>1</v>
      </c>
      <c r="DB313">
        <f t="shared" si="926"/>
        <v>1</v>
      </c>
      <c r="DC313">
        <f t="shared" si="927"/>
        <v>1</v>
      </c>
      <c r="DD313">
        <f t="shared" si="928"/>
        <v>1</v>
      </c>
      <c r="DE313">
        <f t="shared" si="929"/>
        <v>0</v>
      </c>
      <c r="DF313">
        <f t="shared" si="930"/>
        <v>0</v>
      </c>
      <c r="DG313">
        <f t="shared" si="931"/>
        <v>1</v>
      </c>
      <c r="DH313" s="7">
        <f t="shared" si="932"/>
        <v>0.15</v>
      </c>
      <c r="DI313" s="7">
        <f t="shared" si="933"/>
        <v>0.15</v>
      </c>
      <c r="DJ313" s="7">
        <f t="shared" si="934"/>
        <v>0.15</v>
      </c>
      <c r="DK313" s="7">
        <f t="shared" si="935"/>
        <v>0.15</v>
      </c>
      <c r="DL313" s="7">
        <f t="shared" si="936"/>
        <v>0.3</v>
      </c>
      <c r="DM313" s="7">
        <f t="shared" si="937"/>
        <v>0.3</v>
      </c>
      <c r="DN313" s="7">
        <f t="shared" si="938"/>
        <v>0.3</v>
      </c>
      <c r="DO313" s="7">
        <f t="shared" si="939"/>
        <v>0.3</v>
      </c>
      <c r="DP313" s="7">
        <f>IF(MIN(Data[[#This Row],[¿El agente demuestra escucha activa durante la gestión?6]:[¿El agente parafrasea para confirmar entendimiento?9]])=0,0,30%)</f>
        <v>0.3</v>
      </c>
      <c r="DQ313" s="7">
        <f t="shared" si="940"/>
        <v>0.3</v>
      </c>
      <c r="DR313" s="7">
        <f t="shared" si="941"/>
        <v>0.3</v>
      </c>
      <c r="DS313" s="7">
        <f t="shared" si="942"/>
        <v>0.3</v>
      </c>
      <c r="DT313" s="7">
        <f t="shared" si="943"/>
        <v>0.3</v>
      </c>
      <c r="DU313" s="7">
        <f>IF(MIN(Data[[#This Row],[¿El agente adapta su comunicación al cliente?11]:[¿El agente utiliza el plural corporativo correctamente?14]])=0,0,30%)</f>
        <v>0.3</v>
      </c>
      <c r="DV313" s="7">
        <f t="shared" si="944"/>
        <v>0.25</v>
      </c>
      <c r="DW313" s="7">
        <f t="shared" si="945"/>
        <v>0.25</v>
      </c>
      <c r="DX313" s="7">
        <f t="shared" si="946"/>
        <v>1</v>
      </c>
      <c r="DY313" s="7">
        <f t="shared" si="947"/>
        <v>1</v>
      </c>
      <c r="DZ313" s="7">
        <f t="shared" si="948"/>
        <v>1</v>
      </c>
      <c r="EA313" s="7">
        <f t="shared" si="949"/>
        <v>1</v>
      </c>
      <c r="EB313" s="7">
        <f t="shared" si="950"/>
        <v>1</v>
      </c>
      <c r="EC313" s="7">
        <f t="shared" si="951"/>
        <v>1</v>
      </c>
      <c r="ED313" s="7">
        <f t="shared" si="952"/>
        <v>1</v>
      </c>
      <c r="EE313" s="7">
        <f t="shared" si="953"/>
        <v>1</v>
      </c>
      <c r="EF313" s="7">
        <f>IF(SUM(Data[[#This Row],[¿El agente presenta correctamente los beneficios del producto?23]:[¿El agente comunica beneficios emocionales al cliente?24]])=200%,100%,0%)</f>
        <v>1</v>
      </c>
      <c r="EG313" s="7">
        <f t="shared" si="954"/>
        <v>1</v>
      </c>
      <c r="EH313" s="7">
        <f t="shared" si="955"/>
        <v>1</v>
      </c>
      <c r="EI313" s="7">
        <f t="shared" si="956"/>
        <v>1</v>
      </c>
      <c r="EJ313" s="7">
        <f t="shared" si="957"/>
        <v>1</v>
      </c>
      <c r="EK313" s="7">
        <f t="shared" si="958"/>
        <v>1</v>
      </c>
      <c r="EL313" s="7">
        <f>+Data[[#This Row],[¿El agente explica los términos y condiciones del servicio?28]]</f>
        <v>1</v>
      </c>
      <c r="EM313" s="7">
        <f t="shared" si="959"/>
        <v>1</v>
      </c>
      <c r="EN313" s="7">
        <f>+Data[[#This Row],[¿El agente identifica correctamente la solicitud del cliente? 2]]</f>
        <v>1</v>
      </c>
      <c r="EO313" s="7">
        <f t="shared" si="960"/>
        <v>1</v>
      </c>
      <c r="EP313" s="7">
        <f t="shared" si="961"/>
        <v>1</v>
      </c>
      <c r="EQ313" s="7">
        <f t="shared" si="962"/>
        <v>1</v>
      </c>
      <c r="ER313" s="7">
        <f t="shared" si="963"/>
        <v>1</v>
      </c>
      <c r="ES313" s="7">
        <f t="shared" si="964"/>
        <v>1</v>
      </c>
      <c r="ET313" s="7">
        <f t="shared" si="965"/>
        <v>1</v>
      </c>
      <c r="EU313" s="7">
        <f t="shared" si="966"/>
        <v>1</v>
      </c>
      <c r="EV313" s="7">
        <f t="shared" si="967"/>
        <v>1</v>
      </c>
      <c r="EW313" s="7">
        <f t="shared" si="968"/>
        <v>1</v>
      </c>
      <c r="EX313" s="7">
        <f t="shared" si="969"/>
        <v>1</v>
      </c>
      <c r="EY313" s="7">
        <f t="shared" si="970"/>
        <v>1</v>
      </c>
      <c r="EZ313" s="7">
        <f t="shared" si="971"/>
        <v>1</v>
      </c>
      <c r="FA313" s="7">
        <f t="shared" si="972"/>
        <v>1</v>
      </c>
      <c r="FB313" s="7">
        <f t="shared" si="973"/>
        <v>1</v>
      </c>
      <c r="FC313" s="7">
        <f t="shared" si="974"/>
        <v>1</v>
      </c>
      <c r="FD313" s="7">
        <f t="shared" si="975"/>
        <v>1</v>
      </c>
      <c r="FE313" s="7">
        <f t="shared" si="976"/>
        <v>1</v>
      </c>
      <c r="FF313" s="7">
        <f t="shared" si="977"/>
        <v>1</v>
      </c>
      <c r="FG313" s="7">
        <f t="shared" si="978"/>
        <v>1</v>
      </c>
      <c r="FH313" s="7">
        <f t="shared" si="979"/>
        <v>1</v>
      </c>
      <c r="FI313" s="7">
        <f t="shared" si="980"/>
        <v>1</v>
      </c>
      <c r="FJ313" s="7">
        <f t="shared" si="981"/>
        <v>1</v>
      </c>
      <c r="FK313" s="7">
        <f t="shared" si="982"/>
        <v>1</v>
      </c>
      <c r="FL313" s="7">
        <f>+Data[[#This Row],[¿El agente gestiona la oferta según la campaña vigente?48]]</f>
        <v>1</v>
      </c>
      <c r="FM313" s="7">
        <f t="shared" si="983"/>
        <v>1</v>
      </c>
      <c r="FN313" s="7">
        <f t="shared" si="984"/>
        <v>1</v>
      </c>
      <c r="FO313" s="7">
        <f t="shared" si="985"/>
        <v>1</v>
      </c>
      <c r="FP313" s="7">
        <f t="shared" si="986"/>
        <v>1</v>
      </c>
      <c r="FQ313" s="7">
        <f t="shared" si="987"/>
        <v>1</v>
      </c>
      <c r="FR313" s="7">
        <f>+Data[[#This Row],[¿El agente registra correctamente todas las interacciones?52]]</f>
        <v>1</v>
      </c>
      <c r="FS313" s="7">
        <f t="shared" si="988"/>
        <v>1</v>
      </c>
      <c r="FT313" s="7">
        <f t="shared" si="989"/>
        <v>1</v>
      </c>
      <c r="FU313" s="7">
        <f>+Data[[#This Row],[¿El agente confirma la titularidad del cliente adecuadamente?53]]</f>
        <v>1</v>
      </c>
      <c r="FV313" s="242">
        <f t="shared" si="990"/>
        <v>1</v>
      </c>
      <c r="FW313" s="242">
        <f t="shared" si="991"/>
        <v>0</v>
      </c>
      <c r="FX313" s="7">
        <f t="shared" si="992"/>
        <v>0</v>
      </c>
      <c r="FY313" s="242">
        <f t="shared" si="993"/>
        <v>1</v>
      </c>
      <c r="FZ313" s="7">
        <f>+Data[[#This Row],[¿El agente evita compartir información sensible?56]]</f>
        <v>1</v>
      </c>
      <c r="GA313" s="7">
        <f t="shared" si="994"/>
        <v>0</v>
      </c>
      <c r="GB313" s="7">
        <f t="shared" si="995"/>
        <v>0.1</v>
      </c>
      <c r="GC313" s="7">
        <f t="shared" si="996"/>
        <v>0.3</v>
      </c>
      <c r="GD313" s="234">
        <f t="shared" si="997"/>
        <v>0.3</v>
      </c>
      <c r="GE313" s="234">
        <f t="shared" si="998"/>
        <v>0</v>
      </c>
      <c r="GF313" s="7">
        <f t="shared" si="999"/>
        <v>0.7</v>
      </c>
      <c r="GG313">
        <f>1</f>
        <v>1</v>
      </c>
      <c r="GH313">
        <f t="shared" si="1000"/>
        <v>1</v>
      </c>
      <c r="GI313" t="str">
        <f t="shared" si="1001"/>
        <v/>
      </c>
      <c r="GJ313" t="str">
        <f t="shared" si="1002"/>
        <v/>
      </c>
      <c r="GK313" t="str">
        <f t="shared" si="1003"/>
        <v/>
      </c>
      <c r="GN313" t="str">
        <f t="shared" si="1004"/>
        <v/>
      </c>
      <c r="GO313" t="str">
        <f t="shared" si="1005"/>
        <v/>
      </c>
      <c r="GP313" t="str">
        <f t="shared" si="1006"/>
        <v/>
      </c>
      <c r="GQ313" t="str">
        <f t="shared" si="1007"/>
        <v/>
      </c>
      <c r="GR313" t="str">
        <f t="shared" si="1008"/>
        <v/>
      </c>
      <c r="GS313" t="str">
        <f t="shared" si="1009"/>
        <v/>
      </c>
      <c r="GT313" t="str">
        <f t="shared" si="1010"/>
        <v/>
      </c>
      <c r="GU313" t="e">
        <f>IF(#REF!="No",#REF!,"")</f>
        <v>#REF!</v>
      </c>
      <c r="GV313" t="str">
        <f t="shared" si="1011"/>
        <v/>
      </c>
      <c r="GW313" t="str">
        <f t="shared" si="1012"/>
        <v/>
      </c>
      <c r="GX313" t="str">
        <f t="shared" si="1013"/>
        <v/>
      </c>
      <c r="GY313" t="str">
        <f t="shared" si="1014"/>
        <v/>
      </c>
      <c r="GZ313" t="str">
        <f t="shared" si="1015"/>
        <v/>
      </c>
      <c r="HA313" t="str">
        <f t="shared" si="1016"/>
        <v/>
      </c>
      <c r="HB313" t="str">
        <f t="shared" si="1017"/>
        <v/>
      </c>
      <c r="HC313" t="str">
        <f t="shared" si="1018"/>
        <v/>
      </c>
      <c r="HD313" t="str">
        <f t="shared" si="1019"/>
        <v/>
      </c>
      <c r="HE313" t="str">
        <f t="shared" si="1020"/>
        <v/>
      </c>
      <c r="HF313" t="str">
        <f t="shared" si="1021"/>
        <v/>
      </c>
      <c r="HG313" t="str">
        <f t="shared" si="1022"/>
        <v/>
      </c>
      <c r="HH313" t="str">
        <f t="shared" si="1023"/>
        <v/>
      </c>
      <c r="HI313" t="str">
        <f t="shared" si="1024"/>
        <v/>
      </c>
      <c r="HJ313" t="str">
        <f t="shared" si="1025"/>
        <v/>
      </c>
      <c r="HK313" t="str">
        <f t="shared" si="1026"/>
        <v/>
      </c>
      <c r="HL313" t="str">
        <f t="shared" si="1027"/>
        <v/>
      </c>
      <c r="HM313" t="str">
        <f t="shared" si="1028"/>
        <v/>
      </c>
      <c r="HN313" t="str">
        <f t="shared" si="1029"/>
        <v/>
      </c>
      <c r="HO313" t="str">
        <f t="shared" si="1030"/>
        <v/>
      </c>
      <c r="HP313" t="str">
        <f t="shared" si="1031"/>
        <v/>
      </c>
      <c r="HQ313" t="e">
        <f>IF(#REF!="No",#REF!,"")</f>
        <v>#REF!</v>
      </c>
      <c r="HR313" t="e">
        <f>IF(#REF!="No",#REF!,"")</f>
        <v>#REF!</v>
      </c>
      <c r="HS313" t="str">
        <f t="shared" si="1032"/>
        <v/>
      </c>
      <c r="HT313" t="str">
        <f t="shared" si="1033"/>
        <v/>
      </c>
      <c r="HU313" t="str">
        <f t="shared" si="1034"/>
        <v/>
      </c>
      <c r="HV313" t="str">
        <f t="shared" si="1035"/>
        <v/>
      </c>
      <c r="HW313" t="str">
        <f t="shared" si="1036"/>
        <v/>
      </c>
      <c r="HX313" t="str">
        <f t="shared" si="1037"/>
        <v/>
      </c>
      <c r="HY313" t="str">
        <f t="shared" si="1038"/>
        <v/>
      </c>
      <c r="HZ313" t="str">
        <f t="shared" si="1039"/>
        <v/>
      </c>
      <c r="IA313" t="str">
        <f t="shared" si="1040"/>
        <v/>
      </c>
      <c r="IB313" t="str">
        <f t="shared" si="1041"/>
        <v/>
      </c>
      <c r="IC313" t="str">
        <f t="shared" si="1042"/>
        <v/>
      </c>
      <c r="ID313" t="str">
        <f t="shared" si="1043"/>
        <v/>
      </c>
      <c r="IE313" t="str">
        <f t="shared" si="1044"/>
        <v/>
      </c>
      <c r="IF313" t="str">
        <f t="shared" si="1045"/>
        <v xml:space="preserve">¿El agente mantiene conducta ética durante la interacción? </v>
      </c>
      <c r="IG313" t="str">
        <f t="shared" si="1046"/>
        <v/>
      </c>
      <c r="IH313" t="str">
        <f>A313&amp;" "&amp;F313&amp;" "&amp;Data[[#This Row],[mes]]</f>
        <v>Abdiel Josafat Espinosa Outbound jun-26</v>
      </c>
      <c r="II313">
        <f t="shared" si="1047"/>
        <v>1</v>
      </c>
      <c r="IJ313">
        <f t="shared" si="1048"/>
        <v>1</v>
      </c>
      <c r="IK313">
        <f>IF(Data[[#This Row],[Muestra Critica]]&gt;0,Data[[#This Row],[Muestra Critica]],"")</f>
        <v>1</v>
      </c>
      <c r="IL313">
        <f>IF(IK313="","",COUNTIF($IK$3:$IK729,IK313))</f>
        <v>397</v>
      </c>
      <c r="IM313">
        <f t="shared" si="1049"/>
        <v>0</v>
      </c>
      <c r="IN313" t="str">
        <f t="shared" si="839"/>
        <v>jun-26</v>
      </c>
      <c r="IS313" t="str">
        <f ca="1">IFERROR(_xlfn.XLOOKUP(A:A,HC!B:B,HC!E:E,,0),0)</f>
        <v>&gt; 60 dias</v>
      </c>
    </row>
    <row r="314" spans="1:253" ht="15.5">
      <c r="A314" s="235" t="s">
        <v>322</v>
      </c>
      <c r="B314" s="235">
        <v>65029157</v>
      </c>
      <c r="C314" s="236">
        <v>46195</v>
      </c>
      <c r="D314" s="235" t="s">
        <v>441</v>
      </c>
      <c r="E314" s="205" t="s">
        <v>432</v>
      </c>
      <c r="F314" s="235" t="s">
        <v>32</v>
      </c>
      <c r="G314" s="235" t="s">
        <v>436</v>
      </c>
      <c r="H314" s="235" t="s">
        <v>526</v>
      </c>
      <c r="I314" s="237" t="s">
        <v>447</v>
      </c>
      <c r="J314" s="78" t="s">
        <v>33</v>
      </c>
      <c r="K314" s="78" t="s">
        <v>33</v>
      </c>
      <c r="L314" s="78" t="s">
        <v>33</v>
      </c>
      <c r="M314" s="78" t="s">
        <v>33</v>
      </c>
      <c r="N314" s="78" t="s">
        <v>33</v>
      </c>
      <c r="O314" s="78" t="s">
        <v>33</v>
      </c>
      <c r="P314" s="78" t="s">
        <v>33</v>
      </c>
      <c r="Q314" s="78" t="s">
        <v>33</v>
      </c>
      <c r="R314" s="78" t="s">
        <v>33</v>
      </c>
      <c r="S314" s="78" t="s">
        <v>33</v>
      </c>
      <c r="T314" s="78" t="s">
        <v>33</v>
      </c>
      <c r="U314" s="78" t="s">
        <v>33</v>
      </c>
      <c r="V314" s="78" t="s">
        <v>33</v>
      </c>
      <c r="W314" s="78" t="s">
        <v>33</v>
      </c>
      <c r="X314" s="78" t="s">
        <v>33</v>
      </c>
      <c r="Y314" t="s">
        <v>33</v>
      </c>
      <c r="Z314" t="s">
        <v>33</v>
      </c>
      <c r="AA314" t="s">
        <v>33</v>
      </c>
      <c r="AB314" t="s">
        <v>33</v>
      </c>
      <c r="AC314" t="s">
        <v>33</v>
      </c>
      <c r="AD314" t="s">
        <v>33</v>
      </c>
      <c r="AE314" t="s">
        <v>33</v>
      </c>
      <c r="AF314" t="s">
        <v>33</v>
      </c>
      <c r="AG314" t="s">
        <v>33</v>
      </c>
      <c r="AH314" t="s">
        <v>33</v>
      </c>
      <c r="AI314" t="s">
        <v>33</v>
      </c>
      <c r="AJ314" t="s">
        <v>33</v>
      </c>
      <c r="AK314" t="s">
        <v>33</v>
      </c>
      <c r="AL314" t="s">
        <v>33</v>
      </c>
      <c r="AM314" t="s">
        <v>33</v>
      </c>
      <c r="AN314" t="s">
        <v>33</v>
      </c>
      <c r="AO314" t="s">
        <v>33</v>
      </c>
      <c r="AP314" t="s">
        <v>33</v>
      </c>
      <c r="AQ314" s="169" t="s">
        <v>33</v>
      </c>
      <c r="AR314" t="s">
        <v>33</v>
      </c>
      <c r="AS314" t="s">
        <v>34</v>
      </c>
      <c r="AT314" t="s">
        <v>33</v>
      </c>
      <c r="AU314" t="s">
        <v>33</v>
      </c>
      <c r="AV314" t="s">
        <v>33</v>
      </c>
      <c r="AW314" t="s">
        <v>33</v>
      </c>
      <c r="AX314" t="s">
        <v>33</v>
      </c>
      <c r="AY314" t="s">
        <v>33</v>
      </c>
      <c r="AZ314" t="s">
        <v>33</v>
      </c>
      <c r="BA314" t="s">
        <v>33</v>
      </c>
      <c r="BB314" t="s">
        <v>33</v>
      </c>
      <c r="BC314" t="s">
        <v>33</v>
      </c>
      <c r="BD314" t="s">
        <v>33</v>
      </c>
      <c r="BE314" t="s">
        <v>33</v>
      </c>
      <c r="BF314" t="s">
        <v>33</v>
      </c>
      <c r="BH314" s="233" t="str">
        <f>Data[[#This Row],[Tipo de Muestra]]</f>
        <v>Critica</v>
      </c>
      <c r="BK314">
        <f t="shared" si="883"/>
        <v>1</v>
      </c>
      <c r="BL314">
        <f t="shared" si="884"/>
        <v>1</v>
      </c>
      <c r="BM314">
        <f t="shared" si="885"/>
        <v>1</v>
      </c>
      <c r="BN314">
        <f t="shared" si="886"/>
        <v>1</v>
      </c>
      <c r="BO314">
        <f t="shared" si="887"/>
        <v>1</v>
      </c>
      <c r="BP314">
        <f t="shared" si="888"/>
        <v>1</v>
      </c>
      <c r="BQ314">
        <f t="shared" si="889"/>
        <v>1</v>
      </c>
      <c r="BR314">
        <f t="shared" si="890"/>
        <v>1</v>
      </c>
      <c r="BS314">
        <f t="shared" si="891"/>
        <v>1</v>
      </c>
      <c r="BT314">
        <f t="shared" si="892"/>
        <v>1</v>
      </c>
      <c r="BU314">
        <f t="shared" si="893"/>
        <v>1</v>
      </c>
      <c r="BV314">
        <f t="shared" si="894"/>
        <v>1</v>
      </c>
      <c r="BW314">
        <f t="shared" si="895"/>
        <v>1</v>
      </c>
      <c r="BX314">
        <f t="shared" si="896"/>
        <v>1</v>
      </c>
      <c r="BY314">
        <f t="shared" si="897"/>
        <v>1</v>
      </c>
      <c r="BZ314">
        <f t="shared" si="898"/>
        <v>1</v>
      </c>
      <c r="CA314">
        <f t="shared" si="899"/>
        <v>1</v>
      </c>
      <c r="CB314">
        <f t="shared" si="900"/>
        <v>1</v>
      </c>
      <c r="CC314">
        <f t="shared" si="901"/>
        <v>1</v>
      </c>
      <c r="CD314">
        <f t="shared" si="902"/>
        <v>1</v>
      </c>
      <c r="CE314">
        <f t="shared" si="903"/>
        <v>1</v>
      </c>
      <c r="CF314">
        <f t="shared" si="904"/>
        <v>1</v>
      </c>
      <c r="CG314">
        <f t="shared" si="905"/>
        <v>1</v>
      </c>
      <c r="CH314">
        <f t="shared" si="906"/>
        <v>1</v>
      </c>
      <c r="CI314">
        <f t="shared" si="907"/>
        <v>1</v>
      </c>
      <c r="CJ314">
        <f t="shared" si="908"/>
        <v>1</v>
      </c>
      <c r="CK314">
        <f t="shared" si="909"/>
        <v>1</v>
      </c>
      <c r="CL314">
        <f t="shared" si="910"/>
        <v>1</v>
      </c>
      <c r="CM314">
        <f t="shared" si="911"/>
        <v>1</v>
      </c>
      <c r="CN314">
        <f t="shared" si="912"/>
        <v>1</v>
      </c>
      <c r="CO314">
        <f t="shared" si="913"/>
        <v>1</v>
      </c>
      <c r="CP314">
        <f t="shared" si="914"/>
        <v>1</v>
      </c>
      <c r="CQ314">
        <f t="shared" si="915"/>
        <v>1</v>
      </c>
      <c r="CR314">
        <f t="shared" si="916"/>
        <v>1</v>
      </c>
      <c r="CS314">
        <f t="shared" si="917"/>
        <v>0</v>
      </c>
      <c r="CT314">
        <f t="shared" si="918"/>
        <v>1</v>
      </c>
      <c r="CU314">
        <f t="shared" si="919"/>
        <v>1</v>
      </c>
      <c r="CV314">
        <f t="shared" si="920"/>
        <v>1</v>
      </c>
      <c r="CW314">
        <f t="shared" si="921"/>
        <v>1</v>
      </c>
      <c r="CX314">
        <f t="shared" si="922"/>
        <v>1</v>
      </c>
      <c r="CY314">
        <f t="shared" si="923"/>
        <v>1</v>
      </c>
      <c r="CZ314">
        <f t="shared" si="924"/>
        <v>1</v>
      </c>
      <c r="DA314">
        <f t="shared" si="925"/>
        <v>1</v>
      </c>
      <c r="DB314">
        <f t="shared" si="926"/>
        <v>1</v>
      </c>
      <c r="DC314">
        <f t="shared" si="927"/>
        <v>1</v>
      </c>
      <c r="DD314">
        <f t="shared" si="928"/>
        <v>1</v>
      </c>
      <c r="DE314">
        <f t="shared" si="929"/>
        <v>1</v>
      </c>
      <c r="DF314">
        <f t="shared" si="930"/>
        <v>1</v>
      </c>
      <c r="DG314">
        <f t="shared" si="931"/>
        <v>1</v>
      </c>
      <c r="DH314" s="7">
        <f t="shared" si="932"/>
        <v>0.15</v>
      </c>
      <c r="DI314" s="7">
        <f t="shared" si="933"/>
        <v>0.15</v>
      </c>
      <c r="DJ314" s="7">
        <f t="shared" si="934"/>
        <v>0.15</v>
      </c>
      <c r="DK314" s="7">
        <f t="shared" si="935"/>
        <v>0.15</v>
      </c>
      <c r="DL314" s="7">
        <f t="shared" si="936"/>
        <v>0.3</v>
      </c>
      <c r="DM314" s="7">
        <f t="shared" si="937"/>
        <v>0.3</v>
      </c>
      <c r="DN314" s="7">
        <f t="shared" si="938"/>
        <v>0.3</v>
      </c>
      <c r="DO314" s="7">
        <f t="shared" si="939"/>
        <v>0.3</v>
      </c>
      <c r="DP314" s="7">
        <f>IF(MIN(Data[[#This Row],[¿El agente demuestra escucha activa durante la gestión?6]:[¿El agente parafrasea para confirmar entendimiento?9]])=0,0,30%)</f>
        <v>0.3</v>
      </c>
      <c r="DQ314" s="7">
        <f t="shared" si="940"/>
        <v>0.3</v>
      </c>
      <c r="DR314" s="7">
        <f t="shared" si="941"/>
        <v>0.3</v>
      </c>
      <c r="DS314" s="7">
        <f t="shared" si="942"/>
        <v>0.3</v>
      </c>
      <c r="DT314" s="7">
        <f t="shared" si="943"/>
        <v>0.3</v>
      </c>
      <c r="DU314" s="7">
        <f>IF(MIN(Data[[#This Row],[¿El agente adapta su comunicación al cliente?11]:[¿El agente utiliza el plural corporativo correctamente?14]])=0,0,30%)</f>
        <v>0.3</v>
      </c>
      <c r="DV314" s="7">
        <f t="shared" si="944"/>
        <v>0.25</v>
      </c>
      <c r="DW314" s="7">
        <f t="shared" si="945"/>
        <v>0.25</v>
      </c>
      <c r="DX314" s="7">
        <f t="shared" si="946"/>
        <v>1</v>
      </c>
      <c r="DY314" s="7">
        <f t="shared" si="947"/>
        <v>1</v>
      </c>
      <c r="DZ314" s="7">
        <f t="shared" si="948"/>
        <v>1</v>
      </c>
      <c r="EA314" s="7">
        <f t="shared" si="949"/>
        <v>1</v>
      </c>
      <c r="EB314" s="7">
        <f t="shared" si="950"/>
        <v>1</v>
      </c>
      <c r="EC314" s="7">
        <f t="shared" si="951"/>
        <v>1</v>
      </c>
      <c r="ED314" s="7">
        <f t="shared" si="952"/>
        <v>1</v>
      </c>
      <c r="EE314" s="7">
        <f t="shared" si="953"/>
        <v>1</v>
      </c>
      <c r="EF314" s="7">
        <f>IF(SUM(Data[[#This Row],[¿El agente presenta correctamente los beneficios del producto?23]:[¿El agente comunica beneficios emocionales al cliente?24]])=200%,100%,0%)</f>
        <v>1</v>
      </c>
      <c r="EG314" s="7">
        <f t="shared" si="954"/>
        <v>1</v>
      </c>
      <c r="EH314" s="7">
        <f t="shared" si="955"/>
        <v>1</v>
      </c>
      <c r="EI314" s="7">
        <f t="shared" si="956"/>
        <v>1</v>
      </c>
      <c r="EJ314" s="7">
        <f t="shared" si="957"/>
        <v>1</v>
      </c>
      <c r="EK314" s="7">
        <f t="shared" si="958"/>
        <v>1</v>
      </c>
      <c r="EL314" s="7">
        <f>+Data[[#This Row],[¿El agente explica los términos y condiciones del servicio?28]]</f>
        <v>1</v>
      </c>
      <c r="EM314" s="7">
        <f t="shared" si="959"/>
        <v>1</v>
      </c>
      <c r="EN314" s="7">
        <f>+Data[[#This Row],[¿El agente identifica correctamente la solicitud del cliente? 2]]</f>
        <v>1</v>
      </c>
      <c r="EO314" s="7">
        <f t="shared" si="960"/>
        <v>1</v>
      </c>
      <c r="EP314" s="7">
        <f t="shared" si="961"/>
        <v>1</v>
      </c>
      <c r="EQ314" s="7">
        <f t="shared" si="962"/>
        <v>1</v>
      </c>
      <c r="ER314" s="7">
        <f t="shared" si="963"/>
        <v>1</v>
      </c>
      <c r="ES314" s="7">
        <f t="shared" si="964"/>
        <v>1</v>
      </c>
      <c r="ET314" s="7">
        <f t="shared" si="965"/>
        <v>1</v>
      </c>
      <c r="EU314" s="7">
        <f t="shared" si="966"/>
        <v>1</v>
      </c>
      <c r="EV314" s="7">
        <f t="shared" si="967"/>
        <v>1</v>
      </c>
      <c r="EW314" s="7">
        <f t="shared" si="968"/>
        <v>1</v>
      </c>
      <c r="EX314" s="7">
        <f t="shared" si="969"/>
        <v>1</v>
      </c>
      <c r="EY314" s="7">
        <f t="shared" si="970"/>
        <v>1</v>
      </c>
      <c r="EZ314" s="7">
        <f t="shared" si="971"/>
        <v>1</v>
      </c>
      <c r="FA314" s="7">
        <f t="shared" si="972"/>
        <v>1</v>
      </c>
      <c r="FB314" s="7">
        <f t="shared" si="973"/>
        <v>1</v>
      </c>
      <c r="FC314" s="7">
        <f t="shared" si="974"/>
        <v>1</v>
      </c>
      <c r="FD314" s="7">
        <f t="shared" si="975"/>
        <v>1</v>
      </c>
      <c r="FE314" s="7">
        <f t="shared" si="976"/>
        <v>0</v>
      </c>
      <c r="FF314" s="7">
        <f t="shared" si="977"/>
        <v>1</v>
      </c>
      <c r="FG314" s="7">
        <f t="shared" si="978"/>
        <v>1</v>
      </c>
      <c r="FH314" s="7">
        <f t="shared" si="979"/>
        <v>1</v>
      </c>
      <c r="FI314" s="7">
        <f t="shared" si="980"/>
        <v>1</v>
      </c>
      <c r="FJ314" s="7">
        <f t="shared" si="981"/>
        <v>0</v>
      </c>
      <c r="FK314" s="7">
        <f t="shared" si="982"/>
        <v>1</v>
      </c>
      <c r="FL314" s="7">
        <f>+Data[[#This Row],[¿El agente gestiona la oferta según la campaña vigente?48]]</f>
        <v>1</v>
      </c>
      <c r="FM314" s="7">
        <f t="shared" si="983"/>
        <v>1</v>
      </c>
      <c r="FN314" s="7">
        <f t="shared" si="984"/>
        <v>1</v>
      </c>
      <c r="FO314" s="7">
        <f t="shared" si="985"/>
        <v>1</v>
      </c>
      <c r="FP314" s="7">
        <f t="shared" si="986"/>
        <v>1</v>
      </c>
      <c r="FQ314" s="7">
        <f t="shared" si="987"/>
        <v>1</v>
      </c>
      <c r="FR314" s="7">
        <f>+Data[[#This Row],[¿El agente registra correctamente todas las interacciones?52]]</f>
        <v>1</v>
      </c>
      <c r="FS314" s="7">
        <f t="shared" si="988"/>
        <v>0</v>
      </c>
      <c r="FT314" s="7">
        <f t="shared" si="989"/>
        <v>1</v>
      </c>
      <c r="FU314" s="7">
        <f>+Data[[#This Row],[¿El agente confirma la titularidad del cliente adecuadamente?53]]</f>
        <v>1</v>
      </c>
      <c r="FV314" s="242">
        <f t="shared" si="990"/>
        <v>1</v>
      </c>
      <c r="FW314" s="242">
        <f t="shared" si="991"/>
        <v>1</v>
      </c>
      <c r="FX314" s="7">
        <f t="shared" si="992"/>
        <v>1</v>
      </c>
      <c r="FY314" s="242">
        <f t="shared" si="993"/>
        <v>1</v>
      </c>
      <c r="FZ314" s="7">
        <f>+Data[[#This Row],[¿El agente evita compartir información sensible?56]]</f>
        <v>1</v>
      </c>
      <c r="GA314" s="7">
        <f t="shared" si="994"/>
        <v>1</v>
      </c>
      <c r="GB314" s="7">
        <f t="shared" si="995"/>
        <v>0.1</v>
      </c>
      <c r="GC314" s="7">
        <f t="shared" si="996"/>
        <v>0.3</v>
      </c>
      <c r="GD314" s="234">
        <f t="shared" si="997"/>
        <v>0</v>
      </c>
      <c r="GE314" s="234">
        <f t="shared" si="998"/>
        <v>0.3</v>
      </c>
      <c r="GF314" s="7">
        <f t="shared" si="999"/>
        <v>0.7</v>
      </c>
      <c r="GG314">
        <f>1</f>
        <v>1</v>
      </c>
      <c r="GH314">
        <f t="shared" si="1000"/>
        <v>1</v>
      </c>
      <c r="GI314" t="str">
        <f t="shared" si="1001"/>
        <v/>
      </c>
      <c r="GJ314" t="str">
        <f t="shared" si="1002"/>
        <v/>
      </c>
      <c r="GK314" t="str">
        <f t="shared" si="1003"/>
        <v/>
      </c>
      <c r="GN314" t="str">
        <f t="shared" si="1004"/>
        <v/>
      </c>
      <c r="GO314" t="str">
        <f t="shared" si="1005"/>
        <v/>
      </c>
      <c r="GP314" t="str">
        <f t="shared" si="1006"/>
        <v/>
      </c>
      <c r="GQ314" t="str">
        <f t="shared" si="1007"/>
        <v/>
      </c>
      <c r="GR314" t="str">
        <f t="shared" si="1008"/>
        <v/>
      </c>
      <c r="GS314" t="str">
        <f t="shared" si="1009"/>
        <v/>
      </c>
      <c r="GT314" t="str">
        <f t="shared" si="1010"/>
        <v/>
      </c>
      <c r="GU314" t="e">
        <f>IF(#REF!="No",#REF!,"")</f>
        <v>#REF!</v>
      </c>
      <c r="GV314" t="str">
        <f t="shared" si="1011"/>
        <v/>
      </c>
      <c r="GW314" t="str">
        <f t="shared" si="1012"/>
        <v/>
      </c>
      <c r="GX314" t="str">
        <f t="shared" si="1013"/>
        <v/>
      </c>
      <c r="GY314" t="str">
        <f t="shared" si="1014"/>
        <v/>
      </c>
      <c r="GZ314" t="str">
        <f t="shared" si="1015"/>
        <v/>
      </c>
      <c r="HA314" t="str">
        <f t="shared" si="1016"/>
        <v/>
      </c>
      <c r="HB314" t="str">
        <f t="shared" si="1017"/>
        <v/>
      </c>
      <c r="HC314" t="str">
        <f t="shared" si="1018"/>
        <v/>
      </c>
      <c r="HD314" t="str">
        <f t="shared" si="1019"/>
        <v/>
      </c>
      <c r="HE314" t="str">
        <f t="shared" si="1020"/>
        <v/>
      </c>
      <c r="HF314" t="str">
        <f t="shared" si="1021"/>
        <v/>
      </c>
      <c r="HG314" t="str">
        <f t="shared" si="1022"/>
        <v/>
      </c>
      <c r="HH314" t="str">
        <f t="shared" si="1023"/>
        <v/>
      </c>
      <c r="HI314" t="str">
        <f t="shared" si="1024"/>
        <v/>
      </c>
      <c r="HJ314" t="str">
        <f t="shared" si="1025"/>
        <v/>
      </c>
      <c r="HK314" t="str">
        <f t="shared" si="1026"/>
        <v/>
      </c>
      <c r="HL314" t="str">
        <f t="shared" si="1027"/>
        <v/>
      </c>
      <c r="HM314" t="str">
        <f t="shared" si="1028"/>
        <v/>
      </c>
      <c r="HN314" t="str">
        <f t="shared" si="1029"/>
        <v/>
      </c>
      <c r="HO314" t="str">
        <f t="shared" si="1030"/>
        <v/>
      </c>
      <c r="HP314" t="str">
        <f t="shared" si="1031"/>
        <v/>
      </c>
      <c r="HQ314" t="e">
        <f>IF(#REF!="No",#REF!,"")</f>
        <v>#REF!</v>
      </c>
      <c r="HR314" t="e">
        <f>IF(#REF!="No",#REF!,"")</f>
        <v>#REF!</v>
      </c>
      <c r="HS314" t="str">
        <f t="shared" si="1032"/>
        <v/>
      </c>
      <c r="HT314" t="str">
        <f t="shared" si="1033"/>
        <v xml:space="preserve">¿El agente realiza venta cruzada cuando corresponde? </v>
      </c>
      <c r="HU314" t="str">
        <f t="shared" si="1034"/>
        <v/>
      </c>
      <c r="HV314" t="str">
        <f t="shared" si="1035"/>
        <v/>
      </c>
      <c r="HW314" t="str">
        <f t="shared" si="1036"/>
        <v/>
      </c>
      <c r="HX314" t="str">
        <f t="shared" si="1037"/>
        <v/>
      </c>
      <c r="HY314" t="str">
        <f t="shared" si="1038"/>
        <v/>
      </c>
      <c r="HZ314" t="str">
        <f t="shared" si="1039"/>
        <v/>
      </c>
      <c r="IA314" t="str">
        <f t="shared" si="1040"/>
        <v/>
      </c>
      <c r="IB314" t="str">
        <f t="shared" si="1041"/>
        <v/>
      </c>
      <c r="IC314" t="str">
        <f t="shared" si="1042"/>
        <v/>
      </c>
      <c r="ID314" t="str">
        <f t="shared" si="1043"/>
        <v/>
      </c>
      <c r="IE314" t="str">
        <f t="shared" si="1044"/>
        <v/>
      </c>
      <c r="IF314" t="str">
        <f t="shared" si="1045"/>
        <v/>
      </c>
      <c r="IG314" t="str">
        <f t="shared" si="1046"/>
        <v/>
      </c>
      <c r="IH314" t="str">
        <f>A314&amp;" "&amp;F314&amp;" "&amp;Data[[#This Row],[mes]]</f>
        <v>Gustavo De Jesús Carrión Peréz Outbound jun-26</v>
      </c>
      <c r="II314">
        <f t="shared" si="1047"/>
        <v>1</v>
      </c>
      <c r="IJ314">
        <f t="shared" si="1048"/>
        <v>1</v>
      </c>
      <c r="IK314">
        <f>IF(Data[[#This Row],[Muestra Critica]]&gt;0,Data[[#This Row],[Muestra Critica]],"")</f>
        <v>1</v>
      </c>
      <c r="IL314">
        <f>IF(IK314="","",COUNTIF($IK$3:$IK730,IK314))</f>
        <v>397</v>
      </c>
      <c r="IM314">
        <f t="shared" si="1049"/>
        <v>0</v>
      </c>
      <c r="IN314" t="str">
        <f t="shared" si="839"/>
        <v>jun-26</v>
      </c>
      <c r="IS314" t="str">
        <f ca="1">IFERROR(_xlfn.XLOOKUP(A:A,HC!B:B,HC!E:E,,0),0)</f>
        <v>&gt; 60 dias</v>
      </c>
    </row>
    <row r="315" spans="1:253" ht="15.5">
      <c r="A315" s="235" t="s">
        <v>323</v>
      </c>
      <c r="B315" s="235">
        <v>69141859</v>
      </c>
      <c r="C315" s="236">
        <v>46195</v>
      </c>
      <c r="D315" s="235" t="s">
        <v>527</v>
      </c>
      <c r="E315" s="205" t="s">
        <v>434</v>
      </c>
      <c r="F315" s="235" t="s">
        <v>32</v>
      </c>
      <c r="G315" s="235" t="s">
        <v>436</v>
      </c>
      <c r="H315" s="235" t="s">
        <v>526</v>
      </c>
      <c r="I315" s="237" t="s">
        <v>447</v>
      </c>
      <c r="J315" s="78" t="s">
        <v>33</v>
      </c>
      <c r="K315" s="78" t="s">
        <v>33</v>
      </c>
      <c r="L315" s="78" t="s">
        <v>33</v>
      </c>
      <c r="M315" s="78" t="s">
        <v>33</v>
      </c>
      <c r="N315" s="78" t="s">
        <v>33</v>
      </c>
      <c r="O315" s="78" t="s">
        <v>33</v>
      </c>
      <c r="P315" s="78" t="s">
        <v>33</v>
      </c>
      <c r="Q315" s="78" t="s">
        <v>33</v>
      </c>
      <c r="R315" s="78" t="s">
        <v>33</v>
      </c>
      <c r="S315" s="78" t="s">
        <v>33</v>
      </c>
      <c r="T315" s="78" t="s">
        <v>33</v>
      </c>
      <c r="U315" s="78" t="s">
        <v>33</v>
      </c>
      <c r="V315" s="78" t="s">
        <v>33</v>
      </c>
      <c r="W315" s="78" t="s">
        <v>33</v>
      </c>
      <c r="X315" s="78" t="s">
        <v>33</v>
      </c>
      <c r="Y315" t="s">
        <v>33</v>
      </c>
      <c r="Z315" t="s">
        <v>33</v>
      </c>
      <c r="AA315" t="s">
        <v>33</v>
      </c>
      <c r="AB315" t="s">
        <v>33</v>
      </c>
      <c r="AC315" t="s">
        <v>33</v>
      </c>
      <c r="AD315" t="s">
        <v>33</v>
      </c>
      <c r="AE315" t="s">
        <v>33</v>
      </c>
      <c r="AF315" t="s">
        <v>33</v>
      </c>
      <c r="AG315" t="s">
        <v>33</v>
      </c>
      <c r="AH315" t="s">
        <v>33</v>
      </c>
      <c r="AI315" t="s">
        <v>33</v>
      </c>
      <c r="AJ315" t="s">
        <v>33</v>
      </c>
      <c r="AK315" t="s">
        <v>33</v>
      </c>
      <c r="AL315" t="s">
        <v>33</v>
      </c>
      <c r="AM315" t="s">
        <v>33</v>
      </c>
      <c r="AN315" t="s">
        <v>33</v>
      </c>
      <c r="AO315" t="s">
        <v>33</v>
      </c>
      <c r="AP315" t="s">
        <v>33</v>
      </c>
      <c r="AQ315" s="169" t="s">
        <v>33</v>
      </c>
      <c r="AR315" t="s">
        <v>33</v>
      </c>
      <c r="AS315" t="s">
        <v>33</v>
      </c>
      <c r="AT315" t="s">
        <v>33</v>
      </c>
      <c r="AU315" t="s">
        <v>33</v>
      </c>
      <c r="AV315" t="s">
        <v>33</v>
      </c>
      <c r="AW315" t="s">
        <v>34</v>
      </c>
      <c r="AX315" t="s">
        <v>33</v>
      </c>
      <c r="AY315" t="s">
        <v>33</v>
      </c>
      <c r="AZ315" t="s">
        <v>33</v>
      </c>
      <c r="BA315" t="s">
        <v>33</v>
      </c>
      <c r="BB315" t="s">
        <v>33</v>
      </c>
      <c r="BC315" t="s">
        <v>33</v>
      </c>
      <c r="BD315" t="s">
        <v>33</v>
      </c>
      <c r="BE315" t="s">
        <v>33</v>
      </c>
      <c r="BF315" t="s">
        <v>33</v>
      </c>
      <c r="BH315" s="233" t="str">
        <f>Data[[#This Row],[Tipo de Muestra]]</f>
        <v>Critica</v>
      </c>
      <c r="BK315">
        <f t="shared" si="883"/>
        <v>1</v>
      </c>
      <c r="BL315">
        <f t="shared" si="884"/>
        <v>1</v>
      </c>
      <c r="BM315">
        <f t="shared" si="885"/>
        <v>1</v>
      </c>
      <c r="BN315">
        <f t="shared" si="886"/>
        <v>1</v>
      </c>
      <c r="BO315">
        <f t="shared" si="887"/>
        <v>1</v>
      </c>
      <c r="BP315">
        <f t="shared" si="888"/>
        <v>1</v>
      </c>
      <c r="BQ315">
        <f t="shared" si="889"/>
        <v>1</v>
      </c>
      <c r="BR315">
        <f t="shared" si="890"/>
        <v>1</v>
      </c>
      <c r="BS315">
        <f t="shared" si="891"/>
        <v>1</v>
      </c>
      <c r="BT315">
        <f t="shared" si="892"/>
        <v>1</v>
      </c>
      <c r="BU315">
        <f t="shared" si="893"/>
        <v>1</v>
      </c>
      <c r="BV315">
        <f t="shared" si="894"/>
        <v>1</v>
      </c>
      <c r="BW315">
        <f t="shared" si="895"/>
        <v>1</v>
      </c>
      <c r="BX315">
        <f t="shared" si="896"/>
        <v>1</v>
      </c>
      <c r="BY315">
        <f t="shared" si="897"/>
        <v>1</v>
      </c>
      <c r="BZ315">
        <f t="shared" si="898"/>
        <v>1</v>
      </c>
      <c r="CA315">
        <f t="shared" si="899"/>
        <v>1</v>
      </c>
      <c r="CB315">
        <f t="shared" si="900"/>
        <v>1</v>
      </c>
      <c r="CC315">
        <f t="shared" si="901"/>
        <v>1</v>
      </c>
      <c r="CD315">
        <f t="shared" si="902"/>
        <v>1</v>
      </c>
      <c r="CE315">
        <f t="shared" si="903"/>
        <v>1</v>
      </c>
      <c r="CF315">
        <f t="shared" si="904"/>
        <v>1</v>
      </c>
      <c r="CG315">
        <f t="shared" si="905"/>
        <v>1</v>
      </c>
      <c r="CH315">
        <f t="shared" si="906"/>
        <v>1</v>
      </c>
      <c r="CI315">
        <f t="shared" si="907"/>
        <v>1</v>
      </c>
      <c r="CJ315">
        <f t="shared" si="908"/>
        <v>1</v>
      </c>
      <c r="CK315">
        <f t="shared" si="909"/>
        <v>1</v>
      </c>
      <c r="CL315">
        <f t="shared" si="910"/>
        <v>1</v>
      </c>
      <c r="CM315">
        <f t="shared" si="911"/>
        <v>1</v>
      </c>
      <c r="CN315">
        <f t="shared" si="912"/>
        <v>1</v>
      </c>
      <c r="CO315">
        <f t="shared" si="913"/>
        <v>1</v>
      </c>
      <c r="CP315">
        <f t="shared" si="914"/>
        <v>1</v>
      </c>
      <c r="CQ315">
        <f t="shared" si="915"/>
        <v>1</v>
      </c>
      <c r="CR315">
        <f t="shared" si="916"/>
        <v>1</v>
      </c>
      <c r="CS315">
        <f t="shared" si="917"/>
        <v>1</v>
      </c>
      <c r="CT315">
        <f t="shared" si="918"/>
        <v>1</v>
      </c>
      <c r="CU315">
        <f t="shared" si="919"/>
        <v>1</v>
      </c>
      <c r="CV315">
        <f t="shared" si="920"/>
        <v>1</v>
      </c>
      <c r="CW315">
        <f t="shared" si="921"/>
        <v>0</v>
      </c>
      <c r="CX315">
        <f t="shared" si="922"/>
        <v>1</v>
      </c>
      <c r="CY315">
        <f t="shared" si="923"/>
        <v>1</v>
      </c>
      <c r="CZ315">
        <f t="shared" si="924"/>
        <v>1</v>
      </c>
      <c r="DA315">
        <f t="shared" si="925"/>
        <v>1</v>
      </c>
      <c r="DB315">
        <f t="shared" si="926"/>
        <v>1</v>
      </c>
      <c r="DC315">
        <f t="shared" si="927"/>
        <v>1</v>
      </c>
      <c r="DD315">
        <f t="shared" si="928"/>
        <v>1</v>
      </c>
      <c r="DE315">
        <f t="shared" si="929"/>
        <v>1</v>
      </c>
      <c r="DF315">
        <f t="shared" si="930"/>
        <v>1</v>
      </c>
      <c r="DG315">
        <f t="shared" si="931"/>
        <v>1</v>
      </c>
      <c r="DH315" s="7">
        <f t="shared" si="932"/>
        <v>0.15</v>
      </c>
      <c r="DI315" s="7">
        <f t="shared" si="933"/>
        <v>0.15</v>
      </c>
      <c r="DJ315" s="7">
        <f t="shared" si="934"/>
        <v>0.15</v>
      </c>
      <c r="DK315" s="7">
        <f t="shared" si="935"/>
        <v>0.15</v>
      </c>
      <c r="DL315" s="7">
        <f t="shared" si="936"/>
        <v>0.3</v>
      </c>
      <c r="DM315" s="7">
        <f t="shared" si="937"/>
        <v>0.3</v>
      </c>
      <c r="DN315" s="7">
        <f t="shared" si="938"/>
        <v>0.3</v>
      </c>
      <c r="DO315" s="7">
        <f t="shared" si="939"/>
        <v>0.3</v>
      </c>
      <c r="DP315" s="7">
        <f>IF(MIN(Data[[#This Row],[¿El agente demuestra escucha activa durante la gestión?6]:[¿El agente parafrasea para confirmar entendimiento?9]])=0,0,30%)</f>
        <v>0.3</v>
      </c>
      <c r="DQ315" s="7">
        <f t="shared" si="940"/>
        <v>0.3</v>
      </c>
      <c r="DR315" s="7">
        <f t="shared" si="941"/>
        <v>0.3</v>
      </c>
      <c r="DS315" s="7">
        <f t="shared" si="942"/>
        <v>0.3</v>
      </c>
      <c r="DT315" s="7">
        <f t="shared" si="943"/>
        <v>0.3</v>
      </c>
      <c r="DU315" s="7">
        <f>IF(MIN(Data[[#This Row],[¿El agente adapta su comunicación al cliente?11]:[¿El agente utiliza el plural corporativo correctamente?14]])=0,0,30%)</f>
        <v>0.3</v>
      </c>
      <c r="DV315" s="7">
        <f t="shared" si="944"/>
        <v>0.25</v>
      </c>
      <c r="DW315" s="7">
        <f t="shared" si="945"/>
        <v>0.25</v>
      </c>
      <c r="DX315" s="7">
        <f t="shared" si="946"/>
        <v>1</v>
      </c>
      <c r="DY315" s="7">
        <f t="shared" si="947"/>
        <v>1</v>
      </c>
      <c r="DZ315" s="7">
        <f t="shared" si="948"/>
        <v>1</v>
      </c>
      <c r="EA315" s="7">
        <f t="shared" si="949"/>
        <v>1</v>
      </c>
      <c r="EB315" s="7">
        <f t="shared" si="950"/>
        <v>1</v>
      </c>
      <c r="EC315" s="7">
        <f t="shared" si="951"/>
        <v>1</v>
      </c>
      <c r="ED315" s="7">
        <f t="shared" si="952"/>
        <v>1</v>
      </c>
      <c r="EE315" s="7">
        <f t="shared" si="953"/>
        <v>1</v>
      </c>
      <c r="EF315" s="7">
        <f>IF(SUM(Data[[#This Row],[¿El agente presenta correctamente los beneficios del producto?23]:[¿El agente comunica beneficios emocionales al cliente?24]])=200%,100%,0%)</f>
        <v>1</v>
      </c>
      <c r="EG315" s="7">
        <f t="shared" si="954"/>
        <v>1</v>
      </c>
      <c r="EH315" s="7">
        <f t="shared" si="955"/>
        <v>1</v>
      </c>
      <c r="EI315" s="7">
        <f t="shared" si="956"/>
        <v>1</v>
      </c>
      <c r="EJ315" s="7">
        <f t="shared" si="957"/>
        <v>1</v>
      </c>
      <c r="EK315" s="7">
        <f t="shared" si="958"/>
        <v>1</v>
      </c>
      <c r="EL315" s="7">
        <f>+Data[[#This Row],[¿El agente explica los términos y condiciones del servicio?28]]</f>
        <v>1</v>
      </c>
      <c r="EM315" s="7">
        <f t="shared" si="959"/>
        <v>1</v>
      </c>
      <c r="EN315" s="7">
        <f>+Data[[#This Row],[¿El agente identifica correctamente la solicitud del cliente? 2]]</f>
        <v>1</v>
      </c>
      <c r="EO315" s="7">
        <f t="shared" si="960"/>
        <v>1</v>
      </c>
      <c r="EP315" s="7">
        <f t="shared" si="961"/>
        <v>1</v>
      </c>
      <c r="EQ315" s="7">
        <f t="shared" si="962"/>
        <v>1</v>
      </c>
      <c r="ER315" s="7">
        <f t="shared" si="963"/>
        <v>1</v>
      </c>
      <c r="ES315" s="7">
        <f t="shared" si="964"/>
        <v>1</v>
      </c>
      <c r="ET315" s="7">
        <f t="shared" si="965"/>
        <v>1</v>
      </c>
      <c r="EU315" s="7">
        <f t="shared" si="966"/>
        <v>1</v>
      </c>
      <c r="EV315" s="7">
        <f t="shared" si="967"/>
        <v>1</v>
      </c>
      <c r="EW315" s="7">
        <f t="shared" si="968"/>
        <v>1</v>
      </c>
      <c r="EX315" s="7">
        <f t="shared" si="969"/>
        <v>1</v>
      </c>
      <c r="EY315" s="7">
        <f t="shared" si="970"/>
        <v>1</v>
      </c>
      <c r="EZ315" s="7">
        <f t="shared" si="971"/>
        <v>1</v>
      </c>
      <c r="FA315" s="7">
        <f t="shared" si="972"/>
        <v>1</v>
      </c>
      <c r="FB315" s="7">
        <f t="shared" si="973"/>
        <v>1</v>
      </c>
      <c r="FC315" s="7">
        <f t="shared" si="974"/>
        <v>1</v>
      </c>
      <c r="FD315" s="7">
        <f t="shared" si="975"/>
        <v>1</v>
      </c>
      <c r="FE315" s="7">
        <f t="shared" si="976"/>
        <v>1</v>
      </c>
      <c r="FF315" s="7">
        <f t="shared" si="977"/>
        <v>1</v>
      </c>
      <c r="FG315" s="7">
        <f t="shared" si="978"/>
        <v>1</v>
      </c>
      <c r="FH315" s="7">
        <f t="shared" si="979"/>
        <v>1</v>
      </c>
      <c r="FI315" s="7">
        <f t="shared" si="980"/>
        <v>0</v>
      </c>
      <c r="FJ315" s="7">
        <f t="shared" si="981"/>
        <v>0</v>
      </c>
      <c r="FK315" s="7">
        <f t="shared" si="982"/>
        <v>1</v>
      </c>
      <c r="FL315" s="7">
        <f>+Data[[#This Row],[¿El agente gestiona la oferta según la campaña vigente?48]]</f>
        <v>1</v>
      </c>
      <c r="FM315" s="7">
        <f t="shared" si="983"/>
        <v>1</v>
      </c>
      <c r="FN315" s="7">
        <f t="shared" si="984"/>
        <v>1</v>
      </c>
      <c r="FO315" s="7">
        <f t="shared" si="985"/>
        <v>1</v>
      </c>
      <c r="FP315" s="7">
        <f t="shared" si="986"/>
        <v>1</v>
      </c>
      <c r="FQ315" s="7">
        <f t="shared" si="987"/>
        <v>1</v>
      </c>
      <c r="FR315" s="7">
        <f>+Data[[#This Row],[¿El agente registra correctamente todas las interacciones?52]]</f>
        <v>1</v>
      </c>
      <c r="FS315" s="7">
        <f t="shared" si="988"/>
        <v>0</v>
      </c>
      <c r="FT315" s="7">
        <f t="shared" si="989"/>
        <v>1</v>
      </c>
      <c r="FU315" s="7">
        <f>+Data[[#This Row],[¿El agente confirma la titularidad del cliente adecuadamente?53]]</f>
        <v>1</v>
      </c>
      <c r="FV315" s="242">
        <f t="shared" si="990"/>
        <v>1</v>
      </c>
      <c r="FW315" s="242">
        <f t="shared" si="991"/>
        <v>1</v>
      </c>
      <c r="FX315" s="7">
        <f t="shared" si="992"/>
        <v>1</v>
      </c>
      <c r="FY315" s="242">
        <f t="shared" si="993"/>
        <v>1</v>
      </c>
      <c r="FZ315" s="7">
        <f>+Data[[#This Row],[¿El agente evita compartir información sensible?56]]</f>
        <v>1</v>
      </c>
      <c r="GA315" s="7">
        <f t="shared" si="994"/>
        <v>1</v>
      </c>
      <c r="GB315" s="7">
        <f t="shared" si="995"/>
        <v>0.1</v>
      </c>
      <c r="GC315" s="7">
        <f t="shared" si="996"/>
        <v>0.3</v>
      </c>
      <c r="GD315" s="234">
        <f t="shared" si="997"/>
        <v>0</v>
      </c>
      <c r="GE315" s="234">
        <f t="shared" si="998"/>
        <v>0.3</v>
      </c>
      <c r="GF315" s="7">
        <f t="shared" si="999"/>
        <v>0.7</v>
      </c>
      <c r="GG315">
        <f>1</f>
        <v>1</v>
      </c>
      <c r="GH315">
        <f t="shared" si="1000"/>
        <v>1</v>
      </c>
      <c r="GI315" t="str">
        <f t="shared" si="1001"/>
        <v/>
      </c>
      <c r="GJ315" t="str">
        <f t="shared" si="1002"/>
        <v/>
      </c>
      <c r="GK315" t="str">
        <f t="shared" si="1003"/>
        <v/>
      </c>
      <c r="GN315" t="str">
        <f t="shared" si="1004"/>
        <v/>
      </c>
      <c r="GO315" t="str">
        <f t="shared" si="1005"/>
        <v/>
      </c>
      <c r="GP315" t="str">
        <f t="shared" si="1006"/>
        <v/>
      </c>
      <c r="GQ315" t="str">
        <f t="shared" si="1007"/>
        <v/>
      </c>
      <c r="GR315" t="str">
        <f t="shared" si="1008"/>
        <v/>
      </c>
      <c r="GS315" t="str">
        <f t="shared" si="1009"/>
        <v/>
      </c>
      <c r="GT315" t="str">
        <f t="shared" si="1010"/>
        <v/>
      </c>
      <c r="GU315" t="e">
        <f>IF(#REF!="No",#REF!,"")</f>
        <v>#REF!</v>
      </c>
      <c r="GV315" t="str">
        <f t="shared" si="1011"/>
        <v/>
      </c>
      <c r="GW315" t="str">
        <f t="shared" si="1012"/>
        <v/>
      </c>
      <c r="GX315" t="str">
        <f t="shared" si="1013"/>
        <v/>
      </c>
      <c r="GY315" t="str">
        <f t="shared" si="1014"/>
        <v/>
      </c>
      <c r="GZ315" t="str">
        <f t="shared" si="1015"/>
        <v/>
      </c>
      <c r="HA315" t="str">
        <f t="shared" si="1016"/>
        <v/>
      </c>
      <c r="HB315" t="str">
        <f t="shared" si="1017"/>
        <v/>
      </c>
      <c r="HC315" t="str">
        <f t="shared" si="1018"/>
        <v/>
      </c>
      <c r="HD315" t="str">
        <f t="shared" si="1019"/>
        <v/>
      </c>
      <c r="HE315" t="str">
        <f t="shared" si="1020"/>
        <v/>
      </c>
      <c r="HF315" t="str">
        <f t="shared" si="1021"/>
        <v/>
      </c>
      <c r="HG315" t="str">
        <f t="shared" si="1022"/>
        <v/>
      </c>
      <c r="HH315" t="str">
        <f t="shared" si="1023"/>
        <v/>
      </c>
      <c r="HI315" t="str">
        <f t="shared" si="1024"/>
        <v/>
      </c>
      <c r="HJ315" t="str">
        <f t="shared" si="1025"/>
        <v/>
      </c>
      <c r="HK315" t="str">
        <f t="shared" si="1026"/>
        <v/>
      </c>
      <c r="HL315" t="str">
        <f t="shared" si="1027"/>
        <v/>
      </c>
      <c r="HM315" t="str">
        <f t="shared" si="1028"/>
        <v/>
      </c>
      <c r="HN315" t="str">
        <f t="shared" si="1029"/>
        <v/>
      </c>
      <c r="HO315" t="str">
        <f t="shared" si="1030"/>
        <v/>
      </c>
      <c r="HP315" t="str">
        <f t="shared" si="1031"/>
        <v/>
      </c>
      <c r="HQ315" t="e">
        <f>IF(#REF!="No",#REF!,"")</f>
        <v>#REF!</v>
      </c>
      <c r="HR315" t="e">
        <f>IF(#REF!="No",#REF!,"")</f>
        <v>#REF!</v>
      </c>
      <c r="HS315" t="str">
        <f t="shared" si="1032"/>
        <v/>
      </c>
      <c r="HT315" t="str">
        <f t="shared" si="1033"/>
        <v/>
      </c>
      <c r="HU315" t="str">
        <f t="shared" si="1034"/>
        <v/>
      </c>
      <c r="HV315" t="str">
        <f t="shared" si="1035"/>
        <v/>
      </c>
      <c r="HW315" t="str">
        <f t="shared" si="1036"/>
        <v/>
      </c>
      <c r="HX315" t="str">
        <f t="shared" si="1037"/>
        <v xml:space="preserve">¿El agente maneja correctamente las objeciones del cliente? </v>
      </c>
      <c r="HY315" t="str">
        <f t="shared" si="1038"/>
        <v/>
      </c>
      <c r="HZ315" t="str">
        <f t="shared" si="1039"/>
        <v/>
      </c>
      <c r="IA315" t="str">
        <f t="shared" si="1040"/>
        <v/>
      </c>
      <c r="IB315" t="str">
        <f t="shared" si="1041"/>
        <v/>
      </c>
      <c r="IC315" t="str">
        <f t="shared" si="1042"/>
        <v/>
      </c>
      <c r="ID315" t="str">
        <f t="shared" si="1043"/>
        <v/>
      </c>
      <c r="IE315" t="str">
        <f t="shared" si="1044"/>
        <v/>
      </c>
      <c r="IF315" t="str">
        <f t="shared" si="1045"/>
        <v/>
      </c>
      <c r="IG315" t="str">
        <f t="shared" si="1046"/>
        <v/>
      </c>
      <c r="IH315" t="str">
        <f>A315&amp;" "&amp;F315&amp;" "&amp;Data[[#This Row],[mes]]</f>
        <v>Josue Armando Vasquez Jimenez Outbound jun-26</v>
      </c>
      <c r="II315">
        <f t="shared" si="1047"/>
        <v>1</v>
      </c>
      <c r="IJ315">
        <f t="shared" si="1048"/>
        <v>1</v>
      </c>
      <c r="IK315">
        <f>IF(Data[[#This Row],[Muestra Critica]]&gt;0,Data[[#This Row],[Muestra Critica]],"")</f>
        <v>1</v>
      </c>
      <c r="IL315">
        <f>IF(IK315="","",COUNTIF($IK$3:$IK731,IK315))</f>
        <v>397</v>
      </c>
      <c r="IM315">
        <f t="shared" si="1049"/>
        <v>0</v>
      </c>
      <c r="IN315" t="str">
        <f t="shared" si="839"/>
        <v>jun-26</v>
      </c>
      <c r="IS315" t="str">
        <f ca="1">IFERROR(_xlfn.XLOOKUP(A:A,HC!B:B,HC!E:E,,0),0)</f>
        <v>&gt; 60 dias</v>
      </c>
    </row>
    <row r="316" spans="1:253" ht="15.5">
      <c r="A316" s="235" t="s">
        <v>324</v>
      </c>
      <c r="B316" s="235">
        <v>63018779</v>
      </c>
      <c r="C316" s="236">
        <v>46195</v>
      </c>
      <c r="D316" s="235" t="s">
        <v>527</v>
      </c>
      <c r="E316" s="205" t="s">
        <v>434</v>
      </c>
      <c r="F316" s="235" t="s">
        <v>32</v>
      </c>
      <c r="G316" s="235" t="s">
        <v>436</v>
      </c>
      <c r="H316" s="235" t="s">
        <v>526</v>
      </c>
      <c r="I316" s="237" t="s">
        <v>447</v>
      </c>
      <c r="J316" s="78" t="s">
        <v>33</v>
      </c>
      <c r="K316" s="78" t="s">
        <v>33</v>
      </c>
      <c r="L316" s="78" t="s">
        <v>33</v>
      </c>
      <c r="M316" s="78" t="s">
        <v>33</v>
      </c>
      <c r="N316" s="78" t="s">
        <v>33</v>
      </c>
      <c r="O316" s="78" t="s">
        <v>33</v>
      </c>
      <c r="P316" s="78" t="s">
        <v>33</v>
      </c>
      <c r="Q316" s="78" t="s">
        <v>33</v>
      </c>
      <c r="R316" s="78" t="s">
        <v>33</v>
      </c>
      <c r="S316" s="78" t="s">
        <v>33</v>
      </c>
      <c r="T316" s="78" t="s">
        <v>33</v>
      </c>
      <c r="U316" s="78" t="s">
        <v>33</v>
      </c>
      <c r="V316" s="78" t="s">
        <v>33</v>
      </c>
      <c r="W316" s="78" t="s">
        <v>33</v>
      </c>
      <c r="X316" s="78" t="s">
        <v>33</v>
      </c>
      <c r="Y316" t="s">
        <v>33</v>
      </c>
      <c r="Z316" t="s">
        <v>33</v>
      </c>
      <c r="AA316" t="s">
        <v>33</v>
      </c>
      <c r="AB316" t="s">
        <v>33</v>
      </c>
      <c r="AC316" t="s">
        <v>33</v>
      </c>
      <c r="AD316" t="s">
        <v>33</v>
      </c>
      <c r="AE316" t="s">
        <v>33</v>
      </c>
      <c r="AF316" t="s">
        <v>33</v>
      </c>
      <c r="AG316" t="s">
        <v>33</v>
      </c>
      <c r="AH316" t="s">
        <v>33</v>
      </c>
      <c r="AI316" t="s">
        <v>33</v>
      </c>
      <c r="AJ316" t="s">
        <v>33</v>
      </c>
      <c r="AK316" t="s">
        <v>33</v>
      </c>
      <c r="AL316" t="s">
        <v>33</v>
      </c>
      <c r="AM316" t="s">
        <v>33</v>
      </c>
      <c r="AN316" t="s">
        <v>33</v>
      </c>
      <c r="AO316" t="s">
        <v>33</v>
      </c>
      <c r="AP316" t="s">
        <v>33</v>
      </c>
      <c r="AQ316" s="169" t="s">
        <v>33</v>
      </c>
      <c r="AR316" t="s">
        <v>33</v>
      </c>
      <c r="AS316" t="s">
        <v>34</v>
      </c>
      <c r="AT316" t="s">
        <v>33</v>
      </c>
      <c r="AU316" t="s">
        <v>33</v>
      </c>
      <c r="AV316" t="s">
        <v>33</v>
      </c>
      <c r="AW316" t="s">
        <v>34</v>
      </c>
      <c r="AX316" t="s">
        <v>33</v>
      </c>
      <c r="AY316" t="s">
        <v>33</v>
      </c>
      <c r="AZ316" t="s">
        <v>33</v>
      </c>
      <c r="BA316" t="s">
        <v>33</v>
      </c>
      <c r="BB316" t="s">
        <v>33</v>
      </c>
      <c r="BC316" t="s">
        <v>33</v>
      </c>
      <c r="BD316" t="s">
        <v>33</v>
      </c>
      <c r="BE316" t="s">
        <v>33</v>
      </c>
      <c r="BF316" t="s">
        <v>33</v>
      </c>
      <c r="BH316" s="233" t="str">
        <f>Data[[#This Row],[Tipo de Muestra]]</f>
        <v>Critica</v>
      </c>
      <c r="BK316">
        <f t="shared" si="883"/>
        <v>1</v>
      </c>
      <c r="BL316">
        <f t="shared" si="884"/>
        <v>1</v>
      </c>
      <c r="BM316">
        <f t="shared" si="885"/>
        <v>1</v>
      </c>
      <c r="BN316">
        <f t="shared" si="886"/>
        <v>1</v>
      </c>
      <c r="BO316">
        <f t="shared" si="887"/>
        <v>1</v>
      </c>
      <c r="BP316">
        <f t="shared" si="888"/>
        <v>1</v>
      </c>
      <c r="BQ316">
        <f t="shared" si="889"/>
        <v>1</v>
      </c>
      <c r="BR316">
        <f t="shared" si="890"/>
        <v>1</v>
      </c>
      <c r="BS316">
        <f t="shared" si="891"/>
        <v>1</v>
      </c>
      <c r="BT316">
        <f t="shared" si="892"/>
        <v>1</v>
      </c>
      <c r="BU316">
        <f t="shared" si="893"/>
        <v>1</v>
      </c>
      <c r="BV316">
        <f t="shared" si="894"/>
        <v>1</v>
      </c>
      <c r="BW316">
        <f t="shared" si="895"/>
        <v>1</v>
      </c>
      <c r="BX316">
        <f t="shared" si="896"/>
        <v>1</v>
      </c>
      <c r="BY316">
        <f t="shared" si="897"/>
        <v>1</v>
      </c>
      <c r="BZ316">
        <f t="shared" si="898"/>
        <v>1</v>
      </c>
      <c r="CA316">
        <f t="shared" si="899"/>
        <v>1</v>
      </c>
      <c r="CB316">
        <f t="shared" si="900"/>
        <v>1</v>
      </c>
      <c r="CC316">
        <f t="shared" si="901"/>
        <v>1</v>
      </c>
      <c r="CD316">
        <f t="shared" si="902"/>
        <v>1</v>
      </c>
      <c r="CE316">
        <f t="shared" si="903"/>
        <v>1</v>
      </c>
      <c r="CF316">
        <f t="shared" si="904"/>
        <v>1</v>
      </c>
      <c r="CG316">
        <f t="shared" si="905"/>
        <v>1</v>
      </c>
      <c r="CH316">
        <f t="shared" si="906"/>
        <v>1</v>
      </c>
      <c r="CI316">
        <f t="shared" si="907"/>
        <v>1</v>
      </c>
      <c r="CJ316">
        <f t="shared" si="908"/>
        <v>1</v>
      </c>
      <c r="CK316">
        <f t="shared" si="909"/>
        <v>1</v>
      </c>
      <c r="CL316">
        <f t="shared" si="910"/>
        <v>1</v>
      </c>
      <c r="CM316">
        <f t="shared" si="911"/>
        <v>1</v>
      </c>
      <c r="CN316">
        <f t="shared" si="912"/>
        <v>1</v>
      </c>
      <c r="CO316">
        <f t="shared" si="913"/>
        <v>1</v>
      </c>
      <c r="CP316">
        <f t="shared" si="914"/>
        <v>1</v>
      </c>
      <c r="CQ316">
        <f t="shared" si="915"/>
        <v>1</v>
      </c>
      <c r="CR316">
        <f t="shared" si="916"/>
        <v>1</v>
      </c>
      <c r="CS316">
        <f t="shared" si="917"/>
        <v>0</v>
      </c>
      <c r="CT316">
        <f t="shared" si="918"/>
        <v>1</v>
      </c>
      <c r="CU316">
        <f t="shared" si="919"/>
        <v>1</v>
      </c>
      <c r="CV316">
        <f t="shared" si="920"/>
        <v>1</v>
      </c>
      <c r="CW316">
        <f t="shared" si="921"/>
        <v>0</v>
      </c>
      <c r="CX316">
        <f t="shared" si="922"/>
        <v>1</v>
      </c>
      <c r="CY316">
        <f t="shared" si="923"/>
        <v>1</v>
      </c>
      <c r="CZ316">
        <f t="shared" si="924"/>
        <v>1</v>
      </c>
      <c r="DA316">
        <f t="shared" si="925"/>
        <v>1</v>
      </c>
      <c r="DB316">
        <f t="shared" si="926"/>
        <v>1</v>
      </c>
      <c r="DC316">
        <f t="shared" si="927"/>
        <v>1</v>
      </c>
      <c r="DD316">
        <f t="shared" si="928"/>
        <v>1</v>
      </c>
      <c r="DE316">
        <f t="shared" si="929"/>
        <v>1</v>
      </c>
      <c r="DF316">
        <f t="shared" si="930"/>
        <v>1</v>
      </c>
      <c r="DG316">
        <f t="shared" si="931"/>
        <v>1</v>
      </c>
      <c r="DH316" s="7">
        <f t="shared" si="932"/>
        <v>0.15</v>
      </c>
      <c r="DI316" s="7">
        <f t="shared" si="933"/>
        <v>0.15</v>
      </c>
      <c r="DJ316" s="7">
        <f t="shared" si="934"/>
        <v>0.15</v>
      </c>
      <c r="DK316" s="7">
        <f t="shared" si="935"/>
        <v>0.15</v>
      </c>
      <c r="DL316" s="7">
        <f t="shared" si="936"/>
        <v>0.3</v>
      </c>
      <c r="DM316" s="7">
        <f t="shared" si="937"/>
        <v>0.3</v>
      </c>
      <c r="DN316" s="7">
        <f t="shared" si="938"/>
        <v>0.3</v>
      </c>
      <c r="DO316" s="7">
        <f t="shared" si="939"/>
        <v>0.3</v>
      </c>
      <c r="DP316" s="7">
        <f>IF(MIN(Data[[#This Row],[¿El agente demuestra escucha activa durante la gestión?6]:[¿El agente parafrasea para confirmar entendimiento?9]])=0,0,30%)</f>
        <v>0.3</v>
      </c>
      <c r="DQ316" s="7">
        <f t="shared" si="940"/>
        <v>0.3</v>
      </c>
      <c r="DR316" s="7">
        <f t="shared" si="941"/>
        <v>0.3</v>
      </c>
      <c r="DS316" s="7">
        <f t="shared" si="942"/>
        <v>0.3</v>
      </c>
      <c r="DT316" s="7">
        <f t="shared" si="943"/>
        <v>0.3</v>
      </c>
      <c r="DU316" s="7">
        <f>IF(MIN(Data[[#This Row],[¿El agente adapta su comunicación al cliente?11]:[¿El agente utiliza el plural corporativo correctamente?14]])=0,0,30%)</f>
        <v>0.3</v>
      </c>
      <c r="DV316" s="7">
        <f t="shared" si="944"/>
        <v>0.25</v>
      </c>
      <c r="DW316" s="7">
        <f t="shared" si="945"/>
        <v>0.25</v>
      </c>
      <c r="DX316" s="7">
        <f t="shared" si="946"/>
        <v>1</v>
      </c>
      <c r="DY316" s="7">
        <f t="shared" si="947"/>
        <v>1</v>
      </c>
      <c r="DZ316" s="7">
        <f t="shared" si="948"/>
        <v>1</v>
      </c>
      <c r="EA316" s="7">
        <f t="shared" si="949"/>
        <v>1</v>
      </c>
      <c r="EB316" s="7">
        <f t="shared" si="950"/>
        <v>1</v>
      </c>
      <c r="EC316" s="7">
        <f t="shared" si="951"/>
        <v>1</v>
      </c>
      <c r="ED316" s="7">
        <f t="shared" si="952"/>
        <v>1</v>
      </c>
      <c r="EE316" s="7">
        <f t="shared" si="953"/>
        <v>1</v>
      </c>
      <c r="EF316" s="7">
        <f>IF(SUM(Data[[#This Row],[¿El agente presenta correctamente los beneficios del producto?23]:[¿El agente comunica beneficios emocionales al cliente?24]])=200%,100%,0%)</f>
        <v>1</v>
      </c>
      <c r="EG316" s="7">
        <f t="shared" si="954"/>
        <v>1</v>
      </c>
      <c r="EH316" s="7">
        <f t="shared" si="955"/>
        <v>1</v>
      </c>
      <c r="EI316" s="7">
        <f t="shared" si="956"/>
        <v>1</v>
      </c>
      <c r="EJ316" s="7">
        <f t="shared" si="957"/>
        <v>1</v>
      </c>
      <c r="EK316" s="7">
        <f t="shared" si="958"/>
        <v>1</v>
      </c>
      <c r="EL316" s="7">
        <f>+Data[[#This Row],[¿El agente explica los términos y condiciones del servicio?28]]</f>
        <v>1</v>
      </c>
      <c r="EM316" s="7">
        <f t="shared" si="959"/>
        <v>1</v>
      </c>
      <c r="EN316" s="7">
        <f>+Data[[#This Row],[¿El agente identifica correctamente la solicitud del cliente? 2]]</f>
        <v>1</v>
      </c>
      <c r="EO316" s="7">
        <f t="shared" si="960"/>
        <v>1</v>
      </c>
      <c r="EP316" s="7">
        <f t="shared" si="961"/>
        <v>1</v>
      </c>
      <c r="EQ316" s="7">
        <f t="shared" si="962"/>
        <v>1</v>
      </c>
      <c r="ER316" s="7">
        <f t="shared" si="963"/>
        <v>1</v>
      </c>
      <c r="ES316" s="7">
        <f t="shared" si="964"/>
        <v>1</v>
      </c>
      <c r="ET316" s="7">
        <f t="shared" si="965"/>
        <v>1</v>
      </c>
      <c r="EU316" s="7">
        <f t="shared" si="966"/>
        <v>1</v>
      </c>
      <c r="EV316" s="7">
        <f t="shared" si="967"/>
        <v>1</v>
      </c>
      <c r="EW316" s="7">
        <f t="shared" si="968"/>
        <v>1</v>
      </c>
      <c r="EX316" s="7">
        <f t="shared" si="969"/>
        <v>1</v>
      </c>
      <c r="EY316" s="7">
        <f t="shared" si="970"/>
        <v>1</v>
      </c>
      <c r="EZ316" s="7">
        <f t="shared" si="971"/>
        <v>1</v>
      </c>
      <c r="FA316" s="7">
        <f t="shared" si="972"/>
        <v>1</v>
      </c>
      <c r="FB316" s="7">
        <f t="shared" si="973"/>
        <v>1</v>
      </c>
      <c r="FC316" s="7">
        <f t="shared" si="974"/>
        <v>1</v>
      </c>
      <c r="FD316" s="7">
        <f t="shared" si="975"/>
        <v>1</v>
      </c>
      <c r="FE316" s="7">
        <f t="shared" si="976"/>
        <v>0</v>
      </c>
      <c r="FF316" s="7">
        <f t="shared" si="977"/>
        <v>1</v>
      </c>
      <c r="FG316" s="7">
        <f t="shared" si="978"/>
        <v>1</v>
      </c>
      <c r="FH316" s="7">
        <f t="shared" si="979"/>
        <v>1</v>
      </c>
      <c r="FI316" s="7">
        <f t="shared" si="980"/>
        <v>0</v>
      </c>
      <c r="FJ316" s="7">
        <f t="shared" si="981"/>
        <v>0</v>
      </c>
      <c r="FK316" s="7">
        <f t="shared" si="982"/>
        <v>1</v>
      </c>
      <c r="FL316" s="7">
        <f>+Data[[#This Row],[¿El agente gestiona la oferta según la campaña vigente?48]]</f>
        <v>1</v>
      </c>
      <c r="FM316" s="7">
        <f t="shared" si="983"/>
        <v>1</v>
      </c>
      <c r="FN316" s="7">
        <f t="shared" si="984"/>
        <v>1</v>
      </c>
      <c r="FO316" s="7">
        <f t="shared" si="985"/>
        <v>1</v>
      </c>
      <c r="FP316" s="7">
        <f t="shared" si="986"/>
        <v>1</v>
      </c>
      <c r="FQ316" s="7">
        <f t="shared" si="987"/>
        <v>1</v>
      </c>
      <c r="FR316" s="7">
        <f>+Data[[#This Row],[¿El agente registra correctamente todas las interacciones?52]]</f>
        <v>1</v>
      </c>
      <c r="FS316" s="7">
        <f t="shared" si="988"/>
        <v>0</v>
      </c>
      <c r="FT316" s="7">
        <f t="shared" si="989"/>
        <v>1</v>
      </c>
      <c r="FU316" s="7">
        <f>+Data[[#This Row],[¿El agente confirma la titularidad del cliente adecuadamente?53]]</f>
        <v>1</v>
      </c>
      <c r="FV316" s="242">
        <f t="shared" si="990"/>
        <v>1</v>
      </c>
      <c r="FW316" s="242">
        <f t="shared" si="991"/>
        <v>1</v>
      </c>
      <c r="FX316" s="7">
        <f t="shared" si="992"/>
        <v>1</v>
      </c>
      <c r="FY316" s="242">
        <f t="shared" si="993"/>
        <v>1</v>
      </c>
      <c r="FZ316" s="7">
        <f>+Data[[#This Row],[¿El agente evita compartir información sensible?56]]</f>
        <v>1</v>
      </c>
      <c r="GA316" s="7">
        <f t="shared" si="994"/>
        <v>1</v>
      </c>
      <c r="GB316" s="7">
        <f t="shared" si="995"/>
        <v>0.1</v>
      </c>
      <c r="GC316" s="7">
        <f t="shared" si="996"/>
        <v>0.3</v>
      </c>
      <c r="GD316" s="234">
        <f t="shared" si="997"/>
        <v>0</v>
      </c>
      <c r="GE316" s="234">
        <f t="shared" si="998"/>
        <v>0.3</v>
      </c>
      <c r="GF316" s="7">
        <f t="shared" si="999"/>
        <v>0.7</v>
      </c>
      <c r="GG316">
        <f>1</f>
        <v>1</v>
      </c>
      <c r="GH316">
        <f t="shared" si="1000"/>
        <v>1</v>
      </c>
      <c r="GI316" t="str">
        <f t="shared" si="1001"/>
        <v/>
      </c>
      <c r="GJ316" t="str">
        <f t="shared" si="1002"/>
        <v/>
      </c>
      <c r="GK316" t="str">
        <f t="shared" si="1003"/>
        <v/>
      </c>
      <c r="GN316" t="str">
        <f t="shared" si="1004"/>
        <v/>
      </c>
      <c r="GO316" t="str">
        <f t="shared" si="1005"/>
        <v/>
      </c>
      <c r="GP316" t="str">
        <f t="shared" si="1006"/>
        <v/>
      </c>
      <c r="GQ316" t="str">
        <f t="shared" si="1007"/>
        <v/>
      </c>
      <c r="GR316" t="str">
        <f t="shared" si="1008"/>
        <v/>
      </c>
      <c r="GS316" t="str">
        <f t="shared" si="1009"/>
        <v/>
      </c>
      <c r="GT316" t="str">
        <f t="shared" si="1010"/>
        <v/>
      </c>
      <c r="GU316" t="e">
        <f>IF(#REF!="No",#REF!,"")</f>
        <v>#REF!</v>
      </c>
      <c r="GV316" t="str">
        <f t="shared" si="1011"/>
        <v/>
      </c>
      <c r="GW316" t="str">
        <f t="shared" si="1012"/>
        <v/>
      </c>
      <c r="GX316" t="str">
        <f t="shared" si="1013"/>
        <v/>
      </c>
      <c r="GY316" t="str">
        <f t="shared" si="1014"/>
        <v/>
      </c>
      <c r="GZ316" t="str">
        <f t="shared" si="1015"/>
        <v/>
      </c>
      <c r="HA316" t="str">
        <f t="shared" si="1016"/>
        <v/>
      </c>
      <c r="HB316" t="str">
        <f t="shared" si="1017"/>
        <v/>
      </c>
      <c r="HC316" t="str">
        <f t="shared" si="1018"/>
        <v/>
      </c>
      <c r="HD316" t="str">
        <f t="shared" si="1019"/>
        <v/>
      </c>
      <c r="HE316" t="str">
        <f t="shared" si="1020"/>
        <v/>
      </c>
      <c r="HF316" t="str">
        <f t="shared" si="1021"/>
        <v/>
      </c>
      <c r="HG316" t="str">
        <f t="shared" si="1022"/>
        <v/>
      </c>
      <c r="HH316" t="str">
        <f t="shared" si="1023"/>
        <v/>
      </c>
      <c r="HI316" t="str">
        <f t="shared" si="1024"/>
        <v/>
      </c>
      <c r="HJ316" t="str">
        <f t="shared" si="1025"/>
        <v/>
      </c>
      <c r="HK316" t="str">
        <f t="shared" si="1026"/>
        <v/>
      </c>
      <c r="HL316" t="str">
        <f t="shared" si="1027"/>
        <v/>
      </c>
      <c r="HM316" t="str">
        <f t="shared" si="1028"/>
        <v/>
      </c>
      <c r="HN316" t="str">
        <f t="shared" si="1029"/>
        <v/>
      </c>
      <c r="HO316" t="str">
        <f t="shared" si="1030"/>
        <v/>
      </c>
      <c r="HP316" t="str">
        <f t="shared" si="1031"/>
        <v/>
      </c>
      <c r="HQ316" t="e">
        <f>IF(#REF!="No",#REF!,"")</f>
        <v>#REF!</v>
      </c>
      <c r="HR316" t="e">
        <f>IF(#REF!="No",#REF!,"")</f>
        <v>#REF!</v>
      </c>
      <c r="HS316" t="str">
        <f t="shared" si="1032"/>
        <v/>
      </c>
      <c r="HT316" t="str">
        <f t="shared" si="1033"/>
        <v xml:space="preserve">¿El agente realiza venta cruzada cuando corresponde? </v>
      </c>
      <c r="HU316" t="str">
        <f t="shared" si="1034"/>
        <v/>
      </c>
      <c r="HV316" t="str">
        <f t="shared" si="1035"/>
        <v/>
      </c>
      <c r="HW316" t="str">
        <f t="shared" si="1036"/>
        <v/>
      </c>
      <c r="HX316" t="str">
        <f t="shared" si="1037"/>
        <v xml:space="preserve">¿El agente maneja correctamente las objeciones del cliente? </v>
      </c>
      <c r="HY316" t="str">
        <f t="shared" si="1038"/>
        <v/>
      </c>
      <c r="HZ316" t="str">
        <f t="shared" si="1039"/>
        <v/>
      </c>
      <c r="IA316" t="str">
        <f t="shared" si="1040"/>
        <v/>
      </c>
      <c r="IB316" t="str">
        <f t="shared" si="1041"/>
        <v/>
      </c>
      <c r="IC316" t="str">
        <f t="shared" si="1042"/>
        <v/>
      </c>
      <c r="ID316" t="str">
        <f t="shared" si="1043"/>
        <v/>
      </c>
      <c r="IE316" t="str">
        <f t="shared" si="1044"/>
        <v/>
      </c>
      <c r="IF316" t="str">
        <f t="shared" si="1045"/>
        <v/>
      </c>
      <c r="IG316" t="str">
        <f t="shared" si="1046"/>
        <v/>
      </c>
      <c r="IH316" t="str">
        <f>A316&amp;" "&amp;F316&amp;" "&amp;Data[[#This Row],[mes]]</f>
        <v>Cristhyan Josue Vega Rivera Outbound jun-26</v>
      </c>
      <c r="II316">
        <f>COUNTIF($IH316:$IH733,IH316)</f>
        <v>1</v>
      </c>
      <c r="IJ316">
        <f t="shared" si="1048"/>
        <v>1</v>
      </c>
      <c r="IK316">
        <f>IF(Data[[#This Row],[Muestra Critica]]&gt;0,Data[[#This Row],[Muestra Critica]],"")</f>
        <v>1</v>
      </c>
      <c r="IL316">
        <f>IF(IK316="","",COUNTIF($IK$3:$IK733,IK316))</f>
        <v>397</v>
      </c>
      <c r="IM316">
        <f t="shared" si="1049"/>
        <v>0</v>
      </c>
      <c r="IN316" t="str">
        <f t="shared" si="839"/>
        <v>jun-26</v>
      </c>
      <c r="IS316" t="str">
        <f ca="1">IFERROR(_xlfn.XLOOKUP(A:A,HC!B:B,HC!E:E,,0),0)</f>
        <v>&gt; 60 dias</v>
      </c>
    </row>
    <row r="317" spans="1:253" ht="15.5">
      <c r="A317" s="235" t="s">
        <v>325</v>
      </c>
      <c r="B317" s="235">
        <v>62312706</v>
      </c>
      <c r="C317" s="236">
        <v>46195</v>
      </c>
      <c r="D317" s="235" t="s">
        <v>527</v>
      </c>
      <c r="E317" s="205" t="s">
        <v>434</v>
      </c>
      <c r="F317" s="235" t="s">
        <v>32</v>
      </c>
      <c r="G317" s="235" t="s">
        <v>436</v>
      </c>
      <c r="H317" s="235" t="s">
        <v>526</v>
      </c>
      <c r="I317" s="237" t="s">
        <v>447</v>
      </c>
      <c r="J317" s="78" t="s">
        <v>33</v>
      </c>
      <c r="K317" s="78" t="s">
        <v>33</v>
      </c>
      <c r="L317" s="78" t="s">
        <v>33</v>
      </c>
      <c r="M317" s="78" t="s">
        <v>33</v>
      </c>
      <c r="N317" s="78" t="s">
        <v>33</v>
      </c>
      <c r="O317" s="78" t="s">
        <v>33</v>
      </c>
      <c r="P317" s="78" t="s">
        <v>33</v>
      </c>
      <c r="Q317" s="78" t="s">
        <v>33</v>
      </c>
      <c r="R317" s="78" t="s">
        <v>33</v>
      </c>
      <c r="S317" s="78" t="s">
        <v>33</v>
      </c>
      <c r="T317" s="78" t="s">
        <v>33</v>
      </c>
      <c r="U317" s="78" t="s">
        <v>33</v>
      </c>
      <c r="V317" s="78" t="s">
        <v>33</v>
      </c>
      <c r="W317" s="78" t="s">
        <v>33</v>
      </c>
      <c r="X317" s="78" t="s">
        <v>33</v>
      </c>
      <c r="Y317" t="s">
        <v>33</v>
      </c>
      <c r="Z317" t="s">
        <v>34</v>
      </c>
      <c r="AA317" t="s">
        <v>33</v>
      </c>
      <c r="AB317" t="s">
        <v>33</v>
      </c>
      <c r="AC317" t="s">
        <v>33</v>
      </c>
      <c r="AD317" t="s">
        <v>33</v>
      </c>
      <c r="AE317" t="s">
        <v>33</v>
      </c>
      <c r="AF317" t="s">
        <v>33</v>
      </c>
      <c r="AG317" t="s">
        <v>33</v>
      </c>
      <c r="AH317" t="s">
        <v>33</v>
      </c>
      <c r="AI317" t="s">
        <v>33</v>
      </c>
      <c r="AJ317" t="s">
        <v>33</v>
      </c>
      <c r="AK317" t="s">
        <v>33</v>
      </c>
      <c r="AL317" t="s">
        <v>33</v>
      </c>
      <c r="AM317" t="s">
        <v>33</v>
      </c>
      <c r="AN317" t="s">
        <v>33</v>
      </c>
      <c r="AO317" t="s">
        <v>33</v>
      </c>
      <c r="AP317" t="s">
        <v>33</v>
      </c>
      <c r="AQ317" s="169" t="s">
        <v>33</v>
      </c>
      <c r="AR317" t="s">
        <v>33</v>
      </c>
      <c r="AS317" t="s">
        <v>33</v>
      </c>
      <c r="AT317" t="s">
        <v>33</v>
      </c>
      <c r="AU317" t="s">
        <v>33</v>
      </c>
      <c r="AV317" t="s">
        <v>33</v>
      </c>
      <c r="AW317" t="s">
        <v>33</v>
      </c>
      <c r="AX317" t="s">
        <v>33</v>
      </c>
      <c r="AY317" t="s">
        <v>33</v>
      </c>
      <c r="AZ317" t="s">
        <v>33</v>
      </c>
      <c r="BA317" t="s">
        <v>33</v>
      </c>
      <c r="BB317" t="s">
        <v>33</v>
      </c>
      <c r="BC317" t="s">
        <v>33</v>
      </c>
      <c r="BD317" t="s">
        <v>33</v>
      </c>
      <c r="BE317" t="s">
        <v>33</v>
      </c>
      <c r="BF317" t="s">
        <v>33</v>
      </c>
      <c r="BH317" s="233" t="str">
        <f>Data[[#This Row],[Tipo de Muestra]]</f>
        <v>Critica</v>
      </c>
      <c r="BK317">
        <f t="shared" si="883"/>
        <v>1</v>
      </c>
      <c r="BL317">
        <f t="shared" si="884"/>
        <v>1</v>
      </c>
      <c r="BM317">
        <f t="shared" si="885"/>
        <v>1</v>
      </c>
      <c r="BN317">
        <f t="shared" si="886"/>
        <v>1</v>
      </c>
      <c r="BO317">
        <f t="shared" si="887"/>
        <v>1</v>
      </c>
      <c r="BP317">
        <f t="shared" si="888"/>
        <v>1</v>
      </c>
      <c r="BQ317">
        <f t="shared" si="889"/>
        <v>1</v>
      </c>
      <c r="BR317">
        <f t="shared" si="890"/>
        <v>1</v>
      </c>
      <c r="BS317">
        <f t="shared" si="891"/>
        <v>1</v>
      </c>
      <c r="BT317">
        <f t="shared" si="892"/>
        <v>1</v>
      </c>
      <c r="BU317">
        <f t="shared" si="893"/>
        <v>1</v>
      </c>
      <c r="BV317">
        <f t="shared" si="894"/>
        <v>1</v>
      </c>
      <c r="BW317">
        <f t="shared" si="895"/>
        <v>1</v>
      </c>
      <c r="BX317">
        <f t="shared" si="896"/>
        <v>1</v>
      </c>
      <c r="BY317">
        <f t="shared" si="897"/>
        <v>1</v>
      </c>
      <c r="BZ317">
        <f t="shared" si="898"/>
        <v>1</v>
      </c>
      <c r="CA317">
        <f t="shared" si="899"/>
        <v>0</v>
      </c>
      <c r="CB317">
        <f t="shared" si="900"/>
        <v>1</v>
      </c>
      <c r="CC317">
        <f t="shared" si="901"/>
        <v>1</v>
      </c>
      <c r="CD317">
        <f t="shared" si="902"/>
        <v>1</v>
      </c>
      <c r="CE317">
        <f t="shared" si="903"/>
        <v>1</v>
      </c>
      <c r="CF317">
        <f t="shared" si="904"/>
        <v>1</v>
      </c>
      <c r="CG317">
        <f t="shared" si="905"/>
        <v>1</v>
      </c>
      <c r="CH317">
        <f t="shared" si="906"/>
        <v>1</v>
      </c>
      <c r="CI317">
        <f t="shared" si="907"/>
        <v>1</v>
      </c>
      <c r="CJ317">
        <f t="shared" si="908"/>
        <v>1</v>
      </c>
      <c r="CK317">
        <f t="shared" si="909"/>
        <v>1</v>
      </c>
      <c r="CL317">
        <f t="shared" si="910"/>
        <v>1</v>
      </c>
      <c r="CM317">
        <f t="shared" si="911"/>
        <v>1</v>
      </c>
      <c r="CN317">
        <f t="shared" si="912"/>
        <v>1</v>
      </c>
      <c r="CO317">
        <f t="shared" si="913"/>
        <v>1</v>
      </c>
      <c r="CP317">
        <f t="shared" si="914"/>
        <v>1</v>
      </c>
      <c r="CQ317">
        <f t="shared" si="915"/>
        <v>1</v>
      </c>
      <c r="CR317">
        <f t="shared" si="916"/>
        <v>1</v>
      </c>
      <c r="CS317">
        <f t="shared" si="917"/>
        <v>1</v>
      </c>
      <c r="CT317">
        <f t="shared" si="918"/>
        <v>1</v>
      </c>
      <c r="CU317">
        <f t="shared" si="919"/>
        <v>1</v>
      </c>
      <c r="CV317">
        <f t="shared" si="920"/>
        <v>1</v>
      </c>
      <c r="CW317">
        <f t="shared" si="921"/>
        <v>1</v>
      </c>
      <c r="CX317">
        <f t="shared" si="922"/>
        <v>1</v>
      </c>
      <c r="CY317">
        <f t="shared" si="923"/>
        <v>1</v>
      </c>
      <c r="CZ317">
        <f t="shared" si="924"/>
        <v>1</v>
      </c>
      <c r="DA317">
        <f t="shared" si="925"/>
        <v>1</v>
      </c>
      <c r="DB317">
        <f t="shared" si="926"/>
        <v>1</v>
      </c>
      <c r="DC317">
        <f t="shared" si="927"/>
        <v>1</v>
      </c>
      <c r="DD317">
        <f t="shared" si="928"/>
        <v>1</v>
      </c>
      <c r="DE317">
        <f t="shared" si="929"/>
        <v>1</v>
      </c>
      <c r="DF317">
        <f t="shared" si="930"/>
        <v>1</v>
      </c>
      <c r="DG317">
        <f t="shared" si="931"/>
        <v>1</v>
      </c>
      <c r="DH317" s="7">
        <f t="shared" si="932"/>
        <v>0.15</v>
      </c>
      <c r="DI317" s="7">
        <f t="shared" si="933"/>
        <v>0.15</v>
      </c>
      <c r="DJ317" s="7">
        <f t="shared" si="934"/>
        <v>0.15</v>
      </c>
      <c r="DK317" s="7">
        <f t="shared" si="935"/>
        <v>0.15</v>
      </c>
      <c r="DL317" s="7">
        <f t="shared" si="936"/>
        <v>0.3</v>
      </c>
      <c r="DM317" s="7">
        <f t="shared" si="937"/>
        <v>0.3</v>
      </c>
      <c r="DN317" s="7">
        <f t="shared" si="938"/>
        <v>0.3</v>
      </c>
      <c r="DO317" s="7">
        <f t="shared" si="939"/>
        <v>0.3</v>
      </c>
      <c r="DP317" s="7">
        <f>IF(MIN(Data[[#This Row],[¿El agente demuestra escucha activa durante la gestión?6]:[¿El agente parafrasea para confirmar entendimiento?9]])=0,0,30%)</f>
        <v>0.3</v>
      </c>
      <c r="DQ317" s="7">
        <f t="shared" si="940"/>
        <v>0.3</v>
      </c>
      <c r="DR317" s="7">
        <f t="shared" si="941"/>
        <v>0.3</v>
      </c>
      <c r="DS317" s="7">
        <f t="shared" si="942"/>
        <v>0.3</v>
      </c>
      <c r="DT317" s="7">
        <f t="shared" si="943"/>
        <v>0.3</v>
      </c>
      <c r="DU317" s="7">
        <f>IF(MIN(Data[[#This Row],[¿El agente adapta su comunicación al cliente?11]:[¿El agente utiliza el plural corporativo correctamente?14]])=0,0,30%)</f>
        <v>0.3</v>
      </c>
      <c r="DV317" s="7">
        <f t="shared" si="944"/>
        <v>0.25</v>
      </c>
      <c r="DW317" s="7">
        <f t="shared" si="945"/>
        <v>0.25</v>
      </c>
      <c r="DX317" s="7">
        <f t="shared" si="946"/>
        <v>1</v>
      </c>
      <c r="DY317" s="7">
        <f t="shared" si="947"/>
        <v>1</v>
      </c>
      <c r="DZ317" s="7">
        <f t="shared" si="948"/>
        <v>1</v>
      </c>
      <c r="EA317" s="7">
        <f t="shared" si="949"/>
        <v>1</v>
      </c>
      <c r="EB317" s="7">
        <f t="shared" si="950"/>
        <v>1</v>
      </c>
      <c r="EC317" s="7">
        <f t="shared" si="951"/>
        <v>1</v>
      </c>
      <c r="ED317" s="7">
        <f t="shared" si="952"/>
        <v>0</v>
      </c>
      <c r="EE317" s="7">
        <f t="shared" si="953"/>
        <v>1</v>
      </c>
      <c r="EF317" s="7">
        <f>IF(SUM(Data[[#This Row],[¿El agente presenta correctamente los beneficios del producto?23]:[¿El agente comunica beneficios emocionales al cliente?24]])=200%,100%,0%)</f>
        <v>0</v>
      </c>
      <c r="EG317" s="7">
        <f t="shared" si="954"/>
        <v>1</v>
      </c>
      <c r="EH317" s="7">
        <f t="shared" si="955"/>
        <v>1</v>
      </c>
      <c r="EI317" s="7">
        <f t="shared" si="956"/>
        <v>1</v>
      </c>
      <c r="EJ317" s="7">
        <f t="shared" si="957"/>
        <v>1</v>
      </c>
      <c r="EK317" s="7">
        <f t="shared" si="958"/>
        <v>1</v>
      </c>
      <c r="EL317" s="7">
        <f>+Data[[#This Row],[¿El agente explica los términos y condiciones del servicio?28]]</f>
        <v>1</v>
      </c>
      <c r="EM317" s="7">
        <f t="shared" si="959"/>
        <v>1</v>
      </c>
      <c r="EN317" s="7">
        <f>+Data[[#This Row],[¿El agente identifica correctamente la solicitud del cliente? 2]]</f>
        <v>1</v>
      </c>
      <c r="EO317" s="7">
        <f t="shared" si="960"/>
        <v>1</v>
      </c>
      <c r="EP317" s="7">
        <f t="shared" si="961"/>
        <v>1</v>
      </c>
      <c r="EQ317" s="7">
        <f t="shared" si="962"/>
        <v>1</v>
      </c>
      <c r="ER317" s="7">
        <f t="shared" si="963"/>
        <v>1</v>
      </c>
      <c r="ES317" s="7">
        <f t="shared" si="964"/>
        <v>1</v>
      </c>
      <c r="ET317" s="7">
        <f t="shared" si="965"/>
        <v>1</v>
      </c>
      <c r="EU317" s="7">
        <f t="shared" si="966"/>
        <v>1</v>
      </c>
      <c r="EV317" s="7">
        <f t="shared" si="967"/>
        <v>1</v>
      </c>
      <c r="EW317" s="7">
        <f t="shared" si="968"/>
        <v>1</v>
      </c>
      <c r="EX317" s="7">
        <f t="shared" si="969"/>
        <v>1</v>
      </c>
      <c r="EY317" s="7">
        <f t="shared" si="970"/>
        <v>1</v>
      </c>
      <c r="EZ317" s="7">
        <f t="shared" si="971"/>
        <v>1</v>
      </c>
      <c r="FA317" s="7">
        <f t="shared" si="972"/>
        <v>1</v>
      </c>
      <c r="FB317" s="7">
        <f t="shared" si="973"/>
        <v>1</v>
      </c>
      <c r="FC317" s="7">
        <f t="shared" si="974"/>
        <v>0</v>
      </c>
      <c r="FD317" s="7">
        <f t="shared" si="975"/>
        <v>1</v>
      </c>
      <c r="FE317" s="7">
        <f t="shared" si="976"/>
        <v>1</v>
      </c>
      <c r="FF317" s="7">
        <f t="shared" si="977"/>
        <v>1</v>
      </c>
      <c r="FG317" s="7">
        <f t="shared" si="978"/>
        <v>1</v>
      </c>
      <c r="FH317" s="7">
        <f t="shared" si="979"/>
        <v>1</v>
      </c>
      <c r="FI317" s="7">
        <f t="shared" si="980"/>
        <v>1</v>
      </c>
      <c r="FJ317" s="7">
        <f t="shared" si="981"/>
        <v>1</v>
      </c>
      <c r="FK317" s="7">
        <f t="shared" si="982"/>
        <v>1</v>
      </c>
      <c r="FL317" s="7">
        <f>+Data[[#This Row],[¿El agente gestiona la oferta según la campaña vigente?48]]</f>
        <v>1</v>
      </c>
      <c r="FM317" s="7">
        <f t="shared" si="983"/>
        <v>1</v>
      </c>
      <c r="FN317" s="7">
        <f t="shared" si="984"/>
        <v>1</v>
      </c>
      <c r="FO317" s="7">
        <f t="shared" si="985"/>
        <v>1</v>
      </c>
      <c r="FP317" s="7">
        <f t="shared" si="986"/>
        <v>1</v>
      </c>
      <c r="FQ317" s="7">
        <f t="shared" si="987"/>
        <v>1</v>
      </c>
      <c r="FR317" s="7">
        <f>+Data[[#This Row],[¿El agente registra correctamente todas las interacciones?52]]</f>
        <v>1</v>
      </c>
      <c r="FS317" s="7">
        <f t="shared" si="988"/>
        <v>1</v>
      </c>
      <c r="FT317" s="7">
        <f t="shared" si="989"/>
        <v>1</v>
      </c>
      <c r="FU317" s="7">
        <f>+Data[[#This Row],[¿El agente confirma la titularidad del cliente adecuadamente?53]]</f>
        <v>1</v>
      </c>
      <c r="FV317" s="242">
        <f t="shared" si="990"/>
        <v>1</v>
      </c>
      <c r="FW317" s="242">
        <f t="shared" si="991"/>
        <v>1</v>
      </c>
      <c r="FX317" s="7">
        <f t="shared" si="992"/>
        <v>1</v>
      </c>
      <c r="FY317" s="242">
        <f t="shared" si="993"/>
        <v>1</v>
      </c>
      <c r="FZ317" s="7">
        <f>+Data[[#This Row],[¿El agente evita compartir información sensible?56]]</f>
        <v>1</v>
      </c>
      <c r="GA317" s="7">
        <f t="shared" si="994"/>
        <v>1</v>
      </c>
      <c r="GB317" s="7">
        <f t="shared" si="995"/>
        <v>0.1</v>
      </c>
      <c r="GC317" s="7">
        <f t="shared" si="996"/>
        <v>0</v>
      </c>
      <c r="GD317" s="234">
        <f t="shared" si="997"/>
        <v>0.3</v>
      </c>
      <c r="GE317" s="234">
        <f t="shared" si="998"/>
        <v>0.3</v>
      </c>
      <c r="GF317" s="7">
        <f t="shared" si="999"/>
        <v>0.7</v>
      </c>
      <c r="GG317">
        <f>1</f>
        <v>1</v>
      </c>
      <c r="GH317">
        <f t="shared" si="1000"/>
        <v>1</v>
      </c>
      <c r="GI317" t="str">
        <f t="shared" si="1001"/>
        <v/>
      </c>
      <c r="GJ317" t="str">
        <f t="shared" si="1002"/>
        <v/>
      </c>
      <c r="GK317" t="str">
        <f t="shared" si="1003"/>
        <v/>
      </c>
      <c r="GN317" t="str">
        <f t="shared" si="1004"/>
        <v/>
      </c>
      <c r="GO317" t="str">
        <f t="shared" si="1005"/>
        <v/>
      </c>
      <c r="GP317" t="str">
        <f t="shared" si="1006"/>
        <v/>
      </c>
      <c r="GQ317" t="str">
        <f t="shared" si="1007"/>
        <v/>
      </c>
      <c r="GR317" t="str">
        <f t="shared" si="1008"/>
        <v/>
      </c>
      <c r="GS317" t="str">
        <f t="shared" si="1009"/>
        <v/>
      </c>
      <c r="GT317" t="str">
        <f t="shared" si="1010"/>
        <v/>
      </c>
      <c r="GU317" t="e">
        <f>IF(#REF!="No",#REF!,"")</f>
        <v>#REF!</v>
      </c>
      <c r="GV317" t="str">
        <f t="shared" si="1011"/>
        <v/>
      </c>
      <c r="GW317" t="str">
        <f t="shared" si="1012"/>
        <v/>
      </c>
      <c r="GX317" t="str">
        <f t="shared" si="1013"/>
        <v/>
      </c>
      <c r="GY317" t="str">
        <f t="shared" si="1014"/>
        <v/>
      </c>
      <c r="GZ317" t="str">
        <f t="shared" si="1015"/>
        <v xml:space="preserve">¿El agente presenta correctamente los beneficios del producto? </v>
      </c>
      <c r="HA317" t="str">
        <f t="shared" si="1016"/>
        <v/>
      </c>
      <c r="HB317" t="str">
        <f t="shared" si="1017"/>
        <v/>
      </c>
      <c r="HC317" t="str">
        <f t="shared" si="1018"/>
        <v/>
      </c>
      <c r="HD317" t="str">
        <f t="shared" si="1019"/>
        <v/>
      </c>
      <c r="HE317" t="str">
        <f t="shared" si="1020"/>
        <v/>
      </c>
      <c r="HF317" t="str">
        <f t="shared" si="1021"/>
        <v/>
      </c>
      <c r="HG317" t="str">
        <f t="shared" si="1022"/>
        <v/>
      </c>
      <c r="HH317" t="str">
        <f t="shared" si="1023"/>
        <v/>
      </c>
      <c r="HI317" t="str">
        <f t="shared" si="1024"/>
        <v/>
      </c>
      <c r="HJ317" t="str">
        <f t="shared" si="1025"/>
        <v/>
      </c>
      <c r="HK317" t="str">
        <f t="shared" si="1026"/>
        <v/>
      </c>
      <c r="HL317" t="str">
        <f t="shared" si="1027"/>
        <v/>
      </c>
      <c r="HM317" t="str">
        <f t="shared" si="1028"/>
        <v/>
      </c>
      <c r="HN317" t="str">
        <f t="shared" si="1029"/>
        <v/>
      </c>
      <c r="HO317" t="str">
        <f t="shared" si="1030"/>
        <v/>
      </c>
      <c r="HP317" t="str">
        <f t="shared" si="1031"/>
        <v/>
      </c>
      <c r="HQ317" t="e">
        <f>IF(#REF!="No",#REF!,"")</f>
        <v>#REF!</v>
      </c>
      <c r="HR317" t="e">
        <f>IF(#REF!="No",#REF!,"")</f>
        <v>#REF!</v>
      </c>
      <c r="HS317" t="str">
        <f t="shared" si="1032"/>
        <v/>
      </c>
      <c r="HT317" t="str">
        <f t="shared" si="1033"/>
        <v/>
      </c>
      <c r="HU317" t="str">
        <f t="shared" si="1034"/>
        <v/>
      </c>
      <c r="HV317" t="str">
        <f t="shared" si="1035"/>
        <v/>
      </c>
      <c r="HW317" t="str">
        <f t="shared" si="1036"/>
        <v/>
      </c>
      <c r="HX317" t="str">
        <f t="shared" si="1037"/>
        <v/>
      </c>
      <c r="HY317" t="str">
        <f t="shared" si="1038"/>
        <v/>
      </c>
      <c r="HZ317" t="str">
        <f t="shared" si="1039"/>
        <v/>
      </c>
      <c r="IA317" t="str">
        <f t="shared" si="1040"/>
        <v/>
      </c>
      <c r="IB317" t="str">
        <f t="shared" si="1041"/>
        <v/>
      </c>
      <c r="IC317" t="str">
        <f t="shared" si="1042"/>
        <v/>
      </c>
      <c r="ID317" t="str">
        <f t="shared" si="1043"/>
        <v/>
      </c>
      <c r="IE317" t="str">
        <f t="shared" si="1044"/>
        <v/>
      </c>
      <c r="IF317" t="str">
        <f t="shared" si="1045"/>
        <v/>
      </c>
      <c r="IG317" t="str">
        <f t="shared" si="1046"/>
        <v/>
      </c>
      <c r="IH317" t="str">
        <f>A317&amp;" "&amp;F317&amp;" "&amp;Data[[#This Row],[mes]]</f>
        <v>Nazario Nadyir Rengifo Molinar Outbound jun-26</v>
      </c>
      <c r="II317">
        <f>COUNTIF($IH316:$IH733,IH317)</f>
        <v>1</v>
      </c>
      <c r="IJ317">
        <f t="shared" si="1048"/>
        <v>1</v>
      </c>
      <c r="IK317">
        <f>IF(Data[[#This Row],[Muestra Critica]]&gt;0,Data[[#This Row],[Muestra Critica]],"")</f>
        <v>1</v>
      </c>
      <c r="IL317">
        <f>IF(IK317="","",COUNTIF($IK$3:$IK733,IK317))</f>
        <v>397</v>
      </c>
      <c r="IM317">
        <f t="shared" si="1049"/>
        <v>0</v>
      </c>
      <c r="IN317" t="str">
        <f t="shared" si="839"/>
        <v>jun-26</v>
      </c>
      <c r="IS317" t="str">
        <f ca="1">IFERROR(_xlfn.XLOOKUP(A:A,HC!B:B,HC!E:E,,0),0)</f>
        <v>&gt; 60 dias</v>
      </c>
    </row>
    <row r="318" spans="1:253" ht="15.5">
      <c r="A318" s="235" t="s">
        <v>326</v>
      </c>
      <c r="B318" s="235">
        <v>67068450</v>
      </c>
      <c r="C318" s="236">
        <v>46195</v>
      </c>
      <c r="D318" s="235" t="s">
        <v>527</v>
      </c>
      <c r="E318" s="205" t="s">
        <v>434</v>
      </c>
      <c r="F318" s="235" t="s">
        <v>32</v>
      </c>
      <c r="G318" s="235" t="s">
        <v>436</v>
      </c>
      <c r="H318" s="235" t="s">
        <v>526</v>
      </c>
      <c r="I318" s="237" t="s">
        <v>447</v>
      </c>
      <c r="J318" s="78" t="s">
        <v>33</v>
      </c>
      <c r="K318" s="78" t="s">
        <v>33</v>
      </c>
      <c r="L318" s="78" t="s">
        <v>33</v>
      </c>
      <c r="M318" s="78" t="s">
        <v>33</v>
      </c>
      <c r="N318" s="78" t="s">
        <v>33</v>
      </c>
      <c r="O318" s="78" t="s">
        <v>33</v>
      </c>
      <c r="P318" s="78" t="s">
        <v>33</v>
      </c>
      <c r="Q318" s="78" t="s">
        <v>33</v>
      </c>
      <c r="R318" s="78" t="s">
        <v>33</v>
      </c>
      <c r="S318" s="78" t="s">
        <v>33</v>
      </c>
      <c r="T318" s="78" t="s">
        <v>33</v>
      </c>
      <c r="U318" s="78" t="s">
        <v>33</v>
      </c>
      <c r="V318" s="78" t="s">
        <v>33</v>
      </c>
      <c r="W318" s="78" t="s">
        <v>33</v>
      </c>
      <c r="X318" s="78" t="s">
        <v>33</v>
      </c>
      <c r="Y318" t="s">
        <v>33</v>
      </c>
      <c r="Z318" t="s">
        <v>33</v>
      </c>
      <c r="AA318" t="s">
        <v>33</v>
      </c>
      <c r="AB318" t="s">
        <v>33</v>
      </c>
      <c r="AC318" t="s">
        <v>33</v>
      </c>
      <c r="AD318" t="s">
        <v>33</v>
      </c>
      <c r="AE318" t="s">
        <v>33</v>
      </c>
      <c r="AF318" t="s">
        <v>33</v>
      </c>
      <c r="AG318" t="s">
        <v>33</v>
      </c>
      <c r="AH318" t="s">
        <v>33</v>
      </c>
      <c r="AI318" t="s">
        <v>33</v>
      </c>
      <c r="AJ318" t="s">
        <v>33</v>
      </c>
      <c r="AK318" t="s">
        <v>33</v>
      </c>
      <c r="AL318" t="s">
        <v>33</v>
      </c>
      <c r="AM318" t="s">
        <v>33</v>
      </c>
      <c r="AN318" t="s">
        <v>33</v>
      </c>
      <c r="AO318" t="s">
        <v>33</v>
      </c>
      <c r="AP318" t="s">
        <v>33</v>
      </c>
      <c r="AQ318" s="169" t="s">
        <v>33</v>
      </c>
      <c r="AR318" t="s">
        <v>33</v>
      </c>
      <c r="AS318" t="s">
        <v>34</v>
      </c>
      <c r="AT318" t="s">
        <v>34</v>
      </c>
      <c r="AU318" t="s">
        <v>33</v>
      </c>
      <c r="AV318" t="s">
        <v>33</v>
      </c>
      <c r="AW318" t="s">
        <v>34</v>
      </c>
      <c r="AX318" t="s">
        <v>33</v>
      </c>
      <c r="AY318" t="s">
        <v>33</v>
      </c>
      <c r="AZ318" t="s">
        <v>33</v>
      </c>
      <c r="BA318" t="s">
        <v>33</v>
      </c>
      <c r="BB318" t="s">
        <v>33</v>
      </c>
      <c r="BC318" t="s">
        <v>33</v>
      </c>
      <c r="BD318" t="s">
        <v>33</v>
      </c>
      <c r="BE318" t="s">
        <v>33</v>
      </c>
      <c r="BF318" t="s">
        <v>33</v>
      </c>
      <c r="BH318" s="233" t="str">
        <f>Data[[#This Row],[Tipo de Muestra]]</f>
        <v>Critica</v>
      </c>
      <c r="BK318">
        <f t="shared" si="883"/>
        <v>1</v>
      </c>
      <c r="BL318">
        <f t="shared" si="884"/>
        <v>1</v>
      </c>
      <c r="BM318">
        <f t="shared" si="885"/>
        <v>1</v>
      </c>
      <c r="BN318">
        <f t="shared" si="886"/>
        <v>1</v>
      </c>
      <c r="BO318">
        <f t="shared" si="887"/>
        <v>1</v>
      </c>
      <c r="BP318">
        <f t="shared" si="888"/>
        <v>1</v>
      </c>
      <c r="BQ318">
        <f t="shared" si="889"/>
        <v>1</v>
      </c>
      <c r="BR318">
        <f t="shared" si="890"/>
        <v>1</v>
      </c>
      <c r="BS318">
        <f t="shared" si="891"/>
        <v>1</v>
      </c>
      <c r="BT318">
        <f t="shared" si="892"/>
        <v>1</v>
      </c>
      <c r="BU318">
        <f t="shared" si="893"/>
        <v>1</v>
      </c>
      <c r="BV318">
        <f t="shared" si="894"/>
        <v>1</v>
      </c>
      <c r="BW318">
        <f t="shared" si="895"/>
        <v>1</v>
      </c>
      <c r="BX318">
        <f t="shared" si="896"/>
        <v>1</v>
      </c>
      <c r="BY318">
        <f t="shared" si="897"/>
        <v>1</v>
      </c>
      <c r="BZ318">
        <f t="shared" si="898"/>
        <v>1</v>
      </c>
      <c r="CA318">
        <f t="shared" si="899"/>
        <v>1</v>
      </c>
      <c r="CB318">
        <f t="shared" si="900"/>
        <v>1</v>
      </c>
      <c r="CC318">
        <f t="shared" si="901"/>
        <v>1</v>
      </c>
      <c r="CD318">
        <f t="shared" si="902"/>
        <v>1</v>
      </c>
      <c r="CE318">
        <f t="shared" si="903"/>
        <v>1</v>
      </c>
      <c r="CF318">
        <f t="shared" si="904"/>
        <v>1</v>
      </c>
      <c r="CG318">
        <f t="shared" si="905"/>
        <v>1</v>
      </c>
      <c r="CH318">
        <f t="shared" si="906"/>
        <v>1</v>
      </c>
      <c r="CI318">
        <f t="shared" si="907"/>
        <v>1</v>
      </c>
      <c r="CJ318">
        <f t="shared" si="908"/>
        <v>1</v>
      </c>
      <c r="CK318">
        <f t="shared" si="909"/>
        <v>1</v>
      </c>
      <c r="CL318">
        <f t="shared" si="910"/>
        <v>1</v>
      </c>
      <c r="CM318">
        <f t="shared" si="911"/>
        <v>1</v>
      </c>
      <c r="CN318">
        <f t="shared" si="912"/>
        <v>1</v>
      </c>
      <c r="CO318">
        <f t="shared" si="913"/>
        <v>1</v>
      </c>
      <c r="CP318">
        <f t="shared" si="914"/>
        <v>1</v>
      </c>
      <c r="CQ318">
        <f t="shared" si="915"/>
        <v>1</v>
      </c>
      <c r="CR318">
        <f t="shared" si="916"/>
        <v>1</v>
      </c>
      <c r="CS318">
        <f t="shared" si="917"/>
        <v>0</v>
      </c>
      <c r="CT318">
        <f t="shared" si="918"/>
        <v>0</v>
      </c>
      <c r="CU318">
        <f t="shared" si="919"/>
        <v>1</v>
      </c>
      <c r="CV318">
        <f t="shared" si="920"/>
        <v>1</v>
      </c>
      <c r="CW318">
        <f t="shared" si="921"/>
        <v>0</v>
      </c>
      <c r="CX318">
        <f t="shared" si="922"/>
        <v>1</v>
      </c>
      <c r="CY318">
        <f t="shared" si="923"/>
        <v>1</v>
      </c>
      <c r="CZ318">
        <f t="shared" si="924"/>
        <v>1</v>
      </c>
      <c r="DA318">
        <f t="shared" si="925"/>
        <v>1</v>
      </c>
      <c r="DB318">
        <f t="shared" si="926"/>
        <v>1</v>
      </c>
      <c r="DC318">
        <f t="shared" si="927"/>
        <v>1</v>
      </c>
      <c r="DD318">
        <f t="shared" si="928"/>
        <v>1</v>
      </c>
      <c r="DE318">
        <f t="shared" si="929"/>
        <v>1</v>
      </c>
      <c r="DF318">
        <f t="shared" si="930"/>
        <v>1</v>
      </c>
      <c r="DG318">
        <f t="shared" si="931"/>
        <v>1</v>
      </c>
      <c r="DH318" s="7">
        <f t="shared" si="932"/>
        <v>0.15</v>
      </c>
      <c r="DI318" s="7">
        <f t="shared" si="933"/>
        <v>0.15</v>
      </c>
      <c r="DJ318" s="7">
        <f t="shared" si="934"/>
        <v>0.15</v>
      </c>
      <c r="DK318" s="7">
        <f t="shared" si="935"/>
        <v>0.15</v>
      </c>
      <c r="DL318" s="7">
        <f t="shared" si="936"/>
        <v>0.3</v>
      </c>
      <c r="DM318" s="7">
        <f t="shared" si="937"/>
        <v>0.3</v>
      </c>
      <c r="DN318" s="7">
        <f t="shared" si="938"/>
        <v>0.3</v>
      </c>
      <c r="DO318" s="7">
        <f t="shared" si="939"/>
        <v>0.3</v>
      </c>
      <c r="DP318" s="7">
        <f>IF(MIN(Data[[#This Row],[¿El agente demuestra escucha activa durante la gestión?6]:[¿El agente parafrasea para confirmar entendimiento?9]])=0,0,30%)</f>
        <v>0.3</v>
      </c>
      <c r="DQ318" s="7">
        <f t="shared" si="940"/>
        <v>0.3</v>
      </c>
      <c r="DR318" s="7">
        <f t="shared" si="941"/>
        <v>0.3</v>
      </c>
      <c r="DS318" s="7">
        <f t="shared" si="942"/>
        <v>0.3</v>
      </c>
      <c r="DT318" s="7">
        <f t="shared" si="943"/>
        <v>0.3</v>
      </c>
      <c r="DU318" s="7">
        <f>IF(MIN(Data[[#This Row],[¿El agente adapta su comunicación al cliente?11]:[¿El agente utiliza el plural corporativo correctamente?14]])=0,0,30%)</f>
        <v>0.3</v>
      </c>
      <c r="DV318" s="7">
        <f t="shared" si="944"/>
        <v>0.25</v>
      </c>
      <c r="DW318" s="7">
        <f t="shared" si="945"/>
        <v>0.25</v>
      </c>
      <c r="DX318" s="7">
        <f t="shared" si="946"/>
        <v>1</v>
      </c>
      <c r="DY318" s="7">
        <f t="shared" si="947"/>
        <v>1</v>
      </c>
      <c r="DZ318" s="7">
        <f t="shared" si="948"/>
        <v>1</v>
      </c>
      <c r="EA318" s="7">
        <f t="shared" si="949"/>
        <v>1</v>
      </c>
      <c r="EB318" s="7">
        <f t="shared" si="950"/>
        <v>1</v>
      </c>
      <c r="EC318" s="7">
        <f t="shared" si="951"/>
        <v>1</v>
      </c>
      <c r="ED318" s="7">
        <f t="shared" si="952"/>
        <v>1</v>
      </c>
      <c r="EE318" s="7">
        <f t="shared" si="953"/>
        <v>1</v>
      </c>
      <c r="EF318" s="7">
        <f>IF(SUM(Data[[#This Row],[¿El agente presenta correctamente los beneficios del producto?23]:[¿El agente comunica beneficios emocionales al cliente?24]])=200%,100%,0%)</f>
        <v>1</v>
      </c>
      <c r="EG318" s="7">
        <f t="shared" si="954"/>
        <v>1</v>
      </c>
      <c r="EH318" s="7">
        <f t="shared" si="955"/>
        <v>1</v>
      </c>
      <c r="EI318" s="7">
        <f t="shared" si="956"/>
        <v>1</v>
      </c>
      <c r="EJ318" s="7">
        <f t="shared" si="957"/>
        <v>1</v>
      </c>
      <c r="EK318" s="7">
        <f t="shared" si="958"/>
        <v>1</v>
      </c>
      <c r="EL318" s="7">
        <f>+Data[[#This Row],[¿El agente explica los términos y condiciones del servicio?28]]</f>
        <v>1</v>
      </c>
      <c r="EM318" s="7">
        <f t="shared" si="959"/>
        <v>1</v>
      </c>
      <c r="EN318" s="7">
        <f>+Data[[#This Row],[¿El agente identifica correctamente la solicitud del cliente? 2]]</f>
        <v>1</v>
      </c>
      <c r="EO318" s="7">
        <f t="shared" si="960"/>
        <v>1</v>
      </c>
      <c r="EP318" s="7">
        <f t="shared" si="961"/>
        <v>1</v>
      </c>
      <c r="EQ318" s="7">
        <f t="shared" si="962"/>
        <v>1</v>
      </c>
      <c r="ER318" s="7">
        <f t="shared" si="963"/>
        <v>1</v>
      </c>
      <c r="ES318" s="7">
        <f t="shared" si="964"/>
        <v>1</v>
      </c>
      <c r="ET318" s="7">
        <f t="shared" si="965"/>
        <v>1</v>
      </c>
      <c r="EU318" s="7">
        <f t="shared" si="966"/>
        <v>1</v>
      </c>
      <c r="EV318" s="7">
        <f t="shared" si="967"/>
        <v>1</v>
      </c>
      <c r="EW318" s="7">
        <f t="shared" si="968"/>
        <v>1</v>
      </c>
      <c r="EX318" s="7">
        <f t="shared" si="969"/>
        <v>1</v>
      </c>
      <c r="EY318" s="7">
        <f t="shared" si="970"/>
        <v>1</v>
      </c>
      <c r="EZ318" s="7">
        <f t="shared" si="971"/>
        <v>1</v>
      </c>
      <c r="FA318" s="7">
        <f t="shared" si="972"/>
        <v>1</v>
      </c>
      <c r="FB318" s="7">
        <f t="shared" si="973"/>
        <v>1</v>
      </c>
      <c r="FC318" s="7">
        <f t="shared" si="974"/>
        <v>1</v>
      </c>
      <c r="FD318" s="7">
        <f t="shared" si="975"/>
        <v>1</v>
      </c>
      <c r="FE318" s="7">
        <f t="shared" si="976"/>
        <v>0</v>
      </c>
      <c r="FF318" s="7">
        <f t="shared" si="977"/>
        <v>0</v>
      </c>
      <c r="FG318" s="7">
        <f t="shared" si="978"/>
        <v>1</v>
      </c>
      <c r="FH318" s="7">
        <f t="shared" si="979"/>
        <v>1</v>
      </c>
      <c r="FI318" s="7">
        <f t="shared" si="980"/>
        <v>0</v>
      </c>
      <c r="FJ318" s="7">
        <f t="shared" si="981"/>
        <v>0</v>
      </c>
      <c r="FK318" s="7">
        <f t="shared" si="982"/>
        <v>1</v>
      </c>
      <c r="FL318" s="7">
        <f>+Data[[#This Row],[¿El agente gestiona la oferta según la campaña vigente?48]]</f>
        <v>1</v>
      </c>
      <c r="FM318" s="7">
        <f t="shared" si="983"/>
        <v>1</v>
      </c>
      <c r="FN318" s="7">
        <f t="shared" si="984"/>
        <v>1</v>
      </c>
      <c r="FO318" s="7">
        <f t="shared" si="985"/>
        <v>1</v>
      </c>
      <c r="FP318" s="7">
        <f t="shared" si="986"/>
        <v>1</v>
      </c>
      <c r="FQ318" s="7">
        <f t="shared" si="987"/>
        <v>1</v>
      </c>
      <c r="FR318" s="7">
        <f>+Data[[#This Row],[¿El agente registra correctamente todas las interacciones?52]]</f>
        <v>1</v>
      </c>
      <c r="FS318" s="7">
        <f t="shared" si="988"/>
        <v>0</v>
      </c>
      <c r="FT318" s="7">
        <f t="shared" si="989"/>
        <v>1</v>
      </c>
      <c r="FU318" s="7">
        <f>+Data[[#This Row],[¿El agente confirma la titularidad del cliente adecuadamente?53]]</f>
        <v>1</v>
      </c>
      <c r="FV318" s="242">
        <f t="shared" si="990"/>
        <v>1</v>
      </c>
      <c r="FW318" s="242">
        <f t="shared" si="991"/>
        <v>1</v>
      </c>
      <c r="FX318" s="7">
        <f t="shared" si="992"/>
        <v>1</v>
      </c>
      <c r="FY318" s="242">
        <f t="shared" si="993"/>
        <v>1</v>
      </c>
      <c r="FZ318" s="7">
        <f>+Data[[#This Row],[¿El agente evita compartir información sensible?56]]</f>
        <v>1</v>
      </c>
      <c r="GA318" s="7">
        <f t="shared" si="994"/>
        <v>1</v>
      </c>
      <c r="GB318" s="7">
        <f t="shared" si="995"/>
        <v>0.1</v>
      </c>
      <c r="GC318" s="7">
        <f t="shared" si="996"/>
        <v>0.3</v>
      </c>
      <c r="GD318" s="234">
        <f t="shared" si="997"/>
        <v>0</v>
      </c>
      <c r="GE318" s="234">
        <f t="shared" si="998"/>
        <v>0.3</v>
      </c>
      <c r="GF318" s="7">
        <f t="shared" si="999"/>
        <v>0.7</v>
      </c>
      <c r="GG318">
        <f>1</f>
        <v>1</v>
      </c>
      <c r="GH318">
        <f t="shared" si="1000"/>
        <v>1</v>
      </c>
      <c r="GI318" t="str">
        <f t="shared" si="1001"/>
        <v/>
      </c>
      <c r="GJ318" t="str">
        <f t="shared" si="1002"/>
        <v/>
      </c>
      <c r="GK318" t="str">
        <f t="shared" si="1003"/>
        <v/>
      </c>
      <c r="GN318" t="str">
        <f t="shared" si="1004"/>
        <v/>
      </c>
      <c r="GO318" t="str">
        <f t="shared" si="1005"/>
        <v/>
      </c>
      <c r="GP318" t="str">
        <f t="shared" si="1006"/>
        <v/>
      </c>
      <c r="GQ318" t="str">
        <f t="shared" si="1007"/>
        <v/>
      </c>
      <c r="GR318" t="str">
        <f t="shared" si="1008"/>
        <v/>
      </c>
      <c r="GS318" t="str">
        <f t="shared" si="1009"/>
        <v/>
      </c>
      <c r="GT318" t="str">
        <f t="shared" si="1010"/>
        <v/>
      </c>
      <c r="GU318" t="e">
        <f>IF(#REF!="No",#REF!,"")</f>
        <v>#REF!</v>
      </c>
      <c r="GV318" t="str">
        <f t="shared" si="1011"/>
        <v/>
      </c>
      <c r="GW318" t="str">
        <f t="shared" si="1012"/>
        <v/>
      </c>
      <c r="GX318" t="str">
        <f t="shared" si="1013"/>
        <v/>
      </c>
      <c r="GY318" t="str">
        <f t="shared" si="1014"/>
        <v/>
      </c>
      <c r="GZ318" t="str">
        <f t="shared" si="1015"/>
        <v/>
      </c>
      <c r="HA318" t="str">
        <f t="shared" si="1016"/>
        <v/>
      </c>
      <c r="HB318" t="str">
        <f t="shared" si="1017"/>
        <v/>
      </c>
      <c r="HC318" t="str">
        <f t="shared" si="1018"/>
        <v/>
      </c>
      <c r="HD318" t="str">
        <f t="shared" si="1019"/>
        <v/>
      </c>
      <c r="HE318" t="str">
        <f t="shared" si="1020"/>
        <v/>
      </c>
      <c r="HF318" t="str">
        <f t="shared" si="1021"/>
        <v/>
      </c>
      <c r="HG318" t="str">
        <f t="shared" si="1022"/>
        <v/>
      </c>
      <c r="HH318" t="str">
        <f t="shared" si="1023"/>
        <v/>
      </c>
      <c r="HI318" t="str">
        <f t="shared" si="1024"/>
        <v/>
      </c>
      <c r="HJ318" t="str">
        <f t="shared" si="1025"/>
        <v/>
      </c>
      <c r="HK318" t="str">
        <f t="shared" si="1026"/>
        <v/>
      </c>
      <c r="HL318" t="str">
        <f t="shared" si="1027"/>
        <v/>
      </c>
      <c r="HM318" t="str">
        <f t="shared" si="1028"/>
        <v/>
      </c>
      <c r="HN318" t="str">
        <f t="shared" si="1029"/>
        <v/>
      </c>
      <c r="HO318" t="str">
        <f t="shared" si="1030"/>
        <v/>
      </c>
      <c r="HP318" t="str">
        <f t="shared" si="1031"/>
        <v/>
      </c>
      <c r="HQ318" t="e">
        <f>IF(#REF!="No",#REF!,"")</f>
        <v>#REF!</v>
      </c>
      <c r="HR318" t="e">
        <f>IF(#REF!="No",#REF!,"")</f>
        <v>#REF!</v>
      </c>
      <c r="HS318" t="str">
        <f t="shared" si="1032"/>
        <v/>
      </c>
      <c r="HT318" t="str">
        <f t="shared" si="1033"/>
        <v xml:space="preserve">¿El agente realiza venta cruzada cuando corresponde? </v>
      </c>
      <c r="HU318" t="str">
        <f t="shared" si="1034"/>
        <v xml:space="preserve">¿El agente indaga o sondea adecuadamente las necesidades del cliente? </v>
      </c>
      <c r="HV318" t="str">
        <f t="shared" si="1035"/>
        <v/>
      </c>
      <c r="HW318" t="str">
        <f t="shared" si="1036"/>
        <v/>
      </c>
      <c r="HX318" t="str">
        <f t="shared" si="1037"/>
        <v xml:space="preserve">¿El agente maneja correctamente las objeciones del cliente? </v>
      </c>
      <c r="HY318" t="str">
        <f t="shared" si="1038"/>
        <v/>
      </c>
      <c r="HZ318" t="str">
        <f t="shared" si="1039"/>
        <v/>
      </c>
      <c r="IA318" t="str">
        <f t="shared" si="1040"/>
        <v/>
      </c>
      <c r="IB318" t="str">
        <f t="shared" si="1041"/>
        <v/>
      </c>
      <c r="IC318" t="str">
        <f t="shared" si="1042"/>
        <v/>
      </c>
      <c r="ID318" t="str">
        <f t="shared" si="1043"/>
        <v/>
      </c>
      <c r="IE318" t="str">
        <f t="shared" si="1044"/>
        <v/>
      </c>
      <c r="IF318" t="str">
        <f t="shared" si="1045"/>
        <v/>
      </c>
      <c r="IG318" t="str">
        <f t="shared" si="1046"/>
        <v/>
      </c>
      <c r="IH318" t="str">
        <f>A318&amp;" "&amp;F318&amp;" "&amp;Data[[#This Row],[mes]]</f>
        <v>Valentina Ruiz Ochoa Outbound jun-26</v>
      </c>
      <c r="II318">
        <f>COUNTIF($IH318:$IH735,IH318)</f>
        <v>1</v>
      </c>
      <c r="IJ318">
        <f t="shared" si="1048"/>
        <v>1</v>
      </c>
      <c r="IK318">
        <f>IF(Data[[#This Row],[Muestra Critica]]&gt;0,Data[[#This Row],[Muestra Critica]],"")</f>
        <v>1</v>
      </c>
      <c r="IL318">
        <f>IF(IK318="","",COUNTIF($IK$3:$IK735,IK318))</f>
        <v>397</v>
      </c>
      <c r="IM318">
        <f t="shared" si="1049"/>
        <v>0</v>
      </c>
      <c r="IN318" t="str">
        <f t="shared" si="839"/>
        <v>jun-26</v>
      </c>
      <c r="IS318" t="str">
        <f ca="1">IFERROR(_xlfn.XLOOKUP(A:A,HC!B:B,HC!E:E,,0),0)</f>
        <v>&gt; 60 dias</v>
      </c>
    </row>
    <row r="319" spans="1:253" ht="15.5">
      <c r="A319" s="235" t="s">
        <v>327</v>
      </c>
      <c r="B319" s="235">
        <v>67473732</v>
      </c>
      <c r="C319" s="236">
        <v>46195</v>
      </c>
      <c r="D319" s="235" t="s">
        <v>527</v>
      </c>
      <c r="E319" s="205" t="s">
        <v>434</v>
      </c>
      <c r="F319" s="235" t="s">
        <v>32</v>
      </c>
      <c r="G319" s="235" t="s">
        <v>436</v>
      </c>
      <c r="H319" s="235" t="s">
        <v>526</v>
      </c>
      <c r="I319" s="237" t="s">
        <v>447</v>
      </c>
      <c r="J319" s="78" t="s">
        <v>33</v>
      </c>
      <c r="K319" s="78" t="s">
        <v>33</v>
      </c>
      <c r="L319" s="78" t="s">
        <v>33</v>
      </c>
      <c r="M319" s="78" t="s">
        <v>33</v>
      </c>
      <c r="N319" s="78" t="s">
        <v>33</v>
      </c>
      <c r="O319" s="78" t="s">
        <v>33</v>
      </c>
      <c r="P319" s="78" t="s">
        <v>33</v>
      </c>
      <c r="Q319" s="78" t="s">
        <v>33</v>
      </c>
      <c r="R319" s="78" t="s">
        <v>33</v>
      </c>
      <c r="S319" s="78" t="s">
        <v>33</v>
      </c>
      <c r="T319" s="78" t="s">
        <v>33</v>
      </c>
      <c r="U319" s="78" t="s">
        <v>33</v>
      </c>
      <c r="V319" s="78" t="s">
        <v>33</v>
      </c>
      <c r="W319" s="78" t="s">
        <v>33</v>
      </c>
      <c r="X319" s="78" t="s">
        <v>33</v>
      </c>
      <c r="Y319" t="s">
        <v>33</v>
      </c>
      <c r="Z319" t="s">
        <v>33</v>
      </c>
      <c r="AA319" t="s">
        <v>33</v>
      </c>
      <c r="AB319" t="s">
        <v>33</v>
      </c>
      <c r="AC319" t="s">
        <v>33</v>
      </c>
      <c r="AD319" t="s">
        <v>33</v>
      </c>
      <c r="AE319" t="s">
        <v>33</v>
      </c>
      <c r="AF319" t="s">
        <v>33</v>
      </c>
      <c r="AG319" t="s">
        <v>33</v>
      </c>
      <c r="AH319" t="s">
        <v>33</v>
      </c>
      <c r="AI319" t="s">
        <v>33</v>
      </c>
      <c r="AJ319" t="s">
        <v>33</v>
      </c>
      <c r="AK319" t="s">
        <v>33</v>
      </c>
      <c r="AL319" t="s">
        <v>33</v>
      </c>
      <c r="AM319" t="s">
        <v>33</v>
      </c>
      <c r="AN319" t="s">
        <v>33</v>
      </c>
      <c r="AO319" t="s">
        <v>33</v>
      </c>
      <c r="AP319" t="s">
        <v>33</v>
      </c>
      <c r="AQ319" s="169" t="s">
        <v>33</v>
      </c>
      <c r="AR319" t="s">
        <v>33</v>
      </c>
      <c r="AS319" t="s">
        <v>33</v>
      </c>
      <c r="AT319" t="s">
        <v>34</v>
      </c>
      <c r="AU319" t="s">
        <v>33</v>
      </c>
      <c r="AV319" t="s">
        <v>33</v>
      </c>
      <c r="AW319" t="s">
        <v>34</v>
      </c>
      <c r="AX319" t="s">
        <v>33</v>
      </c>
      <c r="AY319" t="s">
        <v>33</v>
      </c>
      <c r="AZ319" t="s">
        <v>33</v>
      </c>
      <c r="BA319" t="s">
        <v>33</v>
      </c>
      <c r="BB319" t="s">
        <v>33</v>
      </c>
      <c r="BC319" t="s">
        <v>33</v>
      </c>
      <c r="BD319" t="s">
        <v>33</v>
      </c>
      <c r="BE319" t="s">
        <v>33</v>
      </c>
      <c r="BF319" t="s">
        <v>33</v>
      </c>
      <c r="BH319" s="233" t="str">
        <f>Data[[#This Row],[Tipo de Muestra]]</f>
        <v>Critica</v>
      </c>
      <c r="BK319">
        <f t="shared" si="883"/>
        <v>1</v>
      </c>
      <c r="BL319">
        <f t="shared" si="884"/>
        <v>1</v>
      </c>
      <c r="BM319">
        <f t="shared" si="885"/>
        <v>1</v>
      </c>
      <c r="BN319">
        <f t="shared" si="886"/>
        <v>1</v>
      </c>
      <c r="BO319">
        <f t="shared" si="887"/>
        <v>1</v>
      </c>
      <c r="BP319">
        <f t="shared" si="888"/>
        <v>1</v>
      </c>
      <c r="BQ319">
        <f t="shared" si="889"/>
        <v>1</v>
      </c>
      <c r="BR319">
        <f t="shared" si="890"/>
        <v>1</v>
      </c>
      <c r="BS319">
        <f t="shared" si="891"/>
        <v>1</v>
      </c>
      <c r="BT319">
        <f t="shared" si="892"/>
        <v>1</v>
      </c>
      <c r="BU319">
        <f t="shared" si="893"/>
        <v>1</v>
      </c>
      <c r="BV319">
        <f t="shared" si="894"/>
        <v>1</v>
      </c>
      <c r="BW319">
        <f t="shared" si="895"/>
        <v>1</v>
      </c>
      <c r="BX319">
        <f t="shared" si="896"/>
        <v>1</v>
      </c>
      <c r="BY319">
        <f t="shared" si="897"/>
        <v>1</v>
      </c>
      <c r="BZ319">
        <f t="shared" si="898"/>
        <v>1</v>
      </c>
      <c r="CA319">
        <f t="shared" si="899"/>
        <v>1</v>
      </c>
      <c r="CB319">
        <f t="shared" si="900"/>
        <v>1</v>
      </c>
      <c r="CC319">
        <f t="shared" si="901"/>
        <v>1</v>
      </c>
      <c r="CD319">
        <f t="shared" si="902"/>
        <v>1</v>
      </c>
      <c r="CE319">
        <f t="shared" si="903"/>
        <v>1</v>
      </c>
      <c r="CF319">
        <f t="shared" si="904"/>
        <v>1</v>
      </c>
      <c r="CG319">
        <f t="shared" si="905"/>
        <v>1</v>
      </c>
      <c r="CH319">
        <f t="shared" si="906"/>
        <v>1</v>
      </c>
      <c r="CI319">
        <f t="shared" si="907"/>
        <v>1</v>
      </c>
      <c r="CJ319">
        <f t="shared" si="908"/>
        <v>1</v>
      </c>
      <c r="CK319">
        <f t="shared" si="909"/>
        <v>1</v>
      </c>
      <c r="CL319">
        <f t="shared" si="910"/>
        <v>1</v>
      </c>
      <c r="CM319">
        <f t="shared" si="911"/>
        <v>1</v>
      </c>
      <c r="CN319">
        <f t="shared" si="912"/>
        <v>1</v>
      </c>
      <c r="CO319">
        <f t="shared" si="913"/>
        <v>1</v>
      </c>
      <c r="CP319">
        <f t="shared" si="914"/>
        <v>1</v>
      </c>
      <c r="CQ319">
        <f t="shared" si="915"/>
        <v>1</v>
      </c>
      <c r="CR319">
        <f t="shared" si="916"/>
        <v>1</v>
      </c>
      <c r="CS319">
        <f t="shared" si="917"/>
        <v>1</v>
      </c>
      <c r="CT319">
        <f t="shared" si="918"/>
        <v>0</v>
      </c>
      <c r="CU319">
        <f t="shared" si="919"/>
        <v>1</v>
      </c>
      <c r="CV319">
        <f t="shared" si="920"/>
        <v>1</v>
      </c>
      <c r="CW319">
        <f t="shared" si="921"/>
        <v>0</v>
      </c>
      <c r="CX319">
        <f t="shared" si="922"/>
        <v>1</v>
      </c>
      <c r="CY319">
        <f t="shared" si="923"/>
        <v>1</v>
      </c>
      <c r="CZ319">
        <f t="shared" si="924"/>
        <v>1</v>
      </c>
      <c r="DA319">
        <f t="shared" si="925"/>
        <v>1</v>
      </c>
      <c r="DB319">
        <f t="shared" si="926"/>
        <v>1</v>
      </c>
      <c r="DC319">
        <f t="shared" si="927"/>
        <v>1</v>
      </c>
      <c r="DD319">
        <f t="shared" si="928"/>
        <v>1</v>
      </c>
      <c r="DE319">
        <f t="shared" si="929"/>
        <v>1</v>
      </c>
      <c r="DF319">
        <f t="shared" si="930"/>
        <v>1</v>
      </c>
      <c r="DG319">
        <f t="shared" si="931"/>
        <v>1</v>
      </c>
      <c r="DH319" s="7">
        <f t="shared" si="932"/>
        <v>0.15</v>
      </c>
      <c r="DI319" s="7">
        <f t="shared" si="933"/>
        <v>0.15</v>
      </c>
      <c r="DJ319" s="7">
        <f t="shared" si="934"/>
        <v>0.15</v>
      </c>
      <c r="DK319" s="7">
        <f t="shared" si="935"/>
        <v>0.15</v>
      </c>
      <c r="DL319" s="7">
        <f t="shared" si="936"/>
        <v>0.3</v>
      </c>
      <c r="DM319" s="7">
        <f t="shared" si="937"/>
        <v>0.3</v>
      </c>
      <c r="DN319" s="7">
        <f t="shared" si="938"/>
        <v>0.3</v>
      </c>
      <c r="DO319" s="7">
        <f t="shared" si="939"/>
        <v>0.3</v>
      </c>
      <c r="DP319" s="7">
        <f>IF(MIN(Data[[#This Row],[¿El agente demuestra escucha activa durante la gestión?6]:[¿El agente parafrasea para confirmar entendimiento?9]])=0,0,30%)</f>
        <v>0.3</v>
      </c>
      <c r="DQ319" s="7">
        <f t="shared" si="940"/>
        <v>0.3</v>
      </c>
      <c r="DR319" s="7">
        <f t="shared" si="941"/>
        <v>0.3</v>
      </c>
      <c r="DS319" s="7">
        <f t="shared" si="942"/>
        <v>0.3</v>
      </c>
      <c r="DT319" s="7">
        <f t="shared" si="943"/>
        <v>0.3</v>
      </c>
      <c r="DU319" s="7">
        <f>IF(MIN(Data[[#This Row],[¿El agente adapta su comunicación al cliente?11]:[¿El agente utiliza el plural corporativo correctamente?14]])=0,0,30%)</f>
        <v>0.3</v>
      </c>
      <c r="DV319" s="7">
        <f t="shared" si="944"/>
        <v>0.25</v>
      </c>
      <c r="DW319" s="7">
        <f t="shared" si="945"/>
        <v>0.25</v>
      </c>
      <c r="DX319" s="7">
        <f t="shared" si="946"/>
        <v>1</v>
      </c>
      <c r="DY319" s="7">
        <f t="shared" si="947"/>
        <v>1</v>
      </c>
      <c r="DZ319" s="7">
        <f t="shared" si="948"/>
        <v>1</v>
      </c>
      <c r="EA319" s="7">
        <f t="shared" si="949"/>
        <v>1</v>
      </c>
      <c r="EB319" s="7">
        <f t="shared" si="950"/>
        <v>1</v>
      </c>
      <c r="EC319" s="7">
        <f t="shared" si="951"/>
        <v>1</v>
      </c>
      <c r="ED319" s="7">
        <f t="shared" si="952"/>
        <v>1</v>
      </c>
      <c r="EE319" s="7">
        <f t="shared" si="953"/>
        <v>1</v>
      </c>
      <c r="EF319" s="7">
        <f>IF(SUM(Data[[#This Row],[¿El agente presenta correctamente los beneficios del producto?23]:[¿El agente comunica beneficios emocionales al cliente?24]])=200%,100%,0%)</f>
        <v>1</v>
      </c>
      <c r="EG319" s="7">
        <f t="shared" si="954"/>
        <v>1</v>
      </c>
      <c r="EH319" s="7">
        <f t="shared" si="955"/>
        <v>1</v>
      </c>
      <c r="EI319" s="7">
        <f t="shared" si="956"/>
        <v>1</v>
      </c>
      <c r="EJ319" s="7">
        <f t="shared" si="957"/>
        <v>1</v>
      </c>
      <c r="EK319" s="7">
        <f t="shared" si="958"/>
        <v>1</v>
      </c>
      <c r="EL319" s="7">
        <f>+Data[[#This Row],[¿El agente explica los términos y condiciones del servicio?28]]</f>
        <v>1</v>
      </c>
      <c r="EM319" s="7">
        <f t="shared" si="959"/>
        <v>1</v>
      </c>
      <c r="EN319" s="7">
        <f>+Data[[#This Row],[¿El agente identifica correctamente la solicitud del cliente? 2]]</f>
        <v>1</v>
      </c>
      <c r="EO319" s="7">
        <f t="shared" si="960"/>
        <v>1</v>
      </c>
      <c r="EP319" s="7">
        <f t="shared" si="961"/>
        <v>1</v>
      </c>
      <c r="EQ319" s="7">
        <f t="shared" si="962"/>
        <v>1</v>
      </c>
      <c r="ER319" s="7">
        <f t="shared" si="963"/>
        <v>1</v>
      </c>
      <c r="ES319" s="7">
        <f t="shared" si="964"/>
        <v>1</v>
      </c>
      <c r="ET319" s="7">
        <f t="shared" si="965"/>
        <v>1</v>
      </c>
      <c r="EU319" s="7">
        <f t="shared" si="966"/>
        <v>1</v>
      </c>
      <c r="EV319" s="7">
        <f t="shared" si="967"/>
        <v>1</v>
      </c>
      <c r="EW319" s="7">
        <f t="shared" si="968"/>
        <v>1</v>
      </c>
      <c r="EX319" s="7">
        <f t="shared" si="969"/>
        <v>1</v>
      </c>
      <c r="EY319" s="7">
        <f t="shared" si="970"/>
        <v>1</v>
      </c>
      <c r="EZ319" s="7">
        <f t="shared" si="971"/>
        <v>1</v>
      </c>
      <c r="FA319" s="7">
        <f t="shared" si="972"/>
        <v>1</v>
      </c>
      <c r="FB319" s="7">
        <f t="shared" si="973"/>
        <v>1</v>
      </c>
      <c r="FC319" s="7">
        <f t="shared" si="974"/>
        <v>1</v>
      </c>
      <c r="FD319" s="7">
        <f t="shared" si="975"/>
        <v>1</v>
      </c>
      <c r="FE319" s="7">
        <f t="shared" si="976"/>
        <v>1</v>
      </c>
      <c r="FF319" s="7">
        <f t="shared" si="977"/>
        <v>0</v>
      </c>
      <c r="FG319" s="7">
        <f t="shared" si="978"/>
        <v>1</v>
      </c>
      <c r="FH319" s="7">
        <f t="shared" si="979"/>
        <v>1</v>
      </c>
      <c r="FI319" s="7">
        <f t="shared" si="980"/>
        <v>0</v>
      </c>
      <c r="FJ319" s="7">
        <f t="shared" si="981"/>
        <v>0</v>
      </c>
      <c r="FK319" s="7">
        <f t="shared" si="982"/>
        <v>1</v>
      </c>
      <c r="FL319" s="7">
        <f>+Data[[#This Row],[¿El agente gestiona la oferta según la campaña vigente?48]]</f>
        <v>1</v>
      </c>
      <c r="FM319" s="7">
        <f t="shared" si="983"/>
        <v>1</v>
      </c>
      <c r="FN319" s="7">
        <f t="shared" si="984"/>
        <v>1</v>
      </c>
      <c r="FO319" s="7">
        <f t="shared" si="985"/>
        <v>1</v>
      </c>
      <c r="FP319" s="7">
        <f t="shared" si="986"/>
        <v>1</v>
      </c>
      <c r="FQ319" s="7">
        <f t="shared" si="987"/>
        <v>1</v>
      </c>
      <c r="FR319" s="7">
        <f>+Data[[#This Row],[¿El agente registra correctamente todas las interacciones?52]]</f>
        <v>1</v>
      </c>
      <c r="FS319" s="7">
        <f t="shared" si="988"/>
        <v>0</v>
      </c>
      <c r="FT319" s="7">
        <f t="shared" si="989"/>
        <v>1</v>
      </c>
      <c r="FU319" s="7">
        <f>+Data[[#This Row],[¿El agente confirma la titularidad del cliente adecuadamente?53]]</f>
        <v>1</v>
      </c>
      <c r="FV319" s="242">
        <f t="shared" si="990"/>
        <v>1</v>
      </c>
      <c r="FW319" s="242">
        <f t="shared" si="991"/>
        <v>1</v>
      </c>
      <c r="FX319" s="7">
        <f t="shared" si="992"/>
        <v>1</v>
      </c>
      <c r="FY319" s="242">
        <f t="shared" si="993"/>
        <v>1</v>
      </c>
      <c r="FZ319" s="7">
        <f>+Data[[#This Row],[¿El agente evita compartir información sensible?56]]</f>
        <v>1</v>
      </c>
      <c r="GA319" s="7">
        <f t="shared" si="994"/>
        <v>1</v>
      </c>
      <c r="GB319" s="7">
        <f t="shared" si="995"/>
        <v>0.1</v>
      </c>
      <c r="GC319" s="7">
        <f t="shared" si="996"/>
        <v>0.3</v>
      </c>
      <c r="GD319" s="234">
        <f t="shared" si="997"/>
        <v>0</v>
      </c>
      <c r="GE319" s="234">
        <f t="shared" si="998"/>
        <v>0.3</v>
      </c>
      <c r="GF319" s="7">
        <f t="shared" si="999"/>
        <v>0.7</v>
      </c>
      <c r="GG319">
        <f>1</f>
        <v>1</v>
      </c>
      <c r="GH319">
        <f t="shared" si="1000"/>
        <v>1</v>
      </c>
      <c r="GI319" t="str">
        <f t="shared" si="1001"/>
        <v/>
      </c>
      <c r="GJ319" t="str">
        <f t="shared" si="1002"/>
        <v/>
      </c>
      <c r="GK319" t="str">
        <f t="shared" si="1003"/>
        <v/>
      </c>
      <c r="GN319" t="str">
        <f t="shared" si="1004"/>
        <v/>
      </c>
      <c r="GO319" t="str">
        <f t="shared" si="1005"/>
        <v/>
      </c>
      <c r="GP319" t="str">
        <f t="shared" si="1006"/>
        <v/>
      </c>
      <c r="GQ319" t="str">
        <f t="shared" si="1007"/>
        <v/>
      </c>
      <c r="GR319" t="str">
        <f t="shared" si="1008"/>
        <v/>
      </c>
      <c r="GS319" t="str">
        <f t="shared" si="1009"/>
        <v/>
      </c>
      <c r="GT319" t="str">
        <f t="shared" si="1010"/>
        <v/>
      </c>
      <c r="GU319" t="e">
        <f>IF(#REF!="No",#REF!,"")</f>
        <v>#REF!</v>
      </c>
      <c r="GV319" t="str">
        <f t="shared" si="1011"/>
        <v/>
      </c>
      <c r="GW319" t="str">
        <f t="shared" si="1012"/>
        <v/>
      </c>
      <c r="GX319" t="str">
        <f t="shared" si="1013"/>
        <v/>
      </c>
      <c r="GY319" t="str">
        <f t="shared" si="1014"/>
        <v/>
      </c>
      <c r="GZ319" t="str">
        <f t="shared" si="1015"/>
        <v/>
      </c>
      <c r="HA319" t="str">
        <f t="shared" si="1016"/>
        <v/>
      </c>
      <c r="HB319" t="str">
        <f t="shared" si="1017"/>
        <v/>
      </c>
      <c r="HC319" t="str">
        <f t="shared" si="1018"/>
        <v/>
      </c>
      <c r="HD319" t="str">
        <f t="shared" si="1019"/>
        <v/>
      </c>
      <c r="HE319" t="str">
        <f t="shared" si="1020"/>
        <v/>
      </c>
      <c r="HF319" t="str">
        <f t="shared" si="1021"/>
        <v/>
      </c>
      <c r="HG319" t="str">
        <f t="shared" si="1022"/>
        <v/>
      </c>
      <c r="HH319" t="str">
        <f t="shared" si="1023"/>
        <v/>
      </c>
      <c r="HI319" t="str">
        <f t="shared" si="1024"/>
        <v/>
      </c>
      <c r="HJ319" t="str">
        <f t="shared" si="1025"/>
        <v/>
      </c>
      <c r="HK319" t="str">
        <f t="shared" si="1026"/>
        <v/>
      </c>
      <c r="HL319" t="str">
        <f t="shared" si="1027"/>
        <v/>
      </c>
      <c r="HM319" t="str">
        <f t="shared" si="1028"/>
        <v/>
      </c>
      <c r="HN319" t="str">
        <f t="shared" si="1029"/>
        <v/>
      </c>
      <c r="HO319" t="str">
        <f t="shared" si="1030"/>
        <v/>
      </c>
      <c r="HP319" t="str">
        <f t="shared" si="1031"/>
        <v/>
      </c>
      <c r="HQ319" t="e">
        <f>IF(#REF!="No",#REF!,"")</f>
        <v>#REF!</v>
      </c>
      <c r="HR319" t="e">
        <f>IF(#REF!="No",#REF!,"")</f>
        <v>#REF!</v>
      </c>
      <c r="HS319" t="str">
        <f t="shared" si="1032"/>
        <v/>
      </c>
      <c r="HT319" t="str">
        <f t="shared" si="1033"/>
        <v/>
      </c>
      <c r="HU319" t="str">
        <f t="shared" si="1034"/>
        <v xml:space="preserve">¿El agente indaga o sondea adecuadamente las necesidades del cliente? </v>
      </c>
      <c r="HV319" t="str">
        <f t="shared" si="1035"/>
        <v/>
      </c>
      <c r="HW319" t="str">
        <f t="shared" si="1036"/>
        <v/>
      </c>
      <c r="HX319" t="str">
        <f t="shared" si="1037"/>
        <v xml:space="preserve">¿El agente maneja correctamente las objeciones del cliente? </v>
      </c>
      <c r="HY319" t="str">
        <f t="shared" si="1038"/>
        <v/>
      </c>
      <c r="HZ319" t="str">
        <f t="shared" si="1039"/>
        <v/>
      </c>
      <c r="IA319" t="str">
        <f t="shared" si="1040"/>
        <v/>
      </c>
      <c r="IB319" t="str">
        <f t="shared" si="1041"/>
        <v/>
      </c>
      <c r="IC319" t="str">
        <f t="shared" si="1042"/>
        <v/>
      </c>
      <c r="ID319" t="str">
        <f t="shared" si="1043"/>
        <v/>
      </c>
      <c r="IE319" t="str">
        <f t="shared" si="1044"/>
        <v/>
      </c>
      <c r="IF319" t="str">
        <f t="shared" si="1045"/>
        <v/>
      </c>
      <c r="IG319" t="str">
        <f t="shared" si="1046"/>
        <v/>
      </c>
      <c r="IH319" t="str">
        <f>A319&amp;" "&amp;F319&amp;" "&amp;Data[[#This Row],[mes]]</f>
        <v>Yahaira Yorlenes Vega Castañedas Outbound jun-26</v>
      </c>
      <c r="II319">
        <f t="shared" ref="II319:II339" si="1050">COUNTIF($IH318:$IH735,IH319)</f>
        <v>1</v>
      </c>
      <c r="IJ319">
        <f t="shared" si="1048"/>
        <v>1</v>
      </c>
      <c r="IK319">
        <f>IF(Data[[#This Row],[Muestra Critica]]&gt;0,Data[[#This Row],[Muestra Critica]],"")</f>
        <v>1</v>
      </c>
      <c r="IL319">
        <f>IF(IK319="","",COUNTIF($IK$3:$IK735,IK319))</f>
        <v>397</v>
      </c>
      <c r="IM319">
        <f t="shared" si="1049"/>
        <v>0</v>
      </c>
      <c r="IN319" t="str">
        <f t="shared" si="839"/>
        <v>jun-26</v>
      </c>
      <c r="IS319" t="str">
        <f ca="1">IFERROR(_xlfn.XLOOKUP(A:A,HC!B:B,HC!E:E,,0),0)</f>
        <v>&gt; 60 dias</v>
      </c>
    </row>
    <row r="320" spans="1:253" ht="15.5">
      <c r="A320" s="235" t="s">
        <v>328</v>
      </c>
      <c r="B320" s="235">
        <v>63441332</v>
      </c>
      <c r="C320" s="236">
        <v>46195</v>
      </c>
      <c r="D320" s="235" t="s">
        <v>527</v>
      </c>
      <c r="E320" s="205" t="s">
        <v>434</v>
      </c>
      <c r="F320" s="235" t="s">
        <v>32</v>
      </c>
      <c r="G320" s="235" t="s">
        <v>436</v>
      </c>
      <c r="H320" s="235" t="s">
        <v>526</v>
      </c>
      <c r="I320" s="237" t="s">
        <v>447</v>
      </c>
      <c r="J320" s="78" t="s">
        <v>33</v>
      </c>
      <c r="K320" s="78" t="s">
        <v>33</v>
      </c>
      <c r="L320" s="78" t="s">
        <v>33</v>
      </c>
      <c r="M320" s="78" t="s">
        <v>33</v>
      </c>
      <c r="N320" s="78" t="s">
        <v>33</v>
      </c>
      <c r="O320" s="78" t="s">
        <v>33</v>
      </c>
      <c r="P320" s="78" t="s">
        <v>33</v>
      </c>
      <c r="Q320" s="78" t="s">
        <v>33</v>
      </c>
      <c r="R320" s="78" t="s">
        <v>33</v>
      </c>
      <c r="S320" s="78" t="s">
        <v>33</v>
      </c>
      <c r="T320" s="78" t="s">
        <v>33</v>
      </c>
      <c r="U320" s="78" t="s">
        <v>33</v>
      </c>
      <c r="V320" s="78" t="s">
        <v>33</v>
      </c>
      <c r="W320" s="78" t="s">
        <v>33</v>
      </c>
      <c r="X320" s="78" t="s">
        <v>33</v>
      </c>
      <c r="Y320" t="s">
        <v>33</v>
      </c>
      <c r="Z320" t="s">
        <v>33</v>
      </c>
      <c r="AA320" t="s">
        <v>33</v>
      </c>
      <c r="AB320" t="s">
        <v>33</v>
      </c>
      <c r="AC320" t="s">
        <v>33</v>
      </c>
      <c r="AD320" t="s">
        <v>33</v>
      </c>
      <c r="AE320" t="s">
        <v>33</v>
      </c>
      <c r="AF320" t="s">
        <v>33</v>
      </c>
      <c r="AG320" t="s">
        <v>33</v>
      </c>
      <c r="AH320" t="s">
        <v>33</v>
      </c>
      <c r="AI320" t="s">
        <v>33</v>
      </c>
      <c r="AJ320" t="s">
        <v>33</v>
      </c>
      <c r="AK320" t="s">
        <v>33</v>
      </c>
      <c r="AL320" t="s">
        <v>33</v>
      </c>
      <c r="AM320" t="s">
        <v>33</v>
      </c>
      <c r="AN320" t="s">
        <v>33</v>
      </c>
      <c r="AO320" t="s">
        <v>33</v>
      </c>
      <c r="AP320" t="s">
        <v>33</v>
      </c>
      <c r="AQ320" s="169" t="s">
        <v>33</v>
      </c>
      <c r="AR320" t="s">
        <v>33</v>
      </c>
      <c r="AS320" t="s">
        <v>33</v>
      </c>
      <c r="AT320" t="s">
        <v>34</v>
      </c>
      <c r="AU320" t="s">
        <v>33</v>
      </c>
      <c r="AV320" t="s">
        <v>33</v>
      </c>
      <c r="AW320" t="s">
        <v>34</v>
      </c>
      <c r="AX320" t="s">
        <v>33</v>
      </c>
      <c r="AY320" t="s">
        <v>33</v>
      </c>
      <c r="AZ320" t="s">
        <v>33</v>
      </c>
      <c r="BA320" t="s">
        <v>33</v>
      </c>
      <c r="BB320" t="s">
        <v>33</v>
      </c>
      <c r="BC320" t="s">
        <v>33</v>
      </c>
      <c r="BD320" t="s">
        <v>33</v>
      </c>
      <c r="BE320" t="s">
        <v>33</v>
      </c>
      <c r="BF320" t="s">
        <v>33</v>
      </c>
      <c r="BH320" s="233" t="str">
        <f>Data[[#This Row],[Tipo de Muestra]]</f>
        <v>Critica</v>
      </c>
      <c r="BK320">
        <f t="shared" si="883"/>
        <v>1</v>
      </c>
      <c r="BL320">
        <f t="shared" si="884"/>
        <v>1</v>
      </c>
      <c r="BM320">
        <f t="shared" si="885"/>
        <v>1</v>
      </c>
      <c r="BN320">
        <f t="shared" si="886"/>
        <v>1</v>
      </c>
      <c r="BO320">
        <f t="shared" si="887"/>
        <v>1</v>
      </c>
      <c r="BP320">
        <f t="shared" si="888"/>
        <v>1</v>
      </c>
      <c r="BQ320">
        <f t="shared" si="889"/>
        <v>1</v>
      </c>
      <c r="BR320">
        <f t="shared" si="890"/>
        <v>1</v>
      </c>
      <c r="BS320">
        <f t="shared" si="891"/>
        <v>1</v>
      </c>
      <c r="BT320">
        <f t="shared" si="892"/>
        <v>1</v>
      </c>
      <c r="BU320">
        <f t="shared" si="893"/>
        <v>1</v>
      </c>
      <c r="BV320">
        <f t="shared" si="894"/>
        <v>1</v>
      </c>
      <c r="BW320">
        <f t="shared" si="895"/>
        <v>1</v>
      </c>
      <c r="BX320">
        <f t="shared" si="896"/>
        <v>1</v>
      </c>
      <c r="BY320">
        <f t="shared" si="897"/>
        <v>1</v>
      </c>
      <c r="BZ320">
        <f t="shared" si="898"/>
        <v>1</v>
      </c>
      <c r="CA320">
        <f t="shared" si="899"/>
        <v>1</v>
      </c>
      <c r="CB320">
        <f t="shared" si="900"/>
        <v>1</v>
      </c>
      <c r="CC320">
        <f t="shared" si="901"/>
        <v>1</v>
      </c>
      <c r="CD320">
        <f t="shared" si="902"/>
        <v>1</v>
      </c>
      <c r="CE320">
        <f t="shared" si="903"/>
        <v>1</v>
      </c>
      <c r="CF320">
        <f t="shared" si="904"/>
        <v>1</v>
      </c>
      <c r="CG320">
        <f t="shared" si="905"/>
        <v>1</v>
      </c>
      <c r="CH320">
        <f t="shared" si="906"/>
        <v>1</v>
      </c>
      <c r="CI320">
        <f t="shared" si="907"/>
        <v>1</v>
      </c>
      <c r="CJ320">
        <f t="shared" si="908"/>
        <v>1</v>
      </c>
      <c r="CK320">
        <f t="shared" si="909"/>
        <v>1</v>
      </c>
      <c r="CL320">
        <f t="shared" si="910"/>
        <v>1</v>
      </c>
      <c r="CM320">
        <f t="shared" si="911"/>
        <v>1</v>
      </c>
      <c r="CN320">
        <f t="shared" si="912"/>
        <v>1</v>
      </c>
      <c r="CO320">
        <f t="shared" si="913"/>
        <v>1</v>
      </c>
      <c r="CP320">
        <f t="shared" si="914"/>
        <v>1</v>
      </c>
      <c r="CQ320">
        <f t="shared" si="915"/>
        <v>1</v>
      </c>
      <c r="CR320">
        <f t="shared" si="916"/>
        <v>1</v>
      </c>
      <c r="CS320">
        <f t="shared" si="917"/>
        <v>1</v>
      </c>
      <c r="CT320">
        <f t="shared" si="918"/>
        <v>0</v>
      </c>
      <c r="CU320">
        <f t="shared" si="919"/>
        <v>1</v>
      </c>
      <c r="CV320">
        <f t="shared" si="920"/>
        <v>1</v>
      </c>
      <c r="CW320">
        <f t="shared" si="921"/>
        <v>0</v>
      </c>
      <c r="CX320">
        <f t="shared" si="922"/>
        <v>1</v>
      </c>
      <c r="CY320">
        <f t="shared" si="923"/>
        <v>1</v>
      </c>
      <c r="CZ320">
        <f t="shared" si="924"/>
        <v>1</v>
      </c>
      <c r="DA320">
        <f t="shared" si="925"/>
        <v>1</v>
      </c>
      <c r="DB320">
        <f t="shared" si="926"/>
        <v>1</v>
      </c>
      <c r="DC320">
        <f t="shared" si="927"/>
        <v>1</v>
      </c>
      <c r="DD320">
        <f t="shared" si="928"/>
        <v>1</v>
      </c>
      <c r="DE320">
        <f t="shared" si="929"/>
        <v>1</v>
      </c>
      <c r="DF320">
        <f t="shared" si="930"/>
        <v>1</v>
      </c>
      <c r="DG320">
        <f t="shared" si="931"/>
        <v>1</v>
      </c>
      <c r="DH320" s="7">
        <f t="shared" si="932"/>
        <v>0.15</v>
      </c>
      <c r="DI320" s="7">
        <f t="shared" si="933"/>
        <v>0.15</v>
      </c>
      <c r="DJ320" s="7">
        <f t="shared" si="934"/>
        <v>0.15</v>
      </c>
      <c r="DK320" s="7">
        <f t="shared" si="935"/>
        <v>0.15</v>
      </c>
      <c r="DL320" s="7">
        <f t="shared" si="936"/>
        <v>0.3</v>
      </c>
      <c r="DM320" s="7">
        <f t="shared" si="937"/>
        <v>0.3</v>
      </c>
      <c r="DN320" s="7">
        <f t="shared" si="938"/>
        <v>0.3</v>
      </c>
      <c r="DO320" s="7">
        <f t="shared" si="939"/>
        <v>0.3</v>
      </c>
      <c r="DP320" s="7">
        <f>IF(MIN(Data[[#This Row],[¿El agente demuestra escucha activa durante la gestión?6]:[¿El agente parafrasea para confirmar entendimiento?9]])=0,0,30%)</f>
        <v>0.3</v>
      </c>
      <c r="DQ320" s="7">
        <f t="shared" si="940"/>
        <v>0.3</v>
      </c>
      <c r="DR320" s="7">
        <f t="shared" si="941"/>
        <v>0.3</v>
      </c>
      <c r="DS320" s="7">
        <f t="shared" si="942"/>
        <v>0.3</v>
      </c>
      <c r="DT320" s="7">
        <f t="shared" si="943"/>
        <v>0.3</v>
      </c>
      <c r="DU320" s="7">
        <f>IF(MIN(Data[[#This Row],[¿El agente adapta su comunicación al cliente?11]:[¿El agente utiliza el plural corporativo correctamente?14]])=0,0,30%)</f>
        <v>0.3</v>
      </c>
      <c r="DV320" s="7">
        <f t="shared" si="944"/>
        <v>0.25</v>
      </c>
      <c r="DW320" s="7">
        <f t="shared" si="945"/>
        <v>0.25</v>
      </c>
      <c r="DX320" s="7">
        <f t="shared" si="946"/>
        <v>1</v>
      </c>
      <c r="DY320" s="7">
        <f t="shared" si="947"/>
        <v>1</v>
      </c>
      <c r="DZ320" s="7">
        <f t="shared" si="948"/>
        <v>1</v>
      </c>
      <c r="EA320" s="7">
        <f t="shared" si="949"/>
        <v>1</v>
      </c>
      <c r="EB320" s="7">
        <f t="shared" si="950"/>
        <v>1</v>
      </c>
      <c r="EC320" s="7">
        <f t="shared" si="951"/>
        <v>1</v>
      </c>
      <c r="ED320" s="7">
        <f t="shared" si="952"/>
        <v>1</v>
      </c>
      <c r="EE320" s="7">
        <f t="shared" si="953"/>
        <v>1</v>
      </c>
      <c r="EF320" s="7">
        <f>IF(SUM(Data[[#This Row],[¿El agente presenta correctamente los beneficios del producto?23]:[¿El agente comunica beneficios emocionales al cliente?24]])=200%,100%,0%)</f>
        <v>1</v>
      </c>
      <c r="EG320" s="7">
        <f t="shared" si="954"/>
        <v>1</v>
      </c>
      <c r="EH320" s="7">
        <f t="shared" si="955"/>
        <v>1</v>
      </c>
      <c r="EI320" s="7">
        <f t="shared" si="956"/>
        <v>1</v>
      </c>
      <c r="EJ320" s="7">
        <f t="shared" si="957"/>
        <v>1</v>
      </c>
      <c r="EK320" s="7">
        <f t="shared" si="958"/>
        <v>1</v>
      </c>
      <c r="EL320" s="7">
        <f>+Data[[#This Row],[¿El agente explica los términos y condiciones del servicio?28]]</f>
        <v>1</v>
      </c>
      <c r="EM320" s="7">
        <f t="shared" si="959"/>
        <v>1</v>
      </c>
      <c r="EN320" s="7">
        <f>+Data[[#This Row],[¿El agente identifica correctamente la solicitud del cliente? 2]]</f>
        <v>1</v>
      </c>
      <c r="EO320" s="7">
        <f t="shared" si="960"/>
        <v>1</v>
      </c>
      <c r="EP320" s="7">
        <f t="shared" si="961"/>
        <v>1</v>
      </c>
      <c r="EQ320" s="7">
        <f t="shared" si="962"/>
        <v>1</v>
      </c>
      <c r="ER320" s="7">
        <f t="shared" si="963"/>
        <v>1</v>
      </c>
      <c r="ES320" s="7">
        <f t="shared" si="964"/>
        <v>1</v>
      </c>
      <c r="ET320" s="7">
        <f t="shared" si="965"/>
        <v>1</v>
      </c>
      <c r="EU320" s="7">
        <f t="shared" si="966"/>
        <v>1</v>
      </c>
      <c r="EV320" s="7">
        <f t="shared" si="967"/>
        <v>1</v>
      </c>
      <c r="EW320" s="7">
        <f t="shared" si="968"/>
        <v>1</v>
      </c>
      <c r="EX320" s="7">
        <f t="shared" si="969"/>
        <v>1</v>
      </c>
      <c r="EY320" s="7">
        <f t="shared" si="970"/>
        <v>1</v>
      </c>
      <c r="EZ320" s="7">
        <f t="shared" si="971"/>
        <v>1</v>
      </c>
      <c r="FA320" s="7">
        <f t="shared" si="972"/>
        <v>1</v>
      </c>
      <c r="FB320" s="7">
        <f t="shared" si="973"/>
        <v>1</v>
      </c>
      <c r="FC320" s="7">
        <f t="shared" si="974"/>
        <v>1</v>
      </c>
      <c r="FD320" s="7">
        <f t="shared" si="975"/>
        <v>1</v>
      </c>
      <c r="FE320" s="7">
        <f t="shared" si="976"/>
        <v>1</v>
      </c>
      <c r="FF320" s="7">
        <f t="shared" si="977"/>
        <v>0</v>
      </c>
      <c r="FG320" s="7">
        <f t="shared" si="978"/>
        <v>1</v>
      </c>
      <c r="FH320" s="7">
        <f t="shared" si="979"/>
        <v>1</v>
      </c>
      <c r="FI320" s="7">
        <f t="shared" si="980"/>
        <v>0</v>
      </c>
      <c r="FJ320" s="7">
        <f t="shared" si="981"/>
        <v>0</v>
      </c>
      <c r="FK320" s="7">
        <f t="shared" si="982"/>
        <v>1</v>
      </c>
      <c r="FL320" s="7">
        <f>+Data[[#This Row],[¿El agente gestiona la oferta según la campaña vigente?48]]</f>
        <v>1</v>
      </c>
      <c r="FM320" s="7">
        <f t="shared" si="983"/>
        <v>1</v>
      </c>
      <c r="FN320" s="7">
        <f t="shared" si="984"/>
        <v>1</v>
      </c>
      <c r="FO320" s="7">
        <f t="shared" si="985"/>
        <v>1</v>
      </c>
      <c r="FP320" s="7">
        <f t="shared" si="986"/>
        <v>1</v>
      </c>
      <c r="FQ320" s="7">
        <f t="shared" si="987"/>
        <v>1</v>
      </c>
      <c r="FR320" s="7">
        <f>+Data[[#This Row],[¿El agente registra correctamente todas las interacciones?52]]</f>
        <v>1</v>
      </c>
      <c r="FS320" s="7">
        <f t="shared" si="988"/>
        <v>0</v>
      </c>
      <c r="FT320" s="7">
        <f t="shared" si="989"/>
        <v>1</v>
      </c>
      <c r="FU320" s="7">
        <f>+Data[[#This Row],[¿El agente confirma la titularidad del cliente adecuadamente?53]]</f>
        <v>1</v>
      </c>
      <c r="FV320" s="242">
        <f t="shared" si="990"/>
        <v>1</v>
      </c>
      <c r="FW320" s="242">
        <f t="shared" si="991"/>
        <v>1</v>
      </c>
      <c r="FX320" s="7">
        <f t="shared" si="992"/>
        <v>1</v>
      </c>
      <c r="FY320" s="242">
        <f t="shared" si="993"/>
        <v>1</v>
      </c>
      <c r="FZ320" s="7">
        <f>+Data[[#This Row],[¿El agente evita compartir información sensible?56]]</f>
        <v>1</v>
      </c>
      <c r="GA320" s="7">
        <f t="shared" si="994"/>
        <v>1</v>
      </c>
      <c r="GB320" s="7">
        <f t="shared" si="995"/>
        <v>0.1</v>
      </c>
      <c r="GC320" s="7">
        <f t="shared" si="996"/>
        <v>0.3</v>
      </c>
      <c r="GD320" s="234">
        <f t="shared" si="997"/>
        <v>0</v>
      </c>
      <c r="GE320" s="234">
        <f t="shared" si="998"/>
        <v>0.3</v>
      </c>
      <c r="GF320" s="7">
        <f t="shared" si="999"/>
        <v>0.7</v>
      </c>
      <c r="GG320">
        <f>1</f>
        <v>1</v>
      </c>
      <c r="GH320">
        <f t="shared" si="1000"/>
        <v>1</v>
      </c>
      <c r="GI320" t="str">
        <f t="shared" si="1001"/>
        <v/>
      </c>
      <c r="GJ320" t="str">
        <f t="shared" si="1002"/>
        <v/>
      </c>
      <c r="GK320" t="str">
        <f t="shared" si="1003"/>
        <v/>
      </c>
      <c r="GN320" t="str">
        <f t="shared" si="1004"/>
        <v/>
      </c>
      <c r="GO320" t="str">
        <f t="shared" si="1005"/>
        <v/>
      </c>
      <c r="GP320" t="str">
        <f t="shared" si="1006"/>
        <v/>
      </c>
      <c r="GQ320" t="str">
        <f t="shared" si="1007"/>
        <v/>
      </c>
      <c r="GR320" t="str">
        <f t="shared" si="1008"/>
        <v/>
      </c>
      <c r="GS320" t="str">
        <f t="shared" si="1009"/>
        <v/>
      </c>
      <c r="GT320" t="str">
        <f t="shared" si="1010"/>
        <v/>
      </c>
      <c r="GU320" t="e">
        <f>IF(#REF!="No",#REF!,"")</f>
        <v>#REF!</v>
      </c>
      <c r="GV320" t="str">
        <f t="shared" si="1011"/>
        <v/>
      </c>
      <c r="GW320" t="str">
        <f t="shared" si="1012"/>
        <v/>
      </c>
      <c r="GX320" t="str">
        <f t="shared" si="1013"/>
        <v/>
      </c>
      <c r="GY320" t="str">
        <f t="shared" si="1014"/>
        <v/>
      </c>
      <c r="GZ320" t="str">
        <f t="shared" si="1015"/>
        <v/>
      </c>
      <c r="HA320" t="str">
        <f t="shared" si="1016"/>
        <v/>
      </c>
      <c r="HB320" t="str">
        <f t="shared" si="1017"/>
        <v/>
      </c>
      <c r="HC320" t="str">
        <f t="shared" si="1018"/>
        <v/>
      </c>
      <c r="HD320" t="str">
        <f t="shared" si="1019"/>
        <v/>
      </c>
      <c r="HE320" t="str">
        <f t="shared" si="1020"/>
        <v/>
      </c>
      <c r="HF320" t="str">
        <f t="shared" si="1021"/>
        <v/>
      </c>
      <c r="HG320" t="str">
        <f t="shared" si="1022"/>
        <v/>
      </c>
      <c r="HH320" t="str">
        <f t="shared" si="1023"/>
        <v/>
      </c>
      <c r="HI320" t="str">
        <f t="shared" si="1024"/>
        <v/>
      </c>
      <c r="HJ320" t="str">
        <f t="shared" si="1025"/>
        <v/>
      </c>
      <c r="HK320" t="str">
        <f t="shared" si="1026"/>
        <v/>
      </c>
      <c r="HL320" t="str">
        <f t="shared" si="1027"/>
        <v/>
      </c>
      <c r="HM320" t="str">
        <f t="shared" si="1028"/>
        <v/>
      </c>
      <c r="HN320" t="str">
        <f t="shared" si="1029"/>
        <v/>
      </c>
      <c r="HO320" t="str">
        <f t="shared" si="1030"/>
        <v/>
      </c>
      <c r="HP320" t="str">
        <f t="shared" si="1031"/>
        <v/>
      </c>
      <c r="HQ320" t="e">
        <f>IF(#REF!="No",#REF!,"")</f>
        <v>#REF!</v>
      </c>
      <c r="HR320" t="e">
        <f>IF(#REF!="No",#REF!,"")</f>
        <v>#REF!</v>
      </c>
      <c r="HS320" t="str">
        <f t="shared" si="1032"/>
        <v/>
      </c>
      <c r="HT320" t="str">
        <f t="shared" si="1033"/>
        <v/>
      </c>
      <c r="HU320" t="str">
        <f t="shared" si="1034"/>
        <v xml:space="preserve">¿El agente indaga o sondea adecuadamente las necesidades del cliente? </v>
      </c>
      <c r="HV320" t="str">
        <f t="shared" si="1035"/>
        <v/>
      </c>
      <c r="HW320" t="str">
        <f t="shared" si="1036"/>
        <v/>
      </c>
      <c r="HX320" t="str">
        <f t="shared" si="1037"/>
        <v xml:space="preserve">¿El agente maneja correctamente las objeciones del cliente? </v>
      </c>
      <c r="HY320" t="str">
        <f t="shared" si="1038"/>
        <v/>
      </c>
      <c r="HZ320" t="str">
        <f t="shared" si="1039"/>
        <v/>
      </c>
      <c r="IA320" t="str">
        <f t="shared" si="1040"/>
        <v/>
      </c>
      <c r="IB320" t="str">
        <f t="shared" si="1041"/>
        <v/>
      </c>
      <c r="IC320" t="str">
        <f t="shared" si="1042"/>
        <v/>
      </c>
      <c r="ID320" t="str">
        <f t="shared" si="1043"/>
        <v/>
      </c>
      <c r="IE320" t="str">
        <f t="shared" si="1044"/>
        <v/>
      </c>
      <c r="IF320" t="str">
        <f t="shared" si="1045"/>
        <v/>
      </c>
      <c r="IG320" t="str">
        <f t="shared" si="1046"/>
        <v/>
      </c>
      <c r="IH320" t="str">
        <f>A320&amp;" "&amp;F320&amp;" "&amp;Data[[#This Row],[mes]]</f>
        <v>Gladis Peralta Mendoza Outbound jun-26</v>
      </c>
      <c r="II320">
        <f t="shared" si="1050"/>
        <v>1</v>
      </c>
      <c r="IJ320">
        <f t="shared" si="1048"/>
        <v>1</v>
      </c>
      <c r="IK320">
        <f>IF(Data[[#This Row],[Muestra Critica]]&gt;0,Data[[#This Row],[Muestra Critica]],"")</f>
        <v>1</v>
      </c>
      <c r="IL320">
        <f>IF(IK320="","",COUNTIF($IK$3:$IK736,IK320))</f>
        <v>397</v>
      </c>
      <c r="IM320">
        <f t="shared" si="1049"/>
        <v>0</v>
      </c>
      <c r="IN320" t="str">
        <f t="shared" si="839"/>
        <v>jun-26</v>
      </c>
      <c r="IS320" t="str">
        <f ca="1">IFERROR(_xlfn.XLOOKUP(A:A,HC!B:B,HC!E:E,,0),0)</f>
        <v>&gt; 60 dias</v>
      </c>
    </row>
    <row r="321" spans="1:253" ht="15.5">
      <c r="A321" s="235" t="s">
        <v>329</v>
      </c>
      <c r="B321" s="235">
        <v>69984899</v>
      </c>
      <c r="C321" s="236">
        <v>46195</v>
      </c>
      <c r="D321" s="235" t="s">
        <v>527</v>
      </c>
      <c r="E321" s="205" t="s">
        <v>434</v>
      </c>
      <c r="F321" s="235" t="s">
        <v>32</v>
      </c>
      <c r="G321" s="235" t="s">
        <v>436</v>
      </c>
      <c r="H321" s="235" t="s">
        <v>526</v>
      </c>
      <c r="I321" s="237" t="s">
        <v>447</v>
      </c>
      <c r="J321" s="78" t="s">
        <v>33</v>
      </c>
      <c r="K321" s="78" t="s">
        <v>33</v>
      </c>
      <c r="L321" s="78" t="s">
        <v>33</v>
      </c>
      <c r="M321" s="78" t="s">
        <v>33</v>
      </c>
      <c r="N321" s="78" t="s">
        <v>33</v>
      </c>
      <c r="O321" s="78" t="s">
        <v>33</v>
      </c>
      <c r="P321" s="78" t="s">
        <v>33</v>
      </c>
      <c r="Q321" s="78" t="s">
        <v>33</v>
      </c>
      <c r="R321" s="78" t="s">
        <v>33</v>
      </c>
      <c r="S321" s="78" t="s">
        <v>33</v>
      </c>
      <c r="T321" s="78" t="s">
        <v>33</v>
      </c>
      <c r="U321" s="78" t="s">
        <v>33</v>
      </c>
      <c r="V321" s="78" t="s">
        <v>33</v>
      </c>
      <c r="W321" s="78" t="s">
        <v>33</v>
      </c>
      <c r="X321" s="78" t="s">
        <v>33</v>
      </c>
      <c r="Y321" t="s">
        <v>33</v>
      </c>
      <c r="Z321" t="s">
        <v>33</v>
      </c>
      <c r="AA321" t="s">
        <v>33</v>
      </c>
      <c r="AB321" t="s">
        <v>33</v>
      </c>
      <c r="AC321" t="s">
        <v>33</v>
      </c>
      <c r="AD321" t="s">
        <v>33</v>
      </c>
      <c r="AE321" t="s">
        <v>33</v>
      </c>
      <c r="AF321" t="s">
        <v>33</v>
      </c>
      <c r="AG321" t="s">
        <v>33</v>
      </c>
      <c r="AH321" t="s">
        <v>33</v>
      </c>
      <c r="AI321" t="s">
        <v>33</v>
      </c>
      <c r="AJ321" t="s">
        <v>33</v>
      </c>
      <c r="AK321" t="s">
        <v>33</v>
      </c>
      <c r="AL321" t="s">
        <v>33</v>
      </c>
      <c r="AM321" t="s">
        <v>33</v>
      </c>
      <c r="AN321" t="s">
        <v>33</v>
      </c>
      <c r="AO321" t="s">
        <v>33</v>
      </c>
      <c r="AP321" t="s">
        <v>33</v>
      </c>
      <c r="AQ321" s="169" t="s">
        <v>33</v>
      </c>
      <c r="AR321" t="s">
        <v>33</v>
      </c>
      <c r="AS321" t="s">
        <v>33</v>
      </c>
      <c r="AT321" t="s">
        <v>33</v>
      </c>
      <c r="AU321" t="s">
        <v>33</v>
      </c>
      <c r="AV321" t="s">
        <v>33</v>
      </c>
      <c r="AW321" t="s">
        <v>34</v>
      </c>
      <c r="AX321" t="s">
        <v>33</v>
      </c>
      <c r="AY321" t="s">
        <v>33</v>
      </c>
      <c r="AZ321" t="s">
        <v>33</v>
      </c>
      <c r="BA321" t="s">
        <v>33</v>
      </c>
      <c r="BB321" t="s">
        <v>33</v>
      </c>
      <c r="BC321" t="s">
        <v>33</v>
      </c>
      <c r="BD321" t="s">
        <v>33</v>
      </c>
      <c r="BE321" t="s">
        <v>33</v>
      </c>
      <c r="BF321" t="s">
        <v>33</v>
      </c>
      <c r="BH321" s="233" t="str">
        <f>Data[[#This Row],[Tipo de Muestra]]</f>
        <v>Critica</v>
      </c>
      <c r="BK321">
        <f t="shared" si="883"/>
        <v>1</v>
      </c>
      <c r="BL321">
        <f t="shared" si="884"/>
        <v>1</v>
      </c>
      <c r="BM321">
        <f t="shared" si="885"/>
        <v>1</v>
      </c>
      <c r="BN321">
        <f t="shared" si="886"/>
        <v>1</v>
      </c>
      <c r="BO321">
        <f t="shared" si="887"/>
        <v>1</v>
      </c>
      <c r="BP321">
        <f t="shared" si="888"/>
        <v>1</v>
      </c>
      <c r="BQ321">
        <f t="shared" si="889"/>
        <v>1</v>
      </c>
      <c r="BR321">
        <f t="shared" si="890"/>
        <v>1</v>
      </c>
      <c r="BS321">
        <f t="shared" si="891"/>
        <v>1</v>
      </c>
      <c r="BT321">
        <f t="shared" si="892"/>
        <v>1</v>
      </c>
      <c r="BU321">
        <f t="shared" si="893"/>
        <v>1</v>
      </c>
      <c r="BV321">
        <f t="shared" si="894"/>
        <v>1</v>
      </c>
      <c r="BW321">
        <f t="shared" si="895"/>
        <v>1</v>
      </c>
      <c r="BX321">
        <f t="shared" si="896"/>
        <v>1</v>
      </c>
      <c r="BY321">
        <f t="shared" si="897"/>
        <v>1</v>
      </c>
      <c r="BZ321">
        <f t="shared" si="898"/>
        <v>1</v>
      </c>
      <c r="CA321">
        <f t="shared" si="899"/>
        <v>1</v>
      </c>
      <c r="CB321">
        <f t="shared" si="900"/>
        <v>1</v>
      </c>
      <c r="CC321">
        <f t="shared" si="901"/>
        <v>1</v>
      </c>
      <c r="CD321">
        <f t="shared" si="902"/>
        <v>1</v>
      </c>
      <c r="CE321">
        <f t="shared" si="903"/>
        <v>1</v>
      </c>
      <c r="CF321">
        <f t="shared" si="904"/>
        <v>1</v>
      </c>
      <c r="CG321">
        <f t="shared" si="905"/>
        <v>1</v>
      </c>
      <c r="CH321">
        <f t="shared" si="906"/>
        <v>1</v>
      </c>
      <c r="CI321">
        <f t="shared" si="907"/>
        <v>1</v>
      </c>
      <c r="CJ321">
        <f t="shared" si="908"/>
        <v>1</v>
      </c>
      <c r="CK321">
        <f t="shared" si="909"/>
        <v>1</v>
      </c>
      <c r="CL321">
        <f t="shared" si="910"/>
        <v>1</v>
      </c>
      <c r="CM321">
        <f t="shared" si="911"/>
        <v>1</v>
      </c>
      <c r="CN321">
        <f t="shared" si="912"/>
        <v>1</v>
      </c>
      <c r="CO321">
        <f t="shared" si="913"/>
        <v>1</v>
      </c>
      <c r="CP321">
        <f t="shared" si="914"/>
        <v>1</v>
      </c>
      <c r="CQ321">
        <f t="shared" si="915"/>
        <v>1</v>
      </c>
      <c r="CR321">
        <f t="shared" si="916"/>
        <v>1</v>
      </c>
      <c r="CS321">
        <f t="shared" si="917"/>
        <v>1</v>
      </c>
      <c r="CT321">
        <f t="shared" si="918"/>
        <v>1</v>
      </c>
      <c r="CU321">
        <f t="shared" si="919"/>
        <v>1</v>
      </c>
      <c r="CV321">
        <f t="shared" si="920"/>
        <v>1</v>
      </c>
      <c r="CW321">
        <f t="shared" si="921"/>
        <v>0</v>
      </c>
      <c r="CX321">
        <f t="shared" si="922"/>
        <v>1</v>
      </c>
      <c r="CY321">
        <f t="shared" si="923"/>
        <v>1</v>
      </c>
      <c r="CZ321">
        <f t="shared" si="924"/>
        <v>1</v>
      </c>
      <c r="DA321">
        <f t="shared" si="925"/>
        <v>1</v>
      </c>
      <c r="DB321">
        <f t="shared" si="926"/>
        <v>1</v>
      </c>
      <c r="DC321">
        <f t="shared" si="927"/>
        <v>1</v>
      </c>
      <c r="DD321">
        <f t="shared" si="928"/>
        <v>1</v>
      </c>
      <c r="DE321">
        <f t="shared" si="929"/>
        <v>1</v>
      </c>
      <c r="DF321">
        <f t="shared" si="930"/>
        <v>1</v>
      </c>
      <c r="DG321">
        <f t="shared" si="931"/>
        <v>1</v>
      </c>
      <c r="DH321" s="7">
        <f t="shared" si="932"/>
        <v>0.15</v>
      </c>
      <c r="DI321" s="7">
        <f t="shared" si="933"/>
        <v>0.15</v>
      </c>
      <c r="DJ321" s="7">
        <f t="shared" si="934"/>
        <v>0.15</v>
      </c>
      <c r="DK321" s="7">
        <f t="shared" si="935"/>
        <v>0.15</v>
      </c>
      <c r="DL321" s="7">
        <f t="shared" si="936"/>
        <v>0.3</v>
      </c>
      <c r="DM321" s="7">
        <f t="shared" si="937"/>
        <v>0.3</v>
      </c>
      <c r="DN321" s="7">
        <f t="shared" si="938"/>
        <v>0.3</v>
      </c>
      <c r="DO321" s="7">
        <f t="shared" si="939"/>
        <v>0.3</v>
      </c>
      <c r="DP321" s="7">
        <f>IF(MIN(Data[[#This Row],[¿El agente demuestra escucha activa durante la gestión?6]:[¿El agente parafrasea para confirmar entendimiento?9]])=0,0,30%)</f>
        <v>0.3</v>
      </c>
      <c r="DQ321" s="7">
        <f t="shared" si="940"/>
        <v>0.3</v>
      </c>
      <c r="DR321" s="7">
        <f t="shared" si="941"/>
        <v>0.3</v>
      </c>
      <c r="DS321" s="7">
        <f t="shared" si="942"/>
        <v>0.3</v>
      </c>
      <c r="DT321" s="7">
        <f t="shared" si="943"/>
        <v>0.3</v>
      </c>
      <c r="DU321" s="7">
        <f>IF(MIN(Data[[#This Row],[¿El agente adapta su comunicación al cliente?11]:[¿El agente utiliza el plural corporativo correctamente?14]])=0,0,30%)</f>
        <v>0.3</v>
      </c>
      <c r="DV321" s="7">
        <f t="shared" si="944"/>
        <v>0.25</v>
      </c>
      <c r="DW321" s="7">
        <f t="shared" si="945"/>
        <v>0.25</v>
      </c>
      <c r="DX321" s="7">
        <f t="shared" si="946"/>
        <v>1</v>
      </c>
      <c r="DY321" s="7">
        <f t="shared" si="947"/>
        <v>1</v>
      </c>
      <c r="DZ321" s="7">
        <f t="shared" si="948"/>
        <v>1</v>
      </c>
      <c r="EA321" s="7">
        <f t="shared" si="949"/>
        <v>1</v>
      </c>
      <c r="EB321" s="7">
        <f t="shared" si="950"/>
        <v>1</v>
      </c>
      <c r="EC321" s="7">
        <f t="shared" si="951"/>
        <v>1</v>
      </c>
      <c r="ED321" s="7">
        <f t="shared" si="952"/>
        <v>1</v>
      </c>
      <c r="EE321" s="7">
        <f t="shared" si="953"/>
        <v>1</v>
      </c>
      <c r="EF321" s="7">
        <f>IF(SUM(Data[[#This Row],[¿El agente presenta correctamente los beneficios del producto?23]:[¿El agente comunica beneficios emocionales al cliente?24]])=200%,100%,0%)</f>
        <v>1</v>
      </c>
      <c r="EG321" s="7">
        <f t="shared" si="954"/>
        <v>1</v>
      </c>
      <c r="EH321" s="7">
        <f t="shared" si="955"/>
        <v>1</v>
      </c>
      <c r="EI321" s="7">
        <f t="shared" si="956"/>
        <v>1</v>
      </c>
      <c r="EJ321" s="7">
        <f t="shared" si="957"/>
        <v>1</v>
      </c>
      <c r="EK321" s="7">
        <f t="shared" si="958"/>
        <v>1</v>
      </c>
      <c r="EL321" s="7">
        <f>+Data[[#This Row],[¿El agente explica los términos y condiciones del servicio?28]]</f>
        <v>1</v>
      </c>
      <c r="EM321" s="7">
        <f t="shared" si="959"/>
        <v>1</v>
      </c>
      <c r="EN321" s="7">
        <f>+Data[[#This Row],[¿El agente identifica correctamente la solicitud del cliente? 2]]</f>
        <v>1</v>
      </c>
      <c r="EO321" s="7">
        <f t="shared" si="960"/>
        <v>1</v>
      </c>
      <c r="EP321" s="7">
        <f t="shared" si="961"/>
        <v>1</v>
      </c>
      <c r="EQ321" s="7">
        <f t="shared" si="962"/>
        <v>1</v>
      </c>
      <c r="ER321" s="7">
        <f t="shared" si="963"/>
        <v>1</v>
      </c>
      <c r="ES321" s="7">
        <f t="shared" si="964"/>
        <v>1</v>
      </c>
      <c r="ET321" s="7">
        <f t="shared" si="965"/>
        <v>1</v>
      </c>
      <c r="EU321" s="7">
        <f t="shared" si="966"/>
        <v>1</v>
      </c>
      <c r="EV321" s="7">
        <f t="shared" si="967"/>
        <v>1</v>
      </c>
      <c r="EW321" s="7">
        <f t="shared" si="968"/>
        <v>1</v>
      </c>
      <c r="EX321" s="7">
        <f t="shared" si="969"/>
        <v>1</v>
      </c>
      <c r="EY321" s="7">
        <f t="shared" si="970"/>
        <v>1</v>
      </c>
      <c r="EZ321" s="7">
        <f t="shared" si="971"/>
        <v>1</v>
      </c>
      <c r="FA321" s="7">
        <f t="shared" si="972"/>
        <v>1</v>
      </c>
      <c r="FB321" s="7">
        <f t="shared" si="973"/>
        <v>1</v>
      </c>
      <c r="FC321" s="7">
        <f t="shared" si="974"/>
        <v>1</v>
      </c>
      <c r="FD321" s="7">
        <f t="shared" si="975"/>
        <v>1</v>
      </c>
      <c r="FE321" s="7">
        <f t="shared" si="976"/>
        <v>1</v>
      </c>
      <c r="FF321" s="7">
        <f t="shared" si="977"/>
        <v>1</v>
      </c>
      <c r="FG321" s="7">
        <f t="shared" si="978"/>
        <v>1</v>
      </c>
      <c r="FH321" s="7">
        <f t="shared" si="979"/>
        <v>1</v>
      </c>
      <c r="FI321" s="7">
        <f t="shared" si="980"/>
        <v>0</v>
      </c>
      <c r="FJ321" s="7">
        <f t="shared" si="981"/>
        <v>0</v>
      </c>
      <c r="FK321" s="7">
        <f t="shared" si="982"/>
        <v>1</v>
      </c>
      <c r="FL321" s="7">
        <f>+Data[[#This Row],[¿El agente gestiona la oferta según la campaña vigente?48]]</f>
        <v>1</v>
      </c>
      <c r="FM321" s="7">
        <f t="shared" si="983"/>
        <v>1</v>
      </c>
      <c r="FN321" s="7">
        <f t="shared" si="984"/>
        <v>1</v>
      </c>
      <c r="FO321" s="7">
        <f t="shared" si="985"/>
        <v>1</v>
      </c>
      <c r="FP321" s="7">
        <f t="shared" si="986"/>
        <v>1</v>
      </c>
      <c r="FQ321" s="7">
        <f t="shared" si="987"/>
        <v>1</v>
      </c>
      <c r="FR321" s="7">
        <f>+Data[[#This Row],[¿El agente registra correctamente todas las interacciones?52]]</f>
        <v>1</v>
      </c>
      <c r="FS321" s="7">
        <f t="shared" si="988"/>
        <v>0</v>
      </c>
      <c r="FT321" s="7">
        <f t="shared" si="989"/>
        <v>1</v>
      </c>
      <c r="FU321" s="7">
        <f>+Data[[#This Row],[¿El agente confirma la titularidad del cliente adecuadamente?53]]</f>
        <v>1</v>
      </c>
      <c r="FV321" s="242">
        <f t="shared" si="990"/>
        <v>1</v>
      </c>
      <c r="FW321" s="242">
        <f t="shared" si="991"/>
        <v>1</v>
      </c>
      <c r="FX321" s="7">
        <f t="shared" si="992"/>
        <v>1</v>
      </c>
      <c r="FY321" s="242">
        <f t="shared" si="993"/>
        <v>1</v>
      </c>
      <c r="FZ321" s="7">
        <f>+Data[[#This Row],[¿El agente evita compartir información sensible?56]]</f>
        <v>1</v>
      </c>
      <c r="GA321" s="7">
        <f t="shared" si="994"/>
        <v>1</v>
      </c>
      <c r="GB321" s="7">
        <f t="shared" si="995"/>
        <v>0.1</v>
      </c>
      <c r="GC321" s="7">
        <f t="shared" si="996"/>
        <v>0.3</v>
      </c>
      <c r="GD321" s="234">
        <f t="shared" si="997"/>
        <v>0</v>
      </c>
      <c r="GE321" s="234">
        <f t="shared" si="998"/>
        <v>0.3</v>
      </c>
      <c r="GF321" s="7">
        <f t="shared" si="999"/>
        <v>0.7</v>
      </c>
      <c r="GG321">
        <f>1</f>
        <v>1</v>
      </c>
      <c r="GH321">
        <f t="shared" si="1000"/>
        <v>1</v>
      </c>
      <c r="GI321" t="str">
        <f t="shared" si="1001"/>
        <v/>
      </c>
      <c r="GJ321" t="str">
        <f t="shared" si="1002"/>
        <v/>
      </c>
      <c r="GK321" t="str">
        <f t="shared" si="1003"/>
        <v/>
      </c>
      <c r="GN321" t="str">
        <f t="shared" si="1004"/>
        <v/>
      </c>
      <c r="GO321" t="str">
        <f t="shared" si="1005"/>
        <v/>
      </c>
      <c r="GP321" t="str">
        <f t="shared" si="1006"/>
        <v/>
      </c>
      <c r="GQ321" t="str">
        <f t="shared" si="1007"/>
        <v/>
      </c>
      <c r="GR321" t="str">
        <f t="shared" si="1008"/>
        <v/>
      </c>
      <c r="GS321" t="str">
        <f t="shared" si="1009"/>
        <v/>
      </c>
      <c r="GT321" t="str">
        <f t="shared" si="1010"/>
        <v/>
      </c>
      <c r="GU321" t="e">
        <f>IF(#REF!="No",#REF!,"")</f>
        <v>#REF!</v>
      </c>
      <c r="GV321" t="str">
        <f t="shared" si="1011"/>
        <v/>
      </c>
      <c r="GW321" t="str">
        <f t="shared" si="1012"/>
        <v/>
      </c>
      <c r="GX321" t="str">
        <f t="shared" si="1013"/>
        <v/>
      </c>
      <c r="GY321" t="str">
        <f t="shared" si="1014"/>
        <v/>
      </c>
      <c r="GZ321" t="str">
        <f t="shared" si="1015"/>
        <v/>
      </c>
      <c r="HA321" t="str">
        <f t="shared" si="1016"/>
        <v/>
      </c>
      <c r="HB321" t="str">
        <f t="shared" si="1017"/>
        <v/>
      </c>
      <c r="HC321" t="str">
        <f t="shared" si="1018"/>
        <v/>
      </c>
      <c r="HD321" t="str">
        <f t="shared" si="1019"/>
        <v/>
      </c>
      <c r="HE321" t="str">
        <f t="shared" si="1020"/>
        <v/>
      </c>
      <c r="HF321" t="str">
        <f t="shared" si="1021"/>
        <v/>
      </c>
      <c r="HG321" t="str">
        <f t="shared" si="1022"/>
        <v/>
      </c>
      <c r="HH321" t="str">
        <f t="shared" si="1023"/>
        <v/>
      </c>
      <c r="HI321" t="str">
        <f t="shared" si="1024"/>
        <v/>
      </c>
      <c r="HJ321" t="str">
        <f t="shared" si="1025"/>
        <v/>
      </c>
      <c r="HK321" t="str">
        <f t="shared" si="1026"/>
        <v/>
      </c>
      <c r="HL321" t="str">
        <f t="shared" si="1027"/>
        <v/>
      </c>
      <c r="HM321" t="str">
        <f t="shared" si="1028"/>
        <v/>
      </c>
      <c r="HN321" t="str">
        <f t="shared" si="1029"/>
        <v/>
      </c>
      <c r="HO321" t="str">
        <f t="shared" si="1030"/>
        <v/>
      </c>
      <c r="HP321" t="str">
        <f t="shared" si="1031"/>
        <v/>
      </c>
      <c r="HQ321" t="e">
        <f>IF(#REF!="No",#REF!,"")</f>
        <v>#REF!</v>
      </c>
      <c r="HR321" t="e">
        <f>IF(#REF!="No",#REF!,"")</f>
        <v>#REF!</v>
      </c>
      <c r="HS321" t="str">
        <f t="shared" si="1032"/>
        <v/>
      </c>
      <c r="HT321" t="str">
        <f t="shared" si="1033"/>
        <v/>
      </c>
      <c r="HU321" t="str">
        <f t="shared" si="1034"/>
        <v/>
      </c>
      <c r="HV321" t="str">
        <f t="shared" si="1035"/>
        <v/>
      </c>
      <c r="HW321" t="str">
        <f t="shared" si="1036"/>
        <v/>
      </c>
      <c r="HX321" t="str">
        <f t="shared" si="1037"/>
        <v xml:space="preserve">¿El agente maneja correctamente las objeciones del cliente? </v>
      </c>
      <c r="HY321" t="str">
        <f t="shared" si="1038"/>
        <v/>
      </c>
      <c r="HZ321" t="str">
        <f t="shared" si="1039"/>
        <v/>
      </c>
      <c r="IA321" t="str">
        <f t="shared" si="1040"/>
        <v/>
      </c>
      <c r="IB321" t="str">
        <f t="shared" si="1041"/>
        <v/>
      </c>
      <c r="IC321" t="str">
        <f t="shared" si="1042"/>
        <v/>
      </c>
      <c r="ID321" t="str">
        <f t="shared" si="1043"/>
        <v/>
      </c>
      <c r="IE321" t="str">
        <f t="shared" si="1044"/>
        <v/>
      </c>
      <c r="IF321" t="str">
        <f t="shared" si="1045"/>
        <v/>
      </c>
      <c r="IG321" t="str">
        <f t="shared" si="1046"/>
        <v/>
      </c>
      <c r="IH321" t="str">
        <f>A321&amp;" "&amp;F321&amp;" "&amp;Data[[#This Row],[mes]]</f>
        <v>Ediany Yatzury Simons Delgado Outbound jun-26</v>
      </c>
      <c r="II321">
        <f t="shared" si="1050"/>
        <v>1</v>
      </c>
      <c r="IJ321">
        <f t="shared" si="1048"/>
        <v>1</v>
      </c>
      <c r="IK321">
        <f>IF(Data[[#This Row],[Muestra Critica]]&gt;0,Data[[#This Row],[Muestra Critica]],"")</f>
        <v>1</v>
      </c>
      <c r="IL321">
        <f>IF(IK321="","",COUNTIF($IK$3:$IK737,IK321))</f>
        <v>397</v>
      </c>
      <c r="IM321">
        <f t="shared" si="1049"/>
        <v>0</v>
      </c>
      <c r="IN321" t="str">
        <f t="shared" si="839"/>
        <v>jun-26</v>
      </c>
      <c r="IS321" t="str">
        <f ca="1">IFERROR(_xlfn.XLOOKUP(A:A,HC!B:B,HC!E:E,,0),0)</f>
        <v>&gt; 60 dias</v>
      </c>
    </row>
    <row r="322" spans="1:253" ht="15.5">
      <c r="A322" s="235" t="s">
        <v>331</v>
      </c>
      <c r="B322" s="235">
        <v>68795869</v>
      </c>
      <c r="C322" s="236">
        <v>46195</v>
      </c>
      <c r="D322" s="235" t="s">
        <v>527</v>
      </c>
      <c r="E322" s="205" t="s">
        <v>434</v>
      </c>
      <c r="F322" s="235" t="s">
        <v>32</v>
      </c>
      <c r="G322" s="235" t="s">
        <v>436</v>
      </c>
      <c r="H322" s="235" t="s">
        <v>526</v>
      </c>
      <c r="I322" s="237" t="s">
        <v>447</v>
      </c>
      <c r="J322" s="78" t="s">
        <v>33</v>
      </c>
      <c r="K322" s="78" t="s">
        <v>33</v>
      </c>
      <c r="L322" s="78" t="s">
        <v>33</v>
      </c>
      <c r="M322" s="78" t="s">
        <v>33</v>
      </c>
      <c r="N322" s="78" t="s">
        <v>33</v>
      </c>
      <c r="O322" s="78" t="s">
        <v>33</v>
      </c>
      <c r="P322" s="78" t="s">
        <v>33</v>
      </c>
      <c r="Q322" s="78" t="s">
        <v>33</v>
      </c>
      <c r="R322" s="78" t="s">
        <v>33</v>
      </c>
      <c r="S322" s="78" t="s">
        <v>33</v>
      </c>
      <c r="T322" s="78" t="s">
        <v>33</v>
      </c>
      <c r="U322" s="78" t="s">
        <v>33</v>
      </c>
      <c r="V322" s="78" t="s">
        <v>33</v>
      </c>
      <c r="W322" s="78" t="s">
        <v>33</v>
      </c>
      <c r="X322" s="78" t="s">
        <v>33</v>
      </c>
      <c r="Y322" t="s">
        <v>33</v>
      </c>
      <c r="Z322" t="s">
        <v>33</v>
      </c>
      <c r="AA322" t="s">
        <v>33</v>
      </c>
      <c r="AB322" t="s">
        <v>33</v>
      </c>
      <c r="AC322" t="s">
        <v>33</v>
      </c>
      <c r="AD322" t="s">
        <v>33</v>
      </c>
      <c r="AE322" t="s">
        <v>33</v>
      </c>
      <c r="AF322" t="s">
        <v>33</v>
      </c>
      <c r="AG322" t="s">
        <v>33</v>
      </c>
      <c r="AH322" t="s">
        <v>33</v>
      </c>
      <c r="AI322" t="s">
        <v>33</v>
      </c>
      <c r="AJ322" t="s">
        <v>33</v>
      </c>
      <c r="AK322" t="s">
        <v>33</v>
      </c>
      <c r="AL322" t="s">
        <v>33</v>
      </c>
      <c r="AM322" t="s">
        <v>33</v>
      </c>
      <c r="AN322" t="s">
        <v>33</v>
      </c>
      <c r="AO322" t="s">
        <v>33</v>
      </c>
      <c r="AP322" t="s">
        <v>33</v>
      </c>
      <c r="AQ322" s="169" t="s">
        <v>33</v>
      </c>
      <c r="AR322" t="s">
        <v>33</v>
      </c>
      <c r="AS322" t="s">
        <v>33</v>
      </c>
      <c r="AT322" t="s">
        <v>33</v>
      </c>
      <c r="AU322" t="s">
        <v>33</v>
      </c>
      <c r="AV322" t="s">
        <v>33</v>
      </c>
      <c r="AW322" t="s">
        <v>34</v>
      </c>
      <c r="AX322" t="s">
        <v>33</v>
      </c>
      <c r="AY322" t="s">
        <v>33</v>
      </c>
      <c r="AZ322" t="s">
        <v>33</v>
      </c>
      <c r="BA322" t="s">
        <v>33</v>
      </c>
      <c r="BB322" t="s">
        <v>33</v>
      </c>
      <c r="BC322" t="s">
        <v>33</v>
      </c>
      <c r="BD322" t="s">
        <v>33</v>
      </c>
      <c r="BE322" t="s">
        <v>33</v>
      </c>
      <c r="BF322" t="s">
        <v>33</v>
      </c>
      <c r="BH322" s="233" t="str">
        <f>Data[[#This Row],[Tipo de Muestra]]</f>
        <v>Critica</v>
      </c>
      <c r="BK322">
        <f t="shared" si="883"/>
        <v>1</v>
      </c>
      <c r="BL322">
        <f t="shared" si="884"/>
        <v>1</v>
      </c>
      <c r="BM322">
        <f t="shared" si="885"/>
        <v>1</v>
      </c>
      <c r="BN322">
        <f t="shared" si="886"/>
        <v>1</v>
      </c>
      <c r="BO322">
        <f t="shared" si="887"/>
        <v>1</v>
      </c>
      <c r="BP322">
        <f t="shared" si="888"/>
        <v>1</v>
      </c>
      <c r="BQ322">
        <f t="shared" si="889"/>
        <v>1</v>
      </c>
      <c r="BR322">
        <f t="shared" si="890"/>
        <v>1</v>
      </c>
      <c r="BS322">
        <f t="shared" si="891"/>
        <v>1</v>
      </c>
      <c r="BT322">
        <f t="shared" si="892"/>
        <v>1</v>
      </c>
      <c r="BU322">
        <f t="shared" si="893"/>
        <v>1</v>
      </c>
      <c r="BV322">
        <f t="shared" si="894"/>
        <v>1</v>
      </c>
      <c r="BW322">
        <f t="shared" si="895"/>
        <v>1</v>
      </c>
      <c r="BX322">
        <f t="shared" si="896"/>
        <v>1</v>
      </c>
      <c r="BY322">
        <f t="shared" si="897"/>
        <v>1</v>
      </c>
      <c r="BZ322">
        <f t="shared" si="898"/>
        <v>1</v>
      </c>
      <c r="CA322">
        <f t="shared" si="899"/>
        <v>1</v>
      </c>
      <c r="CB322">
        <f t="shared" si="900"/>
        <v>1</v>
      </c>
      <c r="CC322">
        <f t="shared" si="901"/>
        <v>1</v>
      </c>
      <c r="CD322">
        <f t="shared" si="902"/>
        <v>1</v>
      </c>
      <c r="CE322">
        <f t="shared" si="903"/>
        <v>1</v>
      </c>
      <c r="CF322">
        <f t="shared" si="904"/>
        <v>1</v>
      </c>
      <c r="CG322">
        <f t="shared" si="905"/>
        <v>1</v>
      </c>
      <c r="CH322">
        <f t="shared" si="906"/>
        <v>1</v>
      </c>
      <c r="CI322">
        <f t="shared" si="907"/>
        <v>1</v>
      </c>
      <c r="CJ322">
        <f t="shared" si="908"/>
        <v>1</v>
      </c>
      <c r="CK322">
        <f t="shared" si="909"/>
        <v>1</v>
      </c>
      <c r="CL322">
        <f t="shared" si="910"/>
        <v>1</v>
      </c>
      <c r="CM322">
        <f t="shared" si="911"/>
        <v>1</v>
      </c>
      <c r="CN322">
        <f t="shared" si="912"/>
        <v>1</v>
      </c>
      <c r="CO322">
        <f t="shared" si="913"/>
        <v>1</v>
      </c>
      <c r="CP322">
        <f t="shared" si="914"/>
        <v>1</v>
      </c>
      <c r="CQ322">
        <f t="shared" si="915"/>
        <v>1</v>
      </c>
      <c r="CR322">
        <f t="shared" si="916"/>
        <v>1</v>
      </c>
      <c r="CS322">
        <f t="shared" si="917"/>
        <v>1</v>
      </c>
      <c r="CT322">
        <f t="shared" si="918"/>
        <v>1</v>
      </c>
      <c r="CU322">
        <f t="shared" si="919"/>
        <v>1</v>
      </c>
      <c r="CV322">
        <f t="shared" si="920"/>
        <v>1</v>
      </c>
      <c r="CW322">
        <f t="shared" si="921"/>
        <v>0</v>
      </c>
      <c r="CX322">
        <f t="shared" si="922"/>
        <v>1</v>
      </c>
      <c r="CY322">
        <f t="shared" si="923"/>
        <v>1</v>
      </c>
      <c r="CZ322">
        <f t="shared" si="924"/>
        <v>1</v>
      </c>
      <c r="DA322">
        <f t="shared" si="925"/>
        <v>1</v>
      </c>
      <c r="DB322">
        <f t="shared" si="926"/>
        <v>1</v>
      </c>
      <c r="DC322">
        <f t="shared" si="927"/>
        <v>1</v>
      </c>
      <c r="DD322">
        <f t="shared" si="928"/>
        <v>1</v>
      </c>
      <c r="DE322">
        <f t="shared" si="929"/>
        <v>1</v>
      </c>
      <c r="DF322">
        <f t="shared" si="930"/>
        <v>1</v>
      </c>
      <c r="DG322">
        <f t="shared" si="931"/>
        <v>1</v>
      </c>
      <c r="DH322" s="7">
        <f t="shared" si="932"/>
        <v>0.15</v>
      </c>
      <c r="DI322" s="7">
        <f t="shared" si="933"/>
        <v>0.15</v>
      </c>
      <c r="DJ322" s="7">
        <f t="shared" si="934"/>
        <v>0.15</v>
      </c>
      <c r="DK322" s="7">
        <f t="shared" si="935"/>
        <v>0.15</v>
      </c>
      <c r="DL322" s="7">
        <f t="shared" si="936"/>
        <v>0.3</v>
      </c>
      <c r="DM322" s="7">
        <f t="shared" si="937"/>
        <v>0.3</v>
      </c>
      <c r="DN322" s="7">
        <f t="shared" si="938"/>
        <v>0.3</v>
      </c>
      <c r="DO322" s="7">
        <f t="shared" si="939"/>
        <v>0.3</v>
      </c>
      <c r="DP322" s="7">
        <f>IF(MIN(Data[[#This Row],[¿El agente demuestra escucha activa durante la gestión?6]:[¿El agente parafrasea para confirmar entendimiento?9]])=0,0,30%)</f>
        <v>0.3</v>
      </c>
      <c r="DQ322" s="7">
        <f t="shared" si="940"/>
        <v>0.3</v>
      </c>
      <c r="DR322" s="7">
        <f t="shared" si="941"/>
        <v>0.3</v>
      </c>
      <c r="DS322" s="7">
        <f t="shared" si="942"/>
        <v>0.3</v>
      </c>
      <c r="DT322" s="7">
        <f t="shared" si="943"/>
        <v>0.3</v>
      </c>
      <c r="DU322" s="7">
        <f>IF(MIN(Data[[#This Row],[¿El agente adapta su comunicación al cliente?11]:[¿El agente utiliza el plural corporativo correctamente?14]])=0,0,30%)</f>
        <v>0.3</v>
      </c>
      <c r="DV322" s="7">
        <f t="shared" si="944"/>
        <v>0.25</v>
      </c>
      <c r="DW322" s="7">
        <f t="shared" si="945"/>
        <v>0.25</v>
      </c>
      <c r="DX322" s="7">
        <f t="shared" si="946"/>
        <v>1</v>
      </c>
      <c r="DY322" s="7">
        <f t="shared" si="947"/>
        <v>1</v>
      </c>
      <c r="DZ322" s="7">
        <f t="shared" si="948"/>
        <v>1</v>
      </c>
      <c r="EA322" s="7">
        <f t="shared" si="949"/>
        <v>1</v>
      </c>
      <c r="EB322" s="7">
        <f t="shared" si="950"/>
        <v>1</v>
      </c>
      <c r="EC322" s="7">
        <f t="shared" si="951"/>
        <v>1</v>
      </c>
      <c r="ED322" s="7">
        <f t="shared" si="952"/>
        <v>1</v>
      </c>
      <c r="EE322" s="7">
        <f t="shared" si="953"/>
        <v>1</v>
      </c>
      <c r="EF322" s="7">
        <f>IF(SUM(Data[[#This Row],[¿El agente presenta correctamente los beneficios del producto?23]:[¿El agente comunica beneficios emocionales al cliente?24]])=200%,100%,0%)</f>
        <v>1</v>
      </c>
      <c r="EG322" s="7">
        <f t="shared" si="954"/>
        <v>1</v>
      </c>
      <c r="EH322" s="7">
        <f t="shared" si="955"/>
        <v>1</v>
      </c>
      <c r="EI322" s="7">
        <f t="shared" si="956"/>
        <v>1</v>
      </c>
      <c r="EJ322" s="7">
        <f t="shared" si="957"/>
        <v>1</v>
      </c>
      <c r="EK322" s="7">
        <f t="shared" si="958"/>
        <v>1</v>
      </c>
      <c r="EL322" s="7">
        <f>+Data[[#This Row],[¿El agente explica los términos y condiciones del servicio?28]]</f>
        <v>1</v>
      </c>
      <c r="EM322" s="7">
        <f t="shared" si="959"/>
        <v>1</v>
      </c>
      <c r="EN322" s="7">
        <f>+Data[[#This Row],[¿El agente identifica correctamente la solicitud del cliente? 2]]</f>
        <v>1</v>
      </c>
      <c r="EO322" s="7">
        <f t="shared" si="960"/>
        <v>1</v>
      </c>
      <c r="EP322" s="7">
        <f t="shared" si="961"/>
        <v>1</v>
      </c>
      <c r="EQ322" s="7">
        <f t="shared" si="962"/>
        <v>1</v>
      </c>
      <c r="ER322" s="7">
        <f t="shared" si="963"/>
        <v>1</v>
      </c>
      <c r="ES322" s="7">
        <f t="shared" si="964"/>
        <v>1</v>
      </c>
      <c r="ET322" s="7">
        <f t="shared" si="965"/>
        <v>1</v>
      </c>
      <c r="EU322" s="7">
        <f t="shared" si="966"/>
        <v>1</v>
      </c>
      <c r="EV322" s="7">
        <f t="shared" si="967"/>
        <v>1</v>
      </c>
      <c r="EW322" s="7">
        <f t="shared" si="968"/>
        <v>1</v>
      </c>
      <c r="EX322" s="7">
        <f t="shared" si="969"/>
        <v>1</v>
      </c>
      <c r="EY322" s="7">
        <f t="shared" si="970"/>
        <v>1</v>
      </c>
      <c r="EZ322" s="7">
        <f t="shared" si="971"/>
        <v>1</v>
      </c>
      <c r="FA322" s="7">
        <f t="shared" si="972"/>
        <v>1</v>
      </c>
      <c r="FB322" s="7">
        <f t="shared" si="973"/>
        <v>1</v>
      </c>
      <c r="FC322" s="7">
        <f t="shared" si="974"/>
        <v>1</v>
      </c>
      <c r="FD322" s="7">
        <f t="shared" si="975"/>
        <v>1</v>
      </c>
      <c r="FE322" s="7">
        <f t="shared" si="976"/>
        <v>1</v>
      </c>
      <c r="FF322" s="7">
        <f t="shared" si="977"/>
        <v>1</v>
      </c>
      <c r="FG322" s="7">
        <f t="shared" si="978"/>
        <v>1</v>
      </c>
      <c r="FH322" s="7">
        <f t="shared" si="979"/>
        <v>1</v>
      </c>
      <c r="FI322" s="7">
        <f t="shared" si="980"/>
        <v>0</v>
      </c>
      <c r="FJ322" s="7">
        <f t="shared" si="981"/>
        <v>0</v>
      </c>
      <c r="FK322" s="7">
        <f t="shared" si="982"/>
        <v>1</v>
      </c>
      <c r="FL322" s="7">
        <f>+Data[[#This Row],[¿El agente gestiona la oferta según la campaña vigente?48]]</f>
        <v>1</v>
      </c>
      <c r="FM322" s="7">
        <f t="shared" si="983"/>
        <v>1</v>
      </c>
      <c r="FN322" s="7">
        <f t="shared" si="984"/>
        <v>1</v>
      </c>
      <c r="FO322" s="7">
        <f t="shared" si="985"/>
        <v>1</v>
      </c>
      <c r="FP322" s="7">
        <f t="shared" si="986"/>
        <v>1</v>
      </c>
      <c r="FQ322" s="7">
        <f t="shared" si="987"/>
        <v>1</v>
      </c>
      <c r="FR322" s="7">
        <f>+Data[[#This Row],[¿El agente registra correctamente todas las interacciones?52]]</f>
        <v>1</v>
      </c>
      <c r="FS322" s="7">
        <f t="shared" si="988"/>
        <v>0</v>
      </c>
      <c r="FT322" s="7">
        <f t="shared" si="989"/>
        <v>1</v>
      </c>
      <c r="FU322" s="7">
        <f>+Data[[#This Row],[¿El agente confirma la titularidad del cliente adecuadamente?53]]</f>
        <v>1</v>
      </c>
      <c r="FV322" s="242">
        <f t="shared" si="990"/>
        <v>1</v>
      </c>
      <c r="FW322" s="242">
        <f t="shared" si="991"/>
        <v>1</v>
      </c>
      <c r="FX322" s="7">
        <f t="shared" si="992"/>
        <v>1</v>
      </c>
      <c r="FY322" s="242">
        <f t="shared" si="993"/>
        <v>1</v>
      </c>
      <c r="FZ322" s="7">
        <f>+Data[[#This Row],[¿El agente evita compartir información sensible?56]]</f>
        <v>1</v>
      </c>
      <c r="GA322" s="7">
        <f t="shared" si="994"/>
        <v>1</v>
      </c>
      <c r="GB322" s="7">
        <f t="shared" si="995"/>
        <v>0.1</v>
      </c>
      <c r="GC322" s="7">
        <f t="shared" si="996"/>
        <v>0.3</v>
      </c>
      <c r="GD322" s="234">
        <f t="shared" si="997"/>
        <v>0</v>
      </c>
      <c r="GE322" s="234">
        <f t="shared" si="998"/>
        <v>0.3</v>
      </c>
      <c r="GF322" s="7">
        <f t="shared" si="999"/>
        <v>0.7</v>
      </c>
      <c r="GG322">
        <f>1</f>
        <v>1</v>
      </c>
      <c r="GH322">
        <f t="shared" si="1000"/>
        <v>1</v>
      </c>
      <c r="GI322" t="str">
        <f t="shared" si="1001"/>
        <v/>
      </c>
      <c r="GJ322" t="str">
        <f t="shared" si="1002"/>
        <v/>
      </c>
      <c r="GK322" t="str">
        <f t="shared" si="1003"/>
        <v/>
      </c>
      <c r="GN322" t="str">
        <f t="shared" si="1004"/>
        <v/>
      </c>
      <c r="GO322" t="str">
        <f t="shared" si="1005"/>
        <v/>
      </c>
      <c r="GP322" t="str">
        <f t="shared" si="1006"/>
        <v/>
      </c>
      <c r="GQ322" t="str">
        <f t="shared" si="1007"/>
        <v/>
      </c>
      <c r="GR322" t="str">
        <f t="shared" si="1008"/>
        <v/>
      </c>
      <c r="GS322" t="str">
        <f t="shared" si="1009"/>
        <v/>
      </c>
      <c r="GT322" t="str">
        <f t="shared" si="1010"/>
        <v/>
      </c>
      <c r="GU322" t="e">
        <f>IF(#REF!="No",#REF!,"")</f>
        <v>#REF!</v>
      </c>
      <c r="GV322" t="str">
        <f t="shared" si="1011"/>
        <v/>
      </c>
      <c r="GW322" t="str">
        <f t="shared" si="1012"/>
        <v/>
      </c>
      <c r="GX322" t="str">
        <f t="shared" si="1013"/>
        <v/>
      </c>
      <c r="GY322" t="str">
        <f t="shared" si="1014"/>
        <v/>
      </c>
      <c r="GZ322" t="str">
        <f t="shared" si="1015"/>
        <v/>
      </c>
      <c r="HA322" t="str">
        <f t="shared" si="1016"/>
        <v/>
      </c>
      <c r="HB322" t="str">
        <f t="shared" si="1017"/>
        <v/>
      </c>
      <c r="HC322" t="str">
        <f t="shared" si="1018"/>
        <v/>
      </c>
      <c r="HD322" t="str">
        <f t="shared" si="1019"/>
        <v/>
      </c>
      <c r="HE322" t="str">
        <f t="shared" si="1020"/>
        <v/>
      </c>
      <c r="HF322" t="str">
        <f t="shared" si="1021"/>
        <v/>
      </c>
      <c r="HG322" t="str">
        <f t="shared" si="1022"/>
        <v/>
      </c>
      <c r="HH322" t="str">
        <f t="shared" si="1023"/>
        <v/>
      </c>
      <c r="HI322" t="str">
        <f t="shared" si="1024"/>
        <v/>
      </c>
      <c r="HJ322" t="str">
        <f t="shared" si="1025"/>
        <v/>
      </c>
      <c r="HK322" t="str">
        <f t="shared" si="1026"/>
        <v/>
      </c>
      <c r="HL322" t="str">
        <f t="shared" si="1027"/>
        <v/>
      </c>
      <c r="HM322" t="str">
        <f t="shared" si="1028"/>
        <v/>
      </c>
      <c r="HN322" t="str">
        <f t="shared" si="1029"/>
        <v/>
      </c>
      <c r="HO322" t="str">
        <f t="shared" si="1030"/>
        <v/>
      </c>
      <c r="HP322" t="str">
        <f t="shared" si="1031"/>
        <v/>
      </c>
      <c r="HQ322" t="e">
        <f>IF(#REF!="No",#REF!,"")</f>
        <v>#REF!</v>
      </c>
      <c r="HR322" t="e">
        <f>IF(#REF!="No",#REF!,"")</f>
        <v>#REF!</v>
      </c>
      <c r="HS322" t="str">
        <f t="shared" si="1032"/>
        <v/>
      </c>
      <c r="HT322" t="str">
        <f t="shared" si="1033"/>
        <v/>
      </c>
      <c r="HU322" t="str">
        <f t="shared" si="1034"/>
        <v/>
      </c>
      <c r="HV322" t="str">
        <f t="shared" si="1035"/>
        <v/>
      </c>
      <c r="HW322" t="str">
        <f t="shared" si="1036"/>
        <v/>
      </c>
      <c r="HX322" t="str">
        <f t="shared" si="1037"/>
        <v xml:space="preserve">¿El agente maneja correctamente las objeciones del cliente? </v>
      </c>
      <c r="HY322" t="str">
        <f t="shared" si="1038"/>
        <v/>
      </c>
      <c r="HZ322" t="str">
        <f t="shared" si="1039"/>
        <v/>
      </c>
      <c r="IA322" t="str">
        <f t="shared" si="1040"/>
        <v/>
      </c>
      <c r="IB322" t="str">
        <f t="shared" si="1041"/>
        <v/>
      </c>
      <c r="IC322" t="str">
        <f t="shared" si="1042"/>
        <v/>
      </c>
      <c r="ID322" t="str">
        <f t="shared" si="1043"/>
        <v/>
      </c>
      <c r="IE322" t="str">
        <f t="shared" si="1044"/>
        <v/>
      </c>
      <c r="IF322" t="str">
        <f t="shared" si="1045"/>
        <v/>
      </c>
      <c r="IG322" t="str">
        <f t="shared" si="1046"/>
        <v/>
      </c>
      <c r="IH322" t="str">
        <f>A322&amp;" "&amp;F322&amp;" "&amp;Data[[#This Row],[mes]]</f>
        <v>Ariadna Yisel Vasquez De Garcia Outbound jun-26</v>
      </c>
      <c r="II322">
        <f t="shared" si="1050"/>
        <v>1</v>
      </c>
      <c r="IJ322">
        <f t="shared" si="1048"/>
        <v>1</v>
      </c>
      <c r="IK322">
        <f>IF(Data[[#This Row],[Muestra Critica]]&gt;0,Data[[#This Row],[Muestra Critica]],"")</f>
        <v>1</v>
      </c>
      <c r="IL322">
        <f>IF(IK322="","",COUNTIF($IK$3:$IK738,IK322))</f>
        <v>397</v>
      </c>
      <c r="IM322">
        <f t="shared" si="1049"/>
        <v>0</v>
      </c>
      <c r="IN322" t="str">
        <f t="shared" si="839"/>
        <v>jun-26</v>
      </c>
      <c r="IS322" t="str">
        <f ca="1">IFERROR(_xlfn.XLOOKUP(A:A,HC!B:B,HC!E:E,,0),0)</f>
        <v>&gt; 60 dias</v>
      </c>
    </row>
    <row r="323" spans="1:253" ht="15.5">
      <c r="A323" s="235" t="s">
        <v>332</v>
      </c>
      <c r="B323" s="235">
        <v>60279515</v>
      </c>
      <c r="C323" s="236">
        <v>46195</v>
      </c>
      <c r="D323" s="235" t="s">
        <v>527</v>
      </c>
      <c r="E323" s="205" t="s">
        <v>434</v>
      </c>
      <c r="F323" s="235" t="s">
        <v>32</v>
      </c>
      <c r="G323" s="235" t="s">
        <v>436</v>
      </c>
      <c r="H323" s="235" t="s">
        <v>526</v>
      </c>
      <c r="I323" s="237" t="s">
        <v>447</v>
      </c>
      <c r="J323" s="78" t="s">
        <v>33</v>
      </c>
      <c r="K323" s="78" t="s">
        <v>33</v>
      </c>
      <c r="L323" s="78" t="s">
        <v>33</v>
      </c>
      <c r="M323" s="78" t="s">
        <v>33</v>
      </c>
      <c r="N323" s="78" t="s">
        <v>33</v>
      </c>
      <c r="O323" s="78" t="s">
        <v>33</v>
      </c>
      <c r="P323" s="78" t="s">
        <v>33</v>
      </c>
      <c r="Q323" s="78" t="s">
        <v>33</v>
      </c>
      <c r="R323" s="78" t="s">
        <v>33</v>
      </c>
      <c r="S323" s="78" t="s">
        <v>33</v>
      </c>
      <c r="T323" s="78" t="s">
        <v>33</v>
      </c>
      <c r="U323" s="78" t="s">
        <v>33</v>
      </c>
      <c r="V323" s="78" t="s">
        <v>33</v>
      </c>
      <c r="W323" s="78" t="s">
        <v>33</v>
      </c>
      <c r="X323" s="78" t="s">
        <v>33</v>
      </c>
      <c r="Y323" t="s">
        <v>33</v>
      </c>
      <c r="Z323" t="s">
        <v>33</v>
      </c>
      <c r="AA323" t="s">
        <v>33</v>
      </c>
      <c r="AB323" t="s">
        <v>33</v>
      </c>
      <c r="AC323" t="s">
        <v>33</v>
      </c>
      <c r="AD323" t="s">
        <v>33</v>
      </c>
      <c r="AE323" t="s">
        <v>33</v>
      </c>
      <c r="AF323" t="s">
        <v>33</v>
      </c>
      <c r="AG323" t="s">
        <v>33</v>
      </c>
      <c r="AH323" t="s">
        <v>33</v>
      </c>
      <c r="AI323" t="s">
        <v>33</v>
      </c>
      <c r="AJ323" t="s">
        <v>33</v>
      </c>
      <c r="AK323" t="s">
        <v>33</v>
      </c>
      <c r="AL323" t="s">
        <v>33</v>
      </c>
      <c r="AM323" t="s">
        <v>33</v>
      </c>
      <c r="AN323" t="s">
        <v>33</v>
      </c>
      <c r="AO323" t="s">
        <v>33</v>
      </c>
      <c r="AP323" t="s">
        <v>33</v>
      </c>
      <c r="AQ323" s="169" t="s">
        <v>33</v>
      </c>
      <c r="AR323" t="s">
        <v>33</v>
      </c>
      <c r="AS323" t="s">
        <v>33</v>
      </c>
      <c r="AT323" t="s">
        <v>33</v>
      </c>
      <c r="AU323" t="s">
        <v>33</v>
      </c>
      <c r="AV323" t="s">
        <v>34</v>
      </c>
      <c r="AW323" t="s">
        <v>34</v>
      </c>
      <c r="AX323" t="s">
        <v>33</v>
      </c>
      <c r="AY323" t="s">
        <v>33</v>
      </c>
      <c r="AZ323" t="s">
        <v>33</v>
      </c>
      <c r="BA323" t="s">
        <v>33</v>
      </c>
      <c r="BB323" t="s">
        <v>33</v>
      </c>
      <c r="BC323" t="s">
        <v>33</v>
      </c>
      <c r="BD323" t="s">
        <v>33</v>
      </c>
      <c r="BE323" t="s">
        <v>33</v>
      </c>
      <c r="BF323" t="s">
        <v>33</v>
      </c>
      <c r="BH323" s="233" t="str">
        <f>Data[[#This Row],[Tipo de Muestra]]</f>
        <v>Critica</v>
      </c>
      <c r="BK323">
        <f t="shared" si="883"/>
        <v>1</v>
      </c>
      <c r="BL323">
        <f t="shared" si="884"/>
        <v>1</v>
      </c>
      <c r="BM323">
        <f t="shared" si="885"/>
        <v>1</v>
      </c>
      <c r="BN323">
        <f t="shared" si="886"/>
        <v>1</v>
      </c>
      <c r="BO323">
        <f t="shared" si="887"/>
        <v>1</v>
      </c>
      <c r="BP323">
        <f t="shared" si="888"/>
        <v>1</v>
      </c>
      <c r="BQ323">
        <f t="shared" si="889"/>
        <v>1</v>
      </c>
      <c r="BR323">
        <f t="shared" si="890"/>
        <v>1</v>
      </c>
      <c r="BS323">
        <f t="shared" si="891"/>
        <v>1</v>
      </c>
      <c r="BT323">
        <f t="shared" si="892"/>
        <v>1</v>
      </c>
      <c r="BU323">
        <f t="shared" si="893"/>
        <v>1</v>
      </c>
      <c r="BV323">
        <f t="shared" si="894"/>
        <v>1</v>
      </c>
      <c r="BW323">
        <f t="shared" si="895"/>
        <v>1</v>
      </c>
      <c r="BX323">
        <f t="shared" si="896"/>
        <v>1</v>
      </c>
      <c r="BY323">
        <f t="shared" si="897"/>
        <v>1</v>
      </c>
      <c r="BZ323">
        <f t="shared" si="898"/>
        <v>1</v>
      </c>
      <c r="CA323">
        <f t="shared" si="899"/>
        <v>1</v>
      </c>
      <c r="CB323">
        <f t="shared" si="900"/>
        <v>1</v>
      </c>
      <c r="CC323">
        <f t="shared" si="901"/>
        <v>1</v>
      </c>
      <c r="CD323">
        <f t="shared" si="902"/>
        <v>1</v>
      </c>
      <c r="CE323">
        <f t="shared" si="903"/>
        <v>1</v>
      </c>
      <c r="CF323">
        <f t="shared" si="904"/>
        <v>1</v>
      </c>
      <c r="CG323">
        <f t="shared" si="905"/>
        <v>1</v>
      </c>
      <c r="CH323">
        <f t="shared" si="906"/>
        <v>1</v>
      </c>
      <c r="CI323">
        <f t="shared" si="907"/>
        <v>1</v>
      </c>
      <c r="CJ323">
        <f t="shared" si="908"/>
        <v>1</v>
      </c>
      <c r="CK323">
        <f t="shared" si="909"/>
        <v>1</v>
      </c>
      <c r="CL323">
        <f t="shared" si="910"/>
        <v>1</v>
      </c>
      <c r="CM323">
        <f t="shared" si="911"/>
        <v>1</v>
      </c>
      <c r="CN323">
        <f t="shared" si="912"/>
        <v>1</v>
      </c>
      <c r="CO323">
        <f t="shared" si="913"/>
        <v>1</v>
      </c>
      <c r="CP323">
        <f t="shared" si="914"/>
        <v>1</v>
      </c>
      <c r="CQ323">
        <f t="shared" si="915"/>
        <v>1</v>
      </c>
      <c r="CR323">
        <f t="shared" si="916"/>
        <v>1</v>
      </c>
      <c r="CS323">
        <f t="shared" si="917"/>
        <v>1</v>
      </c>
      <c r="CT323">
        <f t="shared" si="918"/>
        <v>1</v>
      </c>
      <c r="CU323">
        <f t="shared" si="919"/>
        <v>1</v>
      </c>
      <c r="CV323">
        <f t="shared" si="920"/>
        <v>0</v>
      </c>
      <c r="CW323">
        <f t="shared" si="921"/>
        <v>0</v>
      </c>
      <c r="CX323">
        <f t="shared" si="922"/>
        <v>1</v>
      </c>
      <c r="CY323">
        <f t="shared" si="923"/>
        <v>1</v>
      </c>
      <c r="CZ323">
        <f t="shared" si="924"/>
        <v>1</v>
      </c>
      <c r="DA323">
        <f t="shared" si="925"/>
        <v>1</v>
      </c>
      <c r="DB323">
        <f t="shared" si="926"/>
        <v>1</v>
      </c>
      <c r="DC323">
        <f t="shared" si="927"/>
        <v>1</v>
      </c>
      <c r="DD323">
        <f t="shared" si="928"/>
        <v>1</v>
      </c>
      <c r="DE323">
        <f t="shared" si="929"/>
        <v>1</v>
      </c>
      <c r="DF323">
        <f t="shared" si="930"/>
        <v>1</v>
      </c>
      <c r="DG323">
        <f t="shared" si="931"/>
        <v>1</v>
      </c>
      <c r="DH323" s="7">
        <f t="shared" si="932"/>
        <v>0.15</v>
      </c>
      <c r="DI323" s="7">
        <f t="shared" si="933"/>
        <v>0.15</v>
      </c>
      <c r="DJ323" s="7">
        <f t="shared" si="934"/>
        <v>0.15</v>
      </c>
      <c r="DK323" s="7">
        <f t="shared" si="935"/>
        <v>0.15</v>
      </c>
      <c r="DL323" s="7">
        <f t="shared" si="936"/>
        <v>0.3</v>
      </c>
      <c r="DM323" s="7">
        <f t="shared" si="937"/>
        <v>0.3</v>
      </c>
      <c r="DN323" s="7">
        <f t="shared" si="938"/>
        <v>0.3</v>
      </c>
      <c r="DO323" s="7">
        <f t="shared" si="939"/>
        <v>0.3</v>
      </c>
      <c r="DP323" s="7">
        <f>IF(MIN(Data[[#This Row],[¿El agente demuestra escucha activa durante la gestión?6]:[¿El agente parafrasea para confirmar entendimiento?9]])=0,0,30%)</f>
        <v>0.3</v>
      </c>
      <c r="DQ323" s="7">
        <f t="shared" si="940"/>
        <v>0.3</v>
      </c>
      <c r="DR323" s="7">
        <f t="shared" si="941"/>
        <v>0.3</v>
      </c>
      <c r="DS323" s="7">
        <f t="shared" si="942"/>
        <v>0.3</v>
      </c>
      <c r="DT323" s="7">
        <f t="shared" si="943"/>
        <v>0.3</v>
      </c>
      <c r="DU323" s="7">
        <f>IF(MIN(Data[[#This Row],[¿El agente adapta su comunicación al cliente?11]:[¿El agente utiliza el plural corporativo correctamente?14]])=0,0,30%)</f>
        <v>0.3</v>
      </c>
      <c r="DV323" s="7">
        <f t="shared" si="944"/>
        <v>0.25</v>
      </c>
      <c r="DW323" s="7">
        <f t="shared" si="945"/>
        <v>0.25</v>
      </c>
      <c r="DX323" s="7">
        <f t="shared" si="946"/>
        <v>1</v>
      </c>
      <c r="DY323" s="7">
        <f t="shared" si="947"/>
        <v>1</v>
      </c>
      <c r="DZ323" s="7">
        <f t="shared" si="948"/>
        <v>1</v>
      </c>
      <c r="EA323" s="7">
        <f t="shared" si="949"/>
        <v>1</v>
      </c>
      <c r="EB323" s="7">
        <f t="shared" si="950"/>
        <v>1</v>
      </c>
      <c r="EC323" s="7">
        <f t="shared" si="951"/>
        <v>1</v>
      </c>
      <c r="ED323" s="7">
        <f t="shared" si="952"/>
        <v>1</v>
      </c>
      <c r="EE323" s="7">
        <f t="shared" si="953"/>
        <v>1</v>
      </c>
      <c r="EF323" s="7">
        <f>IF(SUM(Data[[#This Row],[¿El agente presenta correctamente los beneficios del producto?23]:[¿El agente comunica beneficios emocionales al cliente?24]])=200%,100%,0%)</f>
        <v>1</v>
      </c>
      <c r="EG323" s="7">
        <f t="shared" si="954"/>
        <v>1</v>
      </c>
      <c r="EH323" s="7">
        <f t="shared" si="955"/>
        <v>1</v>
      </c>
      <c r="EI323" s="7">
        <f t="shared" si="956"/>
        <v>1</v>
      </c>
      <c r="EJ323" s="7">
        <f t="shared" si="957"/>
        <v>1</v>
      </c>
      <c r="EK323" s="7">
        <f t="shared" si="958"/>
        <v>1</v>
      </c>
      <c r="EL323" s="7">
        <f>+Data[[#This Row],[¿El agente explica los términos y condiciones del servicio?28]]</f>
        <v>1</v>
      </c>
      <c r="EM323" s="7">
        <f t="shared" si="959"/>
        <v>1</v>
      </c>
      <c r="EN323" s="7">
        <f>+Data[[#This Row],[¿El agente identifica correctamente la solicitud del cliente? 2]]</f>
        <v>1</v>
      </c>
      <c r="EO323" s="7">
        <f t="shared" si="960"/>
        <v>1</v>
      </c>
      <c r="EP323" s="7">
        <f t="shared" si="961"/>
        <v>1</v>
      </c>
      <c r="EQ323" s="7">
        <f t="shared" si="962"/>
        <v>1</v>
      </c>
      <c r="ER323" s="7">
        <f t="shared" si="963"/>
        <v>1</v>
      </c>
      <c r="ES323" s="7">
        <f t="shared" si="964"/>
        <v>1</v>
      </c>
      <c r="ET323" s="7">
        <f t="shared" si="965"/>
        <v>1</v>
      </c>
      <c r="EU323" s="7">
        <f t="shared" si="966"/>
        <v>1</v>
      </c>
      <c r="EV323" s="7">
        <f t="shared" si="967"/>
        <v>1</v>
      </c>
      <c r="EW323" s="7">
        <f t="shared" si="968"/>
        <v>1</v>
      </c>
      <c r="EX323" s="7">
        <f t="shared" si="969"/>
        <v>1</v>
      </c>
      <c r="EY323" s="7">
        <f t="shared" si="970"/>
        <v>1</v>
      </c>
      <c r="EZ323" s="7">
        <f t="shared" si="971"/>
        <v>1</v>
      </c>
      <c r="FA323" s="7">
        <f t="shared" si="972"/>
        <v>1</v>
      </c>
      <c r="FB323" s="7">
        <f t="shared" si="973"/>
        <v>1</v>
      </c>
      <c r="FC323" s="7">
        <f t="shared" si="974"/>
        <v>1</v>
      </c>
      <c r="FD323" s="7">
        <f t="shared" si="975"/>
        <v>1</v>
      </c>
      <c r="FE323" s="7">
        <f t="shared" si="976"/>
        <v>1</v>
      </c>
      <c r="FF323" s="7">
        <f t="shared" si="977"/>
        <v>1</v>
      </c>
      <c r="FG323" s="7">
        <f t="shared" si="978"/>
        <v>1</v>
      </c>
      <c r="FH323" s="7">
        <f t="shared" si="979"/>
        <v>0</v>
      </c>
      <c r="FI323" s="7">
        <f t="shared" si="980"/>
        <v>0</v>
      </c>
      <c r="FJ323" s="7">
        <f t="shared" si="981"/>
        <v>0</v>
      </c>
      <c r="FK323" s="7">
        <f t="shared" si="982"/>
        <v>1</v>
      </c>
      <c r="FL323" s="7">
        <f>+Data[[#This Row],[¿El agente gestiona la oferta según la campaña vigente?48]]</f>
        <v>1</v>
      </c>
      <c r="FM323" s="7">
        <f t="shared" si="983"/>
        <v>1</v>
      </c>
      <c r="FN323" s="7">
        <f t="shared" si="984"/>
        <v>1</v>
      </c>
      <c r="FO323" s="7">
        <f t="shared" si="985"/>
        <v>1</v>
      </c>
      <c r="FP323" s="7">
        <f t="shared" si="986"/>
        <v>1</v>
      </c>
      <c r="FQ323" s="7">
        <f t="shared" si="987"/>
        <v>1</v>
      </c>
      <c r="FR323" s="7">
        <f>+Data[[#This Row],[¿El agente registra correctamente todas las interacciones?52]]</f>
        <v>1</v>
      </c>
      <c r="FS323" s="7">
        <f t="shared" si="988"/>
        <v>0</v>
      </c>
      <c r="FT323" s="7">
        <f t="shared" si="989"/>
        <v>1</v>
      </c>
      <c r="FU323" s="7">
        <f>+Data[[#This Row],[¿El agente confirma la titularidad del cliente adecuadamente?53]]</f>
        <v>1</v>
      </c>
      <c r="FV323" s="242">
        <f t="shared" si="990"/>
        <v>1</v>
      </c>
      <c r="FW323" s="242">
        <f t="shared" si="991"/>
        <v>1</v>
      </c>
      <c r="FX323" s="7">
        <f t="shared" si="992"/>
        <v>1</v>
      </c>
      <c r="FY323" s="242">
        <f t="shared" si="993"/>
        <v>1</v>
      </c>
      <c r="FZ323" s="7">
        <f>+Data[[#This Row],[¿El agente evita compartir información sensible?56]]</f>
        <v>1</v>
      </c>
      <c r="GA323" s="7">
        <f t="shared" si="994"/>
        <v>1</v>
      </c>
      <c r="GB323" s="7">
        <f t="shared" si="995"/>
        <v>0.1</v>
      </c>
      <c r="GC323" s="7">
        <f t="shared" si="996"/>
        <v>0.3</v>
      </c>
      <c r="GD323" s="234">
        <f t="shared" si="997"/>
        <v>0</v>
      </c>
      <c r="GE323" s="234">
        <f t="shared" si="998"/>
        <v>0.3</v>
      </c>
      <c r="GF323" s="7">
        <f t="shared" si="999"/>
        <v>0.7</v>
      </c>
      <c r="GG323">
        <f>1</f>
        <v>1</v>
      </c>
      <c r="GH323">
        <f t="shared" si="1000"/>
        <v>1</v>
      </c>
      <c r="GI323" t="str">
        <f t="shared" si="1001"/>
        <v/>
      </c>
      <c r="GJ323" t="str">
        <f t="shared" si="1002"/>
        <v/>
      </c>
      <c r="GK323" t="str">
        <f t="shared" si="1003"/>
        <v/>
      </c>
      <c r="GN323" t="str">
        <f t="shared" si="1004"/>
        <v/>
      </c>
      <c r="GO323" t="str">
        <f t="shared" si="1005"/>
        <v/>
      </c>
      <c r="GP323" t="str">
        <f t="shared" si="1006"/>
        <v/>
      </c>
      <c r="GQ323" t="str">
        <f t="shared" si="1007"/>
        <v/>
      </c>
      <c r="GR323" t="str">
        <f t="shared" si="1008"/>
        <v/>
      </c>
      <c r="GS323" t="str">
        <f t="shared" si="1009"/>
        <v/>
      </c>
      <c r="GT323" t="str">
        <f t="shared" si="1010"/>
        <v/>
      </c>
      <c r="GU323" t="e">
        <f>IF(#REF!="No",#REF!,"")</f>
        <v>#REF!</v>
      </c>
      <c r="GV323" t="str">
        <f t="shared" si="1011"/>
        <v/>
      </c>
      <c r="GW323" t="str">
        <f t="shared" si="1012"/>
        <v/>
      </c>
      <c r="GX323" t="str">
        <f t="shared" si="1013"/>
        <v/>
      </c>
      <c r="GY323" t="str">
        <f t="shared" si="1014"/>
        <v/>
      </c>
      <c r="GZ323" t="str">
        <f t="shared" si="1015"/>
        <v/>
      </c>
      <c r="HA323" t="str">
        <f t="shared" si="1016"/>
        <v/>
      </c>
      <c r="HB323" t="str">
        <f t="shared" si="1017"/>
        <v/>
      </c>
      <c r="HC323" t="str">
        <f t="shared" si="1018"/>
        <v/>
      </c>
      <c r="HD323" t="str">
        <f t="shared" si="1019"/>
        <v/>
      </c>
      <c r="HE323" t="str">
        <f t="shared" si="1020"/>
        <v/>
      </c>
      <c r="HF323" t="str">
        <f t="shared" si="1021"/>
        <v/>
      </c>
      <c r="HG323" t="str">
        <f t="shared" si="1022"/>
        <v/>
      </c>
      <c r="HH323" t="str">
        <f t="shared" si="1023"/>
        <v/>
      </c>
      <c r="HI323" t="str">
        <f t="shared" si="1024"/>
        <v/>
      </c>
      <c r="HJ323" t="str">
        <f t="shared" si="1025"/>
        <v/>
      </c>
      <c r="HK323" t="str">
        <f t="shared" si="1026"/>
        <v/>
      </c>
      <c r="HL323" t="str">
        <f t="shared" si="1027"/>
        <v/>
      </c>
      <c r="HM323" t="str">
        <f t="shared" si="1028"/>
        <v/>
      </c>
      <c r="HN323" t="str">
        <f t="shared" si="1029"/>
        <v/>
      </c>
      <c r="HO323" t="str">
        <f t="shared" si="1030"/>
        <v/>
      </c>
      <c r="HP323" t="str">
        <f t="shared" si="1031"/>
        <v/>
      </c>
      <c r="HQ323" t="e">
        <f>IF(#REF!="No",#REF!,"")</f>
        <v>#REF!</v>
      </c>
      <c r="HR323" t="e">
        <f>IF(#REF!="No",#REF!,"")</f>
        <v>#REF!</v>
      </c>
      <c r="HS323" t="str">
        <f t="shared" si="1032"/>
        <v/>
      </c>
      <c r="HT323" t="str">
        <f t="shared" si="1033"/>
        <v/>
      </c>
      <c r="HU323" t="str">
        <f t="shared" si="1034"/>
        <v/>
      </c>
      <c r="HV323" t="str">
        <f t="shared" si="1035"/>
        <v/>
      </c>
      <c r="HW323" t="str">
        <f t="shared" si="1036"/>
        <v xml:space="preserve">¿El agente realiza seguimiento adecuado al caso o solicitud? </v>
      </c>
      <c r="HX323" t="str">
        <f t="shared" si="1037"/>
        <v xml:space="preserve">¿El agente maneja correctamente las objeciones del cliente? </v>
      </c>
      <c r="HY323" t="str">
        <f t="shared" si="1038"/>
        <v/>
      </c>
      <c r="HZ323" t="str">
        <f t="shared" si="1039"/>
        <v/>
      </c>
      <c r="IA323" t="str">
        <f t="shared" si="1040"/>
        <v/>
      </c>
      <c r="IB323" t="str">
        <f t="shared" si="1041"/>
        <v/>
      </c>
      <c r="IC323" t="str">
        <f t="shared" si="1042"/>
        <v/>
      </c>
      <c r="ID323" t="str">
        <f t="shared" si="1043"/>
        <v/>
      </c>
      <c r="IE323" t="str">
        <f t="shared" si="1044"/>
        <v/>
      </c>
      <c r="IF323" t="str">
        <f t="shared" si="1045"/>
        <v/>
      </c>
      <c r="IG323" t="str">
        <f t="shared" si="1046"/>
        <v/>
      </c>
      <c r="IH323" t="str">
        <f>A323&amp;" "&amp;F323&amp;" "&amp;Data[[#This Row],[mes]]</f>
        <v>Lerys Ariana Barrios Chacon Outbound jun-26</v>
      </c>
      <c r="II323">
        <f t="shared" si="1050"/>
        <v>1</v>
      </c>
      <c r="IJ323">
        <f t="shared" si="1048"/>
        <v>1</v>
      </c>
      <c r="IK323">
        <f>IF(Data[[#This Row],[Muestra Critica]]&gt;0,Data[[#This Row],[Muestra Critica]],"")</f>
        <v>1</v>
      </c>
      <c r="IL323">
        <f>IF(IK323="","",COUNTIF($IK$3:$IK739,IK323))</f>
        <v>397</v>
      </c>
      <c r="IM323">
        <f t="shared" si="1049"/>
        <v>0</v>
      </c>
      <c r="IN323" t="str">
        <f t="shared" si="839"/>
        <v>jun-26</v>
      </c>
      <c r="IS323" t="str">
        <f ca="1">IFERROR(_xlfn.XLOOKUP(A:A,HC!B:B,HC!E:E,,0),0)</f>
        <v>&gt; 60 dias</v>
      </c>
    </row>
    <row r="324" spans="1:253" ht="15.5">
      <c r="A324" s="235" t="s">
        <v>333</v>
      </c>
      <c r="B324" s="235">
        <v>63234004</v>
      </c>
      <c r="C324" s="236">
        <v>46195</v>
      </c>
      <c r="D324" s="235" t="s">
        <v>527</v>
      </c>
      <c r="E324" s="205" t="s">
        <v>434</v>
      </c>
      <c r="F324" s="235" t="s">
        <v>32</v>
      </c>
      <c r="G324" s="235" t="s">
        <v>436</v>
      </c>
      <c r="H324" s="235" t="s">
        <v>526</v>
      </c>
      <c r="I324" s="237" t="s">
        <v>447</v>
      </c>
      <c r="J324" s="78" t="s">
        <v>33</v>
      </c>
      <c r="K324" s="78" t="s">
        <v>33</v>
      </c>
      <c r="L324" s="78" t="s">
        <v>33</v>
      </c>
      <c r="M324" s="78" t="s">
        <v>33</v>
      </c>
      <c r="N324" s="78" t="s">
        <v>33</v>
      </c>
      <c r="O324" s="78" t="s">
        <v>33</v>
      </c>
      <c r="P324" s="78" t="s">
        <v>33</v>
      </c>
      <c r="Q324" s="78" t="s">
        <v>33</v>
      </c>
      <c r="R324" s="78" t="s">
        <v>33</v>
      </c>
      <c r="S324" s="78" t="s">
        <v>33</v>
      </c>
      <c r="T324" s="78" t="s">
        <v>33</v>
      </c>
      <c r="U324" s="78" t="s">
        <v>33</v>
      </c>
      <c r="V324" s="78" t="s">
        <v>33</v>
      </c>
      <c r="W324" s="78" t="s">
        <v>33</v>
      </c>
      <c r="X324" s="78" t="s">
        <v>33</v>
      </c>
      <c r="Y324" t="s">
        <v>33</v>
      </c>
      <c r="Z324" t="s">
        <v>33</v>
      </c>
      <c r="AA324" t="s">
        <v>33</v>
      </c>
      <c r="AB324" t="s">
        <v>33</v>
      </c>
      <c r="AC324" t="s">
        <v>33</v>
      </c>
      <c r="AD324" t="s">
        <v>33</v>
      </c>
      <c r="AE324" t="s">
        <v>33</v>
      </c>
      <c r="AF324" t="s">
        <v>33</v>
      </c>
      <c r="AG324" t="s">
        <v>33</v>
      </c>
      <c r="AH324" t="s">
        <v>33</v>
      </c>
      <c r="AI324" t="s">
        <v>33</v>
      </c>
      <c r="AJ324" t="s">
        <v>33</v>
      </c>
      <c r="AK324" t="s">
        <v>33</v>
      </c>
      <c r="AL324" t="s">
        <v>33</v>
      </c>
      <c r="AM324" t="s">
        <v>33</v>
      </c>
      <c r="AN324" t="s">
        <v>33</v>
      </c>
      <c r="AO324" t="s">
        <v>33</v>
      </c>
      <c r="AP324" t="s">
        <v>33</v>
      </c>
      <c r="AQ324" s="169" t="s">
        <v>33</v>
      </c>
      <c r="AR324" t="s">
        <v>34</v>
      </c>
      <c r="AS324" t="s">
        <v>33</v>
      </c>
      <c r="AT324" t="s">
        <v>33</v>
      </c>
      <c r="AU324" t="s">
        <v>33</v>
      </c>
      <c r="AV324" t="s">
        <v>34</v>
      </c>
      <c r="AW324" t="s">
        <v>34</v>
      </c>
      <c r="AX324" t="s">
        <v>33</v>
      </c>
      <c r="AY324" t="s">
        <v>33</v>
      </c>
      <c r="AZ324" t="s">
        <v>33</v>
      </c>
      <c r="BA324" t="s">
        <v>33</v>
      </c>
      <c r="BB324" t="s">
        <v>33</v>
      </c>
      <c r="BC324" t="s">
        <v>33</v>
      </c>
      <c r="BD324" t="s">
        <v>33</v>
      </c>
      <c r="BE324" t="s">
        <v>33</v>
      </c>
      <c r="BF324" t="s">
        <v>33</v>
      </c>
      <c r="BH324" s="233" t="str">
        <f>Data[[#This Row],[Tipo de Muestra]]</f>
        <v>Critica</v>
      </c>
      <c r="BK324">
        <f t="shared" ref="BK324:BK350" si="1051">IF(OR(J324="Si",J324="N/A"),1,0)</f>
        <v>1</v>
      </c>
      <c r="BL324">
        <f t="shared" ref="BL324:BL350" si="1052">IF(OR(K324="Si",K324="N/A"),1,0)</f>
        <v>1</v>
      </c>
      <c r="BM324">
        <f t="shared" ref="BM324:BM350" si="1053">IF(OR(L324="Si",L324="N/A"),1,0)</f>
        <v>1</v>
      </c>
      <c r="BN324">
        <f t="shared" ref="BN324:BN350" si="1054">IF(OR(M324="Si",M324="N/A"),1,0)</f>
        <v>1</v>
      </c>
      <c r="BO324">
        <f t="shared" ref="BO324:BO350" si="1055">IF(OR(N324="Si",N324="N/A"),1,0)</f>
        <v>1</v>
      </c>
      <c r="BP324">
        <f t="shared" ref="BP324:BP350" si="1056">IF(OR(O324="Si",O324="N/A"),1,0)</f>
        <v>1</v>
      </c>
      <c r="BQ324">
        <f t="shared" ref="BQ324:BQ350" si="1057">IF(OR(P324="Si",P324="N/A"),1,0)</f>
        <v>1</v>
      </c>
      <c r="BR324">
        <f t="shared" ref="BR324:BR350" si="1058">IF(OR(Q324="Si",Q324="N/A"),1,0)</f>
        <v>1</v>
      </c>
      <c r="BS324">
        <f t="shared" ref="BS324:BS350" si="1059">IF(OR(R324="Si",R324="N/A"),1,0)</f>
        <v>1</v>
      </c>
      <c r="BT324">
        <f t="shared" ref="BT324:BT350" si="1060">IF(OR(S324="Si",S324="N/A"),1,0)</f>
        <v>1</v>
      </c>
      <c r="BU324">
        <f t="shared" ref="BU324:BU350" si="1061">IF(OR(T324="Si",T324="N/A"),1,0)</f>
        <v>1</v>
      </c>
      <c r="BV324">
        <f t="shared" ref="BV324:BV350" si="1062">IF(OR(U324="Si",U324="N/A"),1,0)</f>
        <v>1</v>
      </c>
      <c r="BW324">
        <f t="shared" ref="BW324:BW350" si="1063">IF(OR(V324="Si",V324="N/A"),1,0)</f>
        <v>1</v>
      </c>
      <c r="BX324">
        <f t="shared" ref="BX324:BX350" si="1064">IF(OR(W324="Si",W324="N/A"),1,0)</f>
        <v>1</v>
      </c>
      <c r="BY324">
        <f t="shared" ref="BY324:BY350" si="1065">IF(OR(X324="Si",X324="N/A"),1,0)</f>
        <v>1</v>
      </c>
      <c r="BZ324">
        <f t="shared" ref="BZ324:BZ350" si="1066">IF(OR(Y324="Si",Y324="N/A"),1,0)</f>
        <v>1</v>
      </c>
      <c r="CA324">
        <f t="shared" ref="CA324:CA350" si="1067">IF(OR(Z324="Si",Z324="N/A"),1,0)</f>
        <v>1</v>
      </c>
      <c r="CB324">
        <f t="shared" ref="CB324:CB350" si="1068">IF(OR(AA324="Si",AA324="N/A"),1,0)</f>
        <v>1</v>
      </c>
      <c r="CC324">
        <f t="shared" ref="CC324:CC350" si="1069">IF(OR(AB324="Si",AB324="N/A"),1,0)</f>
        <v>1</v>
      </c>
      <c r="CD324">
        <f t="shared" ref="CD324:CD350" si="1070">IF(OR(AC324="Si",AC324="N/A"),1,0)</f>
        <v>1</v>
      </c>
      <c r="CE324">
        <f t="shared" ref="CE324:CE350" si="1071">IF(OR(AD324="Si",AD324="N/A"),1,0)</f>
        <v>1</v>
      </c>
      <c r="CF324">
        <f t="shared" ref="CF324:CF350" si="1072">IF(OR(AF324="Si",AF324="N/A"),1,0)</f>
        <v>1</v>
      </c>
      <c r="CG324">
        <f t="shared" ref="CG324:CG350" si="1073">IF(OR(AG324="Si",AG324="N/A"),1,0)</f>
        <v>1</v>
      </c>
      <c r="CH324">
        <f t="shared" ref="CH324:CH350" si="1074">IF(OR(AH324="Si",AH324="N/A"),1,0)</f>
        <v>1</v>
      </c>
      <c r="CI324">
        <f t="shared" ref="CI324:CI350" si="1075">IF(OR(AI324="Si",AI324="N/A"),1,0)</f>
        <v>1</v>
      </c>
      <c r="CJ324">
        <f t="shared" ref="CJ324:CJ350" si="1076">IF(OR(AJ324="Si",AJ324="N/A"),1,0)</f>
        <v>1</v>
      </c>
      <c r="CK324">
        <f t="shared" ref="CK324:CK350" si="1077">IF(OR(AK324="Si",AK324="N/A"),1,0)</f>
        <v>1</v>
      </c>
      <c r="CL324">
        <f t="shared" ref="CL324:CL350" si="1078">IF(OR(AL324="Si",AL324="N/A"),1,0)</f>
        <v>1</v>
      </c>
      <c r="CM324">
        <f t="shared" ref="CM324:CM350" si="1079">IF(OR(AM324="Si",AM324="N/A"),1,0)</f>
        <v>1</v>
      </c>
      <c r="CN324">
        <f t="shared" ref="CN324:CN350" si="1080">IF(OR(AN324="Si",AN324="N/A"),1,0)</f>
        <v>1</v>
      </c>
      <c r="CO324">
        <f t="shared" ref="CO324:CO350" si="1081">IF(OR(AO324="Si",AO324="N/A"),1,0)</f>
        <v>1</v>
      </c>
      <c r="CP324">
        <f t="shared" ref="CP324:CP350" si="1082">IF(OR(AP324="Si",AP324="N/A"),1,0)</f>
        <v>1</v>
      </c>
      <c r="CQ324">
        <f t="shared" ref="CQ324:CQ350" si="1083">IF(OR(AP324="Si",AP324="N/A"),1,0)</f>
        <v>1</v>
      </c>
      <c r="CR324">
        <f t="shared" ref="CR324:CR350" si="1084">IF(OR(AR324="Si",AR324="N/A"),1,0)</f>
        <v>0</v>
      </c>
      <c r="CS324">
        <f t="shared" ref="CS324:CS350" si="1085">IF(OR(AS324="Si",AS324="N/A"),1,0)</f>
        <v>1</v>
      </c>
      <c r="CT324">
        <f t="shared" ref="CT324:CT350" si="1086">IF(OR(AT324="Si",AT324="N/A"),1,0)</f>
        <v>1</v>
      </c>
      <c r="CU324">
        <f t="shared" ref="CU324:CU350" si="1087">IF(OR(AU324="Si",AU324="N/A"),1,0)</f>
        <v>1</v>
      </c>
      <c r="CV324">
        <f t="shared" ref="CV324:CV350" si="1088">IF(OR(AV324="Si",AV324="N/A"),1,0)</f>
        <v>0</v>
      </c>
      <c r="CW324">
        <f t="shared" ref="CW324:CW350" si="1089">IF(OR(AW324="Si",AW324="N/A"),1,0)</f>
        <v>0</v>
      </c>
      <c r="CX324">
        <f t="shared" ref="CX324:CX350" si="1090">IF(OR(AX324="Si",AX324="N/A"),1,0)</f>
        <v>1</v>
      </c>
      <c r="CY324">
        <f t="shared" ref="CY324:CY350" si="1091">IF(OR(AY324="Si",AY324="N/A"),1,0)</f>
        <v>1</v>
      </c>
      <c r="CZ324">
        <f t="shared" ref="CZ324:CZ350" si="1092">IF(OR(AZ324="Si",AZ324="N/A"),1,0)</f>
        <v>1</v>
      </c>
      <c r="DA324">
        <f t="shared" ref="DA324:DA350" si="1093">IF(OR(BA324="Si",BA324="N/A"),1,0)</f>
        <v>1</v>
      </c>
      <c r="DB324">
        <f t="shared" ref="DB324:DB350" si="1094">IF(OR(BB324="Si",BB324="N/A"),1,0)</f>
        <v>1</v>
      </c>
      <c r="DC324">
        <f t="shared" ref="DC324:DC350" si="1095">IF(OR(BC324="Si",BC324="N/A"),1,0)</f>
        <v>1</v>
      </c>
      <c r="DD324">
        <f t="shared" ref="DD324:DD350" si="1096">IF(OR(BD324="Si",BD324="N/A"),1,0)</f>
        <v>1</v>
      </c>
      <c r="DE324">
        <f t="shared" ref="DE324:DE350" si="1097">IF(OR(BE324="Si",BE324="N/A"),1,0)</f>
        <v>1</v>
      </c>
      <c r="DF324">
        <f t="shared" ref="DF324:DF350" si="1098">IF(OR(BE324="Si",BE324="N/A"),1,0)</f>
        <v>1</v>
      </c>
      <c r="DG324">
        <f t="shared" ref="DG324:DG350" si="1099">IF(OR(BF324="Si",BF324="N/A"),1,0)</f>
        <v>1</v>
      </c>
      <c r="DH324" s="7">
        <f t="shared" ref="DH324:DH350" si="1100">IF((J324="No"),0,$DH$2)</f>
        <v>0.15</v>
      </c>
      <c r="DI324" s="7">
        <f t="shared" ref="DI324:DI350" si="1101">IF((K324="No"),0,$DH$2)</f>
        <v>0.15</v>
      </c>
      <c r="DJ324" s="7">
        <f t="shared" ref="DJ324:DJ350" si="1102">IF((L324="No"),0,$DH$2)</f>
        <v>0.15</v>
      </c>
      <c r="DK324" s="7">
        <f t="shared" ref="DK324:DK350" si="1103">IF(MIN(DH324:DJ324)=0,0,15%)</f>
        <v>0.15</v>
      </c>
      <c r="DL324" s="7">
        <f t="shared" ref="DL324:DL350" si="1104">IF((M324="No"),0,$DL$2)</f>
        <v>0.3</v>
      </c>
      <c r="DM324" s="7">
        <f t="shared" ref="DM324:DM350" si="1105">IF((N324="No"),0,$DL$2)</f>
        <v>0.3</v>
      </c>
      <c r="DN324" s="7">
        <f t="shared" ref="DN324:DN350" si="1106">IF((O324="No"),0,$DL$2)</f>
        <v>0.3</v>
      </c>
      <c r="DO324" s="7">
        <f t="shared" ref="DO324:DO350" si="1107">IF((P324="No"),0,$DL$2)</f>
        <v>0.3</v>
      </c>
      <c r="DP324" s="7">
        <f>IF(MIN(Data[[#This Row],[¿El agente demuestra escucha activa durante la gestión?6]:[¿El agente parafrasea para confirmar entendimiento?9]])=0,0,30%)</f>
        <v>0.3</v>
      </c>
      <c r="DQ324" s="7">
        <f t="shared" ref="DQ324:DQ350" si="1108">IF((Q324="No"),0,$DQ$2)</f>
        <v>0.3</v>
      </c>
      <c r="DR324" s="7">
        <f t="shared" ref="DR324:DR350" si="1109">IF((R324="No"),0,$DQ$2)</f>
        <v>0.3</v>
      </c>
      <c r="DS324" s="7">
        <f t="shared" ref="DS324:DS350" si="1110">IF((S324="No"),0,$DQ$2)</f>
        <v>0.3</v>
      </c>
      <c r="DT324" s="7">
        <f t="shared" ref="DT324:DT350" si="1111">IF((T324="No"),0,$DQ$2)</f>
        <v>0.3</v>
      </c>
      <c r="DU324" s="7">
        <f>IF(MIN(Data[[#This Row],[¿El agente adapta su comunicación al cliente?11]:[¿El agente utiliza el plural corporativo correctamente?14]])=0,0,30%)</f>
        <v>0.3</v>
      </c>
      <c r="DV324" s="7">
        <f t="shared" ref="DV324:DV350" si="1112">IF((U324="No"),0,$DV$2)</f>
        <v>0.25</v>
      </c>
      <c r="DW324" s="7">
        <f t="shared" ref="DW324:DW350" si="1113">IF(MIN(DV324)=0,0,25%)</f>
        <v>0.25</v>
      </c>
      <c r="DX324" s="7">
        <f t="shared" ref="DX324:DX350" si="1114">IF(SUM(DK324,DP324,DU324,DW324)&gt;335%,100%,SUM(DK324,DP324,DU324,DW324)/100%)</f>
        <v>1</v>
      </c>
      <c r="DY324" s="7">
        <f t="shared" ref="DY324:DY350" si="1115">IF((V324="No"),0,$DY$2)</f>
        <v>1</v>
      </c>
      <c r="DZ324" s="7">
        <f t="shared" ref="DZ324:DZ350" si="1116">IF((W324="No"),0,$DY$2)</f>
        <v>1</v>
      </c>
      <c r="EA324" s="7">
        <f t="shared" ref="EA324:EA350" si="1117">IF((Y324="No"),0,$DY$2)</f>
        <v>1</v>
      </c>
      <c r="EB324" s="7">
        <f t="shared" ref="EB324:EB350" si="1118">IF((Y324="No"),0,$DY$2)</f>
        <v>1</v>
      </c>
      <c r="EC324" s="7">
        <f t="shared" ref="EC324:EC350" si="1119">IF(SUM(DY324:EB324)=400%,100%,0%)</f>
        <v>1</v>
      </c>
      <c r="ED324" s="7">
        <f t="shared" ref="ED324:ED350" si="1120">IF((Z324="No"),0,$DY$2)</f>
        <v>1</v>
      </c>
      <c r="EE324" s="7">
        <f t="shared" ref="EE324:EE350" si="1121">IF((AA324="No"),0,$DY$2)</f>
        <v>1</v>
      </c>
      <c r="EF324" s="7">
        <f>IF(SUM(Data[[#This Row],[¿El agente presenta correctamente los beneficios del producto?23]:[¿El agente comunica beneficios emocionales al cliente?24]])=200%,100%,0%)</f>
        <v>1</v>
      </c>
      <c r="EG324" s="7">
        <f t="shared" ref="EG324:EG350" si="1122">IF((AB324="No"),0,$DY$2)</f>
        <v>1</v>
      </c>
      <c r="EH324" s="7">
        <f t="shared" ref="EH324:EH350" si="1123">IF((AC324="No"),0,$DY$2)</f>
        <v>1</v>
      </c>
      <c r="EI324" s="7">
        <f t="shared" ref="EI324:EI350" si="1124">IF((AD324="No"),0,$DY$2)</f>
        <v>1</v>
      </c>
      <c r="EJ324" s="7">
        <f t="shared" ref="EJ324:EJ350" si="1125">IF(SUM(EG324:EI324)=300%,100%,0%)</f>
        <v>1</v>
      </c>
      <c r="EK324" s="7">
        <f t="shared" ref="EK324:EK350" si="1126">IF((AE324="No"),0,$DY$2)</f>
        <v>1</v>
      </c>
      <c r="EL324" s="7">
        <f>+Data[[#This Row],[¿El agente explica los términos y condiciones del servicio?28]]</f>
        <v>1</v>
      </c>
      <c r="EM324" s="7">
        <f t="shared" ref="EM324:EM350" si="1127">IF((AF324="No"),0,$DY$2)</f>
        <v>1</v>
      </c>
      <c r="EN324" s="7">
        <f>+Data[[#This Row],[¿El agente identifica correctamente la solicitud del cliente? 2]]</f>
        <v>1</v>
      </c>
      <c r="EO324" s="7">
        <f t="shared" ref="EO324:EO350" si="1128">IF((AG324="No"),0,$DY$2)</f>
        <v>1</v>
      </c>
      <c r="EP324" s="7">
        <f t="shared" ref="EP324:EP350" si="1129">IF((AH324="No"),0,$DY$2)</f>
        <v>1</v>
      </c>
      <c r="EQ324" s="7">
        <f t="shared" ref="EQ324:EQ350" si="1130">IF((AI324="No"),0,$DY$2)</f>
        <v>1</v>
      </c>
      <c r="ER324" s="7">
        <f t="shared" ref="ER324:ER350" si="1131">IF(SUM(EO324:EQ324)=300%,100%,0%)</f>
        <v>1</v>
      </c>
      <c r="ES324" s="7">
        <f t="shared" ref="ES324:ES350" si="1132">IF((AJ324="No"),0,$DY$2)</f>
        <v>1</v>
      </c>
      <c r="ET324" s="7">
        <f t="shared" ref="ET324:ET350" si="1133">IF((AK324="No"),0,$DY$2)</f>
        <v>1</v>
      </c>
      <c r="EU324" s="7">
        <f t="shared" ref="EU324:EU350" si="1134">IF(SUM(ES324:ET324)=200%,100%,0%)</f>
        <v>1</v>
      </c>
      <c r="EV324" s="7">
        <f t="shared" ref="EV324:EV350" si="1135">IF((AL324="No"),0,$DY$2)</f>
        <v>1</v>
      </c>
      <c r="EW324" s="7">
        <f t="shared" ref="EW324:EW350" si="1136">IF((AM324="No"),0,$DY$2)</f>
        <v>1</v>
      </c>
      <c r="EX324" s="7">
        <f t="shared" ref="EX324:EX350" si="1137">IF((AO324="No"),0,$DY$2)</f>
        <v>1</v>
      </c>
      <c r="EY324" s="7">
        <f t="shared" ref="EY324:EY350" si="1138">IF((AP324="No"),0,$DY$2)</f>
        <v>1</v>
      </c>
      <c r="EZ324" s="7">
        <f t="shared" ref="EZ324:EZ350" si="1139">IF((AP324="No"),0,$DY$2)</f>
        <v>1</v>
      </c>
      <c r="FA324" s="7">
        <f t="shared" ref="FA324:FA350" si="1140">IF((AR324="No"),0,$DY$2)</f>
        <v>0</v>
      </c>
      <c r="FB324" s="7">
        <f t="shared" ref="FB324:FB350" si="1141">IF(SUM(EV324:FA324)=600%,100%,0%)</f>
        <v>0</v>
      </c>
      <c r="FC324" s="7">
        <f t="shared" ref="FC324:FC350" si="1142">IF(SUM(EC324,EF324,EL324,EJ324,EN324,ER324,EU324,FB324)=800%,100%,0%)</f>
        <v>0</v>
      </c>
      <c r="FD324" s="7">
        <f t="shared" ref="FD324:FD350" si="1143">IF((AR324="No"),0,$DY$2)</f>
        <v>0</v>
      </c>
      <c r="FE324" s="7">
        <f t="shared" ref="FE324:FE350" si="1144">IF((AS324="No"),0,$DY$2)</f>
        <v>1</v>
      </c>
      <c r="FF324" s="7">
        <f t="shared" ref="FF324:FF350" si="1145">IF((AT324="No"),0,$DY$2)</f>
        <v>1</v>
      </c>
      <c r="FG324" s="7">
        <f t="shared" ref="FG324:FG350" si="1146">IF((AU324="No"),0,$DY$2)</f>
        <v>1</v>
      </c>
      <c r="FH324" s="7">
        <f t="shared" ref="FH324:FH350" si="1147">IF((AV324="No"),0,$DY$2)</f>
        <v>0</v>
      </c>
      <c r="FI324" s="7">
        <f t="shared" ref="FI324:FI350" si="1148">IF((AW324="No"),0,$DY$2)</f>
        <v>0</v>
      </c>
      <c r="FJ324" s="7">
        <f t="shared" ref="FJ324:FJ350" si="1149">IF(SUM(FD324:FI324)=600%,100%,)</f>
        <v>0</v>
      </c>
      <c r="FK324" s="7">
        <f t="shared" ref="FK324:FK350" si="1150">IF((AX324="No"),0,$DY$2)</f>
        <v>1</v>
      </c>
      <c r="FL324" s="7">
        <f>+Data[[#This Row],[¿El agente gestiona la oferta según la campaña vigente?48]]</f>
        <v>1</v>
      </c>
      <c r="FM324" s="7">
        <f t="shared" ref="FM324:FM350" si="1151">IF((AY324="No"),0,$DY$2)</f>
        <v>1</v>
      </c>
      <c r="FN324" s="7">
        <f t="shared" ref="FN324:FN350" si="1152">IF((AZ324="No"),0,$DY$2)</f>
        <v>1</v>
      </c>
      <c r="FO324" s="7">
        <f t="shared" ref="FO324:FO350" si="1153">IF((BA324="No"),0,$DY$2)</f>
        <v>1</v>
      </c>
      <c r="FP324" s="7">
        <f t="shared" ref="FP324:FP350" si="1154">IF(SUM(FM324:FO324)=300%,100%,)</f>
        <v>1</v>
      </c>
      <c r="FQ324" s="7">
        <f t="shared" ref="FQ324:FQ350" si="1155">IF((BB324="No"),0,$DY$2)</f>
        <v>1</v>
      </c>
      <c r="FR324" s="7">
        <f>+Data[[#This Row],[¿El agente registra correctamente todas las interacciones?52]]</f>
        <v>1</v>
      </c>
      <c r="FS324" s="7">
        <f t="shared" ref="FS324:FS350" si="1156">IF(SUM(FJ324,FL324,FP324,FR324)=400%,100%,0)</f>
        <v>0</v>
      </c>
      <c r="FT324" s="7">
        <f t="shared" ref="FT324:FT350" si="1157">IF((BC324="No"),0,$DY$2)</f>
        <v>1</v>
      </c>
      <c r="FU324" s="7">
        <f>+Data[[#This Row],[¿El agente confirma la titularidad del cliente adecuadamente?53]]</f>
        <v>1</v>
      </c>
      <c r="FV324" s="242">
        <f t="shared" ref="FV324:FV350" si="1158">IF((BD324="No"),0,$DY$2)</f>
        <v>1</v>
      </c>
      <c r="FW324" s="242">
        <f t="shared" ref="FW324:FW350" si="1159">IF((BE324="No"),0,$DY$2)</f>
        <v>1</v>
      </c>
      <c r="FX324" s="7">
        <f t="shared" ref="FX324:FX350" si="1160">IF(SUM(FV324:FW324)=200%,100%,)</f>
        <v>1</v>
      </c>
      <c r="FY324" s="242">
        <f t="shared" ref="FY324:FY350" si="1161">IF((BF324="No"),0,$DY$2)</f>
        <v>1</v>
      </c>
      <c r="FZ324" s="7">
        <f>+Data[[#This Row],[¿El agente evita compartir información sensible?56]]</f>
        <v>1</v>
      </c>
      <c r="GA324" s="7">
        <f t="shared" ref="GA324:GA350" si="1162">IF(SUM(FU324,FX324,FZ324)=300%,100%,)</f>
        <v>1</v>
      </c>
      <c r="GB324" s="7">
        <f t="shared" ref="GB324:GB350" si="1163">$GB$2*DX324</f>
        <v>0.1</v>
      </c>
      <c r="GC324" s="7">
        <f t="shared" ref="GC324:GC350" si="1164">$GC$2*FC324</f>
        <v>0</v>
      </c>
      <c r="GD324" s="234">
        <f t="shared" ref="GD324:GD350" si="1165">$GD$2*FS324</f>
        <v>0</v>
      </c>
      <c r="GE324" s="234">
        <f t="shared" ref="GE324:GE350" si="1166">$GE$2*GA324</f>
        <v>0.3</v>
      </c>
      <c r="GF324" s="7">
        <f t="shared" ref="GF324:GF350" si="1167">SUM(GB324:GE324)</f>
        <v>0.4</v>
      </c>
      <c r="GG324">
        <f>1</f>
        <v>1</v>
      </c>
      <c r="GH324">
        <f t="shared" ref="GH324:GH350" si="1168">IF((BH324="Critica"),1,0)</f>
        <v>1</v>
      </c>
      <c r="GI324" t="str">
        <f t="shared" ref="GI324:GI350" si="1169">IF(J324="No",J$3,"")</f>
        <v/>
      </c>
      <c r="GJ324" t="str">
        <f t="shared" ref="GJ324:GJ350" si="1170">IF(K324="No",K$3,"")</f>
        <v/>
      </c>
      <c r="GK324" t="str">
        <f t="shared" ref="GK324:GK350" si="1171">IF(L324="No",L$3,"")</f>
        <v/>
      </c>
      <c r="GN324" t="str">
        <f t="shared" ref="GN324:GN350" si="1172">IF(O324="No",O$3,"")</f>
        <v/>
      </c>
      <c r="GO324" t="str">
        <f t="shared" ref="GO324:GO350" si="1173">IF(P324="No",P$3,"")</f>
        <v/>
      </c>
      <c r="GP324" t="str">
        <f t="shared" ref="GP324:GP350" si="1174">IF(Q324="No",Q$3,"")</f>
        <v/>
      </c>
      <c r="GQ324" t="str">
        <f t="shared" ref="GQ324:GQ350" si="1175">IF(R324="No",R$3,"")</f>
        <v/>
      </c>
      <c r="GR324" t="str">
        <f t="shared" ref="GR324:GR350" si="1176">IF(S324="No",S$3,"")</f>
        <v/>
      </c>
      <c r="GS324" t="str">
        <f t="shared" ref="GS324:GS350" si="1177">IF(T324="No",T$3,"")</f>
        <v/>
      </c>
      <c r="GT324" t="str">
        <f t="shared" ref="GT324:GT350" si="1178">IF(U324="No",U$3,"")</f>
        <v/>
      </c>
      <c r="GU324" t="e">
        <f>IF(#REF!="No",#REF!,"")</f>
        <v>#REF!</v>
      </c>
      <c r="GV324" t="str">
        <f t="shared" ref="GV324:GV350" si="1179">IF(V324="No",V$3,"")</f>
        <v/>
      </c>
      <c r="GW324" t="str">
        <f t="shared" ref="GW324:GW350" si="1180">IF(W324="No",W$3,"")</f>
        <v/>
      </c>
      <c r="GX324" t="str">
        <f t="shared" ref="GX324:GX350" si="1181">IF(X324="No",X$3,"")</f>
        <v/>
      </c>
      <c r="GY324" t="str">
        <f t="shared" ref="GY324:GY350" si="1182">IF(Y324="No",Y$3,"")</f>
        <v/>
      </c>
      <c r="GZ324" t="str">
        <f t="shared" ref="GZ324:GZ350" si="1183">IF(Z324="No",Z$3,"")</f>
        <v/>
      </c>
      <c r="HA324" t="str">
        <f t="shared" ref="HA324:HA350" si="1184">IF(AA324="No",AA$3,"")</f>
        <v/>
      </c>
      <c r="HB324" t="str">
        <f t="shared" ref="HB324:HB350" si="1185">IF(AB324="No",AB$3,"")</f>
        <v/>
      </c>
      <c r="HC324" t="str">
        <f t="shared" ref="HC324:HC350" si="1186">IF(AC324="No",AC$3,"")</f>
        <v/>
      </c>
      <c r="HD324" t="str">
        <f t="shared" ref="HD324:HD350" si="1187">IF(AD324="No",AD$3,"")</f>
        <v/>
      </c>
      <c r="HE324" t="str">
        <f t="shared" ref="HE324:HE350" si="1188">IF(AE324="No",AE$3,"")</f>
        <v/>
      </c>
      <c r="HF324" t="str">
        <f t="shared" ref="HF324:HF350" si="1189">IF(AF324="No",AF$3,"")</f>
        <v/>
      </c>
      <c r="HG324" t="str">
        <f t="shared" ref="HG324:HG350" si="1190">IF(AG324="No",AG$3,"")</f>
        <v/>
      </c>
      <c r="HH324" t="str">
        <f t="shared" ref="HH324:HH350" si="1191">IF(AH324="No",AH$3,"")</f>
        <v/>
      </c>
      <c r="HI324" t="str">
        <f t="shared" ref="HI324:HI350" si="1192">IF(AI324="No",AI$3,"")</f>
        <v/>
      </c>
      <c r="HJ324" t="str">
        <f t="shared" ref="HJ324:HJ350" si="1193">IF(AJ324="No",AJ$3,"")</f>
        <v/>
      </c>
      <c r="HK324" t="str">
        <f t="shared" ref="HK324:HK350" si="1194">IF(AK324="No",AK$3,"")</f>
        <v/>
      </c>
      <c r="HL324" t="str">
        <f t="shared" ref="HL324:HL350" si="1195">IF(AL324="No",AL$3,"")</f>
        <v/>
      </c>
      <c r="HM324" t="str">
        <f t="shared" ref="HM324:HM350" si="1196">IF(AM324="No",AM$3,"")</f>
        <v/>
      </c>
      <c r="HN324" t="str">
        <f t="shared" ref="HN324:HN350" si="1197">IF(AN324="No",AN$3,"")</f>
        <v/>
      </c>
      <c r="HO324" t="str">
        <f t="shared" ref="HO324:HO350" si="1198">IF(AO324="No",AO$3,"")</f>
        <v/>
      </c>
      <c r="HP324" t="str">
        <f t="shared" ref="HP324:HP350" si="1199">IF(AP324="No",AP$3,"")</f>
        <v/>
      </c>
      <c r="HQ324" t="e">
        <f>IF(#REF!="No",#REF!,"")</f>
        <v>#REF!</v>
      </c>
      <c r="HR324" t="e">
        <f>IF(#REF!="No",#REF!,"")</f>
        <v>#REF!</v>
      </c>
      <c r="HS324" t="str">
        <f t="shared" ref="HS324:HS350" si="1200">IF(AR324="No",AR$3,"")</f>
        <v xml:space="preserve">¿El agente ofrece adecuadamente un producto adicional? </v>
      </c>
      <c r="HT324" t="str">
        <f t="shared" ref="HT324:HT350" si="1201">IF(AS324="No",AS$3,"")</f>
        <v/>
      </c>
      <c r="HU324" t="str">
        <f t="shared" ref="HU324:HU350" si="1202">IF(AT324="No",AT$3,"")</f>
        <v/>
      </c>
      <c r="HV324" t="str">
        <f t="shared" ref="HV324:HV350" si="1203">IF(AU324="No",AU$3,"")</f>
        <v/>
      </c>
      <c r="HW324" t="str">
        <f t="shared" ref="HW324:HW350" si="1204">IF(AV324="No",AV$3,"")</f>
        <v xml:space="preserve">¿El agente realiza seguimiento adecuado al caso o solicitud? </v>
      </c>
      <c r="HX324" t="str">
        <f t="shared" ref="HX324:HX350" si="1205">IF(AW324="No",AW$3,"")</f>
        <v xml:space="preserve">¿El agente maneja correctamente las objeciones del cliente? </v>
      </c>
      <c r="HY324" t="str">
        <f t="shared" ref="HY324:HY350" si="1206">IF(AX324="No",AX$3,"")</f>
        <v/>
      </c>
      <c r="HZ324" t="str">
        <f t="shared" ref="HZ324:HZ350" si="1207">IF(AY324="No",AY$3,"")</f>
        <v/>
      </c>
      <c r="IA324" t="str">
        <f t="shared" ref="IA324:IA350" si="1208">IF(AZ324="No",AZ$3,"")</f>
        <v/>
      </c>
      <c r="IB324" t="str">
        <f t="shared" ref="IB324:IB350" si="1209">IF(BA324="No",BA$3,"")</f>
        <v/>
      </c>
      <c r="IC324" t="str">
        <f t="shared" ref="IC324:IC350" si="1210">IF(BB324="No",BB$3,"")</f>
        <v/>
      </c>
      <c r="ID324" t="str">
        <f t="shared" ref="ID324:ID350" si="1211">IF(BC324="No",BC$3,"")</f>
        <v/>
      </c>
      <c r="IE324" t="str">
        <f t="shared" ref="IE324:IE350" si="1212">IF(BD324="No",BD$3,"")</f>
        <v/>
      </c>
      <c r="IF324" t="str">
        <f t="shared" ref="IF324:IF350" si="1213">IF(BE324="No",BE$3,"")</f>
        <v/>
      </c>
      <c r="IG324" t="str">
        <f t="shared" ref="IG324:IG350" si="1214">IF(BF324="No",BF$3,"")</f>
        <v/>
      </c>
      <c r="IH324" t="str">
        <f>A324&amp;" "&amp;F324&amp;" "&amp;Data[[#This Row],[mes]]</f>
        <v>Antonio Rivera Ayarza Outbound jun-26</v>
      </c>
      <c r="II324">
        <f t="shared" si="1050"/>
        <v>1</v>
      </c>
      <c r="IJ324">
        <f t="shared" ref="IJ324:IJ350" si="1215">IF(II324=1,1,0)</f>
        <v>1</v>
      </c>
      <c r="IK324">
        <f>IF(Data[[#This Row],[Muestra Critica]]&gt;0,Data[[#This Row],[Muestra Critica]],"")</f>
        <v>1</v>
      </c>
      <c r="IL324">
        <f>IF(IK324="","",COUNTIF($IK$3:$IK740,IK324))</f>
        <v>397</v>
      </c>
      <c r="IM324">
        <f t="shared" ref="IM324:IM350" si="1216">IF(IL324=1,1,0)</f>
        <v>0</v>
      </c>
      <c r="IN324" t="str">
        <f t="shared" ref="IN324:IN387" si="1217">TEXT(C324,"mmm-yy")</f>
        <v>jun-26</v>
      </c>
      <c r="IS324" t="str">
        <f ca="1">IFERROR(_xlfn.XLOOKUP(A:A,HC!B:B,HC!E:E,,0),0)</f>
        <v>&gt; 60 dias</v>
      </c>
    </row>
    <row r="325" spans="1:253" ht="15.5">
      <c r="A325" s="235" t="s">
        <v>334</v>
      </c>
      <c r="B325" s="235">
        <v>63262336</v>
      </c>
      <c r="C325" s="236">
        <v>46195</v>
      </c>
      <c r="D325" s="235" t="s">
        <v>527</v>
      </c>
      <c r="E325" s="205" t="s">
        <v>434</v>
      </c>
      <c r="F325" s="235" t="s">
        <v>32</v>
      </c>
      <c r="G325" s="235" t="s">
        <v>436</v>
      </c>
      <c r="H325" s="235" t="s">
        <v>526</v>
      </c>
      <c r="I325" s="237" t="s">
        <v>447</v>
      </c>
      <c r="J325" s="78" t="s">
        <v>33</v>
      </c>
      <c r="K325" s="78" t="s">
        <v>33</v>
      </c>
      <c r="L325" s="78" t="s">
        <v>33</v>
      </c>
      <c r="M325" s="78" t="s">
        <v>33</v>
      </c>
      <c r="N325" s="78" t="s">
        <v>33</v>
      </c>
      <c r="O325" s="78" t="s">
        <v>33</v>
      </c>
      <c r="P325" s="78" t="s">
        <v>33</v>
      </c>
      <c r="Q325" s="78" t="s">
        <v>33</v>
      </c>
      <c r="R325" s="78" t="s">
        <v>33</v>
      </c>
      <c r="S325" s="78" t="s">
        <v>33</v>
      </c>
      <c r="T325" s="78" t="s">
        <v>33</v>
      </c>
      <c r="U325" s="78" t="s">
        <v>33</v>
      </c>
      <c r="V325" s="78" t="s">
        <v>33</v>
      </c>
      <c r="W325" s="78" t="s">
        <v>33</v>
      </c>
      <c r="X325" s="78" t="s">
        <v>33</v>
      </c>
      <c r="Y325" t="s">
        <v>33</v>
      </c>
      <c r="Z325" t="s">
        <v>33</v>
      </c>
      <c r="AA325" t="s">
        <v>33</v>
      </c>
      <c r="AB325" t="s">
        <v>33</v>
      </c>
      <c r="AC325" t="s">
        <v>33</v>
      </c>
      <c r="AD325" t="s">
        <v>33</v>
      </c>
      <c r="AE325" t="s">
        <v>33</v>
      </c>
      <c r="AF325" t="s">
        <v>33</v>
      </c>
      <c r="AG325" t="s">
        <v>33</v>
      </c>
      <c r="AH325" t="s">
        <v>33</v>
      </c>
      <c r="AI325" t="s">
        <v>33</v>
      </c>
      <c r="AJ325" t="s">
        <v>33</v>
      </c>
      <c r="AK325" t="s">
        <v>33</v>
      </c>
      <c r="AL325" t="s">
        <v>33</v>
      </c>
      <c r="AM325" t="s">
        <v>33</v>
      </c>
      <c r="AN325" t="s">
        <v>33</v>
      </c>
      <c r="AO325" t="s">
        <v>33</v>
      </c>
      <c r="AP325" t="s">
        <v>33</v>
      </c>
      <c r="AQ325" s="169" t="s">
        <v>33</v>
      </c>
      <c r="AR325" t="s">
        <v>33</v>
      </c>
      <c r="AS325" t="s">
        <v>34</v>
      </c>
      <c r="AT325" t="s">
        <v>33</v>
      </c>
      <c r="AU325" t="s">
        <v>33</v>
      </c>
      <c r="AV325" t="s">
        <v>34</v>
      </c>
      <c r="AW325" t="s">
        <v>33</v>
      </c>
      <c r="AX325" t="s">
        <v>33</v>
      </c>
      <c r="AY325" t="s">
        <v>33</v>
      </c>
      <c r="AZ325" t="s">
        <v>33</v>
      </c>
      <c r="BA325" t="s">
        <v>33</v>
      </c>
      <c r="BB325" t="s">
        <v>33</v>
      </c>
      <c r="BC325" t="s">
        <v>33</v>
      </c>
      <c r="BD325" t="s">
        <v>33</v>
      </c>
      <c r="BE325" t="s">
        <v>33</v>
      </c>
      <c r="BF325" t="s">
        <v>33</v>
      </c>
      <c r="BH325" s="233" t="str">
        <f>Data[[#This Row],[Tipo de Muestra]]</f>
        <v>Critica</v>
      </c>
      <c r="BK325">
        <f t="shared" si="1051"/>
        <v>1</v>
      </c>
      <c r="BL325">
        <f t="shared" si="1052"/>
        <v>1</v>
      </c>
      <c r="BM325">
        <f t="shared" si="1053"/>
        <v>1</v>
      </c>
      <c r="BN325">
        <f t="shared" si="1054"/>
        <v>1</v>
      </c>
      <c r="BO325">
        <f t="shared" si="1055"/>
        <v>1</v>
      </c>
      <c r="BP325">
        <f t="shared" si="1056"/>
        <v>1</v>
      </c>
      <c r="BQ325">
        <f t="shared" si="1057"/>
        <v>1</v>
      </c>
      <c r="BR325">
        <f t="shared" si="1058"/>
        <v>1</v>
      </c>
      <c r="BS325">
        <f t="shared" si="1059"/>
        <v>1</v>
      </c>
      <c r="BT325">
        <f t="shared" si="1060"/>
        <v>1</v>
      </c>
      <c r="BU325">
        <f t="shared" si="1061"/>
        <v>1</v>
      </c>
      <c r="BV325">
        <f t="shared" si="1062"/>
        <v>1</v>
      </c>
      <c r="BW325">
        <f t="shared" si="1063"/>
        <v>1</v>
      </c>
      <c r="BX325">
        <f t="shared" si="1064"/>
        <v>1</v>
      </c>
      <c r="BY325">
        <f t="shared" si="1065"/>
        <v>1</v>
      </c>
      <c r="BZ325">
        <f t="shared" si="1066"/>
        <v>1</v>
      </c>
      <c r="CA325">
        <f t="shared" si="1067"/>
        <v>1</v>
      </c>
      <c r="CB325">
        <f t="shared" si="1068"/>
        <v>1</v>
      </c>
      <c r="CC325">
        <f t="shared" si="1069"/>
        <v>1</v>
      </c>
      <c r="CD325">
        <f t="shared" si="1070"/>
        <v>1</v>
      </c>
      <c r="CE325">
        <f t="shared" si="1071"/>
        <v>1</v>
      </c>
      <c r="CF325">
        <f t="shared" si="1072"/>
        <v>1</v>
      </c>
      <c r="CG325">
        <f t="shared" si="1073"/>
        <v>1</v>
      </c>
      <c r="CH325">
        <f t="shared" si="1074"/>
        <v>1</v>
      </c>
      <c r="CI325">
        <f t="shared" si="1075"/>
        <v>1</v>
      </c>
      <c r="CJ325">
        <f t="shared" si="1076"/>
        <v>1</v>
      </c>
      <c r="CK325">
        <f t="shared" si="1077"/>
        <v>1</v>
      </c>
      <c r="CL325">
        <f t="shared" si="1078"/>
        <v>1</v>
      </c>
      <c r="CM325">
        <f t="shared" si="1079"/>
        <v>1</v>
      </c>
      <c r="CN325">
        <f t="shared" si="1080"/>
        <v>1</v>
      </c>
      <c r="CO325">
        <f t="shared" si="1081"/>
        <v>1</v>
      </c>
      <c r="CP325">
        <f t="shared" si="1082"/>
        <v>1</v>
      </c>
      <c r="CQ325">
        <f t="shared" si="1083"/>
        <v>1</v>
      </c>
      <c r="CR325">
        <f t="shared" si="1084"/>
        <v>1</v>
      </c>
      <c r="CS325">
        <f t="shared" si="1085"/>
        <v>0</v>
      </c>
      <c r="CT325">
        <f t="shared" si="1086"/>
        <v>1</v>
      </c>
      <c r="CU325">
        <f t="shared" si="1087"/>
        <v>1</v>
      </c>
      <c r="CV325">
        <f t="shared" si="1088"/>
        <v>0</v>
      </c>
      <c r="CW325">
        <f t="shared" si="1089"/>
        <v>1</v>
      </c>
      <c r="CX325">
        <f t="shared" si="1090"/>
        <v>1</v>
      </c>
      <c r="CY325">
        <f t="shared" si="1091"/>
        <v>1</v>
      </c>
      <c r="CZ325">
        <f t="shared" si="1092"/>
        <v>1</v>
      </c>
      <c r="DA325">
        <f t="shared" si="1093"/>
        <v>1</v>
      </c>
      <c r="DB325">
        <f t="shared" si="1094"/>
        <v>1</v>
      </c>
      <c r="DC325">
        <f t="shared" si="1095"/>
        <v>1</v>
      </c>
      <c r="DD325">
        <f t="shared" si="1096"/>
        <v>1</v>
      </c>
      <c r="DE325">
        <f t="shared" si="1097"/>
        <v>1</v>
      </c>
      <c r="DF325">
        <f t="shared" si="1098"/>
        <v>1</v>
      </c>
      <c r="DG325">
        <f t="shared" si="1099"/>
        <v>1</v>
      </c>
      <c r="DH325" s="7">
        <f t="shared" si="1100"/>
        <v>0.15</v>
      </c>
      <c r="DI325" s="7">
        <f t="shared" si="1101"/>
        <v>0.15</v>
      </c>
      <c r="DJ325" s="7">
        <f t="shared" si="1102"/>
        <v>0.15</v>
      </c>
      <c r="DK325" s="7">
        <f t="shared" si="1103"/>
        <v>0.15</v>
      </c>
      <c r="DL325" s="7">
        <f t="shared" si="1104"/>
        <v>0.3</v>
      </c>
      <c r="DM325" s="7">
        <f t="shared" si="1105"/>
        <v>0.3</v>
      </c>
      <c r="DN325" s="7">
        <f t="shared" si="1106"/>
        <v>0.3</v>
      </c>
      <c r="DO325" s="7">
        <f t="shared" si="1107"/>
        <v>0.3</v>
      </c>
      <c r="DP325" s="7">
        <f>IF(MIN(Data[[#This Row],[¿El agente demuestra escucha activa durante la gestión?6]:[¿El agente parafrasea para confirmar entendimiento?9]])=0,0,30%)</f>
        <v>0.3</v>
      </c>
      <c r="DQ325" s="7">
        <f t="shared" si="1108"/>
        <v>0.3</v>
      </c>
      <c r="DR325" s="7">
        <f t="shared" si="1109"/>
        <v>0.3</v>
      </c>
      <c r="DS325" s="7">
        <f t="shared" si="1110"/>
        <v>0.3</v>
      </c>
      <c r="DT325" s="7">
        <f t="shared" si="1111"/>
        <v>0.3</v>
      </c>
      <c r="DU325" s="7">
        <f>IF(MIN(Data[[#This Row],[¿El agente adapta su comunicación al cliente?11]:[¿El agente utiliza el plural corporativo correctamente?14]])=0,0,30%)</f>
        <v>0.3</v>
      </c>
      <c r="DV325" s="7">
        <f t="shared" si="1112"/>
        <v>0.25</v>
      </c>
      <c r="DW325" s="7">
        <f t="shared" si="1113"/>
        <v>0.25</v>
      </c>
      <c r="DX325" s="7">
        <f t="shared" si="1114"/>
        <v>1</v>
      </c>
      <c r="DY325" s="7">
        <f t="shared" si="1115"/>
        <v>1</v>
      </c>
      <c r="DZ325" s="7">
        <f t="shared" si="1116"/>
        <v>1</v>
      </c>
      <c r="EA325" s="7">
        <f t="shared" si="1117"/>
        <v>1</v>
      </c>
      <c r="EB325" s="7">
        <f t="shared" si="1118"/>
        <v>1</v>
      </c>
      <c r="EC325" s="7">
        <f t="shared" si="1119"/>
        <v>1</v>
      </c>
      <c r="ED325" s="7">
        <f t="shared" si="1120"/>
        <v>1</v>
      </c>
      <c r="EE325" s="7">
        <f t="shared" si="1121"/>
        <v>1</v>
      </c>
      <c r="EF325" s="7">
        <f>IF(SUM(Data[[#This Row],[¿El agente presenta correctamente los beneficios del producto?23]:[¿El agente comunica beneficios emocionales al cliente?24]])=200%,100%,0%)</f>
        <v>1</v>
      </c>
      <c r="EG325" s="7">
        <f t="shared" si="1122"/>
        <v>1</v>
      </c>
      <c r="EH325" s="7">
        <f t="shared" si="1123"/>
        <v>1</v>
      </c>
      <c r="EI325" s="7">
        <f t="shared" si="1124"/>
        <v>1</v>
      </c>
      <c r="EJ325" s="7">
        <f t="shared" si="1125"/>
        <v>1</v>
      </c>
      <c r="EK325" s="7">
        <f t="shared" si="1126"/>
        <v>1</v>
      </c>
      <c r="EL325" s="7">
        <f>+Data[[#This Row],[¿El agente explica los términos y condiciones del servicio?28]]</f>
        <v>1</v>
      </c>
      <c r="EM325" s="7">
        <f t="shared" si="1127"/>
        <v>1</v>
      </c>
      <c r="EN325" s="7">
        <f>+Data[[#This Row],[¿El agente identifica correctamente la solicitud del cliente? 2]]</f>
        <v>1</v>
      </c>
      <c r="EO325" s="7">
        <f t="shared" si="1128"/>
        <v>1</v>
      </c>
      <c r="EP325" s="7">
        <f t="shared" si="1129"/>
        <v>1</v>
      </c>
      <c r="EQ325" s="7">
        <f t="shared" si="1130"/>
        <v>1</v>
      </c>
      <c r="ER325" s="7">
        <f t="shared" si="1131"/>
        <v>1</v>
      </c>
      <c r="ES325" s="7">
        <f t="shared" si="1132"/>
        <v>1</v>
      </c>
      <c r="ET325" s="7">
        <f t="shared" si="1133"/>
        <v>1</v>
      </c>
      <c r="EU325" s="7">
        <f t="shared" si="1134"/>
        <v>1</v>
      </c>
      <c r="EV325" s="7">
        <f t="shared" si="1135"/>
        <v>1</v>
      </c>
      <c r="EW325" s="7">
        <f t="shared" si="1136"/>
        <v>1</v>
      </c>
      <c r="EX325" s="7">
        <f t="shared" si="1137"/>
        <v>1</v>
      </c>
      <c r="EY325" s="7">
        <f t="shared" si="1138"/>
        <v>1</v>
      </c>
      <c r="EZ325" s="7">
        <f t="shared" si="1139"/>
        <v>1</v>
      </c>
      <c r="FA325" s="7">
        <f t="shared" si="1140"/>
        <v>1</v>
      </c>
      <c r="FB325" s="7">
        <f t="shared" si="1141"/>
        <v>1</v>
      </c>
      <c r="FC325" s="7">
        <f t="shared" si="1142"/>
        <v>1</v>
      </c>
      <c r="FD325" s="7">
        <f t="shared" si="1143"/>
        <v>1</v>
      </c>
      <c r="FE325" s="7">
        <f t="shared" si="1144"/>
        <v>0</v>
      </c>
      <c r="FF325" s="7">
        <f t="shared" si="1145"/>
        <v>1</v>
      </c>
      <c r="FG325" s="7">
        <f t="shared" si="1146"/>
        <v>1</v>
      </c>
      <c r="FH325" s="7">
        <f t="shared" si="1147"/>
        <v>0</v>
      </c>
      <c r="FI325" s="7">
        <f t="shared" si="1148"/>
        <v>1</v>
      </c>
      <c r="FJ325" s="7">
        <f t="shared" si="1149"/>
        <v>0</v>
      </c>
      <c r="FK325" s="7">
        <f t="shared" si="1150"/>
        <v>1</v>
      </c>
      <c r="FL325" s="7">
        <f>+Data[[#This Row],[¿El agente gestiona la oferta según la campaña vigente?48]]</f>
        <v>1</v>
      </c>
      <c r="FM325" s="7">
        <f t="shared" si="1151"/>
        <v>1</v>
      </c>
      <c r="FN325" s="7">
        <f t="shared" si="1152"/>
        <v>1</v>
      </c>
      <c r="FO325" s="7">
        <f t="shared" si="1153"/>
        <v>1</v>
      </c>
      <c r="FP325" s="7">
        <f t="shared" si="1154"/>
        <v>1</v>
      </c>
      <c r="FQ325" s="7">
        <f t="shared" si="1155"/>
        <v>1</v>
      </c>
      <c r="FR325" s="7">
        <f>+Data[[#This Row],[¿El agente registra correctamente todas las interacciones?52]]</f>
        <v>1</v>
      </c>
      <c r="FS325" s="7">
        <f t="shared" si="1156"/>
        <v>0</v>
      </c>
      <c r="FT325" s="7">
        <f t="shared" si="1157"/>
        <v>1</v>
      </c>
      <c r="FU325" s="7">
        <f>+Data[[#This Row],[¿El agente confirma la titularidad del cliente adecuadamente?53]]</f>
        <v>1</v>
      </c>
      <c r="FV325" s="242">
        <f t="shared" si="1158"/>
        <v>1</v>
      </c>
      <c r="FW325" s="242">
        <f t="shared" si="1159"/>
        <v>1</v>
      </c>
      <c r="FX325" s="7">
        <f t="shared" si="1160"/>
        <v>1</v>
      </c>
      <c r="FY325" s="242">
        <f t="shared" si="1161"/>
        <v>1</v>
      </c>
      <c r="FZ325" s="7">
        <f>+Data[[#This Row],[¿El agente evita compartir información sensible?56]]</f>
        <v>1</v>
      </c>
      <c r="GA325" s="7">
        <f t="shared" si="1162"/>
        <v>1</v>
      </c>
      <c r="GB325" s="7">
        <f t="shared" si="1163"/>
        <v>0.1</v>
      </c>
      <c r="GC325" s="7">
        <f t="shared" si="1164"/>
        <v>0.3</v>
      </c>
      <c r="GD325" s="234">
        <f t="shared" si="1165"/>
        <v>0</v>
      </c>
      <c r="GE325" s="234">
        <f t="shared" si="1166"/>
        <v>0.3</v>
      </c>
      <c r="GF325" s="7">
        <f t="shared" si="1167"/>
        <v>0.7</v>
      </c>
      <c r="GG325">
        <f>1</f>
        <v>1</v>
      </c>
      <c r="GH325">
        <f t="shared" si="1168"/>
        <v>1</v>
      </c>
      <c r="GI325" t="str">
        <f t="shared" si="1169"/>
        <v/>
      </c>
      <c r="GJ325" t="str">
        <f t="shared" si="1170"/>
        <v/>
      </c>
      <c r="GK325" t="str">
        <f t="shared" si="1171"/>
        <v/>
      </c>
      <c r="GN325" t="str">
        <f t="shared" si="1172"/>
        <v/>
      </c>
      <c r="GO325" t="str">
        <f t="shared" si="1173"/>
        <v/>
      </c>
      <c r="GP325" t="str">
        <f t="shared" si="1174"/>
        <v/>
      </c>
      <c r="GQ325" t="str">
        <f t="shared" si="1175"/>
        <v/>
      </c>
      <c r="GR325" t="str">
        <f t="shared" si="1176"/>
        <v/>
      </c>
      <c r="GS325" t="str">
        <f t="shared" si="1177"/>
        <v/>
      </c>
      <c r="GT325" t="str">
        <f t="shared" si="1178"/>
        <v/>
      </c>
      <c r="GU325" t="e">
        <f>IF(#REF!="No",#REF!,"")</f>
        <v>#REF!</v>
      </c>
      <c r="GV325" t="str">
        <f t="shared" si="1179"/>
        <v/>
      </c>
      <c r="GW325" t="str">
        <f t="shared" si="1180"/>
        <v/>
      </c>
      <c r="GX325" t="str">
        <f t="shared" si="1181"/>
        <v/>
      </c>
      <c r="GY325" t="str">
        <f t="shared" si="1182"/>
        <v/>
      </c>
      <c r="GZ325" t="str">
        <f t="shared" si="1183"/>
        <v/>
      </c>
      <c r="HA325" t="str">
        <f t="shared" si="1184"/>
        <v/>
      </c>
      <c r="HB325" t="str">
        <f t="shared" si="1185"/>
        <v/>
      </c>
      <c r="HC325" t="str">
        <f t="shared" si="1186"/>
        <v/>
      </c>
      <c r="HD325" t="str">
        <f t="shared" si="1187"/>
        <v/>
      </c>
      <c r="HE325" t="str">
        <f t="shared" si="1188"/>
        <v/>
      </c>
      <c r="HF325" t="str">
        <f t="shared" si="1189"/>
        <v/>
      </c>
      <c r="HG325" t="str">
        <f t="shared" si="1190"/>
        <v/>
      </c>
      <c r="HH325" t="str">
        <f t="shared" si="1191"/>
        <v/>
      </c>
      <c r="HI325" t="str">
        <f t="shared" si="1192"/>
        <v/>
      </c>
      <c r="HJ325" t="str">
        <f t="shared" si="1193"/>
        <v/>
      </c>
      <c r="HK325" t="str">
        <f t="shared" si="1194"/>
        <v/>
      </c>
      <c r="HL325" t="str">
        <f t="shared" si="1195"/>
        <v/>
      </c>
      <c r="HM325" t="str">
        <f t="shared" si="1196"/>
        <v/>
      </c>
      <c r="HN325" t="str">
        <f t="shared" si="1197"/>
        <v/>
      </c>
      <c r="HO325" t="str">
        <f t="shared" si="1198"/>
        <v/>
      </c>
      <c r="HP325" t="str">
        <f t="shared" si="1199"/>
        <v/>
      </c>
      <c r="HQ325" t="e">
        <f>IF(#REF!="No",#REF!,"")</f>
        <v>#REF!</v>
      </c>
      <c r="HR325" t="e">
        <f>IF(#REF!="No",#REF!,"")</f>
        <v>#REF!</v>
      </c>
      <c r="HS325" t="str">
        <f t="shared" si="1200"/>
        <v/>
      </c>
      <c r="HT325" t="str">
        <f t="shared" si="1201"/>
        <v xml:space="preserve">¿El agente realiza venta cruzada cuando corresponde? </v>
      </c>
      <c r="HU325" t="str">
        <f t="shared" si="1202"/>
        <v/>
      </c>
      <c r="HV325" t="str">
        <f t="shared" si="1203"/>
        <v/>
      </c>
      <c r="HW325" t="str">
        <f t="shared" si="1204"/>
        <v xml:space="preserve">¿El agente realiza seguimiento adecuado al caso o solicitud? </v>
      </c>
      <c r="HX325" t="str">
        <f t="shared" si="1205"/>
        <v/>
      </c>
      <c r="HY325" t="str">
        <f t="shared" si="1206"/>
        <v/>
      </c>
      <c r="HZ325" t="str">
        <f t="shared" si="1207"/>
        <v/>
      </c>
      <c r="IA325" t="str">
        <f t="shared" si="1208"/>
        <v/>
      </c>
      <c r="IB325" t="str">
        <f t="shared" si="1209"/>
        <v/>
      </c>
      <c r="IC325" t="str">
        <f t="shared" si="1210"/>
        <v/>
      </c>
      <c r="ID325" t="str">
        <f t="shared" si="1211"/>
        <v/>
      </c>
      <c r="IE325" t="str">
        <f t="shared" si="1212"/>
        <v/>
      </c>
      <c r="IF325" t="str">
        <f t="shared" si="1213"/>
        <v/>
      </c>
      <c r="IG325" t="str">
        <f t="shared" si="1214"/>
        <v/>
      </c>
      <c r="IH325" t="str">
        <f>A325&amp;" "&amp;F325&amp;" "&amp;Data[[#This Row],[mes]]</f>
        <v>Ashley Shaday Sanchez de Gracia Outbound jun-26</v>
      </c>
      <c r="II325">
        <f t="shared" si="1050"/>
        <v>1</v>
      </c>
      <c r="IJ325">
        <f t="shared" si="1215"/>
        <v>1</v>
      </c>
      <c r="IK325">
        <f>IF(Data[[#This Row],[Muestra Critica]]&gt;0,Data[[#This Row],[Muestra Critica]],"")</f>
        <v>1</v>
      </c>
      <c r="IL325">
        <f>IF(IK325="","",COUNTIF($IK$3:$IK741,IK325))</f>
        <v>397</v>
      </c>
      <c r="IM325">
        <f t="shared" si="1216"/>
        <v>0</v>
      </c>
      <c r="IN325" t="str">
        <f t="shared" si="1217"/>
        <v>jun-26</v>
      </c>
      <c r="IS325" t="str">
        <f ca="1">IFERROR(_xlfn.XLOOKUP(A:A,HC!B:B,HC!E:E,,0),0)</f>
        <v>&gt; 60 dias</v>
      </c>
    </row>
    <row r="326" spans="1:253" ht="15.5">
      <c r="A326" s="235" t="s">
        <v>335</v>
      </c>
      <c r="B326" s="235">
        <v>67769475</v>
      </c>
      <c r="C326" s="236">
        <v>46195</v>
      </c>
      <c r="D326" s="235" t="s">
        <v>527</v>
      </c>
      <c r="E326" s="205" t="s">
        <v>434</v>
      </c>
      <c r="F326" s="235" t="s">
        <v>32</v>
      </c>
      <c r="G326" s="235" t="s">
        <v>436</v>
      </c>
      <c r="H326" s="235" t="s">
        <v>526</v>
      </c>
      <c r="I326" s="237" t="s">
        <v>447</v>
      </c>
      <c r="J326" s="78" t="s">
        <v>33</v>
      </c>
      <c r="K326" s="78" t="s">
        <v>33</v>
      </c>
      <c r="L326" s="78" t="s">
        <v>33</v>
      </c>
      <c r="M326" s="78" t="s">
        <v>33</v>
      </c>
      <c r="N326" s="78" t="s">
        <v>33</v>
      </c>
      <c r="O326" s="78" t="s">
        <v>33</v>
      </c>
      <c r="P326" s="78" t="s">
        <v>33</v>
      </c>
      <c r="Q326" s="78" t="s">
        <v>33</v>
      </c>
      <c r="R326" s="78" t="s">
        <v>33</v>
      </c>
      <c r="S326" s="78" t="s">
        <v>33</v>
      </c>
      <c r="T326" s="78" t="s">
        <v>33</v>
      </c>
      <c r="U326" s="78" t="s">
        <v>33</v>
      </c>
      <c r="V326" s="78" t="s">
        <v>33</v>
      </c>
      <c r="W326" s="78" t="s">
        <v>33</v>
      </c>
      <c r="X326" s="78" t="s">
        <v>33</v>
      </c>
      <c r="Y326" t="s">
        <v>33</v>
      </c>
      <c r="Z326" t="s">
        <v>33</v>
      </c>
      <c r="AA326" t="s">
        <v>33</v>
      </c>
      <c r="AB326" t="s">
        <v>33</v>
      </c>
      <c r="AC326" t="s">
        <v>33</v>
      </c>
      <c r="AD326" t="s">
        <v>33</v>
      </c>
      <c r="AE326" t="s">
        <v>33</v>
      </c>
      <c r="AF326" t="s">
        <v>33</v>
      </c>
      <c r="AG326" t="s">
        <v>33</v>
      </c>
      <c r="AH326" t="s">
        <v>33</v>
      </c>
      <c r="AI326" t="s">
        <v>33</v>
      </c>
      <c r="AJ326" t="s">
        <v>33</v>
      </c>
      <c r="AK326" t="s">
        <v>33</v>
      </c>
      <c r="AL326" t="s">
        <v>33</v>
      </c>
      <c r="AM326" t="s">
        <v>33</v>
      </c>
      <c r="AN326" t="s">
        <v>33</v>
      </c>
      <c r="AO326" t="s">
        <v>33</v>
      </c>
      <c r="AP326" t="s">
        <v>33</v>
      </c>
      <c r="AQ326" s="169" t="s">
        <v>33</v>
      </c>
      <c r="AR326" t="s">
        <v>33</v>
      </c>
      <c r="AS326" t="s">
        <v>34</v>
      </c>
      <c r="AT326" t="s">
        <v>33</v>
      </c>
      <c r="AU326" t="s">
        <v>33</v>
      </c>
      <c r="AV326" t="s">
        <v>33</v>
      </c>
      <c r="AW326" t="s">
        <v>33</v>
      </c>
      <c r="AX326" t="s">
        <v>33</v>
      </c>
      <c r="AY326" t="s">
        <v>33</v>
      </c>
      <c r="AZ326" t="s">
        <v>33</v>
      </c>
      <c r="BA326" t="s">
        <v>33</v>
      </c>
      <c r="BB326" t="s">
        <v>33</v>
      </c>
      <c r="BC326" t="s">
        <v>33</v>
      </c>
      <c r="BD326" t="s">
        <v>33</v>
      </c>
      <c r="BE326" t="s">
        <v>33</v>
      </c>
      <c r="BF326" t="s">
        <v>33</v>
      </c>
      <c r="BH326" s="233" t="str">
        <f>Data[[#This Row],[Tipo de Muestra]]</f>
        <v>Critica</v>
      </c>
      <c r="BK326">
        <f t="shared" si="1051"/>
        <v>1</v>
      </c>
      <c r="BL326">
        <f t="shared" si="1052"/>
        <v>1</v>
      </c>
      <c r="BM326">
        <f t="shared" si="1053"/>
        <v>1</v>
      </c>
      <c r="BN326">
        <f t="shared" si="1054"/>
        <v>1</v>
      </c>
      <c r="BO326">
        <f t="shared" si="1055"/>
        <v>1</v>
      </c>
      <c r="BP326">
        <f t="shared" si="1056"/>
        <v>1</v>
      </c>
      <c r="BQ326">
        <f t="shared" si="1057"/>
        <v>1</v>
      </c>
      <c r="BR326">
        <f t="shared" si="1058"/>
        <v>1</v>
      </c>
      <c r="BS326">
        <f t="shared" si="1059"/>
        <v>1</v>
      </c>
      <c r="BT326">
        <f t="shared" si="1060"/>
        <v>1</v>
      </c>
      <c r="BU326">
        <f t="shared" si="1061"/>
        <v>1</v>
      </c>
      <c r="BV326">
        <f t="shared" si="1062"/>
        <v>1</v>
      </c>
      <c r="BW326">
        <f t="shared" si="1063"/>
        <v>1</v>
      </c>
      <c r="BX326">
        <f t="shared" si="1064"/>
        <v>1</v>
      </c>
      <c r="BY326">
        <f t="shared" si="1065"/>
        <v>1</v>
      </c>
      <c r="BZ326">
        <f t="shared" si="1066"/>
        <v>1</v>
      </c>
      <c r="CA326">
        <f t="shared" si="1067"/>
        <v>1</v>
      </c>
      <c r="CB326">
        <f t="shared" si="1068"/>
        <v>1</v>
      </c>
      <c r="CC326">
        <f t="shared" si="1069"/>
        <v>1</v>
      </c>
      <c r="CD326">
        <f t="shared" si="1070"/>
        <v>1</v>
      </c>
      <c r="CE326">
        <f t="shared" si="1071"/>
        <v>1</v>
      </c>
      <c r="CF326">
        <f t="shared" si="1072"/>
        <v>1</v>
      </c>
      <c r="CG326">
        <f t="shared" si="1073"/>
        <v>1</v>
      </c>
      <c r="CH326">
        <f t="shared" si="1074"/>
        <v>1</v>
      </c>
      <c r="CI326">
        <f t="shared" si="1075"/>
        <v>1</v>
      </c>
      <c r="CJ326">
        <f t="shared" si="1076"/>
        <v>1</v>
      </c>
      <c r="CK326">
        <f t="shared" si="1077"/>
        <v>1</v>
      </c>
      <c r="CL326">
        <f t="shared" si="1078"/>
        <v>1</v>
      </c>
      <c r="CM326">
        <f t="shared" si="1079"/>
        <v>1</v>
      </c>
      <c r="CN326">
        <f t="shared" si="1080"/>
        <v>1</v>
      </c>
      <c r="CO326">
        <f t="shared" si="1081"/>
        <v>1</v>
      </c>
      <c r="CP326">
        <f t="shared" si="1082"/>
        <v>1</v>
      </c>
      <c r="CQ326">
        <f t="shared" si="1083"/>
        <v>1</v>
      </c>
      <c r="CR326">
        <f t="shared" si="1084"/>
        <v>1</v>
      </c>
      <c r="CS326">
        <f t="shared" si="1085"/>
        <v>0</v>
      </c>
      <c r="CT326">
        <f t="shared" si="1086"/>
        <v>1</v>
      </c>
      <c r="CU326">
        <f t="shared" si="1087"/>
        <v>1</v>
      </c>
      <c r="CV326">
        <f t="shared" si="1088"/>
        <v>1</v>
      </c>
      <c r="CW326">
        <f t="shared" si="1089"/>
        <v>1</v>
      </c>
      <c r="CX326">
        <f t="shared" si="1090"/>
        <v>1</v>
      </c>
      <c r="CY326">
        <f t="shared" si="1091"/>
        <v>1</v>
      </c>
      <c r="CZ326">
        <f t="shared" si="1092"/>
        <v>1</v>
      </c>
      <c r="DA326">
        <f t="shared" si="1093"/>
        <v>1</v>
      </c>
      <c r="DB326">
        <f t="shared" si="1094"/>
        <v>1</v>
      </c>
      <c r="DC326">
        <f t="shared" si="1095"/>
        <v>1</v>
      </c>
      <c r="DD326">
        <f t="shared" si="1096"/>
        <v>1</v>
      </c>
      <c r="DE326">
        <f t="shared" si="1097"/>
        <v>1</v>
      </c>
      <c r="DF326">
        <f t="shared" si="1098"/>
        <v>1</v>
      </c>
      <c r="DG326">
        <f t="shared" si="1099"/>
        <v>1</v>
      </c>
      <c r="DH326" s="7">
        <f t="shared" si="1100"/>
        <v>0.15</v>
      </c>
      <c r="DI326" s="7">
        <f t="shared" si="1101"/>
        <v>0.15</v>
      </c>
      <c r="DJ326" s="7">
        <f t="shared" si="1102"/>
        <v>0.15</v>
      </c>
      <c r="DK326" s="7">
        <f t="shared" si="1103"/>
        <v>0.15</v>
      </c>
      <c r="DL326" s="7">
        <f t="shared" si="1104"/>
        <v>0.3</v>
      </c>
      <c r="DM326" s="7">
        <f t="shared" si="1105"/>
        <v>0.3</v>
      </c>
      <c r="DN326" s="7">
        <f t="shared" si="1106"/>
        <v>0.3</v>
      </c>
      <c r="DO326" s="7">
        <f t="shared" si="1107"/>
        <v>0.3</v>
      </c>
      <c r="DP326" s="7">
        <f>IF(MIN(Data[[#This Row],[¿El agente demuestra escucha activa durante la gestión?6]:[¿El agente parafrasea para confirmar entendimiento?9]])=0,0,30%)</f>
        <v>0.3</v>
      </c>
      <c r="DQ326" s="7">
        <f t="shared" si="1108"/>
        <v>0.3</v>
      </c>
      <c r="DR326" s="7">
        <f t="shared" si="1109"/>
        <v>0.3</v>
      </c>
      <c r="DS326" s="7">
        <f t="shared" si="1110"/>
        <v>0.3</v>
      </c>
      <c r="DT326" s="7">
        <f t="shared" si="1111"/>
        <v>0.3</v>
      </c>
      <c r="DU326" s="7">
        <f>IF(MIN(Data[[#This Row],[¿El agente adapta su comunicación al cliente?11]:[¿El agente utiliza el plural corporativo correctamente?14]])=0,0,30%)</f>
        <v>0.3</v>
      </c>
      <c r="DV326" s="7">
        <f t="shared" si="1112"/>
        <v>0.25</v>
      </c>
      <c r="DW326" s="7">
        <f t="shared" si="1113"/>
        <v>0.25</v>
      </c>
      <c r="DX326" s="7">
        <f t="shared" si="1114"/>
        <v>1</v>
      </c>
      <c r="DY326" s="7">
        <f t="shared" si="1115"/>
        <v>1</v>
      </c>
      <c r="DZ326" s="7">
        <f t="shared" si="1116"/>
        <v>1</v>
      </c>
      <c r="EA326" s="7">
        <f t="shared" si="1117"/>
        <v>1</v>
      </c>
      <c r="EB326" s="7">
        <f t="shared" si="1118"/>
        <v>1</v>
      </c>
      <c r="EC326" s="7">
        <f t="shared" si="1119"/>
        <v>1</v>
      </c>
      <c r="ED326" s="7">
        <f t="shared" si="1120"/>
        <v>1</v>
      </c>
      <c r="EE326" s="7">
        <f t="shared" si="1121"/>
        <v>1</v>
      </c>
      <c r="EF326" s="7">
        <f>IF(SUM(Data[[#This Row],[¿El agente presenta correctamente los beneficios del producto?23]:[¿El agente comunica beneficios emocionales al cliente?24]])=200%,100%,0%)</f>
        <v>1</v>
      </c>
      <c r="EG326" s="7">
        <f t="shared" si="1122"/>
        <v>1</v>
      </c>
      <c r="EH326" s="7">
        <f t="shared" si="1123"/>
        <v>1</v>
      </c>
      <c r="EI326" s="7">
        <f t="shared" si="1124"/>
        <v>1</v>
      </c>
      <c r="EJ326" s="7">
        <f t="shared" si="1125"/>
        <v>1</v>
      </c>
      <c r="EK326" s="7">
        <f t="shared" si="1126"/>
        <v>1</v>
      </c>
      <c r="EL326" s="7">
        <f>+Data[[#This Row],[¿El agente explica los términos y condiciones del servicio?28]]</f>
        <v>1</v>
      </c>
      <c r="EM326" s="7">
        <f t="shared" si="1127"/>
        <v>1</v>
      </c>
      <c r="EN326" s="7">
        <f>+Data[[#This Row],[¿El agente identifica correctamente la solicitud del cliente? 2]]</f>
        <v>1</v>
      </c>
      <c r="EO326" s="7">
        <f t="shared" si="1128"/>
        <v>1</v>
      </c>
      <c r="EP326" s="7">
        <f t="shared" si="1129"/>
        <v>1</v>
      </c>
      <c r="EQ326" s="7">
        <f t="shared" si="1130"/>
        <v>1</v>
      </c>
      <c r="ER326" s="7">
        <f t="shared" si="1131"/>
        <v>1</v>
      </c>
      <c r="ES326" s="7">
        <f t="shared" si="1132"/>
        <v>1</v>
      </c>
      <c r="ET326" s="7">
        <f t="shared" si="1133"/>
        <v>1</v>
      </c>
      <c r="EU326" s="7">
        <f t="shared" si="1134"/>
        <v>1</v>
      </c>
      <c r="EV326" s="7">
        <f t="shared" si="1135"/>
        <v>1</v>
      </c>
      <c r="EW326" s="7">
        <f t="shared" si="1136"/>
        <v>1</v>
      </c>
      <c r="EX326" s="7">
        <f t="shared" si="1137"/>
        <v>1</v>
      </c>
      <c r="EY326" s="7">
        <f t="shared" si="1138"/>
        <v>1</v>
      </c>
      <c r="EZ326" s="7">
        <f t="shared" si="1139"/>
        <v>1</v>
      </c>
      <c r="FA326" s="7">
        <f t="shared" si="1140"/>
        <v>1</v>
      </c>
      <c r="FB326" s="7">
        <f t="shared" si="1141"/>
        <v>1</v>
      </c>
      <c r="FC326" s="7">
        <f t="shared" si="1142"/>
        <v>1</v>
      </c>
      <c r="FD326" s="7">
        <f t="shared" si="1143"/>
        <v>1</v>
      </c>
      <c r="FE326" s="7">
        <f t="shared" si="1144"/>
        <v>0</v>
      </c>
      <c r="FF326" s="7">
        <f t="shared" si="1145"/>
        <v>1</v>
      </c>
      <c r="FG326" s="7">
        <f t="shared" si="1146"/>
        <v>1</v>
      </c>
      <c r="FH326" s="7">
        <f t="shared" si="1147"/>
        <v>1</v>
      </c>
      <c r="FI326" s="7">
        <f t="shared" si="1148"/>
        <v>1</v>
      </c>
      <c r="FJ326" s="7">
        <f t="shared" si="1149"/>
        <v>0</v>
      </c>
      <c r="FK326" s="7">
        <f t="shared" si="1150"/>
        <v>1</v>
      </c>
      <c r="FL326" s="7">
        <f>+Data[[#This Row],[¿El agente gestiona la oferta según la campaña vigente?48]]</f>
        <v>1</v>
      </c>
      <c r="FM326" s="7">
        <f t="shared" si="1151"/>
        <v>1</v>
      </c>
      <c r="FN326" s="7">
        <f t="shared" si="1152"/>
        <v>1</v>
      </c>
      <c r="FO326" s="7">
        <f t="shared" si="1153"/>
        <v>1</v>
      </c>
      <c r="FP326" s="7">
        <f t="shared" si="1154"/>
        <v>1</v>
      </c>
      <c r="FQ326" s="7">
        <f t="shared" si="1155"/>
        <v>1</v>
      </c>
      <c r="FR326" s="7">
        <f>+Data[[#This Row],[¿El agente registra correctamente todas las interacciones?52]]</f>
        <v>1</v>
      </c>
      <c r="FS326" s="7">
        <f t="shared" si="1156"/>
        <v>0</v>
      </c>
      <c r="FT326" s="7">
        <f t="shared" si="1157"/>
        <v>1</v>
      </c>
      <c r="FU326" s="7">
        <f>+Data[[#This Row],[¿El agente confirma la titularidad del cliente adecuadamente?53]]</f>
        <v>1</v>
      </c>
      <c r="FV326" s="242">
        <f t="shared" si="1158"/>
        <v>1</v>
      </c>
      <c r="FW326" s="242">
        <f t="shared" si="1159"/>
        <v>1</v>
      </c>
      <c r="FX326" s="7">
        <f t="shared" si="1160"/>
        <v>1</v>
      </c>
      <c r="FY326" s="242">
        <f t="shared" si="1161"/>
        <v>1</v>
      </c>
      <c r="FZ326" s="7">
        <f>+Data[[#This Row],[¿El agente evita compartir información sensible?56]]</f>
        <v>1</v>
      </c>
      <c r="GA326" s="7">
        <f t="shared" si="1162"/>
        <v>1</v>
      </c>
      <c r="GB326" s="7">
        <f t="shared" si="1163"/>
        <v>0.1</v>
      </c>
      <c r="GC326" s="7">
        <f t="shared" si="1164"/>
        <v>0.3</v>
      </c>
      <c r="GD326" s="234">
        <f t="shared" si="1165"/>
        <v>0</v>
      </c>
      <c r="GE326" s="234">
        <f t="shared" si="1166"/>
        <v>0.3</v>
      </c>
      <c r="GF326" s="7">
        <f t="shared" si="1167"/>
        <v>0.7</v>
      </c>
      <c r="GG326">
        <f>1</f>
        <v>1</v>
      </c>
      <c r="GH326">
        <f t="shared" si="1168"/>
        <v>1</v>
      </c>
      <c r="GI326" t="str">
        <f t="shared" si="1169"/>
        <v/>
      </c>
      <c r="GJ326" t="str">
        <f t="shared" si="1170"/>
        <v/>
      </c>
      <c r="GK326" t="str">
        <f t="shared" si="1171"/>
        <v/>
      </c>
      <c r="GN326" t="str">
        <f t="shared" si="1172"/>
        <v/>
      </c>
      <c r="GO326" t="str">
        <f t="shared" si="1173"/>
        <v/>
      </c>
      <c r="GP326" t="str">
        <f t="shared" si="1174"/>
        <v/>
      </c>
      <c r="GQ326" t="str">
        <f t="shared" si="1175"/>
        <v/>
      </c>
      <c r="GR326" t="str">
        <f t="shared" si="1176"/>
        <v/>
      </c>
      <c r="GS326" t="str">
        <f t="shared" si="1177"/>
        <v/>
      </c>
      <c r="GT326" t="str">
        <f t="shared" si="1178"/>
        <v/>
      </c>
      <c r="GU326" t="e">
        <f>IF(#REF!="No",#REF!,"")</f>
        <v>#REF!</v>
      </c>
      <c r="GV326" t="str">
        <f t="shared" si="1179"/>
        <v/>
      </c>
      <c r="GW326" t="str">
        <f t="shared" si="1180"/>
        <v/>
      </c>
      <c r="GX326" t="str">
        <f t="shared" si="1181"/>
        <v/>
      </c>
      <c r="GY326" t="str">
        <f t="shared" si="1182"/>
        <v/>
      </c>
      <c r="GZ326" t="str">
        <f t="shared" si="1183"/>
        <v/>
      </c>
      <c r="HA326" t="str">
        <f t="shared" si="1184"/>
        <v/>
      </c>
      <c r="HB326" t="str">
        <f t="shared" si="1185"/>
        <v/>
      </c>
      <c r="HC326" t="str">
        <f t="shared" si="1186"/>
        <v/>
      </c>
      <c r="HD326" t="str">
        <f t="shared" si="1187"/>
        <v/>
      </c>
      <c r="HE326" t="str">
        <f t="shared" si="1188"/>
        <v/>
      </c>
      <c r="HF326" t="str">
        <f t="shared" si="1189"/>
        <v/>
      </c>
      <c r="HG326" t="str">
        <f t="shared" si="1190"/>
        <v/>
      </c>
      <c r="HH326" t="str">
        <f t="shared" si="1191"/>
        <v/>
      </c>
      <c r="HI326" t="str">
        <f t="shared" si="1192"/>
        <v/>
      </c>
      <c r="HJ326" t="str">
        <f t="shared" si="1193"/>
        <v/>
      </c>
      <c r="HK326" t="str">
        <f t="shared" si="1194"/>
        <v/>
      </c>
      <c r="HL326" t="str">
        <f t="shared" si="1195"/>
        <v/>
      </c>
      <c r="HM326" t="str">
        <f t="shared" si="1196"/>
        <v/>
      </c>
      <c r="HN326" t="str">
        <f t="shared" si="1197"/>
        <v/>
      </c>
      <c r="HO326" t="str">
        <f t="shared" si="1198"/>
        <v/>
      </c>
      <c r="HP326" t="str">
        <f t="shared" si="1199"/>
        <v/>
      </c>
      <c r="HQ326" t="e">
        <f>IF(#REF!="No",#REF!,"")</f>
        <v>#REF!</v>
      </c>
      <c r="HR326" t="e">
        <f>IF(#REF!="No",#REF!,"")</f>
        <v>#REF!</v>
      </c>
      <c r="HS326" t="str">
        <f t="shared" si="1200"/>
        <v/>
      </c>
      <c r="HT326" t="str">
        <f t="shared" si="1201"/>
        <v xml:space="preserve">¿El agente realiza venta cruzada cuando corresponde? </v>
      </c>
      <c r="HU326" t="str">
        <f t="shared" si="1202"/>
        <v/>
      </c>
      <c r="HV326" t="str">
        <f t="shared" si="1203"/>
        <v/>
      </c>
      <c r="HW326" t="str">
        <f t="shared" si="1204"/>
        <v/>
      </c>
      <c r="HX326" t="str">
        <f t="shared" si="1205"/>
        <v/>
      </c>
      <c r="HY326" t="str">
        <f t="shared" si="1206"/>
        <v/>
      </c>
      <c r="HZ326" t="str">
        <f t="shared" si="1207"/>
        <v/>
      </c>
      <c r="IA326" t="str">
        <f t="shared" si="1208"/>
        <v/>
      </c>
      <c r="IB326" t="str">
        <f t="shared" si="1209"/>
        <v/>
      </c>
      <c r="IC326" t="str">
        <f t="shared" si="1210"/>
        <v/>
      </c>
      <c r="ID326" t="str">
        <f t="shared" si="1211"/>
        <v/>
      </c>
      <c r="IE326" t="str">
        <f t="shared" si="1212"/>
        <v/>
      </c>
      <c r="IF326" t="str">
        <f t="shared" si="1213"/>
        <v/>
      </c>
      <c r="IG326" t="str">
        <f t="shared" si="1214"/>
        <v/>
      </c>
      <c r="IH326" t="str">
        <f>A326&amp;" "&amp;F326&amp;" "&amp;Data[[#This Row],[mes]]</f>
        <v>Yhilary Frheily Santamaria Acosta Outbound jun-26</v>
      </c>
      <c r="II326">
        <f t="shared" si="1050"/>
        <v>2</v>
      </c>
      <c r="IJ326">
        <f t="shared" si="1215"/>
        <v>0</v>
      </c>
      <c r="IK326">
        <f>IF(Data[[#This Row],[Muestra Critica]]&gt;0,Data[[#This Row],[Muestra Critica]],"")</f>
        <v>1</v>
      </c>
      <c r="IL326">
        <f>IF(IK326="","",COUNTIF($IK$3:$IK742,IK326))</f>
        <v>397</v>
      </c>
      <c r="IM326">
        <f t="shared" si="1216"/>
        <v>0</v>
      </c>
      <c r="IN326" t="str">
        <f t="shared" si="1217"/>
        <v>jun-26</v>
      </c>
      <c r="IS326" t="str">
        <f ca="1">IFERROR(_xlfn.XLOOKUP(A:A,HC!B:B,HC!E:E,,0),0)</f>
        <v>&gt; 60 dias</v>
      </c>
    </row>
    <row r="327" spans="1:253" ht="15.5">
      <c r="A327" s="235" t="s">
        <v>336</v>
      </c>
      <c r="B327" s="235">
        <v>66614182</v>
      </c>
      <c r="C327" s="236">
        <v>46195</v>
      </c>
      <c r="D327" s="235" t="s">
        <v>527</v>
      </c>
      <c r="E327" s="205" t="s">
        <v>434</v>
      </c>
      <c r="F327" s="235" t="s">
        <v>32</v>
      </c>
      <c r="G327" s="235" t="s">
        <v>436</v>
      </c>
      <c r="H327" s="235" t="s">
        <v>526</v>
      </c>
      <c r="I327" s="237" t="s">
        <v>447</v>
      </c>
      <c r="J327" s="78" t="s">
        <v>33</v>
      </c>
      <c r="K327" s="78" t="s">
        <v>33</v>
      </c>
      <c r="L327" s="78" t="s">
        <v>33</v>
      </c>
      <c r="M327" s="78" t="s">
        <v>33</v>
      </c>
      <c r="N327" s="78" t="s">
        <v>33</v>
      </c>
      <c r="O327" s="78" t="s">
        <v>33</v>
      </c>
      <c r="P327" s="78" t="s">
        <v>33</v>
      </c>
      <c r="Q327" s="78" t="s">
        <v>33</v>
      </c>
      <c r="R327" s="78" t="s">
        <v>33</v>
      </c>
      <c r="S327" s="78" t="s">
        <v>33</v>
      </c>
      <c r="T327" s="78" t="s">
        <v>33</v>
      </c>
      <c r="U327" s="78" t="s">
        <v>33</v>
      </c>
      <c r="V327" s="78" t="s">
        <v>33</v>
      </c>
      <c r="W327" s="78" t="s">
        <v>33</v>
      </c>
      <c r="X327" s="78" t="s">
        <v>33</v>
      </c>
      <c r="Y327" t="s">
        <v>33</v>
      </c>
      <c r="Z327" t="s">
        <v>33</v>
      </c>
      <c r="AA327" t="s">
        <v>33</v>
      </c>
      <c r="AB327" t="s">
        <v>33</v>
      </c>
      <c r="AC327" t="s">
        <v>33</v>
      </c>
      <c r="AD327" t="s">
        <v>33</v>
      </c>
      <c r="AE327" t="s">
        <v>33</v>
      </c>
      <c r="AF327" t="s">
        <v>33</v>
      </c>
      <c r="AG327" t="s">
        <v>33</v>
      </c>
      <c r="AH327" t="s">
        <v>33</v>
      </c>
      <c r="AI327" t="s">
        <v>33</v>
      </c>
      <c r="AJ327" t="s">
        <v>33</v>
      </c>
      <c r="AK327" t="s">
        <v>33</v>
      </c>
      <c r="AL327" t="s">
        <v>33</v>
      </c>
      <c r="AM327" t="s">
        <v>33</v>
      </c>
      <c r="AN327" t="s">
        <v>33</v>
      </c>
      <c r="AO327" t="s">
        <v>33</v>
      </c>
      <c r="AP327" t="s">
        <v>33</v>
      </c>
      <c r="AQ327" s="169" t="s">
        <v>33</v>
      </c>
      <c r="AR327" t="s">
        <v>33</v>
      </c>
      <c r="AS327" t="s">
        <v>34</v>
      </c>
      <c r="AT327" t="s">
        <v>33</v>
      </c>
      <c r="AU327" t="s">
        <v>33</v>
      </c>
      <c r="AV327" t="s">
        <v>33</v>
      </c>
      <c r="AW327" t="s">
        <v>33</v>
      </c>
      <c r="AX327" t="s">
        <v>33</v>
      </c>
      <c r="AY327" t="s">
        <v>33</v>
      </c>
      <c r="AZ327" t="s">
        <v>33</v>
      </c>
      <c r="BA327" t="s">
        <v>33</v>
      </c>
      <c r="BB327" t="s">
        <v>33</v>
      </c>
      <c r="BC327" t="s">
        <v>33</v>
      </c>
      <c r="BD327" t="s">
        <v>33</v>
      </c>
      <c r="BE327" t="s">
        <v>33</v>
      </c>
      <c r="BF327" t="s">
        <v>33</v>
      </c>
      <c r="BH327" s="233" t="str">
        <f>Data[[#This Row],[Tipo de Muestra]]</f>
        <v>Critica</v>
      </c>
      <c r="BK327">
        <f t="shared" si="1051"/>
        <v>1</v>
      </c>
      <c r="BL327">
        <f t="shared" si="1052"/>
        <v>1</v>
      </c>
      <c r="BM327">
        <f t="shared" si="1053"/>
        <v>1</v>
      </c>
      <c r="BN327">
        <f t="shared" si="1054"/>
        <v>1</v>
      </c>
      <c r="BO327">
        <f t="shared" si="1055"/>
        <v>1</v>
      </c>
      <c r="BP327">
        <f t="shared" si="1056"/>
        <v>1</v>
      </c>
      <c r="BQ327">
        <f t="shared" si="1057"/>
        <v>1</v>
      </c>
      <c r="BR327">
        <f t="shared" si="1058"/>
        <v>1</v>
      </c>
      <c r="BS327">
        <f t="shared" si="1059"/>
        <v>1</v>
      </c>
      <c r="BT327">
        <f t="shared" si="1060"/>
        <v>1</v>
      </c>
      <c r="BU327">
        <f t="shared" si="1061"/>
        <v>1</v>
      </c>
      <c r="BV327">
        <f t="shared" si="1062"/>
        <v>1</v>
      </c>
      <c r="BW327">
        <f t="shared" si="1063"/>
        <v>1</v>
      </c>
      <c r="BX327">
        <f t="shared" si="1064"/>
        <v>1</v>
      </c>
      <c r="BY327">
        <f t="shared" si="1065"/>
        <v>1</v>
      </c>
      <c r="BZ327">
        <f t="shared" si="1066"/>
        <v>1</v>
      </c>
      <c r="CA327">
        <f t="shared" si="1067"/>
        <v>1</v>
      </c>
      <c r="CB327">
        <f t="shared" si="1068"/>
        <v>1</v>
      </c>
      <c r="CC327">
        <f t="shared" si="1069"/>
        <v>1</v>
      </c>
      <c r="CD327">
        <f t="shared" si="1070"/>
        <v>1</v>
      </c>
      <c r="CE327">
        <f t="shared" si="1071"/>
        <v>1</v>
      </c>
      <c r="CF327">
        <f t="shared" si="1072"/>
        <v>1</v>
      </c>
      <c r="CG327">
        <f t="shared" si="1073"/>
        <v>1</v>
      </c>
      <c r="CH327">
        <f t="shared" si="1074"/>
        <v>1</v>
      </c>
      <c r="CI327">
        <f t="shared" si="1075"/>
        <v>1</v>
      </c>
      <c r="CJ327">
        <f t="shared" si="1076"/>
        <v>1</v>
      </c>
      <c r="CK327">
        <f t="shared" si="1077"/>
        <v>1</v>
      </c>
      <c r="CL327">
        <f t="shared" si="1078"/>
        <v>1</v>
      </c>
      <c r="CM327">
        <f t="shared" si="1079"/>
        <v>1</v>
      </c>
      <c r="CN327">
        <f t="shared" si="1080"/>
        <v>1</v>
      </c>
      <c r="CO327">
        <f t="shared" si="1081"/>
        <v>1</v>
      </c>
      <c r="CP327">
        <f t="shared" si="1082"/>
        <v>1</v>
      </c>
      <c r="CQ327">
        <f t="shared" si="1083"/>
        <v>1</v>
      </c>
      <c r="CR327">
        <f t="shared" si="1084"/>
        <v>1</v>
      </c>
      <c r="CS327">
        <f t="shared" si="1085"/>
        <v>0</v>
      </c>
      <c r="CT327">
        <f t="shared" si="1086"/>
        <v>1</v>
      </c>
      <c r="CU327">
        <f t="shared" si="1087"/>
        <v>1</v>
      </c>
      <c r="CV327">
        <f t="shared" si="1088"/>
        <v>1</v>
      </c>
      <c r="CW327">
        <f t="shared" si="1089"/>
        <v>1</v>
      </c>
      <c r="CX327">
        <f t="shared" si="1090"/>
        <v>1</v>
      </c>
      <c r="CY327">
        <f t="shared" si="1091"/>
        <v>1</v>
      </c>
      <c r="CZ327">
        <f t="shared" si="1092"/>
        <v>1</v>
      </c>
      <c r="DA327">
        <f t="shared" si="1093"/>
        <v>1</v>
      </c>
      <c r="DB327">
        <f t="shared" si="1094"/>
        <v>1</v>
      </c>
      <c r="DC327">
        <f t="shared" si="1095"/>
        <v>1</v>
      </c>
      <c r="DD327">
        <f t="shared" si="1096"/>
        <v>1</v>
      </c>
      <c r="DE327">
        <f t="shared" si="1097"/>
        <v>1</v>
      </c>
      <c r="DF327">
        <f t="shared" si="1098"/>
        <v>1</v>
      </c>
      <c r="DG327">
        <f t="shared" si="1099"/>
        <v>1</v>
      </c>
      <c r="DH327" s="7">
        <f t="shared" si="1100"/>
        <v>0.15</v>
      </c>
      <c r="DI327" s="7">
        <f t="shared" si="1101"/>
        <v>0.15</v>
      </c>
      <c r="DJ327" s="7">
        <f t="shared" si="1102"/>
        <v>0.15</v>
      </c>
      <c r="DK327" s="7">
        <f t="shared" si="1103"/>
        <v>0.15</v>
      </c>
      <c r="DL327" s="7">
        <f t="shared" si="1104"/>
        <v>0.3</v>
      </c>
      <c r="DM327" s="7">
        <f t="shared" si="1105"/>
        <v>0.3</v>
      </c>
      <c r="DN327" s="7">
        <f t="shared" si="1106"/>
        <v>0.3</v>
      </c>
      <c r="DO327" s="7">
        <f t="shared" si="1107"/>
        <v>0.3</v>
      </c>
      <c r="DP327" s="7">
        <f>IF(MIN(Data[[#This Row],[¿El agente demuestra escucha activa durante la gestión?6]:[¿El agente parafrasea para confirmar entendimiento?9]])=0,0,30%)</f>
        <v>0.3</v>
      </c>
      <c r="DQ327" s="7">
        <f t="shared" si="1108"/>
        <v>0.3</v>
      </c>
      <c r="DR327" s="7">
        <f t="shared" si="1109"/>
        <v>0.3</v>
      </c>
      <c r="DS327" s="7">
        <f t="shared" si="1110"/>
        <v>0.3</v>
      </c>
      <c r="DT327" s="7">
        <f t="shared" si="1111"/>
        <v>0.3</v>
      </c>
      <c r="DU327" s="7">
        <f>IF(MIN(Data[[#This Row],[¿El agente adapta su comunicación al cliente?11]:[¿El agente utiliza el plural corporativo correctamente?14]])=0,0,30%)</f>
        <v>0.3</v>
      </c>
      <c r="DV327" s="7">
        <f t="shared" si="1112"/>
        <v>0.25</v>
      </c>
      <c r="DW327" s="7">
        <f t="shared" si="1113"/>
        <v>0.25</v>
      </c>
      <c r="DX327" s="7">
        <f t="shared" si="1114"/>
        <v>1</v>
      </c>
      <c r="DY327" s="7">
        <f t="shared" si="1115"/>
        <v>1</v>
      </c>
      <c r="DZ327" s="7">
        <f t="shared" si="1116"/>
        <v>1</v>
      </c>
      <c r="EA327" s="7">
        <f t="shared" si="1117"/>
        <v>1</v>
      </c>
      <c r="EB327" s="7">
        <f t="shared" si="1118"/>
        <v>1</v>
      </c>
      <c r="EC327" s="7">
        <f t="shared" si="1119"/>
        <v>1</v>
      </c>
      <c r="ED327" s="7">
        <f t="shared" si="1120"/>
        <v>1</v>
      </c>
      <c r="EE327" s="7">
        <f t="shared" si="1121"/>
        <v>1</v>
      </c>
      <c r="EF327" s="7">
        <f>IF(SUM(Data[[#This Row],[¿El agente presenta correctamente los beneficios del producto?23]:[¿El agente comunica beneficios emocionales al cliente?24]])=200%,100%,0%)</f>
        <v>1</v>
      </c>
      <c r="EG327" s="7">
        <f t="shared" si="1122"/>
        <v>1</v>
      </c>
      <c r="EH327" s="7">
        <f t="shared" si="1123"/>
        <v>1</v>
      </c>
      <c r="EI327" s="7">
        <f t="shared" si="1124"/>
        <v>1</v>
      </c>
      <c r="EJ327" s="7">
        <f t="shared" si="1125"/>
        <v>1</v>
      </c>
      <c r="EK327" s="7">
        <f t="shared" si="1126"/>
        <v>1</v>
      </c>
      <c r="EL327" s="7">
        <f>+Data[[#This Row],[¿El agente explica los términos y condiciones del servicio?28]]</f>
        <v>1</v>
      </c>
      <c r="EM327" s="7">
        <f t="shared" si="1127"/>
        <v>1</v>
      </c>
      <c r="EN327" s="7">
        <f>+Data[[#This Row],[¿El agente identifica correctamente la solicitud del cliente? 2]]</f>
        <v>1</v>
      </c>
      <c r="EO327" s="7">
        <f t="shared" si="1128"/>
        <v>1</v>
      </c>
      <c r="EP327" s="7">
        <f t="shared" si="1129"/>
        <v>1</v>
      </c>
      <c r="EQ327" s="7">
        <f t="shared" si="1130"/>
        <v>1</v>
      </c>
      <c r="ER327" s="7">
        <f t="shared" si="1131"/>
        <v>1</v>
      </c>
      <c r="ES327" s="7">
        <f t="shared" si="1132"/>
        <v>1</v>
      </c>
      <c r="ET327" s="7">
        <f t="shared" si="1133"/>
        <v>1</v>
      </c>
      <c r="EU327" s="7">
        <f t="shared" si="1134"/>
        <v>1</v>
      </c>
      <c r="EV327" s="7">
        <f t="shared" si="1135"/>
        <v>1</v>
      </c>
      <c r="EW327" s="7">
        <f t="shared" si="1136"/>
        <v>1</v>
      </c>
      <c r="EX327" s="7">
        <f t="shared" si="1137"/>
        <v>1</v>
      </c>
      <c r="EY327" s="7">
        <f t="shared" si="1138"/>
        <v>1</v>
      </c>
      <c r="EZ327" s="7">
        <f t="shared" si="1139"/>
        <v>1</v>
      </c>
      <c r="FA327" s="7">
        <f t="shared" si="1140"/>
        <v>1</v>
      </c>
      <c r="FB327" s="7">
        <f t="shared" si="1141"/>
        <v>1</v>
      </c>
      <c r="FC327" s="7">
        <f t="shared" si="1142"/>
        <v>1</v>
      </c>
      <c r="FD327" s="7">
        <f t="shared" si="1143"/>
        <v>1</v>
      </c>
      <c r="FE327" s="7">
        <f t="shared" si="1144"/>
        <v>0</v>
      </c>
      <c r="FF327" s="7">
        <f t="shared" si="1145"/>
        <v>1</v>
      </c>
      <c r="FG327" s="7">
        <f t="shared" si="1146"/>
        <v>1</v>
      </c>
      <c r="FH327" s="7">
        <f t="shared" si="1147"/>
        <v>1</v>
      </c>
      <c r="FI327" s="7">
        <f t="shared" si="1148"/>
        <v>1</v>
      </c>
      <c r="FJ327" s="7">
        <f t="shared" si="1149"/>
        <v>0</v>
      </c>
      <c r="FK327" s="7">
        <f t="shared" si="1150"/>
        <v>1</v>
      </c>
      <c r="FL327" s="7">
        <f>+Data[[#This Row],[¿El agente gestiona la oferta según la campaña vigente?48]]</f>
        <v>1</v>
      </c>
      <c r="FM327" s="7">
        <f t="shared" si="1151"/>
        <v>1</v>
      </c>
      <c r="FN327" s="7">
        <f t="shared" si="1152"/>
        <v>1</v>
      </c>
      <c r="FO327" s="7">
        <f t="shared" si="1153"/>
        <v>1</v>
      </c>
      <c r="FP327" s="7">
        <f t="shared" si="1154"/>
        <v>1</v>
      </c>
      <c r="FQ327" s="7">
        <f t="shared" si="1155"/>
        <v>1</v>
      </c>
      <c r="FR327" s="7">
        <f>+Data[[#This Row],[¿El agente registra correctamente todas las interacciones?52]]</f>
        <v>1</v>
      </c>
      <c r="FS327" s="7">
        <f t="shared" si="1156"/>
        <v>0</v>
      </c>
      <c r="FT327" s="7">
        <f t="shared" si="1157"/>
        <v>1</v>
      </c>
      <c r="FU327" s="7">
        <f>+Data[[#This Row],[¿El agente confirma la titularidad del cliente adecuadamente?53]]</f>
        <v>1</v>
      </c>
      <c r="FV327" s="242">
        <f t="shared" si="1158"/>
        <v>1</v>
      </c>
      <c r="FW327" s="242">
        <f t="shared" si="1159"/>
        <v>1</v>
      </c>
      <c r="FX327" s="7">
        <f t="shared" si="1160"/>
        <v>1</v>
      </c>
      <c r="FY327" s="242">
        <f t="shared" si="1161"/>
        <v>1</v>
      </c>
      <c r="FZ327" s="7">
        <f>+Data[[#This Row],[¿El agente evita compartir información sensible?56]]</f>
        <v>1</v>
      </c>
      <c r="GA327" s="7">
        <f t="shared" si="1162"/>
        <v>1</v>
      </c>
      <c r="GB327" s="7">
        <f t="shared" si="1163"/>
        <v>0.1</v>
      </c>
      <c r="GC327" s="7">
        <f t="shared" si="1164"/>
        <v>0.3</v>
      </c>
      <c r="GD327" s="234">
        <f t="shared" si="1165"/>
        <v>0</v>
      </c>
      <c r="GE327" s="234">
        <f t="shared" si="1166"/>
        <v>0.3</v>
      </c>
      <c r="GF327" s="7">
        <f t="shared" si="1167"/>
        <v>0.7</v>
      </c>
      <c r="GG327">
        <f>1</f>
        <v>1</v>
      </c>
      <c r="GH327">
        <f t="shared" si="1168"/>
        <v>1</v>
      </c>
      <c r="GI327" t="str">
        <f t="shared" si="1169"/>
        <v/>
      </c>
      <c r="GJ327" t="str">
        <f t="shared" si="1170"/>
        <v/>
      </c>
      <c r="GK327" t="str">
        <f t="shared" si="1171"/>
        <v/>
      </c>
      <c r="GN327" t="str">
        <f t="shared" si="1172"/>
        <v/>
      </c>
      <c r="GO327" t="str">
        <f t="shared" si="1173"/>
        <v/>
      </c>
      <c r="GP327" t="str">
        <f t="shared" si="1174"/>
        <v/>
      </c>
      <c r="GQ327" t="str">
        <f t="shared" si="1175"/>
        <v/>
      </c>
      <c r="GR327" t="str">
        <f t="shared" si="1176"/>
        <v/>
      </c>
      <c r="GS327" t="str">
        <f t="shared" si="1177"/>
        <v/>
      </c>
      <c r="GT327" t="str">
        <f t="shared" si="1178"/>
        <v/>
      </c>
      <c r="GU327" t="e">
        <f>IF(#REF!="No",#REF!,"")</f>
        <v>#REF!</v>
      </c>
      <c r="GV327" t="str">
        <f t="shared" si="1179"/>
        <v/>
      </c>
      <c r="GW327" t="str">
        <f t="shared" si="1180"/>
        <v/>
      </c>
      <c r="GX327" t="str">
        <f t="shared" si="1181"/>
        <v/>
      </c>
      <c r="GY327" t="str">
        <f t="shared" si="1182"/>
        <v/>
      </c>
      <c r="GZ327" t="str">
        <f t="shared" si="1183"/>
        <v/>
      </c>
      <c r="HA327" t="str">
        <f t="shared" si="1184"/>
        <v/>
      </c>
      <c r="HB327" t="str">
        <f t="shared" si="1185"/>
        <v/>
      </c>
      <c r="HC327" t="str">
        <f t="shared" si="1186"/>
        <v/>
      </c>
      <c r="HD327" t="str">
        <f t="shared" si="1187"/>
        <v/>
      </c>
      <c r="HE327" t="str">
        <f t="shared" si="1188"/>
        <v/>
      </c>
      <c r="HF327" t="str">
        <f t="shared" si="1189"/>
        <v/>
      </c>
      <c r="HG327" t="str">
        <f t="shared" si="1190"/>
        <v/>
      </c>
      <c r="HH327" t="str">
        <f t="shared" si="1191"/>
        <v/>
      </c>
      <c r="HI327" t="str">
        <f t="shared" si="1192"/>
        <v/>
      </c>
      <c r="HJ327" t="str">
        <f t="shared" si="1193"/>
        <v/>
      </c>
      <c r="HK327" t="str">
        <f t="shared" si="1194"/>
        <v/>
      </c>
      <c r="HL327" t="str">
        <f t="shared" si="1195"/>
        <v/>
      </c>
      <c r="HM327" t="str">
        <f t="shared" si="1196"/>
        <v/>
      </c>
      <c r="HN327" t="str">
        <f t="shared" si="1197"/>
        <v/>
      </c>
      <c r="HO327" t="str">
        <f t="shared" si="1198"/>
        <v/>
      </c>
      <c r="HP327" t="str">
        <f t="shared" si="1199"/>
        <v/>
      </c>
      <c r="HQ327" t="e">
        <f>IF(#REF!="No",#REF!,"")</f>
        <v>#REF!</v>
      </c>
      <c r="HR327" t="e">
        <f>IF(#REF!="No",#REF!,"")</f>
        <v>#REF!</v>
      </c>
      <c r="HS327" t="str">
        <f t="shared" si="1200"/>
        <v/>
      </c>
      <c r="HT327" t="str">
        <f t="shared" si="1201"/>
        <v xml:space="preserve">¿El agente realiza venta cruzada cuando corresponde? </v>
      </c>
      <c r="HU327" t="str">
        <f t="shared" si="1202"/>
        <v/>
      </c>
      <c r="HV327" t="str">
        <f t="shared" si="1203"/>
        <v/>
      </c>
      <c r="HW327" t="str">
        <f t="shared" si="1204"/>
        <v/>
      </c>
      <c r="HX327" t="str">
        <f t="shared" si="1205"/>
        <v/>
      </c>
      <c r="HY327" t="str">
        <f t="shared" si="1206"/>
        <v/>
      </c>
      <c r="HZ327" t="str">
        <f t="shared" si="1207"/>
        <v/>
      </c>
      <c r="IA327" t="str">
        <f t="shared" si="1208"/>
        <v/>
      </c>
      <c r="IB327" t="str">
        <f t="shared" si="1209"/>
        <v/>
      </c>
      <c r="IC327" t="str">
        <f t="shared" si="1210"/>
        <v/>
      </c>
      <c r="ID327" t="str">
        <f t="shared" si="1211"/>
        <v/>
      </c>
      <c r="IE327" t="str">
        <f t="shared" si="1212"/>
        <v/>
      </c>
      <c r="IF327" t="str">
        <f t="shared" si="1213"/>
        <v/>
      </c>
      <c r="IG327" t="str">
        <f t="shared" si="1214"/>
        <v/>
      </c>
      <c r="IH327" t="str">
        <f>A327&amp;" "&amp;F327&amp;" "&amp;Data[[#This Row],[mes]]</f>
        <v>Amarilis de los Milagros Ramos Sinclair Outbound jun-26</v>
      </c>
      <c r="II327">
        <f t="shared" si="1050"/>
        <v>1</v>
      </c>
      <c r="IJ327">
        <f t="shared" si="1215"/>
        <v>1</v>
      </c>
      <c r="IK327">
        <f>IF(Data[[#This Row],[Muestra Critica]]&gt;0,Data[[#This Row],[Muestra Critica]],"")</f>
        <v>1</v>
      </c>
      <c r="IL327">
        <f>IF(IK327="","",COUNTIF($IK$3:$IK743,IK327))</f>
        <v>397</v>
      </c>
      <c r="IM327">
        <f t="shared" si="1216"/>
        <v>0</v>
      </c>
      <c r="IN327" t="str">
        <f t="shared" si="1217"/>
        <v>jun-26</v>
      </c>
      <c r="IS327" t="str">
        <f ca="1">IFERROR(_xlfn.XLOOKUP(A:A,HC!B:B,HC!E:E,,0),0)</f>
        <v>&gt; 60 dias</v>
      </c>
    </row>
    <row r="328" spans="1:253" ht="15.5">
      <c r="A328" s="235" t="s">
        <v>337</v>
      </c>
      <c r="B328" s="235">
        <v>62360662</v>
      </c>
      <c r="C328" s="236">
        <v>46195</v>
      </c>
      <c r="D328" s="235" t="s">
        <v>527</v>
      </c>
      <c r="E328" s="205" t="s">
        <v>434</v>
      </c>
      <c r="F328" s="235" t="s">
        <v>32</v>
      </c>
      <c r="G328" s="235" t="s">
        <v>436</v>
      </c>
      <c r="H328" s="235" t="s">
        <v>526</v>
      </c>
      <c r="I328" s="237" t="s">
        <v>447</v>
      </c>
      <c r="J328" s="78" t="s">
        <v>33</v>
      </c>
      <c r="K328" s="78" t="s">
        <v>33</v>
      </c>
      <c r="L328" s="78" t="s">
        <v>33</v>
      </c>
      <c r="M328" s="78" t="s">
        <v>33</v>
      </c>
      <c r="N328" s="78" t="s">
        <v>33</v>
      </c>
      <c r="O328" s="78" t="s">
        <v>33</v>
      </c>
      <c r="P328" s="78" t="s">
        <v>33</v>
      </c>
      <c r="Q328" s="78" t="s">
        <v>33</v>
      </c>
      <c r="R328" s="78" t="s">
        <v>33</v>
      </c>
      <c r="S328" s="78" t="s">
        <v>33</v>
      </c>
      <c r="T328" s="78" t="s">
        <v>33</v>
      </c>
      <c r="U328" s="78" t="s">
        <v>33</v>
      </c>
      <c r="V328" s="78" t="s">
        <v>33</v>
      </c>
      <c r="W328" s="78" t="s">
        <v>33</v>
      </c>
      <c r="X328" s="78" t="s">
        <v>33</v>
      </c>
      <c r="Y328" t="s">
        <v>33</v>
      </c>
      <c r="Z328" t="s">
        <v>34</v>
      </c>
      <c r="AA328" t="s">
        <v>33</v>
      </c>
      <c r="AB328" t="s">
        <v>33</v>
      </c>
      <c r="AC328" t="s">
        <v>33</v>
      </c>
      <c r="AD328" t="s">
        <v>33</v>
      </c>
      <c r="AE328" t="s">
        <v>33</v>
      </c>
      <c r="AF328" t="s">
        <v>33</v>
      </c>
      <c r="AG328" t="s">
        <v>33</v>
      </c>
      <c r="AH328" t="s">
        <v>33</v>
      </c>
      <c r="AI328" t="s">
        <v>33</v>
      </c>
      <c r="AJ328" t="s">
        <v>33</v>
      </c>
      <c r="AK328" t="s">
        <v>33</v>
      </c>
      <c r="AL328" t="s">
        <v>33</v>
      </c>
      <c r="AM328" t="s">
        <v>33</v>
      </c>
      <c r="AN328" t="s">
        <v>33</v>
      </c>
      <c r="AO328" t="s">
        <v>33</v>
      </c>
      <c r="AP328" t="s">
        <v>33</v>
      </c>
      <c r="AQ328" s="169" t="s">
        <v>33</v>
      </c>
      <c r="AR328" t="s">
        <v>33</v>
      </c>
      <c r="AS328" t="s">
        <v>33</v>
      </c>
      <c r="AT328" t="s">
        <v>33</v>
      </c>
      <c r="AU328" t="s">
        <v>33</v>
      </c>
      <c r="AV328" t="s">
        <v>33</v>
      </c>
      <c r="AW328" t="s">
        <v>33</v>
      </c>
      <c r="AX328" t="s">
        <v>33</v>
      </c>
      <c r="AY328" t="s">
        <v>33</v>
      </c>
      <c r="AZ328" t="s">
        <v>33</v>
      </c>
      <c r="BA328" t="s">
        <v>33</v>
      </c>
      <c r="BB328" t="s">
        <v>33</v>
      </c>
      <c r="BC328" t="s">
        <v>33</v>
      </c>
      <c r="BD328" t="s">
        <v>33</v>
      </c>
      <c r="BE328" t="s">
        <v>33</v>
      </c>
      <c r="BF328" t="s">
        <v>33</v>
      </c>
      <c r="BH328" s="233" t="str">
        <f>Data[[#This Row],[Tipo de Muestra]]</f>
        <v>Critica</v>
      </c>
      <c r="BK328">
        <f t="shared" si="1051"/>
        <v>1</v>
      </c>
      <c r="BL328">
        <f t="shared" si="1052"/>
        <v>1</v>
      </c>
      <c r="BM328">
        <f t="shared" si="1053"/>
        <v>1</v>
      </c>
      <c r="BN328">
        <f t="shared" si="1054"/>
        <v>1</v>
      </c>
      <c r="BO328">
        <f t="shared" si="1055"/>
        <v>1</v>
      </c>
      <c r="BP328">
        <f t="shared" si="1056"/>
        <v>1</v>
      </c>
      <c r="BQ328">
        <f t="shared" si="1057"/>
        <v>1</v>
      </c>
      <c r="BR328">
        <f t="shared" si="1058"/>
        <v>1</v>
      </c>
      <c r="BS328">
        <f t="shared" si="1059"/>
        <v>1</v>
      </c>
      <c r="BT328">
        <f t="shared" si="1060"/>
        <v>1</v>
      </c>
      <c r="BU328">
        <f t="shared" si="1061"/>
        <v>1</v>
      </c>
      <c r="BV328">
        <f t="shared" si="1062"/>
        <v>1</v>
      </c>
      <c r="BW328">
        <f t="shared" si="1063"/>
        <v>1</v>
      </c>
      <c r="BX328">
        <f t="shared" si="1064"/>
        <v>1</v>
      </c>
      <c r="BY328">
        <f t="shared" si="1065"/>
        <v>1</v>
      </c>
      <c r="BZ328">
        <f t="shared" si="1066"/>
        <v>1</v>
      </c>
      <c r="CA328">
        <f t="shared" si="1067"/>
        <v>0</v>
      </c>
      <c r="CB328">
        <f t="shared" si="1068"/>
        <v>1</v>
      </c>
      <c r="CC328">
        <f t="shared" si="1069"/>
        <v>1</v>
      </c>
      <c r="CD328">
        <f t="shared" si="1070"/>
        <v>1</v>
      </c>
      <c r="CE328">
        <f t="shared" si="1071"/>
        <v>1</v>
      </c>
      <c r="CF328">
        <f t="shared" si="1072"/>
        <v>1</v>
      </c>
      <c r="CG328">
        <f t="shared" si="1073"/>
        <v>1</v>
      </c>
      <c r="CH328">
        <f t="shared" si="1074"/>
        <v>1</v>
      </c>
      <c r="CI328">
        <f t="shared" si="1075"/>
        <v>1</v>
      </c>
      <c r="CJ328">
        <f t="shared" si="1076"/>
        <v>1</v>
      </c>
      <c r="CK328">
        <f t="shared" si="1077"/>
        <v>1</v>
      </c>
      <c r="CL328">
        <f t="shared" si="1078"/>
        <v>1</v>
      </c>
      <c r="CM328">
        <f t="shared" si="1079"/>
        <v>1</v>
      </c>
      <c r="CN328">
        <f t="shared" si="1080"/>
        <v>1</v>
      </c>
      <c r="CO328">
        <f t="shared" si="1081"/>
        <v>1</v>
      </c>
      <c r="CP328">
        <f t="shared" si="1082"/>
        <v>1</v>
      </c>
      <c r="CQ328">
        <f t="shared" si="1083"/>
        <v>1</v>
      </c>
      <c r="CR328">
        <f t="shared" si="1084"/>
        <v>1</v>
      </c>
      <c r="CS328">
        <f t="shared" si="1085"/>
        <v>1</v>
      </c>
      <c r="CT328">
        <f t="shared" si="1086"/>
        <v>1</v>
      </c>
      <c r="CU328">
        <f t="shared" si="1087"/>
        <v>1</v>
      </c>
      <c r="CV328">
        <f t="shared" si="1088"/>
        <v>1</v>
      </c>
      <c r="CW328">
        <f t="shared" si="1089"/>
        <v>1</v>
      </c>
      <c r="CX328">
        <f t="shared" si="1090"/>
        <v>1</v>
      </c>
      <c r="CY328">
        <f t="shared" si="1091"/>
        <v>1</v>
      </c>
      <c r="CZ328">
        <f t="shared" si="1092"/>
        <v>1</v>
      </c>
      <c r="DA328">
        <f t="shared" si="1093"/>
        <v>1</v>
      </c>
      <c r="DB328">
        <f t="shared" si="1094"/>
        <v>1</v>
      </c>
      <c r="DC328">
        <f t="shared" si="1095"/>
        <v>1</v>
      </c>
      <c r="DD328">
        <f t="shared" si="1096"/>
        <v>1</v>
      </c>
      <c r="DE328">
        <f t="shared" si="1097"/>
        <v>1</v>
      </c>
      <c r="DF328">
        <f t="shared" si="1098"/>
        <v>1</v>
      </c>
      <c r="DG328">
        <f t="shared" si="1099"/>
        <v>1</v>
      </c>
      <c r="DH328" s="7">
        <f t="shared" si="1100"/>
        <v>0.15</v>
      </c>
      <c r="DI328" s="7">
        <f t="shared" si="1101"/>
        <v>0.15</v>
      </c>
      <c r="DJ328" s="7">
        <f t="shared" si="1102"/>
        <v>0.15</v>
      </c>
      <c r="DK328" s="7">
        <f t="shared" si="1103"/>
        <v>0.15</v>
      </c>
      <c r="DL328" s="7">
        <f t="shared" si="1104"/>
        <v>0.3</v>
      </c>
      <c r="DM328" s="7">
        <f t="shared" si="1105"/>
        <v>0.3</v>
      </c>
      <c r="DN328" s="7">
        <f t="shared" si="1106"/>
        <v>0.3</v>
      </c>
      <c r="DO328" s="7">
        <f t="shared" si="1107"/>
        <v>0.3</v>
      </c>
      <c r="DP328" s="7">
        <f>IF(MIN(Data[[#This Row],[¿El agente demuestra escucha activa durante la gestión?6]:[¿El agente parafrasea para confirmar entendimiento?9]])=0,0,30%)</f>
        <v>0.3</v>
      </c>
      <c r="DQ328" s="7">
        <f t="shared" si="1108"/>
        <v>0.3</v>
      </c>
      <c r="DR328" s="7">
        <f t="shared" si="1109"/>
        <v>0.3</v>
      </c>
      <c r="DS328" s="7">
        <f t="shared" si="1110"/>
        <v>0.3</v>
      </c>
      <c r="DT328" s="7">
        <f t="shared" si="1111"/>
        <v>0.3</v>
      </c>
      <c r="DU328" s="7">
        <f>IF(MIN(Data[[#This Row],[¿El agente adapta su comunicación al cliente?11]:[¿El agente utiliza el plural corporativo correctamente?14]])=0,0,30%)</f>
        <v>0.3</v>
      </c>
      <c r="DV328" s="7">
        <f t="shared" si="1112"/>
        <v>0.25</v>
      </c>
      <c r="DW328" s="7">
        <f t="shared" si="1113"/>
        <v>0.25</v>
      </c>
      <c r="DX328" s="7">
        <f t="shared" si="1114"/>
        <v>1</v>
      </c>
      <c r="DY328" s="7">
        <f t="shared" si="1115"/>
        <v>1</v>
      </c>
      <c r="DZ328" s="7">
        <f t="shared" si="1116"/>
        <v>1</v>
      </c>
      <c r="EA328" s="7">
        <f t="shared" si="1117"/>
        <v>1</v>
      </c>
      <c r="EB328" s="7">
        <f t="shared" si="1118"/>
        <v>1</v>
      </c>
      <c r="EC328" s="7">
        <f t="shared" si="1119"/>
        <v>1</v>
      </c>
      <c r="ED328" s="7">
        <f t="shared" si="1120"/>
        <v>0</v>
      </c>
      <c r="EE328" s="7">
        <f t="shared" si="1121"/>
        <v>1</v>
      </c>
      <c r="EF328" s="7">
        <f>IF(SUM(Data[[#This Row],[¿El agente presenta correctamente los beneficios del producto?23]:[¿El agente comunica beneficios emocionales al cliente?24]])=200%,100%,0%)</f>
        <v>0</v>
      </c>
      <c r="EG328" s="7">
        <f t="shared" si="1122"/>
        <v>1</v>
      </c>
      <c r="EH328" s="7">
        <f t="shared" si="1123"/>
        <v>1</v>
      </c>
      <c r="EI328" s="7">
        <f t="shared" si="1124"/>
        <v>1</v>
      </c>
      <c r="EJ328" s="7">
        <f t="shared" si="1125"/>
        <v>1</v>
      </c>
      <c r="EK328" s="7">
        <f t="shared" si="1126"/>
        <v>1</v>
      </c>
      <c r="EL328" s="7">
        <f>+Data[[#This Row],[¿El agente explica los términos y condiciones del servicio?28]]</f>
        <v>1</v>
      </c>
      <c r="EM328" s="7">
        <f t="shared" si="1127"/>
        <v>1</v>
      </c>
      <c r="EN328" s="7">
        <f>+Data[[#This Row],[¿El agente identifica correctamente la solicitud del cliente? 2]]</f>
        <v>1</v>
      </c>
      <c r="EO328" s="7">
        <f t="shared" si="1128"/>
        <v>1</v>
      </c>
      <c r="EP328" s="7">
        <f t="shared" si="1129"/>
        <v>1</v>
      </c>
      <c r="EQ328" s="7">
        <f t="shared" si="1130"/>
        <v>1</v>
      </c>
      <c r="ER328" s="7">
        <f t="shared" si="1131"/>
        <v>1</v>
      </c>
      <c r="ES328" s="7">
        <f t="shared" si="1132"/>
        <v>1</v>
      </c>
      <c r="ET328" s="7">
        <f t="shared" si="1133"/>
        <v>1</v>
      </c>
      <c r="EU328" s="7">
        <f t="shared" si="1134"/>
        <v>1</v>
      </c>
      <c r="EV328" s="7">
        <f t="shared" si="1135"/>
        <v>1</v>
      </c>
      <c r="EW328" s="7">
        <f t="shared" si="1136"/>
        <v>1</v>
      </c>
      <c r="EX328" s="7">
        <f t="shared" si="1137"/>
        <v>1</v>
      </c>
      <c r="EY328" s="7">
        <f t="shared" si="1138"/>
        <v>1</v>
      </c>
      <c r="EZ328" s="7">
        <f t="shared" si="1139"/>
        <v>1</v>
      </c>
      <c r="FA328" s="7">
        <f t="shared" si="1140"/>
        <v>1</v>
      </c>
      <c r="FB328" s="7">
        <f t="shared" si="1141"/>
        <v>1</v>
      </c>
      <c r="FC328" s="7">
        <f t="shared" si="1142"/>
        <v>0</v>
      </c>
      <c r="FD328" s="7">
        <f t="shared" si="1143"/>
        <v>1</v>
      </c>
      <c r="FE328" s="7">
        <f t="shared" si="1144"/>
        <v>1</v>
      </c>
      <c r="FF328" s="7">
        <f t="shared" si="1145"/>
        <v>1</v>
      </c>
      <c r="FG328" s="7">
        <f t="shared" si="1146"/>
        <v>1</v>
      </c>
      <c r="FH328" s="7">
        <f t="shared" si="1147"/>
        <v>1</v>
      </c>
      <c r="FI328" s="7">
        <f t="shared" si="1148"/>
        <v>1</v>
      </c>
      <c r="FJ328" s="7">
        <f t="shared" si="1149"/>
        <v>1</v>
      </c>
      <c r="FK328" s="7">
        <f t="shared" si="1150"/>
        <v>1</v>
      </c>
      <c r="FL328" s="7">
        <f>+Data[[#This Row],[¿El agente gestiona la oferta según la campaña vigente?48]]</f>
        <v>1</v>
      </c>
      <c r="FM328" s="7">
        <f t="shared" si="1151"/>
        <v>1</v>
      </c>
      <c r="FN328" s="7">
        <f t="shared" si="1152"/>
        <v>1</v>
      </c>
      <c r="FO328" s="7">
        <f t="shared" si="1153"/>
        <v>1</v>
      </c>
      <c r="FP328" s="7">
        <f t="shared" si="1154"/>
        <v>1</v>
      </c>
      <c r="FQ328" s="7">
        <f t="shared" si="1155"/>
        <v>1</v>
      </c>
      <c r="FR328" s="7">
        <f>+Data[[#This Row],[¿El agente registra correctamente todas las interacciones?52]]</f>
        <v>1</v>
      </c>
      <c r="FS328" s="7">
        <f t="shared" si="1156"/>
        <v>1</v>
      </c>
      <c r="FT328" s="7">
        <f t="shared" si="1157"/>
        <v>1</v>
      </c>
      <c r="FU328" s="7">
        <f>+Data[[#This Row],[¿El agente confirma la titularidad del cliente adecuadamente?53]]</f>
        <v>1</v>
      </c>
      <c r="FV328" s="242">
        <f t="shared" si="1158"/>
        <v>1</v>
      </c>
      <c r="FW328" s="242">
        <f t="shared" si="1159"/>
        <v>1</v>
      </c>
      <c r="FX328" s="7">
        <f t="shared" si="1160"/>
        <v>1</v>
      </c>
      <c r="FY328" s="242">
        <f t="shared" si="1161"/>
        <v>1</v>
      </c>
      <c r="FZ328" s="7">
        <f>+Data[[#This Row],[¿El agente evita compartir información sensible?56]]</f>
        <v>1</v>
      </c>
      <c r="GA328" s="7">
        <f t="shared" si="1162"/>
        <v>1</v>
      </c>
      <c r="GB328" s="7">
        <f t="shared" si="1163"/>
        <v>0.1</v>
      </c>
      <c r="GC328" s="7">
        <f t="shared" si="1164"/>
        <v>0</v>
      </c>
      <c r="GD328" s="234">
        <f t="shared" si="1165"/>
        <v>0.3</v>
      </c>
      <c r="GE328" s="234">
        <f t="shared" si="1166"/>
        <v>0.3</v>
      </c>
      <c r="GF328" s="7">
        <f t="shared" si="1167"/>
        <v>0.7</v>
      </c>
      <c r="GG328">
        <f>1</f>
        <v>1</v>
      </c>
      <c r="GH328">
        <f t="shared" si="1168"/>
        <v>1</v>
      </c>
      <c r="GI328" t="str">
        <f t="shared" si="1169"/>
        <v/>
      </c>
      <c r="GJ328" t="str">
        <f t="shared" si="1170"/>
        <v/>
      </c>
      <c r="GK328" t="str">
        <f t="shared" si="1171"/>
        <v/>
      </c>
      <c r="GN328" t="str">
        <f t="shared" si="1172"/>
        <v/>
      </c>
      <c r="GO328" t="str">
        <f t="shared" si="1173"/>
        <v/>
      </c>
      <c r="GP328" t="str">
        <f t="shared" si="1174"/>
        <v/>
      </c>
      <c r="GQ328" t="str">
        <f t="shared" si="1175"/>
        <v/>
      </c>
      <c r="GR328" t="str">
        <f t="shared" si="1176"/>
        <v/>
      </c>
      <c r="GS328" t="str">
        <f t="shared" si="1177"/>
        <v/>
      </c>
      <c r="GT328" t="str">
        <f t="shared" si="1178"/>
        <v/>
      </c>
      <c r="GU328" t="e">
        <f>IF(#REF!="No",#REF!,"")</f>
        <v>#REF!</v>
      </c>
      <c r="GV328" t="str">
        <f t="shared" si="1179"/>
        <v/>
      </c>
      <c r="GW328" t="str">
        <f t="shared" si="1180"/>
        <v/>
      </c>
      <c r="GX328" t="str">
        <f t="shared" si="1181"/>
        <v/>
      </c>
      <c r="GY328" t="str">
        <f t="shared" si="1182"/>
        <v/>
      </c>
      <c r="GZ328" t="str">
        <f t="shared" si="1183"/>
        <v xml:space="preserve">¿El agente presenta correctamente los beneficios del producto? </v>
      </c>
      <c r="HA328" t="str">
        <f t="shared" si="1184"/>
        <v/>
      </c>
      <c r="HB328" t="str">
        <f t="shared" si="1185"/>
        <v/>
      </c>
      <c r="HC328" t="str">
        <f t="shared" si="1186"/>
        <v/>
      </c>
      <c r="HD328" t="str">
        <f t="shared" si="1187"/>
        <v/>
      </c>
      <c r="HE328" t="str">
        <f t="shared" si="1188"/>
        <v/>
      </c>
      <c r="HF328" t="str">
        <f t="shared" si="1189"/>
        <v/>
      </c>
      <c r="HG328" t="str">
        <f t="shared" si="1190"/>
        <v/>
      </c>
      <c r="HH328" t="str">
        <f t="shared" si="1191"/>
        <v/>
      </c>
      <c r="HI328" t="str">
        <f t="shared" si="1192"/>
        <v/>
      </c>
      <c r="HJ328" t="str">
        <f t="shared" si="1193"/>
        <v/>
      </c>
      <c r="HK328" t="str">
        <f t="shared" si="1194"/>
        <v/>
      </c>
      <c r="HL328" t="str">
        <f t="shared" si="1195"/>
        <v/>
      </c>
      <c r="HM328" t="str">
        <f t="shared" si="1196"/>
        <v/>
      </c>
      <c r="HN328" t="str">
        <f t="shared" si="1197"/>
        <v/>
      </c>
      <c r="HO328" t="str">
        <f t="shared" si="1198"/>
        <v/>
      </c>
      <c r="HP328" t="str">
        <f t="shared" si="1199"/>
        <v/>
      </c>
      <c r="HQ328" t="e">
        <f>IF(#REF!="No",#REF!,"")</f>
        <v>#REF!</v>
      </c>
      <c r="HR328" t="e">
        <f>IF(#REF!="No",#REF!,"")</f>
        <v>#REF!</v>
      </c>
      <c r="HS328" t="str">
        <f t="shared" si="1200"/>
        <v/>
      </c>
      <c r="HT328" t="str">
        <f t="shared" si="1201"/>
        <v/>
      </c>
      <c r="HU328" t="str">
        <f t="shared" si="1202"/>
        <v/>
      </c>
      <c r="HV328" t="str">
        <f t="shared" si="1203"/>
        <v/>
      </c>
      <c r="HW328" t="str">
        <f t="shared" si="1204"/>
        <v/>
      </c>
      <c r="HX328" t="str">
        <f t="shared" si="1205"/>
        <v/>
      </c>
      <c r="HY328" t="str">
        <f t="shared" si="1206"/>
        <v/>
      </c>
      <c r="HZ328" t="str">
        <f t="shared" si="1207"/>
        <v/>
      </c>
      <c r="IA328" t="str">
        <f t="shared" si="1208"/>
        <v/>
      </c>
      <c r="IB328" t="str">
        <f t="shared" si="1209"/>
        <v/>
      </c>
      <c r="IC328" t="str">
        <f t="shared" si="1210"/>
        <v/>
      </c>
      <c r="ID328" t="str">
        <f t="shared" si="1211"/>
        <v/>
      </c>
      <c r="IE328" t="str">
        <f t="shared" si="1212"/>
        <v/>
      </c>
      <c r="IF328" t="str">
        <f t="shared" si="1213"/>
        <v/>
      </c>
      <c r="IG328" t="str">
        <f t="shared" si="1214"/>
        <v/>
      </c>
      <c r="IH328" t="str">
        <f>A328&amp;" "&amp;F328&amp;" "&amp;Data[[#This Row],[mes]]</f>
        <v>Yeimy Yareth Caicedo Quintero Outbound jun-26</v>
      </c>
      <c r="II328">
        <f t="shared" si="1050"/>
        <v>1</v>
      </c>
      <c r="IJ328">
        <f t="shared" si="1215"/>
        <v>1</v>
      </c>
      <c r="IK328">
        <f>IF(Data[[#This Row],[Muestra Critica]]&gt;0,Data[[#This Row],[Muestra Critica]],"")</f>
        <v>1</v>
      </c>
      <c r="IL328">
        <f>IF(IK328="","",COUNTIF($IK$3:$IK744,IK328))</f>
        <v>397</v>
      </c>
      <c r="IM328">
        <f t="shared" si="1216"/>
        <v>0</v>
      </c>
      <c r="IN328" t="str">
        <f t="shared" si="1217"/>
        <v>jun-26</v>
      </c>
      <c r="IS328" t="str">
        <f ca="1">IFERROR(_xlfn.XLOOKUP(A:A,HC!B:B,HC!E:E,,0),0)</f>
        <v>&gt; 60 dias</v>
      </c>
    </row>
    <row r="329" spans="1:253" ht="15.5">
      <c r="A329" s="235" t="s">
        <v>338</v>
      </c>
      <c r="B329" s="235">
        <v>67533073</v>
      </c>
      <c r="C329" s="236">
        <v>46195</v>
      </c>
      <c r="D329" s="235" t="s">
        <v>527</v>
      </c>
      <c r="E329" s="205" t="s">
        <v>434</v>
      </c>
      <c r="F329" s="235" t="s">
        <v>32</v>
      </c>
      <c r="G329" s="235" t="s">
        <v>436</v>
      </c>
      <c r="H329" s="235" t="s">
        <v>526</v>
      </c>
      <c r="I329" s="237" t="s">
        <v>447</v>
      </c>
      <c r="J329" s="78" t="s">
        <v>33</v>
      </c>
      <c r="K329" s="78" t="s">
        <v>33</v>
      </c>
      <c r="L329" s="78" t="s">
        <v>33</v>
      </c>
      <c r="M329" s="78" t="s">
        <v>33</v>
      </c>
      <c r="N329" s="78" t="s">
        <v>33</v>
      </c>
      <c r="O329" s="78" t="s">
        <v>33</v>
      </c>
      <c r="P329" s="78" t="s">
        <v>33</v>
      </c>
      <c r="Q329" s="78" t="s">
        <v>33</v>
      </c>
      <c r="R329" s="78" t="s">
        <v>33</v>
      </c>
      <c r="S329" s="78" t="s">
        <v>33</v>
      </c>
      <c r="T329" s="78" t="s">
        <v>33</v>
      </c>
      <c r="U329" s="78" t="s">
        <v>33</v>
      </c>
      <c r="V329" s="78" t="s">
        <v>33</v>
      </c>
      <c r="W329" s="78" t="s">
        <v>33</v>
      </c>
      <c r="X329" s="78" t="s">
        <v>33</v>
      </c>
      <c r="Y329" t="s">
        <v>33</v>
      </c>
      <c r="Z329" t="s">
        <v>34</v>
      </c>
      <c r="AA329" t="s">
        <v>33</v>
      </c>
      <c r="AB329" t="s">
        <v>33</v>
      </c>
      <c r="AC329" t="s">
        <v>33</v>
      </c>
      <c r="AD329" t="s">
        <v>33</v>
      </c>
      <c r="AE329" t="s">
        <v>33</v>
      </c>
      <c r="AF329" t="s">
        <v>33</v>
      </c>
      <c r="AG329" t="s">
        <v>33</v>
      </c>
      <c r="AH329" t="s">
        <v>33</v>
      </c>
      <c r="AI329" t="s">
        <v>33</v>
      </c>
      <c r="AJ329" t="s">
        <v>33</v>
      </c>
      <c r="AK329" t="s">
        <v>34</v>
      </c>
      <c r="AL329" t="s">
        <v>33</v>
      </c>
      <c r="AM329" t="s">
        <v>33</v>
      </c>
      <c r="AN329" t="s">
        <v>33</v>
      </c>
      <c r="AO329" t="s">
        <v>33</v>
      </c>
      <c r="AP329" t="s">
        <v>33</v>
      </c>
      <c r="AQ329" s="169" t="s">
        <v>33</v>
      </c>
      <c r="AR329" t="s">
        <v>33</v>
      </c>
      <c r="AS329" t="s">
        <v>33</v>
      </c>
      <c r="AT329" t="s">
        <v>33</v>
      </c>
      <c r="AU329" t="s">
        <v>33</v>
      </c>
      <c r="AV329" t="s">
        <v>33</v>
      </c>
      <c r="AW329" t="s">
        <v>33</v>
      </c>
      <c r="AX329" t="s">
        <v>33</v>
      </c>
      <c r="AY329" t="s">
        <v>33</v>
      </c>
      <c r="AZ329" t="s">
        <v>33</v>
      </c>
      <c r="BA329" t="s">
        <v>33</v>
      </c>
      <c r="BB329" t="s">
        <v>33</v>
      </c>
      <c r="BC329" t="s">
        <v>33</v>
      </c>
      <c r="BD329" t="s">
        <v>33</v>
      </c>
      <c r="BE329" t="s">
        <v>33</v>
      </c>
      <c r="BF329" t="s">
        <v>33</v>
      </c>
      <c r="BH329" s="233" t="str">
        <f>Data[[#This Row],[Tipo de Muestra]]</f>
        <v>Critica</v>
      </c>
      <c r="BK329">
        <f t="shared" si="1051"/>
        <v>1</v>
      </c>
      <c r="BL329">
        <f t="shared" si="1052"/>
        <v>1</v>
      </c>
      <c r="BM329">
        <f t="shared" si="1053"/>
        <v>1</v>
      </c>
      <c r="BN329">
        <f t="shared" si="1054"/>
        <v>1</v>
      </c>
      <c r="BO329">
        <f t="shared" si="1055"/>
        <v>1</v>
      </c>
      <c r="BP329">
        <f t="shared" si="1056"/>
        <v>1</v>
      </c>
      <c r="BQ329">
        <f t="shared" si="1057"/>
        <v>1</v>
      </c>
      <c r="BR329">
        <f t="shared" si="1058"/>
        <v>1</v>
      </c>
      <c r="BS329">
        <f t="shared" si="1059"/>
        <v>1</v>
      </c>
      <c r="BT329">
        <f t="shared" si="1060"/>
        <v>1</v>
      </c>
      <c r="BU329">
        <f t="shared" si="1061"/>
        <v>1</v>
      </c>
      <c r="BV329">
        <f t="shared" si="1062"/>
        <v>1</v>
      </c>
      <c r="BW329">
        <f t="shared" si="1063"/>
        <v>1</v>
      </c>
      <c r="BX329">
        <f t="shared" si="1064"/>
        <v>1</v>
      </c>
      <c r="BY329">
        <f t="shared" si="1065"/>
        <v>1</v>
      </c>
      <c r="BZ329">
        <f t="shared" si="1066"/>
        <v>1</v>
      </c>
      <c r="CA329">
        <f t="shared" si="1067"/>
        <v>0</v>
      </c>
      <c r="CB329">
        <f t="shared" si="1068"/>
        <v>1</v>
      </c>
      <c r="CC329">
        <f t="shared" si="1069"/>
        <v>1</v>
      </c>
      <c r="CD329">
        <f t="shared" si="1070"/>
        <v>1</v>
      </c>
      <c r="CE329">
        <f t="shared" si="1071"/>
        <v>1</v>
      </c>
      <c r="CF329">
        <f t="shared" si="1072"/>
        <v>1</v>
      </c>
      <c r="CG329">
        <f t="shared" si="1073"/>
        <v>1</v>
      </c>
      <c r="CH329">
        <f t="shared" si="1074"/>
        <v>1</v>
      </c>
      <c r="CI329">
        <f t="shared" si="1075"/>
        <v>1</v>
      </c>
      <c r="CJ329">
        <f t="shared" si="1076"/>
        <v>1</v>
      </c>
      <c r="CK329">
        <f t="shared" si="1077"/>
        <v>0</v>
      </c>
      <c r="CL329">
        <f t="shared" si="1078"/>
        <v>1</v>
      </c>
      <c r="CM329">
        <f t="shared" si="1079"/>
        <v>1</v>
      </c>
      <c r="CN329">
        <f t="shared" si="1080"/>
        <v>1</v>
      </c>
      <c r="CO329">
        <f t="shared" si="1081"/>
        <v>1</v>
      </c>
      <c r="CP329">
        <f t="shared" si="1082"/>
        <v>1</v>
      </c>
      <c r="CQ329">
        <f t="shared" si="1083"/>
        <v>1</v>
      </c>
      <c r="CR329">
        <f t="shared" si="1084"/>
        <v>1</v>
      </c>
      <c r="CS329">
        <f t="shared" si="1085"/>
        <v>1</v>
      </c>
      <c r="CT329">
        <f t="shared" si="1086"/>
        <v>1</v>
      </c>
      <c r="CU329">
        <f t="shared" si="1087"/>
        <v>1</v>
      </c>
      <c r="CV329">
        <f t="shared" si="1088"/>
        <v>1</v>
      </c>
      <c r="CW329">
        <f t="shared" si="1089"/>
        <v>1</v>
      </c>
      <c r="CX329">
        <f t="shared" si="1090"/>
        <v>1</v>
      </c>
      <c r="CY329">
        <f t="shared" si="1091"/>
        <v>1</v>
      </c>
      <c r="CZ329">
        <f t="shared" si="1092"/>
        <v>1</v>
      </c>
      <c r="DA329">
        <f t="shared" si="1093"/>
        <v>1</v>
      </c>
      <c r="DB329">
        <f t="shared" si="1094"/>
        <v>1</v>
      </c>
      <c r="DC329">
        <f t="shared" si="1095"/>
        <v>1</v>
      </c>
      <c r="DD329">
        <f t="shared" si="1096"/>
        <v>1</v>
      </c>
      <c r="DE329">
        <f t="shared" si="1097"/>
        <v>1</v>
      </c>
      <c r="DF329">
        <f t="shared" si="1098"/>
        <v>1</v>
      </c>
      <c r="DG329">
        <f t="shared" si="1099"/>
        <v>1</v>
      </c>
      <c r="DH329" s="7">
        <f t="shared" si="1100"/>
        <v>0.15</v>
      </c>
      <c r="DI329" s="7">
        <f t="shared" si="1101"/>
        <v>0.15</v>
      </c>
      <c r="DJ329" s="7">
        <f t="shared" si="1102"/>
        <v>0.15</v>
      </c>
      <c r="DK329" s="7">
        <f t="shared" si="1103"/>
        <v>0.15</v>
      </c>
      <c r="DL329" s="7">
        <f t="shared" si="1104"/>
        <v>0.3</v>
      </c>
      <c r="DM329" s="7">
        <f t="shared" si="1105"/>
        <v>0.3</v>
      </c>
      <c r="DN329" s="7">
        <f t="shared" si="1106"/>
        <v>0.3</v>
      </c>
      <c r="DO329" s="7">
        <f t="shared" si="1107"/>
        <v>0.3</v>
      </c>
      <c r="DP329" s="7">
        <f>IF(MIN(Data[[#This Row],[¿El agente demuestra escucha activa durante la gestión?6]:[¿El agente parafrasea para confirmar entendimiento?9]])=0,0,30%)</f>
        <v>0.3</v>
      </c>
      <c r="DQ329" s="7">
        <f t="shared" si="1108"/>
        <v>0.3</v>
      </c>
      <c r="DR329" s="7">
        <f t="shared" si="1109"/>
        <v>0.3</v>
      </c>
      <c r="DS329" s="7">
        <f t="shared" si="1110"/>
        <v>0.3</v>
      </c>
      <c r="DT329" s="7">
        <f t="shared" si="1111"/>
        <v>0.3</v>
      </c>
      <c r="DU329" s="7">
        <f>IF(MIN(Data[[#This Row],[¿El agente adapta su comunicación al cliente?11]:[¿El agente utiliza el plural corporativo correctamente?14]])=0,0,30%)</f>
        <v>0.3</v>
      </c>
      <c r="DV329" s="7">
        <f t="shared" si="1112"/>
        <v>0.25</v>
      </c>
      <c r="DW329" s="7">
        <f t="shared" si="1113"/>
        <v>0.25</v>
      </c>
      <c r="DX329" s="7">
        <f t="shared" si="1114"/>
        <v>1</v>
      </c>
      <c r="DY329" s="7">
        <f t="shared" si="1115"/>
        <v>1</v>
      </c>
      <c r="DZ329" s="7">
        <f t="shared" si="1116"/>
        <v>1</v>
      </c>
      <c r="EA329" s="7">
        <f t="shared" si="1117"/>
        <v>1</v>
      </c>
      <c r="EB329" s="7">
        <f t="shared" si="1118"/>
        <v>1</v>
      </c>
      <c r="EC329" s="7">
        <f t="shared" si="1119"/>
        <v>1</v>
      </c>
      <c r="ED329" s="7">
        <f t="shared" si="1120"/>
        <v>0</v>
      </c>
      <c r="EE329" s="7">
        <f t="shared" si="1121"/>
        <v>1</v>
      </c>
      <c r="EF329" s="7">
        <f>IF(SUM(Data[[#This Row],[¿El agente presenta correctamente los beneficios del producto?23]:[¿El agente comunica beneficios emocionales al cliente?24]])=200%,100%,0%)</f>
        <v>0</v>
      </c>
      <c r="EG329" s="7">
        <f t="shared" si="1122"/>
        <v>1</v>
      </c>
      <c r="EH329" s="7">
        <f t="shared" si="1123"/>
        <v>1</v>
      </c>
      <c r="EI329" s="7">
        <f t="shared" si="1124"/>
        <v>1</v>
      </c>
      <c r="EJ329" s="7">
        <f t="shared" si="1125"/>
        <v>1</v>
      </c>
      <c r="EK329" s="7">
        <f t="shared" si="1126"/>
        <v>1</v>
      </c>
      <c r="EL329" s="7">
        <f>+Data[[#This Row],[¿El agente explica los términos y condiciones del servicio?28]]</f>
        <v>1</v>
      </c>
      <c r="EM329" s="7">
        <f t="shared" si="1127"/>
        <v>1</v>
      </c>
      <c r="EN329" s="7">
        <f>+Data[[#This Row],[¿El agente identifica correctamente la solicitud del cliente? 2]]</f>
        <v>1</v>
      </c>
      <c r="EO329" s="7">
        <f t="shared" si="1128"/>
        <v>1</v>
      </c>
      <c r="EP329" s="7">
        <f t="shared" si="1129"/>
        <v>1</v>
      </c>
      <c r="EQ329" s="7">
        <f t="shared" si="1130"/>
        <v>1</v>
      </c>
      <c r="ER329" s="7">
        <f t="shared" si="1131"/>
        <v>1</v>
      </c>
      <c r="ES329" s="7">
        <f t="shared" si="1132"/>
        <v>1</v>
      </c>
      <c r="ET329" s="7">
        <f t="shared" si="1133"/>
        <v>0</v>
      </c>
      <c r="EU329" s="7">
        <f t="shared" si="1134"/>
        <v>0</v>
      </c>
      <c r="EV329" s="7">
        <f t="shared" si="1135"/>
        <v>1</v>
      </c>
      <c r="EW329" s="7">
        <f t="shared" si="1136"/>
        <v>1</v>
      </c>
      <c r="EX329" s="7">
        <f t="shared" si="1137"/>
        <v>1</v>
      </c>
      <c r="EY329" s="7">
        <f t="shared" si="1138"/>
        <v>1</v>
      </c>
      <c r="EZ329" s="7">
        <f t="shared" si="1139"/>
        <v>1</v>
      </c>
      <c r="FA329" s="7">
        <f t="shared" si="1140"/>
        <v>1</v>
      </c>
      <c r="FB329" s="7">
        <f t="shared" si="1141"/>
        <v>1</v>
      </c>
      <c r="FC329" s="7">
        <f t="shared" si="1142"/>
        <v>0</v>
      </c>
      <c r="FD329" s="7">
        <f t="shared" si="1143"/>
        <v>1</v>
      </c>
      <c r="FE329" s="7">
        <f t="shared" si="1144"/>
        <v>1</v>
      </c>
      <c r="FF329" s="7">
        <f t="shared" si="1145"/>
        <v>1</v>
      </c>
      <c r="FG329" s="7">
        <f t="shared" si="1146"/>
        <v>1</v>
      </c>
      <c r="FH329" s="7">
        <f t="shared" si="1147"/>
        <v>1</v>
      </c>
      <c r="FI329" s="7">
        <f t="shared" si="1148"/>
        <v>1</v>
      </c>
      <c r="FJ329" s="7">
        <f t="shared" si="1149"/>
        <v>1</v>
      </c>
      <c r="FK329" s="7">
        <f t="shared" si="1150"/>
        <v>1</v>
      </c>
      <c r="FL329" s="7">
        <f>+Data[[#This Row],[¿El agente gestiona la oferta según la campaña vigente?48]]</f>
        <v>1</v>
      </c>
      <c r="FM329" s="7">
        <f t="shared" si="1151"/>
        <v>1</v>
      </c>
      <c r="FN329" s="7">
        <f t="shared" si="1152"/>
        <v>1</v>
      </c>
      <c r="FO329" s="7">
        <f t="shared" si="1153"/>
        <v>1</v>
      </c>
      <c r="FP329" s="7">
        <f t="shared" si="1154"/>
        <v>1</v>
      </c>
      <c r="FQ329" s="7">
        <f t="shared" si="1155"/>
        <v>1</v>
      </c>
      <c r="FR329" s="7">
        <f>+Data[[#This Row],[¿El agente registra correctamente todas las interacciones?52]]</f>
        <v>1</v>
      </c>
      <c r="FS329" s="7">
        <f t="shared" si="1156"/>
        <v>1</v>
      </c>
      <c r="FT329" s="7">
        <f t="shared" si="1157"/>
        <v>1</v>
      </c>
      <c r="FU329" s="7">
        <f>+Data[[#This Row],[¿El agente confirma la titularidad del cliente adecuadamente?53]]</f>
        <v>1</v>
      </c>
      <c r="FV329" s="242">
        <f t="shared" si="1158"/>
        <v>1</v>
      </c>
      <c r="FW329" s="242">
        <f t="shared" si="1159"/>
        <v>1</v>
      </c>
      <c r="FX329" s="7">
        <f t="shared" si="1160"/>
        <v>1</v>
      </c>
      <c r="FY329" s="242">
        <f t="shared" si="1161"/>
        <v>1</v>
      </c>
      <c r="FZ329" s="7">
        <f>+Data[[#This Row],[¿El agente evita compartir información sensible?56]]</f>
        <v>1</v>
      </c>
      <c r="GA329" s="7">
        <f t="shared" si="1162"/>
        <v>1</v>
      </c>
      <c r="GB329" s="7">
        <f t="shared" si="1163"/>
        <v>0.1</v>
      </c>
      <c r="GC329" s="7">
        <f t="shared" si="1164"/>
        <v>0</v>
      </c>
      <c r="GD329" s="234">
        <f t="shared" si="1165"/>
        <v>0.3</v>
      </c>
      <c r="GE329" s="234">
        <f t="shared" si="1166"/>
        <v>0.3</v>
      </c>
      <c r="GF329" s="7">
        <f t="shared" si="1167"/>
        <v>0.7</v>
      </c>
      <c r="GG329">
        <f>1</f>
        <v>1</v>
      </c>
      <c r="GH329">
        <f t="shared" si="1168"/>
        <v>1</v>
      </c>
      <c r="GI329" t="str">
        <f t="shared" si="1169"/>
        <v/>
      </c>
      <c r="GJ329" t="str">
        <f t="shared" si="1170"/>
        <v/>
      </c>
      <c r="GK329" t="str">
        <f t="shared" si="1171"/>
        <v/>
      </c>
      <c r="GN329" t="str">
        <f t="shared" si="1172"/>
        <v/>
      </c>
      <c r="GO329" t="str">
        <f t="shared" si="1173"/>
        <v/>
      </c>
      <c r="GP329" t="str">
        <f t="shared" si="1174"/>
        <v/>
      </c>
      <c r="GQ329" t="str">
        <f t="shared" si="1175"/>
        <v/>
      </c>
      <c r="GR329" t="str">
        <f t="shared" si="1176"/>
        <v/>
      </c>
      <c r="GS329" t="str">
        <f t="shared" si="1177"/>
        <v/>
      </c>
      <c r="GT329" t="str">
        <f t="shared" si="1178"/>
        <v/>
      </c>
      <c r="GU329" t="e">
        <f>IF(#REF!="No",#REF!,"")</f>
        <v>#REF!</v>
      </c>
      <c r="GV329" t="str">
        <f t="shared" si="1179"/>
        <v/>
      </c>
      <c r="GW329" t="str">
        <f t="shared" si="1180"/>
        <v/>
      </c>
      <c r="GX329" t="str">
        <f t="shared" si="1181"/>
        <v/>
      </c>
      <c r="GY329" t="str">
        <f t="shared" si="1182"/>
        <v/>
      </c>
      <c r="GZ329" t="str">
        <f t="shared" si="1183"/>
        <v xml:space="preserve">¿El agente presenta correctamente los beneficios del producto? </v>
      </c>
      <c r="HA329" t="str">
        <f t="shared" si="1184"/>
        <v/>
      </c>
      <c r="HB329" t="str">
        <f t="shared" si="1185"/>
        <v/>
      </c>
      <c r="HC329" t="str">
        <f t="shared" si="1186"/>
        <v/>
      </c>
      <c r="HD329" t="str">
        <f t="shared" si="1187"/>
        <v/>
      </c>
      <c r="HE329" t="str">
        <f t="shared" si="1188"/>
        <v/>
      </c>
      <c r="HF329" t="str">
        <f t="shared" si="1189"/>
        <v/>
      </c>
      <c r="HG329" t="str">
        <f t="shared" si="1190"/>
        <v/>
      </c>
      <c r="HH329" t="str">
        <f t="shared" si="1191"/>
        <v/>
      </c>
      <c r="HI329" t="str">
        <f t="shared" si="1192"/>
        <v/>
      </c>
      <c r="HJ329" t="str">
        <f t="shared" si="1193"/>
        <v/>
      </c>
      <c r="HK329" t="str">
        <f t="shared" si="1194"/>
        <v xml:space="preserve">¿El agente utiliza un lenguaje adecuado y profesional? </v>
      </c>
      <c r="HL329" t="str">
        <f t="shared" si="1195"/>
        <v/>
      </c>
      <c r="HM329" t="str">
        <f t="shared" si="1196"/>
        <v/>
      </c>
      <c r="HN329" t="str">
        <f t="shared" si="1197"/>
        <v/>
      </c>
      <c r="HO329" t="str">
        <f t="shared" si="1198"/>
        <v/>
      </c>
      <c r="HP329" t="str">
        <f t="shared" si="1199"/>
        <v/>
      </c>
      <c r="HQ329" t="e">
        <f>IF(#REF!="No",#REF!,"")</f>
        <v>#REF!</v>
      </c>
      <c r="HR329" t="e">
        <f>IF(#REF!="No",#REF!,"")</f>
        <v>#REF!</v>
      </c>
      <c r="HS329" t="str">
        <f t="shared" si="1200"/>
        <v/>
      </c>
      <c r="HT329" t="str">
        <f t="shared" si="1201"/>
        <v/>
      </c>
      <c r="HU329" t="str">
        <f t="shared" si="1202"/>
        <v/>
      </c>
      <c r="HV329" t="str">
        <f t="shared" si="1203"/>
        <v/>
      </c>
      <c r="HW329" t="str">
        <f t="shared" si="1204"/>
        <v/>
      </c>
      <c r="HX329" t="str">
        <f t="shared" si="1205"/>
        <v/>
      </c>
      <c r="HY329" t="str">
        <f t="shared" si="1206"/>
        <v/>
      </c>
      <c r="HZ329" t="str">
        <f t="shared" si="1207"/>
        <v/>
      </c>
      <c r="IA329" t="str">
        <f t="shared" si="1208"/>
        <v/>
      </c>
      <c r="IB329" t="str">
        <f t="shared" si="1209"/>
        <v/>
      </c>
      <c r="IC329" t="str">
        <f t="shared" si="1210"/>
        <v/>
      </c>
      <c r="ID329" t="str">
        <f t="shared" si="1211"/>
        <v/>
      </c>
      <c r="IE329" t="str">
        <f t="shared" si="1212"/>
        <v/>
      </c>
      <c r="IF329" t="str">
        <f t="shared" si="1213"/>
        <v/>
      </c>
      <c r="IG329" t="str">
        <f t="shared" si="1214"/>
        <v/>
      </c>
      <c r="IH329" t="str">
        <f>A329&amp;" "&amp;F329&amp;" "&amp;Data[[#This Row],[mes]]</f>
        <v>Emily Lisseth Forero Rivera Outbound jun-26</v>
      </c>
      <c r="II329">
        <f t="shared" si="1050"/>
        <v>1</v>
      </c>
      <c r="IJ329">
        <f t="shared" si="1215"/>
        <v>1</v>
      </c>
      <c r="IK329">
        <f>IF(Data[[#This Row],[Muestra Critica]]&gt;0,Data[[#This Row],[Muestra Critica]],"")</f>
        <v>1</v>
      </c>
      <c r="IL329">
        <f>IF(IK329="","",COUNTIF($IK$3:$IK745,IK329))</f>
        <v>397</v>
      </c>
      <c r="IM329">
        <f t="shared" si="1216"/>
        <v>0</v>
      </c>
      <c r="IN329" t="str">
        <f t="shared" si="1217"/>
        <v>jun-26</v>
      </c>
      <c r="IS329" t="str">
        <f ca="1">IFERROR(_xlfn.XLOOKUP(A:A,HC!B:B,HC!E:E,,0),0)</f>
        <v>&gt; 60 dias</v>
      </c>
    </row>
    <row r="330" spans="1:253" ht="15.5">
      <c r="A330" s="235" t="s">
        <v>339</v>
      </c>
      <c r="B330" s="235">
        <v>65537833</v>
      </c>
      <c r="C330" s="236">
        <v>46195</v>
      </c>
      <c r="D330" s="235" t="s">
        <v>527</v>
      </c>
      <c r="E330" s="205" t="s">
        <v>434</v>
      </c>
      <c r="F330" s="235" t="s">
        <v>32</v>
      </c>
      <c r="G330" s="235" t="s">
        <v>436</v>
      </c>
      <c r="H330" s="235" t="s">
        <v>526</v>
      </c>
      <c r="I330" s="237" t="s">
        <v>447</v>
      </c>
      <c r="J330" s="78" t="s">
        <v>33</v>
      </c>
      <c r="K330" s="78" t="s">
        <v>33</v>
      </c>
      <c r="L330" s="78" t="s">
        <v>33</v>
      </c>
      <c r="M330" s="78" t="s">
        <v>33</v>
      </c>
      <c r="N330" s="78" t="s">
        <v>33</v>
      </c>
      <c r="O330" s="78" t="s">
        <v>33</v>
      </c>
      <c r="P330" s="78" t="s">
        <v>33</v>
      </c>
      <c r="Q330" s="78" t="s">
        <v>33</v>
      </c>
      <c r="R330" s="78" t="s">
        <v>33</v>
      </c>
      <c r="S330" s="78" t="s">
        <v>33</v>
      </c>
      <c r="T330" s="78" t="s">
        <v>33</v>
      </c>
      <c r="U330" s="78" t="s">
        <v>33</v>
      </c>
      <c r="V330" s="78" t="s">
        <v>33</v>
      </c>
      <c r="W330" s="78" t="s">
        <v>33</v>
      </c>
      <c r="X330" s="78" t="s">
        <v>33</v>
      </c>
      <c r="Y330" t="s">
        <v>33</v>
      </c>
      <c r="Z330" t="s">
        <v>34</v>
      </c>
      <c r="AA330" t="s">
        <v>33</v>
      </c>
      <c r="AB330" t="s">
        <v>33</v>
      </c>
      <c r="AC330" t="s">
        <v>33</v>
      </c>
      <c r="AD330" t="s">
        <v>33</v>
      </c>
      <c r="AE330" t="s">
        <v>33</v>
      </c>
      <c r="AF330" t="s">
        <v>33</v>
      </c>
      <c r="AG330" t="s">
        <v>33</v>
      </c>
      <c r="AH330" t="s">
        <v>33</v>
      </c>
      <c r="AI330" t="s">
        <v>33</v>
      </c>
      <c r="AJ330" t="s">
        <v>33</v>
      </c>
      <c r="AK330" t="s">
        <v>34</v>
      </c>
      <c r="AL330" t="s">
        <v>33</v>
      </c>
      <c r="AM330" t="s">
        <v>33</v>
      </c>
      <c r="AN330" t="s">
        <v>33</v>
      </c>
      <c r="AO330" t="s">
        <v>33</v>
      </c>
      <c r="AP330" t="s">
        <v>33</v>
      </c>
      <c r="AQ330" s="169" t="s">
        <v>33</v>
      </c>
      <c r="AR330" t="s">
        <v>33</v>
      </c>
      <c r="AS330" t="s">
        <v>33</v>
      </c>
      <c r="AT330" t="s">
        <v>33</v>
      </c>
      <c r="AU330" t="s">
        <v>33</v>
      </c>
      <c r="AV330" t="s">
        <v>33</v>
      </c>
      <c r="AW330" t="s">
        <v>33</v>
      </c>
      <c r="AX330" t="s">
        <v>33</v>
      </c>
      <c r="AY330" t="s">
        <v>33</v>
      </c>
      <c r="AZ330" t="s">
        <v>33</v>
      </c>
      <c r="BA330" t="s">
        <v>33</v>
      </c>
      <c r="BB330" t="s">
        <v>33</v>
      </c>
      <c r="BC330" t="s">
        <v>33</v>
      </c>
      <c r="BD330" t="s">
        <v>33</v>
      </c>
      <c r="BE330" t="s">
        <v>33</v>
      </c>
      <c r="BF330" t="s">
        <v>33</v>
      </c>
      <c r="BH330" s="233" t="str">
        <f>Data[[#This Row],[Tipo de Muestra]]</f>
        <v>Critica</v>
      </c>
      <c r="BK330">
        <f t="shared" si="1051"/>
        <v>1</v>
      </c>
      <c r="BL330">
        <f t="shared" si="1052"/>
        <v>1</v>
      </c>
      <c r="BM330">
        <f t="shared" si="1053"/>
        <v>1</v>
      </c>
      <c r="BN330">
        <f t="shared" si="1054"/>
        <v>1</v>
      </c>
      <c r="BO330">
        <f t="shared" si="1055"/>
        <v>1</v>
      </c>
      <c r="BP330">
        <f t="shared" si="1056"/>
        <v>1</v>
      </c>
      <c r="BQ330">
        <f t="shared" si="1057"/>
        <v>1</v>
      </c>
      <c r="BR330">
        <f t="shared" si="1058"/>
        <v>1</v>
      </c>
      <c r="BS330">
        <f t="shared" si="1059"/>
        <v>1</v>
      </c>
      <c r="BT330">
        <f t="shared" si="1060"/>
        <v>1</v>
      </c>
      <c r="BU330">
        <f t="shared" si="1061"/>
        <v>1</v>
      </c>
      <c r="BV330">
        <f t="shared" si="1062"/>
        <v>1</v>
      </c>
      <c r="BW330">
        <f t="shared" si="1063"/>
        <v>1</v>
      </c>
      <c r="BX330">
        <f t="shared" si="1064"/>
        <v>1</v>
      </c>
      <c r="BY330">
        <f t="shared" si="1065"/>
        <v>1</v>
      </c>
      <c r="BZ330">
        <f t="shared" si="1066"/>
        <v>1</v>
      </c>
      <c r="CA330">
        <f t="shared" si="1067"/>
        <v>0</v>
      </c>
      <c r="CB330">
        <f t="shared" si="1068"/>
        <v>1</v>
      </c>
      <c r="CC330">
        <f t="shared" si="1069"/>
        <v>1</v>
      </c>
      <c r="CD330">
        <f t="shared" si="1070"/>
        <v>1</v>
      </c>
      <c r="CE330">
        <f t="shared" si="1071"/>
        <v>1</v>
      </c>
      <c r="CF330">
        <f t="shared" si="1072"/>
        <v>1</v>
      </c>
      <c r="CG330">
        <f t="shared" si="1073"/>
        <v>1</v>
      </c>
      <c r="CH330">
        <f t="shared" si="1074"/>
        <v>1</v>
      </c>
      <c r="CI330">
        <f t="shared" si="1075"/>
        <v>1</v>
      </c>
      <c r="CJ330">
        <f t="shared" si="1076"/>
        <v>1</v>
      </c>
      <c r="CK330">
        <f t="shared" si="1077"/>
        <v>0</v>
      </c>
      <c r="CL330">
        <f t="shared" si="1078"/>
        <v>1</v>
      </c>
      <c r="CM330">
        <f t="shared" si="1079"/>
        <v>1</v>
      </c>
      <c r="CN330">
        <f t="shared" si="1080"/>
        <v>1</v>
      </c>
      <c r="CO330">
        <f t="shared" si="1081"/>
        <v>1</v>
      </c>
      <c r="CP330">
        <f t="shared" si="1082"/>
        <v>1</v>
      </c>
      <c r="CQ330">
        <f t="shared" si="1083"/>
        <v>1</v>
      </c>
      <c r="CR330">
        <f t="shared" si="1084"/>
        <v>1</v>
      </c>
      <c r="CS330">
        <f t="shared" si="1085"/>
        <v>1</v>
      </c>
      <c r="CT330">
        <f t="shared" si="1086"/>
        <v>1</v>
      </c>
      <c r="CU330">
        <f t="shared" si="1087"/>
        <v>1</v>
      </c>
      <c r="CV330">
        <f t="shared" si="1088"/>
        <v>1</v>
      </c>
      <c r="CW330">
        <f t="shared" si="1089"/>
        <v>1</v>
      </c>
      <c r="CX330">
        <f t="shared" si="1090"/>
        <v>1</v>
      </c>
      <c r="CY330">
        <f t="shared" si="1091"/>
        <v>1</v>
      </c>
      <c r="CZ330">
        <f t="shared" si="1092"/>
        <v>1</v>
      </c>
      <c r="DA330">
        <f t="shared" si="1093"/>
        <v>1</v>
      </c>
      <c r="DB330">
        <f t="shared" si="1094"/>
        <v>1</v>
      </c>
      <c r="DC330">
        <f t="shared" si="1095"/>
        <v>1</v>
      </c>
      <c r="DD330">
        <f t="shared" si="1096"/>
        <v>1</v>
      </c>
      <c r="DE330">
        <f t="shared" si="1097"/>
        <v>1</v>
      </c>
      <c r="DF330">
        <f t="shared" si="1098"/>
        <v>1</v>
      </c>
      <c r="DG330">
        <f t="shared" si="1099"/>
        <v>1</v>
      </c>
      <c r="DH330" s="7">
        <f t="shared" si="1100"/>
        <v>0.15</v>
      </c>
      <c r="DI330" s="7">
        <f t="shared" si="1101"/>
        <v>0.15</v>
      </c>
      <c r="DJ330" s="7">
        <f t="shared" si="1102"/>
        <v>0.15</v>
      </c>
      <c r="DK330" s="7">
        <f t="shared" si="1103"/>
        <v>0.15</v>
      </c>
      <c r="DL330" s="7">
        <f t="shared" si="1104"/>
        <v>0.3</v>
      </c>
      <c r="DM330" s="7">
        <f t="shared" si="1105"/>
        <v>0.3</v>
      </c>
      <c r="DN330" s="7">
        <f t="shared" si="1106"/>
        <v>0.3</v>
      </c>
      <c r="DO330" s="7">
        <f t="shared" si="1107"/>
        <v>0.3</v>
      </c>
      <c r="DP330" s="7">
        <f>IF(MIN(Data[[#This Row],[¿El agente demuestra escucha activa durante la gestión?6]:[¿El agente parafrasea para confirmar entendimiento?9]])=0,0,30%)</f>
        <v>0.3</v>
      </c>
      <c r="DQ330" s="7">
        <f t="shared" si="1108"/>
        <v>0.3</v>
      </c>
      <c r="DR330" s="7">
        <f t="shared" si="1109"/>
        <v>0.3</v>
      </c>
      <c r="DS330" s="7">
        <f t="shared" si="1110"/>
        <v>0.3</v>
      </c>
      <c r="DT330" s="7">
        <f t="shared" si="1111"/>
        <v>0.3</v>
      </c>
      <c r="DU330" s="7">
        <f>IF(MIN(Data[[#This Row],[¿El agente adapta su comunicación al cliente?11]:[¿El agente utiliza el plural corporativo correctamente?14]])=0,0,30%)</f>
        <v>0.3</v>
      </c>
      <c r="DV330" s="7">
        <f t="shared" si="1112"/>
        <v>0.25</v>
      </c>
      <c r="DW330" s="7">
        <f t="shared" si="1113"/>
        <v>0.25</v>
      </c>
      <c r="DX330" s="7">
        <f t="shared" si="1114"/>
        <v>1</v>
      </c>
      <c r="DY330" s="7">
        <f t="shared" si="1115"/>
        <v>1</v>
      </c>
      <c r="DZ330" s="7">
        <f t="shared" si="1116"/>
        <v>1</v>
      </c>
      <c r="EA330" s="7">
        <f t="shared" si="1117"/>
        <v>1</v>
      </c>
      <c r="EB330" s="7">
        <f t="shared" si="1118"/>
        <v>1</v>
      </c>
      <c r="EC330" s="7">
        <f t="shared" si="1119"/>
        <v>1</v>
      </c>
      <c r="ED330" s="7">
        <f t="shared" si="1120"/>
        <v>0</v>
      </c>
      <c r="EE330" s="7">
        <f t="shared" si="1121"/>
        <v>1</v>
      </c>
      <c r="EF330" s="7">
        <f>IF(SUM(Data[[#This Row],[¿El agente presenta correctamente los beneficios del producto?23]:[¿El agente comunica beneficios emocionales al cliente?24]])=200%,100%,0%)</f>
        <v>0</v>
      </c>
      <c r="EG330" s="7">
        <f t="shared" si="1122"/>
        <v>1</v>
      </c>
      <c r="EH330" s="7">
        <f t="shared" si="1123"/>
        <v>1</v>
      </c>
      <c r="EI330" s="7">
        <f t="shared" si="1124"/>
        <v>1</v>
      </c>
      <c r="EJ330" s="7">
        <f t="shared" si="1125"/>
        <v>1</v>
      </c>
      <c r="EK330" s="7">
        <f t="shared" si="1126"/>
        <v>1</v>
      </c>
      <c r="EL330" s="7">
        <f>+Data[[#This Row],[¿El agente explica los términos y condiciones del servicio?28]]</f>
        <v>1</v>
      </c>
      <c r="EM330" s="7">
        <f t="shared" si="1127"/>
        <v>1</v>
      </c>
      <c r="EN330" s="7">
        <f>+Data[[#This Row],[¿El agente identifica correctamente la solicitud del cliente? 2]]</f>
        <v>1</v>
      </c>
      <c r="EO330" s="7">
        <f t="shared" si="1128"/>
        <v>1</v>
      </c>
      <c r="EP330" s="7">
        <f t="shared" si="1129"/>
        <v>1</v>
      </c>
      <c r="EQ330" s="7">
        <f t="shared" si="1130"/>
        <v>1</v>
      </c>
      <c r="ER330" s="7">
        <f t="shared" si="1131"/>
        <v>1</v>
      </c>
      <c r="ES330" s="7">
        <f t="shared" si="1132"/>
        <v>1</v>
      </c>
      <c r="ET330" s="7">
        <f t="shared" si="1133"/>
        <v>0</v>
      </c>
      <c r="EU330" s="7">
        <f t="shared" si="1134"/>
        <v>0</v>
      </c>
      <c r="EV330" s="7">
        <f t="shared" si="1135"/>
        <v>1</v>
      </c>
      <c r="EW330" s="7">
        <f t="shared" si="1136"/>
        <v>1</v>
      </c>
      <c r="EX330" s="7">
        <f t="shared" si="1137"/>
        <v>1</v>
      </c>
      <c r="EY330" s="7">
        <f t="shared" si="1138"/>
        <v>1</v>
      </c>
      <c r="EZ330" s="7">
        <f t="shared" si="1139"/>
        <v>1</v>
      </c>
      <c r="FA330" s="7">
        <f t="shared" si="1140"/>
        <v>1</v>
      </c>
      <c r="FB330" s="7">
        <f t="shared" si="1141"/>
        <v>1</v>
      </c>
      <c r="FC330" s="7">
        <f t="shared" si="1142"/>
        <v>0</v>
      </c>
      <c r="FD330" s="7">
        <f t="shared" si="1143"/>
        <v>1</v>
      </c>
      <c r="FE330" s="7">
        <f t="shared" si="1144"/>
        <v>1</v>
      </c>
      <c r="FF330" s="7">
        <f t="shared" si="1145"/>
        <v>1</v>
      </c>
      <c r="FG330" s="7">
        <f t="shared" si="1146"/>
        <v>1</v>
      </c>
      <c r="FH330" s="7">
        <f t="shared" si="1147"/>
        <v>1</v>
      </c>
      <c r="FI330" s="7">
        <f t="shared" si="1148"/>
        <v>1</v>
      </c>
      <c r="FJ330" s="7">
        <f t="shared" si="1149"/>
        <v>1</v>
      </c>
      <c r="FK330" s="7">
        <f t="shared" si="1150"/>
        <v>1</v>
      </c>
      <c r="FL330" s="7">
        <f>+Data[[#This Row],[¿El agente gestiona la oferta según la campaña vigente?48]]</f>
        <v>1</v>
      </c>
      <c r="FM330" s="7">
        <f t="shared" si="1151"/>
        <v>1</v>
      </c>
      <c r="FN330" s="7">
        <f t="shared" si="1152"/>
        <v>1</v>
      </c>
      <c r="FO330" s="7">
        <f t="shared" si="1153"/>
        <v>1</v>
      </c>
      <c r="FP330" s="7">
        <f t="shared" si="1154"/>
        <v>1</v>
      </c>
      <c r="FQ330" s="7">
        <f t="shared" si="1155"/>
        <v>1</v>
      </c>
      <c r="FR330" s="7">
        <f>+Data[[#This Row],[¿El agente registra correctamente todas las interacciones?52]]</f>
        <v>1</v>
      </c>
      <c r="FS330" s="7">
        <f t="shared" si="1156"/>
        <v>1</v>
      </c>
      <c r="FT330" s="7">
        <f t="shared" si="1157"/>
        <v>1</v>
      </c>
      <c r="FU330" s="7">
        <f>+Data[[#This Row],[¿El agente confirma la titularidad del cliente adecuadamente?53]]</f>
        <v>1</v>
      </c>
      <c r="FV330" s="242">
        <f t="shared" si="1158"/>
        <v>1</v>
      </c>
      <c r="FW330" s="242">
        <f t="shared" si="1159"/>
        <v>1</v>
      </c>
      <c r="FX330" s="7">
        <f t="shared" si="1160"/>
        <v>1</v>
      </c>
      <c r="FY330" s="242">
        <f t="shared" si="1161"/>
        <v>1</v>
      </c>
      <c r="FZ330" s="7">
        <f>+Data[[#This Row],[¿El agente evita compartir información sensible?56]]</f>
        <v>1</v>
      </c>
      <c r="GA330" s="7">
        <f t="shared" si="1162"/>
        <v>1</v>
      </c>
      <c r="GB330" s="7">
        <f t="shared" si="1163"/>
        <v>0.1</v>
      </c>
      <c r="GC330" s="7">
        <f t="shared" si="1164"/>
        <v>0</v>
      </c>
      <c r="GD330" s="234">
        <f t="shared" si="1165"/>
        <v>0.3</v>
      </c>
      <c r="GE330" s="234">
        <f t="shared" si="1166"/>
        <v>0.3</v>
      </c>
      <c r="GF330" s="7">
        <f t="shared" si="1167"/>
        <v>0.7</v>
      </c>
      <c r="GG330">
        <f>1</f>
        <v>1</v>
      </c>
      <c r="GH330">
        <f t="shared" si="1168"/>
        <v>1</v>
      </c>
      <c r="GI330" t="str">
        <f t="shared" si="1169"/>
        <v/>
      </c>
      <c r="GJ330" t="str">
        <f t="shared" si="1170"/>
        <v/>
      </c>
      <c r="GK330" t="str">
        <f t="shared" si="1171"/>
        <v/>
      </c>
      <c r="GN330" t="str">
        <f t="shared" si="1172"/>
        <v/>
      </c>
      <c r="GO330" t="str">
        <f t="shared" si="1173"/>
        <v/>
      </c>
      <c r="GP330" t="str">
        <f t="shared" si="1174"/>
        <v/>
      </c>
      <c r="GQ330" t="str">
        <f t="shared" si="1175"/>
        <v/>
      </c>
      <c r="GR330" t="str">
        <f t="shared" si="1176"/>
        <v/>
      </c>
      <c r="GS330" t="str">
        <f t="shared" si="1177"/>
        <v/>
      </c>
      <c r="GT330" t="str">
        <f t="shared" si="1178"/>
        <v/>
      </c>
      <c r="GU330" t="e">
        <f>IF(#REF!="No",#REF!,"")</f>
        <v>#REF!</v>
      </c>
      <c r="GV330" t="str">
        <f t="shared" si="1179"/>
        <v/>
      </c>
      <c r="GW330" t="str">
        <f t="shared" si="1180"/>
        <v/>
      </c>
      <c r="GX330" t="str">
        <f t="shared" si="1181"/>
        <v/>
      </c>
      <c r="GY330" t="str">
        <f t="shared" si="1182"/>
        <v/>
      </c>
      <c r="GZ330" t="str">
        <f t="shared" si="1183"/>
        <v xml:space="preserve">¿El agente presenta correctamente los beneficios del producto? </v>
      </c>
      <c r="HA330" t="str">
        <f t="shared" si="1184"/>
        <v/>
      </c>
      <c r="HB330" t="str">
        <f t="shared" si="1185"/>
        <v/>
      </c>
      <c r="HC330" t="str">
        <f t="shared" si="1186"/>
        <v/>
      </c>
      <c r="HD330" t="str">
        <f t="shared" si="1187"/>
        <v/>
      </c>
      <c r="HE330" t="str">
        <f t="shared" si="1188"/>
        <v/>
      </c>
      <c r="HF330" t="str">
        <f t="shared" si="1189"/>
        <v/>
      </c>
      <c r="HG330" t="str">
        <f t="shared" si="1190"/>
        <v/>
      </c>
      <c r="HH330" t="str">
        <f t="shared" si="1191"/>
        <v/>
      </c>
      <c r="HI330" t="str">
        <f t="shared" si="1192"/>
        <v/>
      </c>
      <c r="HJ330" t="str">
        <f t="shared" si="1193"/>
        <v/>
      </c>
      <c r="HK330" t="str">
        <f t="shared" si="1194"/>
        <v xml:space="preserve">¿El agente utiliza un lenguaje adecuado y profesional? </v>
      </c>
      <c r="HL330" t="str">
        <f t="shared" si="1195"/>
        <v/>
      </c>
      <c r="HM330" t="str">
        <f t="shared" si="1196"/>
        <v/>
      </c>
      <c r="HN330" t="str">
        <f t="shared" si="1197"/>
        <v/>
      </c>
      <c r="HO330" t="str">
        <f t="shared" si="1198"/>
        <v/>
      </c>
      <c r="HP330" t="str">
        <f t="shared" si="1199"/>
        <v/>
      </c>
      <c r="HQ330" t="e">
        <f>IF(#REF!="No",#REF!,"")</f>
        <v>#REF!</v>
      </c>
      <c r="HR330" t="e">
        <f>IF(#REF!="No",#REF!,"")</f>
        <v>#REF!</v>
      </c>
      <c r="HS330" t="str">
        <f t="shared" si="1200"/>
        <v/>
      </c>
      <c r="HT330" t="str">
        <f t="shared" si="1201"/>
        <v/>
      </c>
      <c r="HU330" t="str">
        <f t="shared" si="1202"/>
        <v/>
      </c>
      <c r="HV330" t="str">
        <f t="shared" si="1203"/>
        <v/>
      </c>
      <c r="HW330" t="str">
        <f t="shared" si="1204"/>
        <v/>
      </c>
      <c r="HX330" t="str">
        <f t="shared" si="1205"/>
        <v/>
      </c>
      <c r="HY330" t="str">
        <f t="shared" si="1206"/>
        <v/>
      </c>
      <c r="HZ330" t="str">
        <f t="shared" si="1207"/>
        <v/>
      </c>
      <c r="IA330" t="str">
        <f t="shared" si="1208"/>
        <v/>
      </c>
      <c r="IB330" t="str">
        <f t="shared" si="1209"/>
        <v/>
      </c>
      <c r="IC330" t="str">
        <f t="shared" si="1210"/>
        <v/>
      </c>
      <c r="ID330" t="str">
        <f t="shared" si="1211"/>
        <v/>
      </c>
      <c r="IE330" t="str">
        <f t="shared" si="1212"/>
        <v/>
      </c>
      <c r="IF330" t="str">
        <f t="shared" si="1213"/>
        <v/>
      </c>
      <c r="IG330" t="str">
        <f t="shared" si="1214"/>
        <v/>
      </c>
      <c r="IH330" t="str">
        <f>A330&amp;" "&amp;F330&amp;" "&amp;Data[[#This Row],[mes]]</f>
        <v>Yatzari Del Carmen Pimentel Rodriguez Outbound jun-26</v>
      </c>
      <c r="II330">
        <f t="shared" si="1050"/>
        <v>1</v>
      </c>
      <c r="IJ330">
        <f t="shared" si="1215"/>
        <v>1</v>
      </c>
      <c r="IK330">
        <f>IF(Data[[#This Row],[Muestra Critica]]&gt;0,Data[[#This Row],[Muestra Critica]],"")</f>
        <v>1</v>
      </c>
      <c r="IL330">
        <f>IF(IK330="","",COUNTIF($IK$3:$IK746,IK330))</f>
        <v>397</v>
      </c>
      <c r="IM330">
        <f t="shared" si="1216"/>
        <v>0</v>
      </c>
      <c r="IN330" t="str">
        <f t="shared" si="1217"/>
        <v>jun-26</v>
      </c>
      <c r="IS330" t="str">
        <f ca="1">IFERROR(_xlfn.XLOOKUP(A:A,HC!B:B,HC!E:E,,0),0)</f>
        <v>&gt; 60 dias</v>
      </c>
    </row>
    <row r="331" spans="1:253" ht="15.5">
      <c r="A331" s="235" t="s">
        <v>341</v>
      </c>
      <c r="B331" s="235">
        <v>64855581</v>
      </c>
      <c r="C331" s="236">
        <v>46195</v>
      </c>
      <c r="D331" s="235" t="s">
        <v>527</v>
      </c>
      <c r="E331" s="205" t="s">
        <v>434</v>
      </c>
      <c r="F331" s="235" t="s">
        <v>32</v>
      </c>
      <c r="G331" s="235" t="s">
        <v>436</v>
      </c>
      <c r="H331" s="235" t="s">
        <v>526</v>
      </c>
      <c r="I331" s="237" t="s">
        <v>447</v>
      </c>
      <c r="J331" s="78" t="s">
        <v>33</v>
      </c>
      <c r="K331" s="78" t="s">
        <v>33</v>
      </c>
      <c r="L331" s="78" t="s">
        <v>33</v>
      </c>
      <c r="M331" s="78" t="s">
        <v>33</v>
      </c>
      <c r="N331" s="78" t="s">
        <v>33</v>
      </c>
      <c r="O331" s="78" t="s">
        <v>33</v>
      </c>
      <c r="P331" s="78" t="s">
        <v>33</v>
      </c>
      <c r="Q331" s="78" t="s">
        <v>33</v>
      </c>
      <c r="R331" s="78" t="s">
        <v>33</v>
      </c>
      <c r="S331" s="78" t="s">
        <v>33</v>
      </c>
      <c r="T331" s="78" t="s">
        <v>33</v>
      </c>
      <c r="U331" s="78" t="s">
        <v>33</v>
      </c>
      <c r="V331" s="78" t="s">
        <v>33</v>
      </c>
      <c r="W331" s="78" t="s">
        <v>33</v>
      </c>
      <c r="X331" s="78" t="s">
        <v>33</v>
      </c>
      <c r="Y331" t="s">
        <v>33</v>
      </c>
      <c r="Z331" t="s">
        <v>33</v>
      </c>
      <c r="AA331" t="s">
        <v>33</v>
      </c>
      <c r="AB331" t="s">
        <v>33</v>
      </c>
      <c r="AC331" t="s">
        <v>33</v>
      </c>
      <c r="AD331" t="s">
        <v>33</v>
      </c>
      <c r="AE331" t="s">
        <v>33</v>
      </c>
      <c r="AF331" t="s">
        <v>33</v>
      </c>
      <c r="AG331" t="s">
        <v>33</v>
      </c>
      <c r="AH331" t="s">
        <v>33</v>
      </c>
      <c r="AI331" t="s">
        <v>33</v>
      </c>
      <c r="AJ331" t="s">
        <v>33</v>
      </c>
      <c r="AK331" t="s">
        <v>33</v>
      </c>
      <c r="AL331" t="s">
        <v>33</v>
      </c>
      <c r="AM331" t="s">
        <v>33</v>
      </c>
      <c r="AN331" t="s">
        <v>33</v>
      </c>
      <c r="AO331" t="s">
        <v>33</v>
      </c>
      <c r="AP331" t="s">
        <v>33</v>
      </c>
      <c r="AQ331" s="169" t="s">
        <v>33</v>
      </c>
      <c r="AR331" t="s">
        <v>34</v>
      </c>
      <c r="AS331" t="s">
        <v>33</v>
      </c>
      <c r="AT331" t="s">
        <v>34</v>
      </c>
      <c r="AU331" t="s">
        <v>33</v>
      </c>
      <c r="AV331" t="s">
        <v>33</v>
      </c>
      <c r="AW331" t="s">
        <v>33</v>
      </c>
      <c r="AX331" t="s">
        <v>33</v>
      </c>
      <c r="AY331" t="s">
        <v>33</v>
      </c>
      <c r="AZ331" t="s">
        <v>33</v>
      </c>
      <c r="BA331" t="s">
        <v>33</v>
      </c>
      <c r="BB331" t="s">
        <v>33</v>
      </c>
      <c r="BC331" t="s">
        <v>33</v>
      </c>
      <c r="BD331" t="s">
        <v>33</v>
      </c>
      <c r="BE331" t="s">
        <v>33</v>
      </c>
      <c r="BF331" t="s">
        <v>33</v>
      </c>
      <c r="BH331" s="233" t="str">
        <f>Data[[#This Row],[Tipo de Muestra]]</f>
        <v>Critica</v>
      </c>
      <c r="BK331">
        <f t="shared" si="1051"/>
        <v>1</v>
      </c>
      <c r="BL331">
        <f t="shared" si="1052"/>
        <v>1</v>
      </c>
      <c r="BM331">
        <f t="shared" si="1053"/>
        <v>1</v>
      </c>
      <c r="BN331">
        <f t="shared" si="1054"/>
        <v>1</v>
      </c>
      <c r="BO331">
        <f t="shared" si="1055"/>
        <v>1</v>
      </c>
      <c r="BP331">
        <f t="shared" si="1056"/>
        <v>1</v>
      </c>
      <c r="BQ331">
        <f t="shared" si="1057"/>
        <v>1</v>
      </c>
      <c r="BR331">
        <f t="shared" si="1058"/>
        <v>1</v>
      </c>
      <c r="BS331">
        <f t="shared" si="1059"/>
        <v>1</v>
      </c>
      <c r="BT331">
        <f t="shared" si="1060"/>
        <v>1</v>
      </c>
      <c r="BU331">
        <f t="shared" si="1061"/>
        <v>1</v>
      </c>
      <c r="BV331">
        <f t="shared" si="1062"/>
        <v>1</v>
      </c>
      <c r="BW331">
        <f t="shared" si="1063"/>
        <v>1</v>
      </c>
      <c r="BX331">
        <f t="shared" si="1064"/>
        <v>1</v>
      </c>
      <c r="BY331">
        <f t="shared" si="1065"/>
        <v>1</v>
      </c>
      <c r="BZ331">
        <f t="shared" si="1066"/>
        <v>1</v>
      </c>
      <c r="CA331">
        <f t="shared" si="1067"/>
        <v>1</v>
      </c>
      <c r="CB331">
        <f t="shared" si="1068"/>
        <v>1</v>
      </c>
      <c r="CC331">
        <f t="shared" si="1069"/>
        <v>1</v>
      </c>
      <c r="CD331">
        <f t="shared" si="1070"/>
        <v>1</v>
      </c>
      <c r="CE331">
        <f t="shared" si="1071"/>
        <v>1</v>
      </c>
      <c r="CF331">
        <f t="shared" si="1072"/>
        <v>1</v>
      </c>
      <c r="CG331">
        <f t="shared" si="1073"/>
        <v>1</v>
      </c>
      <c r="CH331">
        <f t="shared" si="1074"/>
        <v>1</v>
      </c>
      <c r="CI331">
        <f t="shared" si="1075"/>
        <v>1</v>
      </c>
      <c r="CJ331">
        <f t="shared" si="1076"/>
        <v>1</v>
      </c>
      <c r="CK331">
        <f t="shared" si="1077"/>
        <v>1</v>
      </c>
      <c r="CL331">
        <f t="shared" si="1078"/>
        <v>1</v>
      </c>
      <c r="CM331">
        <f t="shared" si="1079"/>
        <v>1</v>
      </c>
      <c r="CN331">
        <f t="shared" si="1080"/>
        <v>1</v>
      </c>
      <c r="CO331">
        <f t="shared" si="1081"/>
        <v>1</v>
      </c>
      <c r="CP331">
        <f t="shared" si="1082"/>
        <v>1</v>
      </c>
      <c r="CQ331">
        <f t="shared" si="1083"/>
        <v>1</v>
      </c>
      <c r="CR331">
        <f t="shared" si="1084"/>
        <v>0</v>
      </c>
      <c r="CS331">
        <f t="shared" si="1085"/>
        <v>1</v>
      </c>
      <c r="CT331">
        <f t="shared" si="1086"/>
        <v>0</v>
      </c>
      <c r="CU331">
        <f t="shared" si="1087"/>
        <v>1</v>
      </c>
      <c r="CV331">
        <f t="shared" si="1088"/>
        <v>1</v>
      </c>
      <c r="CW331">
        <f t="shared" si="1089"/>
        <v>1</v>
      </c>
      <c r="CX331">
        <f t="shared" si="1090"/>
        <v>1</v>
      </c>
      <c r="CY331">
        <f t="shared" si="1091"/>
        <v>1</v>
      </c>
      <c r="CZ331">
        <f t="shared" si="1092"/>
        <v>1</v>
      </c>
      <c r="DA331">
        <f t="shared" si="1093"/>
        <v>1</v>
      </c>
      <c r="DB331">
        <f t="shared" si="1094"/>
        <v>1</v>
      </c>
      <c r="DC331">
        <f t="shared" si="1095"/>
        <v>1</v>
      </c>
      <c r="DD331">
        <f t="shared" si="1096"/>
        <v>1</v>
      </c>
      <c r="DE331">
        <f t="shared" si="1097"/>
        <v>1</v>
      </c>
      <c r="DF331">
        <f t="shared" si="1098"/>
        <v>1</v>
      </c>
      <c r="DG331">
        <f t="shared" si="1099"/>
        <v>1</v>
      </c>
      <c r="DH331" s="7">
        <f t="shared" si="1100"/>
        <v>0.15</v>
      </c>
      <c r="DI331" s="7">
        <f t="shared" si="1101"/>
        <v>0.15</v>
      </c>
      <c r="DJ331" s="7">
        <f t="shared" si="1102"/>
        <v>0.15</v>
      </c>
      <c r="DK331" s="7">
        <f t="shared" si="1103"/>
        <v>0.15</v>
      </c>
      <c r="DL331" s="7">
        <f t="shared" si="1104"/>
        <v>0.3</v>
      </c>
      <c r="DM331" s="7">
        <f t="shared" si="1105"/>
        <v>0.3</v>
      </c>
      <c r="DN331" s="7">
        <f t="shared" si="1106"/>
        <v>0.3</v>
      </c>
      <c r="DO331" s="7">
        <f t="shared" si="1107"/>
        <v>0.3</v>
      </c>
      <c r="DP331" s="7">
        <f>IF(MIN(Data[[#This Row],[¿El agente demuestra escucha activa durante la gestión?6]:[¿El agente parafrasea para confirmar entendimiento?9]])=0,0,30%)</f>
        <v>0.3</v>
      </c>
      <c r="DQ331" s="7">
        <f t="shared" si="1108"/>
        <v>0.3</v>
      </c>
      <c r="DR331" s="7">
        <f t="shared" si="1109"/>
        <v>0.3</v>
      </c>
      <c r="DS331" s="7">
        <f t="shared" si="1110"/>
        <v>0.3</v>
      </c>
      <c r="DT331" s="7">
        <f t="shared" si="1111"/>
        <v>0.3</v>
      </c>
      <c r="DU331" s="7">
        <f>IF(MIN(Data[[#This Row],[¿El agente adapta su comunicación al cliente?11]:[¿El agente utiliza el plural corporativo correctamente?14]])=0,0,30%)</f>
        <v>0.3</v>
      </c>
      <c r="DV331" s="7">
        <f t="shared" si="1112"/>
        <v>0.25</v>
      </c>
      <c r="DW331" s="7">
        <f t="shared" si="1113"/>
        <v>0.25</v>
      </c>
      <c r="DX331" s="7">
        <f t="shared" si="1114"/>
        <v>1</v>
      </c>
      <c r="DY331" s="7">
        <f t="shared" si="1115"/>
        <v>1</v>
      </c>
      <c r="DZ331" s="7">
        <f t="shared" si="1116"/>
        <v>1</v>
      </c>
      <c r="EA331" s="7">
        <f t="shared" si="1117"/>
        <v>1</v>
      </c>
      <c r="EB331" s="7">
        <f t="shared" si="1118"/>
        <v>1</v>
      </c>
      <c r="EC331" s="7">
        <f t="shared" si="1119"/>
        <v>1</v>
      </c>
      <c r="ED331" s="7">
        <f t="shared" si="1120"/>
        <v>1</v>
      </c>
      <c r="EE331" s="7">
        <f t="shared" si="1121"/>
        <v>1</v>
      </c>
      <c r="EF331" s="7">
        <f>IF(SUM(Data[[#This Row],[¿El agente presenta correctamente los beneficios del producto?23]:[¿El agente comunica beneficios emocionales al cliente?24]])=200%,100%,0%)</f>
        <v>1</v>
      </c>
      <c r="EG331" s="7">
        <f t="shared" si="1122"/>
        <v>1</v>
      </c>
      <c r="EH331" s="7">
        <f t="shared" si="1123"/>
        <v>1</v>
      </c>
      <c r="EI331" s="7">
        <f t="shared" si="1124"/>
        <v>1</v>
      </c>
      <c r="EJ331" s="7">
        <f t="shared" si="1125"/>
        <v>1</v>
      </c>
      <c r="EK331" s="7">
        <f t="shared" si="1126"/>
        <v>1</v>
      </c>
      <c r="EL331" s="7">
        <f>+Data[[#This Row],[¿El agente explica los términos y condiciones del servicio?28]]</f>
        <v>1</v>
      </c>
      <c r="EM331" s="7">
        <f t="shared" si="1127"/>
        <v>1</v>
      </c>
      <c r="EN331" s="7">
        <f>+Data[[#This Row],[¿El agente identifica correctamente la solicitud del cliente? 2]]</f>
        <v>1</v>
      </c>
      <c r="EO331" s="7">
        <f t="shared" si="1128"/>
        <v>1</v>
      </c>
      <c r="EP331" s="7">
        <f t="shared" si="1129"/>
        <v>1</v>
      </c>
      <c r="EQ331" s="7">
        <f t="shared" si="1130"/>
        <v>1</v>
      </c>
      <c r="ER331" s="7">
        <f t="shared" si="1131"/>
        <v>1</v>
      </c>
      <c r="ES331" s="7">
        <f t="shared" si="1132"/>
        <v>1</v>
      </c>
      <c r="ET331" s="7">
        <f t="shared" si="1133"/>
        <v>1</v>
      </c>
      <c r="EU331" s="7">
        <f t="shared" si="1134"/>
        <v>1</v>
      </c>
      <c r="EV331" s="7">
        <f t="shared" si="1135"/>
        <v>1</v>
      </c>
      <c r="EW331" s="7">
        <f t="shared" si="1136"/>
        <v>1</v>
      </c>
      <c r="EX331" s="7">
        <f t="shared" si="1137"/>
        <v>1</v>
      </c>
      <c r="EY331" s="7">
        <f t="shared" si="1138"/>
        <v>1</v>
      </c>
      <c r="EZ331" s="7">
        <f t="shared" si="1139"/>
        <v>1</v>
      </c>
      <c r="FA331" s="7">
        <f t="shared" si="1140"/>
        <v>0</v>
      </c>
      <c r="FB331" s="7">
        <f t="shared" si="1141"/>
        <v>0</v>
      </c>
      <c r="FC331" s="7">
        <f t="shared" si="1142"/>
        <v>0</v>
      </c>
      <c r="FD331" s="7">
        <f t="shared" si="1143"/>
        <v>0</v>
      </c>
      <c r="FE331" s="7">
        <f t="shared" si="1144"/>
        <v>1</v>
      </c>
      <c r="FF331" s="7">
        <f t="shared" si="1145"/>
        <v>0</v>
      </c>
      <c r="FG331" s="7">
        <f t="shared" si="1146"/>
        <v>1</v>
      </c>
      <c r="FH331" s="7">
        <f t="shared" si="1147"/>
        <v>1</v>
      </c>
      <c r="FI331" s="7">
        <f t="shared" si="1148"/>
        <v>1</v>
      </c>
      <c r="FJ331" s="7">
        <f t="shared" si="1149"/>
        <v>0</v>
      </c>
      <c r="FK331" s="7">
        <f t="shared" si="1150"/>
        <v>1</v>
      </c>
      <c r="FL331" s="7">
        <f>+Data[[#This Row],[¿El agente gestiona la oferta según la campaña vigente?48]]</f>
        <v>1</v>
      </c>
      <c r="FM331" s="7">
        <f t="shared" si="1151"/>
        <v>1</v>
      </c>
      <c r="FN331" s="7">
        <f t="shared" si="1152"/>
        <v>1</v>
      </c>
      <c r="FO331" s="7">
        <f t="shared" si="1153"/>
        <v>1</v>
      </c>
      <c r="FP331" s="7">
        <f t="shared" si="1154"/>
        <v>1</v>
      </c>
      <c r="FQ331" s="7">
        <f t="shared" si="1155"/>
        <v>1</v>
      </c>
      <c r="FR331" s="7">
        <f>+Data[[#This Row],[¿El agente registra correctamente todas las interacciones?52]]</f>
        <v>1</v>
      </c>
      <c r="FS331" s="7">
        <f t="shared" si="1156"/>
        <v>0</v>
      </c>
      <c r="FT331" s="7">
        <f t="shared" si="1157"/>
        <v>1</v>
      </c>
      <c r="FU331" s="7">
        <f>+Data[[#This Row],[¿El agente confirma la titularidad del cliente adecuadamente?53]]</f>
        <v>1</v>
      </c>
      <c r="FV331" s="242">
        <f t="shared" si="1158"/>
        <v>1</v>
      </c>
      <c r="FW331" s="242">
        <f t="shared" si="1159"/>
        <v>1</v>
      </c>
      <c r="FX331" s="7">
        <f t="shared" si="1160"/>
        <v>1</v>
      </c>
      <c r="FY331" s="242">
        <f t="shared" si="1161"/>
        <v>1</v>
      </c>
      <c r="FZ331" s="7">
        <f>+Data[[#This Row],[¿El agente evita compartir información sensible?56]]</f>
        <v>1</v>
      </c>
      <c r="GA331" s="7">
        <f t="shared" si="1162"/>
        <v>1</v>
      </c>
      <c r="GB331" s="7">
        <f t="shared" si="1163"/>
        <v>0.1</v>
      </c>
      <c r="GC331" s="7">
        <f t="shared" si="1164"/>
        <v>0</v>
      </c>
      <c r="GD331" s="234">
        <f t="shared" si="1165"/>
        <v>0</v>
      </c>
      <c r="GE331" s="234">
        <f t="shared" si="1166"/>
        <v>0.3</v>
      </c>
      <c r="GF331" s="7">
        <f t="shared" si="1167"/>
        <v>0.4</v>
      </c>
      <c r="GG331">
        <f>1</f>
        <v>1</v>
      </c>
      <c r="GH331">
        <f t="shared" si="1168"/>
        <v>1</v>
      </c>
      <c r="GI331" t="str">
        <f t="shared" si="1169"/>
        <v/>
      </c>
      <c r="GJ331" t="str">
        <f t="shared" si="1170"/>
        <v/>
      </c>
      <c r="GK331" t="str">
        <f t="shared" si="1171"/>
        <v/>
      </c>
      <c r="GN331" t="str">
        <f t="shared" si="1172"/>
        <v/>
      </c>
      <c r="GO331" t="str">
        <f t="shared" si="1173"/>
        <v/>
      </c>
      <c r="GP331" t="str">
        <f t="shared" si="1174"/>
        <v/>
      </c>
      <c r="GQ331" t="str">
        <f t="shared" si="1175"/>
        <v/>
      </c>
      <c r="GR331" t="str">
        <f t="shared" si="1176"/>
        <v/>
      </c>
      <c r="GS331" t="str">
        <f t="shared" si="1177"/>
        <v/>
      </c>
      <c r="GT331" t="str">
        <f t="shared" si="1178"/>
        <v/>
      </c>
      <c r="GU331" t="e">
        <f>IF(#REF!="No",#REF!,"")</f>
        <v>#REF!</v>
      </c>
      <c r="GV331" t="str">
        <f t="shared" si="1179"/>
        <v/>
      </c>
      <c r="GW331" t="str">
        <f t="shared" si="1180"/>
        <v/>
      </c>
      <c r="GX331" t="str">
        <f t="shared" si="1181"/>
        <v/>
      </c>
      <c r="GY331" t="str">
        <f t="shared" si="1182"/>
        <v/>
      </c>
      <c r="GZ331" t="str">
        <f t="shared" si="1183"/>
        <v/>
      </c>
      <c r="HA331" t="str">
        <f t="shared" si="1184"/>
        <v/>
      </c>
      <c r="HB331" t="str">
        <f t="shared" si="1185"/>
        <v/>
      </c>
      <c r="HC331" t="str">
        <f t="shared" si="1186"/>
        <v/>
      </c>
      <c r="HD331" t="str">
        <f t="shared" si="1187"/>
        <v/>
      </c>
      <c r="HE331" t="str">
        <f t="shared" si="1188"/>
        <v/>
      </c>
      <c r="HF331" t="str">
        <f t="shared" si="1189"/>
        <v/>
      </c>
      <c r="HG331" t="str">
        <f t="shared" si="1190"/>
        <v/>
      </c>
      <c r="HH331" t="str">
        <f t="shared" si="1191"/>
        <v/>
      </c>
      <c r="HI331" t="str">
        <f t="shared" si="1192"/>
        <v/>
      </c>
      <c r="HJ331" t="str">
        <f t="shared" si="1193"/>
        <v/>
      </c>
      <c r="HK331" t="str">
        <f t="shared" si="1194"/>
        <v/>
      </c>
      <c r="HL331" t="str">
        <f t="shared" si="1195"/>
        <v/>
      </c>
      <c r="HM331" t="str">
        <f t="shared" si="1196"/>
        <v/>
      </c>
      <c r="HN331" t="str">
        <f t="shared" si="1197"/>
        <v/>
      </c>
      <c r="HO331" t="str">
        <f t="shared" si="1198"/>
        <v/>
      </c>
      <c r="HP331" t="str">
        <f t="shared" si="1199"/>
        <v/>
      </c>
      <c r="HQ331" t="e">
        <f>IF(#REF!="No",#REF!,"")</f>
        <v>#REF!</v>
      </c>
      <c r="HR331" t="e">
        <f>IF(#REF!="No",#REF!,"")</f>
        <v>#REF!</v>
      </c>
      <c r="HS331" t="str">
        <f t="shared" si="1200"/>
        <v xml:space="preserve">¿El agente ofrece adecuadamente un producto adicional? </v>
      </c>
      <c r="HT331" t="str">
        <f t="shared" si="1201"/>
        <v/>
      </c>
      <c r="HU331" t="str">
        <f t="shared" si="1202"/>
        <v xml:space="preserve">¿El agente indaga o sondea adecuadamente las necesidades del cliente? </v>
      </c>
      <c r="HV331" t="str">
        <f t="shared" si="1203"/>
        <v/>
      </c>
      <c r="HW331" t="str">
        <f t="shared" si="1204"/>
        <v/>
      </c>
      <c r="HX331" t="str">
        <f t="shared" si="1205"/>
        <v/>
      </c>
      <c r="HY331" t="str">
        <f t="shared" si="1206"/>
        <v/>
      </c>
      <c r="HZ331" t="str">
        <f t="shared" si="1207"/>
        <v/>
      </c>
      <c r="IA331" t="str">
        <f t="shared" si="1208"/>
        <v/>
      </c>
      <c r="IB331" t="str">
        <f t="shared" si="1209"/>
        <v/>
      </c>
      <c r="IC331" t="str">
        <f t="shared" si="1210"/>
        <v/>
      </c>
      <c r="ID331" t="str">
        <f t="shared" si="1211"/>
        <v/>
      </c>
      <c r="IE331" t="str">
        <f t="shared" si="1212"/>
        <v/>
      </c>
      <c r="IF331" t="str">
        <f t="shared" si="1213"/>
        <v/>
      </c>
      <c r="IG331" t="str">
        <f t="shared" si="1214"/>
        <v/>
      </c>
      <c r="IH331" t="str">
        <f>A331&amp;" "&amp;F331&amp;" "&amp;Data[[#This Row],[mes]]</f>
        <v>Roderick Dario Tack Urriola Outbound jun-26</v>
      </c>
      <c r="II331">
        <f t="shared" si="1050"/>
        <v>1</v>
      </c>
      <c r="IJ331">
        <f t="shared" si="1215"/>
        <v>1</v>
      </c>
      <c r="IK331">
        <f>IF(Data[[#This Row],[Muestra Critica]]&gt;0,Data[[#This Row],[Muestra Critica]],"")</f>
        <v>1</v>
      </c>
      <c r="IL331">
        <f>IF(IK331="","",COUNTIF($IK$3:$IK747,IK331))</f>
        <v>397</v>
      </c>
      <c r="IM331">
        <f t="shared" si="1216"/>
        <v>0</v>
      </c>
      <c r="IN331" t="str">
        <f t="shared" si="1217"/>
        <v>jun-26</v>
      </c>
      <c r="IS331" t="str">
        <f ca="1">IFERROR(_xlfn.XLOOKUP(A:A,HC!B:B,HC!E:E,,0),0)</f>
        <v>&gt; 60 dias</v>
      </c>
    </row>
    <row r="332" spans="1:253" ht="15.5">
      <c r="A332" s="235" t="s">
        <v>340</v>
      </c>
      <c r="B332" s="235">
        <v>65085408</v>
      </c>
      <c r="C332" s="236">
        <v>46195</v>
      </c>
      <c r="D332" s="235" t="s">
        <v>527</v>
      </c>
      <c r="E332" s="205" t="s">
        <v>434</v>
      </c>
      <c r="F332" s="235" t="s">
        <v>32</v>
      </c>
      <c r="G332" s="235" t="s">
        <v>436</v>
      </c>
      <c r="H332" s="235" t="s">
        <v>526</v>
      </c>
      <c r="I332" s="237" t="s">
        <v>447</v>
      </c>
      <c r="J332" s="78" t="s">
        <v>33</v>
      </c>
      <c r="K332" s="78" t="s">
        <v>33</v>
      </c>
      <c r="L332" s="78" t="s">
        <v>33</v>
      </c>
      <c r="M332" s="78" t="s">
        <v>33</v>
      </c>
      <c r="N332" s="78" t="s">
        <v>33</v>
      </c>
      <c r="O332" s="78" t="s">
        <v>33</v>
      </c>
      <c r="P332" s="78" t="s">
        <v>33</v>
      </c>
      <c r="Q332" s="78" t="s">
        <v>33</v>
      </c>
      <c r="R332" s="78" t="s">
        <v>33</v>
      </c>
      <c r="S332" s="78" t="s">
        <v>33</v>
      </c>
      <c r="T332" s="78" t="s">
        <v>33</v>
      </c>
      <c r="U332" s="78" t="s">
        <v>33</v>
      </c>
      <c r="V332" s="78" t="s">
        <v>33</v>
      </c>
      <c r="W332" s="78" t="s">
        <v>33</v>
      </c>
      <c r="X332" s="78" t="s">
        <v>33</v>
      </c>
      <c r="Y332" t="s">
        <v>33</v>
      </c>
      <c r="Z332" t="s">
        <v>33</v>
      </c>
      <c r="AA332" t="s">
        <v>33</v>
      </c>
      <c r="AB332" t="s">
        <v>33</v>
      </c>
      <c r="AC332" t="s">
        <v>33</v>
      </c>
      <c r="AD332" t="s">
        <v>33</v>
      </c>
      <c r="AE332" t="s">
        <v>33</v>
      </c>
      <c r="AF332" t="s">
        <v>33</v>
      </c>
      <c r="AG332" t="s">
        <v>33</v>
      </c>
      <c r="AH332" t="s">
        <v>33</v>
      </c>
      <c r="AI332" t="s">
        <v>33</v>
      </c>
      <c r="AJ332" t="s">
        <v>33</v>
      </c>
      <c r="AK332" t="s">
        <v>33</v>
      </c>
      <c r="AL332" t="s">
        <v>33</v>
      </c>
      <c r="AM332" t="s">
        <v>33</v>
      </c>
      <c r="AN332" t="s">
        <v>33</v>
      </c>
      <c r="AO332" t="s">
        <v>33</v>
      </c>
      <c r="AP332" t="s">
        <v>33</v>
      </c>
      <c r="AQ332" s="169" t="s">
        <v>33</v>
      </c>
      <c r="AR332" t="s">
        <v>33</v>
      </c>
      <c r="AS332" t="s">
        <v>33</v>
      </c>
      <c r="AT332" t="s">
        <v>34</v>
      </c>
      <c r="AU332" t="s">
        <v>33</v>
      </c>
      <c r="AV332" t="s">
        <v>33</v>
      </c>
      <c r="AW332" t="s">
        <v>33</v>
      </c>
      <c r="AX332" t="s">
        <v>33</v>
      </c>
      <c r="AY332" t="s">
        <v>33</v>
      </c>
      <c r="AZ332" t="s">
        <v>33</v>
      </c>
      <c r="BA332" t="s">
        <v>33</v>
      </c>
      <c r="BB332" t="s">
        <v>33</v>
      </c>
      <c r="BC332" t="s">
        <v>33</v>
      </c>
      <c r="BD332" t="s">
        <v>33</v>
      </c>
      <c r="BE332" t="s">
        <v>33</v>
      </c>
      <c r="BF332" t="s">
        <v>33</v>
      </c>
      <c r="BH332" s="233" t="str">
        <f>Data[[#This Row],[Tipo de Muestra]]</f>
        <v>Critica</v>
      </c>
      <c r="BK332">
        <f t="shared" si="1051"/>
        <v>1</v>
      </c>
      <c r="BL332">
        <f t="shared" si="1052"/>
        <v>1</v>
      </c>
      <c r="BM332">
        <f t="shared" si="1053"/>
        <v>1</v>
      </c>
      <c r="BN332">
        <f t="shared" si="1054"/>
        <v>1</v>
      </c>
      <c r="BO332">
        <f t="shared" si="1055"/>
        <v>1</v>
      </c>
      <c r="BP332">
        <f t="shared" si="1056"/>
        <v>1</v>
      </c>
      <c r="BQ332">
        <f t="shared" si="1057"/>
        <v>1</v>
      </c>
      <c r="BR332">
        <f t="shared" si="1058"/>
        <v>1</v>
      </c>
      <c r="BS332">
        <f t="shared" si="1059"/>
        <v>1</v>
      </c>
      <c r="BT332">
        <f t="shared" si="1060"/>
        <v>1</v>
      </c>
      <c r="BU332">
        <f t="shared" si="1061"/>
        <v>1</v>
      </c>
      <c r="BV332">
        <f t="shared" si="1062"/>
        <v>1</v>
      </c>
      <c r="BW332">
        <f t="shared" si="1063"/>
        <v>1</v>
      </c>
      <c r="BX332">
        <f t="shared" si="1064"/>
        <v>1</v>
      </c>
      <c r="BY332">
        <f t="shared" si="1065"/>
        <v>1</v>
      </c>
      <c r="BZ332">
        <f t="shared" si="1066"/>
        <v>1</v>
      </c>
      <c r="CA332">
        <f t="shared" si="1067"/>
        <v>1</v>
      </c>
      <c r="CB332">
        <f t="shared" si="1068"/>
        <v>1</v>
      </c>
      <c r="CC332">
        <f t="shared" si="1069"/>
        <v>1</v>
      </c>
      <c r="CD332">
        <f t="shared" si="1070"/>
        <v>1</v>
      </c>
      <c r="CE332">
        <f t="shared" si="1071"/>
        <v>1</v>
      </c>
      <c r="CF332">
        <f t="shared" si="1072"/>
        <v>1</v>
      </c>
      <c r="CG332">
        <f t="shared" si="1073"/>
        <v>1</v>
      </c>
      <c r="CH332">
        <f t="shared" si="1074"/>
        <v>1</v>
      </c>
      <c r="CI332">
        <f t="shared" si="1075"/>
        <v>1</v>
      </c>
      <c r="CJ332">
        <f t="shared" si="1076"/>
        <v>1</v>
      </c>
      <c r="CK332">
        <f t="shared" si="1077"/>
        <v>1</v>
      </c>
      <c r="CL332">
        <f t="shared" si="1078"/>
        <v>1</v>
      </c>
      <c r="CM332">
        <f t="shared" si="1079"/>
        <v>1</v>
      </c>
      <c r="CN332">
        <f t="shared" si="1080"/>
        <v>1</v>
      </c>
      <c r="CO332">
        <f t="shared" si="1081"/>
        <v>1</v>
      </c>
      <c r="CP332">
        <f t="shared" si="1082"/>
        <v>1</v>
      </c>
      <c r="CQ332">
        <f t="shared" si="1083"/>
        <v>1</v>
      </c>
      <c r="CR332">
        <f t="shared" si="1084"/>
        <v>1</v>
      </c>
      <c r="CS332">
        <f t="shared" si="1085"/>
        <v>1</v>
      </c>
      <c r="CT332">
        <f t="shared" si="1086"/>
        <v>0</v>
      </c>
      <c r="CU332">
        <f t="shared" si="1087"/>
        <v>1</v>
      </c>
      <c r="CV332">
        <f t="shared" si="1088"/>
        <v>1</v>
      </c>
      <c r="CW332">
        <f t="shared" si="1089"/>
        <v>1</v>
      </c>
      <c r="CX332">
        <f t="shared" si="1090"/>
        <v>1</v>
      </c>
      <c r="CY332">
        <f t="shared" si="1091"/>
        <v>1</v>
      </c>
      <c r="CZ332">
        <f t="shared" si="1092"/>
        <v>1</v>
      </c>
      <c r="DA332">
        <f t="shared" si="1093"/>
        <v>1</v>
      </c>
      <c r="DB332">
        <f t="shared" si="1094"/>
        <v>1</v>
      </c>
      <c r="DC332">
        <f t="shared" si="1095"/>
        <v>1</v>
      </c>
      <c r="DD332">
        <f t="shared" si="1096"/>
        <v>1</v>
      </c>
      <c r="DE332">
        <f t="shared" si="1097"/>
        <v>1</v>
      </c>
      <c r="DF332">
        <f t="shared" si="1098"/>
        <v>1</v>
      </c>
      <c r="DG332">
        <f t="shared" si="1099"/>
        <v>1</v>
      </c>
      <c r="DH332" s="7">
        <f t="shared" si="1100"/>
        <v>0.15</v>
      </c>
      <c r="DI332" s="7">
        <f t="shared" si="1101"/>
        <v>0.15</v>
      </c>
      <c r="DJ332" s="7">
        <f t="shared" si="1102"/>
        <v>0.15</v>
      </c>
      <c r="DK332" s="7">
        <f t="shared" si="1103"/>
        <v>0.15</v>
      </c>
      <c r="DL332" s="7">
        <f t="shared" si="1104"/>
        <v>0.3</v>
      </c>
      <c r="DM332" s="7">
        <f t="shared" si="1105"/>
        <v>0.3</v>
      </c>
      <c r="DN332" s="7">
        <f t="shared" si="1106"/>
        <v>0.3</v>
      </c>
      <c r="DO332" s="7">
        <f t="shared" si="1107"/>
        <v>0.3</v>
      </c>
      <c r="DP332" s="7">
        <f>IF(MIN(Data[[#This Row],[¿El agente demuestra escucha activa durante la gestión?6]:[¿El agente parafrasea para confirmar entendimiento?9]])=0,0,30%)</f>
        <v>0.3</v>
      </c>
      <c r="DQ332" s="7">
        <f t="shared" si="1108"/>
        <v>0.3</v>
      </c>
      <c r="DR332" s="7">
        <f t="shared" si="1109"/>
        <v>0.3</v>
      </c>
      <c r="DS332" s="7">
        <f t="shared" si="1110"/>
        <v>0.3</v>
      </c>
      <c r="DT332" s="7">
        <f t="shared" si="1111"/>
        <v>0.3</v>
      </c>
      <c r="DU332" s="7">
        <f>IF(MIN(Data[[#This Row],[¿El agente adapta su comunicación al cliente?11]:[¿El agente utiliza el plural corporativo correctamente?14]])=0,0,30%)</f>
        <v>0.3</v>
      </c>
      <c r="DV332" s="7">
        <f t="shared" si="1112"/>
        <v>0.25</v>
      </c>
      <c r="DW332" s="7">
        <f t="shared" si="1113"/>
        <v>0.25</v>
      </c>
      <c r="DX332" s="7">
        <f t="shared" si="1114"/>
        <v>1</v>
      </c>
      <c r="DY332" s="7">
        <f t="shared" si="1115"/>
        <v>1</v>
      </c>
      <c r="DZ332" s="7">
        <f t="shared" si="1116"/>
        <v>1</v>
      </c>
      <c r="EA332" s="7">
        <f t="shared" si="1117"/>
        <v>1</v>
      </c>
      <c r="EB332" s="7">
        <f t="shared" si="1118"/>
        <v>1</v>
      </c>
      <c r="EC332" s="7">
        <f t="shared" si="1119"/>
        <v>1</v>
      </c>
      <c r="ED332" s="7">
        <f t="shared" si="1120"/>
        <v>1</v>
      </c>
      <c r="EE332" s="7">
        <f t="shared" si="1121"/>
        <v>1</v>
      </c>
      <c r="EF332" s="7">
        <f>IF(SUM(Data[[#This Row],[¿El agente presenta correctamente los beneficios del producto?23]:[¿El agente comunica beneficios emocionales al cliente?24]])=200%,100%,0%)</f>
        <v>1</v>
      </c>
      <c r="EG332" s="7">
        <f t="shared" si="1122"/>
        <v>1</v>
      </c>
      <c r="EH332" s="7">
        <f t="shared" si="1123"/>
        <v>1</v>
      </c>
      <c r="EI332" s="7">
        <f t="shared" si="1124"/>
        <v>1</v>
      </c>
      <c r="EJ332" s="7">
        <f t="shared" si="1125"/>
        <v>1</v>
      </c>
      <c r="EK332" s="7">
        <f t="shared" si="1126"/>
        <v>1</v>
      </c>
      <c r="EL332" s="7">
        <f>+Data[[#This Row],[¿El agente explica los términos y condiciones del servicio?28]]</f>
        <v>1</v>
      </c>
      <c r="EM332" s="7">
        <f t="shared" si="1127"/>
        <v>1</v>
      </c>
      <c r="EN332" s="7">
        <f>+Data[[#This Row],[¿El agente identifica correctamente la solicitud del cliente? 2]]</f>
        <v>1</v>
      </c>
      <c r="EO332" s="7">
        <f t="shared" si="1128"/>
        <v>1</v>
      </c>
      <c r="EP332" s="7">
        <f t="shared" si="1129"/>
        <v>1</v>
      </c>
      <c r="EQ332" s="7">
        <f t="shared" si="1130"/>
        <v>1</v>
      </c>
      <c r="ER332" s="7">
        <f t="shared" si="1131"/>
        <v>1</v>
      </c>
      <c r="ES332" s="7">
        <f t="shared" si="1132"/>
        <v>1</v>
      </c>
      <c r="ET332" s="7">
        <f t="shared" si="1133"/>
        <v>1</v>
      </c>
      <c r="EU332" s="7">
        <f t="shared" si="1134"/>
        <v>1</v>
      </c>
      <c r="EV332" s="7">
        <f t="shared" si="1135"/>
        <v>1</v>
      </c>
      <c r="EW332" s="7">
        <f t="shared" si="1136"/>
        <v>1</v>
      </c>
      <c r="EX332" s="7">
        <f t="shared" si="1137"/>
        <v>1</v>
      </c>
      <c r="EY332" s="7">
        <f t="shared" si="1138"/>
        <v>1</v>
      </c>
      <c r="EZ332" s="7">
        <f t="shared" si="1139"/>
        <v>1</v>
      </c>
      <c r="FA332" s="7">
        <f t="shared" si="1140"/>
        <v>1</v>
      </c>
      <c r="FB332" s="7">
        <f t="shared" si="1141"/>
        <v>1</v>
      </c>
      <c r="FC332" s="7">
        <f t="shared" si="1142"/>
        <v>1</v>
      </c>
      <c r="FD332" s="7">
        <f t="shared" si="1143"/>
        <v>1</v>
      </c>
      <c r="FE332" s="7">
        <f t="shared" si="1144"/>
        <v>1</v>
      </c>
      <c r="FF332" s="7">
        <f t="shared" si="1145"/>
        <v>0</v>
      </c>
      <c r="FG332" s="7">
        <f t="shared" si="1146"/>
        <v>1</v>
      </c>
      <c r="FH332" s="7">
        <f t="shared" si="1147"/>
        <v>1</v>
      </c>
      <c r="FI332" s="7">
        <f t="shared" si="1148"/>
        <v>1</v>
      </c>
      <c r="FJ332" s="7">
        <f t="shared" si="1149"/>
        <v>0</v>
      </c>
      <c r="FK332" s="7">
        <f t="shared" si="1150"/>
        <v>1</v>
      </c>
      <c r="FL332" s="7">
        <f>+Data[[#This Row],[¿El agente gestiona la oferta según la campaña vigente?48]]</f>
        <v>1</v>
      </c>
      <c r="FM332" s="7">
        <f t="shared" si="1151"/>
        <v>1</v>
      </c>
      <c r="FN332" s="7">
        <f t="shared" si="1152"/>
        <v>1</v>
      </c>
      <c r="FO332" s="7">
        <f t="shared" si="1153"/>
        <v>1</v>
      </c>
      <c r="FP332" s="7">
        <f t="shared" si="1154"/>
        <v>1</v>
      </c>
      <c r="FQ332" s="7">
        <f t="shared" si="1155"/>
        <v>1</v>
      </c>
      <c r="FR332" s="7">
        <f>+Data[[#This Row],[¿El agente registra correctamente todas las interacciones?52]]</f>
        <v>1</v>
      </c>
      <c r="FS332" s="7">
        <f t="shared" si="1156"/>
        <v>0</v>
      </c>
      <c r="FT332" s="7">
        <f t="shared" si="1157"/>
        <v>1</v>
      </c>
      <c r="FU332" s="7">
        <f>+Data[[#This Row],[¿El agente confirma la titularidad del cliente adecuadamente?53]]</f>
        <v>1</v>
      </c>
      <c r="FV332" s="242">
        <f t="shared" si="1158"/>
        <v>1</v>
      </c>
      <c r="FW332" s="242">
        <f t="shared" si="1159"/>
        <v>1</v>
      </c>
      <c r="FX332" s="7">
        <f t="shared" si="1160"/>
        <v>1</v>
      </c>
      <c r="FY332" s="242">
        <f t="shared" si="1161"/>
        <v>1</v>
      </c>
      <c r="FZ332" s="7">
        <f>+Data[[#This Row],[¿El agente evita compartir información sensible?56]]</f>
        <v>1</v>
      </c>
      <c r="GA332" s="7">
        <f t="shared" si="1162"/>
        <v>1</v>
      </c>
      <c r="GB332" s="7">
        <f t="shared" si="1163"/>
        <v>0.1</v>
      </c>
      <c r="GC332" s="7">
        <f t="shared" si="1164"/>
        <v>0.3</v>
      </c>
      <c r="GD332" s="234">
        <f t="shared" si="1165"/>
        <v>0</v>
      </c>
      <c r="GE332" s="234">
        <f t="shared" si="1166"/>
        <v>0.3</v>
      </c>
      <c r="GF332" s="7">
        <f t="shared" si="1167"/>
        <v>0.7</v>
      </c>
      <c r="GG332">
        <f>1</f>
        <v>1</v>
      </c>
      <c r="GH332">
        <f t="shared" si="1168"/>
        <v>1</v>
      </c>
      <c r="GI332" t="str">
        <f t="shared" si="1169"/>
        <v/>
      </c>
      <c r="GJ332" t="str">
        <f t="shared" si="1170"/>
        <v/>
      </c>
      <c r="GK332" t="str">
        <f t="shared" si="1171"/>
        <v/>
      </c>
      <c r="GN332" t="str">
        <f t="shared" si="1172"/>
        <v/>
      </c>
      <c r="GO332" t="str">
        <f t="shared" si="1173"/>
        <v/>
      </c>
      <c r="GP332" t="str">
        <f t="shared" si="1174"/>
        <v/>
      </c>
      <c r="GQ332" t="str">
        <f t="shared" si="1175"/>
        <v/>
      </c>
      <c r="GR332" t="str">
        <f t="shared" si="1176"/>
        <v/>
      </c>
      <c r="GS332" t="str">
        <f t="shared" si="1177"/>
        <v/>
      </c>
      <c r="GT332" t="str">
        <f t="shared" si="1178"/>
        <v/>
      </c>
      <c r="GU332" t="e">
        <f>IF(#REF!="No",#REF!,"")</f>
        <v>#REF!</v>
      </c>
      <c r="GV332" t="str">
        <f t="shared" si="1179"/>
        <v/>
      </c>
      <c r="GW332" t="str">
        <f t="shared" si="1180"/>
        <v/>
      </c>
      <c r="GX332" t="str">
        <f t="shared" si="1181"/>
        <v/>
      </c>
      <c r="GY332" t="str">
        <f t="shared" si="1182"/>
        <v/>
      </c>
      <c r="GZ332" t="str">
        <f t="shared" si="1183"/>
        <v/>
      </c>
      <c r="HA332" t="str">
        <f t="shared" si="1184"/>
        <v/>
      </c>
      <c r="HB332" t="str">
        <f t="shared" si="1185"/>
        <v/>
      </c>
      <c r="HC332" t="str">
        <f t="shared" si="1186"/>
        <v/>
      </c>
      <c r="HD332" t="str">
        <f t="shared" si="1187"/>
        <v/>
      </c>
      <c r="HE332" t="str">
        <f t="shared" si="1188"/>
        <v/>
      </c>
      <c r="HF332" t="str">
        <f t="shared" si="1189"/>
        <v/>
      </c>
      <c r="HG332" t="str">
        <f t="shared" si="1190"/>
        <v/>
      </c>
      <c r="HH332" t="str">
        <f t="shared" si="1191"/>
        <v/>
      </c>
      <c r="HI332" t="str">
        <f t="shared" si="1192"/>
        <v/>
      </c>
      <c r="HJ332" t="str">
        <f t="shared" si="1193"/>
        <v/>
      </c>
      <c r="HK332" t="str">
        <f t="shared" si="1194"/>
        <v/>
      </c>
      <c r="HL332" t="str">
        <f t="shared" si="1195"/>
        <v/>
      </c>
      <c r="HM332" t="str">
        <f t="shared" si="1196"/>
        <v/>
      </c>
      <c r="HN332" t="str">
        <f t="shared" si="1197"/>
        <v/>
      </c>
      <c r="HO332" t="str">
        <f t="shared" si="1198"/>
        <v/>
      </c>
      <c r="HP332" t="str">
        <f t="shared" si="1199"/>
        <v/>
      </c>
      <c r="HQ332" t="e">
        <f>IF(#REF!="No",#REF!,"")</f>
        <v>#REF!</v>
      </c>
      <c r="HR332" t="e">
        <f>IF(#REF!="No",#REF!,"")</f>
        <v>#REF!</v>
      </c>
      <c r="HS332" t="str">
        <f t="shared" si="1200"/>
        <v/>
      </c>
      <c r="HT332" t="str">
        <f t="shared" si="1201"/>
        <v/>
      </c>
      <c r="HU332" t="str">
        <f t="shared" si="1202"/>
        <v xml:space="preserve">¿El agente indaga o sondea adecuadamente las necesidades del cliente? </v>
      </c>
      <c r="HV332" t="str">
        <f t="shared" si="1203"/>
        <v/>
      </c>
      <c r="HW332" t="str">
        <f t="shared" si="1204"/>
        <v/>
      </c>
      <c r="HX332" t="str">
        <f t="shared" si="1205"/>
        <v/>
      </c>
      <c r="HY332" t="str">
        <f t="shared" si="1206"/>
        <v/>
      </c>
      <c r="HZ332" t="str">
        <f t="shared" si="1207"/>
        <v/>
      </c>
      <c r="IA332" t="str">
        <f t="shared" si="1208"/>
        <v/>
      </c>
      <c r="IB332" t="str">
        <f t="shared" si="1209"/>
        <v/>
      </c>
      <c r="IC332" t="str">
        <f t="shared" si="1210"/>
        <v/>
      </c>
      <c r="ID332" t="str">
        <f t="shared" si="1211"/>
        <v/>
      </c>
      <c r="IE332" t="str">
        <f t="shared" si="1212"/>
        <v/>
      </c>
      <c r="IF332" t="str">
        <f t="shared" si="1213"/>
        <v/>
      </c>
      <c r="IG332" t="str">
        <f t="shared" si="1214"/>
        <v/>
      </c>
      <c r="IH332" t="str">
        <f>A332&amp;" "&amp;F332&amp;" "&amp;Data[[#This Row],[mes]]</f>
        <v>Modeisa Itzel Rivas Cisneros Outbound jun-26</v>
      </c>
      <c r="II332">
        <f t="shared" si="1050"/>
        <v>1</v>
      </c>
      <c r="IJ332">
        <f t="shared" si="1215"/>
        <v>1</v>
      </c>
      <c r="IK332">
        <f>IF(Data[[#This Row],[Muestra Critica]]&gt;0,Data[[#This Row],[Muestra Critica]],"")</f>
        <v>1</v>
      </c>
      <c r="IL332">
        <f>IF(IK332="","",COUNTIF($IK$3:$IK748,IK332))</f>
        <v>397</v>
      </c>
      <c r="IM332">
        <f t="shared" si="1216"/>
        <v>0</v>
      </c>
      <c r="IN332" t="str">
        <f t="shared" si="1217"/>
        <v>jun-26</v>
      </c>
      <c r="IS332" t="str">
        <f ca="1">IFERROR(_xlfn.XLOOKUP(A:A,HC!B:B,HC!E:E,,0),0)</f>
        <v>&gt; 60 dias</v>
      </c>
    </row>
    <row r="333" spans="1:253" ht="15.5">
      <c r="A333" s="235" t="s">
        <v>342</v>
      </c>
      <c r="B333" s="235">
        <v>64389231</v>
      </c>
      <c r="C333" s="236">
        <v>46195</v>
      </c>
      <c r="D333" s="235" t="s">
        <v>527</v>
      </c>
      <c r="E333" s="205" t="s">
        <v>434</v>
      </c>
      <c r="F333" s="235" t="s">
        <v>32</v>
      </c>
      <c r="G333" s="235" t="s">
        <v>436</v>
      </c>
      <c r="H333" s="235" t="s">
        <v>526</v>
      </c>
      <c r="I333" s="237" t="s">
        <v>447</v>
      </c>
      <c r="J333" s="78" t="s">
        <v>33</v>
      </c>
      <c r="K333" s="78" t="s">
        <v>33</v>
      </c>
      <c r="L333" s="78" t="s">
        <v>33</v>
      </c>
      <c r="M333" s="78" t="s">
        <v>33</v>
      </c>
      <c r="N333" s="78" t="s">
        <v>33</v>
      </c>
      <c r="O333" s="78" t="s">
        <v>33</v>
      </c>
      <c r="P333" s="78" t="s">
        <v>33</v>
      </c>
      <c r="Q333" s="78" t="s">
        <v>33</v>
      </c>
      <c r="R333" s="78" t="s">
        <v>33</v>
      </c>
      <c r="S333" s="78" t="s">
        <v>33</v>
      </c>
      <c r="T333" s="78" t="s">
        <v>33</v>
      </c>
      <c r="U333" s="78" t="s">
        <v>33</v>
      </c>
      <c r="V333" s="78" t="s">
        <v>33</v>
      </c>
      <c r="W333" s="78" t="s">
        <v>33</v>
      </c>
      <c r="X333" s="78" t="s">
        <v>33</v>
      </c>
      <c r="Y333" t="s">
        <v>33</v>
      </c>
      <c r="Z333" t="s">
        <v>33</v>
      </c>
      <c r="AA333" t="s">
        <v>33</v>
      </c>
      <c r="AB333" t="s">
        <v>33</v>
      </c>
      <c r="AC333" t="s">
        <v>33</v>
      </c>
      <c r="AD333" t="s">
        <v>33</v>
      </c>
      <c r="AE333" t="s">
        <v>33</v>
      </c>
      <c r="AF333" t="s">
        <v>33</v>
      </c>
      <c r="AG333" t="s">
        <v>33</v>
      </c>
      <c r="AH333" t="s">
        <v>33</v>
      </c>
      <c r="AI333" t="s">
        <v>33</v>
      </c>
      <c r="AJ333" t="s">
        <v>33</v>
      </c>
      <c r="AK333" t="s">
        <v>34</v>
      </c>
      <c r="AL333" t="s">
        <v>33</v>
      </c>
      <c r="AM333" t="s">
        <v>33</v>
      </c>
      <c r="AN333" t="s">
        <v>33</v>
      </c>
      <c r="AO333" t="s">
        <v>33</v>
      </c>
      <c r="AP333" t="s">
        <v>33</v>
      </c>
      <c r="AQ333" s="169" t="s">
        <v>33</v>
      </c>
      <c r="AR333" t="s">
        <v>33</v>
      </c>
      <c r="AS333" t="s">
        <v>33</v>
      </c>
      <c r="AT333" t="s">
        <v>33</v>
      </c>
      <c r="AU333" t="s">
        <v>33</v>
      </c>
      <c r="AV333" t="s">
        <v>33</v>
      </c>
      <c r="AW333" t="s">
        <v>33</v>
      </c>
      <c r="AX333" t="s">
        <v>33</v>
      </c>
      <c r="AY333" t="s">
        <v>33</v>
      </c>
      <c r="AZ333" t="s">
        <v>33</v>
      </c>
      <c r="BA333" t="s">
        <v>33</v>
      </c>
      <c r="BB333" t="s">
        <v>33</v>
      </c>
      <c r="BC333" t="s">
        <v>33</v>
      </c>
      <c r="BD333" t="s">
        <v>33</v>
      </c>
      <c r="BE333" t="s">
        <v>33</v>
      </c>
      <c r="BF333" t="s">
        <v>33</v>
      </c>
      <c r="BH333" s="233" t="str">
        <f>Data[[#This Row],[Tipo de Muestra]]</f>
        <v>Critica</v>
      </c>
      <c r="BK333">
        <f t="shared" si="1051"/>
        <v>1</v>
      </c>
      <c r="BL333">
        <f t="shared" si="1052"/>
        <v>1</v>
      </c>
      <c r="BM333">
        <f t="shared" si="1053"/>
        <v>1</v>
      </c>
      <c r="BN333">
        <f t="shared" si="1054"/>
        <v>1</v>
      </c>
      <c r="BO333">
        <f t="shared" si="1055"/>
        <v>1</v>
      </c>
      <c r="BP333">
        <f t="shared" si="1056"/>
        <v>1</v>
      </c>
      <c r="BQ333">
        <f t="shared" si="1057"/>
        <v>1</v>
      </c>
      <c r="BR333">
        <f t="shared" si="1058"/>
        <v>1</v>
      </c>
      <c r="BS333">
        <f t="shared" si="1059"/>
        <v>1</v>
      </c>
      <c r="BT333">
        <f t="shared" si="1060"/>
        <v>1</v>
      </c>
      <c r="BU333">
        <f t="shared" si="1061"/>
        <v>1</v>
      </c>
      <c r="BV333">
        <f t="shared" si="1062"/>
        <v>1</v>
      </c>
      <c r="BW333">
        <f t="shared" si="1063"/>
        <v>1</v>
      </c>
      <c r="BX333">
        <f t="shared" si="1064"/>
        <v>1</v>
      </c>
      <c r="BY333">
        <f t="shared" si="1065"/>
        <v>1</v>
      </c>
      <c r="BZ333">
        <f t="shared" si="1066"/>
        <v>1</v>
      </c>
      <c r="CA333">
        <f t="shared" si="1067"/>
        <v>1</v>
      </c>
      <c r="CB333">
        <f t="shared" si="1068"/>
        <v>1</v>
      </c>
      <c r="CC333">
        <f t="shared" si="1069"/>
        <v>1</v>
      </c>
      <c r="CD333">
        <f t="shared" si="1070"/>
        <v>1</v>
      </c>
      <c r="CE333">
        <f t="shared" si="1071"/>
        <v>1</v>
      </c>
      <c r="CF333">
        <f t="shared" si="1072"/>
        <v>1</v>
      </c>
      <c r="CG333">
        <f t="shared" si="1073"/>
        <v>1</v>
      </c>
      <c r="CH333">
        <f t="shared" si="1074"/>
        <v>1</v>
      </c>
      <c r="CI333">
        <f t="shared" si="1075"/>
        <v>1</v>
      </c>
      <c r="CJ333">
        <f t="shared" si="1076"/>
        <v>1</v>
      </c>
      <c r="CK333">
        <f t="shared" si="1077"/>
        <v>0</v>
      </c>
      <c r="CL333">
        <f t="shared" si="1078"/>
        <v>1</v>
      </c>
      <c r="CM333">
        <f t="shared" si="1079"/>
        <v>1</v>
      </c>
      <c r="CN333">
        <f t="shared" si="1080"/>
        <v>1</v>
      </c>
      <c r="CO333">
        <f t="shared" si="1081"/>
        <v>1</v>
      </c>
      <c r="CP333">
        <f t="shared" si="1082"/>
        <v>1</v>
      </c>
      <c r="CQ333">
        <f t="shared" si="1083"/>
        <v>1</v>
      </c>
      <c r="CR333">
        <f t="shared" si="1084"/>
        <v>1</v>
      </c>
      <c r="CS333">
        <f t="shared" si="1085"/>
        <v>1</v>
      </c>
      <c r="CT333">
        <f t="shared" si="1086"/>
        <v>1</v>
      </c>
      <c r="CU333">
        <f t="shared" si="1087"/>
        <v>1</v>
      </c>
      <c r="CV333">
        <f t="shared" si="1088"/>
        <v>1</v>
      </c>
      <c r="CW333">
        <f t="shared" si="1089"/>
        <v>1</v>
      </c>
      <c r="CX333">
        <f t="shared" si="1090"/>
        <v>1</v>
      </c>
      <c r="CY333">
        <f t="shared" si="1091"/>
        <v>1</v>
      </c>
      <c r="CZ333">
        <f t="shared" si="1092"/>
        <v>1</v>
      </c>
      <c r="DA333">
        <f t="shared" si="1093"/>
        <v>1</v>
      </c>
      <c r="DB333">
        <f t="shared" si="1094"/>
        <v>1</v>
      </c>
      <c r="DC333">
        <f t="shared" si="1095"/>
        <v>1</v>
      </c>
      <c r="DD333">
        <f t="shared" si="1096"/>
        <v>1</v>
      </c>
      <c r="DE333">
        <f t="shared" si="1097"/>
        <v>1</v>
      </c>
      <c r="DF333">
        <f t="shared" si="1098"/>
        <v>1</v>
      </c>
      <c r="DG333">
        <f t="shared" si="1099"/>
        <v>1</v>
      </c>
      <c r="DH333" s="7">
        <f t="shared" si="1100"/>
        <v>0.15</v>
      </c>
      <c r="DI333" s="7">
        <f t="shared" si="1101"/>
        <v>0.15</v>
      </c>
      <c r="DJ333" s="7">
        <f t="shared" si="1102"/>
        <v>0.15</v>
      </c>
      <c r="DK333" s="7">
        <f t="shared" si="1103"/>
        <v>0.15</v>
      </c>
      <c r="DL333" s="7">
        <f t="shared" si="1104"/>
        <v>0.3</v>
      </c>
      <c r="DM333" s="7">
        <f t="shared" si="1105"/>
        <v>0.3</v>
      </c>
      <c r="DN333" s="7">
        <f t="shared" si="1106"/>
        <v>0.3</v>
      </c>
      <c r="DO333" s="7">
        <f t="shared" si="1107"/>
        <v>0.3</v>
      </c>
      <c r="DP333" s="7">
        <f>IF(MIN(Data[[#This Row],[¿El agente demuestra escucha activa durante la gestión?6]:[¿El agente parafrasea para confirmar entendimiento?9]])=0,0,30%)</f>
        <v>0.3</v>
      </c>
      <c r="DQ333" s="7">
        <f t="shared" si="1108"/>
        <v>0.3</v>
      </c>
      <c r="DR333" s="7">
        <f t="shared" si="1109"/>
        <v>0.3</v>
      </c>
      <c r="DS333" s="7">
        <f t="shared" si="1110"/>
        <v>0.3</v>
      </c>
      <c r="DT333" s="7">
        <f t="shared" si="1111"/>
        <v>0.3</v>
      </c>
      <c r="DU333" s="7">
        <f>IF(MIN(Data[[#This Row],[¿El agente adapta su comunicación al cliente?11]:[¿El agente utiliza el plural corporativo correctamente?14]])=0,0,30%)</f>
        <v>0.3</v>
      </c>
      <c r="DV333" s="7">
        <f t="shared" si="1112"/>
        <v>0.25</v>
      </c>
      <c r="DW333" s="7">
        <f t="shared" si="1113"/>
        <v>0.25</v>
      </c>
      <c r="DX333" s="7">
        <f t="shared" si="1114"/>
        <v>1</v>
      </c>
      <c r="DY333" s="7">
        <f t="shared" si="1115"/>
        <v>1</v>
      </c>
      <c r="DZ333" s="7">
        <f t="shared" si="1116"/>
        <v>1</v>
      </c>
      <c r="EA333" s="7">
        <f t="shared" si="1117"/>
        <v>1</v>
      </c>
      <c r="EB333" s="7">
        <f t="shared" si="1118"/>
        <v>1</v>
      </c>
      <c r="EC333" s="7">
        <f t="shared" si="1119"/>
        <v>1</v>
      </c>
      <c r="ED333" s="7">
        <f t="shared" si="1120"/>
        <v>1</v>
      </c>
      <c r="EE333" s="7">
        <f t="shared" si="1121"/>
        <v>1</v>
      </c>
      <c r="EF333" s="7">
        <f>IF(SUM(Data[[#This Row],[¿El agente presenta correctamente los beneficios del producto?23]:[¿El agente comunica beneficios emocionales al cliente?24]])=200%,100%,0%)</f>
        <v>1</v>
      </c>
      <c r="EG333" s="7">
        <f t="shared" si="1122"/>
        <v>1</v>
      </c>
      <c r="EH333" s="7">
        <f t="shared" si="1123"/>
        <v>1</v>
      </c>
      <c r="EI333" s="7">
        <f t="shared" si="1124"/>
        <v>1</v>
      </c>
      <c r="EJ333" s="7">
        <f t="shared" si="1125"/>
        <v>1</v>
      </c>
      <c r="EK333" s="7">
        <f t="shared" si="1126"/>
        <v>1</v>
      </c>
      <c r="EL333" s="7">
        <f>+Data[[#This Row],[¿El agente explica los términos y condiciones del servicio?28]]</f>
        <v>1</v>
      </c>
      <c r="EM333" s="7">
        <f t="shared" si="1127"/>
        <v>1</v>
      </c>
      <c r="EN333" s="7">
        <f>+Data[[#This Row],[¿El agente identifica correctamente la solicitud del cliente? 2]]</f>
        <v>1</v>
      </c>
      <c r="EO333" s="7">
        <f t="shared" si="1128"/>
        <v>1</v>
      </c>
      <c r="EP333" s="7">
        <f t="shared" si="1129"/>
        <v>1</v>
      </c>
      <c r="EQ333" s="7">
        <f t="shared" si="1130"/>
        <v>1</v>
      </c>
      <c r="ER333" s="7">
        <f t="shared" si="1131"/>
        <v>1</v>
      </c>
      <c r="ES333" s="7">
        <f t="shared" si="1132"/>
        <v>1</v>
      </c>
      <c r="ET333" s="7">
        <f t="shared" si="1133"/>
        <v>0</v>
      </c>
      <c r="EU333" s="7">
        <f t="shared" si="1134"/>
        <v>0</v>
      </c>
      <c r="EV333" s="7">
        <f t="shared" si="1135"/>
        <v>1</v>
      </c>
      <c r="EW333" s="7">
        <f t="shared" si="1136"/>
        <v>1</v>
      </c>
      <c r="EX333" s="7">
        <f t="shared" si="1137"/>
        <v>1</v>
      </c>
      <c r="EY333" s="7">
        <f t="shared" si="1138"/>
        <v>1</v>
      </c>
      <c r="EZ333" s="7">
        <f t="shared" si="1139"/>
        <v>1</v>
      </c>
      <c r="FA333" s="7">
        <f t="shared" si="1140"/>
        <v>1</v>
      </c>
      <c r="FB333" s="7">
        <f t="shared" si="1141"/>
        <v>1</v>
      </c>
      <c r="FC333" s="7">
        <f t="shared" si="1142"/>
        <v>0</v>
      </c>
      <c r="FD333" s="7">
        <f t="shared" si="1143"/>
        <v>1</v>
      </c>
      <c r="FE333" s="7">
        <f t="shared" si="1144"/>
        <v>1</v>
      </c>
      <c r="FF333" s="7">
        <f t="shared" si="1145"/>
        <v>1</v>
      </c>
      <c r="FG333" s="7">
        <f t="shared" si="1146"/>
        <v>1</v>
      </c>
      <c r="FH333" s="7">
        <f t="shared" si="1147"/>
        <v>1</v>
      </c>
      <c r="FI333" s="7">
        <f t="shared" si="1148"/>
        <v>1</v>
      </c>
      <c r="FJ333" s="7">
        <f t="shared" si="1149"/>
        <v>1</v>
      </c>
      <c r="FK333" s="7">
        <f t="shared" si="1150"/>
        <v>1</v>
      </c>
      <c r="FL333" s="7">
        <f>+Data[[#This Row],[¿El agente gestiona la oferta según la campaña vigente?48]]</f>
        <v>1</v>
      </c>
      <c r="FM333" s="7">
        <f t="shared" si="1151"/>
        <v>1</v>
      </c>
      <c r="FN333" s="7">
        <f t="shared" si="1152"/>
        <v>1</v>
      </c>
      <c r="FO333" s="7">
        <f t="shared" si="1153"/>
        <v>1</v>
      </c>
      <c r="FP333" s="7">
        <f t="shared" si="1154"/>
        <v>1</v>
      </c>
      <c r="FQ333" s="7">
        <f t="shared" si="1155"/>
        <v>1</v>
      </c>
      <c r="FR333" s="7">
        <f>+Data[[#This Row],[¿El agente registra correctamente todas las interacciones?52]]</f>
        <v>1</v>
      </c>
      <c r="FS333" s="7">
        <f t="shared" si="1156"/>
        <v>1</v>
      </c>
      <c r="FT333" s="7">
        <f t="shared" si="1157"/>
        <v>1</v>
      </c>
      <c r="FU333" s="7">
        <f>+Data[[#This Row],[¿El agente confirma la titularidad del cliente adecuadamente?53]]</f>
        <v>1</v>
      </c>
      <c r="FV333" s="242">
        <f t="shared" si="1158"/>
        <v>1</v>
      </c>
      <c r="FW333" s="242">
        <f t="shared" si="1159"/>
        <v>1</v>
      </c>
      <c r="FX333" s="7">
        <f t="shared" si="1160"/>
        <v>1</v>
      </c>
      <c r="FY333" s="242">
        <f t="shared" si="1161"/>
        <v>1</v>
      </c>
      <c r="FZ333" s="7">
        <f>+Data[[#This Row],[¿El agente evita compartir información sensible?56]]</f>
        <v>1</v>
      </c>
      <c r="GA333" s="7">
        <f t="shared" si="1162"/>
        <v>1</v>
      </c>
      <c r="GB333" s="7">
        <f t="shared" si="1163"/>
        <v>0.1</v>
      </c>
      <c r="GC333" s="7">
        <f t="shared" si="1164"/>
        <v>0</v>
      </c>
      <c r="GD333" s="234">
        <f t="shared" si="1165"/>
        <v>0.3</v>
      </c>
      <c r="GE333" s="234">
        <f t="shared" si="1166"/>
        <v>0.3</v>
      </c>
      <c r="GF333" s="7">
        <f t="shared" si="1167"/>
        <v>0.7</v>
      </c>
      <c r="GG333">
        <f>1</f>
        <v>1</v>
      </c>
      <c r="GH333">
        <f t="shared" si="1168"/>
        <v>1</v>
      </c>
      <c r="GI333" t="str">
        <f t="shared" si="1169"/>
        <v/>
      </c>
      <c r="GJ333" t="str">
        <f t="shared" si="1170"/>
        <v/>
      </c>
      <c r="GK333" t="str">
        <f t="shared" si="1171"/>
        <v/>
      </c>
      <c r="GN333" t="str">
        <f t="shared" si="1172"/>
        <v/>
      </c>
      <c r="GO333" t="str">
        <f t="shared" si="1173"/>
        <v/>
      </c>
      <c r="GP333" t="str">
        <f t="shared" si="1174"/>
        <v/>
      </c>
      <c r="GQ333" t="str">
        <f t="shared" si="1175"/>
        <v/>
      </c>
      <c r="GR333" t="str">
        <f t="shared" si="1176"/>
        <v/>
      </c>
      <c r="GS333" t="str">
        <f t="shared" si="1177"/>
        <v/>
      </c>
      <c r="GT333" t="str">
        <f t="shared" si="1178"/>
        <v/>
      </c>
      <c r="GU333" t="e">
        <f>IF(#REF!="No",#REF!,"")</f>
        <v>#REF!</v>
      </c>
      <c r="GV333" t="str">
        <f t="shared" si="1179"/>
        <v/>
      </c>
      <c r="GW333" t="str">
        <f t="shared" si="1180"/>
        <v/>
      </c>
      <c r="GX333" t="str">
        <f t="shared" si="1181"/>
        <v/>
      </c>
      <c r="GY333" t="str">
        <f t="shared" si="1182"/>
        <v/>
      </c>
      <c r="GZ333" t="str">
        <f t="shared" si="1183"/>
        <v/>
      </c>
      <c r="HA333" t="str">
        <f t="shared" si="1184"/>
        <v/>
      </c>
      <c r="HB333" t="str">
        <f t="shared" si="1185"/>
        <v/>
      </c>
      <c r="HC333" t="str">
        <f t="shared" si="1186"/>
        <v/>
      </c>
      <c r="HD333" t="str">
        <f t="shared" si="1187"/>
        <v/>
      </c>
      <c r="HE333" t="str">
        <f t="shared" si="1188"/>
        <v/>
      </c>
      <c r="HF333" t="str">
        <f t="shared" si="1189"/>
        <v/>
      </c>
      <c r="HG333" t="str">
        <f t="shared" si="1190"/>
        <v/>
      </c>
      <c r="HH333" t="str">
        <f t="shared" si="1191"/>
        <v/>
      </c>
      <c r="HI333" t="str">
        <f t="shared" si="1192"/>
        <v/>
      </c>
      <c r="HJ333" t="str">
        <f t="shared" si="1193"/>
        <v/>
      </c>
      <c r="HK333" t="str">
        <f t="shared" si="1194"/>
        <v xml:space="preserve">¿El agente utiliza un lenguaje adecuado y profesional? </v>
      </c>
      <c r="HL333" t="str">
        <f t="shared" si="1195"/>
        <v/>
      </c>
      <c r="HM333" t="str">
        <f t="shared" si="1196"/>
        <v/>
      </c>
      <c r="HN333" t="str">
        <f t="shared" si="1197"/>
        <v/>
      </c>
      <c r="HO333" t="str">
        <f t="shared" si="1198"/>
        <v/>
      </c>
      <c r="HP333" t="str">
        <f t="shared" si="1199"/>
        <v/>
      </c>
      <c r="HQ333" t="e">
        <f>IF(#REF!="No",#REF!,"")</f>
        <v>#REF!</v>
      </c>
      <c r="HR333" t="e">
        <f>IF(#REF!="No",#REF!,"")</f>
        <v>#REF!</v>
      </c>
      <c r="HS333" t="str">
        <f t="shared" si="1200"/>
        <v/>
      </c>
      <c r="HT333" t="str">
        <f t="shared" si="1201"/>
        <v/>
      </c>
      <c r="HU333" t="str">
        <f t="shared" si="1202"/>
        <v/>
      </c>
      <c r="HV333" t="str">
        <f t="shared" si="1203"/>
        <v/>
      </c>
      <c r="HW333" t="str">
        <f t="shared" si="1204"/>
        <v/>
      </c>
      <c r="HX333" t="str">
        <f t="shared" si="1205"/>
        <v/>
      </c>
      <c r="HY333" t="str">
        <f t="shared" si="1206"/>
        <v/>
      </c>
      <c r="HZ333" t="str">
        <f t="shared" si="1207"/>
        <v/>
      </c>
      <c r="IA333" t="str">
        <f t="shared" si="1208"/>
        <v/>
      </c>
      <c r="IB333" t="str">
        <f t="shared" si="1209"/>
        <v/>
      </c>
      <c r="IC333" t="str">
        <f t="shared" si="1210"/>
        <v/>
      </c>
      <c r="ID333" t="str">
        <f t="shared" si="1211"/>
        <v/>
      </c>
      <c r="IE333" t="str">
        <f t="shared" si="1212"/>
        <v/>
      </c>
      <c r="IF333" t="str">
        <f t="shared" si="1213"/>
        <v/>
      </c>
      <c r="IG333" t="str">
        <f t="shared" si="1214"/>
        <v/>
      </c>
      <c r="IH333" t="str">
        <f>A333&amp;" "&amp;F333&amp;" "&amp;Data[[#This Row],[mes]]</f>
        <v>Roberto Palacios Outbound jun-26</v>
      </c>
      <c r="II333">
        <f t="shared" si="1050"/>
        <v>1</v>
      </c>
      <c r="IJ333">
        <f t="shared" si="1215"/>
        <v>1</v>
      </c>
      <c r="IK333">
        <f>IF(Data[[#This Row],[Muestra Critica]]&gt;0,Data[[#This Row],[Muestra Critica]],"")</f>
        <v>1</v>
      </c>
      <c r="IL333">
        <f>IF(IK333="","",COUNTIF($IK$3:$IK749,IK333))</f>
        <v>397</v>
      </c>
      <c r="IM333">
        <f t="shared" si="1216"/>
        <v>0</v>
      </c>
      <c r="IN333" t="str">
        <f t="shared" si="1217"/>
        <v>jun-26</v>
      </c>
      <c r="IS333" t="str">
        <f ca="1">IFERROR(_xlfn.XLOOKUP(A:A,HC!B:B,HC!E:E,,0),0)</f>
        <v>&gt; 60 dias</v>
      </c>
    </row>
    <row r="334" spans="1:253" ht="15.5">
      <c r="A334" s="235" t="s">
        <v>343</v>
      </c>
      <c r="B334" s="235">
        <v>67467151</v>
      </c>
      <c r="C334" s="236">
        <v>46195</v>
      </c>
      <c r="D334" s="235" t="s">
        <v>527</v>
      </c>
      <c r="E334" s="205" t="s">
        <v>431</v>
      </c>
      <c r="F334" s="235" t="s">
        <v>32</v>
      </c>
      <c r="G334" s="235" t="s">
        <v>436</v>
      </c>
      <c r="H334" s="235" t="s">
        <v>526</v>
      </c>
      <c r="I334" s="237" t="s">
        <v>447</v>
      </c>
      <c r="J334" s="78" t="s">
        <v>33</v>
      </c>
      <c r="K334" s="78" t="s">
        <v>33</v>
      </c>
      <c r="L334" s="78" t="s">
        <v>33</v>
      </c>
      <c r="M334" s="78" t="s">
        <v>33</v>
      </c>
      <c r="N334" s="78" t="s">
        <v>33</v>
      </c>
      <c r="O334" s="78" t="s">
        <v>33</v>
      </c>
      <c r="P334" s="78" t="s">
        <v>33</v>
      </c>
      <c r="Q334" s="78" t="s">
        <v>33</v>
      </c>
      <c r="R334" s="78" t="s">
        <v>33</v>
      </c>
      <c r="S334" s="78" t="s">
        <v>33</v>
      </c>
      <c r="T334" s="78" t="s">
        <v>33</v>
      </c>
      <c r="U334" s="78" t="s">
        <v>33</v>
      </c>
      <c r="V334" s="78" t="s">
        <v>33</v>
      </c>
      <c r="W334" s="78" t="s">
        <v>33</v>
      </c>
      <c r="X334" s="78" t="s">
        <v>33</v>
      </c>
      <c r="Y334" t="s">
        <v>33</v>
      </c>
      <c r="Z334" t="s">
        <v>33</v>
      </c>
      <c r="AA334" t="s">
        <v>33</v>
      </c>
      <c r="AB334" t="s">
        <v>33</v>
      </c>
      <c r="AC334" t="s">
        <v>33</v>
      </c>
      <c r="AD334" t="s">
        <v>33</v>
      </c>
      <c r="AE334" t="s">
        <v>33</v>
      </c>
      <c r="AF334" t="s">
        <v>33</v>
      </c>
      <c r="AG334" t="s">
        <v>33</v>
      </c>
      <c r="AH334" t="s">
        <v>33</v>
      </c>
      <c r="AI334" t="s">
        <v>33</v>
      </c>
      <c r="AJ334" t="s">
        <v>33</v>
      </c>
      <c r="AK334" t="s">
        <v>34</v>
      </c>
      <c r="AL334" t="s">
        <v>33</v>
      </c>
      <c r="AM334" t="s">
        <v>33</v>
      </c>
      <c r="AN334" t="s">
        <v>33</v>
      </c>
      <c r="AO334" t="s">
        <v>33</v>
      </c>
      <c r="AP334" t="s">
        <v>33</v>
      </c>
      <c r="AQ334" s="169" t="s">
        <v>33</v>
      </c>
      <c r="AR334" t="s">
        <v>33</v>
      </c>
      <c r="AS334" t="s">
        <v>33</v>
      </c>
      <c r="AT334" t="s">
        <v>33</v>
      </c>
      <c r="AU334" t="s">
        <v>33</v>
      </c>
      <c r="AV334" t="s">
        <v>33</v>
      </c>
      <c r="AW334" t="s">
        <v>33</v>
      </c>
      <c r="AX334" t="s">
        <v>33</v>
      </c>
      <c r="AY334" t="s">
        <v>33</v>
      </c>
      <c r="AZ334" t="s">
        <v>33</v>
      </c>
      <c r="BA334" t="s">
        <v>33</v>
      </c>
      <c r="BB334" t="s">
        <v>33</v>
      </c>
      <c r="BC334" t="s">
        <v>33</v>
      </c>
      <c r="BD334" t="s">
        <v>33</v>
      </c>
      <c r="BE334" t="s">
        <v>33</v>
      </c>
      <c r="BF334" t="s">
        <v>33</v>
      </c>
      <c r="BH334" s="233" t="str">
        <f>Data[[#This Row],[Tipo de Muestra]]</f>
        <v>Critica</v>
      </c>
      <c r="BK334">
        <f t="shared" si="1051"/>
        <v>1</v>
      </c>
      <c r="BL334">
        <f t="shared" si="1052"/>
        <v>1</v>
      </c>
      <c r="BM334">
        <f t="shared" si="1053"/>
        <v>1</v>
      </c>
      <c r="BN334">
        <f t="shared" si="1054"/>
        <v>1</v>
      </c>
      <c r="BO334">
        <f t="shared" si="1055"/>
        <v>1</v>
      </c>
      <c r="BP334">
        <f t="shared" si="1056"/>
        <v>1</v>
      </c>
      <c r="BQ334">
        <f t="shared" si="1057"/>
        <v>1</v>
      </c>
      <c r="BR334">
        <f t="shared" si="1058"/>
        <v>1</v>
      </c>
      <c r="BS334">
        <f t="shared" si="1059"/>
        <v>1</v>
      </c>
      <c r="BT334">
        <f t="shared" si="1060"/>
        <v>1</v>
      </c>
      <c r="BU334">
        <f t="shared" si="1061"/>
        <v>1</v>
      </c>
      <c r="BV334">
        <f t="shared" si="1062"/>
        <v>1</v>
      </c>
      <c r="BW334">
        <f t="shared" si="1063"/>
        <v>1</v>
      </c>
      <c r="BX334">
        <f t="shared" si="1064"/>
        <v>1</v>
      </c>
      <c r="BY334">
        <f t="shared" si="1065"/>
        <v>1</v>
      </c>
      <c r="BZ334">
        <f t="shared" si="1066"/>
        <v>1</v>
      </c>
      <c r="CA334">
        <f t="shared" si="1067"/>
        <v>1</v>
      </c>
      <c r="CB334">
        <f t="shared" si="1068"/>
        <v>1</v>
      </c>
      <c r="CC334">
        <f t="shared" si="1069"/>
        <v>1</v>
      </c>
      <c r="CD334">
        <f t="shared" si="1070"/>
        <v>1</v>
      </c>
      <c r="CE334">
        <f t="shared" si="1071"/>
        <v>1</v>
      </c>
      <c r="CF334">
        <f t="shared" si="1072"/>
        <v>1</v>
      </c>
      <c r="CG334">
        <f t="shared" si="1073"/>
        <v>1</v>
      </c>
      <c r="CH334">
        <f t="shared" si="1074"/>
        <v>1</v>
      </c>
      <c r="CI334">
        <f t="shared" si="1075"/>
        <v>1</v>
      </c>
      <c r="CJ334">
        <f t="shared" si="1076"/>
        <v>1</v>
      </c>
      <c r="CK334">
        <f t="shared" si="1077"/>
        <v>0</v>
      </c>
      <c r="CL334">
        <f t="shared" si="1078"/>
        <v>1</v>
      </c>
      <c r="CM334">
        <f t="shared" si="1079"/>
        <v>1</v>
      </c>
      <c r="CN334">
        <f t="shared" si="1080"/>
        <v>1</v>
      </c>
      <c r="CO334">
        <f t="shared" si="1081"/>
        <v>1</v>
      </c>
      <c r="CP334">
        <f t="shared" si="1082"/>
        <v>1</v>
      </c>
      <c r="CQ334">
        <f t="shared" si="1083"/>
        <v>1</v>
      </c>
      <c r="CR334">
        <f t="shared" si="1084"/>
        <v>1</v>
      </c>
      <c r="CS334">
        <f t="shared" si="1085"/>
        <v>1</v>
      </c>
      <c r="CT334">
        <f t="shared" si="1086"/>
        <v>1</v>
      </c>
      <c r="CU334">
        <f t="shared" si="1087"/>
        <v>1</v>
      </c>
      <c r="CV334">
        <f t="shared" si="1088"/>
        <v>1</v>
      </c>
      <c r="CW334">
        <f t="shared" si="1089"/>
        <v>1</v>
      </c>
      <c r="CX334">
        <f t="shared" si="1090"/>
        <v>1</v>
      </c>
      <c r="CY334">
        <f t="shared" si="1091"/>
        <v>1</v>
      </c>
      <c r="CZ334">
        <f t="shared" si="1092"/>
        <v>1</v>
      </c>
      <c r="DA334">
        <f t="shared" si="1093"/>
        <v>1</v>
      </c>
      <c r="DB334">
        <f t="shared" si="1094"/>
        <v>1</v>
      </c>
      <c r="DC334">
        <f t="shared" si="1095"/>
        <v>1</v>
      </c>
      <c r="DD334">
        <f t="shared" si="1096"/>
        <v>1</v>
      </c>
      <c r="DE334">
        <f t="shared" si="1097"/>
        <v>1</v>
      </c>
      <c r="DF334">
        <f t="shared" si="1098"/>
        <v>1</v>
      </c>
      <c r="DG334">
        <f t="shared" si="1099"/>
        <v>1</v>
      </c>
      <c r="DH334" s="7">
        <f t="shared" si="1100"/>
        <v>0.15</v>
      </c>
      <c r="DI334" s="7">
        <f t="shared" si="1101"/>
        <v>0.15</v>
      </c>
      <c r="DJ334" s="7">
        <f t="shared" si="1102"/>
        <v>0.15</v>
      </c>
      <c r="DK334" s="7">
        <f t="shared" si="1103"/>
        <v>0.15</v>
      </c>
      <c r="DL334" s="7">
        <f t="shared" si="1104"/>
        <v>0.3</v>
      </c>
      <c r="DM334" s="7">
        <f t="shared" si="1105"/>
        <v>0.3</v>
      </c>
      <c r="DN334" s="7">
        <f t="shared" si="1106"/>
        <v>0.3</v>
      </c>
      <c r="DO334" s="7">
        <f t="shared" si="1107"/>
        <v>0.3</v>
      </c>
      <c r="DP334" s="7">
        <f>IF(MIN(Data[[#This Row],[¿El agente demuestra escucha activa durante la gestión?6]:[¿El agente parafrasea para confirmar entendimiento?9]])=0,0,30%)</f>
        <v>0.3</v>
      </c>
      <c r="DQ334" s="7">
        <f t="shared" si="1108"/>
        <v>0.3</v>
      </c>
      <c r="DR334" s="7">
        <f t="shared" si="1109"/>
        <v>0.3</v>
      </c>
      <c r="DS334" s="7">
        <f t="shared" si="1110"/>
        <v>0.3</v>
      </c>
      <c r="DT334" s="7">
        <f t="shared" si="1111"/>
        <v>0.3</v>
      </c>
      <c r="DU334" s="7">
        <f>IF(MIN(Data[[#This Row],[¿El agente adapta su comunicación al cliente?11]:[¿El agente utiliza el plural corporativo correctamente?14]])=0,0,30%)</f>
        <v>0.3</v>
      </c>
      <c r="DV334" s="7">
        <f t="shared" si="1112"/>
        <v>0.25</v>
      </c>
      <c r="DW334" s="7">
        <f t="shared" si="1113"/>
        <v>0.25</v>
      </c>
      <c r="DX334" s="7">
        <f t="shared" si="1114"/>
        <v>1</v>
      </c>
      <c r="DY334" s="7">
        <f t="shared" si="1115"/>
        <v>1</v>
      </c>
      <c r="DZ334" s="7">
        <f t="shared" si="1116"/>
        <v>1</v>
      </c>
      <c r="EA334" s="7">
        <f t="shared" si="1117"/>
        <v>1</v>
      </c>
      <c r="EB334" s="7">
        <f t="shared" si="1118"/>
        <v>1</v>
      </c>
      <c r="EC334" s="7">
        <f t="shared" si="1119"/>
        <v>1</v>
      </c>
      <c r="ED334" s="7">
        <f t="shared" si="1120"/>
        <v>1</v>
      </c>
      <c r="EE334" s="7">
        <f t="shared" si="1121"/>
        <v>1</v>
      </c>
      <c r="EF334" s="7">
        <f>IF(SUM(Data[[#This Row],[¿El agente presenta correctamente los beneficios del producto?23]:[¿El agente comunica beneficios emocionales al cliente?24]])=200%,100%,0%)</f>
        <v>1</v>
      </c>
      <c r="EG334" s="7">
        <f t="shared" si="1122"/>
        <v>1</v>
      </c>
      <c r="EH334" s="7">
        <f t="shared" si="1123"/>
        <v>1</v>
      </c>
      <c r="EI334" s="7">
        <f t="shared" si="1124"/>
        <v>1</v>
      </c>
      <c r="EJ334" s="7">
        <f t="shared" si="1125"/>
        <v>1</v>
      </c>
      <c r="EK334" s="7">
        <f t="shared" si="1126"/>
        <v>1</v>
      </c>
      <c r="EL334" s="7">
        <f>+Data[[#This Row],[¿El agente explica los términos y condiciones del servicio?28]]</f>
        <v>1</v>
      </c>
      <c r="EM334" s="7">
        <f t="shared" si="1127"/>
        <v>1</v>
      </c>
      <c r="EN334" s="7">
        <f>+Data[[#This Row],[¿El agente identifica correctamente la solicitud del cliente? 2]]</f>
        <v>1</v>
      </c>
      <c r="EO334" s="7">
        <f t="shared" si="1128"/>
        <v>1</v>
      </c>
      <c r="EP334" s="7">
        <f t="shared" si="1129"/>
        <v>1</v>
      </c>
      <c r="EQ334" s="7">
        <f t="shared" si="1130"/>
        <v>1</v>
      </c>
      <c r="ER334" s="7">
        <f t="shared" si="1131"/>
        <v>1</v>
      </c>
      <c r="ES334" s="7">
        <f t="shared" si="1132"/>
        <v>1</v>
      </c>
      <c r="ET334" s="7">
        <f t="shared" si="1133"/>
        <v>0</v>
      </c>
      <c r="EU334" s="7">
        <f t="shared" si="1134"/>
        <v>0</v>
      </c>
      <c r="EV334" s="7">
        <f t="shared" si="1135"/>
        <v>1</v>
      </c>
      <c r="EW334" s="7">
        <f t="shared" si="1136"/>
        <v>1</v>
      </c>
      <c r="EX334" s="7">
        <f t="shared" si="1137"/>
        <v>1</v>
      </c>
      <c r="EY334" s="7">
        <f t="shared" si="1138"/>
        <v>1</v>
      </c>
      <c r="EZ334" s="7">
        <f t="shared" si="1139"/>
        <v>1</v>
      </c>
      <c r="FA334" s="7">
        <f t="shared" si="1140"/>
        <v>1</v>
      </c>
      <c r="FB334" s="7">
        <f t="shared" si="1141"/>
        <v>1</v>
      </c>
      <c r="FC334" s="7">
        <f t="shared" si="1142"/>
        <v>0</v>
      </c>
      <c r="FD334" s="7">
        <f t="shared" si="1143"/>
        <v>1</v>
      </c>
      <c r="FE334" s="7">
        <f t="shared" si="1144"/>
        <v>1</v>
      </c>
      <c r="FF334" s="7">
        <f t="shared" si="1145"/>
        <v>1</v>
      </c>
      <c r="FG334" s="7">
        <f t="shared" si="1146"/>
        <v>1</v>
      </c>
      <c r="FH334" s="7">
        <f t="shared" si="1147"/>
        <v>1</v>
      </c>
      <c r="FI334" s="7">
        <f t="shared" si="1148"/>
        <v>1</v>
      </c>
      <c r="FJ334" s="7">
        <f t="shared" si="1149"/>
        <v>1</v>
      </c>
      <c r="FK334" s="7">
        <f t="shared" si="1150"/>
        <v>1</v>
      </c>
      <c r="FL334" s="7">
        <f>+Data[[#This Row],[¿El agente gestiona la oferta según la campaña vigente?48]]</f>
        <v>1</v>
      </c>
      <c r="FM334" s="7">
        <f t="shared" si="1151"/>
        <v>1</v>
      </c>
      <c r="FN334" s="7">
        <f t="shared" si="1152"/>
        <v>1</v>
      </c>
      <c r="FO334" s="7">
        <f t="shared" si="1153"/>
        <v>1</v>
      </c>
      <c r="FP334" s="7">
        <f t="shared" si="1154"/>
        <v>1</v>
      </c>
      <c r="FQ334" s="7">
        <f t="shared" si="1155"/>
        <v>1</v>
      </c>
      <c r="FR334" s="7">
        <f>+Data[[#This Row],[¿El agente registra correctamente todas las interacciones?52]]</f>
        <v>1</v>
      </c>
      <c r="FS334" s="7">
        <f t="shared" si="1156"/>
        <v>1</v>
      </c>
      <c r="FT334" s="7">
        <f t="shared" si="1157"/>
        <v>1</v>
      </c>
      <c r="FU334" s="7">
        <f>+Data[[#This Row],[¿El agente confirma la titularidad del cliente adecuadamente?53]]</f>
        <v>1</v>
      </c>
      <c r="FV334" s="242">
        <f t="shared" si="1158"/>
        <v>1</v>
      </c>
      <c r="FW334" s="242">
        <f t="shared" si="1159"/>
        <v>1</v>
      </c>
      <c r="FX334" s="7">
        <f t="shared" si="1160"/>
        <v>1</v>
      </c>
      <c r="FY334" s="242">
        <f t="shared" si="1161"/>
        <v>1</v>
      </c>
      <c r="FZ334" s="7">
        <f>+Data[[#This Row],[¿El agente evita compartir información sensible?56]]</f>
        <v>1</v>
      </c>
      <c r="GA334" s="7">
        <f t="shared" si="1162"/>
        <v>1</v>
      </c>
      <c r="GB334" s="7">
        <f t="shared" si="1163"/>
        <v>0.1</v>
      </c>
      <c r="GC334" s="7">
        <f t="shared" si="1164"/>
        <v>0</v>
      </c>
      <c r="GD334" s="234">
        <f t="shared" si="1165"/>
        <v>0.3</v>
      </c>
      <c r="GE334" s="234">
        <f t="shared" si="1166"/>
        <v>0.3</v>
      </c>
      <c r="GF334" s="7">
        <f t="shared" si="1167"/>
        <v>0.7</v>
      </c>
      <c r="GG334">
        <f>1</f>
        <v>1</v>
      </c>
      <c r="GH334">
        <f t="shared" si="1168"/>
        <v>1</v>
      </c>
      <c r="GI334" t="str">
        <f t="shared" si="1169"/>
        <v/>
      </c>
      <c r="GJ334" t="str">
        <f t="shared" si="1170"/>
        <v/>
      </c>
      <c r="GK334" t="str">
        <f t="shared" si="1171"/>
        <v/>
      </c>
      <c r="GN334" t="str">
        <f t="shared" si="1172"/>
        <v/>
      </c>
      <c r="GO334" t="str">
        <f t="shared" si="1173"/>
        <v/>
      </c>
      <c r="GP334" t="str">
        <f t="shared" si="1174"/>
        <v/>
      </c>
      <c r="GQ334" t="str">
        <f t="shared" si="1175"/>
        <v/>
      </c>
      <c r="GR334" t="str">
        <f t="shared" si="1176"/>
        <v/>
      </c>
      <c r="GS334" t="str">
        <f t="shared" si="1177"/>
        <v/>
      </c>
      <c r="GT334" t="str">
        <f t="shared" si="1178"/>
        <v/>
      </c>
      <c r="GU334" t="e">
        <f>IF(#REF!="No",#REF!,"")</f>
        <v>#REF!</v>
      </c>
      <c r="GV334" t="str">
        <f t="shared" si="1179"/>
        <v/>
      </c>
      <c r="GW334" t="str">
        <f t="shared" si="1180"/>
        <v/>
      </c>
      <c r="GX334" t="str">
        <f t="shared" si="1181"/>
        <v/>
      </c>
      <c r="GY334" t="str">
        <f t="shared" si="1182"/>
        <v/>
      </c>
      <c r="GZ334" t="str">
        <f t="shared" si="1183"/>
        <v/>
      </c>
      <c r="HA334" t="str">
        <f t="shared" si="1184"/>
        <v/>
      </c>
      <c r="HB334" t="str">
        <f t="shared" si="1185"/>
        <v/>
      </c>
      <c r="HC334" t="str">
        <f t="shared" si="1186"/>
        <v/>
      </c>
      <c r="HD334" t="str">
        <f t="shared" si="1187"/>
        <v/>
      </c>
      <c r="HE334" t="str">
        <f t="shared" si="1188"/>
        <v/>
      </c>
      <c r="HF334" t="str">
        <f t="shared" si="1189"/>
        <v/>
      </c>
      <c r="HG334" t="str">
        <f t="shared" si="1190"/>
        <v/>
      </c>
      <c r="HH334" t="str">
        <f t="shared" si="1191"/>
        <v/>
      </c>
      <c r="HI334" t="str">
        <f t="shared" si="1192"/>
        <v/>
      </c>
      <c r="HJ334" t="str">
        <f t="shared" si="1193"/>
        <v/>
      </c>
      <c r="HK334" t="str">
        <f t="shared" si="1194"/>
        <v xml:space="preserve">¿El agente utiliza un lenguaje adecuado y profesional? </v>
      </c>
      <c r="HL334" t="str">
        <f t="shared" si="1195"/>
        <v/>
      </c>
      <c r="HM334" t="str">
        <f t="shared" si="1196"/>
        <v/>
      </c>
      <c r="HN334" t="str">
        <f t="shared" si="1197"/>
        <v/>
      </c>
      <c r="HO334" t="str">
        <f t="shared" si="1198"/>
        <v/>
      </c>
      <c r="HP334" t="str">
        <f t="shared" si="1199"/>
        <v/>
      </c>
      <c r="HQ334" t="e">
        <f>IF(#REF!="No",#REF!,"")</f>
        <v>#REF!</v>
      </c>
      <c r="HR334" t="e">
        <f>IF(#REF!="No",#REF!,"")</f>
        <v>#REF!</v>
      </c>
      <c r="HS334" t="str">
        <f t="shared" si="1200"/>
        <v/>
      </c>
      <c r="HT334" t="str">
        <f t="shared" si="1201"/>
        <v/>
      </c>
      <c r="HU334" t="str">
        <f t="shared" si="1202"/>
        <v/>
      </c>
      <c r="HV334" t="str">
        <f t="shared" si="1203"/>
        <v/>
      </c>
      <c r="HW334" t="str">
        <f t="shared" si="1204"/>
        <v/>
      </c>
      <c r="HX334" t="str">
        <f t="shared" si="1205"/>
        <v/>
      </c>
      <c r="HY334" t="str">
        <f t="shared" si="1206"/>
        <v/>
      </c>
      <c r="HZ334" t="str">
        <f t="shared" si="1207"/>
        <v/>
      </c>
      <c r="IA334" t="str">
        <f t="shared" si="1208"/>
        <v/>
      </c>
      <c r="IB334" t="str">
        <f t="shared" si="1209"/>
        <v/>
      </c>
      <c r="IC334" t="str">
        <f t="shared" si="1210"/>
        <v/>
      </c>
      <c r="ID334" t="str">
        <f t="shared" si="1211"/>
        <v/>
      </c>
      <c r="IE334" t="str">
        <f t="shared" si="1212"/>
        <v/>
      </c>
      <c r="IF334" t="str">
        <f t="shared" si="1213"/>
        <v/>
      </c>
      <c r="IG334" t="str">
        <f t="shared" si="1214"/>
        <v/>
      </c>
      <c r="IH334" t="str">
        <f>A334&amp;" "&amp;F334&amp;" "&amp;Data[[#This Row],[mes]]</f>
        <v>Yadira Isabel Fajardo Gil Outbound jun-26</v>
      </c>
      <c r="II334">
        <f t="shared" si="1050"/>
        <v>1</v>
      </c>
      <c r="IJ334">
        <f t="shared" si="1215"/>
        <v>1</v>
      </c>
      <c r="IK334">
        <f>IF(Data[[#This Row],[Muestra Critica]]&gt;0,Data[[#This Row],[Muestra Critica]],"")</f>
        <v>1</v>
      </c>
      <c r="IL334">
        <f>IF(IK334="","",COUNTIF($IK$3:$IK750,IK334))</f>
        <v>397</v>
      </c>
      <c r="IM334">
        <f t="shared" si="1216"/>
        <v>0</v>
      </c>
      <c r="IN334" t="str">
        <f t="shared" si="1217"/>
        <v>jun-26</v>
      </c>
      <c r="IS334" t="str">
        <f ca="1">IFERROR(_xlfn.XLOOKUP(A:A,HC!B:B,HC!E:E,,0),0)</f>
        <v>&gt; 60 dias</v>
      </c>
    </row>
    <row r="335" spans="1:253" ht="15.5">
      <c r="A335" s="235" t="s">
        <v>344</v>
      </c>
      <c r="B335" s="235">
        <v>67820521</v>
      </c>
      <c r="C335" s="236">
        <v>46195</v>
      </c>
      <c r="D335" s="235" t="s">
        <v>527</v>
      </c>
      <c r="E335" s="205" t="s">
        <v>431</v>
      </c>
      <c r="F335" s="235" t="s">
        <v>32</v>
      </c>
      <c r="G335" s="235" t="s">
        <v>436</v>
      </c>
      <c r="H335" s="235" t="s">
        <v>526</v>
      </c>
      <c r="I335" s="237" t="s">
        <v>447</v>
      </c>
      <c r="J335" s="78" t="s">
        <v>33</v>
      </c>
      <c r="K335" s="78" t="s">
        <v>33</v>
      </c>
      <c r="L335" s="78" t="s">
        <v>33</v>
      </c>
      <c r="M335" s="78" t="s">
        <v>33</v>
      </c>
      <c r="N335" s="78" t="s">
        <v>33</v>
      </c>
      <c r="O335" s="78" t="s">
        <v>33</v>
      </c>
      <c r="P335" s="78" t="s">
        <v>33</v>
      </c>
      <c r="Q335" s="78" t="s">
        <v>33</v>
      </c>
      <c r="R335" s="78" t="s">
        <v>33</v>
      </c>
      <c r="S335" s="78" t="s">
        <v>33</v>
      </c>
      <c r="T335" s="78" t="s">
        <v>33</v>
      </c>
      <c r="U335" s="78" t="s">
        <v>33</v>
      </c>
      <c r="V335" s="78" t="s">
        <v>33</v>
      </c>
      <c r="W335" s="78" t="s">
        <v>33</v>
      </c>
      <c r="X335" s="78" t="s">
        <v>33</v>
      </c>
      <c r="Y335" t="s">
        <v>33</v>
      </c>
      <c r="Z335" t="s">
        <v>33</v>
      </c>
      <c r="AA335" t="s">
        <v>33</v>
      </c>
      <c r="AB335" t="s">
        <v>33</v>
      </c>
      <c r="AC335" t="s">
        <v>33</v>
      </c>
      <c r="AD335" t="s">
        <v>33</v>
      </c>
      <c r="AE335" t="s">
        <v>33</v>
      </c>
      <c r="AF335" t="s">
        <v>33</v>
      </c>
      <c r="AG335" t="s">
        <v>33</v>
      </c>
      <c r="AH335" t="s">
        <v>33</v>
      </c>
      <c r="AI335" t="s">
        <v>33</v>
      </c>
      <c r="AJ335" t="s">
        <v>33</v>
      </c>
      <c r="AK335" t="s">
        <v>33</v>
      </c>
      <c r="AL335" t="s">
        <v>33</v>
      </c>
      <c r="AM335" t="s">
        <v>33</v>
      </c>
      <c r="AN335" t="s">
        <v>33</v>
      </c>
      <c r="AO335" t="s">
        <v>33</v>
      </c>
      <c r="AP335" t="s">
        <v>33</v>
      </c>
      <c r="AQ335" s="169" t="s">
        <v>33</v>
      </c>
      <c r="AR335" t="s">
        <v>33</v>
      </c>
      <c r="AS335" t="s">
        <v>33</v>
      </c>
      <c r="AT335" t="s">
        <v>34</v>
      </c>
      <c r="AU335" t="s">
        <v>33</v>
      </c>
      <c r="AV335" t="s">
        <v>33</v>
      </c>
      <c r="AW335" t="s">
        <v>33</v>
      </c>
      <c r="AX335" t="s">
        <v>33</v>
      </c>
      <c r="AY335" t="s">
        <v>33</v>
      </c>
      <c r="AZ335" t="s">
        <v>33</v>
      </c>
      <c r="BA335" t="s">
        <v>33</v>
      </c>
      <c r="BB335" t="s">
        <v>33</v>
      </c>
      <c r="BC335" t="s">
        <v>33</v>
      </c>
      <c r="BD335" t="s">
        <v>33</v>
      </c>
      <c r="BE335" t="s">
        <v>33</v>
      </c>
      <c r="BF335" t="s">
        <v>33</v>
      </c>
      <c r="BH335" s="233" t="str">
        <f>Data[[#This Row],[Tipo de Muestra]]</f>
        <v>Critica</v>
      </c>
      <c r="BK335">
        <f t="shared" si="1051"/>
        <v>1</v>
      </c>
      <c r="BL335">
        <f t="shared" si="1052"/>
        <v>1</v>
      </c>
      <c r="BM335">
        <f t="shared" si="1053"/>
        <v>1</v>
      </c>
      <c r="BN335">
        <f t="shared" si="1054"/>
        <v>1</v>
      </c>
      <c r="BO335">
        <f t="shared" si="1055"/>
        <v>1</v>
      </c>
      <c r="BP335">
        <f t="shared" si="1056"/>
        <v>1</v>
      </c>
      <c r="BQ335">
        <f t="shared" si="1057"/>
        <v>1</v>
      </c>
      <c r="BR335">
        <f t="shared" si="1058"/>
        <v>1</v>
      </c>
      <c r="BS335">
        <f t="shared" si="1059"/>
        <v>1</v>
      </c>
      <c r="BT335">
        <f t="shared" si="1060"/>
        <v>1</v>
      </c>
      <c r="BU335">
        <f t="shared" si="1061"/>
        <v>1</v>
      </c>
      <c r="BV335">
        <f t="shared" si="1062"/>
        <v>1</v>
      </c>
      <c r="BW335">
        <f t="shared" si="1063"/>
        <v>1</v>
      </c>
      <c r="BX335">
        <f t="shared" si="1064"/>
        <v>1</v>
      </c>
      <c r="BY335">
        <f t="shared" si="1065"/>
        <v>1</v>
      </c>
      <c r="BZ335">
        <f t="shared" si="1066"/>
        <v>1</v>
      </c>
      <c r="CA335">
        <f t="shared" si="1067"/>
        <v>1</v>
      </c>
      <c r="CB335">
        <f t="shared" si="1068"/>
        <v>1</v>
      </c>
      <c r="CC335">
        <f t="shared" si="1069"/>
        <v>1</v>
      </c>
      <c r="CD335">
        <f t="shared" si="1070"/>
        <v>1</v>
      </c>
      <c r="CE335">
        <f t="shared" si="1071"/>
        <v>1</v>
      </c>
      <c r="CF335">
        <f t="shared" si="1072"/>
        <v>1</v>
      </c>
      <c r="CG335">
        <f t="shared" si="1073"/>
        <v>1</v>
      </c>
      <c r="CH335">
        <f t="shared" si="1074"/>
        <v>1</v>
      </c>
      <c r="CI335">
        <f t="shared" si="1075"/>
        <v>1</v>
      </c>
      <c r="CJ335">
        <f t="shared" si="1076"/>
        <v>1</v>
      </c>
      <c r="CK335">
        <f t="shared" si="1077"/>
        <v>1</v>
      </c>
      <c r="CL335">
        <f t="shared" si="1078"/>
        <v>1</v>
      </c>
      <c r="CM335">
        <f t="shared" si="1079"/>
        <v>1</v>
      </c>
      <c r="CN335">
        <f t="shared" si="1080"/>
        <v>1</v>
      </c>
      <c r="CO335">
        <f t="shared" si="1081"/>
        <v>1</v>
      </c>
      <c r="CP335">
        <f t="shared" si="1082"/>
        <v>1</v>
      </c>
      <c r="CQ335">
        <f t="shared" si="1083"/>
        <v>1</v>
      </c>
      <c r="CR335">
        <f t="shared" si="1084"/>
        <v>1</v>
      </c>
      <c r="CS335">
        <f t="shared" si="1085"/>
        <v>1</v>
      </c>
      <c r="CT335">
        <f t="shared" si="1086"/>
        <v>0</v>
      </c>
      <c r="CU335">
        <f t="shared" si="1087"/>
        <v>1</v>
      </c>
      <c r="CV335">
        <f t="shared" si="1088"/>
        <v>1</v>
      </c>
      <c r="CW335">
        <f t="shared" si="1089"/>
        <v>1</v>
      </c>
      <c r="CX335">
        <f t="shared" si="1090"/>
        <v>1</v>
      </c>
      <c r="CY335">
        <f t="shared" si="1091"/>
        <v>1</v>
      </c>
      <c r="CZ335">
        <f t="shared" si="1092"/>
        <v>1</v>
      </c>
      <c r="DA335">
        <f t="shared" si="1093"/>
        <v>1</v>
      </c>
      <c r="DB335">
        <f t="shared" si="1094"/>
        <v>1</v>
      </c>
      <c r="DC335">
        <f t="shared" si="1095"/>
        <v>1</v>
      </c>
      <c r="DD335">
        <f t="shared" si="1096"/>
        <v>1</v>
      </c>
      <c r="DE335">
        <f t="shared" si="1097"/>
        <v>1</v>
      </c>
      <c r="DF335">
        <f t="shared" si="1098"/>
        <v>1</v>
      </c>
      <c r="DG335">
        <f t="shared" si="1099"/>
        <v>1</v>
      </c>
      <c r="DH335" s="7">
        <f t="shared" si="1100"/>
        <v>0.15</v>
      </c>
      <c r="DI335" s="7">
        <f t="shared" si="1101"/>
        <v>0.15</v>
      </c>
      <c r="DJ335" s="7">
        <f t="shared" si="1102"/>
        <v>0.15</v>
      </c>
      <c r="DK335" s="7">
        <f t="shared" si="1103"/>
        <v>0.15</v>
      </c>
      <c r="DL335" s="7">
        <f t="shared" si="1104"/>
        <v>0.3</v>
      </c>
      <c r="DM335" s="7">
        <f t="shared" si="1105"/>
        <v>0.3</v>
      </c>
      <c r="DN335" s="7">
        <f t="shared" si="1106"/>
        <v>0.3</v>
      </c>
      <c r="DO335" s="7">
        <f t="shared" si="1107"/>
        <v>0.3</v>
      </c>
      <c r="DP335" s="7">
        <f>IF(MIN(Data[[#This Row],[¿El agente demuestra escucha activa durante la gestión?6]:[¿El agente parafrasea para confirmar entendimiento?9]])=0,0,30%)</f>
        <v>0.3</v>
      </c>
      <c r="DQ335" s="7">
        <f t="shared" si="1108"/>
        <v>0.3</v>
      </c>
      <c r="DR335" s="7">
        <f t="shared" si="1109"/>
        <v>0.3</v>
      </c>
      <c r="DS335" s="7">
        <f t="shared" si="1110"/>
        <v>0.3</v>
      </c>
      <c r="DT335" s="7">
        <f t="shared" si="1111"/>
        <v>0.3</v>
      </c>
      <c r="DU335" s="7">
        <f>IF(MIN(Data[[#This Row],[¿El agente adapta su comunicación al cliente?11]:[¿El agente utiliza el plural corporativo correctamente?14]])=0,0,30%)</f>
        <v>0.3</v>
      </c>
      <c r="DV335" s="7">
        <f t="shared" si="1112"/>
        <v>0.25</v>
      </c>
      <c r="DW335" s="7">
        <f t="shared" si="1113"/>
        <v>0.25</v>
      </c>
      <c r="DX335" s="7">
        <f t="shared" si="1114"/>
        <v>1</v>
      </c>
      <c r="DY335" s="7">
        <f t="shared" si="1115"/>
        <v>1</v>
      </c>
      <c r="DZ335" s="7">
        <f t="shared" si="1116"/>
        <v>1</v>
      </c>
      <c r="EA335" s="7">
        <f t="shared" si="1117"/>
        <v>1</v>
      </c>
      <c r="EB335" s="7">
        <f t="shared" si="1118"/>
        <v>1</v>
      </c>
      <c r="EC335" s="7">
        <f t="shared" si="1119"/>
        <v>1</v>
      </c>
      <c r="ED335" s="7">
        <f t="shared" si="1120"/>
        <v>1</v>
      </c>
      <c r="EE335" s="7">
        <f t="shared" si="1121"/>
        <v>1</v>
      </c>
      <c r="EF335" s="7">
        <f>IF(SUM(Data[[#This Row],[¿El agente presenta correctamente los beneficios del producto?23]:[¿El agente comunica beneficios emocionales al cliente?24]])=200%,100%,0%)</f>
        <v>1</v>
      </c>
      <c r="EG335" s="7">
        <f t="shared" si="1122"/>
        <v>1</v>
      </c>
      <c r="EH335" s="7">
        <f t="shared" si="1123"/>
        <v>1</v>
      </c>
      <c r="EI335" s="7">
        <f t="shared" si="1124"/>
        <v>1</v>
      </c>
      <c r="EJ335" s="7">
        <f t="shared" si="1125"/>
        <v>1</v>
      </c>
      <c r="EK335" s="7">
        <f t="shared" si="1126"/>
        <v>1</v>
      </c>
      <c r="EL335" s="7">
        <f>+Data[[#This Row],[¿El agente explica los términos y condiciones del servicio?28]]</f>
        <v>1</v>
      </c>
      <c r="EM335" s="7">
        <f t="shared" si="1127"/>
        <v>1</v>
      </c>
      <c r="EN335" s="7">
        <f>+Data[[#This Row],[¿El agente identifica correctamente la solicitud del cliente? 2]]</f>
        <v>1</v>
      </c>
      <c r="EO335" s="7">
        <f t="shared" si="1128"/>
        <v>1</v>
      </c>
      <c r="EP335" s="7">
        <f t="shared" si="1129"/>
        <v>1</v>
      </c>
      <c r="EQ335" s="7">
        <f t="shared" si="1130"/>
        <v>1</v>
      </c>
      <c r="ER335" s="7">
        <f t="shared" si="1131"/>
        <v>1</v>
      </c>
      <c r="ES335" s="7">
        <f t="shared" si="1132"/>
        <v>1</v>
      </c>
      <c r="ET335" s="7">
        <f t="shared" si="1133"/>
        <v>1</v>
      </c>
      <c r="EU335" s="7">
        <f t="shared" si="1134"/>
        <v>1</v>
      </c>
      <c r="EV335" s="7">
        <f t="shared" si="1135"/>
        <v>1</v>
      </c>
      <c r="EW335" s="7">
        <f t="shared" si="1136"/>
        <v>1</v>
      </c>
      <c r="EX335" s="7">
        <f t="shared" si="1137"/>
        <v>1</v>
      </c>
      <c r="EY335" s="7">
        <f t="shared" si="1138"/>
        <v>1</v>
      </c>
      <c r="EZ335" s="7">
        <f t="shared" si="1139"/>
        <v>1</v>
      </c>
      <c r="FA335" s="7">
        <f t="shared" si="1140"/>
        <v>1</v>
      </c>
      <c r="FB335" s="7">
        <f t="shared" si="1141"/>
        <v>1</v>
      </c>
      <c r="FC335" s="7">
        <f t="shared" si="1142"/>
        <v>1</v>
      </c>
      <c r="FD335" s="7">
        <f t="shared" si="1143"/>
        <v>1</v>
      </c>
      <c r="FE335" s="7">
        <f t="shared" si="1144"/>
        <v>1</v>
      </c>
      <c r="FF335" s="7">
        <f t="shared" si="1145"/>
        <v>0</v>
      </c>
      <c r="FG335" s="7">
        <f t="shared" si="1146"/>
        <v>1</v>
      </c>
      <c r="FH335" s="7">
        <f t="shared" si="1147"/>
        <v>1</v>
      </c>
      <c r="FI335" s="7">
        <f t="shared" si="1148"/>
        <v>1</v>
      </c>
      <c r="FJ335" s="7">
        <f t="shared" si="1149"/>
        <v>0</v>
      </c>
      <c r="FK335" s="7">
        <f t="shared" si="1150"/>
        <v>1</v>
      </c>
      <c r="FL335" s="7">
        <f>+Data[[#This Row],[¿El agente gestiona la oferta según la campaña vigente?48]]</f>
        <v>1</v>
      </c>
      <c r="FM335" s="7">
        <f t="shared" si="1151"/>
        <v>1</v>
      </c>
      <c r="FN335" s="7">
        <f t="shared" si="1152"/>
        <v>1</v>
      </c>
      <c r="FO335" s="7">
        <f t="shared" si="1153"/>
        <v>1</v>
      </c>
      <c r="FP335" s="7">
        <f t="shared" si="1154"/>
        <v>1</v>
      </c>
      <c r="FQ335" s="7">
        <f t="shared" si="1155"/>
        <v>1</v>
      </c>
      <c r="FR335" s="7">
        <f>+Data[[#This Row],[¿El agente registra correctamente todas las interacciones?52]]</f>
        <v>1</v>
      </c>
      <c r="FS335" s="7">
        <f t="shared" si="1156"/>
        <v>0</v>
      </c>
      <c r="FT335" s="7">
        <f t="shared" si="1157"/>
        <v>1</v>
      </c>
      <c r="FU335" s="7">
        <f>+Data[[#This Row],[¿El agente confirma la titularidad del cliente adecuadamente?53]]</f>
        <v>1</v>
      </c>
      <c r="FV335" s="242">
        <f t="shared" si="1158"/>
        <v>1</v>
      </c>
      <c r="FW335" s="242">
        <f t="shared" si="1159"/>
        <v>1</v>
      </c>
      <c r="FX335" s="7">
        <f t="shared" si="1160"/>
        <v>1</v>
      </c>
      <c r="FY335" s="242">
        <f t="shared" si="1161"/>
        <v>1</v>
      </c>
      <c r="FZ335" s="7">
        <f>+Data[[#This Row],[¿El agente evita compartir información sensible?56]]</f>
        <v>1</v>
      </c>
      <c r="GA335" s="7">
        <f t="shared" si="1162"/>
        <v>1</v>
      </c>
      <c r="GB335" s="7">
        <f t="shared" si="1163"/>
        <v>0.1</v>
      </c>
      <c r="GC335" s="7">
        <f t="shared" si="1164"/>
        <v>0.3</v>
      </c>
      <c r="GD335" s="234">
        <f t="shared" si="1165"/>
        <v>0</v>
      </c>
      <c r="GE335" s="234">
        <f t="shared" si="1166"/>
        <v>0.3</v>
      </c>
      <c r="GF335" s="7">
        <f t="shared" si="1167"/>
        <v>0.7</v>
      </c>
      <c r="GG335">
        <f>1</f>
        <v>1</v>
      </c>
      <c r="GH335">
        <f t="shared" si="1168"/>
        <v>1</v>
      </c>
      <c r="GI335" t="str">
        <f t="shared" si="1169"/>
        <v/>
      </c>
      <c r="GJ335" t="str">
        <f t="shared" si="1170"/>
        <v/>
      </c>
      <c r="GK335" t="str">
        <f t="shared" si="1171"/>
        <v/>
      </c>
      <c r="GN335" t="str">
        <f t="shared" si="1172"/>
        <v/>
      </c>
      <c r="GO335" t="str">
        <f t="shared" si="1173"/>
        <v/>
      </c>
      <c r="GP335" t="str">
        <f t="shared" si="1174"/>
        <v/>
      </c>
      <c r="GQ335" t="str">
        <f t="shared" si="1175"/>
        <v/>
      </c>
      <c r="GR335" t="str">
        <f t="shared" si="1176"/>
        <v/>
      </c>
      <c r="GS335" t="str">
        <f t="shared" si="1177"/>
        <v/>
      </c>
      <c r="GT335" t="str">
        <f t="shared" si="1178"/>
        <v/>
      </c>
      <c r="GU335" t="e">
        <f>IF(#REF!="No",#REF!,"")</f>
        <v>#REF!</v>
      </c>
      <c r="GV335" t="str">
        <f t="shared" si="1179"/>
        <v/>
      </c>
      <c r="GW335" t="str">
        <f t="shared" si="1180"/>
        <v/>
      </c>
      <c r="GX335" t="str">
        <f t="shared" si="1181"/>
        <v/>
      </c>
      <c r="GY335" t="str">
        <f t="shared" si="1182"/>
        <v/>
      </c>
      <c r="GZ335" t="str">
        <f t="shared" si="1183"/>
        <v/>
      </c>
      <c r="HA335" t="str">
        <f t="shared" si="1184"/>
        <v/>
      </c>
      <c r="HB335" t="str">
        <f t="shared" si="1185"/>
        <v/>
      </c>
      <c r="HC335" t="str">
        <f t="shared" si="1186"/>
        <v/>
      </c>
      <c r="HD335" t="str">
        <f t="shared" si="1187"/>
        <v/>
      </c>
      <c r="HE335" t="str">
        <f t="shared" si="1188"/>
        <v/>
      </c>
      <c r="HF335" t="str">
        <f t="shared" si="1189"/>
        <v/>
      </c>
      <c r="HG335" t="str">
        <f t="shared" si="1190"/>
        <v/>
      </c>
      <c r="HH335" t="str">
        <f t="shared" si="1191"/>
        <v/>
      </c>
      <c r="HI335" t="str">
        <f t="shared" si="1192"/>
        <v/>
      </c>
      <c r="HJ335" t="str">
        <f t="shared" si="1193"/>
        <v/>
      </c>
      <c r="HK335" t="str">
        <f t="shared" si="1194"/>
        <v/>
      </c>
      <c r="HL335" t="str">
        <f t="shared" si="1195"/>
        <v/>
      </c>
      <c r="HM335" t="str">
        <f t="shared" si="1196"/>
        <v/>
      </c>
      <c r="HN335" t="str">
        <f t="shared" si="1197"/>
        <v/>
      </c>
      <c r="HO335" t="str">
        <f t="shared" si="1198"/>
        <v/>
      </c>
      <c r="HP335" t="str">
        <f t="shared" si="1199"/>
        <v/>
      </c>
      <c r="HQ335" t="e">
        <f>IF(#REF!="No",#REF!,"")</f>
        <v>#REF!</v>
      </c>
      <c r="HR335" t="e">
        <f>IF(#REF!="No",#REF!,"")</f>
        <v>#REF!</v>
      </c>
      <c r="HS335" t="str">
        <f t="shared" si="1200"/>
        <v/>
      </c>
      <c r="HT335" t="str">
        <f t="shared" si="1201"/>
        <v/>
      </c>
      <c r="HU335" t="str">
        <f t="shared" si="1202"/>
        <v xml:space="preserve">¿El agente indaga o sondea adecuadamente las necesidades del cliente? </v>
      </c>
      <c r="HV335" t="str">
        <f t="shared" si="1203"/>
        <v/>
      </c>
      <c r="HW335" t="str">
        <f t="shared" si="1204"/>
        <v/>
      </c>
      <c r="HX335" t="str">
        <f t="shared" si="1205"/>
        <v/>
      </c>
      <c r="HY335" t="str">
        <f t="shared" si="1206"/>
        <v/>
      </c>
      <c r="HZ335" t="str">
        <f t="shared" si="1207"/>
        <v/>
      </c>
      <c r="IA335" t="str">
        <f t="shared" si="1208"/>
        <v/>
      </c>
      <c r="IB335" t="str">
        <f t="shared" si="1209"/>
        <v/>
      </c>
      <c r="IC335" t="str">
        <f t="shared" si="1210"/>
        <v/>
      </c>
      <c r="ID335" t="str">
        <f t="shared" si="1211"/>
        <v/>
      </c>
      <c r="IE335" t="str">
        <f t="shared" si="1212"/>
        <v/>
      </c>
      <c r="IF335" t="str">
        <f t="shared" si="1213"/>
        <v/>
      </c>
      <c r="IG335" t="str">
        <f t="shared" si="1214"/>
        <v/>
      </c>
      <c r="IH335" t="str">
        <f>A335&amp;" "&amp;F335&amp;" "&amp;Data[[#This Row],[mes]]</f>
        <v>Jonathan Leonel McClean Marin Outbound jun-26</v>
      </c>
      <c r="II335">
        <f t="shared" si="1050"/>
        <v>1</v>
      </c>
      <c r="IJ335">
        <f t="shared" si="1215"/>
        <v>1</v>
      </c>
      <c r="IK335">
        <f>IF(Data[[#This Row],[Muestra Critica]]&gt;0,Data[[#This Row],[Muestra Critica]],"")</f>
        <v>1</v>
      </c>
      <c r="IL335">
        <f>IF(IK335="","",COUNTIF($IK$3:$IK751,IK335))</f>
        <v>397</v>
      </c>
      <c r="IM335">
        <f t="shared" si="1216"/>
        <v>0</v>
      </c>
      <c r="IN335" t="str">
        <f t="shared" si="1217"/>
        <v>jun-26</v>
      </c>
      <c r="IS335" t="str">
        <f ca="1">IFERROR(_xlfn.XLOOKUP(A:A,HC!B:B,HC!E:E,,0),0)</f>
        <v>&gt; 60 dias</v>
      </c>
    </row>
    <row r="336" spans="1:253" ht="15.5">
      <c r="A336" s="235" t="s">
        <v>345</v>
      </c>
      <c r="B336" s="235">
        <v>66628009</v>
      </c>
      <c r="C336" s="236">
        <v>46195</v>
      </c>
      <c r="D336" s="235" t="s">
        <v>527</v>
      </c>
      <c r="E336" s="205" t="s">
        <v>431</v>
      </c>
      <c r="F336" s="235" t="s">
        <v>32</v>
      </c>
      <c r="G336" s="235" t="s">
        <v>436</v>
      </c>
      <c r="H336" s="235" t="s">
        <v>526</v>
      </c>
      <c r="I336" s="237" t="s">
        <v>447</v>
      </c>
      <c r="J336" s="78" t="s">
        <v>33</v>
      </c>
      <c r="K336" s="78" t="s">
        <v>33</v>
      </c>
      <c r="L336" s="78" t="s">
        <v>33</v>
      </c>
      <c r="M336" s="78" t="s">
        <v>33</v>
      </c>
      <c r="N336" s="78" t="s">
        <v>33</v>
      </c>
      <c r="O336" s="78" t="s">
        <v>33</v>
      </c>
      <c r="P336" s="78" t="s">
        <v>33</v>
      </c>
      <c r="Q336" s="78" t="s">
        <v>33</v>
      </c>
      <c r="R336" s="78" t="s">
        <v>33</v>
      </c>
      <c r="S336" s="78" t="s">
        <v>33</v>
      </c>
      <c r="T336" s="78" t="s">
        <v>33</v>
      </c>
      <c r="U336" s="78" t="s">
        <v>33</v>
      </c>
      <c r="V336" s="78" t="s">
        <v>33</v>
      </c>
      <c r="W336" s="78" t="s">
        <v>33</v>
      </c>
      <c r="X336" s="78" t="s">
        <v>33</v>
      </c>
      <c r="Y336" t="s">
        <v>33</v>
      </c>
      <c r="Z336" t="s">
        <v>33</v>
      </c>
      <c r="AA336" t="s">
        <v>33</v>
      </c>
      <c r="AB336" t="s">
        <v>33</v>
      </c>
      <c r="AC336" t="s">
        <v>33</v>
      </c>
      <c r="AD336" t="s">
        <v>33</v>
      </c>
      <c r="AE336" t="s">
        <v>33</v>
      </c>
      <c r="AF336" t="s">
        <v>33</v>
      </c>
      <c r="AG336" t="s">
        <v>33</v>
      </c>
      <c r="AH336" t="s">
        <v>33</v>
      </c>
      <c r="AI336" t="s">
        <v>33</v>
      </c>
      <c r="AJ336" t="s">
        <v>33</v>
      </c>
      <c r="AK336" t="s">
        <v>33</v>
      </c>
      <c r="AL336" t="s">
        <v>33</v>
      </c>
      <c r="AM336" t="s">
        <v>33</v>
      </c>
      <c r="AN336" t="s">
        <v>33</v>
      </c>
      <c r="AO336" t="s">
        <v>33</v>
      </c>
      <c r="AP336" t="s">
        <v>33</v>
      </c>
      <c r="AQ336" s="169" t="s">
        <v>33</v>
      </c>
      <c r="AR336" t="s">
        <v>33</v>
      </c>
      <c r="AS336" t="s">
        <v>33</v>
      </c>
      <c r="AT336" t="s">
        <v>34</v>
      </c>
      <c r="AU336" t="s">
        <v>33</v>
      </c>
      <c r="AV336" t="s">
        <v>33</v>
      </c>
      <c r="AW336" t="s">
        <v>33</v>
      </c>
      <c r="AX336" t="s">
        <v>33</v>
      </c>
      <c r="AY336" t="s">
        <v>33</v>
      </c>
      <c r="AZ336" t="s">
        <v>34</v>
      </c>
      <c r="BA336" t="s">
        <v>33</v>
      </c>
      <c r="BB336" t="s">
        <v>33</v>
      </c>
      <c r="BC336" t="s">
        <v>33</v>
      </c>
      <c r="BD336" t="s">
        <v>33</v>
      </c>
      <c r="BE336" t="s">
        <v>33</v>
      </c>
      <c r="BF336" t="s">
        <v>33</v>
      </c>
      <c r="BH336" s="233" t="str">
        <f>Data[[#This Row],[Tipo de Muestra]]</f>
        <v>Critica</v>
      </c>
      <c r="BK336">
        <f t="shared" si="1051"/>
        <v>1</v>
      </c>
      <c r="BL336">
        <f t="shared" si="1052"/>
        <v>1</v>
      </c>
      <c r="BM336">
        <f t="shared" si="1053"/>
        <v>1</v>
      </c>
      <c r="BN336">
        <f t="shared" si="1054"/>
        <v>1</v>
      </c>
      <c r="BO336">
        <f t="shared" si="1055"/>
        <v>1</v>
      </c>
      <c r="BP336">
        <f t="shared" si="1056"/>
        <v>1</v>
      </c>
      <c r="BQ336">
        <f t="shared" si="1057"/>
        <v>1</v>
      </c>
      <c r="BR336">
        <f t="shared" si="1058"/>
        <v>1</v>
      </c>
      <c r="BS336">
        <f t="shared" si="1059"/>
        <v>1</v>
      </c>
      <c r="BT336">
        <f t="shared" si="1060"/>
        <v>1</v>
      </c>
      <c r="BU336">
        <f t="shared" si="1061"/>
        <v>1</v>
      </c>
      <c r="BV336">
        <f t="shared" si="1062"/>
        <v>1</v>
      </c>
      <c r="BW336">
        <f t="shared" si="1063"/>
        <v>1</v>
      </c>
      <c r="BX336">
        <f t="shared" si="1064"/>
        <v>1</v>
      </c>
      <c r="BY336">
        <f t="shared" si="1065"/>
        <v>1</v>
      </c>
      <c r="BZ336">
        <f t="shared" si="1066"/>
        <v>1</v>
      </c>
      <c r="CA336">
        <f t="shared" si="1067"/>
        <v>1</v>
      </c>
      <c r="CB336">
        <f t="shared" si="1068"/>
        <v>1</v>
      </c>
      <c r="CC336">
        <f t="shared" si="1069"/>
        <v>1</v>
      </c>
      <c r="CD336">
        <f t="shared" si="1070"/>
        <v>1</v>
      </c>
      <c r="CE336">
        <f t="shared" si="1071"/>
        <v>1</v>
      </c>
      <c r="CF336">
        <f t="shared" si="1072"/>
        <v>1</v>
      </c>
      <c r="CG336">
        <f t="shared" si="1073"/>
        <v>1</v>
      </c>
      <c r="CH336">
        <f t="shared" si="1074"/>
        <v>1</v>
      </c>
      <c r="CI336">
        <f t="shared" si="1075"/>
        <v>1</v>
      </c>
      <c r="CJ336">
        <f t="shared" si="1076"/>
        <v>1</v>
      </c>
      <c r="CK336">
        <f t="shared" si="1077"/>
        <v>1</v>
      </c>
      <c r="CL336">
        <f t="shared" si="1078"/>
        <v>1</v>
      </c>
      <c r="CM336">
        <f t="shared" si="1079"/>
        <v>1</v>
      </c>
      <c r="CN336">
        <f t="shared" si="1080"/>
        <v>1</v>
      </c>
      <c r="CO336">
        <f t="shared" si="1081"/>
        <v>1</v>
      </c>
      <c r="CP336">
        <f t="shared" si="1082"/>
        <v>1</v>
      </c>
      <c r="CQ336">
        <f t="shared" si="1083"/>
        <v>1</v>
      </c>
      <c r="CR336">
        <f t="shared" si="1084"/>
        <v>1</v>
      </c>
      <c r="CS336">
        <f t="shared" si="1085"/>
        <v>1</v>
      </c>
      <c r="CT336">
        <f t="shared" si="1086"/>
        <v>0</v>
      </c>
      <c r="CU336">
        <f t="shared" si="1087"/>
        <v>1</v>
      </c>
      <c r="CV336">
        <f t="shared" si="1088"/>
        <v>1</v>
      </c>
      <c r="CW336">
        <f t="shared" si="1089"/>
        <v>1</v>
      </c>
      <c r="CX336">
        <f t="shared" si="1090"/>
        <v>1</v>
      </c>
      <c r="CY336">
        <f t="shared" si="1091"/>
        <v>1</v>
      </c>
      <c r="CZ336">
        <f t="shared" si="1092"/>
        <v>0</v>
      </c>
      <c r="DA336">
        <f t="shared" si="1093"/>
        <v>1</v>
      </c>
      <c r="DB336">
        <f t="shared" si="1094"/>
        <v>1</v>
      </c>
      <c r="DC336">
        <f t="shared" si="1095"/>
        <v>1</v>
      </c>
      <c r="DD336">
        <f t="shared" si="1096"/>
        <v>1</v>
      </c>
      <c r="DE336">
        <f t="shared" si="1097"/>
        <v>1</v>
      </c>
      <c r="DF336">
        <f t="shared" si="1098"/>
        <v>1</v>
      </c>
      <c r="DG336">
        <f t="shared" si="1099"/>
        <v>1</v>
      </c>
      <c r="DH336" s="7">
        <f t="shared" si="1100"/>
        <v>0.15</v>
      </c>
      <c r="DI336" s="7">
        <f t="shared" si="1101"/>
        <v>0.15</v>
      </c>
      <c r="DJ336" s="7">
        <f t="shared" si="1102"/>
        <v>0.15</v>
      </c>
      <c r="DK336" s="7">
        <f t="shared" si="1103"/>
        <v>0.15</v>
      </c>
      <c r="DL336" s="7">
        <f t="shared" si="1104"/>
        <v>0.3</v>
      </c>
      <c r="DM336" s="7">
        <f t="shared" si="1105"/>
        <v>0.3</v>
      </c>
      <c r="DN336" s="7">
        <f t="shared" si="1106"/>
        <v>0.3</v>
      </c>
      <c r="DO336" s="7">
        <f t="shared" si="1107"/>
        <v>0.3</v>
      </c>
      <c r="DP336" s="7">
        <f>IF(MIN(Data[[#This Row],[¿El agente demuestra escucha activa durante la gestión?6]:[¿El agente parafrasea para confirmar entendimiento?9]])=0,0,30%)</f>
        <v>0.3</v>
      </c>
      <c r="DQ336" s="7">
        <f t="shared" si="1108"/>
        <v>0.3</v>
      </c>
      <c r="DR336" s="7">
        <f t="shared" si="1109"/>
        <v>0.3</v>
      </c>
      <c r="DS336" s="7">
        <f t="shared" si="1110"/>
        <v>0.3</v>
      </c>
      <c r="DT336" s="7">
        <f t="shared" si="1111"/>
        <v>0.3</v>
      </c>
      <c r="DU336" s="7">
        <f>IF(MIN(Data[[#This Row],[¿El agente adapta su comunicación al cliente?11]:[¿El agente utiliza el plural corporativo correctamente?14]])=0,0,30%)</f>
        <v>0.3</v>
      </c>
      <c r="DV336" s="7">
        <f t="shared" si="1112"/>
        <v>0.25</v>
      </c>
      <c r="DW336" s="7">
        <f t="shared" si="1113"/>
        <v>0.25</v>
      </c>
      <c r="DX336" s="7">
        <f t="shared" si="1114"/>
        <v>1</v>
      </c>
      <c r="DY336" s="7">
        <f t="shared" si="1115"/>
        <v>1</v>
      </c>
      <c r="DZ336" s="7">
        <f t="shared" si="1116"/>
        <v>1</v>
      </c>
      <c r="EA336" s="7">
        <f t="shared" si="1117"/>
        <v>1</v>
      </c>
      <c r="EB336" s="7">
        <f t="shared" si="1118"/>
        <v>1</v>
      </c>
      <c r="EC336" s="7">
        <f t="shared" si="1119"/>
        <v>1</v>
      </c>
      <c r="ED336" s="7">
        <f t="shared" si="1120"/>
        <v>1</v>
      </c>
      <c r="EE336" s="7">
        <f t="shared" si="1121"/>
        <v>1</v>
      </c>
      <c r="EF336" s="7">
        <f>IF(SUM(Data[[#This Row],[¿El agente presenta correctamente los beneficios del producto?23]:[¿El agente comunica beneficios emocionales al cliente?24]])=200%,100%,0%)</f>
        <v>1</v>
      </c>
      <c r="EG336" s="7">
        <f t="shared" si="1122"/>
        <v>1</v>
      </c>
      <c r="EH336" s="7">
        <f t="shared" si="1123"/>
        <v>1</v>
      </c>
      <c r="EI336" s="7">
        <f t="shared" si="1124"/>
        <v>1</v>
      </c>
      <c r="EJ336" s="7">
        <f t="shared" si="1125"/>
        <v>1</v>
      </c>
      <c r="EK336" s="7">
        <f t="shared" si="1126"/>
        <v>1</v>
      </c>
      <c r="EL336" s="7">
        <f>+Data[[#This Row],[¿El agente explica los términos y condiciones del servicio?28]]</f>
        <v>1</v>
      </c>
      <c r="EM336" s="7">
        <f t="shared" si="1127"/>
        <v>1</v>
      </c>
      <c r="EN336" s="7">
        <f>+Data[[#This Row],[¿El agente identifica correctamente la solicitud del cliente? 2]]</f>
        <v>1</v>
      </c>
      <c r="EO336" s="7">
        <f t="shared" si="1128"/>
        <v>1</v>
      </c>
      <c r="EP336" s="7">
        <f t="shared" si="1129"/>
        <v>1</v>
      </c>
      <c r="EQ336" s="7">
        <f t="shared" si="1130"/>
        <v>1</v>
      </c>
      <c r="ER336" s="7">
        <f t="shared" si="1131"/>
        <v>1</v>
      </c>
      <c r="ES336" s="7">
        <f t="shared" si="1132"/>
        <v>1</v>
      </c>
      <c r="ET336" s="7">
        <f t="shared" si="1133"/>
        <v>1</v>
      </c>
      <c r="EU336" s="7">
        <f t="shared" si="1134"/>
        <v>1</v>
      </c>
      <c r="EV336" s="7">
        <f t="shared" si="1135"/>
        <v>1</v>
      </c>
      <c r="EW336" s="7">
        <f t="shared" si="1136"/>
        <v>1</v>
      </c>
      <c r="EX336" s="7">
        <f t="shared" si="1137"/>
        <v>1</v>
      </c>
      <c r="EY336" s="7">
        <f t="shared" si="1138"/>
        <v>1</v>
      </c>
      <c r="EZ336" s="7">
        <f t="shared" si="1139"/>
        <v>1</v>
      </c>
      <c r="FA336" s="7">
        <f t="shared" si="1140"/>
        <v>1</v>
      </c>
      <c r="FB336" s="7">
        <f t="shared" si="1141"/>
        <v>1</v>
      </c>
      <c r="FC336" s="7">
        <f t="shared" si="1142"/>
        <v>1</v>
      </c>
      <c r="FD336" s="7">
        <f t="shared" si="1143"/>
        <v>1</v>
      </c>
      <c r="FE336" s="7">
        <f t="shared" si="1144"/>
        <v>1</v>
      </c>
      <c r="FF336" s="7">
        <f t="shared" si="1145"/>
        <v>0</v>
      </c>
      <c r="FG336" s="7">
        <f t="shared" si="1146"/>
        <v>1</v>
      </c>
      <c r="FH336" s="7">
        <f t="shared" si="1147"/>
        <v>1</v>
      </c>
      <c r="FI336" s="7">
        <f t="shared" si="1148"/>
        <v>1</v>
      </c>
      <c r="FJ336" s="7">
        <f t="shared" si="1149"/>
        <v>0</v>
      </c>
      <c r="FK336" s="7">
        <f t="shared" si="1150"/>
        <v>1</v>
      </c>
      <c r="FL336" s="7">
        <f>+Data[[#This Row],[¿El agente gestiona la oferta según la campaña vigente?48]]</f>
        <v>1</v>
      </c>
      <c r="FM336" s="7">
        <f t="shared" si="1151"/>
        <v>1</v>
      </c>
      <c r="FN336" s="7">
        <f t="shared" si="1152"/>
        <v>0</v>
      </c>
      <c r="FO336" s="7">
        <f t="shared" si="1153"/>
        <v>1</v>
      </c>
      <c r="FP336" s="7">
        <f t="shared" si="1154"/>
        <v>0</v>
      </c>
      <c r="FQ336" s="7">
        <f t="shared" si="1155"/>
        <v>1</v>
      </c>
      <c r="FR336" s="7">
        <f>+Data[[#This Row],[¿El agente registra correctamente todas las interacciones?52]]</f>
        <v>1</v>
      </c>
      <c r="FS336" s="7">
        <f t="shared" si="1156"/>
        <v>0</v>
      </c>
      <c r="FT336" s="7">
        <f t="shared" si="1157"/>
        <v>1</v>
      </c>
      <c r="FU336" s="7">
        <f>+Data[[#This Row],[¿El agente confirma la titularidad del cliente adecuadamente?53]]</f>
        <v>1</v>
      </c>
      <c r="FV336" s="242">
        <f t="shared" si="1158"/>
        <v>1</v>
      </c>
      <c r="FW336" s="242">
        <f t="shared" si="1159"/>
        <v>1</v>
      </c>
      <c r="FX336" s="7">
        <f t="shared" si="1160"/>
        <v>1</v>
      </c>
      <c r="FY336" s="242">
        <f t="shared" si="1161"/>
        <v>1</v>
      </c>
      <c r="FZ336" s="7">
        <f>+Data[[#This Row],[¿El agente evita compartir información sensible?56]]</f>
        <v>1</v>
      </c>
      <c r="GA336" s="7">
        <f t="shared" si="1162"/>
        <v>1</v>
      </c>
      <c r="GB336" s="7">
        <f t="shared" si="1163"/>
        <v>0.1</v>
      </c>
      <c r="GC336" s="7">
        <f t="shared" si="1164"/>
        <v>0.3</v>
      </c>
      <c r="GD336" s="234">
        <f t="shared" si="1165"/>
        <v>0</v>
      </c>
      <c r="GE336" s="234">
        <f t="shared" si="1166"/>
        <v>0.3</v>
      </c>
      <c r="GF336" s="7">
        <f t="shared" si="1167"/>
        <v>0.7</v>
      </c>
      <c r="GG336">
        <f>1</f>
        <v>1</v>
      </c>
      <c r="GH336">
        <f t="shared" si="1168"/>
        <v>1</v>
      </c>
      <c r="GI336" t="str">
        <f t="shared" si="1169"/>
        <v/>
      </c>
      <c r="GJ336" t="str">
        <f t="shared" si="1170"/>
        <v/>
      </c>
      <c r="GK336" t="str">
        <f t="shared" si="1171"/>
        <v/>
      </c>
      <c r="GN336" t="str">
        <f t="shared" si="1172"/>
        <v/>
      </c>
      <c r="GO336" t="str">
        <f t="shared" si="1173"/>
        <v/>
      </c>
      <c r="GP336" t="str">
        <f t="shared" si="1174"/>
        <v/>
      </c>
      <c r="GQ336" t="str">
        <f t="shared" si="1175"/>
        <v/>
      </c>
      <c r="GR336" t="str">
        <f t="shared" si="1176"/>
        <v/>
      </c>
      <c r="GS336" t="str">
        <f t="shared" si="1177"/>
        <v/>
      </c>
      <c r="GT336" t="str">
        <f t="shared" si="1178"/>
        <v/>
      </c>
      <c r="GU336" t="e">
        <f>IF(#REF!="No",#REF!,"")</f>
        <v>#REF!</v>
      </c>
      <c r="GV336" t="str">
        <f t="shared" si="1179"/>
        <v/>
      </c>
      <c r="GW336" t="str">
        <f t="shared" si="1180"/>
        <v/>
      </c>
      <c r="GX336" t="str">
        <f t="shared" si="1181"/>
        <v/>
      </c>
      <c r="GY336" t="str">
        <f t="shared" si="1182"/>
        <v/>
      </c>
      <c r="GZ336" t="str">
        <f t="shared" si="1183"/>
        <v/>
      </c>
      <c r="HA336" t="str">
        <f t="shared" si="1184"/>
        <v/>
      </c>
      <c r="HB336" t="str">
        <f t="shared" si="1185"/>
        <v/>
      </c>
      <c r="HC336" t="str">
        <f t="shared" si="1186"/>
        <v/>
      </c>
      <c r="HD336" t="str">
        <f t="shared" si="1187"/>
        <v/>
      </c>
      <c r="HE336" t="str">
        <f t="shared" si="1188"/>
        <v/>
      </c>
      <c r="HF336" t="str">
        <f t="shared" si="1189"/>
        <v/>
      </c>
      <c r="HG336" t="str">
        <f t="shared" si="1190"/>
        <v/>
      </c>
      <c r="HH336" t="str">
        <f t="shared" si="1191"/>
        <v/>
      </c>
      <c r="HI336" t="str">
        <f t="shared" si="1192"/>
        <v/>
      </c>
      <c r="HJ336" t="str">
        <f t="shared" si="1193"/>
        <v/>
      </c>
      <c r="HK336" t="str">
        <f t="shared" si="1194"/>
        <v/>
      </c>
      <c r="HL336" t="str">
        <f t="shared" si="1195"/>
        <v/>
      </c>
      <c r="HM336" t="str">
        <f t="shared" si="1196"/>
        <v/>
      </c>
      <c r="HN336" t="str">
        <f t="shared" si="1197"/>
        <v/>
      </c>
      <c r="HO336" t="str">
        <f t="shared" si="1198"/>
        <v/>
      </c>
      <c r="HP336" t="str">
        <f t="shared" si="1199"/>
        <v/>
      </c>
      <c r="HQ336" t="e">
        <f>IF(#REF!="No",#REF!,"")</f>
        <v>#REF!</v>
      </c>
      <c r="HR336" t="e">
        <f>IF(#REF!="No",#REF!,"")</f>
        <v>#REF!</v>
      </c>
      <c r="HS336" t="str">
        <f t="shared" si="1200"/>
        <v/>
      </c>
      <c r="HT336" t="str">
        <f t="shared" si="1201"/>
        <v/>
      </c>
      <c r="HU336" t="str">
        <f t="shared" si="1202"/>
        <v xml:space="preserve">¿El agente indaga o sondea adecuadamente las necesidades del cliente? </v>
      </c>
      <c r="HV336" t="str">
        <f t="shared" si="1203"/>
        <v/>
      </c>
      <c r="HW336" t="str">
        <f t="shared" si="1204"/>
        <v/>
      </c>
      <c r="HX336" t="str">
        <f t="shared" si="1205"/>
        <v/>
      </c>
      <c r="HY336" t="str">
        <f t="shared" si="1206"/>
        <v/>
      </c>
      <c r="HZ336" t="str">
        <f t="shared" si="1207"/>
        <v/>
      </c>
      <c r="IA336" t="str">
        <f t="shared" si="1208"/>
        <v xml:space="preserve">¿El agente gestiona la recepción de documentos por WhatsApp o correo? </v>
      </c>
      <c r="IB336" t="str">
        <f t="shared" si="1209"/>
        <v/>
      </c>
      <c r="IC336" t="str">
        <f t="shared" si="1210"/>
        <v/>
      </c>
      <c r="ID336" t="str">
        <f t="shared" si="1211"/>
        <v/>
      </c>
      <c r="IE336" t="str">
        <f t="shared" si="1212"/>
        <v/>
      </c>
      <c r="IF336" t="str">
        <f t="shared" si="1213"/>
        <v/>
      </c>
      <c r="IG336" t="str">
        <f t="shared" si="1214"/>
        <v/>
      </c>
      <c r="IH336" t="str">
        <f>A336&amp;" "&amp;F336&amp;" "&amp;Data[[#This Row],[mes]]</f>
        <v>Vanessa Del Carmen Guevara Outbound jun-26</v>
      </c>
      <c r="II336">
        <f t="shared" si="1050"/>
        <v>1</v>
      </c>
      <c r="IJ336">
        <f t="shared" si="1215"/>
        <v>1</v>
      </c>
      <c r="IK336">
        <f>IF(Data[[#This Row],[Muestra Critica]]&gt;0,Data[[#This Row],[Muestra Critica]],"")</f>
        <v>1</v>
      </c>
      <c r="IL336">
        <f>IF(IK336="","",COUNTIF($IK$3:$IK752,IK336))</f>
        <v>397</v>
      </c>
      <c r="IM336">
        <f t="shared" si="1216"/>
        <v>0</v>
      </c>
      <c r="IN336" t="str">
        <f t="shared" si="1217"/>
        <v>jun-26</v>
      </c>
      <c r="IS336" t="str">
        <f ca="1">IFERROR(_xlfn.XLOOKUP(A:A,HC!B:B,HC!E:E,,0),0)</f>
        <v>&gt; 60 dias</v>
      </c>
    </row>
    <row r="337" spans="1:253" ht="15.5">
      <c r="A337" s="235" t="s">
        <v>346</v>
      </c>
      <c r="B337" s="235">
        <v>66589226</v>
      </c>
      <c r="C337" s="236">
        <v>46195</v>
      </c>
      <c r="D337" s="235" t="s">
        <v>527</v>
      </c>
      <c r="E337" s="205" t="s">
        <v>431</v>
      </c>
      <c r="F337" s="235" t="s">
        <v>32</v>
      </c>
      <c r="G337" s="235" t="s">
        <v>436</v>
      </c>
      <c r="H337" s="235" t="s">
        <v>526</v>
      </c>
      <c r="I337" s="237" t="s">
        <v>447</v>
      </c>
      <c r="J337" s="78" t="s">
        <v>33</v>
      </c>
      <c r="K337" s="78" t="s">
        <v>33</v>
      </c>
      <c r="L337" s="78" t="s">
        <v>33</v>
      </c>
      <c r="M337" s="78" t="s">
        <v>33</v>
      </c>
      <c r="N337" s="78" t="s">
        <v>33</v>
      </c>
      <c r="O337" s="78" t="s">
        <v>33</v>
      </c>
      <c r="P337" s="78" t="s">
        <v>33</v>
      </c>
      <c r="Q337" s="78" t="s">
        <v>33</v>
      </c>
      <c r="R337" s="78" t="s">
        <v>33</v>
      </c>
      <c r="S337" s="78" t="s">
        <v>33</v>
      </c>
      <c r="T337" s="78" t="s">
        <v>33</v>
      </c>
      <c r="U337" s="78" t="s">
        <v>33</v>
      </c>
      <c r="V337" s="78" t="s">
        <v>33</v>
      </c>
      <c r="W337" s="78" t="s">
        <v>33</v>
      </c>
      <c r="X337" s="78" t="s">
        <v>33</v>
      </c>
      <c r="Y337" t="s">
        <v>33</v>
      </c>
      <c r="Z337" t="s">
        <v>33</v>
      </c>
      <c r="AA337" t="s">
        <v>33</v>
      </c>
      <c r="AB337" t="s">
        <v>33</v>
      </c>
      <c r="AC337" t="s">
        <v>33</v>
      </c>
      <c r="AD337" t="s">
        <v>33</v>
      </c>
      <c r="AE337" t="s">
        <v>33</v>
      </c>
      <c r="AF337" t="s">
        <v>33</v>
      </c>
      <c r="AG337" t="s">
        <v>33</v>
      </c>
      <c r="AH337" t="s">
        <v>33</v>
      </c>
      <c r="AI337" t="s">
        <v>33</v>
      </c>
      <c r="AJ337" t="s">
        <v>33</v>
      </c>
      <c r="AK337" t="s">
        <v>33</v>
      </c>
      <c r="AL337" t="s">
        <v>33</v>
      </c>
      <c r="AM337" t="s">
        <v>33</v>
      </c>
      <c r="AN337" t="s">
        <v>33</v>
      </c>
      <c r="AO337" t="s">
        <v>33</v>
      </c>
      <c r="AP337" t="s">
        <v>33</v>
      </c>
      <c r="AQ337" s="169" t="s">
        <v>33</v>
      </c>
      <c r="AR337" t="s">
        <v>34</v>
      </c>
      <c r="AS337" t="s">
        <v>33</v>
      </c>
      <c r="AT337" t="s">
        <v>33</v>
      </c>
      <c r="AU337" t="s">
        <v>33</v>
      </c>
      <c r="AV337" t="s">
        <v>33</v>
      </c>
      <c r="AW337" t="s">
        <v>34</v>
      </c>
      <c r="AX337" t="s">
        <v>33</v>
      </c>
      <c r="AY337" t="s">
        <v>33</v>
      </c>
      <c r="AZ337" t="s">
        <v>33</v>
      </c>
      <c r="BA337" t="s">
        <v>33</v>
      </c>
      <c r="BB337" t="s">
        <v>33</v>
      </c>
      <c r="BC337" t="s">
        <v>33</v>
      </c>
      <c r="BD337" t="s">
        <v>33</v>
      </c>
      <c r="BE337" t="s">
        <v>33</v>
      </c>
      <c r="BF337" t="s">
        <v>33</v>
      </c>
      <c r="BH337" s="233" t="str">
        <f>Data[[#This Row],[Tipo de Muestra]]</f>
        <v>Critica</v>
      </c>
      <c r="BK337">
        <f t="shared" si="1051"/>
        <v>1</v>
      </c>
      <c r="BL337">
        <f t="shared" si="1052"/>
        <v>1</v>
      </c>
      <c r="BM337">
        <f t="shared" si="1053"/>
        <v>1</v>
      </c>
      <c r="BN337">
        <f t="shared" si="1054"/>
        <v>1</v>
      </c>
      <c r="BO337">
        <f t="shared" si="1055"/>
        <v>1</v>
      </c>
      <c r="BP337">
        <f t="shared" si="1056"/>
        <v>1</v>
      </c>
      <c r="BQ337">
        <f t="shared" si="1057"/>
        <v>1</v>
      </c>
      <c r="BR337">
        <f t="shared" si="1058"/>
        <v>1</v>
      </c>
      <c r="BS337">
        <f t="shared" si="1059"/>
        <v>1</v>
      </c>
      <c r="BT337">
        <f t="shared" si="1060"/>
        <v>1</v>
      </c>
      <c r="BU337">
        <f t="shared" si="1061"/>
        <v>1</v>
      </c>
      <c r="BV337">
        <f t="shared" si="1062"/>
        <v>1</v>
      </c>
      <c r="BW337">
        <f t="shared" si="1063"/>
        <v>1</v>
      </c>
      <c r="BX337">
        <f t="shared" si="1064"/>
        <v>1</v>
      </c>
      <c r="BY337">
        <f t="shared" si="1065"/>
        <v>1</v>
      </c>
      <c r="BZ337">
        <f t="shared" si="1066"/>
        <v>1</v>
      </c>
      <c r="CA337">
        <f t="shared" si="1067"/>
        <v>1</v>
      </c>
      <c r="CB337">
        <f t="shared" si="1068"/>
        <v>1</v>
      </c>
      <c r="CC337">
        <f t="shared" si="1069"/>
        <v>1</v>
      </c>
      <c r="CD337">
        <f t="shared" si="1070"/>
        <v>1</v>
      </c>
      <c r="CE337">
        <f t="shared" si="1071"/>
        <v>1</v>
      </c>
      <c r="CF337">
        <f t="shared" si="1072"/>
        <v>1</v>
      </c>
      <c r="CG337">
        <f t="shared" si="1073"/>
        <v>1</v>
      </c>
      <c r="CH337">
        <f t="shared" si="1074"/>
        <v>1</v>
      </c>
      <c r="CI337">
        <f t="shared" si="1075"/>
        <v>1</v>
      </c>
      <c r="CJ337">
        <f t="shared" si="1076"/>
        <v>1</v>
      </c>
      <c r="CK337">
        <f t="shared" si="1077"/>
        <v>1</v>
      </c>
      <c r="CL337">
        <f t="shared" si="1078"/>
        <v>1</v>
      </c>
      <c r="CM337">
        <f t="shared" si="1079"/>
        <v>1</v>
      </c>
      <c r="CN337">
        <f t="shared" si="1080"/>
        <v>1</v>
      </c>
      <c r="CO337">
        <f t="shared" si="1081"/>
        <v>1</v>
      </c>
      <c r="CP337">
        <f t="shared" si="1082"/>
        <v>1</v>
      </c>
      <c r="CQ337">
        <f t="shared" si="1083"/>
        <v>1</v>
      </c>
      <c r="CR337">
        <f t="shared" si="1084"/>
        <v>0</v>
      </c>
      <c r="CS337">
        <f t="shared" si="1085"/>
        <v>1</v>
      </c>
      <c r="CT337">
        <f t="shared" si="1086"/>
        <v>1</v>
      </c>
      <c r="CU337">
        <f t="shared" si="1087"/>
        <v>1</v>
      </c>
      <c r="CV337">
        <f t="shared" si="1088"/>
        <v>1</v>
      </c>
      <c r="CW337">
        <f t="shared" si="1089"/>
        <v>0</v>
      </c>
      <c r="CX337">
        <f t="shared" si="1090"/>
        <v>1</v>
      </c>
      <c r="CY337">
        <f t="shared" si="1091"/>
        <v>1</v>
      </c>
      <c r="CZ337">
        <f t="shared" si="1092"/>
        <v>1</v>
      </c>
      <c r="DA337">
        <f t="shared" si="1093"/>
        <v>1</v>
      </c>
      <c r="DB337">
        <f t="shared" si="1094"/>
        <v>1</v>
      </c>
      <c r="DC337">
        <f t="shared" si="1095"/>
        <v>1</v>
      </c>
      <c r="DD337">
        <f t="shared" si="1096"/>
        <v>1</v>
      </c>
      <c r="DE337">
        <f t="shared" si="1097"/>
        <v>1</v>
      </c>
      <c r="DF337">
        <f t="shared" si="1098"/>
        <v>1</v>
      </c>
      <c r="DG337">
        <f t="shared" si="1099"/>
        <v>1</v>
      </c>
      <c r="DH337" s="7">
        <f t="shared" si="1100"/>
        <v>0.15</v>
      </c>
      <c r="DI337" s="7">
        <f t="shared" si="1101"/>
        <v>0.15</v>
      </c>
      <c r="DJ337" s="7">
        <f t="shared" si="1102"/>
        <v>0.15</v>
      </c>
      <c r="DK337" s="7">
        <f t="shared" si="1103"/>
        <v>0.15</v>
      </c>
      <c r="DL337" s="7">
        <f t="shared" si="1104"/>
        <v>0.3</v>
      </c>
      <c r="DM337" s="7">
        <f t="shared" si="1105"/>
        <v>0.3</v>
      </c>
      <c r="DN337" s="7">
        <f t="shared" si="1106"/>
        <v>0.3</v>
      </c>
      <c r="DO337" s="7">
        <f t="shared" si="1107"/>
        <v>0.3</v>
      </c>
      <c r="DP337" s="7">
        <f>IF(MIN(Data[[#This Row],[¿El agente demuestra escucha activa durante la gestión?6]:[¿El agente parafrasea para confirmar entendimiento?9]])=0,0,30%)</f>
        <v>0.3</v>
      </c>
      <c r="DQ337" s="7">
        <f t="shared" si="1108"/>
        <v>0.3</v>
      </c>
      <c r="DR337" s="7">
        <f t="shared" si="1109"/>
        <v>0.3</v>
      </c>
      <c r="DS337" s="7">
        <f t="shared" si="1110"/>
        <v>0.3</v>
      </c>
      <c r="DT337" s="7">
        <f t="shared" si="1111"/>
        <v>0.3</v>
      </c>
      <c r="DU337" s="7">
        <f>IF(MIN(Data[[#This Row],[¿El agente adapta su comunicación al cliente?11]:[¿El agente utiliza el plural corporativo correctamente?14]])=0,0,30%)</f>
        <v>0.3</v>
      </c>
      <c r="DV337" s="7">
        <f t="shared" si="1112"/>
        <v>0.25</v>
      </c>
      <c r="DW337" s="7">
        <f t="shared" si="1113"/>
        <v>0.25</v>
      </c>
      <c r="DX337" s="7">
        <f t="shared" si="1114"/>
        <v>1</v>
      </c>
      <c r="DY337" s="7">
        <f t="shared" si="1115"/>
        <v>1</v>
      </c>
      <c r="DZ337" s="7">
        <f t="shared" si="1116"/>
        <v>1</v>
      </c>
      <c r="EA337" s="7">
        <f t="shared" si="1117"/>
        <v>1</v>
      </c>
      <c r="EB337" s="7">
        <f t="shared" si="1118"/>
        <v>1</v>
      </c>
      <c r="EC337" s="7">
        <f t="shared" si="1119"/>
        <v>1</v>
      </c>
      <c r="ED337" s="7">
        <f t="shared" si="1120"/>
        <v>1</v>
      </c>
      <c r="EE337" s="7">
        <f t="shared" si="1121"/>
        <v>1</v>
      </c>
      <c r="EF337" s="7">
        <f>IF(SUM(Data[[#This Row],[¿El agente presenta correctamente los beneficios del producto?23]:[¿El agente comunica beneficios emocionales al cliente?24]])=200%,100%,0%)</f>
        <v>1</v>
      </c>
      <c r="EG337" s="7">
        <f t="shared" si="1122"/>
        <v>1</v>
      </c>
      <c r="EH337" s="7">
        <f t="shared" si="1123"/>
        <v>1</v>
      </c>
      <c r="EI337" s="7">
        <f t="shared" si="1124"/>
        <v>1</v>
      </c>
      <c r="EJ337" s="7">
        <f t="shared" si="1125"/>
        <v>1</v>
      </c>
      <c r="EK337" s="7">
        <f t="shared" si="1126"/>
        <v>1</v>
      </c>
      <c r="EL337" s="7">
        <f>+Data[[#This Row],[¿El agente explica los términos y condiciones del servicio?28]]</f>
        <v>1</v>
      </c>
      <c r="EM337" s="7">
        <f t="shared" si="1127"/>
        <v>1</v>
      </c>
      <c r="EN337" s="7">
        <f>+Data[[#This Row],[¿El agente identifica correctamente la solicitud del cliente? 2]]</f>
        <v>1</v>
      </c>
      <c r="EO337" s="7">
        <f t="shared" si="1128"/>
        <v>1</v>
      </c>
      <c r="EP337" s="7">
        <f t="shared" si="1129"/>
        <v>1</v>
      </c>
      <c r="EQ337" s="7">
        <f t="shared" si="1130"/>
        <v>1</v>
      </c>
      <c r="ER337" s="7">
        <f t="shared" si="1131"/>
        <v>1</v>
      </c>
      <c r="ES337" s="7">
        <f t="shared" si="1132"/>
        <v>1</v>
      </c>
      <c r="ET337" s="7">
        <f t="shared" si="1133"/>
        <v>1</v>
      </c>
      <c r="EU337" s="7">
        <f t="shared" si="1134"/>
        <v>1</v>
      </c>
      <c r="EV337" s="7">
        <f t="shared" si="1135"/>
        <v>1</v>
      </c>
      <c r="EW337" s="7">
        <f t="shared" si="1136"/>
        <v>1</v>
      </c>
      <c r="EX337" s="7">
        <f t="shared" si="1137"/>
        <v>1</v>
      </c>
      <c r="EY337" s="7">
        <f t="shared" si="1138"/>
        <v>1</v>
      </c>
      <c r="EZ337" s="7">
        <f t="shared" si="1139"/>
        <v>1</v>
      </c>
      <c r="FA337" s="7">
        <f t="shared" si="1140"/>
        <v>0</v>
      </c>
      <c r="FB337" s="7">
        <f t="shared" si="1141"/>
        <v>0</v>
      </c>
      <c r="FC337" s="7">
        <f t="shared" si="1142"/>
        <v>0</v>
      </c>
      <c r="FD337" s="7">
        <f t="shared" si="1143"/>
        <v>0</v>
      </c>
      <c r="FE337" s="7">
        <f t="shared" si="1144"/>
        <v>1</v>
      </c>
      <c r="FF337" s="7">
        <f t="shared" si="1145"/>
        <v>1</v>
      </c>
      <c r="FG337" s="7">
        <f t="shared" si="1146"/>
        <v>1</v>
      </c>
      <c r="FH337" s="7">
        <f t="shared" si="1147"/>
        <v>1</v>
      </c>
      <c r="FI337" s="7">
        <f t="shared" si="1148"/>
        <v>0</v>
      </c>
      <c r="FJ337" s="7">
        <f t="shared" si="1149"/>
        <v>0</v>
      </c>
      <c r="FK337" s="7">
        <f t="shared" si="1150"/>
        <v>1</v>
      </c>
      <c r="FL337" s="7">
        <f>+Data[[#This Row],[¿El agente gestiona la oferta según la campaña vigente?48]]</f>
        <v>1</v>
      </c>
      <c r="FM337" s="7">
        <f t="shared" si="1151"/>
        <v>1</v>
      </c>
      <c r="FN337" s="7">
        <f t="shared" si="1152"/>
        <v>1</v>
      </c>
      <c r="FO337" s="7">
        <f t="shared" si="1153"/>
        <v>1</v>
      </c>
      <c r="FP337" s="7">
        <f t="shared" si="1154"/>
        <v>1</v>
      </c>
      <c r="FQ337" s="7">
        <f t="shared" si="1155"/>
        <v>1</v>
      </c>
      <c r="FR337" s="7">
        <f>+Data[[#This Row],[¿El agente registra correctamente todas las interacciones?52]]</f>
        <v>1</v>
      </c>
      <c r="FS337" s="7">
        <f t="shared" si="1156"/>
        <v>0</v>
      </c>
      <c r="FT337" s="7">
        <f t="shared" si="1157"/>
        <v>1</v>
      </c>
      <c r="FU337" s="7">
        <f>+Data[[#This Row],[¿El agente confirma la titularidad del cliente adecuadamente?53]]</f>
        <v>1</v>
      </c>
      <c r="FV337" s="242">
        <f t="shared" si="1158"/>
        <v>1</v>
      </c>
      <c r="FW337" s="242">
        <f t="shared" si="1159"/>
        <v>1</v>
      </c>
      <c r="FX337" s="7">
        <f t="shared" si="1160"/>
        <v>1</v>
      </c>
      <c r="FY337" s="242">
        <f t="shared" si="1161"/>
        <v>1</v>
      </c>
      <c r="FZ337" s="7">
        <f>+Data[[#This Row],[¿El agente evita compartir información sensible?56]]</f>
        <v>1</v>
      </c>
      <c r="GA337" s="7">
        <f t="shared" si="1162"/>
        <v>1</v>
      </c>
      <c r="GB337" s="7">
        <f t="shared" si="1163"/>
        <v>0.1</v>
      </c>
      <c r="GC337" s="7">
        <f t="shared" si="1164"/>
        <v>0</v>
      </c>
      <c r="GD337" s="234">
        <f t="shared" si="1165"/>
        <v>0</v>
      </c>
      <c r="GE337" s="234">
        <f t="shared" si="1166"/>
        <v>0.3</v>
      </c>
      <c r="GF337" s="7">
        <f t="shared" si="1167"/>
        <v>0.4</v>
      </c>
      <c r="GG337">
        <f>1</f>
        <v>1</v>
      </c>
      <c r="GH337">
        <f t="shared" si="1168"/>
        <v>1</v>
      </c>
      <c r="GI337" t="str">
        <f t="shared" si="1169"/>
        <v/>
      </c>
      <c r="GJ337" t="str">
        <f t="shared" si="1170"/>
        <v/>
      </c>
      <c r="GK337" t="str">
        <f t="shared" si="1171"/>
        <v/>
      </c>
      <c r="GN337" t="str">
        <f t="shared" si="1172"/>
        <v/>
      </c>
      <c r="GO337" t="str">
        <f t="shared" si="1173"/>
        <v/>
      </c>
      <c r="GP337" t="str">
        <f t="shared" si="1174"/>
        <v/>
      </c>
      <c r="GQ337" t="str">
        <f t="shared" si="1175"/>
        <v/>
      </c>
      <c r="GR337" t="str">
        <f t="shared" si="1176"/>
        <v/>
      </c>
      <c r="GS337" t="str">
        <f t="shared" si="1177"/>
        <v/>
      </c>
      <c r="GT337" t="str">
        <f t="shared" si="1178"/>
        <v/>
      </c>
      <c r="GU337" t="e">
        <f>IF(#REF!="No",#REF!,"")</f>
        <v>#REF!</v>
      </c>
      <c r="GV337" t="str">
        <f t="shared" si="1179"/>
        <v/>
      </c>
      <c r="GW337" t="str">
        <f t="shared" si="1180"/>
        <v/>
      </c>
      <c r="GX337" t="str">
        <f t="shared" si="1181"/>
        <v/>
      </c>
      <c r="GY337" t="str">
        <f t="shared" si="1182"/>
        <v/>
      </c>
      <c r="GZ337" t="str">
        <f t="shared" si="1183"/>
        <v/>
      </c>
      <c r="HA337" t="str">
        <f t="shared" si="1184"/>
        <v/>
      </c>
      <c r="HB337" t="str">
        <f t="shared" si="1185"/>
        <v/>
      </c>
      <c r="HC337" t="str">
        <f t="shared" si="1186"/>
        <v/>
      </c>
      <c r="HD337" t="str">
        <f t="shared" si="1187"/>
        <v/>
      </c>
      <c r="HE337" t="str">
        <f t="shared" si="1188"/>
        <v/>
      </c>
      <c r="HF337" t="str">
        <f t="shared" si="1189"/>
        <v/>
      </c>
      <c r="HG337" t="str">
        <f t="shared" si="1190"/>
        <v/>
      </c>
      <c r="HH337" t="str">
        <f t="shared" si="1191"/>
        <v/>
      </c>
      <c r="HI337" t="str">
        <f t="shared" si="1192"/>
        <v/>
      </c>
      <c r="HJ337" t="str">
        <f t="shared" si="1193"/>
        <v/>
      </c>
      <c r="HK337" t="str">
        <f t="shared" si="1194"/>
        <v/>
      </c>
      <c r="HL337" t="str">
        <f t="shared" si="1195"/>
        <v/>
      </c>
      <c r="HM337" t="str">
        <f t="shared" si="1196"/>
        <v/>
      </c>
      <c r="HN337" t="str">
        <f t="shared" si="1197"/>
        <v/>
      </c>
      <c r="HO337" t="str">
        <f t="shared" si="1198"/>
        <v/>
      </c>
      <c r="HP337" t="str">
        <f t="shared" si="1199"/>
        <v/>
      </c>
      <c r="HQ337" t="e">
        <f>IF(#REF!="No",#REF!,"")</f>
        <v>#REF!</v>
      </c>
      <c r="HR337" t="e">
        <f>IF(#REF!="No",#REF!,"")</f>
        <v>#REF!</v>
      </c>
      <c r="HS337" t="str">
        <f t="shared" si="1200"/>
        <v xml:space="preserve">¿El agente ofrece adecuadamente un producto adicional? </v>
      </c>
      <c r="HT337" t="str">
        <f t="shared" si="1201"/>
        <v/>
      </c>
      <c r="HU337" t="str">
        <f t="shared" si="1202"/>
        <v/>
      </c>
      <c r="HV337" t="str">
        <f t="shared" si="1203"/>
        <v/>
      </c>
      <c r="HW337" t="str">
        <f t="shared" si="1204"/>
        <v/>
      </c>
      <c r="HX337" t="str">
        <f t="shared" si="1205"/>
        <v xml:space="preserve">¿El agente maneja correctamente las objeciones del cliente? </v>
      </c>
      <c r="HY337" t="str">
        <f t="shared" si="1206"/>
        <v/>
      </c>
      <c r="HZ337" t="str">
        <f t="shared" si="1207"/>
        <v/>
      </c>
      <c r="IA337" t="str">
        <f t="shared" si="1208"/>
        <v/>
      </c>
      <c r="IB337" t="str">
        <f t="shared" si="1209"/>
        <v/>
      </c>
      <c r="IC337" t="str">
        <f t="shared" si="1210"/>
        <v/>
      </c>
      <c r="ID337" t="str">
        <f t="shared" si="1211"/>
        <v/>
      </c>
      <c r="IE337" t="str">
        <f t="shared" si="1212"/>
        <v/>
      </c>
      <c r="IF337" t="str">
        <f t="shared" si="1213"/>
        <v/>
      </c>
      <c r="IG337" t="str">
        <f t="shared" si="1214"/>
        <v/>
      </c>
      <c r="IH337" t="str">
        <f>A337&amp;" "&amp;F337&amp;" "&amp;Data[[#This Row],[mes]]</f>
        <v>Geraldine Isela Ovalles Pinto Outbound jun-26</v>
      </c>
      <c r="II337">
        <f t="shared" si="1050"/>
        <v>1</v>
      </c>
      <c r="IJ337">
        <f t="shared" si="1215"/>
        <v>1</v>
      </c>
      <c r="IK337">
        <f>IF(Data[[#This Row],[Muestra Critica]]&gt;0,Data[[#This Row],[Muestra Critica]],"")</f>
        <v>1</v>
      </c>
      <c r="IL337">
        <f>IF(IK337="","",COUNTIF($IK$3:$IK753,IK337))</f>
        <v>397</v>
      </c>
      <c r="IM337">
        <f t="shared" si="1216"/>
        <v>0</v>
      </c>
      <c r="IN337" t="str">
        <f t="shared" si="1217"/>
        <v>jun-26</v>
      </c>
      <c r="IS337" t="str">
        <f ca="1">IFERROR(_xlfn.XLOOKUP(A:A,HC!B:B,HC!E:E,,0),0)</f>
        <v>&gt; 60 dias</v>
      </c>
    </row>
    <row r="338" spans="1:253" ht="15.5">
      <c r="A338" s="235" t="s">
        <v>347</v>
      </c>
      <c r="B338" s="235">
        <v>66520492</v>
      </c>
      <c r="C338" s="236">
        <v>46195</v>
      </c>
      <c r="D338" s="235" t="s">
        <v>527</v>
      </c>
      <c r="E338" s="205" t="s">
        <v>431</v>
      </c>
      <c r="F338" s="235" t="s">
        <v>32</v>
      </c>
      <c r="G338" s="235" t="s">
        <v>436</v>
      </c>
      <c r="H338" s="235" t="s">
        <v>526</v>
      </c>
      <c r="I338" s="237" t="s">
        <v>447</v>
      </c>
      <c r="J338" s="78" t="s">
        <v>33</v>
      </c>
      <c r="K338" s="78" t="s">
        <v>33</v>
      </c>
      <c r="L338" s="78" t="s">
        <v>33</v>
      </c>
      <c r="M338" s="78" t="s">
        <v>33</v>
      </c>
      <c r="N338" s="78" t="s">
        <v>33</v>
      </c>
      <c r="O338" s="78" t="s">
        <v>33</v>
      </c>
      <c r="P338" s="78" t="s">
        <v>33</v>
      </c>
      <c r="Q338" s="78" t="s">
        <v>33</v>
      </c>
      <c r="R338" s="78" t="s">
        <v>33</v>
      </c>
      <c r="S338" s="78" t="s">
        <v>33</v>
      </c>
      <c r="T338" s="78" t="s">
        <v>33</v>
      </c>
      <c r="U338" s="78" t="s">
        <v>33</v>
      </c>
      <c r="V338" s="78" t="s">
        <v>33</v>
      </c>
      <c r="W338" s="78" t="s">
        <v>33</v>
      </c>
      <c r="X338" s="78" t="s">
        <v>33</v>
      </c>
      <c r="Y338" t="s">
        <v>33</v>
      </c>
      <c r="Z338" t="s">
        <v>33</v>
      </c>
      <c r="AA338" t="s">
        <v>33</v>
      </c>
      <c r="AB338" t="s">
        <v>33</v>
      </c>
      <c r="AC338" t="s">
        <v>33</v>
      </c>
      <c r="AD338" t="s">
        <v>33</v>
      </c>
      <c r="AE338" t="s">
        <v>33</v>
      </c>
      <c r="AF338" t="s">
        <v>33</v>
      </c>
      <c r="AG338" t="s">
        <v>33</v>
      </c>
      <c r="AH338" t="s">
        <v>33</v>
      </c>
      <c r="AI338" t="s">
        <v>33</v>
      </c>
      <c r="AJ338" t="s">
        <v>33</v>
      </c>
      <c r="AK338" t="s">
        <v>33</v>
      </c>
      <c r="AL338" t="s">
        <v>33</v>
      </c>
      <c r="AM338" t="s">
        <v>33</v>
      </c>
      <c r="AN338" t="s">
        <v>33</v>
      </c>
      <c r="AO338" t="s">
        <v>33</v>
      </c>
      <c r="AP338" t="s">
        <v>33</v>
      </c>
      <c r="AQ338" s="169" t="s">
        <v>33</v>
      </c>
      <c r="AR338" t="s">
        <v>33</v>
      </c>
      <c r="AS338" t="s">
        <v>33</v>
      </c>
      <c r="AT338" t="s">
        <v>33</v>
      </c>
      <c r="AU338" t="s">
        <v>33</v>
      </c>
      <c r="AV338" t="s">
        <v>34</v>
      </c>
      <c r="AW338" t="s">
        <v>34</v>
      </c>
      <c r="AX338" t="s">
        <v>33</v>
      </c>
      <c r="AY338" t="s">
        <v>33</v>
      </c>
      <c r="AZ338" t="s">
        <v>33</v>
      </c>
      <c r="BA338" t="s">
        <v>33</v>
      </c>
      <c r="BB338" t="s">
        <v>33</v>
      </c>
      <c r="BC338" t="s">
        <v>33</v>
      </c>
      <c r="BD338" t="s">
        <v>33</v>
      </c>
      <c r="BE338" t="s">
        <v>33</v>
      </c>
      <c r="BF338" t="s">
        <v>33</v>
      </c>
      <c r="BH338" s="233" t="str">
        <f>Data[[#This Row],[Tipo de Muestra]]</f>
        <v>Critica</v>
      </c>
      <c r="BK338">
        <f t="shared" si="1051"/>
        <v>1</v>
      </c>
      <c r="BL338">
        <f t="shared" si="1052"/>
        <v>1</v>
      </c>
      <c r="BM338">
        <f t="shared" si="1053"/>
        <v>1</v>
      </c>
      <c r="BN338">
        <f t="shared" si="1054"/>
        <v>1</v>
      </c>
      <c r="BO338">
        <f t="shared" si="1055"/>
        <v>1</v>
      </c>
      <c r="BP338">
        <f t="shared" si="1056"/>
        <v>1</v>
      </c>
      <c r="BQ338">
        <f t="shared" si="1057"/>
        <v>1</v>
      </c>
      <c r="BR338">
        <f t="shared" si="1058"/>
        <v>1</v>
      </c>
      <c r="BS338">
        <f t="shared" si="1059"/>
        <v>1</v>
      </c>
      <c r="BT338">
        <f t="shared" si="1060"/>
        <v>1</v>
      </c>
      <c r="BU338">
        <f t="shared" si="1061"/>
        <v>1</v>
      </c>
      <c r="BV338">
        <f t="shared" si="1062"/>
        <v>1</v>
      </c>
      <c r="BW338">
        <f t="shared" si="1063"/>
        <v>1</v>
      </c>
      <c r="BX338">
        <f t="shared" si="1064"/>
        <v>1</v>
      </c>
      <c r="BY338">
        <f t="shared" si="1065"/>
        <v>1</v>
      </c>
      <c r="BZ338">
        <f t="shared" si="1066"/>
        <v>1</v>
      </c>
      <c r="CA338">
        <f t="shared" si="1067"/>
        <v>1</v>
      </c>
      <c r="CB338">
        <f t="shared" si="1068"/>
        <v>1</v>
      </c>
      <c r="CC338">
        <f t="shared" si="1069"/>
        <v>1</v>
      </c>
      <c r="CD338">
        <f t="shared" si="1070"/>
        <v>1</v>
      </c>
      <c r="CE338">
        <f t="shared" si="1071"/>
        <v>1</v>
      </c>
      <c r="CF338">
        <f t="shared" si="1072"/>
        <v>1</v>
      </c>
      <c r="CG338">
        <f t="shared" si="1073"/>
        <v>1</v>
      </c>
      <c r="CH338">
        <f t="shared" si="1074"/>
        <v>1</v>
      </c>
      <c r="CI338">
        <f t="shared" si="1075"/>
        <v>1</v>
      </c>
      <c r="CJ338">
        <f t="shared" si="1076"/>
        <v>1</v>
      </c>
      <c r="CK338">
        <f t="shared" si="1077"/>
        <v>1</v>
      </c>
      <c r="CL338">
        <f t="shared" si="1078"/>
        <v>1</v>
      </c>
      <c r="CM338">
        <f t="shared" si="1079"/>
        <v>1</v>
      </c>
      <c r="CN338">
        <f t="shared" si="1080"/>
        <v>1</v>
      </c>
      <c r="CO338">
        <f t="shared" si="1081"/>
        <v>1</v>
      </c>
      <c r="CP338">
        <f t="shared" si="1082"/>
        <v>1</v>
      </c>
      <c r="CQ338">
        <f t="shared" si="1083"/>
        <v>1</v>
      </c>
      <c r="CR338">
        <f t="shared" si="1084"/>
        <v>1</v>
      </c>
      <c r="CS338">
        <f t="shared" si="1085"/>
        <v>1</v>
      </c>
      <c r="CT338">
        <f t="shared" si="1086"/>
        <v>1</v>
      </c>
      <c r="CU338">
        <f t="shared" si="1087"/>
        <v>1</v>
      </c>
      <c r="CV338">
        <f t="shared" si="1088"/>
        <v>0</v>
      </c>
      <c r="CW338">
        <f t="shared" si="1089"/>
        <v>0</v>
      </c>
      <c r="CX338">
        <f t="shared" si="1090"/>
        <v>1</v>
      </c>
      <c r="CY338">
        <f t="shared" si="1091"/>
        <v>1</v>
      </c>
      <c r="CZ338">
        <f t="shared" si="1092"/>
        <v>1</v>
      </c>
      <c r="DA338">
        <f t="shared" si="1093"/>
        <v>1</v>
      </c>
      <c r="DB338">
        <f t="shared" si="1094"/>
        <v>1</v>
      </c>
      <c r="DC338">
        <f t="shared" si="1095"/>
        <v>1</v>
      </c>
      <c r="DD338">
        <f t="shared" si="1096"/>
        <v>1</v>
      </c>
      <c r="DE338">
        <f t="shared" si="1097"/>
        <v>1</v>
      </c>
      <c r="DF338">
        <f t="shared" si="1098"/>
        <v>1</v>
      </c>
      <c r="DG338">
        <f t="shared" si="1099"/>
        <v>1</v>
      </c>
      <c r="DH338" s="7">
        <f t="shared" si="1100"/>
        <v>0.15</v>
      </c>
      <c r="DI338" s="7">
        <f t="shared" si="1101"/>
        <v>0.15</v>
      </c>
      <c r="DJ338" s="7">
        <f t="shared" si="1102"/>
        <v>0.15</v>
      </c>
      <c r="DK338" s="7">
        <f t="shared" si="1103"/>
        <v>0.15</v>
      </c>
      <c r="DL338" s="7">
        <f t="shared" si="1104"/>
        <v>0.3</v>
      </c>
      <c r="DM338" s="7">
        <f t="shared" si="1105"/>
        <v>0.3</v>
      </c>
      <c r="DN338" s="7">
        <f t="shared" si="1106"/>
        <v>0.3</v>
      </c>
      <c r="DO338" s="7">
        <f t="shared" si="1107"/>
        <v>0.3</v>
      </c>
      <c r="DP338" s="7">
        <f>IF(MIN(Data[[#This Row],[¿El agente demuestra escucha activa durante la gestión?6]:[¿El agente parafrasea para confirmar entendimiento?9]])=0,0,30%)</f>
        <v>0.3</v>
      </c>
      <c r="DQ338" s="7">
        <f t="shared" si="1108"/>
        <v>0.3</v>
      </c>
      <c r="DR338" s="7">
        <f t="shared" si="1109"/>
        <v>0.3</v>
      </c>
      <c r="DS338" s="7">
        <f t="shared" si="1110"/>
        <v>0.3</v>
      </c>
      <c r="DT338" s="7">
        <f t="shared" si="1111"/>
        <v>0.3</v>
      </c>
      <c r="DU338" s="7">
        <f>IF(MIN(Data[[#This Row],[¿El agente adapta su comunicación al cliente?11]:[¿El agente utiliza el plural corporativo correctamente?14]])=0,0,30%)</f>
        <v>0.3</v>
      </c>
      <c r="DV338" s="7">
        <f t="shared" si="1112"/>
        <v>0.25</v>
      </c>
      <c r="DW338" s="7">
        <f t="shared" si="1113"/>
        <v>0.25</v>
      </c>
      <c r="DX338" s="7">
        <f t="shared" si="1114"/>
        <v>1</v>
      </c>
      <c r="DY338" s="7">
        <f t="shared" si="1115"/>
        <v>1</v>
      </c>
      <c r="DZ338" s="7">
        <f t="shared" si="1116"/>
        <v>1</v>
      </c>
      <c r="EA338" s="7">
        <f t="shared" si="1117"/>
        <v>1</v>
      </c>
      <c r="EB338" s="7">
        <f t="shared" si="1118"/>
        <v>1</v>
      </c>
      <c r="EC338" s="7">
        <f t="shared" si="1119"/>
        <v>1</v>
      </c>
      <c r="ED338" s="7">
        <f t="shared" si="1120"/>
        <v>1</v>
      </c>
      <c r="EE338" s="7">
        <f t="shared" si="1121"/>
        <v>1</v>
      </c>
      <c r="EF338" s="7">
        <f>IF(SUM(Data[[#This Row],[¿El agente presenta correctamente los beneficios del producto?23]:[¿El agente comunica beneficios emocionales al cliente?24]])=200%,100%,0%)</f>
        <v>1</v>
      </c>
      <c r="EG338" s="7">
        <f t="shared" si="1122"/>
        <v>1</v>
      </c>
      <c r="EH338" s="7">
        <f t="shared" si="1123"/>
        <v>1</v>
      </c>
      <c r="EI338" s="7">
        <f t="shared" si="1124"/>
        <v>1</v>
      </c>
      <c r="EJ338" s="7">
        <f t="shared" si="1125"/>
        <v>1</v>
      </c>
      <c r="EK338" s="7">
        <f t="shared" si="1126"/>
        <v>1</v>
      </c>
      <c r="EL338" s="7">
        <f>+Data[[#This Row],[¿El agente explica los términos y condiciones del servicio?28]]</f>
        <v>1</v>
      </c>
      <c r="EM338" s="7">
        <f t="shared" si="1127"/>
        <v>1</v>
      </c>
      <c r="EN338" s="7">
        <f>+Data[[#This Row],[¿El agente identifica correctamente la solicitud del cliente? 2]]</f>
        <v>1</v>
      </c>
      <c r="EO338" s="7">
        <f t="shared" si="1128"/>
        <v>1</v>
      </c>
      <c r="EP338" s="7">
        <f t="shared" si="1129"/>
        <v>1</v>
      </c>
      <c r="EQ338" s="7">
        <f t="shared" si="1130"/>
        <v>1</v>
      </c>
      <c r="ER338" s="7">
        <f t="shared" si="1131"/>
        <v>1</v>
      </c>
      <c r="ES338" s="7">
        <f t="shared" si="1132"/>
        <v>1</v>
      </c>
      <c r="ET338" s="7">
        <f t="shared" si="1133"/>
        <v>1</v>
      </c>
      <c r="EU338" s="7">
        <f t="shared" si="1134"/>
        <v>1</v>
      </c>
      <c r="EV338" s="7">
        <f t="shared" si="1135"/>
        <v>1</v>
      </c>
      <c r="EW338" s="7">
        <f t="shared" si="1136"/>
        <v>1</v>
      </c>
      <c r="EX338" s="7">
        <f t="shared" si="1137"/>
        <v>1</v>
      </c>
      <c r="EY338" s="7">
        <f t="shared" si="1138"/>
        <v>1</v>
      </c>
      <c r="EZ338" s="7">
        <f t="shared" si="1139"/>
        <v>1</v>
      </c>
      <c r="FA338" s="7">
        <f t="shared" si="1140"/>
        <v>1</v>
      </c>
      <c r="FB338" s="7">
        <f t="shared" si="1141"/>
        <v>1</v>
      </c>
      <c r="FC338" s="7">
        <f t="shared" si="1142"/>
        <v>1</v>
      </c>
      <c r="FD338" s="7">
        <f t="shared" si="1143"/>
        <v>1</v>
      </c>
      <c r="FE338" s="7">
        <f t="shared" si="1144"/>
        <v>1</v>
      </c>
      <c r="FF338" s="7">
        <f t="shared" si="1145"/>
        <v>1</v>
      </c>
      <c r="FG338" s="7">
        <f t="shared" si="1146"/>
        <v>1</v>
      </c>
      <c r="FH338" s="7">
        <f t="shared" si="1147"/>
        <v>0</v>
      </c>
      <c r="FI338" s="7">
        <f t="shared" si="1148"/>
        <v>0</v>
      </c>
      <c r="FJ338" s="7">
        <f t="shared" si="1149"/>
        <v>0</v>
      </c>
      <c r="FK338" s="7">
        <f t="shared" si="1150"/>
        <v>1</v>
      </c>
      <c r="FL338" s="7">
        <f>+Data[[#This Row],[¿El agente gestiona la oferta según la campaña vigente?48]]</f>
        <v>1</v>
      </c>
      <c r="FM338" s="7">
        <f t="shared" si="1151"/>
        <v>1</v>
      </c>
      <c r="FN338" s="7">
        <f t="shared" si="1152"/>
        <v>1</v>
      </c>
      <c r="FO338" s="7">
        <f t="shared" si="1153"/>
        <v>1</v>
      </c>
      <c r="FP338" s="7">
        <f t="shared" si="1154"/>
        <v>1</v>
      </c>
      <c r="FQ338" s="7">
        <f t="shared" si="1155"/>
        <v>1</v>
      </c>
      <c r="FR338" s="7">
        <f>+Data[[#This Row],[¿El agente registra correctamente todas las interacciones?52]]</f>
        <v>1</v>
      </c>
      <c r="FS338" s="7">
        <f t="shared" si="1156"/>
        <v>0</v>
      </c>
      <c r="FT338" s="7">
        <f t="shared" si="1157"/>
        <v>1</v>
      </c>
      <c r="FU338" s="7">
        <f>+Data[[#This Row],[¿El agente confirma la titularidad del cliente adecuadamente?53]]</f>
        <v>1</v>
      </c>
      <c r="FV338" s="242">
        <f t="shared" si="1158"/>
        <v>1</v>
      </c>
      <c r="FW338" s="242">
        <f t="shared" si="1159"/>
        <v>1</v>
      </c>
      <c r="FX338" s="7">
        <f t="shared" si="1160"/>
        <v>1</v>
      </c>
      <c r="FY338" s="242">
        <f t="shared" si="1161"/>
        <v>1</v>
      </c>
      <c r="FZ338" s="7">
        <f>+Data[[#This Row],[¿El agente evita compartir información sensible?56]]</f>
        <v>1</v>
      </c>
      <c r="GA338" s="7">
        <f t="shared" si="1162"/>
        <v>1</v>
      </c>
      <c r="GB338" s="7">
        <f t="shared" si="1163"/>
        <v>0.1</v>
      </c>
      <c r="GC338" s="7">
        <f t="shared" si="1164"/>
        <v>0.3</v>
      </c>
      <c r="GD338" s="234">
        <f t="shared" si="1165"/>
        <v>0</v>
      </c>
      <c r="GE338" s="234">
        <f t="shared" si="1166"/>
        <v>0.3</v>
      </c>
      <c r="GF338" s="7">
        <f t="shared" si="1167"/>
        <v>0.7</v>
      </c>
      <c r="GG338">
        <f>1</f>
        <v>1</v>
      </c>
      <c r="GH338">
        <f t="shared" si="1168"/>
        <v>1</v>
      </c>
      <c r="GI338" t="str">
        <f t="shared" si="1169"/>
        <v/>
      </c>
      <c r="GJ338" t="str">
        <f t="shared" si="1170"/>
        <v/>
      </c>
      <c r="GK338" t="str">
        <f t="shared" si="1171"/>
        <v/>
      </c>
      <c r="GN338" t="str">
        <f t="shared" si="1172"/>
        <v/>
      </c>
      <c r="GO338" t="str">
        <f t="shared" si="1173"/>
        <v/>
      </c>
      <c r="GP338" t="str">
        <f t="shared" si="1174"/>
        <v/>
      </c>
      <c r="GQ338" t="str">
        <f t="shared" si="1175"/>
        <v/>
      </c>
      <c r="GR338" t="str">
        <f t="shared" si="1176"/>
        <v/>
      </c>
      <c r="GS338" t="str">
        <f t="shared" si="1177"/>
        <v/>
      </c>
      <c r="GT338" t="str">
        <f t="shared" si="1178"/>
        <v/>
      </c>
      <c r="GU338" t="e">
        <f>IF(#REF!="No",#REF!,"")</f>
        <v>#REF!</v>
      </c>
      <c r="GV338" t="str">
        <f t="shared" si="1179"/>
        <v/>
      </c>
      <c r="GW338" t="str">
        <f t="shared" si="1180"/>
        <v/>
      </c>
      <c r="GX338" t="str">
        <f t="shared" si="1181"/>
        <v/>
      </c>
      <c r="GY338" t="str">
        <f t="shared" si="1182"/>
        <v/>
      </c>
      <c r="GZ338" t="str">
        <f t="shared" si="1183"/>
        <v/>
      </c>
      <c r="HA338" t="str">
        <f t="shared" si="1184"/>
        <v/>
      </c>
      <c r="HB338" t="str">
        <f t="shared" si="1185"/>
        <v/>
      </c>
      <c r="HC338" t="str">
        <f t="shared" si="1186"/>
        <v/>
      </c>
      <c r="HD338" t="str">
        <f t="shared" si="1187"/>
        <v/>
      </c>
      <c r="HE338" t="str">
        <f t="shared" si="1188"/>
        <v/>
      </c>
      <c r="HF338" t="str">
        <f t="shared" si="1189"/>
        <v/>
      </c>
      <c r="HG338" t="str">
        <f t="shared" si="1190"/>
        <v/>
      </c>
      <c r="HH338" t="str">
        <f t="shared" si="1191"/>
        <v/>
      </c>
      <c r="HI338" t="str">
        <f t="shared" si="1192"/>
        <v/>
      </c>
      <c r="HJ338" t="str">
        <f t="shared" si="1193"/>
        <v/>
      </c>
      <c r="HK338" t="str">
        <f t="shared" si="1194"/>
        <v/>
      </c>
      <c r="HL338" t="str">
        <f t="shared" si="1195"/>
        <v/>
      </c>
      <c r="HM338" t="str">
        <f t="shared" si="1196"/>
        <v/>
      </c>
      <c r="HN338" t="str">
        <f t="shared" si="1197"/>
        <v/>
      </c>
      <c r="HO338" t="str">
        <f t="shared" si="1198"/>
        <v/>
      </c>
      <c r="HP338" t="str">
        <f t="shared" si="1199"/>
        <v/>
      </c>
      <c r="HQ338" t="e">
        <f>IF(#REF!="No",#REF!,"")</f>
        <v>#REF!</v>
      </c>
      <c r="HR338" t="e">
        <f>IF(#REF!="No",#REF!,"")</f>
        <v>#REF!</v>
      </c>
      <c r="HS338" t="str">
        <f t="shared" si="1200"/>
        <v/>
      </c>
      <c r="HT338" t="str">
        <f t="shared" si="1201"/>
        <v/>
      </c>
      <c r="HU338" t="str">
        <f t="shared" si="1202"/>
        <v/>
      </c>
      <c r="HV338" t="str">
        <f t="shared" si="1203"/>
        <v/>
      </c>
      <c r="HW338" t="str">
        <f t="shared" si="1204"/>
        <v xml:space="preserve">¿El agente realiza seguimiento adecuado al caso o solicitud? </v>
      </c>
      <c r="HX338" t="str">
        <f t="shared" si="1205"/>
        <v xml:space="preserve">¿El agente maneja correctamente las objeciones del cliente? </v>
      </c>
      <c r="HY338" t="str">
        <f t="shared" si="1206"/>
        <v/>
      </c>
      <c r="HZ338" t="str">
        <f t="shared" si="1207"/>
        <v/>
      </c>
      <c r="IA338" t="str">
        <f t="shared" si="1208"/>
        <v/>
      </c>
      <c r="IB338" t="str">
        <f t="shared" si="1209"/>
        <v/>
      </c>
      <c r="IC338" t="str">
        <f t="shared" si="1210"/>
        <v/>
      </c>
      <c r="ID338" t="str">
        <f t="shared" si="1211"/>
        <v/>
      </c>
      <c r="IE338" t="str">
        <f t="shared" si="1212"/>
        <v/>
      </c>
      <c r="IF338" t="str">
        <f t="shared" si="1213"/>
        <v/>
      </c>
      <c r="IG338" t="str">
        <f t="shared" si="1214"/>
        <v/>
      </c>
      <c r="IH338" t="str">
        <f>A338&amp;" "&amp;F338&amp;" "&amp;Data[[#This Row],[mes]]</f>
        <v>Milen Dayanis Julio De La Cruz Outbound jun-26</v>
      </c>
      <c r="II338">
        <f t="shared" si="1050"/>
        <v>1</v>
      </c>
      <c r="IJ338">
        <f t="shared" si="1215"/>
        <v>1</v>
      </c>
      <c r="IK338">
        <f>IF(Data[[#This Row],[Muestra Critica]]&gt;0,Data[[#This Row],[Muestra Critica]],"")</f>
        <v>1</v>
      </c>
      <c r="IL338">
        <f>IF(IK338="","",COUNTIF($IK$3:$IK754,IK338))</f>
        <v>397</v>
      </c>
      <c r="IM338">
        <f t="shared" si="1216"/>
        <v>0</v>
      </c>
      <c r="IN338" t="str">
        <f t="shared" si="1217"/>
        <v>jun-26</v>
      </c>
      <c r="IS338" t="str">
        <f ca="1">IFERROR(_xlfn.XLOOKUP(A:A,HC!B:B,HC!E:E,,0),0)</f>
        <v>&gt; 60 dias</v>
      </c>
    </row>
    <row r="339" spans="1:253" ht="15.5">
      <c r="A339" s="235" t="s">
        <v>348</v>
      </c>
      <c r="B339" s="235">
        <v>66763537</v>
      </c>
      <c r="C339" s="236">
        <v>46195</v>
      </c>
      <c r="D339" s="235" t="s">
        <v>527</v>
      </c>
      <c r="E339" s="205" t="s">
        <v>431</v>
      </c>
      <c r="F339" s="235" t="s">
        <v>32</v>
      </c>
      <c r="G339" s="235" t="s">
        <v>436</v>
      </c>
      <c r="H339" s="235" t="s">
        <v>526</v>
      </c>
      <c r="I339" s="237" t="s">
        <v>447</v>
      </c>
      <c r="J339" s="78" t="s">
        <v>33</v>
      </c>
      <c r="K339" s="78" t="s">
        <v>33</v>
      </c>
      <c r="L339" s="78" t="s">
        <v>33</v>
      </c>
      <c r="M339" s="78" t="s">
        <v>33</v>
      </c>
      <c r="N339" s="78" t="s">
        <v>33</v>
      </c>
      <c r="O339" s="78" t="s">
        <v>33</v>
      </c>
      <c r="P339" s="78" t="s">
        <v>33</v>
      </c>
      <c r="Q339" s="78" t="s">
        <v>33</v>
      </c>
      <c r="R339" s="78" t="s">
        <v>33</v>
      </c>
      <c r="S339" s="78" t="s">
        <v>33</v>
      </c>
      <c r="T339" s="78" t="s">
        <v>33</v>
      </c>
      <c r="U339" s="78" t="s">
        <v>33</v>
      </c>
      <c r="V339" s="78" t="s">
        <v>33</v>
      </c>
      <c r="W339" s="78" t="s">
        <v>33</v>
      </c>
      <c r="X339" s="78" t="s">
        <v>33</v>
      </c>
      <c r="Y339" t="s">
        <v>33</v>
      </c>
      <c r="Z339" t="s">
        <v>33</v>
      </c>
      <c r="AA339" t="s">
        <v>33</v>
      </c>
      <c r="AB339" t="s">
        <v>33</v>
      </c>
      <c r="AC339" t="s">
        <v>33</v>
      </c>
      <c r="AD339" t="s">
        <v>33</v>
      </c>
      <c r="AE339" t="s">
        <v>33</v>
      </c>
      <c r="AF339" t="s">
        <v>33</v>
      </c>
      <c r="AG339" t="s">
        <v>33</v>
      </c>
      <c r="AH339" t="s">
        <v>33</v>
      </c>
      <c r="AI339" t="s">
        <v>33</v>
      </c>
      <c r="AJ339" t="s">
        <v>33</v>
      </c>
      <c r="AK339" t="s">
        <v>33</v>
      </c>
      <c r="AL339" t="s">
        <v>33</v>
      </c>
      <c r="AM339" t="s">
        <v>33</v>
      </c>
      <c r="AN339" t="s">
        <v>33</v>
      </c>
      <c r="AO339" t="s">
        <v>33</v>
      </c>
      <c r="AP339" t="s">
        <v>33</v>
      </c>
      <c r="AQ339" s="169" t="s">
        <v>33</v>
      </c>
      <c r="AR339" t="s">
        <v>33</v>
      </c>
      <c r="AS339" t="s">
        <v>34</v>
      </c>
      <c r="AT339" t="s">
        <v>33</v>
      </c>
      <c r="AU339" t="s">
        <v>33</v>
      </c>
      <c r="AV339" t="s">
        <v>33</v>
      </c>
      <c r="AW339" t="s">
        <v>33</v>
      </c>
      <c r="AX339" t="s">
        <v>33</v>
      </c>
      <c r="AY339" t="s">
        <v>33</v>
      </c>
      <c r="AZ339" t="s">
        <v>33</v>
      </c>
      <c r="BA339" t="s">
        <v>33</v>
      </c>
      <c r="BB339" t="s">
        <v>33</v>
      </c>
      <c r="BC339" t="s">
        <v>33</v>
      </c>
      <c r="BD339" t="s">
        <v>33</v>
      </c>
      <c r="BE339" t="s">
        <v>33</v>
      </c>
      <c r="BF339" t="s">
        <v>33</v>
      </c>
      <c r="BH339" s="233" t="str">
        <f>Data[[#This Row],[Tipo de Muestra]]</f>
        <v>Critica</v>
      </c>
      <c r="BK339">
        <f t="shared" si="1051"/>
        <v>1</v>
      </c>
      <c r="BL339">
        <f t="shared" si="1052"/>
        <v>1</v>
      </c>
      <c r="BM339">
        <f t="shared" si="1053"/>
        <v>1</v>
      </c>
      <c r="BN339">
        <f t="shared" si="1054"/>
        <v>1</v>
      </c>
      <c r="BO339">
        <f t="shared" si="1055"/>
        <v>1</v>
      </c>
      <c r="BP339">
        <f t="shared" si="1056"/>
        <v>1</v>
      </c>
      <c r="BQ339">
        <f t="shared" si="1057"/>
        <v>1</v>
      </c>
      <c r="BR339">
        <f t="shared" si="1058"/>
        <v>1</v>
      </c>
      <c r="BS339">
        <f t="shared" si="1059"/>
        <v>1</v>
      </c>
      <c r="BT339">
        <f t="shared" si="1060"/>
        <v>1</v>
      </c>
      <c r="BU339">
        <f t="shared" si="1061"/>
        <v>1</v>
      </c>
      <c r="BV339">
        <f t="shared" si="1062"/>
        <v>1</v>
      </c>
      <c r="BW339">
        <f t="shared" si="1063"/>
        <v>1</v>
      </c>
      <c r="BX339">
        <f t="shared" si="1064"/>
        <v>1</v>
      </c>
      <c r="BY339">
        <f t="shared" si="1065"/>
        <v>1</v>
      </c>
      <c r="BZ339">
        <f t="shared" si="1066"/>
        <v>1</v>
      </c>
      <c r="CA339">
        <f t="shared" si="1067"/>
        <v>1</v>
      </c>
      <c r="CB339">
        <f t="shared" si="1068"/>
        <v>1</v>
      </c>
      <c r="CC339">
        <f t="shared" si="1069"/>
        <v>1</v>
      </c>
      <c r="CD339">
        <f t="shared" si="1070"/>
        <v>1</v>
      </c>
      <c r="CE339">
        <f t="shared" si="1071"/>
        <v>1</v>
      </c>
      <c r="CF339">
        <f t="shared" si="1072"/>
        <v>1</v>
      </c>
      <c r="CG339">
        <f t="shared" si="1073"/>
        <v>1</v>
      </c>
      <c r="CH339">
        <f t="shared" si="1074"/>
        <v>1</v>
      </c>
      <c r="CI339">
        <f t="shared" si="1075"/>
        <v>1</v>
      </c>
      <c r="CJ339">
        <f t="shared" si="1076"/>
        <v>1</v>
      </c>
      <c r="CK339">
        <f t="shared" si="1077"/>
        <v>1</v>
      </c>
      <c r="CL339">
        <f t="shared" si="1078"/>
        <v>1</v>
      </c>
      <c r="CM339">
        <f t="shared" si="1079"/>
        <v>1</v>
      </c>
      <c r="CN339">
        <f t="shared" si="1080"/>
        <v>1</v>
      </c>
      <c r="CO339">
        <f t="shared" si="1081"/>
        <v>1</v>
      </c>
      <c r="CP339">
        <f t="shared" si="1082"/>
        <v>1</v>
      </c>
      <c r="CQ339">
        <f t="shared" si="1083"/>
        <v>1</v>
      </c>
      <c r="CR339">
        <f t="shared" si="1084"/>
        <v>1</v>
      </c>
      <c r="CS339">
        <f t="shared" si="1085"/>
        <v>0</v>
      </c>
      <c r="CT339">
        <f t="shared" si="1086"/>
        <v>1</v>
      </c>
      <c r="CU339">
        <f t="shared" si="1087"/>
        <v>1</v>
      </c>
      <c r="CV339">
        <f t="shared" si="1088"/>
        <v>1</v>
      </c>
      <c r="CW339">
        <f t="shared" si="1089"/>
        <v>1</v>
      </c>
      <c r="CX339">
        <f t="shared" si="1090"/>
        <v>1</v>
      </c>
      <c r="CY339">
        <f t="shared" si="1091"/>
        <v>1</v>
      </c>
      <c r="CZ339">
        <f t="shared" si="1092"/>
        <v>1</v>
      </c>
      <c r="DA339">
        <f t="shared" si="1093"/>
        <v>1</v>
      </c>
      <c r="DB339">
        <f t="shared" si="1094"/>
        <v>1</v>
      </c>
      <c r="DC339">
        <f t="shared" si="1095"/>
        <v>1</v>
      </c>
      <c r="DD339">
        <f t="shared" si="1096"/>
        <v>1</v>
      </c>
      <c r="DE339">
        <f t="shared" si="1097"/>
        <v>1</v>
      </c>
      <c r="DF339">
        <f t="shared" si="1098"/>
        <v>1</v>
      </c>
      <c r="DG339">
        <f t="shared" si="1099"/>
        <v>1</v>
      </c>
      <c r="DH339" s="7">
        <f t="shared" si="1100"/>
        <v>0.15</v>
      </c>
      <c r="DI339" s="7">
        <f t="shared" si="1101"/>
        <v>0.15</v>
      </c>
      <c r="DJ339" s="7">
        <f t="shared" si="1102"/>
        <v>0.15</v>
      </c>
      <c r="DK339" s="7">
        <f t="shared" si="1103"/>
        <v>0.15</v>
      </c>
      <c r="DL339" s="7">
        <f t="shared" si="1104"/>
        <v>0.3</v>
      </c>
      <c r="DM339" s="7">
        <f t="shared" si="1105"/>
        <v>0.3</v>
      </c>
      <c r="DN339" s="7">
        <f t="shared" si="1106"/>
        <v>0.3</v>
      </c>
      <c r="DO339" s="7">
        <f t="shared" si="1107"/>
        <v>0.3</v>
      </c>
      <c r="DP339" s="7">
        <f>IF(MIN(Data[[#This Row],[¿El agente demuestra escucha activa durante la gestión?6]:[¿El agente parafrasea para confirmar entendimiento?9]])=0,0,30%)</f>
        <v>0.3</v>
      </c>
      <c r="DQ339" s="7">
        <f t="shared" si="1108"/>
        <v>0.3</v>
      </c>
      <c r="DR339" s="7">
        <f t="shared" si="1109"/>
        <v>0.3</v>
      </c>
      <c r="DS339" s="7">
        <f t="shared" si="1110"/>
        <v>0.3</v>
      </c>
      <c r="DT339" s="7">
        <f t="shared" si="1111"/>
        <v>0.3</v>
      </c>
      <c r="DU339" s="7">
        <f>IF(MIN(Data[[#This Row],[¿El agente adapta su comunicación al cliente?11]:[¿El agente utiliza el plural corporativo correctamente?14]])=0,0,30%)</f>
        <v>0.3</v>
      </c>
      <c r="DV339" s="7">
        <f t="shared" si="1112"/>
        <v>0.25</v>
      </c>
      <c r="DW339" s="7">
        <f t="shared" si="1113"/>
        <v>0.25</v>
      </c>
      <c r="DX339" s="7">
        <f t="shared" si="1114"/>
        <v>1</v>
      </c>
      <c r="DY339" s="7">
        <f t="shared" si="1115"/>
        <v>1</v>
      </c>
      <c r="DZ339" s="7">
        <f t="shared" si="1116"/>
        <v>1</v>
      </c>
      <c r="EA339" s="7">
        <f t="shared" si="1117"/>
        <v>1</v>
      </c>
      <c r="EB339" s="7">
        <f t="shared" si="1118"/>
        <v>1</v>
      </c>
      <c r="EC339" s="7">
        <f t="shared" si="1119"/>
        <v>1</v>
      </c>
      <c r="ED339" s="7">
        <f t="shared" si="1120"/>
        <v>1</v>
      </c>
      <c r="EE339" s="7">
        <f t="shared" si="1121"/>
        <v>1</v>
      </c>
      <c r="EF339" s="7">
        <f>IF(SUM(Data[[#This Row],[¿El agente presenta correctamente los beneficios del producto?23]:[¿El agente comunica beneficios emocionales al cliente?24]])=200%,100%,0%)</f>
        <v>1</v>
      </c>
      <c r="EG339" s="7">
        <f t="shared" si="1122"/>
        <v>1</v>
      </c>
      <c r="EH339" s="7">
        <f t="shared" si="1123"/>
        <v>1</v>
      </c>
      <c r="EI339" s="7">
        <f t="shared" si="1124"/>
        <v>1</v>
      </c>
      <c r="EJ339" s="7">
        <f t="shared" si="1125"/>
        <v>1</v>
      </c>
      <c r="EK339" s="7">
        <f t="shared" si="1126"/>
        <v>1</v>
      </c>
      <c r="EL339" s="7">
        <f>+Data[[#This Row],[¿El agente explica los términos y condiciones del servicio?28]]</f>
        <v>1</v>
      </c>
      <c r="EM339" s="7">
        <f t="shared" si="1127"/>
        <v>1</v>
      </c>
      <c r="EN339" s="7">
        <f>+Data[[#This Row],[¿El agente identifica correctamente la solicitud del cliente? 2]]</f>
        <v>1</v>
      </c>
      <c r="EO339" s="7">
        <f t="shared" si="1128"/>
        <v>1</v>
      </c>
      <c r="EP339" s="7">
        <f t="shared" si="1129"/>
        <v>1</v>
      </c>
      <c r="EQ339" s="7">
        <f t="shared" si="1130"/>
        <v>1</v>
      </c>
      <c r="ER339" s="7">
        <f t="shared" si="1131"/>
        <v>1</v>
      </c>
      <c r="ES339" s="7">
        <f t="shared" si="1132"/>
        <v>1</v>
      </c>
      <c r="ET339" s="7">
        <f t="shared" si="1133"/>
        <v>1</v>
      </c>
      <c r="EU339" s="7">
        <f t="shared" si="1134"/>
        <v>1</v>
      </c>
      <c r="EV339" s="7">
        <f t="shared" si="1135"/>
        <v>1</v>
      </c>
      <c r="EW339" s="7">
        <f t="shared" si="1136"/>
        <v>1</v>
      </c>
      <c r="EX339" s="7">
        <f t="shared" si="1137"/>
        <v>1</v>
      </c>
      <c r="EY339" s="7">
        <f t="shared" si="1138"/>
        <v>1</v>
      </c>
      <c r="EZ339" s="7">
        <f t="shared" si="1139"/>
        <v>1</v>
      </c>
      <c r="FA339" s="7">
        <f t="shared" si="1140"/>
        <v>1</v>
      </c>
      <c r="FB339" s="7">
        <f t="shared" si="1141"/>
        <v>1</v>
      </c>
      <c r="FC339" s="7">
        <f t="shared" si="1142"/>
        <v>1</v>
      </c>
      <c r="FD339" s="7">
        <f t="shared" si="1143"/>
        <v>1</v>
      </c>
      <c r="FE339" s="7">
        <f t="shared" si="1144"/>
        <v>0</v>
      </c>
      <c r="FF339" s="7">
        <f t="shared" si="1145"/>
        <v>1</v>
      </c>
      <c r="FG339" s="7">
        <f t="shared" si="1146"/>
        <v>1</v>
      </c>
      <c r="FH339" s="7">
        <f t="shared" si="1147"/>
        <v>1</v>
      </c>
      <c r="FI339" s="7">
        <f t="shared" si="1148"/>
        <v>1</v>
      </c>
      <c r="FJ339" s="7">
        <f t="shared" si="1149"/>
        <v>0</v>
      </c>
      <c r="FK339" s="7">
        <f t="shared" si="1150"/>
        <v>1</v>
      </c>
      <c r="FL339" s="7">
        <f>+Data[[#This Row],[¿El agente gestiona la oferta según la campaña vigente?48]]</f>
        <v>1</v>
      </c>
      <c r="FM339" s="7">
        <f t="shared" si="1151"/>
        <v>1</v>
      </c>
      <c r="FN339" s="7">
        <f t="shared" si="1152"/>
        <v>1</v>
      </c>
      <c r="FO339" s="7">
        <f t="shared" si="1153"/>
        <v>1</v>
      </c>
      <c r="FP339" s="7">
        <f t="shared" si="1154"/>
        <v>1</v>
      </c>
      <c r="FQ339" s="7">
        <f t="shared" si="1155"/>
        <v>1</v>
      </c>
      <c r="FR339" s="7">
        <f>+Data[[#This Row],[¿El agente registra correctamente todas las interacciones?52]]</f>
        <v>1</v>
      </c>
      <c r="FS339" s="7">
        <f t="shared" si="1156"/>
        <v>0</v>
      </c>
      <c r="FT339" s="7">
        <f t="shared" si="1157"/>
        <v>1</v>
      </c>
      <c r="FU339" s="7">
        <f>+Data[[#This Row],[¿El agente confirma la titularidad del cliente adecuadamente?53]]</f>
        <v>1</v>
      </c>
      <c r="FV339" s="242">
        <f t="shared" si="1158"/>
        <v>1</v>
      </c>
      <c r="FW339" s="242">
        <f t="shared" si="1159"/>
        <v>1</v>
      </c>
      <c r="FX339" s="7">
        <f t="shared" si="1160"/>
        <v>1</v>
      </c>
      <c r="FY339" s="242">
        <f t="shared" si="1161"/>
        <v>1</v>
      </c>
      <c r="FZ339" s="7">
        <f>+Data[[#This Row],[¿El agente evita compartir información sensible?56]]</f>
        <v>1</v>
      </c>
      <c r="GA339" s="7">
        <f t="shared" si="1162"/>
        <v>1</v>
      </c>
      <c r="GB339" s="7">
        <f t="shared" si="1163"/>
        <v>0.1</v>
      </c>
      <c r="GC339" s="7">
        <f t="shared" si="1164"/>
        <v>0.3</v>
      </c>
      <c r="GD339" s="234">
        <f t="shared" si="1165"/>
        <v>0</v>
      </c>
      <c r="GE339" s="234">
        <f t="shared" si="1166"/>
        <v>0.3</v>
      </c>
      <c r="GF339" s="7">
        <f t="shared" si="1167"/>
        <v>0.7</v>
      </c>
      <c r="GG339">
        <f>1</f>
        <v>1</v>
      </c>
      <c r="GH339">
        <f t="shared" si="1168"/>
        <v>1</v>
      </c>
      <c r="GI339" t="str">
        <f t="shared" si="1169"/>
        <v/>
      </c>
      <c r="GJ339" t="str">
        <f t="shared" si="1170"/>
        <v/>
      </c>
      <c r="GK339" t="str">
        <f t="shared" si="1171"/>
        <v/>
      </c>
      <c r="GN339" t="str">
        <f t="shared" si="1172"/>
        <v/>
      </c>
      <c r="GO339" t="str">
        <f t="shared" si="1173"/>
        <v/>
      </c>
      <c r="GP339" t="str">
        <f t="shared" si="1174"/>
        <v/>
      </c>
      <c r="GQ339" t="str">
        <f t="shared" si="1175"/>
        <v/>
      </c>
      <c r="GR339" t="str">
        <f t="shared" si="1176"/>
        <v/>
      </c>
      <c r="GS339" t="str">
        <f t="shared" si="1177"/>
        <v/>
      </c>
      <c r="GT339" t="str">
        <f t="shared" si="1178"/>
        <v/>
      </c>
      <c r="GU339" t="e">
        <f>IF(#REF!="No",#REF!,"")</f>
        <v>#REF!</v>
      </c>
      <c r="GV339" t="str">
        <f t="shared" si="1179"/>
        <v/>
      </c>
      <c r="GW339" t="str">
        <f t="shared" si="1180"/>
        <v/>
      </c>
      <c r="GX339" t="str">
        <f t="shared" si="1181"/>
        <v/>
      </c>
      <c r="GY339" t="str">
        <f t="shared" si="1182"/>
        <v/>
      </c>
      <c r="GZ339" t="str">
        <f t="shared" si="1183"/>
        <v/>
      </c>
      <c r="HA339" t="str">
        <f t="shared" si="1184"/>
        <v/>
      </c>
      <c r="HB339" t="str">
        <f t="shared" si="1185"/>
        <v/>
      </c>
      <c r="HC339" t="str">
        <f t="shared" si="1186"/>
        <v/>
      </c>
      <c r="HD339" t="str">
        <f t="shared" si="1187"/>
        <v/>
      </c>
      <c r="HE339" t="str">
        <f t="shared" si="1188"/>
        <v/>
      </c>
      <c r="HF339" t="str">
        <f t="shared" si="1189"/>
        <v/>
      </c>
      <c r="HG339" t="str">
        <f t="shared" si="1190"/>
        <v/>
      </c>
      <c r="HH339" t="str">
        <f t="shared" si="1191"/>
        <v/>
      </c>
      <c r="HI339" t="str">
        <f t="shared" si="1192"/>
        <v/>
      </c>
      <c r="HJ339" t="str">
        <f t="shared" si="1193"/>
        <v/>
      </c>
      <c r="HK339" t="str">
        <f t="shared" si="1194"/>
        <v/>
      </c>
      <c r="HL339" t="str">
        <f t="shared" si="1195"/>
        <v/>
      </c>
      <c r="HM339" t="str">
        <f t="shared" si="1196"/>
        <v/>
      </c>
      <c r="HN339" t="str">
        <f t="shared" si="1197"/>
        <v/>
      </c>
      <c r="HO339" t="str">
        <f t="shared" si="1198"/>
        <v/>
      </c>
      <c r="HP339" t="str">
        <f t="shared" si="1199"/>
        <v/>
      </c>
      <c r="HQ339" t="e">
        <f>IF(#REF!="No",#REF!,"")</f>
        <v>#REF!</v>
      </c>
      <c r="HR339" t="e">
        <f>IF(#REF!="No",#REF!,"")</f>
        <v>#REF!</v>
      </c>
      <c r="HS339" t="str">
        <f t="shared" si="1200"/>
        <v/>
      </c>
      <c r="HT339" t="str">
        <f t="shared" si="1201"/>
        <v xml:space="preserve">¿El agente realiza venta cruzada cuando corresponde? </v>
      </c>
      <c r="HU339" t="str">
        <f t="shared" si="1202"/>
        <v/>
      </c>
      <c r="HV339" t="str">
        <f t="shared" si="1203"/>
        <v/>
      </c>
      <c r="HW339" t="str">
        <f t="shared" si="1204"/>
        <v/>
      </c>
      <c r="HX339" t="str">
        <f t="shared" si="1205"/>
        <v/>
      </c>
      <c r="HY339" t="str">
        <f t="shared" si="1206"/>
        <v/>
      </c>
      <c r="HZ339" t="str">
        <f t="shared" si="1207"/>
        <v/>
      </c>
      <c r="IA339" t="str">
        <f t="shared" si="1208"/>
        <v/>
      </c>
      <c r="IB339" t="str">
        <f t="shared" si="1209"/>
        <v/>
      </c>
      <c r="IC339" t="str">
        <f t="shared" si="1210"/>
        <v/>
      </c>
      <c r="ID339" t="str">
        <f t="shared" si="1211"/>
        <v/>
      </c>
      <c r="IE339" t="str">
        <f t="shared" si="1212"/>
        <v/>
      </c>
      <c r="IF339" t="str">
        <f t="shared" si="1213"/>
        <v/>
      </c>
      <c r="IG339" t="str">
        <f t="shared" si="1214"/>
        <v/>
      </c>
      <c r="IH339" t="str">
        <f>A339&amp;" "&amp;F339&amp;" "&amp;Data[[#This Row],[mes]]</f>
        <v>Abdiel Alberto Vanega Simpson Outbound jun-26</v>
      </c>
      <c r="II339">
        <f t="shared" si="1050"/>
        <v>1</v>
      </c>
      <c r="IJ339">
        <f t="shared" si="1215"/>
        <v>1</v>
      </c>
      <c r="IK339">
        <f>IF(Data[[#This Row],[Muestra Critica]]&gt;0,Data[[#This Row],[Muestra Critica]],"")</f>
        <v>1</v>
      </c>
      <c r="IL339">
        <f>IF(IK339="","",COUNTIF($IK$3:$IK755,IK339))</f>
        <v>397</v>
      </c>
      <c r="IM339">
        <f t="shared" si="1216"/>
        <v>0</v>
      </c>
      <c r="IN339" t="str">
        <f t="shared" si="1217"/>
        <v>jun-26</v>
      </c>
      <c r="IS339" t="str">
        <f ca="1">IFERROR(_xlfn.XLOOKUP(A:A,HC!B:B,HC!E:E,,0),0)</f>
        <v>&gt; 60 dias</v>
      </c>
    </row>
    <row r="340" spans="1:253" ht="15.5">
      <c r="A340" s="235" t="s">
        <v>349</v>
      </c>
      <c r="B340" s="235">
        <v>67842729</v>
      </c>
      <c r="C340" s="236">
        <v>46195</v>
      </c>
      <c r="D340" s="235" t="s">
        <v>527</v>
      </c>
      <c r="E340" s="205" t="s">
        <v>431</v>
      </c>
      <c r="F340" s="235" t="s">
        <v>32</v>
      </c>
      <c r="G340" s="235" t="s">
        <v>436</v>
      </c>
      <c r="H340" s="235" t="s">
        <v>526</v>
      </c>
      <c r="I340" s="237" t="s">
        <v>447</v>
      </c>
      <c r="J340" s="78" t="s">
        <v>33</v>
      </c>
      <c r="K340" s="78" t="s">
        <v>33</v>
      </c>
      <c r="L340" s="78" t="s">
        <v>34</v>
      </c>
      <c r="M340" s="78" t="s">
        <v>33</v>
      </c>
      <c r="N340" s="78" t="s">
        <v>33</v>
      </c>
      <c r="O340" s="78" t="s">
        <v>33</v>
      </c>
      <c r="P340" s="78" t="s">
        <v>33</v>
      </c>
      <c r="Q340" s="78" t="s">
        <v>33</v>
      </c>
      <c r="R340" s="78" t="s">
        <v>33</v>
      </c>
      <c r="S340" s="78" t="s">
        <v>33</v>
      </c>
      <c r="T340" s="78" t="s">
        <v>33</v>
      </c>
      <c r="U340" s="78" t="s">
        <v>33</v>
      </c>
      <c r="V340" s="78" t="s">
        <v>33</v>
      </c>
      <c r="W340" s="78" t="s">
        <v>34</v>
      </c>
      <c r="X340" s="78" t="s">
        <v>33</v>
      </c>
      <c r="Y340" t="s">
        <v>33</v>
      </c>
      <c r="Z340" t="s">
        <v>33</v>
      </c>
      <c r="AA340" t="s">
        <v>33</v>
      </c>
      <c r="AB340" t="s">
        <v>34</v>
      </c>
      <c r="AC340" t="s">
        <v>33</v>
      </c>
      <c r="AD340" t="s">
        <v>33</v>
      </c>
      <c r="AE340" t="s">
        <v>33</v>
      </c>
      <c r="AF340" t="s">
        <v>33</v>
      </c>
      <c r="AG340" t="s">
        <v>33</v>
      </c>
      <c r="AH340" t="s">
        <v>33</v>
      </c>
      <c r="AI340" t="s">
        <v>33</v>
      </c>
      <c r="AJ340" t="s">
        <v>33</v>
      </c>
      <c r="AK340" t="s">
        <v>33</v>
      </c>
      <c r="AL340" t="s">
        <v>33</v>
      </c>
      <c r="AM340" t="s">
        <v>33</v>
      </c>
      <c r="AN340" t="s">
        <v>33</v>
      </c>
      <c r="AO340" t="s">
        <v>33</v>
      </c>
      <c r="AP340" t="s">
        <v>33</v>
      </c>
      <c r="AQ340" s="169" t="s">
        <v>33</v>
      </c>
      <c r="AR340" t="s">
        <v>33</v>
      </c>
      <c r="AS340" t="s">
        <v>34</v>
      </c>
      <c r="AT340" t="s">
        <v>33</v>
      </c>
      <c r="AU340" t="s">
        <v>33</v>
      </c>
      <c r="AV340" t="s">
        <v>33</v>
      </c>
      <c r="AW340" t="s">
        <v>33</v>
      </c>
      <c r="AX340" t="s">
        <v>33</v>
      </c>
      <c r="AY340" t="s">
        <v>33</v>
      </c>
      <c r="AZ340" t="s">
        <v>33</v>
      </c>
      <c r="BA340" t="s">
        <v>33</v>
      </c>
      <c r="BB340" t="s">
        <v>33</v>
      </c>
      <c r="BC340" t="s">
        <v>33</v>
      </c>
      <c r="BD340" t="s">
        <v>33</v>
      </c>
      <c r="BE340" t="s">
        <v>33</v>
      </c>
      <c r="BF340" t="s">
        <v>33</v>
      </c>
      <c r="BH340" s="233" t="str">
        <f>Data[[#This Row],[Tipo de Muestra]]</f>
        <v>Critica</v>
      </c>
      <c r="BK340">
        <f t="shared" si="1051"/>
        <v>1</v>
      </c>
      <c r="BL340">
        <f t="shared" si="1052"/>
        <v>1</v>
      </c>
      <c r="BM340">
        <f t="shared" si="1053"/>
        <v>0</v>
      </c>
      <c r="BN340">
        <f t="shared" si="1054"/>
        <v>1</v>
      </c>
      <c r="BO340">
        <f t="shared" si="1055"/>
        <v>1</v>
      </c>
      <c r="BP340">
        <f t="shared" si="1056"/>
        <v>1</v>
      </c>
      <c r="BQ340">
        <f t="shared" si="1057"/>
        <v>1</v>
      </c>
      <c r="BR340">
        <f t="shared" si="1058"/>
        <v>1</v>
      </c>
      <c r="BS340">
        <f t="shared" si="1059"/>
        <v>1</v>
      </c>
      <c r="BT340">
        <f t="shared" si="1060"/>
        <v>1</v>
      </c>
      <c r="BU340">
        <f t="shared" si="1061"/>
        <v>1</v>
      </c>
      <c r="BV340">
        <f t="shared" si="1062"/>
        <v>1</v>
      </c>
      <c r="BW340">
        <f t="shared" si="1063"/>
        <v>1</v>
      </c>
      <c r="BX340">
        <f t="shared" si="1064"/>
        <v>0</v>
      </c>
      <c r="BY340">
        <f t="shared" si="1065"/>
        <v>1</v>
      </c>
      <c r="BZ340">
        <f t="shared" si="1066"/>
        <v>1</v>
      </c>
      <c r="CA340">
        <f t="shared" si="1067"/>
        <v>1</v>
      </c>
      <c r="CB340">
        <f t="shared" si="1068"/>
        <v>1</v>
      </c>
      <c r="CC340">
        <f t="shared" si="1069"/>
        <v>0</v>
      </c>
      <c r="CD340">
        <f t="shared" si="1070"/>
        <v>1</v>
      </c>
      <c r="CE340">
        <f t="shared" si="1071"/>
        <v>1</v>
      </c>
      <c r="CF340">
        <f t="shared" si="1072"/>
        <v>1</v>
      </c>
      <c r="CG340">
        <f t="shared" si="1073"/>
        <v>1</v>
      </c>
      <c r="CH340">
        <f t="shared" si="1074"/>
        <v>1</v>
      </c>
      <c r="CI340">
        <f t="shared" si="1075"/>
        <v>1</v>
      </c>
      <c r="CJ340">
        <f t="shared" si="1076"/>
        <v>1</v>
      </c>
      <c r="CK340">
        <f t="shared" si="1077"/>
        <v>1</v>
      </c>
      <c r="CL340">
        <f t="shared" si="1078"/>
        <v>1</v>
      </c>
      <c r="CM340">
        <f t="shared" si="1079"/>
        <v>1</v>
      </c>
      <c r="CN340">
        <f t="shared" si="1080"/>
        <v>1</v>
      </c>
      <c r="CO340">
        <f t="shared" si="1081"/>
        <v>1</v>
      </c>
      <c r="CP340">
        <f t="shared" si="1082"/>
        <v>1</v>
      </c>
      <c r="CQ340">
        <f t="shared" si="1083"/>
        <v>1</v>
      </c>
      <c r="CR340">
        <f t="shared" si="1084"/>
        <v>1</v>
      </c>
      <c r="CS340">
        <f t="shared" si="1085"/>
        <v>0</v>
      </c>
      <c r="CT340">
        <f t="shared" si="1086"/>
        <v>1</v>
      </c>
      <c r="CU340">
        <f t="shared" si="1087"/>
        <v>1</v>
      </c>
      <c r="CV340">
        <f t="shared" si="1088"/>
        <v>1</v>
      </c>
      <c r="CW340">
        <f t="shared" si="1089"/>
        <v>1</v>
      </c>
      <c r="CX340">
        <f t="shared" si="1090"/>
        <v>1</v>
      </c>
      <c r="CY340">
        <f t="shared" si="1091"/>
        <v>1</v>
      </c>
      <c r="CZ340">
        <f t="shared" si="1092"/>
        <v>1</v>
      </c>
      <c r="DA340">
        <f t="shared" si="1093"/>
        <v>1</v>
      </c>
      <c r="DB340">
        <f t="shared" si="1094"/>
        <v>1</v>
      </c>
      <c r="DC340">
        <f t="shared" si="1095"/>
        <v>1</v>
      </c>
      <c r="DD340">
        <f t="shared" si="1096"/>
        <v>1</v>
      </c>
      <c r="DE340">
        <f t="shared" si="1097"/>
        <v>1</v>
      </c>
      <c r="DF340">
        <f t="shared" si="1098"/>
        <v>1</v>
      </c>
      <c r="DG340">
        <f t="shared" si="1099"/>
        <v>1</v>
      </c>
      <c r="DH340" s="7">
        <f t="shared" si="1100"/>
        <v>0.15</v>
      </c>
      <c r="DI340" s="7">
        <f t="shared" si="1101"/>
        <v>0.15</v>
      </c>
      <c r="DJ340" s="7">
        <f t="shared" si="1102"/>
        <v>0</v>
      </c>
      <c r="DK340" s="7">
        <f t="shared" si="1103"/>
        <v>0</v>
      </c>
      <c r="DL340" s="7">
        <f t="shared" si="1104"/>
        <v>0.3</v>
      </c>
      <c r="DM340" s="7">
        <f t="shared" si="1105"/>
        <v>0.3</v>
      </c>
      <c r="DN340" s="7">
        <f t="shared" si="1106"/>
        <v>0.3</v>
      </c>
      <c r="DO340" s="7">
        <f t="shared" si="1107"/>
        <v>0.3</v>
      </c>
      <c r="DP340" s="7">
        <f>IF(MIN(Data[[#This Row],[¿El agente demuestra escucha activa durante la gestión?6]:[¿El agente parafrasea para confirmar entendimiento?9]])=0,0,30%)</f>
        <v>0.3</v>
      </c>
      <c r="DQ340" s="7">
        <f t="shared" si="1108"/>
        <v>0.3</v>
      </c>
      <c r="DR340" s="7">
        <f t="shared" si="1109"/>
        <v>0.3</v>
      </c>
      <c r="DS340" s="7">
        <f t="shared" si="1110"/>
        <v>0.3</v>
      </c>
      <c r="DT340" s="7">
        <f t="shared" si="1111"/>
        <v>0.3</v>
      </c>
      <c r="DU340" s="7">
        <f>IF(MIN(Data[[#This Row],[¿El agente adapta su comunicación al cliente?11]:[¿El agente utiliza el plural corporativo correctamente?14]])=0,0,30%)</f>
        <v>0.3</v>
      </c>
      <c r="DV340" s="7">
        <f t="shared" si="1112"/>
        <v>0.25</v>
      </c>
      <c r="DW340" s="7">
        <f t="shared" si="1113"/>
        <v>0.25</v>
      </c>
      <c r="DX340" s="7">
        <f t="shared" si="1114"/>
        <v>0.85</v>
      </c>
      <c r="DY340" s="7">
        <f t="shared" si="1115"/>
        <v>1</v>
      </c>
      <c r="DZ340" s="7">
        <f t="shared" si="1116"/>
        <v>0</v>
      </c>
      <c r="EA340" s="7">
        <f t="shared" si="1117"/>
        <v>1</v>
      </c>
      <c r="EB340" s="7">
        <f t="shared" si="1118"/>
        <v>1</v>
      </c>
      <c r="EC340" s="7">
        <f t="shared" si="1119"/>
        <v>0</v>
      </c>
      <c r="ED340" s="7">
        <f t="shared" si="1120"/>
        <v>1</v>
      </c>
      <c r="EE340" s="7">
        <f t="shared" si="1121"/>
        <v>1</v>
      </c>
      <c r="EF340" s="7">
        <f>IF(SUM(Data[[#This Row],[¿El agente presenta correctamente los beneficios del producto?23]:[¿El agente comunica beneficios emocionales al cliente?24]])=200%,100%,0%)</f>
        <v>1</v>
      </c>
      <c r="EG340" s="7">
        <f t="shared" si="1122"/>
        <v>0</v>
      </c>
      <c r="EH340" s="7">
        <f t="shared" si="1123"/>
        <v>1</v>
      </c>
      <c r="EI340" s="7">
        <f t="shared" si="1124"/>
        <v>1</v>
      </c>
      <c r="EJ340" s="7">
        <f t="shared" si="1125"/>
        <v>0</v>
      </c>
      <c r="EK340" s="7">
        <f t="shared" si="1126"/>
        <v>1</v>
      </c>
      <c r="EL340" s="7">
        <f>+Data[[#This Row],[¿El agente explica los términos y condiciones del servicio?28]]</f>
        <v>1</v>
      </c>
      <c r="EM340" s="7">
        <f t="shared" si="1127"/>
        <v>1</v>
      </c>
      <c r="EN340" s="7">
        <f>+Data[[#This Row],[¿El agente identifica correctamente la solicitud del cliente? 2]]</f>
        <v>1</v>
      </c>
      <c r="EO340" s="7">
        <f t="shared" si="1128"/>
        <v>1</v>
      </c>
      <c r="EP340" s="7">
        <f t="shared" si="1129"/>
        <v>1</v>
      </c>
      <c r="EQ340" s="7">
        <f t="shared" si="1130"/>
        <v>1</v>
      </c>
      <c r="ER340" s="7">
        <f t="shared" si="1131"/>
        <v>1</v>
      </c>
      <c r="ES340" s="7">
        <f t="shared" si="1132"/>
        <v>1</v>
      </c>
      <c r="ET340" s="7">
        <f t="shared" si="1133"/>
        <v>1</v>
      </c>
      <c r="EU340" s="7">
        <f t="shared" si="1134"/>
        <v>1</v>
      </c>
      <c r="EV340" s="7">
        <f t="shared" si="1135"/>
        <v>1</v>
      </c>
      <c r="EW340" s="7">
        <f t="shared" si="1136"/>
        <v>1</v>
      </c>
      <c r="EX340" s="7">
        <f t="shared" si="1137"/>
        <v>1</v>
      </c>
      <c r="EY340" s="7">
        <f t="shared" si="1138"/>
        <v>1</v>
      </c>
      <c r="EZ340" s="7">
        <f t="shared" si="1139"/>
        <v>1</v>
      </c>
      <c r="FA340" s="7">
        <f t="shared" si="1140"/>
        <v>1</v>
      </c>
      <c r="FB340" s="7">
        <f t="shared" si="1141"/>
        <v>1</v>
      </c>
      <c r="FC340" s="7">
        <f t="shared" si="1142"/>
        <v>0</v>
      </c>
      <c r="FD340" s="7">
        <f t="shared" si="1143"/>
        <v>1</v>
      </c>
      <c r="FE340" s="7">
        <f t="shared" si="1144"/>
        <v>0</v>
      </c>
      <c r="FF340" s="7">
        <f t="shared" si="1145"/>
        <v>1</v>
      </c>
      <c r="FG340" s="7">
        <f t="shared" si="1146"/>
        <v>1</v>
      </c>
      <c r="FH340" s="7">
        <f t="shared" si="1147"/>
        <v>1</v>
      </c>
      <c r="FI340" s="7">
        <f t="shared" si="1148"/>
        <v>1</v>
      </c>
      <c r="FJ340" s="7">
        <f t="shared" si="1149"/>
        <v>0</v>
      </c>
      <c r="FK340" s="7">
        <f t="shared" si="1150"/>
        <v>1</v>
      </c>
      <c r="FL340" s="7">
        <f>+Data[[#This Row],[¿El agente gestiona la oferta según la campaña vigente?48]]</f>
        <v>1</v>
      </c>
      <c r="FM340" s="7">
        <f t="shared" si="1151"/>
        <v>1</v>
      </c>
      <c r="FN340" s="7">
        <f t="shared" si="1152"/>
        <v>1</v>
      </c>
      <c r="FO340" s="7">
        <f t="shared" si="1153"/>
        <v>1</v>
      </c>
      <c r="FP340" s="7">
        <f t="shared" si="1154"/>
        <v>1</v>
      </c>
      <c r="FQ340" s="7">
        <f t="shared" si="1155"/>
        <v>1</v>
      </c>
      <c r="FR340" s="7">
        <f>+Data[[#This Row],[¿El agente registra correctamente todas las interacciones?52]]</f>
        <v>1</v>
      </c>
      <c r="FS340" s="7">
        <f t="shared" si="1156"/>
        <v>0</v>
      </c>
      <c r="FT340" s="7">
        <f t="shared" si="1157"/>
        <v>1</v>
      </c>
      <c r="FU340" s="7">
        <f>+Data[[#This Row],[¿El agente confirma la titularidad del cliente adecuadamente?53]]</f>
        <v>1</v>
      </c>
      <c r="FV340" s="242">
        <f t="shared" si="1158"/>
        <v>1</v>
      </c>
      <c r="FW340" s="242">
        <f t="shared" si="1159"/>
        <v>1</v>
      </c>
      <c r="FX340" s="7">
        <f t="shared" si="1160"/>
        <v>1</v>
      </c>
      <c r="FY340" s="242">
        <f t="shared" si="1161"/>
        <v>1</v>
      </c>
      <c r="FZ340" s="7">
        <f>+Data[[#This Row],[¿El agente evita compartir información sensible?56]]</f>
        <v>1</v>
      </c>
      <c r="GA340" s="7">
        <f t="shared" si="1162"/>
        <v>1</v>
      </c>
      <c r="GB340" s="7">
        <f t="shared" si="1163"/>
        <v>8.5000000000000006E-2</v>
      </c>
      <c r="GC340" s="7">
        <f t="shared" si="1164"/>
        <v>0</v>
      </c>
      <c r="GD340" s="234">
        <f t="shared" si="1165"/>
        <v>0</v>
      </c>
      <c r="GE340" s="234">
        <f t="shared" si="1166"/>
        <v>0.3</v>
      </c>
      <c r="GF340" s="7">
        <f t="shared" si="1167"/>
        <v>0.38500000000000001</v>
      </c>
      <c r="GG340">
        <f>1</f>
        <v>1</v>
      </c>
      <c r="GH340">
        <f t="shared" si="1168"/>
        <v>1</v>
      </c>
      <c r="GI340" t="str">
        <f t="shared" si="1169"/>
        <v/>
      </c>
      <c r="GJ340" t="str">
        <f t="shared" si="1170"/>
        <v/>
      </c>
      <c r="GK340" t="str">
        <f t="shared" si="1171"/>
        <v xml:space="preserve">¿El agente cumple con la identificación formal y profesional? </v>
      </c>
      <c r="GN340" t="str">
        <f t="shared" si="1172"/>
        <v/>
      </c>
      <c r="GO340" t="str">
        <f t="shared" si="1173"/>
        <v/>
      </c>
      <c r="GP340" t="str">
        <f t="shared" si="1174"/>
        <v/>
      </c>
      <c r="GQ340" t="str">
        <f t="shared" si="1175"/>
        <v/>
      </c>
      <c r="GR340" t="str">
        <f t="shared" si="1176"/>
        <v/>
      </c>
      <c r="GS340" t="str">
        <f t="shared" si="1177"/>
        <v/>
      </c>
      <c r="GT340" t="str">
        <f t="shared" si="1178"/>
        <v/>
      </c>
      <c r="GU340" t="e">
        <f>IF(#REF!="No",#REF!,"")</f>
        <v>#REF!</v>
      </c>
      <c r="GV340" t="str">
        <f t="shared" si="1179"/>
        <v/>
      </c>
      <c r="GW340" t="str">
        <f t="shared" si="1180"/>
        <v xml:space="preserve">¿El agente comunica claramente el precio mensual más impuestos? </v>
      </c>
      <c r="GX340" t="str">
        <f t="shared" si="1181"/>
        <v/>
      </c>
      <c r="GY340" t="str">
        <f t="shared" si="1182"/>
        <v/>
      </c>
      <c r="GZ340" t="str">
        <f t="shared" si="1183"/>
        <v/>
      </c>
      <c r="HA340" t="str">
        <f t="shared" si="1184"/>
        <v/>
      </c>
      <c r="HB340" t="str">
        <f t="shared" si="1185"/>
        <v xml:space="preserve">¿El agente realiza un resumen comercial adecuado? </v>
      </c>
      <c r="HC340" t="str">
        <f t="shared" si="1186"/>
        <v/>
      </c>
      <c r="HD340" t="str">
        <f t="shared" si="1187"/>
        <v/>
      </c>
      <c r="HE340" t="str">
        <f t="shared" si="1188"/>
        <v/>
      </c>
      <c r="HF340" t="str">
        <f t="shared" si="1189"/>
        <v/>
      </c>
      <c r="HG340" t="str">
        <f t="shared" si="1190"/>
        <v/>
      </c>
      <c r="HH340" t="str">
        <f t="shared" si="1191"/>
        <v/>
      </c>
      <c r="HI340" t="str">
        <f t="shared" si="1192"/>
        <v/>
      </c>
      <c r="HJ340" t="str">
        <f t="shared" si="1193"/>
        <v/>
      </c>
      <c r="HK340" t="str">
        <f t="shared" si="1194"/>
        <v/>
      </c>
      <c r="HL340" t="str">
        <f t="shared" si="1195"/>
        <v/>
      </c>
      <c r="HM340" t="str">
        <f t="shared" si="1196"/>
        <v/>
      </c>
      <c r="HN340" t="str">
        <f t="shared" si="1197"/>
        <v/>
      </c>
      <c r="HO340" t="str">
        <f t="shared" si="1198"/>
        <v/>
      </c>
      <c r="HP340" t="str">
        <f t="shared" si="1199"/>
        <v/>
      </c>
      <c r="HQ340" t="e">
        <f>IF(#REF!="No",#REF!,"")</f>
        <v>#REF!</v>
      </c>
      <c r="HR340" t="e">
        <f>IF(#REF!="No",#REF!,"")</f>
        <v>#REF!</v>
      </c>
      <c r="HS340" t="str">
        <f t="shared" si="1200"/>
        <v/>
      </c>
      <c r="HT340" t="str">
        <f t="shared" si="1201"/>
        <v xml:space="preserve">¿El agente realiza venta cruzada cuando corresponde? </v>
      </c>
      <c r="HU340" t="str">
        <f t="shared" si="1202"/>
        <v/>
      </c>
      <c r="HV340" t="str">
        <f t="shared" si="1203"/>
        <v/>
      </c>
      <c r="HW340" t="str">
        <f t="shared" si="1204"/>
        <v/>
      </c>
      <c r="HX340" t="str">
        <f t="shared" si="1205"/>
        <v/>
      </c>
      <c r="HY340" t="str">
        <f t="shared" si="1206"/>
        <v/>
      </c>
      <c r="HZ340" t="str">
        <f t="shared" si="1207"/>
        <v/>
      </c>
      <c r="IA340" t="str">
        <f t="shared" si="1208"/>
        <v/>
      </c>
      <c r="IB340" t="str">
        <f t="shared" si="1209"/>
        <v/>
      </c>
      <c r="IC340" t="str">
        <f t="shared" si="1210"/>
        <v/>
      </c>
      <c r="ID340" t="str">
        <f t="shared" si="1211"/>
        <v/>
      </c>
      <c r="IE340" t="str">
        <f t="shared" si="1212"/>
        <v/>
      </c>
      <c r="IF340" t="str">
        <f t="shared" si="1213"/>
        <v/>
      </c>
      <c r="IG340" t="str">
        <f t="shared" si="1214"/>
        <v/>
      </c>
      <c r="IH340" t="str">
        <f>A340&amp;" "&amp;F340&amp;" "&amp;Data[[#This Row],[mes]]</f>
        <v>Yosuany Milagros Muñoz Apolayo Outbound jun-26</v>
      </c>
      <c r="II340">
        <f>COUNTIF($IH340:$IH757,IH340)</f>
        <v>1</v>
      </c>
      <c r="IJ340">
        <f t="shared" si="1215"/>
        <v>1</v>
      </c>
      <c r="IK340">
        <f>IF(Data[[#This Row],[Muestra Critica]]&gt;0,Data[[#This Row],[Muestra Critica]],"")</f>
        <v>1</v>
      </c>
      <c r="IL340">
        <f>IF(IK340="","",COUNTIF($IK$3:$IK757,IK340))</f>
        <v>397</v>
      </c>
      <c r="IM340">
        <f t="shared" si="1216"/>
        <v>0</v>
      </c>
      <c r="IN340" t="str">
        <f t="shared" si="1217"/>
        <v>jun-26</v>
      </c>
      <c r="IS340" t="str">
        <f ca="1">IFERROR(_xlfn.XLOOKUP(A:A,HC!B:B,HC!E:E,,0),0)</f>
        <v>&gt; 60 dias</v>
      </c>
    </row>
    <row r="341" spans="1:253" ht="15.5">
      <c r="A341" s="235" t="s">
        <v>353</v>
      </c>
      <c r="B341" s="235">
        <v>68623916</v>
      </c>
      <c r="C341" s="236">
        <v>46195</v>
      </c>
      <c r="D341" s="235" t="s">
        <v>527</v>
      </c>
      <c r="E341" s="205" t="s">
        <v>431</v>
      </c>
      <c r="F341" s="235" t="s">
        <v>32</v>
      </c>
      <c r="G341" s="235" t="s">
        <v>436</v>
      </c>
      <c r="H341" s="235" t="s">
        <v>526</v>
      </c>
      <c r="I341" s="237" t="s">
        <v>447</v>
      </c>
      <c r="J341" s="78" t="s">
        <v>33</v>
      </c>
      <c r="K341" s="78" t="s">
        <v>33</v>
      </c>
      <c r="L341" s="78" t="s">
        <v>33</v>
      </c>
      <c r="M341" s="78" t="s">
        <v>33</v>
      </c>
      <c r="N341" s="78" t="s">
        <v>33</v>
      </c>
      <c r="O341" s="78" t="s">
        <v>33</v>
      </c>
      <c r="P341" s="78" t="s">
        <v>33</v>
      </c>
      <c r="Q341" s="78" t="s">
        <v>33</v>
      </c>
      <c r="R341" s="78" t="s">
        <v>33</v>
      </c>
      <c r="S341" s="78" t="s">
        <v>33</v>
      </c>
      <c r="T341" s="78" t="s">
        <v>33</v>
      </c>
      <c r="U341" s="78" t="s">
        <v>33</v>
      </c>
      <c r="V341" s="78" t="s">
        <v>33</v>
      </c>
      <c r="W341" s="78" t="s">
        <v>33</v>
      </c>
      <c r="X341" s="78" t="s">
        <v>33</v>
      </c>
      <c r="Y341" t="s">
        <v>33</v>
      </c>
      <c r="Z341" t="s">
        <v>33</v>
      </c>
      <c r="AA341" t="s">
        <v>33</v>
      </c>
      <c r="AB341" t="s">
        <v>33</v>
      </c>
      <c r="AC341" t="s">
        <v>33</v>
      </c>
      <c r="AD341" t="s">
        <v>33</v>
      </c>
      <c r="AE341" t="s">
        <v>33</v>
      </c>
      <c r="AF341" t="s">
        <v>33</v>
      </c>
      <c r="AG341" t="s">
        <v>33</v>
      </c>
      <c r="AH341" t="s">
        <v>33</v>
      </c>
      <c r="AI341" t="s">
        <v>33</v>
      </c>
      <c r="AJ341" t="s">
        <v>33</v>
      </c>
      <c r="AK341" t="s">
        <v>33</v>
      </c>
      <c r="AL341" t="s">
        <v>33</v>
      </c>
      <c r="AM341" t="s">
        <v>33</v>
      </c>
      <c r="AN341" t="s">
        <v>33</v>
      </c>
      <c r="AO341" t="s">
        <v>33</v>
      </c>
      <c r="AP341" t="s">
        <v>33</v>
      </c>
      <c r="AQ341" s="169" t="s">
        <v>33</v>
      </c>
      <c r="AR341" t="s">
        <v>33</v>
      </c>
      <c r="AS341" t="s">
        <v>34</v>
      </c>
      <c r="AT341" t="s">
        <v>33</v>
      </c>
      <c r="AU341" t="s">
        <v>33</v>
      </c>
      <c r="AV341" t="s">
        <v>33</v>
      </c>
      <c r="AW341" t="s">
        <v>34</v>
      </c>
      <c r="AX341" t="s">
        <v>33</v>
      </c>
      <c r="AY341" t="s">
        <v>33</v>
      </c>
      <c r="AZ341" t="s">
        <v>33</v>
      </c>
      <c r="BA341" t="s">
        <v>33</v>
      </c>
      <c r="BB341" t="s">
        <v>33</v>
      </c>
      <c r="BC341" t="s">
        <v>33</v>
      </c>
      <c r="BD341" t="s">
        <v>33</v>
      </c>
      <c r="BE341" t="s">
        <v>33</v>
      </c>
      <c r="BF341" t="s">
        <v>33</v>
      </c>
      <c r="BH341" s="233" t="str">
        <f>Data[[#This Row],[Tipo de Muestra]]</f>
        <v>Critica</v>
      </c>
      <c r="BK341">
        <f t="shared" si="1051"/>
        <v>1</v>
      </c>
      <c r="BL341">
        <f t="shared" si="1052"/>
        <v>1</v>
      </c>
      <c r="BM341">
        <f t="shared" si="1053"/>
        <v>1</v>
      </c>
      <c r="BN341">
        <f t="shared" si="1054"/>
        <v>1</v>
      </c>
      <c r="BO341">
        <f t="shared" si="1055"/>
        <v>1</v>
      </c>
      <c r="BP341">
        <f t="shared" si="1056"/>
        <v>1</v>
      </c>
      <c r="BQ341">
        <f t="shared" si="1057"/>
        <v>1</v>
      </c>
      <c r="BR341">
        <f t="shared" si="1058"/>
        <v>1</v>
      </c>
      <c r="BS341">
        <f t="shared" si="1059"/>
        <v>1</v>
      </c>
      <c r="BT341">
        <f t="shared" si="1060"/>
        <v>1</v>
      </c>
      <c r="BU341">
        <f t="shared" si="1061"/>
        <v>1</v>
      </c>
      <c r="BV341">
        <f t="shared" si="1062"/>
        <v>1</v>
      </c>
      <c r="BW341">
        <f t="shared" si="1063"/>
        <v>1</v>
      </c>
      <c r="BX341">
        <f t="shared" si="1064"/>
        <v>1</v>
      </c>
      <c r="BY341">
        <f t="shared" si="1065"/>
        <v>1</v>
      </c>
      <c r="BZ341">
        <f t="shared" si="1066"/>
        <v>1</v>
      </c>
      <c r="CA341">
        <f t="shared" si="1067"/>
        <v>1</v>
      </c>
      <c r="CB341">
        <f t="shared" si="1068"/>
        <v>1</v>
      </c>
      <c r="CC341">
        <f t="shared" si="1069"/>
        <v>1</v>
      </c>
      <c r="CD341">
        <f t="shared" si="1070"/>
        <v>1</v>
      </c>
      <c r="CE341">
        <f t="shared" si="1071"/>
        <v>1</v>
      </c>
      <c r="CF341">
        <f t="shared" si="1072"/>
        <v>1</v>
      </c>
      <c r="CG341">
        <f t="shared" si="1073"/>
        <v>1</v>
      </c>
      <c r="CH341">
        <f t="shared" si="1074"/>
        <v>1</v>
      </c>
      <c r="CI341">
        <f t="shared" si="1075"/>
        <v>1</v>
      </c>
      <c r="CJ341">
        <f t="shared" si="1076"/>
        <v>1</v>
      </c>
      <c r="CK341">
        <f t="shared" si="1077"/>
        <v>1</v>
      </c>
      <c r="CL341">
        <f t="shared" si="1078"/>
        <v>1</v>
      </c>
      <c r="CM341">
        <f t="shared" si="1079"/>
        <v>1</v>
      </c>
      <c r="CN341">
        <f t="shared" si="1080"/>
        <v>1</v>
      </c>
      <c r="CO341">
        <f t="shared" si="1081"/>
        <v>1</v>
      </c>
      <c r="CP341">
        <f t="shared" si="1082"/>
        <v>1</v>
      </c>
      <c r="CQ341">
        <f t="shared" si="1083"/>
        <v>1</v>
      </c>
      <c r="CR341">
        <f t="shared" si="1084"/>
        <v>1</v>
      </c>
      <c r="CS341">
        <f t="shared" si="1085"/>
        <v>0</v>
      </c>
      <c r="CT341">
        <f t="shared" si="1086"/>
        <v>1</v>
      </c>
      <c r="CU341">
        <f t="shared" si="1087"/>
        <v>1</v>
      </c>
      <c r="CV341">
        <f t="shared" si="1088"/>
        <v>1</v>
      </c>
      <c r="CW341">
        <f t="shared" si="1089"/>
        <v>0</v>
      </c>
      <c r="CX341">
        <f t="shared" si="1090"/>
        <v>1</v>
      </c>
      <c r="CY341">
        <f t="shared" si="1091"/>
        <v>1</v>
      </c>
      <c r="CZ341">
        <f t="shared" si="1092"/>
        <v>1</v>
      </c>
      <c r="DA341">
        <f t="shared" si="1093"/>
        <v>1</v>
      </c>
      <c r="DB341">
        <f t="shared" si="1094"/>
        <v>1</v>
      </c>
      <c r="DC341">
        <f t="shared" si="1095"/>
        <v>1</v>
      </c>
      <c r="DD341">
        <f t="shared" si="1096"/>
        <v>1</v>
      </c>
      <c r="DE341">
        <f t="shared" si="1097"/>
        <v>1</v>
      </c>
      <c r="DF341">
        <f t="shared" si="1098"/>
        <v>1</v>
      </c>
      <c r="DG341">
        <f t="shared" si="1099"/>
        <v>1</v>
      </c>
      <c r="DH341" s="7">
        <f t="shared" si="1100"/>
        <v>0.15</v>
      </c>
      <c r="DI341" s="7">
        <f t="shared" si="1101"/>
        <v>0.15</v>
      </c>
      <c r="DJ341" s="7">
        <f t="shared" si="1102"/>
        <v>0.15</v>
      </c>
      <c r="DK341" s="7">
        <f t="shared" si="1103"/>
        <v>0.15</v>
      </c>
      <c r="DL341" s="7">
        <f t="shared" si="1104"/>
        <v>0.3</v>
      </c>
      <c r="DM341" s="7">
        <f t="shared" si="1105"/>
        <v>0.3</v>
      </c>
      <c r="DN341" s="7">
        <f t="shared" si="1106"/>
        <v>0.3</v>
      </c>
      <c r="DO341" s="7">
        <f t="shared" si="1107"/>
        <v>0.3</v>
      </c>
      <c r="DP341" s="7">
        <f>IF(MIN(Data[[#This Row],[¿El agente demuestra escucha activa durante la gestión?6]:[¿El agente parafrasea para confirmar entendimiento?9]])=0,0,30%)</f>
        <v>0.3</v>
      </c>
      <c r="DQ341" s="7">
        <f t="shared" si="1108"/>
        <v>0.3</v>
      </c>
      <c r="DR341" s="7">
        <f t="shared" si="1109"/>
        <v>0.3</v>
      </c>
      <c r="DS341" s="7">
        <f t="shared" si="1110"/>
        <v>0.3</v>
      </c>
      <c r="DT341" s="7">
        <f t="shared" si="1111"/>
        <v>0.3</v>
      </c>
      <c r="DU341" s="7">
        <f>IF(MIN(Data[[#This Row],[¿El agente adapta su comunicación al cliente?11]:[¿El agente utiliza el plural corporativo correctamente?14]])=0,0,30%)</f>
        <v>0.3</v>
      </c>
      <c r="DV341" s="7">
        <f t="shared" si="1112"/>
        <v>0.25</v>
      </c>
      <c r="DW341" s="7">
        <f t="shared" si="1113"/>
        <v>0.25</v>
      </c>
      <c r="DX341" s="7">
        <f t="shared" si="1114"/>
        <v>1</v>
      </c>
      <c r="DY341" s="7">
        <f t="shared" si="1115"/>
        <v>1</v>
      </c>
      <c r="DZ341" s="7">
        <f t="shared" si="1116"/>
        <v>1</v>
      </c>
      <c r="EA341" s="7">
        <f t="shared" si="1117"/>
        <v>1</v>
      </c>
      <c r="EB341" s="7">
        <f t="shared" si="1118"/>
        <v>1</v>
      </c>
      <c r="EC341" s="7">
        <f t="shared" si="1119"/>
        <v>1</v>
      </c>
      <c r="ED341" s="7">
        <f t="shared" si="1120"/>
        <v>1</v>
      </c>
      <c r="EE341" s="7">
        <f t="shared" si="1121"/>
        <v>1</v>
      </c>
      <c r="EF341" s="7">
        <f>IF(SUM(Data[[#This Row],[¿El agente presenta correctamente los beneficios del producto?23]:[¿El agente comunica beneficios emocionales al cliente?24]])=200%,100%,0%)</f>
        <v>1</v>
      </c>
      <c r="EG341" s="7">
        <f t="shared" si="1122"/>
        <v>1</v>
      </c>
      <c r="EH341" s="7">
        <f t="shared" si="1123"/>
        <v>1</v>
      </c>
      <c r="EI341" s="7">
        <f t="shared" si="1124"/>
        <v>1</v>
      </c>
      <c r="EJ341" s="7">
        <f t="shared" si="1125"/>
        <v>1</v>
      </c>
      <c r="EK341" s="7">
        <f t="shared" si="1126"/>
        <v>1</v>
      </c>
      <c r="EL341" s="7">
        <f>+Data[[#This Row],[¿El agente explica los términos y condiciones del servicio?28]]</f>
        <v>1</v>
      </c>
      <c r="EM341" s="7">
        <f t="shared" si="1127"/>
        <v>1</v>
      </c>
      <c r="EN341" s="7">
        <f>+Data[[#This Row],[¿El agente identifica correctamente la solicitud del cliente? 2]]</f>
        <v>1</v>
      </c>
      <c r="EO341" s="7">
        <f t="shared" si="1128"/>
        <v>1</v>
      </c>
      <c r="EP341" s="7">
        <f t="shared" si="1129"/>
        <v>1</v>
      </c>
      <c r="EQ341" s="7">
        <f t="shared" si="1130"/>
        <v>1</v>
      </c>
      <c r="ER341" s="7">
        <f t="shared" si="1131"/>
        <v>1</v>
      </c>
      <c r="ES341" s="7">
        <f t="shared" si="1132"/>
        <v>1</v>
      </c>
      <c r="ET341" s="7">
        <f t="shared" si="1133"/>
        <v>1</v>
      </c>
      <c r="EU341" s="7">
        <f t="shared" si="1134"/>
        <v>1</v>
      </c>
      <c r="EV341" s="7">
        <f t="shared" si="1135"/>
        <v>1</v>
      </c>
      <c r="EW341" s="7">
        <f t="shared" si="1136"/>
        <v>1</v>
      </c>
      <c r="EX341" s="7">
        <f t="shared" si="1137"/>
        <v>1</v>
      </c>
      <c r="EY341" s="7">
        <f t="shared" si="1138"/>
        <v>1</v>
      </c>
      <c r="EZ341" s="7">
        <f t="shared" si="1139"/>
        <v>1</v>
      </c>
      <c r="FA341" s="7">
        <f t="shared" si="1140"/>
        <v>1</v>
      </c>
      <c r="FB341" s="7">
        <f t="shared" si="1141"/>
        <v>1</v>
      </c>
      <c r="FC341" s="7">
        <f t="shared" si="1142"/>
        <v>1</v>
      </c>
      <c r="FD341" s="7">
        <f t="shared" si="1143"/>
        <v>1</v>
      </c>
      <c r="FE341" s="7">
        <f t="shared" si="1144"/>
        <v>0</v>
      </c>
      <c r="FF341" s="7">
        <f t="shared" si="1145"/>
        <v>1</v>
      </c>
      <c r="FG341" s="7">
        <f t="shared" si="1146"/>
        <v>1</v>
      </c>
      <c r="FH341" s="7">
        <f t="shared" si="1147"/>
        <v>1</v>
      </c>
      <c r="FI341" s="7">
        <f t="shared" si="1148"/>
        <v>0</v>
      </c>
      <c r="FJ341" s="7">
        <f t="shared" si="1149"/>
        <v>0</v>
      </c>
      <c r="FK341" s="7">
        <f t="shared" si="1150"/>
        <v>1</v>
      </c>
      <c r="FL341" s="7">
        <f>+Data[[#This Row],[¿El agente gestiona la oferta según la campaña vigente?48]]</f>
        <v>1</v>
      </c>
      <c r="FM341" s="7">
        <f t="shared" si="1151"/>
        <v>1</v>
      </c>
      <c r="FN341" s="7">
        <f t="shared" si="1152"/>
        <v>1</v>
      </c>
      <c r="FO341" s="7">
        <f t="shared" si="1153"/>
        <v>1</v>
      </c>
      <c r="FP341" s="7">
        <f t="shared" si="1154"/>
        <v>1</v>
      </c>
      <c r="FQ341" s="7">
        <f t="shared" si="1155"/>
        <v>1</v>
      </c>
      <c r="FR341" s="7">
        <f>+Data[[#This Row],[¿El agente registra correctamente todas las interacciones?52]]</f>
        <v>1</v>
      </c>
      <c r="FS341" s="7">
        <f t="shared" si="1156"/>
        <v>0</v>
      </c>
      <c r="FT341" s="7">
        <f t="shared" si="1157"/>
        <v>1</v>
      </c>
      <c r="FU341" s="7">
        <f>+Data[[#This Row],[¿El agente confirma la titularidad del cliente adecuadamente?53]]</f>
        <v>1</v>
      </c>
      <c r="FV341" s="242">
        <f t="shared" si="1158"/>
        <v>1</v>
      </c>
      <c r="FW341" s="242">
        <f t="shared" si="1159"/>
        <v>1</v>
      </c>
      <c r="FX341" s="7">
        <f t="shared" si="1160"/>
        <v>1</v>
      </c>
      <c r="FY341" s="242">
        <f t="shared" si="1161"/>
        <v>1</v>
      </c>
      <c r="FZ341" s="7">
        <f>+Data[[#This Row],[¿El agente evita compartir información sensible?56]]</f>
        <v>1</v>
      </c>
      <c r="GA341" s="7">
        <f t="shared" si="1162"/>
        <v>1</v>
      </c>
      <c r="GB341" s="7">
        <f t="shared" si="1163"/>
        <v>0.1</v>
      </c>
      <c r="GC341" s="7">
        <f t="shared" si="1164"/>
        <v>0.3</v>
      </c>
      <c r="GD341" s="234">
        <f t="shared" si="1165"/>
        <v>0</v>
      </c>
      <c r="GE341" s="234">
        <f t="shared" si="1166"/>
        <v>0.3</v>
      </c>
      <c r="GF341" s="7">
        <f t="shared" si="1167"/>
        <v>0.7</v>
      </c>
      <c r="GG341">
        <f>1</f>
        <v>1</v>
      </c>
      <c r="GH341">
        <f t="shared" si="1168"/>
        <v>1</v>
      </c>
      <c r="GI341" t="str">
        <f t="shared" si="1169"/>
        <v/>
      </c>
      <c r="GJ341" t="str">
        <f t="shared" si="1170"/>
        <v/>
      </c>
      <c r="GK341" t="str">
        <f t="shared" si="1171"/>
        <v/>
      </c>
      <c r="GN341" t="str">
        <f t="shared" si="1172"/>
        <v/>
      </c>
      <c r="GO341" t="str">
        <f t="shared" si="1173"/>
        <v/>
      </c>
      <c r="GP341" t="str">
        <f t="shared" si="1174"/>
        <v/>
      </c>
      <c r="GQ341" t="str">
        <f t="shared" si="1175"/>
        <v/>
      </c>
      <c r="GR341" t="str">
        <f t="shared" si="1176"/>
        <v/>
      </c>
      <c r="GS341" t="str">
        <f t="shared" si="1177"/>
        <v/>
      </c>
      <c r="GT341" t="str">
        <f t="shared" si="1178"/>
        <v/>
      </c>
      <c r="GU341" t="e">
        <f>IF(#REF!="No",#REF!,"")</f>
        <v>#REF!</v>
      </c>
      <c r="GV341" t="str">
        <f t="shared" si="1179"/>
        <v/>
      </c>
      <c r="GW341" t="str">
        <f t="shared" si="1180"/>
        <v/>
      </c>
      <c r="GX341" t="str">
        <f t="shared" si="1181"/>
        <v/>
      </c>
      <c r="GY341" t="str">
        <f t="shared" si="1182"/>
        <v/>
      </c>
      <c r="GZ341" t="str">
        <f t="shared" si="1183"/>
        <v/>
      </c>
      <c r="HA341" t="str">
        <f t="shared" si="1184"/>
        <v/>
      </c>
      <c r="HB341" t="str">
        <f t="shared" si="1185"/>
        <v/>
      </c>
      <c r="HC341" t="str">
        <f t="shared" si="1186"/>
        <v/>
      </c>
      <c r="HD341" t="str">
        <f t="shared" si="1187"/>
        <v/>
      </c>
      <c r="HE341" t="str">
        <f t="shared" si="1188"/>
        <v/>
      </c>
      <c r="HF341" t="str">
        <f t="shared" si="1189"/>
        <v/>
      </c>
      <c r="HG341" t="str">
        <f t="shared" si="1190"/>
        <v/>
      </c>
      <c r="HH341" t="str">
        <f t="shared" si="1191"/>
        <v/>
      </c>
      <c r="HI341" t="str">
        <f t="shared" si="1192"/>
        <v/>
      </c>
      <c r="HJ341" t="str">
        <f t="shared" si="1193"/>
        <v/>
      </c>
      <c r="HK341" t="str">
        <f t="shared" si="1194"/>
        <v/>
      </c>
      <c r="HL341" t="str">
        <f t="shared" si="1195"/>
        <v/>
      </c>
      <c r="HM341" t="str">
        <f t="shared" si="1196"/>
        <v/>
      </c>
      <c r="HN341" t="str">
        <f t="shared" si="1197"/>
        <v/>
      </c>
      <c r="HO341" t="str">
        <f t="shared" si="1198"/>
        <v/>
      </c>
      <c r="HP341" t="str">
        <f t="shared" si="1199"/>
        <v/>
      </c>
      <c r="HQ341" t="e">
        <f>IF(#REF!="No",#REF!,"")</f>
        <v>#REF!</v>
      </c>
      <c r="HR341" t="e">
        <f>IF(#REF!="No",#REF!,"")</f>
        <v>#REF!</v>
      </c>
      <c r="HS341" t="str">
        <f t="shared" si="1200"/>
        <v/>
      </c>
      <c r="HT341" t="str">
        <f t="shared" si="1201"/>
        <v xml:space="preserve">¿El agente realiza venta cruzada cuando corresponde? </v>
      </c>
      <c r="HU341" t="str">
        <f t="shared" si="1202"/>
        <v/>
      </c>
      <c r="HV341" t="str">
        <f t="shared" si="1203"/>
        <v/>
      </c>
      <c r="HW341" t="str">
        <f t="shared" si="1204"/>
        <v/>
      </c>
      <c r="HX341" t="str">
        <f t="shared" si="1205"/>
        <v xml:space="preserve">¿El agente maneja correctamente las objeciones del cliente? </v>
      </c>
      <c r="HY341" t="str">
        <f t="shared" si="1206"/>
        <v/>
      </c>
      <c r="HZ341" t="str">
        <f t="shared" si="1207"/>
        <v/>
      </c>
      <c r="IA341" t="str">
        <f t="shared" si="1208"/>
        <v/>
      </c>
      <c r="IB341" t="str">
        <f t="shared" si="1209"/>
        <v/>
      </c>
      <c r="IC341" t="str">
        <f t="shared" si="1210"/>
        <v/>
      </c>
      <c r="ID341" t="str">
        <f t="shared" si="1211"/>
        <v/>
      </c>
      <c r="IE341" t="str">
        <f t="shared" si="1212"/>
        <v/>
      </c>
      <c r="IF341" t="str">
        <f t="shared" si="1213"/>
        <v/>
      </c>
      <c r="IG341" t="str">
        <f t="shared" si="1214"/>
        <v/>
      </c>
      <c r="IH341" t="str">
        <f>A341&amp;" "&amp;F341&amp;" "&amp;Data[[#This Row],[mes]]</f>
        <v>Valeri Michell Ambulo Rook Outbound jun-26</v>
      </c>
      <c r="II341">
        <f t="shared" ref="II341:II372" si="1218">COUNTIF($IH340:$IH757,IH341)</f>
        <v>1</v>
      </c>
      <c r="IJ341">
        <f t="shared" si="1215"/>
        <v>1</v>
      </c>
      <c r="IK341">
        <f>IF(Data[[#This Row],[Muestra Critica]]&gt;0,Data[[#This Row],[Muestra Critica]],"")</f>
        <v>1</v>
      </c>
      <c r="IL341">
        <f>IF(IK341="","",COUNTIF($IK$3:$IK757,IK341))</f>
        <v>397</v>
      </c>
      <c r="IM341">
        <f t="shared" si="1216"/>
        <v>0</v>
      </c>
      <c r="IN341" t="str">
        <f t="shared" si="1217"/>
        <v>jun-26</v>
      </c>
      <c r="IS341" t="str">
        <f ca="1">IFERROR(_xlfn.XLOOKUP(A:A,HC!B:B,HC!E:E,,0),0)</f>
        <v>&gt; 60 dias</v>
      </c>
    </row>
    <row r="342" spans="1:253" ht="15.5">
      <c r="A342" s="235" t="s">
        <v>354</v>
      </c>
      <c r="B342" s="235">
        <v>69880299</v>
      </c>
      <c r="C342" s="236">
        <v>46195</v>
      </c>
      <c r="D342" s="235" t="s">
        <v>527</v>
      </c>
      <c r="E342" s="205" t="s">
        <v>431</v>
      </c>
      <c r="F342" s="235" t="s">
        <v>32</v>
      </c>
      <c r="G342" s="235" t="s">
        <v>436</v>
      </c>
      <c r="H342" s="235" t="s">
        <v>526</v>
      </c>
      <c r="I342" s="237" t="s">
        <v>447</v>
      </c>
      <c r="J342" s="78" t="s">
        <v>33</v>
      </c>
      <c r="K342" s="78" t="s">
        <v>33</v>
      </c>
      <c r="L342" s="78" t="s">
        <v>33</v>
      </c>
      <c r="M342" s="78" t="s">
        <v>33</v>
      </c>
      <c r="N342" s="78" t="s">
        <v>33</v>
      </c>
      <c r="O342" s="78" t="s">
        <v>33</v>
      </c>
      <c r="P342" s="78" t="s">
        <v>33</v>
      </c>
      <c r="Q342" s="78" t="s">
        <v>33</v>
      </c>
      <c r="R342" s="78" t="s">
        <v>33</v>
      </c>
      <c r="S342" s="78" t="s">
        <v>33</v>
      </c>
      <c r="T342" s="78" t="s">
        <v>33</v>
      </c>
      <c r="U342" s="78" t="s">
        <v>33</v>
      </c>
      <c r="V342" s="78" t="s">
        <v>33</v>
      </c>
      <c r="W342" s="78" t="s">
        <v>33</v>
      </c>
      <c r="X342" s="78" t="s">
        <v>33</v>
      </c>
      <c r="Y342" t="s">
        <v>33</v>
      </c>
      <c r="Z342" t="s">
        <v>33</v>
      </c>
      <c r="AA342" t="s">
        <v>33</v>
      </c>
      <c r="AB342" t="s">
        <v>33</v>
      </c>
      <c r="AC342" t="s">
        <v>33</v>
      </c>
      <c r="AD342" t="s">
        <v>33</v>
      </c>
      <c r="AE342" t="s">
        <v>33</v>
      </c>
      <c r="AF342" t="s">
        <v>33</v>
      </c>
      <c r="AG342" t="s">
        <v>33</v>
      </c>
      <c r="AH342" t="s">
        <v>33</v>
      </c>
      <c r="AI342" t="s">
        <v>33</v>
      </c>
      <c r="AJ342" t="s">
        <v>33</v>
      </c>
      <c r="AK342" t="s">
        <v>33</v>
      </c>
      <c r="AL342" t="s">
        <v>33</v>
      </c>
      <c r="AM342" t="s">
        <v>33</v>
      </c>
      <c r="AN342" t="s">
        <v>33</v>
      </c>
      <c r="AO342" t="s">
        <v>33</v>
      </c>
      <c r="AP342" t="s">
        <v>33</v>
      </c>
      <c r="AQ342" s="169" t="s">
        <v>33</v>
      </c>
      <c r="AR342" t="s">
        <v>33</v>
      </c>
      <c r="AS342" t="s">
        <v>34</v>
      </c>
      <c r="AT342" t="s">
        <v>33</v>
      </c>
      <c r="AU342" t="s">
        <v>33</v>
      </c>
      <c r="AV342" t="s">
        <v>33</v>
      </c>
      <c r="AW342" t="s">
        <v>34</v>
      </c>
      <c r="AX342" t="s">
        <v>33</v>
      </c>
      <c r="AY342" t="s">
        <v>33</v>
      </c>
      <c r="AZ342" t="s">
        <v>33</v>
      </c>
      <c r="BA342" t="s">
        <v>33</v>
      </c>
      <c r="BB342" t="s">
        <v>33</v>
      </c>
      <c r="BC342" t="s">
        <v>33</v>
      </c>
      <c r="BD342" t="s">
        <v>33</v>
      </c>
      <c r="BE342" t="s">
        <v>33</v>
      </c>
      <c r="BF342" t="s">
        <v>33</v>
      </c>
      <c r="BH342" s="233" t="str">
        <f>Data[[#This Row],[Tipo de Muestra]]</f>
        <v>Critica</v>
      </c>
      <c r="BK342">
        <f t="shared" si="1051"/>
        <v>1</v>
      </c>
      <c r="BL342">
        <f t="shared" si="1052"/>
        <v>1</v>
      </c>
      <c r="BM342">
        <f t="shared" si="1053"/>
        <v>1</v>
      </c>
      <c r="BN342">
        <f t="shared" si="1054"/>
        <v>1</v>
      </c>
      <c r="BO342">
        <f t="shared" si="1055"/>
        <v>1</v>
      </c>
      <c r="BP342">
        <f t="shared" si="1056"/>
        <v>1</v>
      </c>
      <c r="BQ342">
        <f t="shared" si="1057"/>
        <v>1</v>
      </c>
      <c r="BR342">
        <f t="shared" si="1058"/>
        <v>1</v>
      </c>
      <c r="BS342">
        <f t="shared" si="1059"/>
        <v>1</v>
      </c>
      <c r="BT342">
        <f t="shared" si="1060"/>
        <v>1</v>
      </c>
      <c r="BU342">
        <f t="shared" si="1061"/>
        <v>1</v>
      </c>
      <c r="BV342">
        <f t="shared" si="1062"/>
        <v>1</v>
      </c>
      <c r="BW342">
        <f t="shared" si="1063"/>
        <v>1</v>
      </c>
      <c r="BX342">
        <f t="shared" si="1064"/>
        <v>1</v>
      </c>
      <c r="BY342">
        <f t="shared" si="1065"/>
        <v>1</v>
      </c>
      <c r="BZ342">
        <f t="shared" si="1066"/>
        <v>1</v>
      </c>
      <c r="CA342">
        <f t="shared" si="1067"/>
        <v>1</v>
      </c>
      <c r="CB342">
        <f t="shared" si="1068"/>
        <v>1</v>
      </c>
      <c r="CC342">
        <f t="shared" si="1069"/>
        <v>1</v>
      </c>
      <c r="CD342">
        <f t="shared" si="1070"/>
        <v>1</v>
      </c>
      <c r="CE342">
        <f t="shared" si="1071"/>
        <v>1</v>
      </c>
      <c r="CF342">
        <f t="shared" si="1072"/>
        <v>1</v>
      </c>
      <c r="CG342">
        <f t="shared" si="1073"/>
        <v>1</v>
      </c>
      <c r="CH342">
        <f t="shared" si="1074"/>
        <v>1</v>
      </c>
      <c r="CI342">
        <f t="shared" si="1075"/>
        <v>1</v>
      </c>
      <c r="CJ342">
        <f t="shared" si="1076"/>
        <v>1</v>
      </c>
      <c r="CK342">
        <f t="shared" si="1077"/>
        <v>1</v>
      </c>
      <c r="CL342">
        <f t="shared" si="1078"/>
        <v>1</v>
      </c>
      <c r="CM342">
        <f t="shared" si="1079"/>
        <v>1</v>
      </c>
      <c r="CN342">
        <f t="shared" si="1080"/>
        <v>1</v>
      </c>
      <c r="CO342">
        <f t="shared" si="1081"/>
        <v>1</v>
      </c>
      <c r="CP342">
        <f t="shared" si="1082"/>
        <v>1</v>
      </c>
      <c r="CQ342">
        <f t="shared" si="1083"/>
        <v>1</v>
      </c>
      <c r="CR342">
        <f t="shared" si="1084"/>
        <v>1</v>
      </c>
      <c r="CS342">
        <f t="shared" si="1085"/>
        <v>0</v>
      </c>
      <c r="CT342">
        <f t="shared" si="1086"/>
        <v>1</v>
      </c>
      <c r="CU342">
        <f t="shared" si="1087"/>
        <v>1</v>
      </c>
      <c r="CV342">
        <f t="shared" si="1088"/>
        <v>1</v>
      </c>
      <c r="CW342">
        <f t="shared" si="1089"/>
        <v>0</v>
      </c>
      <c r="CX342">
        <f t="shared" si="1090"/>
        <v>1</v>
      </c>
      <c r="CY342">
        <f t="shared" si="1091"/>
        <v>1</v>
      </c>
      <c r="CZ342">
        <f t="shared" si="1092"/>
        <v>1</v>
      </c>
      <c r="DA342">
        <f t="shared" si="1093"/>
        <v>1</v>
      </c>
      <c r="DB342">
        <f t="shared" si="1094"/>
        <v>1</v>
      </c>
      <c r="DC342">
        <f t="shared" si="1095"/>
        <v>1</v>
      </c>
      <c r="DD342">
        <f t="shared" si="1096"/>
        <v>1</v>
      </c>
      <c r="DE342">
        <f t="shared" si="1097"/>
        <v>1</v>
      </c>
      <c r="DF342">
        <f t="shared" si="1098"/>
        <v>1</v>
      </c>
      <c r="DG342">
        <f t="shared" si="1099"/>
        <v>1</v>
      </c>
      <c r="DH342" s="7">
        <f t="shared" si="1100"/>
        <v>0.15</v>
      </c>
      <c r="DI342" s="7">
        <f t="shared" si="1101"/>
        <v>0.15</v>
      </c>
      <c r="DJ342" s="7">
        <f t="shared" si="1102"/>
        <v>0.15</v>
      </c>
      <c r="DK342" s="7">
        <f t="shared" si="1103"/>
        <v>0.15</v>
      </c>
      <c r="DL342" s="7">
        <f t="shared" si="1104"/>
        <v>0.3</v>
      </c>
      <c r="DM342" s="7">
        <f t="shared" si="1105"/>
        <v>0.3</v>
      </c>
      <c r="DN342" s="7">
        <f t="shared" si="1106"/>
        <v>0.3</v>
      </c>
      <c r="DO342" s="7">
        <f t="shared" si="1107"/>
        <v>0.3</v>
      </c>
      <c r="DP342" s="7">
        <f>IF(MIN(Data[[#This Row],[¿El agente demuestra escucha activa durante la gestión?6]:[¿El agente parafrasea para confirmar entendimiento?9]])=0,0,30%)</f>
        <v>0.3</v>
      </c>
      <c r="DQ342" s="7">
        <f t="shared" si="1108"/>
        <v>0.3</v>
      </c>
      <c r="DR342" s="7">
        <f t="shared" si="1109"/>
        <v>0.3</v>
      </c>
      <c r="DS342" s="7">
        <f t="shared" si="1110"/>
        <v>0.3</v>
      </c>
      <c r="DT342" s="7">
        <f t="shared" si="1111"/>
        <v>0.3</v>
      </c>
      <c r="DU342" s="7">
        <f>IF(MIN(Data[[#This Row],[¿El agente adapta su comunicación al cliente?11]:[¿El agente utiliza el plural corporativo correctamente?14]])=0,0,30%)</f>
        <v>0.3</v>
      </c>
      <c r="DV342" s="7">
        <f t="shared" si="1112"/>
        <v>0.25</v>
      </c>
      <c r="DW342" s="7">
        <f t="shared" si="1113"/>
        <v>0.25</v>
      </c>
      <c r="DX342" s="7">
        <f t="shared" si="1114"/>
        <v>1</v>
      </c>
      <c r="DY342" s="7">
        <f t="shared" si="1115"/>
        <v>1</v>
      </c>
      <c r="DZ342" s="7">
        <f t="shared" si="1116"/>
        <v>1</v>
      </c>
      <c r="EA342" s="7">
        <f t="shared" si="1117"/>
        <v>1</v>
      </c>
      <c r="EB342" s="7">
        <f t="shared" si="1118"/>
        <v>1</v>
      </c>
      <c r="EC342" s="7">
        <f t="shared" si="1119"/>
        <v>1</v>
      </c>
      <c r="ED342" s="7">
        <f t="shared" si="1120"/>
        <v>1</v>
      </c>
      <c r="EE342" s="7">
        <f t="shared" si="1121"/>
        <v>1</v>
      </c>
      <c r="EF342" s="7">
        <f>IF(SUM(Data[[#This Row],[¿El agente presenta correctamente los beneficios del producto?23]:[¿El agente comunica beneficios emocionales al cliente?24]])=200%,100%,0%)</f>
        <v>1</v>
      </c>
      <c r="EG342" s="7">
        <f t="shared" si="1122"/>
        <v>1</v>
      </c>
      <c r="EH342" s="7">
        <f t="shared" si="1123"/>
        <v>1</v>
      </c>
      <c r="EI342" s="7">
        <f t="shared" si="1124"/>
        <v>1</v>
      </c>
      <c r="EJ342" s="7">
        <f t="shared" si="1125"/>
        <v>1</v>
      </c>
      <c r="EK342" s="7">
        <f t="shared" si="1126"/>
        <v>1</v>
      </c>
      <c r="EL342" s="7">
        <f>+Data[[#This Row],[¿El agente explica los términos y condiciones del servicio?28]]</f>
        <v>1</v>
      </c>
      <c r="EM342" s="7">
        <f t="shared" si="1127"/>
        <v>1</v>
      </c>
      <c r="EN342" s="7">
        <f>+Data[[#This Row],[¿El agente identifica correctamente la solicitud del cliente? 2]]</f>
        <v>1</v>
      </c>
      <c r="EO342" s="7">
        <f t="shared" si="1128"/>
        <v>1</v>
      </c>
      <c r="EP342" s="7">
        <f t="shared" si="1129"/>
        <v>1</v>
      </c>
      <c r="EQ342" s="7">
        <f t="shared" si="1130"/>
        <v>1</v>
      </c>
      <c r="ER342" s="7">
        <f t="shared" si="1131"/>
        <v>1</v>
      </c>
      <c r="ES342" s="7">
        <f t="shared" si="1132"/>
        <v>1</v>
      </c>
      <c r="ET342" s="7">
        <f t="shared" si="1133"/>
        <v>1</v>
      </c>
      <c r="EU342" s="7">
        <f t="shared" si="1134"/>
        <v>1</v>
      </c>
      <c r="EV342" s="7">
        <f t="shared" si="1135"/>
        <v>1</v>
      </c>
      <c r="EW342" s="7">
        <f t="shared" si="1136"/>
        <v>1</v>
      </c>
      <c r="EX342" s="7">
        <f t="shared" si="1137"/>
        <v>1</v>
      </c>
      <c r="EY342" s="7">
        <f t="shared" si="1138"/>
        <v>1</v>
      </c>
      <c r="EZ342" s="7">
        <f t="shared" si="1139"/>
        <v>1</v>
      </c>
      <c r="FA342" s="7">
        <f t="shared" si="1140"/>
        <v>1</v>
      </c>
      <c r="FB342" s="7">
        <f t="shared" si="1141"/>
        <v>1</v>
      </c>
      <c r="FC342" s="7">
        <f t="shared" si="1142"/>
        <v>1</v>
      </c>
      <c r="FD342" s="7">
        <f t="shared" si="1143"/>
        <v>1</v>
      </c>
      <c r="FE342" s="7">
        <f t="shared" si="1144"/>
        <v>0</v>
      </c>
      <c r="FF342" s="7">
        <f t="shared" si="1145"/>
        <v>1</v>
      </c>
      <c r="FG342" s="7">
        <f t="shared" si="1146"/>
        <v>1</v>
      </c>
      <c r="FH342" s="7">
        <f t="shared" si="1147"/>
        <v>1</v>
      </c>
      <c r="FI342" s="7">
        <f t="shared" si="1148"/>
        <v>0</v>
      </c>
      <c r="FJ342" s="7">
        <f t="shared" si="1149"/>
        <v>0</v>
      </c>
      <c r="FK342" s="7">
        <f t="shared" si="1150"/>
        <v>1</v>
      </c>
      <c r="FL342" s="7">
        <f>+Data[[#This Row],[¿El agente gestiona la oferta según la campaña vigente?48]]</f>
        <v>1</v>
      </c>
      <c r="FM342" s="7">
        <f t="shared" si="1151"/>
        <v>1</v>
      </c>
      <c r="FN342" s="7">
        <f t="shared" si="1152"/>
        <v>1</v>
      </c>
      <c r="FO342" s="7">
        <f t="shared" si="1153"/>
        <v>1</v>
      </c>
      <c r="FP342" s="7">
        <f t="shared" si="1154"/>
        <v>1</v>
      </c>
      <c r="FQ342" s="7">
        <f t="shared" si="1155"/>
        <v>1</v>
      </c>
      <c r="FR342" s="7">
        <f>+Data[[#This Row],[¿El agente registra correctamente todas las interacciones?52]]</f>
        <v>1</v>
      </c>
      <c r="FS342" s="7">
        <f t="shared" si="1156"/>
        <v>0</v>
      </c>
      <c r="FT342" s="7">
        <f t="shared" si="1157"/>
        <v>1</v>
      </c>
      <c r="FU342" s="7">
        <f>+Data[[#This Row],[¿El agente confirma la titularidad del cliente adecuadamente?53]]</f>
        <v>1</v>
      </c>
      <c r="FV342" s="242">
        <f t="shared" si="1158"/>
        <v>1</v>
      </c>
      <c r="FW342" s="242">
        <f t="shared" si="1159"/>
        <v>1</v>
      </c>
      <c r="FX342" s="7">
        <f t="shared" si="1160"/>
        <v>1</v>
      </c>
      <c r="FY342" s="242">
        <f t="shared" si="1161"/>
        <v>1</v>
      </c>
      <c r="FZ342" s="7">
        <f>+Data[[#This Row],[¿El agente evita compartir información sensible?56]]</f>
        <v>1</v>
      </c>
      <c r="GA342" s="7">
        <f t="shared" si="1162"/>
        <v>1</v>
      </c>
      <c r="GB342" s="7">
        <f t="shared" si="1163"/>
        <v>0.1</v>
      </c>
      <c r="GC342" s="7">
        <f t="shared" si="1164"/>
        <v>0.3</v>
      </c>
      <c r="GD342" s="234">
        <f t="shared" si="1165"/>
        <v>0</v>
      </c>
      <c r="GE342" s="234">
        <f t="shared" si="1166"/>
        <v>0.3</v>
      </c>
      <c r="GF342" s="7">
        <f t="shared" si="1167"/>
        <v>0.7</v>
      </c>
      <c r="GG342">
        <f>1</f>
        <v>1</v>
      </c>
      <c r="GH342">
        <f t="shared" si="1168"/>
        <v>1</v>
      </c>
      <c r="GI342" t="str">
        <f t="shared" si="1169"/>
        <v/>
      </c>
      <c r="GJ342" t="str">
        <f t="shared" si="1170"/>
        <v/>
      </c>
      <c r="GK342" t="str">
        <f t="shared" si="1171"/>
        <v/>
      </c>
      <c r="GN342" t="str">
        <f t="shared" si="1172"/>
        <v/>
      </c>
      <c r="GO342" t="str">
        <f t="shared" si="1173"/>
        <v/>
      </c>
      <c r="GP342" t="str">
        <f t="shared" si="1174"/>
        <v/>
      </c>
      <c r="GQ342" t="str">
        <f t="shared" si="1175"/>
        <v/>
      </c>
      <c r="GR342" t="str">
        <f t="shared" si="1176"/>
        <v/>
      </c>
      <c r="GS342" t="str">
        <f t="shared" si="1177"/>
        <v/>
      </c>
      <c r="GT342" t="str">
        <f t="shared" si="1178"/>
        <v/>
      </c>
      <c r="GU342" t="e">
        <f>IF(#REF!="No",#REF!,"")</f>
        <v>#REF!</v>
      </c>
      <c r="GV342" t="str">
        <f t="shared" si="1179"/>
        <v/>
      </c>
      <c r="GW342" t="str">
        <f t="shared" si="1180"/>
        <v/>
      </c>
      <c r="GX342" t="str">
        <f t="shared" si="1181"/>
        <v/>
      </c>
      <c r="GY342" t="str">
        <f t="shared" si="1182"/>
        <v/>
      </c>
      <c r="GZ342" t="str">
        <f t="shared" si="1183"/>
        <v/>
      </c>
      <c r="HA342" t="str">
        <f t="shared" si="1184"/>
        <v/>
      </c>
      <c r="HB342" t="str">
        <f t="shared" si="1185"/>
        <v/>
      </c>
      <c r="HC342" t="str">
        <f t="shared" si="1186"/>
        <v/>
      </c>
      <c r="HD342" t="str">
        <f t="shared" si="1187"/>
        <v/>
      </c>
      <c r="HE342" t="str">
        <f t="shared" si="1188"/>
        <v/>
      </c>
      <c r="HF342" t="str">
        <f t="shared" si="1189"/>
        <v/>
      </c>
      <c r="HG342" t="str">
        <f t="shared" si="1190"/>
        <v/>
      </c>
      <c r="HH342" t="str">
        <f t="shared" si="1191"/>
        <v/>
      </c>
      <c r="HI342" t="str">
        <f t="shared" si="1192"/>
        <v/>
      </c>
      <c r="HJ342" t="str">
        <f t="shared" si="1193"/>
        <v/>
      </c>
      <c r="HK342" t="str">
        <f t="shared" si="1194"/>
        <v/>
      </c>
      <c r="HL342" t="str">
        <f t="shared" si="1195"/>
        <v/>
      </c>
      <c r="HM342" t="str">
        <f t="shared" si="1196"/>
        <v/>
      </c>
      <c r="HN342" t="str">
        <f t="shared" si="1197"/>
        <v/>
      </c>
      <c r="HO342" t="str">
        <f t="shared" si="1198"/>
        <v/>
      </c>
      <c r="HP342" t="str">
        <f t="shared" si="1199"/>
        <v/>
      </c>
      <c r="HQ342" t="e">
        <f>IF(#REF!="No",#REF!,"")</f>
        <v>#REF!</v>
      </c>
      <c r="HR342" t="e">
        <f>IF(#REF!="No",#REF!,"")</f>
        <v>#REF!</v>
      </c>
      <c r="HS342" t="str">
        <f t="shared" si="1200"/>
        <v/>
      </c>
      <c r="HT342" t="str">
        <f t="shared" si="1201"/>
        <v xml:space="preserve">¿El agente realiza venta cruzada cuando corresponde? </v>
      </c>
      <c r="HU342" t="str">
        <f t="shared" si="1202"/>
        <v/>
      </c>
      <c r="HV342" t="str">
        <f t="shared" si="1203"/>
        <v/>
      </c>
      <c r="HW342" t="str">
        <f t="shared" si="1204"/>
        <v/>
      </c>
      <c r="HX342" t="str">
        <f t="shared" si="1205"/>
        <v xml:space="preserve">¿El agente maneja correctamente las objeciones del cliente? </v>
      </c>
      <c r="HY342" t="str">
        <f t="shared" si="1206"/>
        <v/>
      </c>
      <c r="HZ342" t="str">
        <f t="shared" si="1207"/>
        <v/>
      </c>
      <c r="IA342" t="str">
        <f t="shared" si="1208"/>
        <v/>
      </c>
      <c r="IB342" t="str">
        <f t="shared" si="1209"/>
        <v/>
      </c>
      <c r="IC342" t="str">
        <f t="shared" si="1210"/>
        <v/>
      </c>
      <c r="ID342" t="str">
        <f t="shared" si="1211"/>
        <v/>
      </c>
      <c r="IE342" t="str">
        <f t="shared" si="1212"/>
        <v/>
      </c>
      <c r="IF342" t="str">
        <f t="shared" si="1213"/>
        <v/>
      </c>
      <c r="IG342" t="str">
        <f t="shared" si="1214"/>
        <v/>
      </c>
      <c r="IH342" t="str">
        <f>A342&amp;" "&amp;F342&amp;" "&amp;Data[[#This Row],[mes]]</f>
        <v>Frank Joseph Castillo Morales Outbound jun-26</v>
      </c>
      <c r="II342">
        <f t="shared" si="1218"/>
        <v>1</v>
      </c>
      <c r="IJ342">
        <f t="shared" si="1215"/>
        <v>1</v>
      </c>
      <c r="IK342">
        <f>IF(Data[[#This Row],[Muestra Critica]]&gt;0,Data[[#This Row],[Muestra Critica]],"")</f>
        <v>1</v>
      </c>
      <c r="IL342">
        <f>IF(IK342="","",COUNTIF($IK$3:$IK758,IK342))</f>
        <v>397</v>
      </c>
      <c r="IM342">
        <f t="shared" si="1216"/>
        <v>0</v>
      </c>
      <c r="IN342" t="str">
        <f t="shared" si="1217"/>
        <v>jun-26</v>
      </c>
      <c r="IS342" t="str">
        <f ca="1">IFERROR(_xlfn.XLOOKUP(A:A,HC!B:B,HC!E:E,,0),0)</f>
        <v>&gt; 60 dias</v>
      </c>
    </row>
    <row r="343" spans="1:253" ht="15.5">
      <c r="A343" s="235" t="s">
        <v>358</v>
      </c>
      <c r="B343" s="235">
        <v>69873045</v>
      </c>
      <c r="C343" s="236">
        <v>46195</v>
      </c>
      <c r="D343" s="235" t="s">
        <v>527</v>
      </c>
      <c r="E343" s="205" t="s">
        <v>431</v>
      </c>
      <c r="F343" s="235" t="s">
        <v>32</v>
      </c>
      <c r="G343" s="235" t="s">
        <v>436</v>
      </c>
      <c r="H343" s="235" t="s">
        <v>526</v>
      </c>
      <c r="I343" s="237" t="s">
        <v>447</v>
      </c>
      <c r="J343" s="78" t="s">
        <v>33</v>
      </c>
      <c r="K343" s="78" t="s">
        <v>33</v>
      </c>
      <c r="L343" s="78" t="s">
        <v>33</v>
      </c>
      <c r="M343" s="78" t="s">
        <v>33</v>
      </c>
      <c r="N343" s="78" t="s">
        <v>33</v>
      </c>
      <c r="O343" s="78" t="s">
        <v>33</v>
      </c>
      <c r="P343" s="78" t="s">
        <v>33</v>
      </c>
      <c r="Q343" s="78" t="s">
        <v>33</v>
      </c>
      <c r="R343" s="78" t="s">
        <v>33</v>
      </c>
      <c r="S343" s="78" t="s">
        <v>33</v>
      </c>
      <c r="T343" s="78" t="s">
        <v>33</v>
      </c>
      <c r="U343" s="78" t="s">
        <v>33</v>
      </c>
      <c r="V343" s="78" t="s">
        <v>33</v>
      </c>
      <c r="W343" s="78" t="s">
        <v>33</v>
      </c>
      <c r="X343" s="78" t="s">
        <v>33</v>
      </c>
      <c r="Y343" t="s">
        <v>33</v>
      </c>
      <c r="Z343" t="s">
        <v>33</v>
      </c>
      <c r="AA343" t="s">
        <v>33</v>
      </c>
      <c r="AB343" t="s">
        <v>33</v>
      </c>
      <c r="AC343" t="s">
        <v>33</v>
      </c>
      <c r="AD343" t="s">
        <v>33</v>
      </c>
      <c r="AE343" t="s">
        <v>33</v>
      </c>
      <c r="AF343" t="s">
        <v>33</v>
      </c>
      <c r="AG343" t="s">
        <v>33</v>
      </c>
      <c r="AH343" t="s">
        <v>33</v>
      </c>
      <c r="AI343" t="s">
        <v>33</v>
      </c>
      <c r="AJ343" t="s">
        <v>33</v>
      </c>
      <c r="AK343" t="s">
        <v>33</v>
      </c>
      <c r="AL343" t="s">
        <v>33</v>
      </c>
      <c r="AM343" t="s">
        <v>33</v>
      </c>
      <c r="AN343" t="s">
        <v>33</v>
      </c>
      <c r="AO343" t="s">
        <v>33</v>
      </c>
      <c r="AP343" t="s">
        <v>33</v>
      </c>
      <c r="AQ343" s="169" t="s">
        <v>33</v>
      </c>
      <c r="AR343" t="s">
        <v>33</v>
      </c>
      <c r="AS343" t="s">
        <v>34</v>
      </c>
      <c r="AT343" t="s">
        <v>33</v>
      </c>
      <c r="AU343" t="s">
        <v>33</v>
      </c>
      <c r="AV343" t="s">
        <v>33</v>
      </c>
      <c r="AW343" t="s">
        <v>33</v>
      </c>
      <c r="AX343" t="s">
        <v>33</v>
      </c>
      <c r="AY343" t="s">
        <v>33</v>
      </c>
      <c r="AZ343" t="s">
        <v>33</v>
      </c>
      <c r="BA343" t="s">
        <v>33</v>
      </c>
      <c r="BB343" t="s">
        <v>33</v>
      </c>
      <c r="BC343" t="s">
        <v>33</v>
      </c>
      <c r="BD343" t="s">
        <v>33</v>
      </c>
      <c r="BE343" t="s">
        <v>33</v>
      </c>
      <c r="BF343" t="s">
        <v>33</v>
      </c>
      <c r="BH343" s="233" t="str">
        <f>Data[[#This Row],[Tipo de Muestra]]</f>
        <v>Critica</v>
      </c>
      <c r="BK343">
        <f t="shared" si="1051"/>
        <v>1</v>
      </c>
      <c r="BL343">
        <f t="shared" si="1052"/>
        <v>1</v>
      </c>
      <c r="BM343">
        <f t="shared" si="1053"/>
        <v>1</v>
      </c>
      <c r="BN343">
        <f t="shared" si="1054"/>
        <v>1</v>
      </c>
      <c r="BO343">
        <f t="shared" si="1055"/>
        <v>1</v>
      </c>
      <c r="BP343">
        <f t="shared" si="1056"/>
        <v>1</v>
      </c>
      <c r="BQ343">
        <f t="shared" si="1057"/>
        <v>1</v>
      </c>
      <c r="BR343">
        <f t="shared" si="1058"/>
        <v>1</v>
      </c>
      <c r="BS343">
        <f t="shared" si="1059"/>
        <v>1</v>
      </c>
      <c r="BT343">
        <f t="shared" si="1060"/>
        <v>1</v>
      </c>
      <c r="BU343">
        <f t="shared" si="1061"/>
        <v>1</v>
      </c>
      <c r="BV343">
        <f t="shared" si="1062"/>
        <v>1</v>
      </c>
      <c r="BW343">
        <f t="shared" si="1063"/>
        <v>1</v>
      </c>
      <c r="BX343">
        <f t="shared" si="1064"/>
        <v>1</v>
      </c>
      <c r="BY343">
        <f t="shared" si="1065"/>
        <v>1</v>
      </c>
      <c r="BZ343">
        <f t="shared" si="1066"/>
        <v>1</v>
      </c>
      <c r="CA343">
        <f t="shared" si="1067"/>
        <v>1</v>
      </c>
      <c r="CB343">
        <f t="shared" si="1068"/>
        <v>1</v>
      </c>
      <c r="CC343">
        <f t="shared" si="1069"/>
        <v>1</v>
      </c>
      <c r="CD343">
        <f t="shared" si="1070"/>
        <v>1</v>
      </c>
      <c r="CE343">
        <f t="shared" si="1071"/>
        <v>1</v>
      </c>
      <c r="CF343">
        <f t="shared" si="1072"/>
        <v>1</v>
      </c>
      <c r="CG343">
        <f t="shared" si="1073"/>
        <v>1</v>
      </c>
      <c r="CH343">
        <f t="shared" si="1074"/>
        <v>1</v>
      </c>
      <c r="CI343">
        <f t="shared" si="1075"/>
        <v>1</v>
      </c>
      <c r="CJ343">
        <f t="shared" si="1076"/>
        <v>1</v>
      </c>
      <c r="CK343">
        <f t="shared" si="1077"/>
        <v>1</v>
      </c>
      <c r="CL343">
        <f t="shared" si="1078"/>
        <v>1</v>
      </c>
      <c r="CM343">
        <f t="shared" si="1079"/>
        <v>1</v>
      </c>
      <c r="CN343">
        <f t="shared" si="1080"/>
        <v>1</v>
      </c>
      <c r="CO343">
        <f t="shared" si="1081"/>
        <v>1</v>
      </c>
      <c r="CP343">
        <f t="shared" si="1082"/>
        <v>1</v>
      </c>
      <c r="CQ343">
        <f t="shared" si="1083"/>
        <v>1</v>
      </c>
      <c r="CR343">
        <f t="shared" si="1084"/>
        <v>1</v>
      </c>
      <c r="CS343">
        <f t="shared" si="1085"/>
        <v>0</v>
      </c>
      <c r="CT343">
        <f t="shared" si="1086"/>
        <v>1</v>
      </c>
      <c r="CU343">
        <f t="shared" si="1087"/>
        <v>1</v>
      </c>
      <c r="CV343">
        <f t="shared" si="1088"/>
        <v>1</v>
      </c>
      <c r="CW343">
        <f t="shared" si="1089"/>
        <v>1</v>
      </c>
      <c r="CX343">
        <f t="shared" si="1090"/>
        <v>1</v>
      </c>
      <c r="CY343">
        <f t="shared" si="1091"/>
        <v>1</v>
      </c>
      <c r="CZ343">
        <f t="shared" si="1092"/>
        <v>1</v>
      </c>
      <c r="DA343">
        <f t="shared" si="1093"/>
        <v>1</v>
      </c>
      <c r="DB343">
        <f t="shared" si="1094"/>
        <v>1</v>
      </c>
      <c r="DC343">
        <f t="shared" si="1095"/>
        <v>1</v>
      </c>
      <c r="DD343">
        <f t="shared" si="1096"/>
        <v>1</v>
      </c>
      <c r="DE343">
        <f t="shared" si="1097"/>
        <v>1</v>
      </c>
      <c r="DF343">
        <f t="shared" si="1098"/>
        <v>1</v>
      </c>
      <c r="DG343">
        <f t="shared" si="1099"/>
        <v>1</v>
      </c>
      <c r="DH343" s="7">
        <f t="shared" si="1100"/>
        <v>0.15</v>
      </c>
      <c r="DI343" s="7">
        <f t="shared" si="1101"/>
        <v>0.15</v>
      </c>
      <c r="DJ343" s="7">
        <f t="shared" si="1102"/>
        <v>0.15</v>
      </c>
      <c r="DK343" s="7">
        <f t="shared" si="1103"/>
        <v>0.15</v>
      </c>
      <c r="DL343" s="7">
        <f t="shared" si="1104"/>
        <v>0.3</v>
      </c>
      <c r="DM343" s="7">
        <f t="shared" si="1105"/>
        <v>0.3</v>
      </c>
      <c r="DN343" s="7">
        <f t="shared" si="1106"/>
        <v>0.3</v>
      </c>
      <c r="DO343" s="7">
        <f t="shared" si="1107"/>
        <v>0.3</v>
      </c>
      <c r="DP343" s="7">
        <f>IF(MIN(Data[[#This Row],[¿El agente demuestra escucha activa durante la gestión?6]:[¿El agente parafrasea para confirmar entendimiento?9]])=0,0,30%)</f>
        <v>0.3</v>
      </c>
      <c r="DQ343" s="7">
        <f t="shared" si="1108"/>
        <v>0.3</v>
      </c>
      <c r="DR343" s="7">
        <f t="shared" si="1109"/>
        <v>0.3</v>
      </c>
      <c r="DS343" s="7">
        <f t="shared" si="1110"/>
        <v>0.3</v>
      </c>
      <c r="DT343" s="7">
        <f t="shared" si="1111"/>
        <v>0.3</v>
      </c>
      <c r="DU343" s="7">
        <f>IF(MIN(Data[[#This Row],[¿El agente adapta su comunicación al cliente?11]:[¿El agente utiliza el plural corporativo correctamente?14]])=0,0,30%)</f>
        <v>0.3</v>
      </c>
      <c r="DV343" s="7">
        <f t="shared" si="1112"/>
        <v>0.25</v>
      </c>
      <c r="DW343" s="7">
        <f t="shared" si="1113"/>
        <v>0.25</v>
      </c>
      <c r="DX343" s="7">
        <f t="shared" si="1114"/>
        <v>1</v>
      </c>
      <c r="DY343" s="7">
        <f t="shared" si="1115"/>
        <v>1</v>
      </c>
      <c r="DZ343" s="7">
        <f t="shared" si="1116"/>
        <v>1</v>
      </c>
      <c r="EA343" s="7">
        <f t="shared" si="1117"/>
        <v>1</v>
      </c>
      <c r="EB343" s="7">
        <f t="shared" si="1118"/>
        <v>1</v>
      </c>
      <c r="EC343" s="7">
        <f t="shared" si="1119"/>
        <v>1</v>
      </c>
      <c r="ED343" s="7">
        <f t="shared" si="1120"/>
        <v>1</v>
      </c>
      <c r="EE343" s="7">
        <f t="shared" si="1121"/>
        <v>1</v>
      </c>
      <c r="EF343" s="7">
        <f>IF(SUM(Data[[#This Row],[¿El agente presenta correctamente los beneficios del producto?23]:[¿El agente comunica beneficios emocionales al cliente?24]])=200%,100%,0%)</f>
        <v>1</v>
      </c>
      <c r="EG343" s="7">
        <f t="shared" si="1122"/>
        <v>1</v>
      </c>
      <c r="EH343" s="7">
        <f t="shared" si="1123"/>
        <v>1</v>
      </c>
      <c r="EI343" s="7">
        <f t="shared" si="1124"/>
        <v>1</v>
      </c>
      <c r="EJ343" s="7">
        <f t="shared" si="1125"/>
        <v>1</v>
      </c>
      <c r="EK343" s="7">
        <f t="shared" si="1126"/>
        <v>1</v>
      </c>
      <c r="EL343" s="7">
        <f>+Data[[#This Row],[¿El agente explica los términos y condiciones del servicio?28]]</f>
        <v>1</v>
      </c>
      <c r="EM343" s="7">
        <f t="shared" si="1127"/>
        <v>1</v>
      </c>
      <c r="EN343" s="7">
        <f>+Data[[#This Row],[¿El agente identifica correctamente la solicitud del cliente? 2]]</f>
        <v>1</v>
      </c>
      <c r="EO343" s="7">
        <f t="shared" si="1128"/>
        <v>1</v>
      </c>
      <c r="EP343" s="7">
        <f t="shared" si="1129"/>
        <v>1</v>
      </c>
      <c r="EQ343" s="7">
        <f t="shared" si="1130"/>
        <v>1</v>
      </c>
      <c r="ER343" s="7">
        <f t="shared" si="1131"/>
        <v>1</v>
      </c>
      <c r="ES343" s="7">
        <f t="shared" si="1132"/>
        <v>1</v>
      </c>
      <c r="ET343" s="7">
        <f t="shared" si="1133"/>
        <v>1</v>
      </c>
      <c r="EU343" s="7">
        <f t="shared" si="1134"/>
        <v>1</v>
      </c>
      <c r="EV343" s="7">
        <f t="shared" si="1135"/>
        <v>1</v>
      </c>
      <c r="EW343" s="7">
        <f t="shared" si="1136"/>
        <v>1</v>
      </c>
      <c r="EX343" s="7">
        <f t="shared" si="1137"/>
        <v>1</v>
      </c>
      <c r="EY343" s="7">
        <f t="shared" si="1138"/>
        <v>1</v>
      </c>
      <c r="EZ343" s="7">
        <f t="shared" si="1139"/>
        <v>1</v>
      </c>
      <c r="FA343" s="7">
        <f t="shared" si="1140"/>
        <v>1</v>
      </c>
      <c r="FB343" s="7">
        <f t="shared" si="1141"/>
        <v>1</v>
      </c>
      <c r="FC343" s="7">
        <f t="shared" si="1142"/>
        <v>1</v>
      </c>
      <c r="FD343" s="7">
        <f t="shared" si="1143"/>
        <v>1</v>
      </c>
      <c r="FE343" s="7">
        <f t="shared" si="1144"/>
        <v>0</v>
      </c>
      <c r="FF343" s="7">
        <f t="shared" si="1145"/>
        <v>1</v>
      </c>
      <c r="FG343" s="7">
        <f t="shared" si="1146"/>
        <v>1</v>
      </c>
      <c r="FH343" s="7">
        <f t="shared" si="1147"/>
        <v>1</v>
      </c>
      <c r="FI343" s="7">
        <f t="shared" si="1148"/>
        <v>1</v>
      </c>
      <c r="FJ343" s="7">
        <f t="shared" si="1149"/>
        <v>0</v>
      </c>
      <c r="FK343" s="7">
        <f t="shared" si="1150"/>
        <v>1</v>
      </c>
      <c r="FL343" s="7">
        <f>+Data[[#This Row],[¿El agente gestiona la oferta según la campaña vigente?48]]</f>
        <v>1</v>
      </c>
      <c r="FM343" s="7">
        <f t="shared" si="1151"/>
        <v>1</v>
      </c>
      <c r="FN343" s="7">
        <f t="shared" si="1152"/>
        <v>1</v>
      </c>
      <c r="FO343" s="7">
        <f t="shared" si="1153"/>
        <v>1</v>
      </c>
      <c r="FP343" s="7">
        <f t="shared" si="1154"/>
        <v>1</v>
      </c>
      <c r="FQ343" s="7">
        <f t="shared" si="1155"/>
        <v>1</v>
      </c>
      <c r="FR343" s="7">
        <f>+Data[[#This Row],[¿El agente registra correctamente todas las interacciones?52]]</f>
        <v>1</v>
      </c>
      <c r="FS343" s="7">
        <f t="shared" si="1156"/>
        <v>0</v>
      </c>
      <c r="FT343" s="7">
        <f t="shared" si="1157"/>
        <v>1</v>
      </c>
      <c r="FU343" s="7">
        <f>+Data[[#This Row],[¿El agente confirma la titularidad del cliente adecuadamente?53]]</f>
        <v>1</v>
      </c>
      <c r="FV343" s="242">
        <f t="shared" si="1158"/>
        <v>1</v>
      </c>
      <c r="FW343" s="242">
        <f t="shared" si="1159"/>
        <v>1</v>
      </c>
      <c r="FX343" s="7">
        <f t="shared" si="1160"/>
        <v>1</v>
      </c>
      <c r="FY343" s="242">
        <f t="shared" si="1161"/>
        <v>1</v>
      </c>
      <c r="FZ343" s="7">
        <f>+Data[[#This Row],[¿El agente evita compartir información sensible?56]]</f>
        <v>1</v>
      </c>
      <c r="GA343" s="7">
        <f t="shared" si="1162"/>
        <v>1</v>
      </c>
      <c r="GB343" s="7">
        <f t="shared" si="1163"/>
        <v>0.1</v>
      </c>
      <c r="GC343" s="7">
        <f t="shared" si="1164"/>
        <v>0.3</v>
      </c>
      <c r="GD343" s="234">
        <f t="shared" si="1165"/>
        <v>0</v>
      </c>
      <c r="GE343" s="234">
        <f t="shared" si="1166"/>
        <v>0.3</v>
      </c>
      <c r="GF343" s="7">
        <f t="shared" si="1167"/>
        <v>0.7</v>
      </c>
      <c r="GG343">
        <f>1</f>
        <v>1</v>
      </c>
      <c r="GH343">
        <f t="shared" si="1168"/>
        <v>1</v>
      </c>
      <c r="GI343" t="str">
        <f t="shared" si="1169"/>
        <v/>
      </c>
      <c r="GJ343" t="str">
        <f t="shared" si="1170"/>
        <v/>
      </c>
      <c r="GK343" t="str">
        <f t="shared" si="1171"/>
        <v/>
      </c>
      <c r="GN343" t="str">
        <f t="shared" si="1172"/>
        <v/>
      </c>
      <c r="GO343" t="str">
        <f t="shared" si="1173"/>
        <v/>
      </c>
      <c r="GP343" t="str">
        <f t="shared" si="1174"/>
        <v/>
      </c>
      <c r="GQ343" t="str">
        <f t="shared" si="1175"/>
        <v/>
      </c>
      <c r="GR343" t="str">
        <f t="shared" si="1176"/>
        <v/>
      </c>
      <c r="GS343" t="str">
        <f t="shared" si="1177"/>
        <v/>
      </c>
      <c r="GT343" t="str">
        <f t="shared" si="1178"/>
        <v/>
      </c>
      <c r="GU343" t="e">
        <f>IF(#REF!="No",#REF!,"")</f>
        <v>#REF!</v>
      </c>
      <c r="GV343" t="str">
        <f t="shared" si="1179"/>
        <v/>
      </c>
      <c r="GW343" t="str">
        <f t="shared" si="1180"/>
        <v/>
      </c>
      <c r="GX343" t="str">
        <f t="shared" si="1181"/>
        <v/>
      </c>
      <c r="GY343" t="str">
        <f t="shared" si="1182"/>
        <v/>
      </c>
      <c r="GZ343" t="str">
        <f t="shared" si="1183"/>
        <v/>
      </c>
      <c r="HA343" t="str">
        <f t="shared" si="1184"/>
        <v/>
      </c>
      <c r="HB343" t="str">
        <f t="shared" si="1185"/>
        <v/>
      </c>
      <c r="HC343" t="str">
        <f t="shared" si="1186"/>
        <v/>
      </c>
      <c r="HD343" t="str">
        <f t="shared" si="1187"/>
        <v/>
      </c>
      <c r="HE343" t="str">
        <f t="shared" si="1188"/>
        <v/>
      </c>
      <c r="HF343" t="str">
        <f t="shared" si="1189"/>
        <v/>
      </c>
      <c r="HG343" t="str">
        <f t="shared" si="1190"/>
        <v/>
      </c>
      <c r="HH343" t="str">
        <f t="shared" si="1191"/>
        <v/>
      </c>
      <c r="HI343" t="str">
        <f t="shared" si="1192"/>
        <v/>
      </c>
      <c r="HJ343" t="str">
        <f t="shared" si="1193"/>
        <v/>
      </c>
      <c r="HK343" t="str">
        <f t="shared" si="1194"/>
        <v/>
      </c>
      <c r="HL343" t="str">
        <f t="shared" si="1195"/>
        <v/>
      </c>
      <c r="HM343" t="str">
        <f t="shared" si="1196"/>
        <v/>
      </c>
      <c r="HN343" t="str">
        <f t="shared" si="1197"/>
        <v/>
      </c>
      <c r="HO343" t="str">
        <f t="shared" si="1198"/>
        <v/>
      </c>
      <c r="HP343" t="str">
        <f t="shared" si="1199"/>
        <v/>
      </c>
      <c r="HQ343" t="e">
        <f>IF(#REF!="No",#REF!,"")</f>
        <v>#REF!</v>
      </c>
      <c r="HR343" t="e">
        <f>IF(#REF!="No",#REF!,"")</f>
        <v>#REF!</v>
      </c>
      <c r="HS343" t="str">
        <f t="shared" si="1200"/>
        <v/>
      </c>
      <c r="HT343" t="str">
        <f t="shared" si="1201"/>
        <v xml:space="preserve">¿El agente realiza venta cruzada cuando corresponde? </v>
      </c>
      <c r="HU343" t="str">
        <f t="shared" si="1202"/>
        <v/>
      </c>
      <c r="HV343" t="str">
        <f t="shared" si="1203"/>
        <v/>
      </c>
      <c r="HW343" t="str">
        <f t="shared" si="1204"/>
        <v/>
      </c>
      <c r="HX343" t="str">
        <f t="shared" si="1205"/>
        <v/>
      </c>
      <c r="HY343" t="str">
        <f t="shared" si="1206"/>
        <v/>
      </c>
      <c r="HZ343" t="str">
        <f t="shared" si="1207"/>
        <v/>
      </c>
      <c r="IA343" t="str">
        <f t="shared" si="1208"/>
        <v/>
      </c>
      <c r="IB343" t="str">
        <f t="shared" si="1209"/>
        <v/>
      </c>
      <c r="IC343" t="str">
        <f t="shared" si="1210"/>
        <v/>
      </c>
      <c r="ID343" t="str">
        <f t="shared" si="1211"/>
        <v/>
      </c>
      <c r="IE343" t="str">
        <f t="shared" si="1212"/>
        <v/>
      </c>
      <c r="IF343" t="str">
        <f t="shared" si="1213"/>
        <v/>
      </c>
      <c r="IG343" t="str">
        <f t="shared" si="1214"/>
        <v/>
      </c>
      <c r="IH343" t="str">
        <f>A343&amp;" "&amp;F343&amp;" "&amp;Data[[#This Row],[mes]]</f>
        <v>Monica Carolina Perez Guardado Outbound jun-26</v>
      </c>
      <c r="II343">
        <f t="shared" si="1218"/>
        <v>1</v>
      </c>
      <c r="IJ343">
        <f t="shared" si="1215"/>
        <v>1</v>
      </c>
      <c r="IK343">
        <f>IF(Data[[#This Row],[Muestra Critica]]&gt;0,Data[[#This Row],[Muestra Critica]],"")</f>
        <v>1</v>
      </c>
      <c r="IL343">
        <f>IF(IK343="","",COUNTIF($IK$3:$IK759,IK343))</f>
        <v>397</v>
      </c>
      <c r="IM343">
        <f t="shared" si="1216"/>
        <v>0</v>
      </c>
      <c r="IN343" t="str">
        <f t="shared" si="1217"/>
        <v>jun-26</v>
      </c>
      <c r="IS343" t="str">
        <f ca="1">IFERROR(_xlfn.XLOOKUP(A:A,HC!B:B,HC!E:E,,0),0)</f>
        <v>&gt; 60 dias</v>
      </c>
    </row>
    <row r="344" spans="1:253" ht="15.5">
      <c r="A344" s="235" t="s">
        <v>359</v>
      </c>
      <c r="B344" s="235">
        <v>68564700</v>
      </c>
      <c r="C344" s="236">
        <v>46195</v>
      </c>
      <c r="D344" s="235" t="s">
        <v>527</v>
      </c>
      <c r="E344" s="205" t="s">
        <v>431</v>
      </c>
      <c r="F344" s="235" t="s">
        <v>32</v>
      </c>
      <c r="G344" s="235" t="s">
        <v>436</v>
      </c>
      <c r="H344" s="235" t="s">
        <v>526</v>
      </c>
      <c r="I344" s="237" t="s">
        <v>447</v>
      </c>
      <c r="J344" s="78" t="s">
        <v>33</v>
      </c>
      <c r="K344" s="78" t="s">
        <v>33</v>
      </c>
      <c r="L344" s="78" t="s">
        <v>33</v>
      </c>
      <c r="M344" s="78" t="s">
        <v>33</v>
      </c>
      <c r="N344" s="78" t="s">
        <v>33</v>
      </c>
      <c r="O344" s="78" t="s">
        <v>33</v>
      </c>
      <c r="P344" s="78" t="s">
        <v>33</v>
      </c>
      <c r="Q344" s="78" t="s">
        <v>33</v>
      </c>
      <c r="R344" s="78" t="s">
        <v>33</v>
      </c>
      <c r="S344" s="78" t="s">
        <v>33</v>
      </c>
      <c r="T344" s="78" t="s">
        <v>33</v>
      </c>
      <c r="U344" s="78" t="s">
        <v>33</v>
      </c>
      <c r="V344" s="78" t="s">
        <v>33</v>
      </c>
      <c r="W344" s="78" t="s">
        <v>33</v>
      </c>
      <c r="X344" s="78" t="s">
        <v>33</v>
      </c>
      <c r="Y344" t="s">
        <v>33</v>
      </c>
      <c r="Z344" t="s">
        <v>33</v>
      </c>
      <c r="AA344" t="s">
        <v>33</v>
      </c>
      <c r="AB344" t="s">
        <v>33</v>
      </c>
      <c r="AC344" t="s">
        <v>33</v>
      </c>
      <c r="AD344" t="s">
        <v>33</v>
      </c>
      <c r="AE344" t="s">
        <v>33</v>
      </c>
      <c r="AF344" t="s">
        <v>33</v>
      </c>
      <c r="AG344" t="s">
        <v>33</v>
      </c>
      <c r="AH344" t="s">
        <v>33</v>
      </c>
      <c r="AI344" t="s">
        <v>33</v>
      </c>
      <c r="AJ344" t="s">
        <v>33</v>
      </c>
      <c r="AK344" t="s">
        <v>33</v>
      </c>
      <c r="AL344" t="s">
        <v>33</v>
      </c>
      <c r="AM344" t="s">
        <v>33</v>
      </c>
      <c r="AN344" t="s">
        <v>33</v>
      </c>
      <c r="AO344" t="s">
        <v>33</v>
      </c>
      <c r="AP344" t="s">
        <v>33</v>
      </c>
      <c r="AQ344" s="169" t="s">
        <v>33</v>
      </c>
      <c r="AR344" t="s">
        <v>33</v>
      </c>
      <c r="AS344" t="s">
        <v>34</v>
      </c>
      <c r="AT344" t="s">
        <v>33</v>
      </c>
      <c r="AU344" t="s">
        <v>33</v>
      </c>
      <c r="AV344" t="s">
        <v>33</v>
      </c>
      <c r="AW344" t="s">
        <v>34</v>
      </c>
      <c r="AX344" t="s">
        <v>33</v>
      </c>
      <c r="AY344" t="s">
        <v>33</v>
      </c>
      <c r="AZ344" t="s">
        <v>33</v>
      </c>
      <c r="BA344" t="s">
        <v>33</v>
      </c>
      <c r="BB344" t="s">
        <v>33</v>
      </c>
      <c r="BC344" t="s">
        <v>33</v>
      </c>
      <c r="BD344" t="s">
        <v>33</v>
      </c>
      <c r="BE344" t="s">
        <v>33</v>
      </c>
      <c r="BF344" t="s">
        <v>33</v>
      </c>
      <c r="BH344" s="233" t="str">
        <f>Data[[#This Row],[Tipo de Muestra]]</f>
        <v>Critica</v>
      </c>
      <c r="BK344">
        <f t="shared" si="1051"/>
        <v>1</v>
      </c>
      <c r="BL344">
        <f t="shared" si="1052"/>
        <v>1</v>
      </c>
      <c r="BM344">
        <f t="shared" si="1053"/>
        <v>1</v>
      </c>
      <c r="BN344">
        <f t="shared" si="1054"/>
        <v>1</v>
      </c>
      <c r="BO344">
        <f t="shared" si="1055"/>
        <v>1</v>
      </c>
      <c r="BP344">
        <f t="shared" si="1056"/>
        <v>1</v>
      </c>
      <c r="BQ344">
        <f t="shared" si="1057"/>
        <v>1</v>
      </c>
      <c r="BR344">
        <f t="shared" si="1058"/>
        <v>1</v>
      </c>
      <c r="BS344">
        <f t="shared" si="1059"/>
        <v>1</v>
      </c>
      <c r="BT344">
        <f t="shared" si="1060"/>
        <v>1</v>
      </c>
      <c r="BU344">
        <f t="shared" si="1061"/>
        <v>1</v>
      </c>
      <c r="BV344">
        <f t="shared" si="1062"/>
        <v>1</v>
      </c>
      <c r="BW344">
        <f t="shared" si="1063"/>
        <v>1</v>
      </c>
      <c r="BX344">
        <f t="shared" si="1064"/>
        <v>1</v>
      </c>
      <c r="BY344">
        <f t="shared" si="1065"/>
        <v>1</v>
      </c>
      <c r="BZ344">
        <f t="shared" si="1066"/>
        <v>1</v>
      </c>
      <c r="CA344">
        <f t="shared" si="1067"/>
        <v>1</v>
      </c>
      <c r="CB344">
        <f t="shared" si="1068"/>
        <v>1</v>
      </c>
      <c r="CC344">
        <f t="shared" si="1069"/>
        <v>1</v>
      </c>
      <c r="CD344">
        <f t="shared" si="1070"/>
        <v>1</v>
      </c>
      <c r="CE344">
        <f t="shared" si="1071"/>
        <v>1</v>
      </c>
      <c r="CF344">
        <f t="shared" si="1072"/>
        <v>1</v>
      </c>
      <c r="CG344">
        <f t="shared" si="1073"/>
        <v>1</v>
      </c>
      <c r="CH344">
        <f t="shared" si="1074"/>
        <v>1</v>
      </c>
      <c r="CI344">
        <f t="shared" si="1075"/>
        <v>1</v>
      </c>
      <c r="CJ344">
        <f t="shared" si="1076"/>
        <v>1</v>
      </c>
      <c r="CK344">
        <f t="shared" si="1077"/>
        <v>1</v>
      </c>
      <c r="CL344">
        <f t="shared" si="1078"/>
        <v>1</v>
      </c>
      <c r="CM344">
        <f t="shared" si="1079"/>
        <v>1</v>
      </c>
      <c r="CN344">
        <f t="shared" si="1080"/>
        <v>1</v>
      </c>
      <c r="CO344">
        <f t="shared" si="1081"/>
        <v>1</v>
      </c>
      <c r="CP344">
        <f t="shared" si="1082"/>
        <v>1</v>
      </c>
      <c r="CQ344">
        <f t="shared" si="1083"/>
        <v>1</v>
      </c>
      <c r="CR344">
        <f t="shared" si="1084"/>
        <v>1</v>
      </c>
      <c r="CS344">
        <f t="shared" si="1085"/>
        <v>0</v>
      </c>
      <c r="CT344">
        <f t="shared" si="1086"/>
        <v>1</v>
      </c>
      <c r="CU344">
        <f t="shared" si="1087"/>
        <v>1</v>
      </c>
      <c r="CV344">
        <f t="shared" si="1088"/>
        <v>1</v>
      </c>
      <c r="CW344">
        <f t="shared" si="1089"/>
        <v>0</v>
      </c>
      <c r="CX344">
        <f t="shared" si="1090"/>
        <v>1</v>
      </c>
      <c r="CY344">
        <f t="shared" si="1091"/>
        <v>1</v>
      </c>
      <c r="CZ344">
        <f t="shared" si="1092"/>
        <v>1</v>
      </c>
      <c r="DA344">
        <f t="shared" si="1093"/>
        <v>1</v>
      </c>
      <c r="DB344">
        <f t="shared" si="1094"/>
        <v>1</v>
      </c>
      <c r="DC344">
        <f t="shared" si="1095"/>
        <v>1</v>
      </c>
      <c r="DD344">
        <f t="shared" si="1096"/>
        <v>1</v>
      </c>
      <c r="DE344">
        <f t="shared" si="1097"/>
        <v>1</v>
      </c>
      <c r="DF344">
        <f t="shared" si="1098"/>
        <v>1</v>
      </c>
      <c r="DG344">
        <f t="shared" si="1099"/>
        <v>1</v>
      </c>
      <c r="DH344" s="7">
        <f t="shared" si="1100"/>
        <v>0.15</v>
      </c>
      <c r="DI344" s="7">
        <f t="shared" si="1101"/>
        <v>0.15</v>
      </c>
      <c r="DJ344" s="7">
        <f t="shared" si="1102"/>
        <v>0.15</v>
      </c>
      <c r="DK344" s="7">
        <f t="shared" si="1103"/>
        <v>0.15</v>
      </c>
      <c r="DL344" s="7">
        <f t="shared" si="1104"/>
        <v>0.3</v>
      </c>
      <c r="DM344" s="7">
        <f t="shared" si="1105"/>
        <v>0.3</v>
      </c>
      <c r="DN344" s="7">
        <f t="shared" si="1106"/>
        <v>0.3</v>
      </c>
      <c r="DO344" s="7">
        <f t="shared" si="1107"/>
        <v>0.3</v>
      </c>
      <c r="DP344" s="7">
        <f>IF(MIN(Data[[#This Row],[¿El agente demuestra escucha activa durante la gestión?6]:[¿El agente parafrasea para confirmar entendimiento?9]])=0,0,30%)</f>
        <v>0.3</v>
      </c>
      <c r="DQ344" s="7">
        <f t="shared" si="1108"/>
        <v>0.3</v>
      </c>
      <c r="DR344" s="7">
        <f t="shared" si="1109"/>
        <v>0.3</v>
      </c>
      <c r="DS344" s="7">
        <f t="shared" si="1110"/>
        <v>0.3</v>
      </c>
      <c r="DT344" s="7">
        <f t="shared" si="1111"/>
        <v>0.3</v>
      </c>
      <c r="DU344" s="7">
        <f>IF(MIN(Data[[#This Row],[¿El agente adapta su comunicación al cliente?11]:[¿El agente utiliza el plural corporativo correctamente?14]])=0,0,30%)</f>
        <v>0.3</v>
      </c>
      <c r="DV344" s="7">
        <f t="shared" si="1112"/>
        <v>0.25</v>
      </c>
      <c r="DW344" s="7">
        <f t="shared" si="1113"/>
        <v>0.25</v>
      </c>
      <c r="DX344" s="7">
        <f t="shared" si="1114"/>
        <v>1</v>
      </c>
      <c r="DY344" s="7">
        <f t="shared" si="1115"/>
        <v>1</v>
      </c>
      <c r="DZ344" s="7">
        <f t="shared" si="1116"/>
        <v>1</v>
      </c>
      <c r="EA344" s="7">
        <f t="shared" si="1117"/>
        <v>1</v>
      </c>
      <c r="EB344" s="7">
        <f t="shared" si="1118"/>
        <v>1</v>
      </c>
      <c r="EC344" s="7">
        <f t="shared" si="1119"/>
        <v>1</v>
      </c>
      <c r="ED344" s="7">
        <f t="shared" si="1120"/>
        <v>1</v>
      </c>
      <c r="EE344" s="7">
        <f t="shared" si="1121"/>
        <v>1</v>
      </c>
      <c r="EF344" s="7">
        <f>IF(SUM(Data[[#This Row],[¿El agente presenta correctamente los beneficios del producto?23]:[¿El agente comunica beneficios emocionales al cliente?24]])=200%,100%,0%)</f>
        <v>1</v>
      </c>
      <c r="EG344" s="7">
        <f t="shared" si="1122"/>
        <v>1</v>
      </c>
      <c r="EH344" s="7">
        <f t="shared" si="1123"/>
        <v>1</v>
      </c>
      <c r="EI344" s="7">
        <f t="shared" si="1124"/>
        <v>1</v>
      </c>
      <c r="EJ344" s="7">
        <f t="shared" si="1125"/>
        <v>1</v>
      </c>
      <c r="EK344" s="7">
        <f t="shared" si="1126"/>
        <v>1</v>
      </c>
      <c r="EL344" s="7">
        <f>+Data[[#This Row],[¿El agente explica los términos y condiciones del servicio?28]]</f>
        <v>1</v>
      </c>
      <c r="EM344" s="7">
        <f t="shared" si="1127"/>
        <v>1</v>
      </c>
      <c r="EN344" s="7">
        <f>+Data[[#This Row],[¿El agente identifica correctamente la solicitud del cliente? 2]]</f>
        <v>1</v>
      </c>
      <c r="EO344" s="7">
        <f t="shared" si="1128"/>
        <v>1</v>
      </c>
      <c r="EP344" s="7">
        <f t="shared" si="1129"/>
        <v>1</v>
      </c>
      <c r="EQ344" s="7">
        <f t="shared" si="1130"/>
        <v>1</v>
      </c>
      <c r="ER344" s="7">
        <f t="shared" si="1131"/>
        <v>1</v>
      </c>
      <c r="ES344" s="7">
        <f t="shared" si="1132"/>
        <v>1</v>
      </c>
      <c r="ET344" s="7">
        <f t="shared" si="1133"/>
        <v>1</v>
      </c>
      <c r="EU344" s="7">
        <f t="shared" si="1134"/>
        <v>1</v>
      </c>
      <c r="EV344" s="7">
        <f t="shared" si="1135"/>
        <v>1</v>
      </c>
      <c r="EW344" s="7">
        <f t="shared" si="1136"/>
        <v>1</v>
      </c>
      <c r="EX344" s="7">
        <f t="shared" si="1137"/>
        <v>1</v>
      </c>
      <c r="EY344" s="7">
        <f t="shared" si="1138"/>
        <v>1</v>
      </c>
      <c r="EZ344" s="7">
        <f t="shared" si="1139"/>
        <v>1</v>
      </c>
      <c r="FA344" s="7">
        <f t="shared" si="1140"/>
        <v>1</v>
      </c>
      <c r="FB344" s="7">
        <f t="shared" si="1141"/>
        <v>1</v>
      </c>
      <c r="FC344" s="7">
        <f t="shared" si="1142"/>
        <v>1</v>
      </c>
      <c r="FD344" s="7">
        <f t="shared" si="1143"/>
        <v>1</v>
      </c>
      <c r="FE344" s="7">
        <f t="shared" si="1144"/>
        <v>0</v>
      </c>
      <c r="FF344" s="7">
        <f t="shared" si="1145"/>
        <v>1</v>
      </c>
      <c r="FG344" s="7">
        <f t="shared" si="1146"/>
        <v>1</v>
      </c>
      <c r="FH344" s="7">
        <f t="shared" si="1147"/>
        <v>1</v>
      </c>
      <c r="FI344" s="7">
        <f t="shared" si="1148"/>
        <v>0</v>
      </c>
      <c r="FJ344" s="7">
        <f t="shared" si="1149"/>
        <v>0</v>
      </c>
      <c r="FK344" s="7">
        <f t="shared" si="1150"/>
        <v>1</v>
      </c>
      <c r="FL344" s="7">
        <f>+Data[[#This Row],[¿El agente gestiona la oferta según la campaña vigente?48]]</f>
        <v>1</v>
      </c>
      <c r="FM344" s="7">
        <f t="shared" si="1151"/>
        <v>1</v>
      </c>
      <c r="FN344" s="7">
        <f t="shared" si="1152"/>
        <v>1</v>
      </c>
      <c r="FO344" s="7">
        <f t="shared" si="1153"/>
        <v>1</v>
      </c>
      <c r="FP344" s="7">
        <f t="shared" si="1154"/>
        <v>1</v>
      </c>
      <c r="FQ344" s="7">
        <f t="shared" si="1155"/>
        <v>1</v>
      </c>
      <c r="FR344" s="7">
        <f>+Data[[#This Row],[¿El agente registra correctamente todas las interacciones?52]]</f>
        <v>1</v>
      </c>
      <c r="FS344" s="7">
        <f t="shared" si="1156"/>
        <v>0</v>
      </c>
      <c r="FT344" s="7">
        <f t="shared" si="1157"/>
        <v>1</v>
      </c>
      <c r="FU344" s="7">
        <f>+Data[[#This Row],[¿El agente confirma la titularidad del cliente adecuadamente?53]]</f>
        <v>1</v>
      </c>
      <c r="FV344" s="242">
        <f t="shared" si="1158"/>
        <v>1</v>
      </c>
      <c r="FW344" s="242">
        <f t="shared" si="1159"/>
        <v>1</v>
      </c>
      <c r="FX344" s="7">
        <f t="shared" si="1160"/>
        <v>1</v>
      </c>
      <c r="FY344" s="242">
        <f t="shared" si="1161"/>
        <v>1</v>
      </c>
      <c r="FZ344" s="7">
        <f>+Data[[#This Row],[¿El agente evita compartir información sensible?56]]</f>
        <v>1</v>
      </c>
      <c r="GA344" s="7">
        <f t="shared" si="1162"/>
        <v>1</v>
      </c>
      <c r="GB344" s="7">
        <f t="shared" si="1163"/>
        <v>0.1</v>
      </c>
      <c r="GC344" s="7">
        <f t="shared" si="1164"/>
        <v>0.3</v>
      </c>
      <c r="GD344" s="234">
        <f t="shared" si="1165"/>
        <v>0</v>
      </c>
      <c r="GE344" s="234">
        <f t="shared" si="1166"/>
        <v>0.3</v>
      </c>
      <c r="GF344" s="7">
        <f t="shared" si="1167"/>
        <v>0.7</v>
      </c>
      <c r="GG344">
        <f>1</f>
        <v>1</v>
      </c>
      <c r="GH344">
        <f t="shared" si="1168"/>
        <v>1</v>
      </c>
      <c r="GI344" t="str">
        <f t="shared" si="1169"/>
        <v/>
      </c>
      <c r="GJ344" t="str">
        <f t="shared" si="1170"/>
        <v/>
      </c>
      <c r="GK344" t="str">
        <f t="shared" si="1171"/>
        <v/>
      </c>
      <c r="GN344" t="str">
        <f t="shared" si="1172"/>
        <v/>
      </c>
      <c r="GO344" t="str">
        <f t="shared" si="1173"/>
        <v/>
      </c>
      <c r="GP344" t="str">
        <f t="shared" si="1174"/>
        <v/>
      </c>
      <c r="GQ344" t="str">
        <f t="shared" si="1175"/>
        <v/>
      </c>
      <c r="GR344" t="str">
        <f t="shared" si="1176"/>
        <v/>
      </c>
      <c r="GS344" t="str">
        <f t="shared" si="1177"/>
        <v/>
      </c>
      <c r="GT344" t="str">
        <f t="shared" si="1178"/>
        <v/>
      </c>
      <c r="GU344" t="e">
        <f>IF(#REF!="No",#REF!,"")</f>
        <v>#REF!</v>
      </c>
      <c r="GV344" t="str">
        <f t="shared" si="1179"/>
        <v/>
      </c>
      <c r="GW344" t="str">
        <f t="shared" si="1180"/>
        <v/>
      </c>
      <c r="GX344" t="str">
        <f t="shared" si="1181"/>
        <v/>
      </c>
      <c r="GY344" t="str">
        <f t="shared" si="1182"/>
        <v/>
      </c>
      <c r="GZ344" t="str">
        <f t="shared" si="1183"/>
        <v/>
      </c>
      <c r="HA344" t="str">
        <f t="shared" si="1184"/>
        <v/>
      </c>
      <c r="HB344" t="str">
        <f t="shared" si="1185"/>
        <v/>
      </c>
      <c r="HC344" t="str">
        <f t="shared" si="1186"/>
        <v/>
      </c>
      <c r="HD344" t="str">
        <f t="shared" si="1187"/>
        <v/>
      </c>
      <c r="HE344" t="str">
        <f t="shared" si="1188"/>
        <v/>
      </c>
      <c r="HF344" t="str">
        <f t="shared" si="1189"/>
        <v/>
      </c>
      <c r="HG344" t="str">
        <f t="shared" si="1190"/>
        <v/>
      </c>
      <c r="HH344" t="str">
        <f t="shared" si="1191"/>
        <v/>
      </c>
      <c r="HI344" t="str">
        <f t="shared" si="1192"/>
        <v/>
      </c>
      <c r="HJ344" t="str">
        <f t="shared" si="1193"/>
        <v/>
      </c>
      <c r="HK344" t="str">
        <f t="shared" si="1194"/>
        <v/>
      </c>
      <c r="HL344" t="str">
        <f t="shared" si="1195"/>
        <v/>
      </c>
      <c r="HM344" t="str">
        <f t="shared" si="1196"/>
        <v/>
      </c>
      <c r="HN344" t="str">
        <f t="shared" si="1197"/>
        <v/>
      </c>
      <c r="HO344" t="str">
        <f t="shared" si="1198"/>
        <v/>
      </c>
      <c r="HP344" t="str">
        <f t="shared" si="1199"/>
        <v/>
      </c>
      <c r="HQ344" t="e">
        <f>IF(#REF!="No",#REF!,"")</f>
        <v>#REF!</v>
      </c>
      <c r="HR344" t="e">
        <f>IF(#REF!="No",#REF!,"")</f>
        <v>#REF!</v>
      </c>
      <c r="HS344" t="str">
        <f t="shared" si="1200"/>
        <v/>
      </c>
      <c r="HT344" t="str">
        <f t="shared" si="1201"/>
        <v xml:space="preserve">¿El agente realiza venta cruzada cuando corresponde? </v>
      </c>
      <c r="HU344" t="str">
        <f t="shared" si="1202"/>
        <v/>
      </c>
      <c r="HV344" t="str">
        <f t="shared" si="1203"/>
        <v/>
      </c>
      <c r="HW344" t="str">
        <f t="shared" si="1204"/>
        <v/>
      </c>
      <c r="HX344" t="str">
        <f t="shared" si="1205"/>
        <v xml:space="preserve">¿El agente maneja correctamente las objeciones del cliente? </v>
      </c>
      <c r="HY344" t="str">
        <f t="shared" si="1206"/>
        <v/>
      </c>
      <c r="HZ344" t="str">
        <f t="shared" si="1207"/>
        <v/>
      </c>
      <c r="IA344" t="str">
        <f t="shared" si="1208"/>
        <v/>
      </c>
      <c r="IB344" t="str">
        <f t="shared" si="1209"/>
        <v/>
      </c>
      <c r="IC344" t="str">
        <f t="shared" si="1210"/>
        <v/>
      </c>
      <c r="ID344" t="str">
        <f t="shared" si="1211"/>
        <v/>
      </c>
      <c r="IE344" t="str">
        <f t="shared" si="1212"/>
        <v/>
      </c>
      <c r="IF344" t="str">
        <f t="shared" si="1213"/>
        <v/>
      </c>
      <c r="IG344" t="str">
        <f t="shared" si="1214"/>
        <v/>
      </c>
      <c r="IH344" t="str">
        <f>A344&amp;" "&amp;F344&amp;" "&amp;Data[[#This Row],[mes]]</f>
        <v>Kevin Ameth Torres Banda Outbound jun-26</v>
      </c>
      <c r="II344">
        <f t="shared" si="1218"/>
        <v>1</v>
      </c>
      <c r="IJ344">
        <f t="shared" si="1215"/>
        <v>1</v>
      </c>
      <c r="IK344">
        <f>IF(Data[[#This Row],[Muestra Critica]]&gt;0,Data[[#This Row],[Muestra Critica]],"")</f>
        <v>1</v>
      </c>
      <c r="IL344">
        <f>IF(IK344="","",COUNTIF($IK$3:$IK760,IK344))</f>
        <v>397</v>
      </c>
      <c r="IM344">
        <f t="shared" si="1216"/>
        <v>0</v>
      </c>
      <c r="IN344" t="str">
        <f t="shared" si="1217"/>
        <v>jun-26</v>
      </c>
      <c r="IS344" t="str">
        <f ca="1">IFERROR(_xlfn.XLOOKUP(A:A,HC!B:B,HC!E:E,,0),0)</f>
        <v>&gt; 60 dias</v>
      </c>
    </row>
    <row r="345" spans="1:253" ht="15.5">
      <c r="A345" s="235" t="s">
        <v>360</v>
      </c>
      <c r="B345" s="235">
        <v>64538287</v>
      </c>
      <c r="C345" s="236">
        <v>46195</v>
      </c>
      <c r="D345" s="235" t="s">
        <v>527</v>
      </c>
      <c r="E345" s="205" t="s">
        <v>431</v>
      </c>
      <c r="F345" s="235" t="s">
        <v>32</v>
      </c>
      <c r="G345" s="235" t="s">
        <v>436</v>
      </c>
      <c r="H345" s="235" t="s">
        <v>526</v>
      </c>
      <c r="I345" s="237" t="s">
        <v>447</v>
      </c>
      <c r="J345" s="78" t="s">
        <v>33</v>
      </c>
      <c r="K345" s="78" t="s">
        <v>33</v>
      </c>
      <c r="L345" s="78" t="s">
        <v>33</v>
      </c>
      <c r="M345" s="78" t="s">
        <v>33</v>
      </c>
      <c r="N345" s="78" t="s">
        <v>33</v>
      </c>
      <c r="O345" s="78" t="s">
        <v>33</v>
      </c>
      <c r="P345" s="78" t="s">
        <v>33</v>
      </c>
      <c r="Q345" s="78" t="s">
        <v>33</v>
      </c>
      <c r="R345" s="78" t="s">
        <v>33</v>
      </c>
      <c r="S345" s="78" t="s">
        <v>33</v>
      </c>
      <c r="T345" s="78" t="s">
        <v>33</v>
      </c>
      <c r="U345" s="78" t="s">
        <v>33</v>
      </c>
      <c r="V345" s="78" t="s">
        <v>33</v>
      </c>
      <c r="W345" s="78" t="s">
        <v>33</v>
      </c>
      <c r="X345" s="78" t="s">
        <v>33</v>
      </c>
      <c r="Y345" t="s">
        <v>33</v>
      </c>
      <c r="Z345" t="s">
        <v>33</v>
      </c>
      <c r="AA345" t="s">
        <v>33</v>
      </c>
      <c r="AB345" t="s">
        <v>33</v>
      </c>
      <c r="AC345" t="s">
        <v>33</v>
      </c>
      <c r="AD345" t="s">
        <v>33</v>
      </c>
      <c r="AE345" t="s">
        <v>33</v>
      </c>
      <c r="AF345" t="s">
        <v>33</v>
      </c>
      <c r="AG345" t="s">
        <v>33</v>
      </c>
      <c r="AH345" t="s">
        <v>33</v>
      </c>
      <c r="AI345" t="s">
        <v>33</v>
      </c>
      <c r="AJ345" t="s">
        <v>33</v>
      </c>
      <c r="AK345" t="s">
        <v>33</v>
      </c>
      <c r="AL345" t="s">
        <v>33</v>
      </c>
      <c r="AM345" t="s">
        <v>33</v>
      </c>
      <c r="AN345" t="s">
        <v>33</v>
      </c>
      <c r="AO345" t="s">
        <v>33</v>
      </c>
      <c r="AP345" t="s">
        <v>33</v>
      </c>
      <c r="AQ345" s="169" t="s">
        <v>33</v>
      </c>
      <c r="AR345" t="s">
        <v>33</v>
      </c>
      <c r="AS345" t="s">
        <v>34</v>
      </c>
      <c r="AT345" t="s">
        <v>33</v>
      </c>
      <c r="AU345" t="s">
        <v>33</v>
      </c>
      <c r="AV345" t="s">
        <v>33</v>
      </c>
      <c r="AW345" t="s">
        <v>33</v>
      </c>
      <c r="AX345" t="s">
        <v>33</v>
      </c>
      <c r="AY345" t="s">
        <v>33</v>
      </c>
      <c r="AZ345" t="s">
        <v>33</v>
      </c>
      <c r="BA345" t="s">
        <v>33</v>
      </c>
      <c r="BB345" t="s">
        <v>33</v>
      </c>
      <c r="BC345" t="s">
        <v>33</v>
      </c>
      <c r="BD345" t="s">
        <v>33</v>
      </c>
      <c r="BE345" t="s">
        <v>33</v>
      </c>
      <c r="BF345" t="s">
        <v>33</v>
      </c>
      <c r="BH345" s="233" t="str">
        <f>Data[[#This Row],[Tipo de Muestra]]</f>
        <v>Critica</v>
      </c>
      <c r="BK345">
        <f t="shared" si="1051"/>
        <v>1</v>
      </c>
      <c r="BL345">
        <f t="shared" si="1052"/>
        <v>1</v>
      </c>
      <c r="BM345">
        <f t="shared" si="1053"/>
        <v>1</v>
      </c>
      <c r="BN345">
        <f t="shared" si="1054"/>
        <v>1</v>
      </c>
      <c r="BO345">
        <f t="shared" si="1055"/>
        <v>1</v>
      </c>
      <c r="BP345">
        <f t="shared" si="1056"/>
        <v>1</v>
      </c>
      <c r="BQ345">
        <f t="shared" si="1057"/>
        <v>1</v>
      </c>
      <c r="BR345">
        <f t="shared" si="1058"/>
        <v>1</v>
      </c>
      <c r="BS345">
        <f t="shared" si="1059"/>
        <v>1</v>
      </c>
      <c r="BT345">
        <f t="shared" si="1060"/>
        <v>1</v>
      </c>
      <c r="BU345">
        <f t="shared" si="1061"/>
        <v>1</v>
      </c>
      <c r="BV345">
        <f t="shared" si="1062"/>
        <v>1</v>
      </c>
      <c r="BW345">
        <f t="shared" si="1063"/>
        <v>1</v>
      </c>
      <c r="BX345">
        <f t="shared" si="1064"/>
        <v>1</v>
      </c>
      <c r="BY345">
        <f t="shared" si="1065"/>
        <v>1</v>
      </c>
      <c r="BZ345">
        <f t="shared" si="1066"/>
        <v>1</v>
      </c>
      <c r="CA345">
        <f t="shared" si="1067"/>
        <v>1</v>
      </c>
      <c r="CB345">
        <f t="shared" si="1068"/>
        <v>1</v>
      </c>
      <c r="CC345">
        <f t="shared" si="1069"/>
        <v>1</v>
      </c>
      <c r="CD345">
        <f t="shared" si="1070"/>
        <v>1</v>
      </c>
      <c r="CE345">
        <f t="shared" si="1071"/>
        <v>1</v>
      </c>
      <c r="CF345">
        <f t="shared" si="1072"/>
        <v>1</v>
      </c>
      <c r="CG345">
        <f t="shared" si="1073"/>
        <v>1</v>
      </c>
      <c r="CH345">
        <f t="shared" si="1074"/>
        <v>1</v>
      </c>
      <c r="CI345">
        <f t="shared" si="1075"/>
        <v>1</v>
      </c>
      <c r="CJ345">
        <f t="shared" si="1076"/>
        <v>1</v>
      </c>
      <c r="CK345">
        <f t="shared" si="1077"/>
        <v>1</v>
      </c>
      <c r="CL345">
        <f t="shared" si="1078"/>
        <v>1</v>
      </c>
      <c r="CM345">
        <f t="shared" si="1079"/>
        <v>1</v>
      </c>
      <c r="CN345">
        <f t="shared" si="1080"/>
        <v>1</v>
      </c>
      <c r="CO345">
        <f t="shared" si="1081"/>
        <v>1</v>
      </c>
      <c r="CP345">
        <f t="shared" si="1082"/>
        <v>1</v>
      </c>
      <c r="CQ345">
        <f t="shared" si="1083"/>
        <v>1</v>
      </c>
      <c r="CR345">
        <f t="shared" si="1084"/>
        <v>1</v>
      </c>
      <c r="CS345">
        <f t="shared" si="1085"/>
        <v>0</v>
      </c>
      <c r="CT345">
        <f t="shared" si="1086"/>
        <v>1</v>
      </c>
      <c r="CU345">
        <f t="shared" si="1087"/>
        <v>1</v>
      </c>
      <c r="CV345">
        <f t="shared" si="1088"/>
        <v>1</v>
      </c>
      <c r="CW345">
        <f t="shared" si="1089"/>
        <v>1</v>
      </c>
      <c r="CX345">
        <f t="shared" si="1090"/>
        <v>1</v>
      </c>
      <c r="CY345">
        <f t="shared" si="1091"/>
        <v>1</v>
      </c>
      <c r="CZ345">
        <f t="shared" si="1092"/>
        <v>1</v>
      </c>
      <c r="DA345">
        <f t="shared" si="1093"/>
        <v>1</v>
      </c>
      <c r="DB345">
        <f t="shared" si="1094"/>
        <v>1</v>
      </c>
      <c r="DC345">
        <f t="shared" si="1095"/>
        <v>1</v>
      </c>
      <c r="DD345">
        <f t="shared" si="1096"/>
        <v>1</v>
      </c>
      <c r="DE345">
        <f t="shared" si="1097"/>
        <v>1</v>
      </c>
      <c r="DF345">
        <f t="shared" si="1098"/>
        <v>1</v>
      </c>
      <c r="DG345">
        <f t="shared" si="1099"/>
        <v>1</v>
      </c>
      <c r="DH345" s="7">
        <f t="shared" si="1100"/>
        <v>0.15</v>
      </c>
      <c r="DI345" s="7">
        <f t="shared" si="1101"/>
        <v>0.15</v>
      </c>
      <c r="DJ345" s="7">
        <f t="shared" si="1102"/>
        <v>0.15</v>
      </c>
      <c r="DK345" s="7">
        <f t="shared" si="1103"/>
        <v>0.15</v>
      </c>
      <c r="DL345" s="7">
        <f t="shared" si="1104"/>
        <v>0.3</v>
      </c>
      <c r="DM345" s="7">
        <f t="shared" si="1105"/>
        <v>0.3</v>
      </c>
      <c r="DN345" s="7">
        <f t="shared" si="1106"/>
        <v>0.3</v>
      </c>
      <c r="DO345" s="7">
        <f t="shared" si="1107"/>
        <v>0.3</v>
      </c>
      <c r="DP345" s="7">
        <f>IF(MIN(Data[[#This Row],[¿El agente demuestra escucha activa durante la gestión?6]:[¿El agente parafrasea para confirmar entendimiento?9]])=0,0,30%)</f>
        <v>0.3</v>
      </c>
      <c r="DQ345" s="7">
        <f t="shared" si="1108"/>
        <v>0.3</v>
      </c>
      <c r="DR345" s="7">
        <f t="shared" si="1109"/>
        <v>0.3</v>
      </c>
      <c r="DS345" s="7">
        <f t="shared" si="1110"/>
        <v>0.3</v>
      </c>
      <c r="DT345" s="7">
        <f t="shared" si="1111"/>
        <v>0.3</v>
      </c>
      <c r="DU345" s="7">
        <f>IF(MIN(Data[[#This Row],[¿El agente adapta su comunicación al cliente?11]:[¿El agente utiliza el plural corporativo correctamente?14]])=0,0,30%)</f>
        <v>0.3</v>
      </c>
      <c r="DV345" s="7">
        <f t="shared" si="1112"/>
        <v>0.25</v>
      </c>
      <c r="DW345" s="7">
        <f t="shared" si="1113"/>
        <v>0.25</v>
      </c>
      <c r="DX345" s="7">
        <f t="shared" si="1114"/>
        <v>1</v>
      </c>
      <c r="DY345" s="7">
        <f t="shared" si="1115"/>
        <v>1</v>
      </c>
      <c r="DZ345" s="7">
        <f t="shared" si="1116"/>
        <v>1</v>
      </c>
      <c r="EA345" s="7">
        <f t="shared" si="1117"/>
        <v>1</v>
      </c>
      <c r="EB345" s="7">
        <f t="shared" si="1118"/>
        <v>1</v>
      </c>
      <c r="EC345" s="7">
        <f t="shared" si="1119"/>
        <v>1</v>
      </c>
      <c r="ED345" s="7">
        <f t="shared" si="1120"/>
        <v>1</v>
      </c>
      <c r="EE345" s="7">
        <f t="shared" si="1121"/>
        <v>1</v>
      </c>
      <c r="EF345" s="7">
        <f>IF(SUM(Data[[#This Row],[¿El agente presenta correctamente los beneficios del producto?23]:[¿El agente comunica beneficios emocionales al cliente?24]])=200%,100%,0%)</f>
        <v>1</v>
      </c>
      <c r="EG345" s="7">
        <f t="shared" si="1122"/>
        <v>1</v>
      </c>
      <c r="EH345" s="7">
        <f t="shared" si="1123"/>
        <v>1</v>
      </c>
      <c r="EI345" s="7">
        <f t="shared" si="1124"/>
        <v>1</v>
      </c>
      <c r="EJ345" s="7">
        <f t="shared" si="1125"/>
        <v>1</v>
      </c>
      <c r="EK345" s="7">
        <f t="shared" si="1126"/>
        <v>1</v>
      </c>
      <c r="EL345" s="7">
        <f>+Data[[#This Row],[¿El agente explica los términos y condiciones del servicio?28]]</f>
        <v>1</v>
      </c>
      <c r="EM345" s="7">
        <f t="shared" si="1127"/>
        <v>1</v>
      </c>
      <c r="EN345" s="7">
        <f>+Data[[#This Row],[¿El agente identifica correctamente la solicitud del cliente? 2]]</f>
        <v>1</v>
      </c>
      <c r="EO345" s="7">
        <f t="shared" si="1128"/>
        <v>1</v>
      </c>
      <c r="EP345" s="7">
        <f t="shared" si="1129"/>
        <v>1</v>
      </c>
      <c r="EQ345" s="7">
        <f t="shared" si="1130"/>
        <v>1</v>
      </c>
      <c r="ER345" s="7">
        <f t="shared" si="1131"/>
        <v>1</v>
      </c>
      <c r="ES345" s="7">
        <f t="shared" si="1132"/>
        <v>1</v>
      </c>
      <c r="ET345" s="7">
        <f t="shared" si="1133"/>
        <v>1</v>
      </c>
      <c r="EU345" s="7">
        <f t="shared" si="1134"/>
        <v>1</v>
      </c>
      <c r="EV345" s="7">
        <f t="shared" si="1135"/>
        <v>1</v>
      </c>
      <c r="EW345" s="7">
        <f t="shared" si="1136"/>
        <v>1</v>
      </c>
      <c r="EX345" s="7">
        <f t="shared" si="1137"/>
        <v>1</v>
      </c>
      <c r="EY345" s="7">
        <f t="shared" si="1138"/>
        <v>1</v>
      </c>
      <c r="EZ345" s="7">
        <f t="shared" si="1139"/>
        <v>1</v>
      </c>
      <c r="FA345" s="7">
        <f t="shared" si="1140"/>
        <v>1</v>
      </c>
      <c r="FB345" s="7">
        <f t="shared" si="1141"/>
        <v>1</v>
      </c>
      <c r="FC345" s="7">
        <f t="shared" si="1142"/>
        <v>1</v>
      </c>
      <c r="FD345" s="7">
        <f t="shared" si="1143"/>
        <v>1</v>
      </c>
      <c r="FE345" s="7">
        <f t="shared" si="1144"/>
        <v>0</v>
      </c>
      <c r="FF345" s="7">
        <f t="shared" si="1145"/>
        <v>1</v>
      </c>
      <c r="FG345" s="7">
        <f t="shared" si="1146"/>
        <v>1</v>
      </c>
      <c r="FH345" s="7">
        <f t="shared" si="1147"/>
        <v>1</v>
      </c>
      <c r="FI345" s="7">
        <f t="shared" si="1148"/>
        <v>1</v>
      </c>
      <c r="FJ345" s="7">
        <f t="shared" si="1149"/>
        <v>0</v>
      </c>
      <c r="FK345" s="7">
        <f t="shared" si="1150"/>
        <v>1</v>
      </c>
      <c r="FL345" s="7">
        <f>+Data[[#This Row],[¿El agente gestiona la oferta según la campaña vigente?48]]</f>
        <v>1</v>
      </c>
      <c r="FM345" s="7">
        <f t="shared" si="1151"/>
        <v>1</v>
      </c>
      <c r="FN345" s="7">
        <f t="shared" si="1152"/>
        <v>1</v>
      </c>
      <c r="FO345" s="7">
        <f t="shared" si="1153"/>
        <v>1</v>
      </c>
      <c r="FP345" s="7">
        <f t="shared" si="1154"/>
        <v>1</v>
      </c>
      <c r="FQ345" s="7">
        <f t="shared" si="1155"/>
        <v>1</v>
      </c>
      <c r="FR345" s="7">
        <f>+Data[[#This Row],[¿El agente registra correctamente todas las interacciones?52]]</f>
        <v>1</v>
      </c>
      <c r="FS345" s="7">
        <f t="shared" si="1156"/>
        <v>0</v>
      </c>
      <c r="FT345" s="7">
        <f t="shared" si="1157"/>
        <v>1</v>
      </c>
      <c r="FU345" s="7">
        <f>+Data[[#This Row],[¿El agente confirma la titularidad del cliente adecuadamente?53]]</f>
        <v>1</v>
      </c>
      <c r="FV345" s="242">
        <f t="shared" si="1158"/>
        <v>1</v>
      </c>
      <c r="FW345" s="242">
        <f t="shared" si="1159"/>
        <v>1</v>
      </c>
      <c r="FX345" s="7">
        <f t="shared" si="1160"/>
        <v>1</v>
      </c>
      <c r="FY345" s="242">
        <f t="shared" si="1161"/>
        <v>1</v>
      </c>
      <c r="FZ345" s="7">
        <f>+Data[[#This Row],[¿El agente evita compartir información sensible?56]]</f>
        <v>1</v>
      </c>
      <c r="GA345" s="7">
        <f t="shared" si="1162"/>
        <v>1</v>
      </c>
      <c r="GB345" s="7">
        <f t="shared" si="1163"/>
        <v>0.1</v>
      </c>
      <c r="GC345" s="7">
        <f t="shared" si="1164"/>
        <v>0.3</v>
      </c>
      <c r="GD345" s="234">
        <f t="shared" si="1165"/>
        <v>0</v>
      </c>
      <c r="GE345" s="234">
        <f t="shared" si="1166"/>
        <v>0.3</v>
      </c>
      <c r="GF345" s="7">
        <f t="shared" si="1167"/>
        <v>0.7</v>
      </c>
      <c r="GG345">
        <f>1</f>
        <v>1</v>
      </c>
      <c r="GH345">
        <f t="shared" si="1168"/>
        <v>1</v>
      </c>
      <c r="GI345" t="str">
        <f t="shared" si="1169"/>
        <v/>
      </c>
      <c r="GJ345" t="str">
        <f t="shared" si="1170"/>
        <v/>
      </c>
      <c r="GK345" t="str">
        <f t="shared" si="1171"/>
        <v/>
      </c>
      <c r="GN345" t="str">
        <f t="shared" si="1172"/>
        <v/>
      </c>
      <c r="GO345" t="str">
        <f t="shared" si="1173"/>
        <v/>
      </c>
      <c r="GP345" t="str">
        <f t="shared" si="1174"/>
        <v/>
      </c>
      <c r="GQ345" t="str">
        <f t="shared" si="1175"/>
        <v/>
      </c>
      <c r="GR345" t="str">
        <f t="shared" si="1176"/>
        <v/>
      </c>
      <c r="GS345" t="str">
        <f t="shared" si="1177"/>
        <v/>
      </c>
      <c r="GT345" t="str">
        <f t="shared" si="1178"/>
        <v/>
      </c>
      <c r="GU345" t="e">
        <f>IF(#REF!="No",#REF!,"")</f>
        <v>#REF!</v>
      </c>
      <c r="GV345" t="str">
        <f t="shared" si="1179"/>
        <v/>
      </c>
      <c r="GW345" t="str">
        <f t="shared" si="1180"/>
        <v/>
      </c>
      <c r="GX345" t="str">
        <f t="shared" si="1181"/>
        <v/>
      </c>
      <c r="GY345" t="str">
        <f t="shared" si="1182"/>
        <v/>
      </c>
      <c r="GZ345" t="str">
        <f t="shared" si="1183"/>
        <v/>
      </c>
      <c r="HA345" t="str">
        <f t="shared" si="1184"/>
        <v/>
      </c>
      <c r="HB345" t="str">
        <f t="shared" si="1185"/>
        <v/>
      </c>
      <c r="HC345" t="str">
        <f t="shared" si="1186"/>
        <v/>
      </c>
      <c r="HD345" t="str">
        <f t="shared" si="1187"/>
        <v/>
      </c>
      <c r="HE345" t="str">
        <f t="shared" si="1188"/>
        <v/>
      </c>
      <c r="HF345" t="str">
        <f t="shared" si="1189"/>
        <v/>
      </c>
      <c r="HG345" t="str">
        <f t="shared" si="1190"/>
        <v/>
      </c>
      <c r="HH345" t="str">
        <f t="shared" si="1191"/>
        <v/>
      </c>
      <c r="HI345" t="str">
        <f t="shared" si="1192"/>
        <v/>
      </c>
      <c r="HJ345" t="str">
        <f t="shared" si="1193"/>
        <v/>
      </c>
      <c r="HK345" t="str">
        <f t="shared" si="1194"/>
        <v/>
      </c>
      <c r="HL345" t="str">
        <f t="shared" si="1195"/>
        <v/>
      </c>
      <c r="HM345" t="str">
        <f t="shared" si="1196"/>
        <v/>
      </c>
      <c r="HN345" t="str">
        <f t="shared" si="1197"/>
        <v/>
      </c>
      <c r="HO345" t="str">
        <f t="shared" si="1198"/>
        <v/>
      </c>
      <c r="HP345" t="str">
        <f t="shared" si="1199"/>
        <v/>
      </c>
      <c r="HQ345" t="e">
        <f>IF(#REF!="No",#REF!,"")</f>
        <v>#REF!</v>
      </c>
      <c r="HR345" t="e">
        <f>IF(#REF!="No",#REF!,"")</f>
        <v>#REF!</v>
      </c>
      <c r="HS345" t="str">
        <f t="shared" si="1200"/>
        <v/>
      </c>
      <c r="HT345" t="str">
        <f t="shared" si="1201"/>
        <v xml:space="preserve">¿El agente realiza venta cruzada cuando corresponde? </v>
      </c>
      <c r="HU345" t="str">
        <f t="shared" si="1202"/>
        <v/>
      </c>
      <c r="HV345" t="str">
        <f t="shared" si="1203"/>
        <v/>
      </c>
      <c r="HW345" t="str">
        <f t="shared" si="1204"/>
        <v/>
      </c>
      <c r="HX345" t="str">
        <f t="shared" si="1205"/>
        <v/>
      </c>
      <c r="HY345" t="str">
        <f t="shared" si="1206"/>
        <v/>
      </c>
      <c r="HZ345" t="str">
        <f t="shared" si="1207"/>
        <v/>
      </c>
      <c r="IA345" t="str">
        <f t="shared" si="1208"/>
        <v/>
      </c>
      <c r="IB345" t="str">
        <f t="shared" si="1209"/>
        <v/>
      </c>
      <c r="IC345" t="str">
        <f t="shared" si="1210"/>
        <v/>
      </c>
      <c r="ID345" t="str">
        <f t="shared" si="1211"/>
        <v/>
      </c>
      <c r="IE345" t="str">
        <f t="shared" si="1212"/>
        <v/>
      </c>
      <c r="IF345" t="str">
        <f t="shared" si="1213"/>
        <v/>
      </c>
      <c r="IG345" t="str">
        <f t="shared" si="1214"/>
        <v/>
      </c>
      <c r="IH345" t="str">
        <f>A345&amp;" "&amp;F345&amp;" "&amp;Data[[#This Row],[mes]]</f>
        <v>Abdiel Antonio Melendez Peguero Outbound jun-26</v>
      </c>
      <c r="II345">
        <f t="shared" si="1218"/>
        <v>1</v>
      </c>
      <c r="IJ345">
        <f t="shared" si="1215"/>
        <v>1</v>
      </c>
      <c r="IK345">
        <f>IF(Data[[#This Row],[Muestra Critica]]&gt;0,Data[[#This Row],[Muestra Critica]],"")</f>
        <v>1</v>
      </c>
      <c r="IL345">
        <f>IF(IK345="","",COUNTIF($IK$3:$IK761,IK345))</f>
        <v>397</v>
      </c>
      <c r="IM345">
        <f t="shared" si="1216"/>
        <v>0</v>
      </c>
      <c r="IN345" t="str">
        <f t="shared" si="1217"/>
        <v>jun-26</v>
      </c>
      <c r="IS345" t="str">
        <f ca="1">IFERROR(_xlfn.XLOOKUP(A:A,HC!B:B,HC!E:E,,0),0)</f>
        <v>&gt; 60 dias</v>
      </c>
    </row>
    <row r="346" spans="1:253" ht="15.5">
      <c r="A346" s="235" t="s">
        <v>355</v>
      </c>
      <c r="B346" s="235">
        <v>62070987</v>
      </c>
      <c r="C346" s="236">
        <v>46195</v>
      </c>
      <c r="D346" s="235" t="s">
        <v>527</v>
      </c>
      <c r="E346" s="205" t="s">
        <v>431</v>
      </c>
      <c r="F346" s="235" t="s">
        <v>32</v>
      </c>
      <c r="G346" s="235" t="s">
        <v>436</v>
      </c>
      <c r="H346" s="235" t="s">
        <v>526</v>
      </c>
      <c r="I346" s="237" t="s">
        <v>447</v>
      </c>
      <c r="J346" s="78" t="s">
        <v>33</v>
      </c>
      <c r="K346" s="78" t="s">
        <v>33</v>
      </c>
      <c r="L346" s="78" t="s">
        <v>33</v>
      </c>
      <c r="M346" s="78" t="s">
        <v>33</v>
      </c>
      <c r="N346" s="78" t="s">
        <v>33</v>
      </c>
      <c r="O346" s="78" t="s">
        <v>33</v>
      </c>
      <c r="P346" s="78" t="s">
        <v>33</v>
      </c>
      <c r="Q346" s="78" t="s">
        <v>33</v>
      </c>
      <c r="R346" s="78" t="s">
        <v>33</v>
      </c>
      <c r="S346" s="78" t="s">
        <v>33</v>
      </c>
      <c r="T346" s="78" t="s">
        <v>33</v>
      </c>
      <c r="U346" s="78" t="s">
        <v>33</v>
      </c>
      <c r="V346" s="78" t="s">
        <v>33</v>
      </c>
      <c r="W346" s="78" t="s">
        <v>33</v>
      </c>
      <c r="X346" s="78" t="s">
        <v>33</v>
      </c>
      <c r="Y346" t="s">
        <v>33</v>
      </c>
      <c r="Z346" t="s">
        <v>34</v>
      </c>
      <c r="AA346" t="s">
        <v>33</v>
      </c>
      <c r="AB346" t="s">
        <v>33</v>
      </c>
      <c r="AC346" t="s">
        <v>33</v>
      </c>
      <c r="AD346" t="s">
        <v>33</v>
      </c>
      <c r="AE346" t="s">
        <v>33</v>
      </c>
      <c r="AF346" t="s">
        <v>33</v>
      </c>
      <c r="AG346" t="s">
        <v>33</v>
      </c>
      <c r="AH346" t="s">
        <v>33</v>
      </c>
      <c r="AI346" t="s">
        <v>33</v>
      </c>
      <c r="AJ346" t="s">
        <v>33</v>
      </c>
      <c r="AK346" t="s">
        <v>33</v>
      </c>
      <c r="AL346" t="s">
        <v>33</v>
      </c>
      <c r="AM346" t="s">
        <v>33</v>
      </c>
      <c r="AN346" t="s">
        <v>33</v>
      </c>
      <c r="AO346" t="s">
        <v>33</v>
      </c>
      <c r="AP346" t="s">
        <v>33</v>
      </c>
      <c r="AQ346" s="169" t="s">
        <v>33</v>
      </c>
      <c r="AR346" t="s">
        <v>33</v>
      </c>
      <c r="AS346" t="s">
        <v>33</v>
      </c>
      <c r="AT346" t="s">
        <v>33</v>
      </c>
      <c r="AU346" t="s">
        <v>33</v>
      </c>
      <c r="AV346" t="s">
        <v>33</v>
      </c>
      <c r="AW346" t="s">
        <v>33</v>
      </c>
      <c r="AX346" t="s">
        <v>33</v>
      </c>
      <c r="AY346" t="s">
        <v>33</v>
      </c>
      <c r="AZ346" t="s">
        <v>33</v>
      </c>
      <c r="BA346" t="s">
        <v>33</v>
      </c>
      <c r="BB346" t="s">
        <v>33</v>
      </c>
      <c r="BC346" t="s">
        <v>33</v>
      </c>
      <c r="BD346" t="s">
        <v>33</v>
      </c>
      <c r="BE346" t="s">
        <v>33</v>
      </c>
      <c r="BF346" t="s">
        <v>33</v>
      </c>
      <c r="BH346" s="233" t="str">
        <f>Data[[#This Row],[Tipo de Muestra]]</f>
        <v>Critica</v>
      </c>
      <c r="BK346">
        <f t="shared" si="1051"/>
        <v>1</v>
      </c>
      <c r="BL346">
        <f t="shared" si="1052"/>
        <v>1</v>
      </c>
      <c r="BM346">
        <f t="shared" si="1053"/>
        <v>1</v>
      </c>
      <c r="BN346">
        <f t="shared" si="1054"/>
        <v>1</v>
      </c>
      <c r="BO346">
        <f t="shared" si="1055"/>
        <v>1</v>
      </c>
      <c r="BP346">
        <f t="shared" si="1056"/>
        <v>1</v>
      </c>
      <c r="BQ346">
        <f t="shared" si="1057"/>
        <v>1</v>
      </c>
      <c r="BR346">
        <f t="shared" si="1058"/>
        <v>1</v>
      </c>
      <c r="BS346">
        <f t="shared" si="1059"/>
        <v>1</v>
      </c>
      <c r="BT346">
        <f t="shared" si="1060"/>
        <v>1</v>
      </c>
      <c r="BU346">
        <f t="shared" si="1061"/>
        <v>1</v>
      </c>
      <c r="BV346">
        <f t="shared" si="1062"/>
        <v>1</v>
      </c>
      <c r="BW346">
        <f t="shared" si="1063"/>
        <v>1</v>
      </c>
      <c r="BX346">
        <f t="shared" si="1064"/>
        <v>1</v>
      </c>
      <c r="BY346">
        <f t="shared" si="1065"/>
        <v>1</v>
      </c>
      <c r="BZ346">
        <f t="shared" si="1066"/>
        <v>1</v>
      </c>
      <c r="CA346">
        <f t="shared" si="1067"/>
        <v>0</v>
      </c>
      <c r="CB346">
        <f t="shared" si="1068"/>
        <v>1</v>
      </c>
      <c r="CC346">
        <f t="shared" si="1069"/>
        <v>1</v>
      </c>
      <c r="CD346">
        <f t="shared" si="1070"/>
        <v>1</v>
      </c>
      <c r="CE346">
        <f t="shared" si="1071"/>
        <v>1</v>
      </c>
      <c r="CF346">
        <f t="shared" si="1072"/>
        <v>1</v>
      </c>
      <c r="CG346">
        <f t="shared" si="1073"/>
        <v>1</v>
      </c>
      <c r="CH346">
        <f t="shared" si="1074"/>
        <v>1</v>
      </c>
      <c r="CI346">
        <f t="shared" si="1075"/>
        <v>1</v>
      </c>
      <c r="CJ346">
        <f t="shared" si="1076"/>
        <v>1</v>
      </c>
      <c r="CK346">
        <f t="shared" si="1077"/>
        <v>1</v>
      </c>
      <c r="CL346">
        <f t="shared" si="1078"/>
        <v>1</v>
      </c>
      <c r="CM346">
        <f t="shared" si="1079"/>
        <v>1</v>
      </c>
      <c r="CN346">
        <f t="shared" si="1080"/>
        <v>1</v>
      </c>
      <c r="CO346">
        <f t="shared" si="1081"/>
        <v>1</v>
      </c>
      <c r="CP346">
        <f t="shared" si="1082"/>
        <v>1</v>
      </c>
      <c r="CQ346">
        <f t="shared" si="1083"/>
        <v>1</v>
      </c>
      <c r="CR346">
        <f t="shared" si="1084"/>
        <v>1</v>
      </c>
      <c r="CS346">
        <f t="shared" si="1085"/>
        <v>1</v>
      </c>
      <c r="CT346">
        <f t="shared" si="1086"/>
        <v>1</v>
      </c>
      <c r="CU346">
        <f t="shared" si="1087"/>
        <v>1</v>
      </c>
      <c r="CV346">
        <f t="shared" si="1088"/>
        <v>1</v>
      </c>
      <c r="CW346">
        <f t="shared" si="1089"/>
        <v>1</v>
      </c>
      <c r="CX346">
        <f t="shared" si="1090"/>
        <v>1</v>
      </c>
      <c r="CY346">
        <f t="shared" si="1091"/>
        <v>1</v>
      </c>
      <c r="CZ346">
        <f t="shared" si="1092"/>
        <v>1</v>
      </c>
      <c r="DA346">
        <f t="shared" si="1093"/>
        <v>1</v>
      </c>
      <c r="DB346">
        <f t="shared" si="1094"/>
        <v>1</v>
      </c>
      <c r="DC346">
        <f t="shared" si="1095"/>
        <v>1</v>
      </c>
      <c r="DD346">
        <f t="shared" si="1096"/>
        <v>1</v>
      </c>
      <c r="DE346">
        <f t="shared" si="1097"/>
        <v>1</v>
      </c>
      <c r="DF346">
        <f t="shared" si="1098"/>
        <v>1</v>
      </c>
      <c r="DG346">
        <f t="shared" si="1099"/>
        <v>1</v>
      </c>
      <c r="DH346" s="7">
        <f t="shared" si="1100"/>
        <v>0.15</v>
      </c>
      <c r="DI346" s="7">
        <f t="shared" si="1101"/>
        <v>0.15</v>
      </c>
      <c r="DJ346" s="7">
        <f t="shared" si="1102"/>
        <v>0.15</v>
      </c>
      <c r="DK346" s="7">
        <f t="shared" si="1103"/>
        <v>0.15</v>
      </c>
      <c r="DL346" s="7">
        <f t="shared" si="1104"/>
        <v>0.3</v>
      </c>
      <c r="DM346" s="7">
        <f t="shared" si="1105"/>
        <v>0.3</v>
      </c>
      <c r="DN346" s="7">
        <f t="shared" si="1106"/>
        <v>0.3</v>
      </c>
      <c r="DO346" s="7">
        <f t="shared" si="1107"/>
        <v>0.3</v>
      </c>
      <c r="DP346" s="7">
        <f>IF(MIN(Data[[#This Row],[¿El agente demuestra escucha activa durante la gestión?6]:[¿El agente parafrasea para confirmar entendimiento?9]])=0,0,30%)</f>
        <v>0.3</v>
      </c>
      <c r="DQ346" s="7">
        <f t="shared" si="1108"/>
        <v>0.3</v>
      </c>
      <c r="DR346" s="7">
        <f t="shared" si="1109"/>
        <v>0.3</v>
      </c>
      <c r="DS346" s="7">
        <f t="shared" si="1110"/>
        <v>0.3</v>
      </c>
      <c r="DT346" s="7">
        <f t="shared" si="1111"/>
        <v>0.3</v>
      </c>
      <c r="DU346" s="7">
        <f>IF(MIN(Data[[#This Row],[¿El agente adapta su comunicación al cliente?11]:[¿El agente utiliza el plural corporativo correctamente?14]])=0,0,30%)</f>
        <v>0.3</v>
      </c>
      <c r="DV346" s="7">
        <f t="shared" si="1112"/>
        <v>0.25</v>
      </c>
      <c r="DW346" s="7">
        <f t="shared" si="1113"/>
        <v>0.25</v>
      </c>
      <c r="DX346" s="7">
        <f t="shared" si="1114"/>
        <v>1</v>
      </c>
      <c r="DY346" s="7">
        <f t="shared" si="1115"/>
        <v>1</v>
      </c>
      <c r="DZ346" s="7">
        <f t="shared" si="1116"/>
        <v>1</v>
      </c>
      <c r="EA346" s="7">
        <f t="shared" si="1117"/>
        <v>1</v>
      </c>
      <c r="EB346" s="7">
        <f t="shared" si="1118"/>
        <v>1</v>
      </c>
      <c r="EC346" s="7">
        <f t="shared" si="1119"/>
        <v>1</v>
      </c>
      <c r="ED346" s="7">
        <f t="shared" si="1120"/>
        <v>0</v>
      </c>
      <c r="EE346" s="7">
        <f t="shared" si="1121"/>
        <v>1</v>
      </c>
      <c r="EF346" s="7">
        <f>IF(SUM(Data[[#This Row],[¿El agente presenta correctamente los beneficios del producto?23]:[¿El agente comunica beneficios emocionales al cliente?24]])=200%,100%,0%)</f>
        <v>0</v>
      </c>
      <c r="EG346" s="7">
        <f t="shared" si="1122"/>
        <v>1</v>
      </c>
      <c r="EH346" s="7">
        <f t="shared" si="1123"/>
        <v>1</v>
      </c>
      <c r="EI346" s="7">
        <f t="shared" si="1124"/>
        <v>1</v>
      </c>
      <c r="EJ346" s="7">
        <f t="shared" si="1125"/>
        <v>1</v>
      </c>
      <c r="EK346" s="7">
        <f t="shared" si="1126"/>
        <v>1</v>
      </c>
      <c r="EL346" s="7">
        <f>+Data[[#This Row],[¿El agente explica los términos y condiciones del servicio?28]]</f>
        <v>1</v>
      </c>
      <c r="EM346" s="7">
        <f t="shared" si="1127"/>
        <v>1</v>
      </c>
      <c r="EN346" s="7">
        <f>+Data[[#This Row],[¿El agente identifica correctamente la solicitud del cliente? 2]]</f>
        <v>1</v>
      </c>
      <c r="EO346" s="7">
        <f t="shared" si="1128"/>
        <v>1</v>
      </c>
      <c r="EP346" s="7">
        <f t="shared" si="1129"/>
        <v>1</v>
      </c>
      <c r="EQ346" s="7">
        <f t="shared" si="1130"/>
        <v>1</v>
      </c>
      <c r="ER346" s="7">
        <f t="shared" si="1131"/>
        <v>1</v>
      </c>
      <c r="ES346" s="7">
        <f t="shared" si="1132"/>
        <v>1</v>
      </c>
      <c r="ET346" s="7">
        <f t="shared" si="1133"/>
        <v>1</v>
      </c>
      <c r="EU346" s="7">
        <f t="shared" si="1134"/>
        <v>1</v>
      </c>
      <c r="EV346" s="7">
        <f t="shared" si="1135"/>
        <v>1</v>
      </c>
      <c r="EW346" s="7">
        <f t="shared" si="1136"/>
        <v>1</v>
      </c>
      <c r="EX346" s="7">
        <f t="shared" si="1137"/>
        <v>1</v>
      </c>
      <c r="EY346" s="7">
        <f t="shared" si="1138"/>
        <v>1</v>
      </c>
      <c r="EZ346" s="7">
        <f t="shared" si="1139"/>
        <v>1</v>
      </c>
      <c r="FA346" s="7">
        <f t="shared" si="1140"/>
        <v>1</v>
      </c>
      <c r="FB346" s="7">
        <f t="shared" si="1141"/>
        <v>1</v>
      </c>
      <c r="FC346" s="7">
        <f t="shared" si="1142"/>
        <v>0</v>
      </c>
      <c r="FD346" s="7">
        <f t="shared" si="1143"/>
        <v>1</v>
      </c>
      <c r="FE346" s="7">
        <f t="shared" si="1144"/>
        <v>1</v>
      </c>
      <c r="FF346" s="7">
        <f t="shared" si="1145"/>
        <v>1</v>
      </c>
      <c r="FG346" s="7">
        <f t="shared" si="1146"/>
        <v>1</v>
      </c>
      <c r="FH346" s="7">
        <f t="shared" si="1147"/>
        <v>1</v>
      </c>
      <c r="FI346" s="7">
        <f t="shared" si="1148"/>
        <v>1</v>
      </c>
      <c r="FJ346" s="7">
        <f t="shared" si="1149"/>
        <v>1</v>
      </c>
      <c r="FK346" s="7">
        <f t="shared" si="1150"/>
        <v>1</v>
      </c>
      <c r="FL346" s="7">
        <f>+Data[[#This Row],[¿El agente gestiona la oferta según la campaña vigente?48]]</f>
        <v>1</v>
      </c>
      <c r="FM346" s="7">
        <f t="shared" si="1151"/>
        <v>1</v>
      </c>
      <c r="FN346" s="7">
        <f t="shared" si="1152"/>
        <v>1</v>
      </c>
      <c r="FO346" s="7">
        <f t="shared" si="1153"/>
        <v>1</v>
      </c>
      <c r="FP346" s="7">
        <f t="shared" si="1154"/>
        <v>1</v>
      </c>
      <c r="FQ346" s="7">
        <f t="shared" si="1155"/>
        <v>1</v>
      </c>
      <c r="FR346" s="7">
        <f>+Data[[#This Row],[¿El agente registra correctamente todas las interacciones?52]]</f>
        <v>1</v>
      </c>
      <c r="FS346" s="7">
        <f t="shared" si="1156"/>
        <v>1</v>
      </c>
      <c r="FT346" s="7">
        <f t="shared" si="1157"/>
        <v>1</v>
      </c>
      <c r="FU346" s="7">
        <f>+Data[[#This Row],[¿El agente confirma la titularidad del cliente adecuadamente?53]]</f>
        <v>1</v>
      </c>
      <c r="FV346" s="242">
        <f t="shared" si="1158"/>
        <v>1</v>
      </c>
      <c r="FW346" s="242">
        <f t="shared" si="1159"/>
        <v>1</v>
      </c>
      <c r="FX346" s="7">
        <f t="shared" si="1160"/>
        <v>1</v>
      </c>
      <c r="FY346" s="242">
        <f t="shared" si="1161"/>
        <v>1</v>
      </c>
      <c r="FZ346" s="7">
        <f>+Data[[#This Row],[¿El agente evita compartir información sensible?56]]</f>
        <v>1</v>
      </c>
      <c r="GA346" s="7">
        <f t="shared" si="1162"/>
        <v>1</v>
      </c>
      <c r="GB346" s="7">
        <f t="shared" si="1163"/>
        <v>0.1</v>
      </c>
      <c r="GC346" s="7">
        <f t="shared" si="1164"/>
        <v>0</v>
      </c>
      <c r="GD346" s="234">
        <f t="shared" si="1165"/>
        <v>0.3</v>
      </c>
      <c r="GE346" s="234">
        <f t="shared" si="1166"/>
        <v>0.3</v>
      </c>
      <c r="GF346" s="7">
        <f t="shared" si="1167"/>
        <v>0.7</v>
      </c>
      <c r="GG346">
        <f>1</f>
        <v>1</v>
      </c>
      <c r="GH346">
        <f t="shared" si="1168"/>
        <v>1</v>
      </c>
      <c r="GI346" t="str">
        <f t="shared" si="1169"/>
        <v/>
      </c>
      <c r="GJ346" t="str">
        <f t="shared" si="1170"/>
        <v/>
      </c>
      <c r="GK346" t="str">
        <f t="shared" si="1171"/>
        <v/>
      </c>
      <c r="GN346" t="str">
        <f t="shared" si="1172"/>
        <v/>
      </c>
      <c r="GO346" t="str">
        <f t="shared" si="1173"/>
        <v/>
      </c>
      <c r="GP346" t="str">
        <f t="shared" si="1174"/>
        <v/>
      </c>
      <c r="GQ346" t="str">
        <f t="shared" si="1175"/>
        <v/>
      </c>
      <c r="GR346" t="str">
        <f t="shared" si="1176"/>
        <v/>
      </c>
      <c r="GS346" t="str">
        <f t="shared" si="1177"/>
        <v/>
      </c>
      <c r="GT346" t="str">
        <f t="shared" si="1178"/>
        <v/>
      </c>
      <c r="GU346" t="e">
        <f>IF(#REF!="No",#REF!,"")</f>
        <v>#REF!</v>
      </c>
      <c r="GV346" t="str">
        <f t="shared" si="1179"/>
        <v/>
      </c>
      <c r="GW346" t="str">
        <f t="shared" si="1180"/>
        <v/>
      </c>
      <c r="GX346" t="str">
        <f t="shared" si="1181"/>
        <v/>
      </c>
      <c r="GY346" t="str">
        <f t="shared" si="1182"/>
        <v/>
      </c>
      <c r="GZ346" t="str">
        <f t="shared" si="1183"/>
        <v xml:space="preserve">¿El agente presenta correctamente los beneficios del producto? </v>
      </c>
      <c r="HA346" t="str">
        <f t="shared" si="1184"/>
        <v/>
      </c>
      <c r="HB346" t="str">
        <f t="shared" si="1185"/>
        <v/>
      </c>
      <c r="HC346" t="str">
        <f t="shared" si="1186"/>
        <v/>
      </c>
      <c r="HD346" t="str">
        <f t="shared" si="1187"/>
        <v/>
      </c>
      <c r="HE346" t="str">
        <f t="shared" si="1188"/>
        <v/>
      </c>
      <c r="HF346" t="str">
        <f t="shared" si="1189"/>
        <v/>
      </c>
      <c r="HG346" t="str">
        <f t="shared" si="1190"/>
        <v/>
      </c>
      <c r="HH346" t="str">
        <f t="shared" si="1191"/>
        <v/>
      </c>
      <c r="HI346" t="str">
        <f t="shared" si="1192"/>
        <v/>
      </c>
      <c r="HJ346" t="str">
        <f t="shared" si="1193"/>
        <v/>
      </c>
      <c r="HK346" t="str">
        <f t="shared" si="1194"/>
        <v/>
      </c>
      <c r="HL346" t="str">
        <f t="shared" si="1195"/>
        <v/>
      </c>
      <c r="HM346" t="str">
        <f t="shared" si="1196"/>
        <v/>
      </c>
      <c r="HN346" t="str">
        <f t="shared" si="1197"/>
        <v/>
      </c>
      <c r="HO346" t="str">
        <f t="shared" si="1198"/>
        <v/>
      </c>
      <c r="HP346" t="str">
        <f t="shared" si="1199"/>
        <v/>
      </c>
      <c r="HQ346" t="e">
        <f>IF(#REF!="No",#REF!,"")</f>
        <v>#REF!</v>
      </c>
      <c r="HR346" t="e">
        <f>IF(#REF!="No",#REF!,"")</f>
        <v>#REF!</v>
      </c>
      <c r="HS346" t="str">
        <f t="shared" si="1200"/>
        <v/>
      </c>
      <c r="HT346" t="str">
        <f t="shared" si="1201"/>
        <v/>
      </c>
      <c r="HU346" t="str">
        <f t="shared" si="1202"/>
        <v/>
      </c>
      <c r="HV346" t="str">
        <f t="shared" si="1203"/>
        <v/>
      </c>
      <c r="HW346" t="str">
        <f t="shared" si="1204"/>
        <v/>
      </c>
      <c r="HX346" t="str">
        <f t="shared" si="1205"/>
        <v/>
      </c>
      <c r="HY346" t="str">
        <f t="shared" si="1206"/>
        <v/>
      </c>
      <c r="HZ346" t="str">
        <f t="shared" si="1207"/>
        <v/>
      </c>
      <c r="IA346" t="str">
        <f t="shared" si="1208"/>
        <v/>
      </c>
      <c r="IB346" t="str">
        <f t="shared" si="1209"/>
        <v/>
      </c>
      <c r="IC346" t="str">
        <f t="shared" si="1210"/>
        <v/>
      </c>
      <c r="ID346" t="str">
        <f t="shared" si="1211"/>
        <v/>
      </c>
      <c r="IE346" t="str">
        <f t="shared" si="1212"/>
        <v/>
      </c>
      <c r="IF346" t="str">
        <f t="shared" si="1213"/>
        <v/>
      </c>
      <c r="IG346" t="str">
        <f t="shared" si="1214"/>
        <v/>
      </c>
      <c r="IH346" t="str">
        <f>A346&amp;" "&amp;F346&amp;" "&amp;Data[[#This Row],[mes]]</f>
        <v>Sanneth Lyeette Soberon Guzman Outbound jun-26</v>
      </c>
      <c r="II346">
        <f t="shared" si="1218"/>
        <v>1</v>
      </c>
      <c r="IJ346">
        <f t="shared" si="1215"/>
        <v>1</v>
      </c>
      <c r="IK346">
        <f>IF(Data[[#This Row],[Muestra Critica]]&gt;0,Data[[#This Row],[Muestra Critica]],"")</f>
        <v>1</v>
      </c>
      <c r="IL346">
        <f>IF(IK346="","",COUNTIF($IK$3:$IK762,IK346))</f>
        <v>397</v>
      </c>
      <c r="IM346">
        <f t="shared" si="1216"/>
        <v>0</v>
      </c>
      <c r="IN346" t="str">
        <f t="shared" si="1217"/>
        <v>jun-26</v>
      </c>
      <c r="IS346" t="str">
        <f ca="1">IFERROR(_xlfn.XLOOKUP(A:A,HC!B:B,HC!E:E,,0),0)</f>
        <v>&gt; 60 dias</v>
      </c>
    </row>
    <row r="347" spans="1:253" ht="15.5">
      <c r="A347" s="235" t="s">
        <v>356</v>
      </c>
      <c r="B347" s="235">
        <v>65275318</v>
      </c>
      <c r="C347" s="236">
        <v>46195</v>
      </c>
      <c r="D347" s="235" t="s">
        <v>527</v>
      </c>
      <c r="E347" s="205" t="s">
        <v>431</v>
      </c>
      <c r="F347" s="235" t="s">
        <v>32</v>
      </c>
      <c r="G347" s="235" t="s">
        <v>436</v>
      </c>
      <c r="H347" s="235" t="s">
        <v>526</v>
      </c>
      <c r="I347" s="237" t="s">
        <v>447</v>
      </c>
      <c r="J347" s="78" t="s">
        <v>33</v>
      </c>
      <c r="K347" s="78" t="s">
        <v>33</v>
      </c>
      <c r="L347" s="78" t="s">
        <v>33</v>
      </c>
      <c r="M347" s="78" t="s">
        <v>33</v>
      </c>
      <c r="N347" s="78" t="s">
        <v>33</v>
      </c>
      <c r="O347" s="78" t="s">
        <v>33</v>
      </c>
      <c r="P347" s="78" t="s">
        <v>33</v>
      </c>
      <c r="Q347" s="78" t="s">
        <v>33</v>
      </c>
      <c r="R347" s="78" t="s">
        <v>33</v>
      </c>
      <c r="S347" s="78" t="s">
        <v>33</v>
      </c>
      <c r="T347" s="78" t="s">
        <v>33</v>
      </c>
      <c r="U347" s="78" t="s">
        <v>33</v>
      </c>
      <c r="V347" s="78" t="s">
        <v>33</v>
      </c>
      <c r="W347" s="78" t="s">
        <v>33</v>
      </c>
      <c r="X347" s="78" t="s">
        <v>33</v>
      </c>
      <c r="Y347" t="s">
        <v>33</v>
      </c>
      <c r="Z347" t="s">
        <v>33</v>
      </c>
      <c r="AA347" t="s">
        <v>33</v>
      </c>
      <c r="AB347" t="s">
        <v>33</v>
      </c>
      <c r="AC347" t="s">
        <v>33</v>
      </c>
      <c r="AD347" t="s">
        <v>33</v>
      </c>
      <c r="AE347" t="s">
        <v>33</v>
      </c>
      <c r="AF347" t="s">
        <v>33</v>
      </c>
      <c r="AG347" t="s">
        <v>33</v>
      </c>
      <c r="AH347" t="s">
        <v>33</v>
      </c>
      <c r="AI347" t="s">
        <v>33</v>
      </c>
      <c r="AJ347" t="s">
        <v>33</v>
      </c>
      <c r="AK347" t="s">
        <v>33</v>
      </c>
      <c r="AL347" t="s">
        <v>33</v>
      </c>
      <c r="AM347" t="s">
        <v>33</v>
      </c>
      <c r="AN347" t="s">
        <v>33</v>
      </c>
      <c r="AO347" t="s">
        <v>33</v>
      </c>
      <c r="AP347" t="s">
        <v>33</v>
      </c>
      <c r="AQ347" s="169" t="s">
        <v>33</v>
      </c>
      <c r="AR347" t="s">
        <v>33</v>
      </c>
      <c r="AS347" t="s">
        <v>34</v>
      </c>
      <c r="AT347" t="s">
        <v>34</v>
      </c>
      <c r="AU347" t="s">
        <v>33</v>
      </c>
      <c r="AV347" t="s">
        <v>33</v>
      </c>
      <c r="AW347" t="s">
        <v>33</v>
      </c>
      <c r="AX347" t="s">
        <v>33</v>
      </c>
      <c r="AY347" t="s">
        <v>33</v>
      </c>
      <c r="AZ347" t="s">
        <v>33</v>
      </c>
      <c r="BA347" t="s">
        <v>33</v>
      </c>
      <c r="BB347" t="s">
        <v>33</v>
      </c>
      <c r="BC347" t="s">
        <v>33</v>
      </c>
      <c r="BD347" t="s">
        <v>33</v>
      </c>
      <c r="BE347" t="s">
        <v>33</v>
      </c>
      <c r="BF347" t="s">
        <v>33</v>
      </c>
      <c r="BH347" s="233" t="str">
        <f>Data[[#This Row],[Tipo de Muestra]]</f>
        <v>Critica</v>
      </c>
      <c r="BK347">
        <f t="shared" si="1051"/>
        <v>1</v>
      </c>
      <c r="BL347">
        <f t="shared" si="1052"/>
        <v>1</v>
      </c>
      <c r="BM347">
        <f t="shared" si="1053"/>
        <v>1</v>
      </c>
      <c r="BN347">
        <f t="shared" si="1054"/>
        <v>1</v>
      </c>
      <c r="BO347">
        <f t="shared" si="1055"/>
        <v>1</v>
      </c>
      <c r="BP347">
        <f t="shared" si="1056"/>
        <v>1</v>
      </c>
      <c r="BQ347">
        <f t="shared" si="1057"/>
        <v>1</v>
      </c>
      <c r="BR347">
        <f t="shared" si="1058"/>
        <v>1</v>
      </c>
      <c r="BS347">
        <f t="shared" si="1059"/>
        <v>1</v>
      </c>
      <c r="BT347">
        <f t="shared" si="1060"/>
        <v>1</v>
      </c>
      <c r="BU347">
        <f t="shared" si="1061"/>
        <v>1</v>
      </c>
      <c r="BV347">
        <f t="shared" si="1062"/>
        <v>1</v>
      </c>
      <c r="BW347">
        <f t="shared" si="1063"/>
        <v>1</v>
      </c>
      <c r="BX347">
        <f t="shared" si="1064"/>
        <v>1</v>
      </c>
      <c r="BY347">
        <f t="shared" si="1065"/>
        <v>1</v>
      </c>
      <c r="BZ347">
        <f t="shared" si="1066"/>
        <v>1</v>
      </c>
      <c r="CA347">
        <f t="shared" si="1067"/>
        <v>1</v>
      </c>
      <c r="CB347">
        <f t="shared" si="1068"/>
        <v>1</v>
      </c>
      <c r="CC347">
        <f t="shared" si="1069"/>
        <v>1</v>
      </c>
      <c r="CD347">
        <f t="shared" si="1070"/>
        <v>1</v>
      </c>
      <c r="CE347">
        <f t="shared" si="1071"/>
        <v>1</v>
      </c>
      <c r="CF347">
        <f t="shared" si="1072"/>
        <v>1</v>
      </c>
      <c r="CG347">
        <f t="shared" si="1073"/>
        <v>1</v>
      </c>
      <c r="CH347">
        <f t="shared" si="1074"/>
        <v>1</v>
      </c>
      <c r="CI347">
        <f t="shared" si="1075"/>
        <v>1</v>
      </c>
      <c r="CJ347">
        <f t="shared" si="1076"/>
        <v>1</v>
      </c>
      <c r="CK347">
        <f t="shared" si="1077"/>
        <v>1</v>
      </c>
      <c r="CL347">
        <f t="shared" si="1078"/>
        <v>1</v>
      </c>
      <c r="CM347">
        <f t="shared" si="1079"/>
        <v>1</v>
      </c>
      <c r="CN347">
        <f t="shared" si="1080"/>
        <v>1</v>
      </c>
      <c r="CO347">
        <f t="shared" si="1081"/>
        <v>1</v>
      </c>
      <c r="CP347">
        <f t="shared" si="1082"/>
        <v>1</v>
      </c>
      <c r="CQ347">
        <f t="shared" si="1083"/>
        <v>1</v>
      </c>
      <c r="CR347">
        <f t="shared" si="1084"/>
        <v>1</v>
      </c>
      <c r="CS347">
        <f t="shared" si="1085"/>
        <v>0</v>
      </c>
      <c r="CT347">
        <f t="shared" si="1086"/>
        <v>0</v>
      </c>
      <c r="CU347">
        <f t="shared" si="1087"/>
        <v>1</v>
      </c>
      <c r="CV347">
        <f t="shared" si="1088"/>
        <v>1</v>
      </c>
      <c r="CW347">
        <f t="shared" si="1089"/>
        <v>1</v>
      </c>
      <c r="CX347">
        <f t="shared" si="1090"/>
        <v>1</v>
      </c>
      <c r="CY347">
        <f t="shared" si="1091"/>
        <v>1</v>
      </c>
      <c r="CZ347">
        <f t="shared" si="1092"/>
        <v>1</v>
      </c>
      <c r="DA347">
        <f t="shared" si="1093"/>
        <v>1</v>
      </c>
      <c r="DB347">
        <f t="shared" si="1094"/>
        <v>1</v>
      </c>
      <c r="DC347">
        <f t="shared" si="1095"/>
        <v>1</v>
      </c>
      <c r="DD347">
        <f t="shared" si="1096"/>
        <v>1</v>
      </c>
      <c r="DE347">
        <f t="shared" si="1097"/>
        <v>1</v>
      </c>
      <c r="DF347">
        <f t="shared" si="1098"/>
        <v>1</v>
      </c>
      <c r="DG347">
        <f t="shared" si="1099"/>
        <v>1</v>
      </c>
      <c r="DH347" s="7">
        <f t="shared" si="1100"/>
        <v>0.15</v>
      </c>
      <c r="DI347" s="7">
        <f t="shared" si="1101"/>
        <v>0.15</v>
      </c>
      <c r="DJ347" s="7">
        <f t="shared" si="1102"/>
        <v>0.15</v>
      </c>
      <c r="DK347" s="7">
        <f t="shared" si="1103"/>
        <v>0.15</v>
      </c>
      <c r="DL347" s="7">
        <f t="shared" si="1104"/>
        <v>0.3</v>
      </c>
      <c r="DM347" s="7">
        <f t="shared" si="1105"/>
        <v>0.3</v>
      </c>
      <c r="DN347" s="7">
        <f t="shared" si="1106"/>
        <v>0.3</v>
      </c>
      <c r="DO347" s="7">
        <f t="shared" si="1107"/>
        <v>0.3</v>
      </c>
      <c r="DP347" s="7">
        <f>IF(MIN(Data[[#This Row],[¿El agente demuestra escucha activa durante la gestión?6]:[¿El agente parafrasea para confirmar entendimiento?9]])=0,0,30%)</f>
        <v>0.3</v>
      </c>
      <c r="DQ347" s="7">
        <f t="shared" si="1108"/>
        <v>0.3</v>
      </c>
      <c r="DR347" s="7">
        <f t="shared" si="1109"/>
        <v>0.3</v>
      </c>
      <c r="DS347" s="7">
        <f t="shared" si="1110"/>
        <v>0.3</v>
      </c>
      <c r="DT347" s="7">
        <f t="shared" si="1111"/>
        <v>0.3</v>
      </c>
      <c r="DU347" s="7">
        <f>IF(MIN(Data[[#This Row],[¿El agente adapta su comunicación al cliente?11]:[¿El agente utiliza el plural corporativo correctamente?14]])=0,0,30%)</f>
        <v>0.3</v>
      </c>
      <c r="DV347" s="7">
        <f t="shared" si="1112"/>
        <v>0.25</v>
      </c>
      <c r="DW347" s="7">
        <f t="shared" si="1113"/>
        <v>0.25</v>
      </c>
      <c r="DX347" s="7">
        <f t="shared" si="1114"/>
        <v>1</v>
      </c>
      <c r="DY347" s="7">
        <f t="shared" si="1115"/>
        <v>1</v>
      </c>
      <c r="DZ347" s="7">
        <f t="shared" si="1116"/>
        <v>1</v>
      </c>
      <c r="EA347" s="7">
        <f t="shared" si="1117"/>
        <v>1</v>
      </c>
      <c r="EB347" s="7">
        <f t="shared" si="1118"/>
        <v>1</v>
      </c>
      <c r="EC347" s="7">
        <f t="shared" si="1119"/>
        <v>1</v>
      </c>
      <c r="ED347" s="7">
        <f t="shared" si="1120"/>
        <v>1</v>
      </c>
      <c r="EE347" s="7">
        <f t="shared" si="1121"/>
        <v>1</v>
      </c>
      <c r="EF347" s="7">
        <f>IF(SUM(Data[[#This Row],[¿El agente presenta correctamente los beneficios del producto?23]:[¿El agente comunica beneficios emocionales al cliente?24]])=200%,100%,0%)</f>
        <v>1</v>
      </c>
      <c r="EG347" s="7">
        <f t="shared" si="1122"/>
        <v>1</v>
      </c>
      <c r="EH347" s="7">
        <f t="shared" si="1123"/>
        <v>1</v>
      </c>
      <c r="EI347" s="7">
        <f t="shared" si="1124"/>
        <v>1</v>
      </c>
      <c r="EJ347" s="7">
        <f t="shared" si="1125"/>
        <v>1</v>
      </c>
      <c r="EK347" s="7">
        <f t="shared" si="1126"/>
        <v>1</v>
      </c>
      <c r="EL347" s="7">
        <f>+Data[[#This Row],[¿El agente explica los términos y condiciones del servicio?28]]</f>
        <v>1</v>
      </c>
      <c r="EM347" s="7">
        <f t="shared" si="1127"/>
        <v>1</v>
      </c>
      <c r="EN347" s="7">
        <f>+Data[[#This Row],[¿El agente identifica correctamente la solicitud del cliente? 2]]</f>
        <v>1</v>
      </c>
      <c r="EO347" s="7">
        <f t="shared" si="1128"/>
        <v>1</v>
      </c>
      <c r="EP347" s="7">
        <f t="shared" si="1129"/>
        <v>1</v>
      </c>
      <c r="EQ347" s="7">
        <f t="shared" si="1130"/>
        <v>1</v>
      </c>
      <c r="ER347" s="7">
        <f t="shared" si="1131"/>
        <v>1</v>
      </c>
      <c r="ES347" s="7">
        <f t="shared" si="1132"/>
        <v>1</v>
      </c>
      <c r="ET347" s="7">
        <f t="shared" si="1133"/>
        <v>1</v>
      </c>
      <c r="EU347" s="7">
        <f t="shared" si="1134"/>
        <v>1</v>
      </c>
      <c r="EV347" s="7">
        <f t="shared" si="1135"/>
        <v>1</v>
      </c>
      <c r="EW347" s="7">
        <f t="shared" si="1136"/>
        <v>1</v>
      </c>
      <c r="EX347" s="7">
        <f t="shared" si="1137"/>
        <v>1</v>
      </c>
      <c r="EY347" s="7">
        <f t="shared" si="1138"/>
        <v>1</v>
      </c>
      <c r="EZ347" s="7">
        <f t="shared" si="1139"/>
        <v>1</v>
      </c>
      <c r="FA347" s="7">
        <f t="shared" si="1140"/>
        <v>1</v>
      </c>
      <c r="FB347" s="7">
        <f t="shared" si="1141"/>
        <v>1</v>
      </c>
      <c r="FC347" s="7">
        <f t="shared" si="1142"/>
        <v>1</v>
      </c>
      <c r="FD347" s="7">
        <f t="shared" si="1143"/>
        <v>1</v>
      </c>
      <c r="FE347" s="7">
        <f t="shared" si="1144"/>
        <v>0</v>
      </c>
      <c r="FF347" s="7">
        <f t="shared" si="1145"/>
        <v>0</v>
      </c>
      <c r="FG347" s="7">
        <f t="shared" si="1146"/>
        <v>1</v>
      </c>
      <c r="FH347" s="7">
        <f t="shared" si="1147"/>
        <v>1</v>
      </c>
      <c r="FI347" s="7">
        <f t="shared" si="1148"/>
        <v>1</v>
      </c>
      <c r="FJ347" s="7">
        <f t="shared" si="1149"/>
        <v>0</v>
      </c>
      <c r="FK347" s="7">
        <f t="shared" si="1150"/>
        <v>1</v>
      </c>
      <c r="FL347" s="7">
        <f>+Data[[#This Row],[¿El agente gestiona la oferta según la campaña vigente?48]]</f>
        <v>1</v>
      </c>
      <c r="FM347" s="7">
        <f t="shared" si="1151"/>
        <v>1</v>
      </c>
      <c r="FN347" s="7">
        <f t="shared" si="1152"/>
        <v>1</v>
      </c>
      <c r="FO347" s="7">
        <f t="shared" si="1153"/>
        <v>1</v>
      </c>
      <c r="FP347" s="7">
        <f t="shared" si="1154"/>
        <v>1</v>
      </c>
      <c r="FQ347" s="7">
        <f t="shared" si="1155"/>
        <v>1</v>
      </c>
      <c r="FR347" s="7">
        <f>+Data[[#This Row],[¿El agente registra correctamente todas las interacciones?52]]</f>
        <v>1</v>
      </c>
      <c r="FS347" s="7">
        <f t="shared" si="1156"/>
        <v>0</v>
      </c>
      <c r="FT347" s="7">
        <f t="shared" si="1157"/>
        <v>1</v>
      </c>
      <c r="FU347" s="7">
        <f>+Data[[#This Row],[¿El agente confirma la titularidad del cliente adecuadamente?53]]</f>
        <v>1</v>
      </c>
      <c r="FV347" s="242">
        <f t="shared" si="1158"/>
        <v>1</v>
      </c>
      <c r="FW347" s="242">
        <f t="shared" si="1159"/>
        <v>1</v>
      </c>
      <c r="FX347" s="7">
        <f t="shared" si="1160"/>
        <v>1</v>
      </c>
      <c r="FY347" s="242">
        <f t="shared" si="1161"/>
        <v>1</v>
      </c>
      <c r="FZ347" s="7">
        <f>+Data[[#This Row],[¿El agente evita compartir información sensible?56]]</f>
        <v>1</v>
      </c>
      <c r="GA347" s="7">
        <f t="shared" si="1162"/>
        <v>1</v>
      </c>
      <c r="GB347" s="7">
        <f t="shared" si="1163"/>
        <v>0.1</v>
      </c>
      <c r="GC347" s="7">
        <f t="shared" si="1164"/>
        <v>0.3</v>
      </c>
      <c r="GD347" s="234">
        <f t="shared" si="1165"/>
        <v>0</v>
      </c>
      <c r="GE347" s="234">
        <f t="shared" si="1166"/>
        <v>0.3</v>
      </c>
      <c r="GF347" s="7">
        <f t="shared" si="1167"/>
        <v>0.7</v>
      </c>
      <c r="GG347">
        <f>1</f>
        <v>1</v>
      </c>
      <c r="GH347">
        <f t="shared" si="1168"/>
        <v>1</v>
      </c>
      <c r="GI347" t="str">
        <f t="shared" si="1169"/>
        <v/>
      </c>
      <c r="GJ347" t="str">
        <f t="shared" si="1170"/>
        <v/>
      </c>
      <c r="GK347" t="str">
        <f t="shared" si="1171"/>
        <v/>
      </c>
      <c r="GN347" t="str">
        <f t="shared" si="1172"/>
        <v/>
      </c>
      <c r="GO347" t="str">
        <f t="shared" si="1173"/>
        <v/>
      </c>
      <c r="GP347" t="str">
        <f t="shared" si="1174"/>
        <v/>
      </c>
      <c r="GQ347" t="str">
        <f t="shared" si="1175"/>
        <v/>
      </c>
      <c r="GR347" t="str">
        <f t="shared" si="1176"/>
        <v/>
      </c>
      <c r="GS347" t="str">
        <f t="shared" si="1177"/>
        <v/>
      </c>
      <c r="GT347" t="str">
        <f t="shared" si="1178"/>
        <v/>
      </c>
      <c r="GU347" t="e">
        <f>IF(#REF!="No",#REF!,"")</f>
        <v>#REF!</v>
      </c>
      <c r="GV347" t="str">
        <f t="shared" si="1179"/>
        <v/>
      </c>
      <c r="GW347" t="str">
        <f t="shared" si="1180"/>
        <v/>
      </c>
      <c r="GX347" t="str">
        <f t="shared" si="1181"/>
        <v/>
      </c>
      <c r="GY347" t="str">
        <f t="shared" si="1182"/>
        <v/>
      </c>
      <c r="GZ347" t="str">
        <f t="shared" si="1183"/>
        <v/>
      </c>
      <c r="HA347" t="str">
        <f t="shared" si="1184"/>
        <v/>
      </c>
      <c r="HB347" t="str">
        <f t="shared" si="1185"/>
        <v/>
      </c>
      <c r="HC347" t="str">
        <f t="shared" si="1186"/>
        <v/>
      </c>
      <c r="HD347" t="str">
        <f t="shared" si="1187"/>
        <v/>
      </c>
      <c r="HE347" t="str">
        <f t="shared" si="1188"/>
        <v/>
      </c>
      <c r="HF347" t="str">
        <f t="shared" si="1189"/>
        <v/>
      </c>
      <c r="HG347" t="str">
        <f t="shared" si="1190"/>
        <v/>
      </c>
      <c r="HH347" t="str">
        <f t="shared" si="1191"/>
        <v/>
      </c>
      <c r="HI347" t="str">
        <f t="shared" si="1192"/>
        <v/>
      </c>
      <c r="HJ347" t="str">
        <f t="shared" si="1193"/>
        <v/>
      </c>
      <c r="HK347" t="str">
        <f t="shared" si="1194"/>
        <v/>
      </c>
      <c r="HL347" t="str">
        <f t="shared" si="1195"/>
        <v/>
      </c>
      <c r="HM347" t="str">
        <f t="shared" si="1196"/>
        <v/>
      </c>
      <c r="HN347" t="str">
        <f t="shared" si="1197"/>
        <v/>
      </c>
      <c r="HO347" t="str">
        <f t="shared" si="1198"/>
        <v/>
      </c>
      <c r="HP347" t="str">
        <f t="shared" si="1199"/>
        <v/>
      </c>
      <c r="HQ347" t="e">
        <f>IF(#REF!="No",#REF!,"")</f>
        <v>#REF!</v>
      </c>
      <c r="HR347" t="e">
        <f>IF(#REF!="No",#REF!,"")</f>
        <v>#REF!</v>
      </c>
      <c r="HS347" t="str">
        <f t="shared" si="1200"/>
        <v/>
      </c>
      <c r="HT347" t="str">
        <f t="shared" si="1201"/>
        <v xml:space="preserve">¿El agente realiza venta cruzada cuando corresponde? </v>
      </c>
      <c r="HU347" t="str">
        <f t="shared" si="1202"/>
        <v xml:space="preserve">¿El agente indaga o sondea adecuadamente las necesidades del cliente? </v>
      </c>
      <c r="HV347" t="str">
        <f t="shared" si="1203"/>
        <v/>
      </c>
      <c r="HW347" t="str">
        <f t="shared" si="1204"/>
        <v/>
      </c>
      <c r="HX347" t="str">
        <f t="shared" si="1205"/>
        <v/>
      </c>
      <c r="HY347" t="str">
        <f t="shared" si="1206"/>
        <v/>
      </c>
      <c r="HZ347" t="str">
        <f t="shared" si="1207"/>
        <v/>
      </c>
      <c r="IA347" t="str">
        <f t="shared" si="1208"/>
        <v/>
      </c>
      <c r="IB347" t="str">
        <f t="shared" si="1209"/>
        <v/>
      </c>
      <c r="IC347" t="str">
        <f t="shared" si="1210"/>
        <v/>
      </c>
      <c r="ID347" t="str">
        <f t="shared" si="1211"/>
        <v/>
      </c>
      <c r="IE347" t="str">
        <f t="shared" si="1212"/>
        <v/>
      </c>
      <c r="IF347" t="str">
        <f t="shared" si="1213"/>
        <v/>
      </c>
      <c r="IG347" t="str">
        <f t="shared" si="1214"/>
        <v/>
      </c>
      <c r="IH347" t="str">
        <f>A347&amp;" "&amp;F347&amp;" "&amp;Data[[#This Row],[mes]]</f>
        <v>Emanuel Yusiel Velez Delgado Outbound jun-26</v>
      </c>
      <c r="II347">
        <f t="shared" si="1218"/>
        <v>1</v>
      </c>
      <c r="IJ347">
        <f t="shared" si="1215"/>
        <v>1</v>
      </c>
      <c r="IK347">
        <f>IF(Data[[#This Row],[Muestra Critica]]&gt;0,Data[[#This Row],[Muestra Critica]],"")</f>
        <v>1</v>
      </c>
      <c r="IL347">
        <f>IF(IK347="","",COUNTIF($IK$3:$IK763,IK347))</f>
        <v>397</v>
      </c>
      <c r="IM347">
        <f t="shared" si="1216"/>
        <v>0</v>
      </c>
      <c r="IN347" t="str">
        <f t="shared" si="1217"/>
        <v>jun-26</v>
      </c>
      <c r="IS347" t="str">
        <f ca="1">IFERROR(_xlfn.XLOOKUP(A:A,HC!B:B,HC!E:E,,0),0)</f>
        <v>&gt; 60 dias</v>
      </c>
    </row>
    <row r="348" spans="1:253" ht="15.5">
      <c r="A348" s="235" t="s">
        <v>357</v>
      </c>
      <c r="B348" s="235">
        <v>62301089</v>
      </c>
      <c r="C348" s="236">
        <v>46195</v>
      </c>
      <c r="D348" s="235" t="s">
        <v>527</v>
      </c>
      <c r="E348" s="205" t="s">
        <v>431</v>
      </c>
      <c r="F348" s="235" t="s">
        <v>32</v>
      </c>
      <c r="G348" s="235" t="s">
        <v>436</v>
      </c>
      <c r="H348" s="235" t="s">
        <v>526</v>
      </c>
      <c r="I348" s="237" t="s">
        <v>447</v>
      </c>
      <c r="J348" s="78" t="s">
        <v>33</v>
      </c>
      <c r="K348" s="78" t="s">
        <v>33</v>
      </c>
      <c r="L348" s="78" t="s">
        <v>33</v>
      </c>
      <c r="M348" s="78" t="s">
        <v>33</v>
      </c>
      <c r="N348" s="78" t="s">
        <v>33</v>
      </c>
      <c r="O348" s="78" t="s">
        <v>33</v>
      </c>
      <c r="P348" s="78" t="s">
        <v>33</v>
      </c>
      <c r="Q348" s="78" t="s">
        <v>33</v>
      </c>
      <c r="R348" s="78" t="s">
        <v>33</v>
      </c>
      <c r="S348" s="78" t="s">
        <v>33</v>
      </c>
      <c r="T348" s="78" t="s">
        <v>33</v>
      </c>
      <c r="U348" s="78" t="s">
        <v>33</v>
      </c>
      <c r="V348" s="78" t="s">
        <v>33</v>
      </c>
      <c r="W348" s="78" t="s">
        <v>33</v>
      </c>
      <c r="X348" s="78" t="s">
        <v>33</v>
      </c>
      <c r="Y348" t="s">
        <v>33</v>
      </c>
      <c r="Z348" t="s">
        <v>33</v>
      </c>
      <c r="AA348" t="s">
        <v>33</v>
      </c>
      <c r="AB348" t="s">
        <v>33</v>
      </c>
      <c r="AC348" t="s">
        <v>33</v>
      </c>
      <c r="AD348" t="s">
        <v>33</v>
      </c>
      <c r="AE348" t="s">
        <v>33</v>
      </c>
      <c r="AF348" t="s">
        <v>33</v>
      </c>
      <c r="AG348" t="s">
        <v>33</v>
      </c>
      <c r="AH348" t="s">
        <v>33</v>
      </c>
      <c r="AI348" t="s">
        <v>33</v>
      </c>
      <c r="AJ348" t="s">
        <v>33</v>
      </c>
      <c r="AK348" t="s">
        <v>33</v>
      </c>
      <c r="AL348" t="s">
        <v>33</v>
      </c>
      <c r="AM348" t="s">
        <v>33</v>
      </c>
      <c r="AN348" t="s">
        <v>33</v>
      </c>
      <c r="AO348" t="s">
        <v>33</v>
      </c>
      <c r="AP348" t="s">
        <v>33</v>
      </c>
      <c r="AQ348" s="169" t="s">
        <v>33</v>
      </c>
      <c r="AR348" t="s">
        <v>33</v>
      </c>
      <c r="AS348" t="s">
        <v>34</v>
      </c>
      <c r="AT348" t="s">
        <v>33</v>
      </c>
      <c r="AU348" t="s">
        <v>33</v>
      </c>
      <c r="AV348" t="s">
        <v>33</v>
      </c>
      <c r="AW348" t="s">
        <v>34</v>
      </c>
      <c r="AX348" t="s">
        <v>33</v>
      </c>
      <c r="AY348" t="s">
        <v>33</v>
      </c>
      <c r="AZ348" t="s">
        <v>33</v>
      </c>
      <c r="BA348" t="s">
        <v>33</v>
      </c>
      <c r="BB348" t="s">
        <v>33</v>
      </c>
      <c r="BC348" t="s">
        <v>33</v>
      </c>
      <c r="BD348" t="s">
        <v>33</v>
      </c>
      <c r="BE348" t="s">
        <v>33</v>
      </c>
      <c r="BF348" t="s">
        <v>33</v>
      </c>
      <c r="BH348" s="233" t="str">
        <f>Data[[#This Row],[Tipo de Muestra]]</f>
        <v>Critica</v>
      </c>
      <c r="BK348">
        <f t="shared" si="1051"/>
        <v>1</v>
      </c>
      <c r="BL348">
        <f t="shared" si="1052"/>
        <v>1</v>
      </c>
      <c r="BM348">
        <f t="shared" si="1053"/>
        <v>1</v>
      </c>
      <c r="BN348">
        <f t="shared" si="1054"/>
        <v>1</v>
      </c>
      <c r="BO348">
        <f t="shared" si="1055"/>
        <v>1</v>
      </c>
      <c r="BP348">
        <f t="shared" si="1056"/>
        <v>1</v>
      </c>
      <c r="BQ348">
        <f t="shared" si="1057"/>
        <v>1</v>
      </c>
      <c r="BR348">
        <f t="shared" si="1058"/>
        <v>1</v>
      </c>
      <c r="BS348">
        <f t="shared" si="1059"/>
        <v>1</v>
      </c>
      <c r="BT348">
        <f t="shared" si="1060"/>
        <v>1</v>
      </c>
      <c r="BU348">
        <f t="shared" si="1061"/>
        <v>1</v>
      </c>
      <c r="BV348">
        <f t="shared" si="1062"/>
        <v>1</v>
      </c>
      <c r="BW348">
        <f t="shared" si="1063"/>
        <v>1</v>
      </c>
      <c r="BX348">
        <f t="shared" si="1064"/>
        <v>1</v>
      </c>
      <c r="BY348">
        <f t="shared" si="1065"/>
        <v>1</v>
      </c>
      <c r="BZ348">
        <f t="shared" si="1066"/>
        <v>1</v>
      </c>
      <c r="CA348">
        <f t="shared" si="1067"/>
        <v>1</v>
      </c>
      <c r="CB348">
        <f t="shared" si="1068"/>
        <v>1</v>
      </c>
      <c r="CC348">
        <f t="shared" si="1069"/>
        <v>1</v>
      </c>
      <c r="CD348">
        <f t="shared" si="1070"/>
        <v>1</v>
      </c>
      <c r="CE348">
        <f t="shared" si="1071"/>
        <v>1</v>
      </c>
      <c r="CF348">
        <f t="shared" si="1072"/>
        <v>1</v>
      </c>
      <c r="CG348">
        <f t="shared" si="1073"/>
        <v>1</v>
      </c>
      <c r="CH348">
        <f t="shared" si="1074"/>
        <v>1</v>
      </c>
      <c r="CI348">
        <f t="shared" si="1075"/>
        <v>1</v>
      </c>
      <c r="CJ348">
        <f t="shared" si="1076"/>
        <v>1</v>
      </c>
      <c r="CK348">
        <f t="shared" si="1077"/>
        <v>1</v>
      </c>
      <c r="CL348">
        <f t="shared" si="1078"/>
        <v>1</v>
      </c>
      <c r="CM348">
        <f t="shared" si="1079"/>
        <v>1</v>
      </c>
      <c r="CN348">
        <f t="shared" si="1080"/>
        <v>1</v>
      </c>
      <c r="CO348">
        <f t="shared" si="1081"/>
        <v>1</v>
      </c>
      <c r="CP348">
        <f t="shared" si="1082"/>
        <v>1</v>
      </c>
      <c r="CQ348">
        <f t="shared" si="1083"/>
        <v>1</v>
      </c>
      <c r="CR348">
        <f t="shared" si="1084"/>
        <v>1</v>
      </c>
      <c r="CS348">
        <f t="shared" si="1085"/>
        <v>0</v>
      </c>
      <c r="CT348">
        <f t="shared" si="1086"/>
        <v>1</v>
      </c>
      <c r="CU348">
        <f t="shared" si="1087"/>
        <v>1</v>
      </c>
      <c r="CV348">
        <f t="shared" si="1088"/>
        <v>1</v>
      </c>
      <c r="CW348">
        <f t="shared" si="1089"/>
        <v>0</v>
      </c>
      <c r="CX348">
        <f t="shared" si="1090"/>
        <v>1</v>
      </c>
      <c r="CY348">
        <f t="shared" si="1091"/>
        <v>1</v>
      </c>
      <c r="CZ348">
        <f t="shared" si="1092"/>
        <v>1</v>
      </c>
      <c r="DA348">
        <f t="shared" si="1093"/>
        <v>1</v>
      </c>
      <c r="DB348">
        <f t="shared" si="1094"/>
        <v>1</v>
      </c>
      <c r="DC348">
        <f t="shared" si="1095"/>
        <v>1</v>
      </c>
      <c r="DD348">
        <f t="shared" si="1096"/>
        <v>1</v>
      </c>
      <c r="DE348">
        <f t="shared" si="1097"/>
        <v>1</v>
      </c>
      <c r="DF348">
        <f t="shared" si="1098"/>
        <v>1</v>
      </c>
      <c r="DG348">
        <f t="shared" si="1099"/>
        <v>1</v>
      </c>
      <c r="DH348" s="7">
        <f t="shared" si="1100"/>
        <v>0.15</v>
      </c>
      <c r="DI348" s="7">
        <f t="shared" si="1101"/>
        <v>0.15</v>
      </c>
      <c r="DJ348" s="7">
        <f t="shared" si="1102"/>
        <v>0.15</v>
      </c>
      <c r="DK348" s="7">
        <f t="shared" si="1103"/>
        <v>0.15</v>
      </c>
      <c r="DL348" s="7">
        <f t="shared" si="1104"/>
        <v>0.3</v>
      </c>
      <c r="DM348" s="7">
        <f t="shared" si="1105"/>
        <v>0.3</v>
      </c>
      <c r="DN348" s="7">
        <f t="shared" si="1106"/>
        <v>0.3</v>
      </c>
      <c r="DO348" s="7">
        <f t="shared" si="1107"/>
        <v>0.3</v>
      </c>
      <c r="DP348" s="7">
        <f>IF(MIN(Data[[#This Row],[¿El agente demuestra escucha activa durante la gestión?6]:[¿El agente parafrasea para confirmar entendimiento?9]])=0,0,30%)</f>
        <v>0.3</v>
      </c>
      <c r="DQ348" s="7">
        <f t="shared" si="1108"/>
        <v>0.3</v>
      </c>
      <c r="DR348" s="7">
        <f t="shared" si="1109"/>
        <v>0.3</v>
      </c>
      <c r="DS348" s="7">
        <f t="shared" si="1110"/>
        <v>0.3</v>
      </c>
      <c r="DT348" s="7">
        <f t="shared" si="1111"/>
        <v>0.3</v>
      </c>
      <c r="DU348" s="7">
        <f>IF(MIN(Data[[#This Row],[¿El agente adapta su comunicación al cliente?11]:[¿El agente utiliza el plural corporativo correctamente?14]])=0,0,30%)</f>
        <v>0.3</v>
      </c>
      <c r="DV348" s="7">
        <f t="shared" si="1112"/>
        <v>0.25</v>
      </c>
      <c r="DW348" s="7">
        <f t="shared" si="1113"/>
        <v>0.25</v>
      </c>
      <c r="DX348" s="7">
        <f t="shared" si="1114"/>
        <v>1</v>
      </c>
      <c r="DY348" s="7">
        <f t="shared" si="1115"/>
        <v>1</v>
      </c>
      <c r="DZ348" s="7">
        <f t="shared" si="1116"/>
        <v>1</v>
      </c>
      <c r="EA348" s="7">
        <f t="shared" si="1117"/>
        <v>1</v>
      </c>
      <c r="EB348" s="7">
        <f t="shared" si="1118"/>
        <v>1</v>
      </c>
      <c r="EC348" s="7">
        <f t="shared" si="1119"/>
        <v>1</v>
      </c>
      <c r="ED348" s="7">
        <f t="shared" si="1120"/>
        <v>1</v>
      </c>
      <c r="EE348" s="7">
        <f t="shared" si="1121"/>
        <v>1</v>
      </c>
      <c r="EF348" s="7">
        <f>IF(SUM(Data[[#This Row],[¿El agente presenta correctamente los beneficios del producto?23]:[¿El agente comunica beneficios emocionales al cliente?24]])=200%,100%,0%)</f>
        <v>1</v>
      </c>
      <c r="EG348" s="7">
        <f t="shared" si="1122"/>
        <v>1</v>
      </c>
      <c r="EH348" s="7">
        <f t="shared" si="1123"/>
        <v>1</v>
      </c>
      <c r="EI348" s="7">
        <f t="shared" si="1124"/>
        <v>1</v>
      </c>
      <c r="EJ348" s="7">
        <f t="shared" si="1125"/>
        <v>1</v>
      </c>
      <c r="EK348" s="7">
        <f t="shared" si="1126"/>
        <v>1</v>
      </c>
      <c r="EL348" s="7">
        <f>+Data[[#This Row],[¿El agente explica los términos y condiciones del servicio?28]]</f>
        <v>1</v>
      </c>
      <c r="EM348" s="7">
        <f t="shared" si="1127"/>
        <v>1</v>
      </c>
      <c r="EN348" s="7">
        <f>+Data[[#This Row],[¿El agente identifica correctamente la solicitud del cliente? 2]]</f>
        <v>1</v>
      </c>
      <c r="EO348" s="7">
        <f t="shared" si="1128"/>
        <v>1</v>
      </c>
      <c r="EP348" s="7">
        <f t="shared" si="1129"/>
        <v>1</v>
      </c>
      <c r="EQ348" s="7">
        <f t="shared" si="1130"/>
        <v>1</v>
      </c>
      <c r="ER348" s="7">
        <f t="shared" si="1131"/>
        <v>1</v>
      </c>
      <c r="ES348" s="7">
        <f t="shared" si="1132"/>
        <v>1</v>
      </c>
      <c r="ET348" s="7">
        <f t="shared" si="1133"/>
        <v>1</v>
      </c>
      <c r="EU348" s="7">
        <f t="shared" si="1134"/>
        <v>1</v>
      </c>
      <c r="EV348" s="7">
        <f t="shared" si="1135"/>
        <v>1</v>
      </c>
      <c r="EW348" s="7">
        <f t="shared" si="1136"/>
        <v>1</v>
      </c>
      <c r="EX348" s="7">
        <f t="shared" si="1137"/>
        <v>1</v>
      </c>
      <c r="EY348" s="7">
        <f t="shared" si="1138"/>
        <v>1</v>
      </c>
      <c r="EZ348" s="7">
        <f t="shared" si="1139"/>
        <v>1</v>
      </c>
      <c r="FA348" s="7">
        <f t="shared" si="1140"/>
        <v>1</v>
      </c>
      <c r="FB348" s="7">
        <f t="shared" si="1141"/>
        <v>1</v>
      </c>
      <c r="FC348" s="7">
        <f t="shared" si="1142"/>
        <v>1</v>
      </c>
      <c r="FD348" s="7">
        <f t="shared" si="1143"/>
        <v>1</v>
      </c>
      <c r="FE348" s="7">
        <f t="shared" si="1144"/>
        <v>0</v>
      </c>
      <c r="FF348" s="7">
        <f t="shared" si="1145"/>
        <v>1</v>
      </c>
      <c r="FG348" s="7">
        <f t="shared" si="1146"/>
        <v>1</v>
      </c>
      <c r="FH348" s="7">
        <f t="shared" si="1147"/>
        <v>1</v>
      </c>
      <c r="FI348" s="7">
        <f t="shared" si="1148"/>
        <v>0</v>
      </c>
      <c r="FJ348" s="7">
        <f t="shared" si="1149"/>
        <v>0</v>
      </c>
      <c r="FK348" s="7">
        <f t="shared" si="1150"/>
        <v>1</v>
      </c>
      <c r="FL348" s="7">
        <f>+Data[[#This Row],[¿El agente gestiona la oferta según la campaña vigente?48]]</f>
        <v>1</v>
      </c>
      <c r="FM348" s="7">
        <f t="shared" si="1151"/>
        <v>1</v>
      </c>
      <c r="FN348" s="7">
        <f t="shared" si="1152"/>
        <v>1</v>
      </c>
      <c r="FO348" s="7">
        <f t="shared" si="1153"/>
        <v>1</v>
      </c>
      <c r="FP348" s="7">
        <f t="shared" si="1154"/>
        <v>1</v>
      </c>
      <c r="FQ348" s="7">
        <f t="shared" si="1155"/>
        <v>1</v>
      </c>
      <c r="FR348" s="7">
        <f>+Data[[#This Row],[¿El agente registra correctamente todas las interacciones?52]]</f>
        <v>1</v>
      </c>
      <c r="FS348" s="7">
        <f t="shared" si="1156"/>
        <v>0</v>
      </c>
      <c r="FT348" s="7">
        <f t="shared" si="1157"/>
        <v>1</v>
      </c>
      <c r="FU348" s="7">
        <f>+Data[[#This Row],[¿El agente confirma la titularidad del cliente adecuadamente?53]]</f>
        <v>1</v>
      </c>
      <c r="FV348" s="242">
        <f t="shared" si="1158"/>
        <v>1</v>
      </c>
      <c r="FW348" s="242">
        <f t="shared" si="1159"/>
        <v>1</v>
      </c>
      <c r="FX348" s="7">
        <f t="shared" si="1160"/>
        <v>1</v>
      </c>
      <c r="FY348" s="242">
        <f t="shared" si="1161"/>
        <v>1</v>
      </c>
      <c r="FZ348" s="7">
        <f>+Data[[#This Row],[¿El agente evita compartir información sensible?56]]</f>
        <v>1</v>
      </c>
      <c r="GA348" s="7">
        <f t="shared" si="1162"/>
        <v>1</v>
      </c>
      <c r="GB348" s="7">
        <f t="shared" si="1163"/>
        <v>0.1</v>
      </c>
      <c r="GC348" s="7">
        <f t="shared" si="1164"/>
        <v>0.3</v>
      </c>
      <c r="GD348" s="234">
        <f t="shared" si="1165"/>
        <v>0</v>
      </c>
      <c r="GE348" s="234">
        <f t="shared" si="1166"/>
        <v>0.3</v>
      </c>
      <c r="GF348" s="7">
        <f t="shared" si="1167"/>
        <v>0.7</v>
      </c>
      <c r="GG348">
        <f>1</f>
        <v>1</v>
      </c>
      <c r="GH348">
        <f t="shared" si="1168"/>
        <v>1</v>
      </c>
      <c r="GI348" t="str">
        <f t="shared" si="1169"/>
        <v/>
      </c>
      <c r="GJ348" t="str">
        <f t="shared" si="1170"/>
        <v/>
      </c>
      <c r="GK348" t="str">
        <f t="shared" si="1171"/>
        <v/>
      </c>
      <c r="GN348" t="str">
        <f t="shared" si="1172"/>
        <v/>
      </c>
      <c r="GO348" t="str">
        <f t="shared" si="1173"/>
        <v/>
      </c>
      <c r="GP348" t="str">
        <f t="shared" si="1174"/>
        <v/>
      </c>
      <c r="GQ348" t="str">
        <f t="shared" si="1175"/>
        <v/>
      </c>
      <c r="GR348" t="str">
        <f t="shared" si="1176"/>
        <v/>
      </c>
      <c r="GS348" t="str">
        <f t="shared" si="1177"/>
        <v/>
      </c>
      <c r="GT348" t="str">
        <f t="shared" si="1178"/>
        <v/>
      </c>
      <c r="GU348" t="e">
        <f>IF(#REF!="No",#REF!,"")</f>
        <v>#REF!</v>
      </c>
      <c r="GV348" t="str">
        <f t="shared" si="1179"/>
        <v/>
      </c>
      <c r="GW348" t="str">
        <f t="shared" si="1180"/>
        <v/>
      </c>
      <c r="GX348" t="str">
        <f t="shared" si="1181"/>
        <v/>
      </c>
      <c r="GY348" t="str">
        <f t="shared" si="1182"/>
        <v/>
      </c>
      <c r="GZ348" t="str">
        <f t="shared" si="1183"/>
        <v/>
      </c>
      <c r="HA348" t="str">
        <f t="shared" si="1184"/>
        <v/>
      </c>
      <c r="HB348" t="str">
        <f t="shared" si="1185"/>
        <v/>
      </c>
      <c r="HC348" t="str">
        <f t="shared" si="1186"/>
        <v/>
      </c>
      <c r="HD348" t="str">
        <f t="shared" si="1187"/>
        <v/>
      </c>
      <c r="HE348" t="str">
        <f t="shared" si="1188"/>
        <v/>
      </c>
      <c r="HF348" t="str">
        <f t="shared" si="1189"/>
        <v/>
      </c>
      <c r="HG348" t="str">
        <f t="shared" si="1190"/>
        <v/>
      </c>
      <c r="HH348" t="str">
        <f t="shared" si="1191"/>
        <v/>
      </c>
      <c r="HI348" t="str">
        <f t="shared" si="1192"/>
        <v/>
      </c>
      <c r="HJ348" t="str">
        <f t="shared" si="1193"/>
        <v/>
      </c>
      <c r="HK348" t="str">
        <f t="shared" si="1194"/>
        <v/>
      </c>
      <c r="HL348" t="str">
        <f t="shared" si="1195"/>
        <v/>
      </c>
      <c r="HM348" t="str">
        <f t="shared" si="1196"/>
        <v/>
      </c>
      <c r="HN348" t="str">
        <f t="shared" si="1197"/>
        <v/>
      </c>
      <c r="HO348" t="str">
        <f t="shared" si="1198"/>
        <v/>
      </c>
      <c r="HP348" t="str">
        <f t="shared" si="1199"/>
        <v/>
      </c>
      <c r="HQ348" t="e">
        <f>IF(#REF!="No",#REF!,"")</f>
        <v>#REF!</v>
      </c>
      <c r="HR348" t="e">
        <f>IF(#REF!="No",#REF!,"")</f>
        <v>#REF!</v>
      </c>
      <c r="HS348" t="str">
        <f t="shared" si="1200"/>
        <v/>
      </c>
      <c r="HT348" t="str">
        <f t="shared" si="1201"/>
        <v xml:space="preserve">¿El agente realiza venta cruzada cuando corresponde? </v>
      </c>
      <c r="HU348" t="str">
        <f t="shared" si="1202"/>
        <v/>
      </c>
      <c r="HV348" t="str">
        <f t="shared" si="1203"/>
        <v/>
      </c>
      <c r="HW348" t="str">
        <f t="shared" si="1204"/>
        <v/>
      </c>
      <c r="HX348" t="str">
        <f t="shared" si="1205"/>
        <v xml:space="preserve">¿El agente maneja correctamente las objeciones del cliente? </v>
      </c>
      <c r="HY348" t="str">
        <f t="shared" si="1206"/>
        <v/>
      </c>
      <c r="HZ348" t="str">
        <f t="shared" si="1207"/>
        <v/>
      </c>
      <c r="IA348" t="str">
        <f t="shared" si="1208"/>
        <v/>
      </c>
      <c r="IB348" t="str">
        <f t="shared" si="1209"/>
        <v/>
      </c>
      <c r="IC348" t="str">
        <f t="shared" si="1210"/>
        <v/>
      </c>
      <c r="ID348" t="str">
        <f t="shared" si="1211"/>
        <v/>
      </c>
      <c r="IE348" t="str">
        <f t="shared" si="1212"/>
        <v/>
      </c>
      <c r="IF348" t="str">
        <f t="shared" si="1213"/>
        <v/>
      </c>
      <c r="IG348" t="str">
        <f t="shared" si="1214"/>
        <v/>
      </c>
      <c r="IH348" t="str">
        <f>A348&amp;" "&amp;F348&amp;" "&amp;Data[[#This Row],[mes]]</f>
        <v>Ronaldo Jahir Rivera Madrid Outbound jun-26</v>
      </c>
      <c r="II348">
        <f t="shared" si="1218"/>
        <v>1</v>
      </c>
      <c r="IJ348">
        <f t="shared" si="1215"/>
        <v>1</v>
      </c>
      <c r="IK348">
        <f>IF(Data[[#This Row],[Muestra Critica]]&gt;0,Data[[#This Row],[Muestra Critica]],"")</f>
        <v>1</v>
      </c>
      <c r="IL348">
        <f>IF(IK348="","",COUNTIF($IK$3:$IK764,IK348))</f>
        <v>397</v>
      </c>
      <c r="IM348">
        <f t="shared" si="1216"/>
        <v>0</v>
      </c>
      <c r="IN348" t="str">
        <f t="shared" si="1217"/>
        <v>jun-26</v>
      </c>
      <c r="IS348" t="str">
        <f ca="1">IFERROR(_xlfn.XLOOKUP(A:A,HC!B:B,HC!E:E,,0),0)</f>
        <v>&gt; 60 dias</v>
      </c>
    </row>
    <row r="349" spans="1:253" ht="15.5">
      <c r="A349" s="235" t="s">
        <v>335</v>
      </c>
      <c r="B349" s="235">
        <v>66368286</v>
      </c>
      <c r="C349" s="236">
        <v>46188</v>
      </c>
      <c r="D349" s="235" t="s">
        <v>527</v>
      </c>
      <c r="E349" s="205" t="s">
        <v>434</v>
      </c>
      <c r="F349" s="235" t="s">
        <v>32</v>
      </c>
      <c r="G349" s="235" t="s">
        <v>436</v>
      </c>
      <c r="H349" s="235" t="s">
        <v>457</v>
      </c>
      <c r="I349" s="237" t="s">
        <v>447</v>
      </c>
      <c r="J349" s="78" t="s">
        <v>33</v>
      </c>
      <c r="K349" s="78" t="s">
        <v>33</v>
      </c>
      <c r="L349" s="78" t="s">
        <v>33</v>
      </c>
      <c r="M349" s="78" t="s">
        <v>33</v>
      </c>
      <c r="N349" s="78" t="s">
        <v>33</v>
      </c>
      <c r="O349" s="78" t="s">
        <v>33</v>
      </c>
      <c r="P349" s="78" t="s">
        <v>33</v>
      </c>
      <c r="Q349" s="78" t="s">
        <v>33</v>
      </c>
      <c r="R349" s="78" t="s">
        <v>33</v>
      </c>
      <c r="S349" s="78" t="s">
        <v>33</v>
      </c>
      <c r="T349" s="78" t="s">
        <v>33</v>
      </c>
      <c r="U349" s="78" t="s">
        <v>33</v>
      </c>
      <c r="V349" s="78" t="s">
        <v>33</v>
      </c>
      <c r="W349" s="78" t="s">
        <v>33</v>
      </c>
      <c r="X349" s="78" t="s">
        <v>33</v>
      </c>
      <c r="Y349" t="s">
        <v>33</v>
      </c>
      <c r="Z349" t="s">
        <v>33</v>
      </c>
      <c r="AA349" t="s">
        <v>33</v>
      </c>
      <c r="AB349" t="s">
        <v>33</v>
      </c>
      <c r="AC349" t="s">
        <v>33</v>
      </c>
      <c r="AD349" t="s">
        <v>33</v>
      </c>
      <c r="AE349" t="s">
        <v>33</v>
      </c>
      <c r="AF349" t="s">
        <v>33</v>
      </c>
      <c r="AG349" t="s">
        <v>33</v>
      </c>
      <c r="AH349" t="s">
        <v>33</v>
      </c>
      <c r="AI349" t="s">
        <v>33</v>
      </c>
      <c r="AJ349" t="s">
        <v>33</v>
      </c>
      <c r="AK349" t="s">
        <v>33</v>
      </c>
      <c r="AL349" t="s">
        <v>33</v>
      </c>
      <c r="AM349" t="s">
        <v>33</v>
      </c>
      <c r="AN349" t="s">
        <v>33</v>
      </c>
      <c r="AO349" t="s">
        <v>33</v>
      </c>
      <c r="AP349" t="s">
        <v>33</v>
      </c>
      <c r="AQ349" s="169" t="s">
        <v>33</v>
      </c>
      <c r="AR349" t="s">
        <v>33</v>
      </c>
      <c r="AS349" t="s">
        <v>34</v>
      </c>
      <c r="AT349" t="s">
        <v>33</v>
      </c>
      <c r="AU349" t="s">
        <v>33</v>
      </c>
      <c r="AV349" t="s">
        <v>33</v>
      </c>
      <c r="AW349" t="s">
        <v>34</v>
      </c>
      <c r="AX349" t="s">
        <v>33</v>
      </c>
      <c r="AY349" t="s">
        <v>33</v>
      </c>
      <c r="AZ349" t="s">
        <v>33</v>
      </c>
      <c r="BA349" t="s">
        <v>33</v>
      </c>
      <c r="BB349" t="s">
        <v>33</v>
      </c>
      <c r="BC349" t="s">
        <v>33</v>
      </c>
      <c r="BD349" t="s">
        <v>33</v>
      </c>
      <c r="BE349" t="s">
        <v>33</v>
      </c>
      <c r="BF349" t="s">
        <v>33</v>
      </c>
      <c r="BH349" s="233" t="str">
        <f>Data[[#This Row],[Tipo de Muestra]]</f>
        <v>Critica</v>
      </c>
      <c r="BK349">
        <f t="shared" si="1051"/>
        <v>1</v>
      </c>
      <c r="BL349">
        <f t="shared" si="1052"/>
        <v>1</v>
      </c>
      <c r="BM349">
        <f t="shared" si="1053"/>
        <v>1</v>
      </c>
      <c r="BN349">
        <f t="shared" si="1054"/>
        <v>1</v>
      </c>
      <c r="BO349">
        <f t="shared" si="1055"/>
        <v>1</v>
      </c>
      <c r="BP349">
        <f t="shared" si="1056"/>
        <v>1</v>
      </c>
      <c r="BQ349">
        <f t="shared" si="1057"/>
        <v>1</v>
      </c>
      <c r="BR349">
        <f t="shared" si="1058"/>
        <v>1</v>
      </c>
      <c r="BS349">
        <f t="shared" si="1059"/>
        <v>1</v>
      </c>
      <c r="BT349">
        <f t="shared" si="1060"/>
        <v>1</v>
      </c>
      <c r="BU349">
        <f t="shared" si="1061"/>
        <v>1</v>
      </c>
      <c r="BV349">
        <f t="shared" si="1062"/>
        <v>1</v>
      </c>
      <c r="BW349">
        <f t="shared" si="1063"/>
        <v>1</v>
      </c>
      <c r="BX349">
        <f t="shared" si="1064"/>
        <v>1</v>
      </c>
      <c r="BY349">
        <f t="shared" si="1065"/>
        <v>1</v>
      </c>
      <c r="BZ349">
        <f t="shared" si="1066"/>
        <v>1</v>
      </c>
      <c r="CA349">
        <f t="shared" si="1067"/>
        <v>1</v>
      </c>
      <c r="CB349">
        <f t="shared" si="1068"/>
        <v>1</v>
      </c>
      <c r="CC349">
        <f t="shared" si="1069"/>
        <v>1</v>
      </c>
      <c r="CD349">
        <f t="shared" si="1070"/>
        <v>1</v>
      </c>
      <c r="CE349">
        <f t="shared" si="1071"/>
        <v>1</v>
      </c>
      <c r="CF349">
        <f t="shared" si="1072"/>
        <v>1</v>
      </c>
      <c r="CG349">
        <f t="shared" si="1073"/>
        <v>1</v>
      </c>
      <c r="CH349">
        <f t="shared" si="1074"/>
        <v>1</v>
      </c>
      <c r="CI349">
        <f t="shared" si="1075"/>
        <v>1</v>
      </c>
      <c r="CJ349">
        <f t="shared" si="1076"/>
        <v>1</v>
      </c>
      <c r="CK349">
        <f t="shared" si="1077"/>
        <v>1</v>
      </c>
      <c r="CL349">
        <f t="shared" si="1078"/>
        <v>1</v>
      </c>
      <c r="CM349">
        <f t="shared" si="1079"/>
        <v>1</v>
      </c>
      <c r="CN349">
        <f t="shared" si="1080"/>
        <v>1</v>
      </c>
      <c r="CO349">
        <f t="shared" si="1081"/>
        <v>1</v>
      </c>
      <c r="CP349">
        <f t="shared" si="1082"/>
        <v>1</v>
      </c>
      <c r="CQ349">
        <f t="shared" si="1083"/>
        <v>1</v>
      </c>
      <c r="CR349">
        <f t="shared" si="1084"/>
        <v>1</v>
      </c>
      <c r="CS349">
        <f t="shared" si="1085"/>
        <v>0</v>
      </c>
      <c r="CT349">
        <f t="shared" si="1086"/>
        <v>1</v>
      </c>
      <c r="CU349">
        <f t="shared" si="1087"/>
        <v>1</v>
      </c>
      <c r="CV349">
        <f t="shared" si="1088"/>
        <v>1</v>
      </c>
      <c r="CW349">
        <f t="shared" si="1089"/>
        <v>0</v>
      </c>
      <c r="CX349">
        <f t="shared" si="1090"/>
        <v>1</v>
      </c>
      <c r="CY349">
        <f t="shared" si="1091"/>
        <v>1</v>
      </c>
      <c r="CZ349">
        <f t="shared" si="1092"/>
        <v>1</v>
      </c>
      <c r="DA349">
        <f t="shared" si="1093"/>
        <v>1</v>
      </c>
      <c r="DB349">
        <f t="shared" si="1094"/>
        <v>1</v>
      </c>
      <c r="DC349">
        <f t="shared" si="1095"/>
        <v>1</v>
      </c>
      <c r="DD349">
        <f t="shared" si="1096"/>
        <v>1</v>
      </c>
      <c r="DE349">
        <f t="shared" si="1097"/>
        <v>1</v>
      </c>
      <c r="DF349">
        <f t="shared" si="1098"/>
        <v>1</v>
      </c>
      <c r="DG349">
        <f t="shared" si="1099"/>
        <v>1</v>
      </c>
      <c r="DH349" s="7">
        <f t="shared" si="1100"/>
        <v>0.15</v>
      </c>
      <c r="DI349" s="7">
        <f t="shared" si="1101"/>
        <v>0.15</v>
      </c>
      <c r="DJ349" s="7">
        <f t="shared" si="1102"/>
        <v>0.15</v>
      </c>
      <c r="DK349" s="7">
        <f t="shared" si="1103"/>
        <v>0.15</v>
      </c>
      <c r="DL349" s="7">
        <f t="shared" si="1104"/>
        <v>0.3</v>
      </c>
      <c r="DM349" s="7">
        <f t="shared" si="1105"/>
        <v>0.3</v>
      </c>
      <c r="DN349" s="7">
        <f t="shared" si="1106"/>
        <v>0.3</v>
      </c>
      <c r="DO349" s="7">
        <f t="shared" si="1107"/>
        <v>0.3</v>
      </c>
      <c r="DP349" s="7">
        <f>IF(MIN(Data[[#This Row],[¿El agente demuestra escucha activa durante la gestión?6]:[¿El agente parafrasea para confirmar entendimiento?9]])=0,0,30%)</f>
        <v>0.3</v>
      </c>
      <c r="DQ349" s="7">
        <f t="shared" si="1108"/>
        <v>0.3</v>
      </c>
      <c r="DR349" s="7">
        <f t="shared" si="1109"/>
        <v>0.3</v>
      </c>
      <c r="DS349" s="7">
        <f t="shared" si="1110"/>
        <v>0.3</v>
      </c>
      <c r="DT349" s="7">
        <f t="shared" si="1111"/>
        <v>0.3</v>
      </c>
      <c r="DU349" s="7">
        <f>IF(MIN(Data[[#This Row],[¿El agente adapta su comunicación al cliente?11]:[¿El agente utiliza el plural corporativo correctamente?14]])=0,0,30%)</f>
        <v>0.3</v>
      </c>
      <c r="DV349" s="7">
        <f t="shared" si="1112"/>
        <v>0.25</v>
      </c>
      <c r="DW349" s="7">
        <f t="shared" si="1113"/>
        <v>0.25</v>
      </c>
      <c r="DX349" s="7">
        <f t="shared" si="1114"/>
        <v>1</v>
      </c>
      <c r="DY349" s="7">
        <f t="shared" si="1115"/>
        <v>1</v>
      </c>
      <c r="DZ349" s="7">
        <f t="shared" si="1116"/>
        <v>1</v>
      </c>
      <c r="EA349" s="7">
        <f t="shared" si="1117"/>
        <v>1</v>
      </c>
      <c r="EB349" s="7">
        <f t="shared" si="1118"/>
        <v>1</v>
      </c>
      <c r="EC349" s="7">
        <f t="shared" si="1119"/>
        <v>1</v>
      </c>
      <c r="ED349" s="7">
        <f t="shared" si="1120"/>
        <v>1</v>
      </c>
      <c r="EE349" s="7">
        <f t="shared" si="1121"/>
        <v>1</v>
      </c>
      <c r="EF349" s="7">
        <f>IF(SUM(Data[[#This Row],[¿El agente presenta correctamente los beneficios del producto?23]:[¿El agente comunica beneficios emocionales al cliente?24]])=200%,100%,0%)</f>
        <v>1</v>
      </c>
      <c r="EG349" s="7">
        <f t="shared" si="1122"/>
        <v>1</v>
      </c>
      <c r="EH349" s="7">
        <f t="shared" si="1123"/>
        <v>1</v>
      </c>
      <c r="EI349" s="7">
        <f t="shared" si="1124"/>
        <v>1</v>
      </c>
      <c r="EJ349" s="7">
        <f t="shared" si="1125"/>
        <v>1</v>
      </c>
      <c r="EK349" s="7">
        <f t="shared" si="1126"/>
        <v>1</v>
      </c>
      <c r="EL349" s="7">
        <f>+Data[[#This Row],[¿El agente explica los términos y condiciones del servicio?28]]</f>
        <v>1</v>
      </c>
      <c r="EM349" s="7">
        <f t="shared" si="1127"/>
        <v>1</v>
      </c>
      <c r="EN349" s="7">
        <f>+Data[[#This Row],[¿El agente identifica correctamente la solicitud del cliente? 2]]</f>
        <v>1</v>
      </c>
      <c r="EO349" s="7">
        <f t="shared" si="1128"/>
        <v>1</v>
      </c>
      <c r="EP349" s="7">
        <f t="shared" si="1129"/>
        <v>1</v>
      </c>
      <c r="EQ349" s="7">
        <f t="shared" si="1130"/>
        <v>1</v>
      </c>
      <c r="ER349" s="7">
        <f t="shared" si="1131"/>
        <v>1</v>
      </c>
      <c r="ES349" s="7">
        <f t="shared" si="1132"/>
        <v>1</v>
      </c>
      <c r="ET349" s="7">
        <f t="shared" si="1133"/>
        <v>1</v>
      </c>
      <c r="EU349" s="7">
        <f t="shared" si="1134"/>
        <v>1</v>
      </c>
      <c r="EV349" s="7">
        <f t="shared" si="1135"/>
        <v>1</v>
      </c>
      <c r="EW349" s="7">
        <f t="shared" si="1136"/>
        <v>1</v>
      </c>
      <c r="EX349" s="7">
        <f t="shared" si="1137"/>
        <v>1</v>
      </c>
      <c r="EY349" s="7">
        <f t="shared" si="1138"/>
        <v>1</v>
      </c>
      <c r="EZ349" s="7">
        <f t="shared" si="1139"/>
        <v>1</v>
      </c>
      <c r="FA349" s="7">
        <f t="shared" si="1140"/>
        <v>1</v>
      </c>
      <c r="FB349" s="7">
        <f t="shared" si="1141"/>
        <v>1</v>
      </c>
      <c r="FC349" s="7">
        <f t="shared" si="1142"/>
        <v>1</v>
      </c>
      <c r="FD349" s="7">
        <f t="shared" si="1143"/>
        <v>1</v>
      </c>
      <c r="FE349" s="7">
        <f t="shared" si="1144"/>
        <v>0</v>
      </c>
      <c r="FF349" s="7">
        <f t="shared" si="1145"/>
        <v>1</v>
      </c>
      <c r="FG349" s="7">
        <f t="shared" si="1146"/>
        <v>1</v>
      </c>
      <c r="FH349" s="7">
        <f t="shared" si="1147"/>
        <v>1</v>
      </c>
      <c r="FI349" s="7">
        <f t="shared" si="1148"/>
        <v>0</v>
      </c>
      <c r="FJ349" s="7">
        <f t="shared" si="1149"/>
        <v>0</v>
      </c>
      <c r="FK349" s="7">
        <f t="shared" si="1150"/>
        <v>1</v>
      </c>
      <c r="FL349" s="7">
        <f>+Data[[#This Row],[¿El agente gestiona la oferta según la campaña vigente?48]]</f>
        <v>1</v>
      </c>
      <c r="FM349" s="7">
        <f t="shared" si="1151"/>
        <v>1</v>
      </c>
      <c r="FN349" s="7">
        <f t="shared" si="1152"/>
        <v>1</v>
      </c>
      <c r="FO349" s="7">
        <f t="shared" si="1153"/>
        <v>1</v>
      </c>
      <c r="FP349" s="7">
        <f t="shared" si="1154"/>
        <v>1</v>
      </c>
      <c r="FQ349" s="7">
        <f t="shared" si="1155"/>
        <v>1</v>
      </c>
      <c r="FR349" s="7">
        <f>+Data[[#This Row],[¿El agente registra correctamente todas las interacciones?52]]</f>
        <v>1</v>
      </c>
      <c r="FS349" s="7">
        <f t="shared" si="1156"/>
        <v>0</v>
      </c>
      <c r="FT349" s="7">
        <f t="shared" si="1157"/>
        <v>1</v>
      </c>
      <c r="FU349" s="7">
        <f>+Data[[#This Row],[¿El agente confirma la titularidad del cliente adecuadamente?53]]</f>
        <v>1</v>
      </c>
      <c r="FV349" s="242">
        <f t="shared" si="1158"/>
        <v>1</v>
      </c>
      <c r="FW349" s="242">
        <f t="shared" si="1159"/>
        <v>1</v>
      </c>
      <c r="FX349" s="7">
        <f t="shared" si="1160"/>
        <v>1</v>
      </c>
      <c r="FY349" s="242">
        <f t="shared" si="1161"/>
        <v>1</v>
      </c>
      <c r="FZ349" s="7">
        <f>+Data[[#This Row],[¿El agente evita compartir información sensible?56]]</f>
        <v>1</v>
      </c>
      <c r="GA349" s="7">
        <f t="shared" si="1162"/>
        <v>1</v>
      </c>
      <c r="GB349" s="7">
        <f t="shared" si="1163"/>
        <v>0.1</v>
      </c>
      <c r="GC349" s="7">
        <f t="shared" si="1164"/>
        <v>0.3</v>
      </c>
      <c r="GD349" s="234">
        <f t="shared" si="1165"/>
        <v>0</v>
      </c>
      <c r="GE349" s="234">
        <f t="shared" si="1166"/>
        <v>0.3</v>
      </c>
      <c r="GF349" s="7">
        <f t="shared" si="1167"/>
        <v>0.7</v>
      </c>
      <c r="GG349">
        <f>1</f>
        <v>1</v>
      </c>
      <c r="GH349">
        <f t="shared" si="1168"/>
        <v>1</v>
      </c>
      <c r="GI349" t="str">
        <f t="shared" si="1169"/>
        <v/>
      </c>
      <c r="GJ349" t="str">
        <f t="shared" si="1170"/>
        <v/>
      </c>
      <c r="GK349" t="str">
        <f t="shared" si="1171"/>
        <v/>
      </c>
      <c r="GN349" t="str">
        <f t="shared" si="1172"/>
        <v/>
      </c>
      <c r="GO349" t="str">
        <f t="shared" si="1173"/>
        <v/>
      </c>
      <c r="GP349" t="str">
        <f t="shared" si="1174"/>
        <v/>
      </c>
      <c r="GQ349" t="str">
        <f t="shared" si="1175"/>
        <v/>
      </c>
      <c r="GR349" t="str">
        <f t="shared" si="1176"/>
        <v/>
      </c>
      <c r="GS349" t="str">
        <f t="shared" si="1177"/>
        <v/>
      </c>
      <c r="GT349" t="str">
        <f t="shared" si="1178"/>
        <v/>
      </c>
      <c r="GU349" t="e">
        <f>IF(#REF!="No",#REF!,"")</f>
        <v>#REF!</v>
      </c>
      <c r="GV349" t="str">
        <f t="shared" si="1179"/>
        <v/>
      </c>
      <c r="GW349" t="str">
        <f t="shared" si="1180"/>
        <v/>
      </c>
      <c r="GX349" t="str">
        <f t="shared" si="1181"/>
        <v/>
      </c>
      <c r="GY349" t="str">
        <f t="shared" si="1182"/>
        <v/>
      </c>
      <c r="GZ349" t="str">
        <f t="shared" si="1183"/>
        <v/>
      </c>
      <c r="HA349" t="str">
        <f t="shared" si="1184"/>
        <v/>
      </c>
      <c r="HB349" t="str">
        <f t="shared" si="1185"/>
        <v/>
      </c>
      <c r="HC349" t="str">
        <f t="shared" si="1186"/>
        <v/>
      </c>
      <c r="HD349" t="str">
        <f t="shared" si="1187"/>
        <v/>
      </c>
      <c r="HE349" t="str">
        <f t="shared" si="1188"/>
        <v/>
      </c>
      <c r="HF349" t="str">
        <f t="shared" si="1189"/>
        <v/>
      </c>
      <c r="HG349" t="str">
        <f t="shared" si="1190"/>
        <v/>
      </c>
      <c r="HH349" t="str">
        <f t="shared" si="1191"/>
        <v/>
      </c>
      <c r="HI349" t="str">
        <f t="shared" si="1192"/>
        <v/>
      </c>
      <c r="HJ349" t="str">
        <f t="shared" si="1193"/>
        <v/>
      </c>
      <c r="HK349" t="str">
        <f t="shared" si="1194"/>
        <v/>
      </c>
      <c r="HL349" t="str">
        <f t="shared" si="1195"/>
        <v/>
      </c>
      <c r="HM349" t="str">
        <f t="shared" si="1196"/>
        <v/>
      </c>
      <c r="HN349" t="str">
        <f t="shared" si="1197"/>
        <v/>
      </c>
      <c r="HO349" t="str">
        <f t="shared" si="1198"/>
        <v/>
      </c>
      <c r="HP349" t="str">
        <f t="shared" si="1199"/>
        <v/>
      </c>
      <c r="HQ349" t="e">
        <f>IF(#REF!="No",#REF!,"")</f>
        <v>#REF!</v>
      </c>
      <c r="HR349" t="e">
        <f>IF(#REF!="No",#REF!,"")</f>
        <v>#REF!</v>
      </c>
      <c r="HS349" t="str">
        <f t="shared" si="1200"/>
        <v/>
      </c>
      <c r="HT349" t="str">
        <f t="shared" si="1201"/>
        <v xml:space="preserve">¿El agente realiza venta cruzada cuando corresponde? </v>
      </c>
      <c r="HU349" t="str">
        <f t="shared" si="1202"/>
        <v/>
      </c>
      <c r="HV349" t="str">
        <f t="shared" si="1203"/>
        <v/>
      </c>
      <c r="HW349" t="str">
        <f t="shared" si="1204"/>
        <v/>
      </c>
      <c r="HX349" t="str">
        <f t="shared" si="1205"/>
        <v xml:space="preserve">¿El agente maneja correctamente las objeciones del cliente? </v>
      </c>
      <c r="HY349" t="str">
        <f t="shared" si="1206"/>
        <v/>
      </c>
      <c r="HZ349" t="str">
        <f t="shared" si="1207"/>
        <v/>
      </c>
      <c r="IA349" t="str">
        <f t="shared" si="1208"/>
        <v/>
      </c>
      <c r="IB349" t="str">
        <f t="shared" si="1209"/>
        <v/>
      </c>
      <c r="IC349" t="str">
        <f t="shared" si="1210"/>
        <v/>
      </c>
      <c r="ID349" t="str">
        <f t="shared" si="1211"/>
        <v/>
      </c>
      <c r="IE349" t="str">
        <f t="shared" si="1212"/>
        <v/>
      </c>
      <c r="IF349" t="str">
        <f t="shared" si="1213"/>
        <v/>
      </c>
      <c r="IG349" t="str">
        <f t="shared" si="1214"/>
        <v/>
      </c>
      <c r="IH349" t="str">
        <f>A349&amp;" "&amp;F349&amp;" "&amp;Data[[#This Row],[mes]]</f>
        <v>Yhilary Frheily Santamaria Acosta Outbound jun-26</v>
      </c>
      <c r="II349">
        <f t="shared" si="1218"/>
        <v>1</v>
      </c>
      <c r="IJ349">
        <f t="shared" si="1215"/>
        <v>1</v>
      </c>
      <c r="IK349">
        <f>IF(Data[[#This Row],[Muestra Critica]]&gt;0,Data[[#This Row],[Muestra Critica]],"")</f>
        <v>1</v>
      </c>
      <c r="IL349">
        <f>IF(IK349="","",COUNTIF($IK$3:$IK765,IK349))</f>
        <v>397</v>
      </c>
      <c r="IM349">
        <f t="shared" si="1216"/>
        <v>0</v>
      </c>
      <c r="IN349" t="str">
        <f t="shared" si="1217"/>
        <v>jun-26</v>
      </c>
      <c r="IS349" t="str">
        <f ca="1">IFERROR(_xlfn.XLOOKUP(A:A,HC!B:B,HC!E:E,,0),0)</f>
        <v>&gt; 60 dias</v>
      </c>
    </row>
    <row r="350" spans="1:253" ht="15.5">
      <c r="A350" s="235" t="s">
        <v>352</v>
      </c>
      <c r="B350" s="235">
        <v>66044175</v>
      </c>
      <c r="C350" s="236">
        <v>46195</v>
      </c>
      <c r="D350" s="235" t="s">
        <v>449</v>
      </c>
      <c r="E350" s="205" t="s">
        <v>431</v>
      </c>
      <c r="F350" s="235" t="s">
        <v>32</v>
      </c>
      <c r="G350" s="235" t="s">
        <v>436</v>
      </c>
      <c r="H350" s="235" t="s">
        <v>457</v>
      </c>
      <c r="I350" s="237" t="s">
        <v>447</v>
      </c>
      <c r="J350" s="78" t="s">
        <v>33</v>
      </c>
      <c r="K350" s="78" t="s">
        <v>33</v>
      </c>
      <c r="L350" s="78" t="s">
        <v>33</v>
      </c>
      <c r="M350" s="78" t="s">
        <v>33</v>
      </c>
      <c r="N350" s="78" t="s">
        <v>33</v>
      </c>
      <c r="O350" s="78" t="s">
        <v>33</v>
      </c>
      <c r="P350" s="78" t="s">
        <v>33</v>
      </c>
      <c r="Q350" s="78" t="s">
        <v>33</v>
      </c>
      <c r="R350" s="78" t="s">
        <v>33</v>
      </c>
      <c r="S350" s="78" t="s">
        <v>33</v>
      </c>
      <c r="T350" s="78" t="s">
        <v>33</v>
      </c>
      <c r="U350" s="78" t="s">
        <v>33</v>
      </c>
      <c r="V350" s="78" t="s">
        <v>33</v>
      </c>
      <c r="W350" s="78" t="s">
        <v>33</v>
      </c>
      <c r="X350" s="78" t="s">
        <v>33</v>
      </c>
      <c r="Y350" t="s">
        <v>33</v>
      </c>
      <c r="Z350" t="s">
        <v>33</v>
      </c>
      <c r="AA350" t="s">
        <v>33</v>
      </c>
      <c r="AB350" t="s">
        <v>33</v>
      </c>
      <c r="AC350" t="s">
        <v>33</v>
      </c>
      <c r="AD350" t="s">
        <v>33</v>
      </c>
      <c r="AE350" t="s">
        <v>33</v>
      </c>
      <c r="AF350" t="s">
        <v>33</v>
      </c>
      <c r="AG350" t="s">
        <v>33</v>
      </c>
      <c r="AH350" t="s">
        <v>33</v>
      </c>
      <c r="AI350" t="s">
        <v>33</v>
      </c>
      <c r="AJ350" t="s">
        <v>33</v>
      </c>
      <c r="AK350" t="s">
        <v>33</v>
      </c>
      <c r="AL350" t="s">
        <v>33</v>
      </c>
      <c r="AM350" t="s">
        <v>33</v>
      </c>
      <c r="AN350" t="s">
        <v>33</v>
      </c>
      <c r="AO350" t="s">
        <v>33</v>
      </c>
      <c r="AP350" t="s">
        <v>33</v>
      </c>
      <c r="AQ350" s="169" t="s">
        <v>33</v>
      </c>
      <c r="AR350" t="s">
        <v>33</v>
      </c>
      <c r="AS350" t="s">
        <v>34</v>
      </c>
      <c r="AT350" t="s">
        <v>33</v>
      </c>
      <c r="AU350" t="s">
        <v>33</v>
      </c>
      <c r="AV350" t="s">
        <v>33</v>
      </c>
      <c r="AW350" t="s">
        <v>33</v>
      </c>
      <c r="AX350" t="s">
        <v>33</v>
      </c>
      <c r="AY350" t="s">
        <v>33</v>
      </c>
      <c r="AZ350" t="s">
        <v>33</v>
      </c>
      <c r="BA350" t="s">
        <v>33</v>
      </c>
      <c r="BB350" t="s">
        <v>33</v>
      </c>
      <c r="BC350" t="s">
        <v>33</v>
      </c>
      <c r="BD350" t="s">
        <v>33</v>
      </c>
      <c r="BE350" t="s">
        <v>33</v>
      </c>
      <c r="BF350" t="s">
        <v>33</v>
      </c>
      <c r="BH350" s="233" t="str">
        <f>Data[[#This Row],[Tipo de Muestra]]</f>
        <v>Critica</v>
      </c>
      <c r="BK350">
        <f t="shared" si="1051"/>
        <v>1</v>
      </c>
      <c r="BL350">
        <f t="shared" si="1052"/>
        <v>1</v>
      </c>
      <c r="BM350">
        <f t="shared" si="1053"/>
        <v>1</v>
      </c>
      <c r="BN350">
        <f t="shared" si="1054"/>
        <v>1</v>
      </c>
      <c r="BO350">
        <f t="shared" si="1055"/>
        <v>1</v>
      </c>
      <c r="BP350">
        <f t="shared" si="1056"/>
        <v>1</v>
      </c>
      <c r="BQ350">
        <f t="shared" si="1057"/>
        <v>1</v>
      </c>
      <c r="BR350">
        <f t="shared" si="1058"/>
        <v>1</v>
      </c>
      <c r="BS350">
        <f t="shared" si="1059"/>
        <v>1</v>
      </c>
      <c r="BT350">
        <f t="shared" si="1060"/>
        <v>1</v>
      </c>
      <c r="BU350">
        <f t="shared" si="1061"/>
        <v>1</v>
      </c>
      <c r="BV350">
        <f t="shared" si="1062"/>
        <v>1</v>
      </c>
      <c r="BW350">
        <f t="shared" si="1063"/>
        <v>1</v>
      </c>
      <c r="BX350">
        <f t="shared" si="1064"/>
        <v>1</v>
      </c>
      <c r="BY350">
        <f t="shared" si="1065"/>
        <v>1</v>
      </c>
      <c r="BZ350">
        <f t="shared" si="1066"/>
        <v>1</v>
      </c>
      <c r="CA350">
        <f t="shared" si="1067"/>
        <v>1</v>
      </c>
      <c r="CB350">
        <f t="shared" si="1068"/>
        <v>1</v>
      </c>
      <c r="CC350">
        <f t="shared" si="1069"/>
        <v>1</v>
      </c>
      <c r="CD350">
        <f t="shared" si="1070"/>
        <v>1</v>
      </c>
      <c r="CE350">
        <f t="shared" si="1071"/>
        <v>1</v>
      </c>
      <c r="CF350">
        <f t="shared" si="1072"/>
        <v>1</v>
      </c>
      <c r="CG350">
        <f t="shared" si="1073"/>
        <v>1</v>
      </c>
      <c r="CH350">
        <f t="shared" si="1074"/>
        <v>1</v>
      </c>
      <c r="CI350">
        <f t="shared" si="1075"/>
        <v>1</v>
      </c>
      <c r="CJ350">
        <f t="shared" si="1076"/>
        <v>1</v>
      </c>
      <c r="CK350">
        <f t="shared" si="1077"/>
        <v>1</v>
      </c>
      <c r="CL350">
        <f t="shared" si="1078"/>
        <v>1</v>
      </c>
      <c r="CM350">
        <f t="shared" si="1079"/>
        <v>1</v>
      </c>
      <c r="CN350">
        <f t="shared" si="1080"/>
        <v>1</v>
      </c>
      <c r="CO350">
        <f t="shared" si="1081"/>
        <v>1</v>
      </c>
      <c r="CP350">
        <f t="shared" si="1082"/>
        <v>1</v>
      </c>
      <c r="CQ350">
        <f t="shared" si="1083"/>
        <v>1</v>
      </c>
      <c r="CR350">
        <f t="shared" si="1084"/>
        <v>1</v>
      </c>
      <c r="CS350">
        <f t="shared" si="1085"/>
        <v>0</v>
      </c>
      <c r="CT350">
        <f t="shared" si="1086"/>
        <v>1</v>
      </c>
      <c r="CU350">
        <f t="shared" si="1087"/>
        <v>1</v>
      </c>
      <c r="CV350">
        <f t="shared" si="1088"/>
        <v>1</v>
      </c>
      <c r="CW350">
        <f t="shared" si="1089"/>
        <v>1</v>
      </c>
      <c r="CX350">
        <f t="shared" si="1090"/>
        <v>1</v>
      </c>
      <c r="CY350">
        <f t="shared" si="1091"/>
        <v>1</v>
      </c>
      <c r="CZ350">
        <f t="shared" si="1092"/>
        <v>1</v>
      </c>
      <c r="DA350">
        <f t="shared" si="1093"/>
        <v>1</v>
      </c>
      <c r="DB350">
        <f t="shared" si="1094"/>
        <v>1</v>
      </c>
      <c r="DC350">
        <f t="shared" si="1095"/>
        <v>1</v>
      </c>
      <c r="DD350">
        <f t="shared" si="1096"/>
        <v>1</v>
      </c>
      <c r="DE350">
        <f t="shared" si="1097"/>
        <v>1</v>
      </c>
      <c r="DF350">
        <f t="shared" si="1098"/>
        <v>1</v>
      </c>
      <c r="DG350">
        <f t="shared" si="1099"/>
        <v>1</v>
      </c>
      <c r="DH350" s="7">
        <f t="shared" si="1100"/>
        <v>0.15</v>
      </c>
      <c r="DI350" s="7">
        <f t="shared" si="1101"/>
        <v>0.15</v>
      </c>
      <c r="DJ350" s="7">
        <f t="shared" si="1102"/>
        <v>0.15</v>
      </c>
      <c r="DK350" s="7">
        <f t="shared" si="1103"/>
        <v>0.15</v>
      </c>
      <c r="DL350" s="7">
        <f t="shared" si="1104"/>
        <v>0.3</v>
      </c>
      <c r="DM350" s="7">
        <f t="shared" si="1105"/>
        <v>0.3</v>
      </c>
      <c r="DN350" s="7">
        <f t="shared" si="1106"/>
        <v>0.3</v>
      </c>
      <c r="DO350" s="7">
        <f t="shared" si="1107"/>
        <v>0.3</v>
      </c>
      <c r="DP350" s="7">
        <f>IF(MIN(Data[[#This Row],[¿El agente demuestra escucha activa durante la gestión?6]:[¿El agente parafrasea para confirmar entendimiento?9]])=0,0,30%)</f>
        <v>0.3</v>
      </c>
      <c r="DQ350" s="7">
        <f t="shared" si="1108"/>
        <v>0.3</v>
      </c>
      <c r="DR350" s="7">
        <f t="shared" si="1109"/>
        <v>0.3</v>
      </c>
      <c r="DS350" s="7">
        <f t="shared" si="1110"/>
        <v>0.3</v>
      </c>
      <c r="DT350" s="7">
        <f t="shared" si="1111"/>
        <v>0.3</v>
      </c>
      <c r="DU350" s="7">
        <f>IF(MIN(Data[[#This Row],[¿El agente adapta su comunicación al cliente?11]:[¿El agente utiliza el plural corporativo correctamente?14]])=0,0,30%)</f>
        <v>0.3</v>
      </c>
      <c r="DV350" s="7">
        <f t="shared" si="1112"/>
        <v>0.25</v>
      </c>
      <c r="DW350" s="7">
        <f t="shared" si="1113"/>
        <v>0.25</v>
      </c>
      <c r="DX350" s="7">
        <f t="shared" si="1114"/>
        <v>1</v>
      </c>
      <c r="DY350" s="7">
        <f t="shared" si="1115"/>
        <v>1</v>
      </c>
      <c r="DZ350" s="7">
        <f t="shared" si="1116"/>
        <v>1</v>
      </c>
      <c r="EA350" s="7">
        <f t="shared" si="1117"/>
        <v>1</v>
      </c>
      <c r="EB350" s="7">
        <f t="shared" si="1118"/>
        <v>1</v>
      </c>
      <c r="EC350" s="7">
        <f t="shared" si="1119"/>
        <v>1</v>
      </c>
      <c r="ED350" s="7">
        <f t="shared" si="1120"/>
        <v>1</v>
      </c>
      <c r="EE350" s="7">
        <f t="shared" si="1121"/>
        <v>1</v>
      </c>
      <c r="EF350" s="7">
        <f>IF(SUM(Data[[#This Row],[¿El agente presenta correctamente los beneficios del producto?23]:[¿El agente comunica beneficios emocionales al cliente?24]])=200%,100%,0%)</f>
        <v>1</v>
      </c>
      <c r="EG350" s="7">
        <f t="shared" si="1122"/>
        <v>1</v>
      </c>
      <c r="EH350" s="7">
        <f t="shared" si="1123"/>
        <v>1</v>
      </c>
      <c r="EI350" s="7">
        <f t="shared" si="1124"/>
        <v>1</v>
      </c>
      <c r="EJ350" s="7">
        <f t="shared" si="1125"/>
        <v>1</v>
      </c>
      <c r="EK350" s="7">
        <f t="shared" si="1126"/>
        <v>1</v>
      </c>
      <c r="EL350" s="7">
        <f>+Data[[#This Row],[¿El agente explica los términos y condiciones del servicio?28]]</f>
        <v>1</v>
      </c>
      <c r="EM350" s="7">
        <f t="shared" si="1127"/>
        <v>1</v>
      </c>
      <c r="EN350" s="7">
        <f>+Data[[#This Row],[¿El agente identifica correctamente la solicitud del cliente? 2]]</f>
        <v>1</v>
      </c>
      <c r="EO350" s="7">
        <f t="shared" si="1128"/>
        <v>1</v>
      </c>
      <c r="EP350" s="7">
        <f t="shared" si="1129"/>
        <v>1</v>
      </c>
      <c r="EQ350" s="7">
        <f t="shared" si="1130"/>
        <v>1</v>
      </c>
      <c r="ER350" s="7">
        <f t="shared" si="1131"/>
        <v>1</v>
      </c>
      <c r="ES350" s="7">
        <f t="shared" si="1132"/>
        <v>1</v>
      </c>
      <c r="ET350" s="7">
        <f t="shared" si="1133"/>
        <v>1</v>
      </c>
      <c r="EU350" s="7">
        <f t="shared" si="1134"/>
        <v>1</v>
      </c>
      <c r="EV350" s="7">
        <f t="shared" si="1135"/>
        <v>1</v>
      </c>
      <c r="EW350" s="7">
        <f t="shared" si="1136"/>
        <v>1</v>
      </c>
      <c r="EX350" s="7">
        <f t="shared" si="1137"/>
        <v>1</v>
      </c>
      <c r="EY350" s="7">
        <f t="shared" si="1138"/>
        <v>1</v>
      </c>
      <c r="EZ350" s="7">
        <f t="shared" si="1139"/>
        <v>1</v>
      </c>
      <c r="FA350" s="7">
        <f t="shared" si="1140"/>
        <v>1</v>
      </c>
      <c r="FB350" s="7">
        <f t="shared" si="1141"/>
        <v>1</v>
      </c>
      <c r="FC350" s="7">
        <f t="shared" si="1142"/>
        <v>1</v>
      </c>
      <c r="FD350" s="7">
        <f t="shared" si="1143"/>
        <v>1</v>
      </c>
      <c r="FE350" s="7">
        <f t="shared" si="1144"/>
        <v>0</v>
      </c>
      <c r="FF350" s="7">
        <f t="shared" si="1145"/>
        <v>1</v>
      </c>
      <c r="FG350" s="7">
        <f t="shared" si="1146"/>
        <v>1</v>
      </c>
      <c r="FH350" s="7">
        <f t="shared" si="1147"/>
        <v>1</v>
      </c>
      <c r="FI350" s="7">
        <f t="shared" si="1148"/>
        <v>1</v>
      </c>
      <c r="FJ350" s="7">
        <f t="shared" si="1149"/>
        <v>0</v>
      </c>
      <c r="FK350" s="7">
        <f t="shared" si="1150"/>
        <v>1</v>
      </c>
      <c r="FL350" s="7">
        <f>+Data[[#This Row],[¿El agente gestiona la oferta según la campaña vigente?48]]</f>
        <v>1</v>
      </c>
      <c r="FM350" s="7">
        <f t="shared" si="1151"/>
        <v>1</v>
      </c>
      <c r="FN350" s="7">
        <f t="shared" si="1152"/>
        <v>1</v>
      </c>
      <c r="FO350" s="7">
        <f t="shared" si="1153"/>
        <v>1</v>
      </c>
      <c r="FP350" s="7">
        <f t="shared" si="1154"/>
        <v>1</v>
      </c>
      <c r="FQ350" s="7">
        <f t="shared" si="1155"/>
        <v>1</v>
      </c>
      <c r="FR350" s="7">
        <f>+Data[[#This Row],[¿El agente registra correctamente todas las interacciones?52]]</f>
        <v>1</v>
      </c>
      <c r="FS350" s="7">
        <f t="shared" si="1156"/>
        <v>0</v>
      </c>
      <c r="FT350" s="7">
        <f t="shared" si="1157"/>
        <v>1</v>
      </c>
      <c r="FU350" s="7">
        <f>+Data[[#This Row],[¿El agente confirma la titularidad del cliente adecuadamente?53]]</f>
        <v>1</v>
      </c>
      <c r="FV350" s="242">
        <f t="shared" si="1158"/>
        <v>1</v>
      </c>
      <c r="FW350" s="242">
        <f t="shared" si="1159"/>
        <v>1</v>
      </c>
      <c r="FX350" s="7">
        <f t="shared" si="1160"/>
        <v>1</v>
      </c>
      <c r="FY350" s="242">
        <f t="shared" si="1161"/>
        <v>1</v>
      </c>
      <c r="FZ350" s="7">
        <f>+Data[[#This Row],[¿El agente evita compartir información sensible?56]]</f>
        <v>1</v>
      </c>
      <c r="GA350" s="7">
        <f t="shared" si="1162"/>
        <v>1</v>
      </c>
      <c r="GB350" s="7">
        <f t="shared" si="1163"/>
        <v>0.1</v>
      </c>
      <c r="GC350" s="7">
        <f t="shared" si="1164"/>
        <v>0.3</v>
      </c>
      <c r="GD350" s="234">
        <f t="shared" si="1165"/>
        <v>0</v>
      </c>
      <c r="GE350" s="234">
        <f t="shared" si="1166"/>
        <v>0.3</v>
      </c>
      <c r="GF350" s="7">
        <f t="shared" si="1167"/>
        <v>0.7</v>
      </c>
      <c r="GG350">
        <f>1</f>
        <v>1</v>
      </c>
      <c r="GH350">
        <f t="shared" si="1168"/>
        <v>1</v>
      </c>
      <c r="GI350" t="str">
        <f t="shared" si="1169"/>
        <v/>
      </c>
      <c r="GJ350" t="str">
        <f t="shared" si="1170"/>
        <v/>
      </c>
      <c r="GK350" t="str">
        <f t="shared" si="1171"/>
        <v/>
      </c>
      <c r="GN350" t="str">
        <f t="shared" si="1172"/>
        <v/>
      </c>
      <c r="GO350" t="str">
        <f t="shared" si="1173"/>
        <v/>
      </c>
      <c r="GP350" t="str">
        <f t="shared" si="1174"/>
        <v/>
      </c>
      <c r="GQ350" t="str">
        <f t="shared" si="1175"/>
        <v/>
      </c>
      <c r="GR350" t="str">
        <f t="shared" si="1176"/>
        <v/>
      </c>
      <c r="GS350" t="str">
        <f t="shared" si="1177"/>
        <v/>
      </c>
      <c r="GT350" t="str">
        <f t="shared" si="1178"/>
        <v/>
      </c>
      <c r="GU350" t="e">
        <f>IF(#REF!="No",#REF!,"")</f>
        <v>#REF!</v>
      </c>
      <c r="GV350" t="str">
        <f t="shared" si="1179"/>
        <v/>
      </c>
      <c r="GW350" t="str">
        <f t="shared" si="1180"/>
        <v/>
      </c>
      <c r="GX350" t="str">
        <f t="shared" si="1181"/>
        <v/>
      </c>
      <c r="GY350" t="str">
        <f t="shared" si="1182"/>
        <v/>
      </c>
      <c r="GZ350" t="str">
        <f t="shared" si="1183"/>
        <v/>
      </c>
      <c r="HA350" t="str">
        <f t="shared" si="1184"/>
        <v/>
      </c>
      <c r="HB350" t="str">
        <f t="shared" si="1185"/>
        <v/>
      </c>
      <c r="HC350" t="str">
        <f t="shared" si="1186"/>
        <v/>
      </c>
      <c r="HD350" t="str">
        <f t="shared" si="1187"/>
        <v/>
      </c>
      <c r="HE350" t="str">
        <f t="shared" si="1188"/>
        <v/>
      </c>
      <c r="HF350" t="str">
        <f t="shared" si="1189"/>
        <v/>
      </c>
      <c r="HG350" t="str">
        <f t="shared" si="1190"/>
        <v/>
      </c>
      <c r="HH350" t="str">
        <f t="shared" si="1191"/>
        <v/>
      </c>
      <c r="HI350" t="str">
        <f t="shared" si="1192"/>
        <v/>
      </c>
      <c r="HJ350" t="str">
        <f t="shared" si="1193"/>
        <v/>
      </c>
      <c r="HK350" t="str">
        <f t="shared" si="1194"/>
        <v/>
      </c>
      <c r="HL350" t="str">
        <f t="shared" si="1195"/>
        <v/>
      </c>
      <c r="HM350" t="str">
        <f t="shared" si="1196"/>
        <v/>
      </c>
      <c r="HN350" t="str">
        <f t="shared" si="1197"/>
        <v/>
      </c>
      <c r="HO350" t="str">
        <f t="shared" si="1198"/>
        <v/>
      </c>
      <c r="HP350" t="str">
        <f t="shared" si="1199"/>
        <v/>
      </c>
      <c r="HQ350" t="e">
        <f>IF(#REF!="No",#REF!,"")</f>
        <v>#REF!</v>
      </c>
      <c r="HR350" t="e">
        <f>IF(#REF!="No",#REF!,"")</f>
        <v>#REF!</v>
      </c>
      <c r="HS350" t="str">
        <f t="shared" si="1200"/>
        <v/>
      </c>
      <c r="HT350" t="str">
        <f t="shared" si="1201"/>
        <v xml:space="preserve">¿El agente realiza venta cruzada cuando corresponde? </v>
      </c>
      <c r="HU350" t="str">
        <f t="shared" si="1202"/>
        <v/>
      </c>
      <c r="HV350" t="str">
        <f t="shared" si="1203"/>
        <v/>
      </c>
      <c r="HW350" t="str">
        <f t="shared" si="1204"/>
        <v/>
      </c>
      <c r="HX350" t="str">
        <f t="shared" si="1205"/>
        <v/>
      </c>
      <c r="HY350" t="str">
        <f t="shared" si="1206"/>
        <v/>
      </c>
      <c r="HZ350" t="str">
        <f t="shared" si="1207"/>
        <v/>
      </c>
      <c r="IA350" t="str">
        <f t="shared" si="1208"/>
        <v/>
      </c>
      <c r="IB350" t="str">
        <f t="shared" si="1209"/>
        <v/>
      </c>
      <c r="IC350" t="str">
        <f t="shared" si="1210"/>
        <v/>
      </c>
      <c r="ID350" t="str">
        <f t="shared" si="1211"/>
        <v/>
      </c>
      <c r="IE350" t="str">
        <f t="shared" si="1212"/>
        <v/>
      </c>
      <c r="IF350" t="str">
        <f t="shared" si="1213"/>
        <v/>
      </c>
      <c r="IG350" t="str">
        <f t="shared" si="1214"/>
        <v/>
      </c>
      <c r="IH350" t="str">
        <f>A350&amp;" "&amp;F350&amp;" "&amp;Data[[#This Row],[mes]]</f>
        <v>Alma Rosa Delgado Garcia Outbound jun-26</v>
      </c>
      <c r="II350">
        <f t="shared" si="1218"/>
        <v>1</v>
      </c>
      <c r="IJ350">
        <f t="shared" si="1215"/>
        <v>1</v>
      </c>
      <c r="IK350">
        <f>IF(Data[[#This Row],[Muestra Critica]]&gt;0,Data[[#This Row],[Muestra Critica]],"")</f>
        <v>1</v>
      </c>
      <c r="IL350">
        <f>IF(IK350="","",COUNTIF($IK$3:$IK766,IK350))</f>
        <v>397</v>
      </c>
      <c r="IM350">
        <f t="shared" si="1216"/>
        <v>0</v>
      </c>
      <c r="IN350" t="str">
        <f t="shared" si="1217"/>
        <v>jun-26</v>
      </c>
      <c r="IS350" t="str">
        <f ca="1">IFERROR(_xlfn.XLOOKUP(A:A,HC!B:B,HC!E:E,,0),0)</f>
        <v>&gt; 60 dias</v>
      </c>
    </row>
    <row r="351" spans="1:253" ht="15.5">
      <c r="A351" s="235" t="s">
        <v>291</v>
      </c>
      <c r="B351" s="235">
        <v>65055591</v>
      </c>
      <c r="C351" s="236">
        <v>46209</v>
      </c>
      <c r="D351" s="235" t="s">
        <v>441</v>
      </c>
      <c r="E351" s="205" t="s">
        <v>433</v>
      </c>
      <c r="F351" s="235" t="s">
        <v>32</v>
      </c>
      <c r="G351" s="235" t="s">
        <v>436</v>
      </c>
      <c r="H351" s="235" t="s">
        <v>530</v>
      </c>
      <c r="I351" s="237" t="s">
        <v>446</v>
      </c>
      <c r="J351" s="78" t="s">
        <v>33</v>
      </c>
      <c r="K351" s="78" t="s">
        <v>33</v>
      </c>
      <c r="L351" s="78" t="s">
        <v>33</v>
      </c>
      <c r="M351" s="78" t="s">
        <v>33</v>
      </c>
      <c r="N351" s="78" t="s">
        <v>33</v>
      </c>
      <c r="O351" s="78" t="s">
        <v>33</v>
      </c>
      <c r="P351" s="78" t="s">
        <v>33</v>
      </c>
      <c r="Q351" s="78" t="s">
        <v>33</v>
      </c>
      <c r="R351" s="78" t="s">
        <v>33</v>
      </c>
      <c r="S351" s="78" t="s">
        <v>33</v>
      </c>
      <c r="T351" s="78" t="s">
        <v>33</v>
      </c>
      <c r="U351" s="78" t="s">
        <v>33</v>
      </c>
      <c r="V351" s="78" t="s">
        <v>33</v>
      </c>
      <c r="W351" s="78" t="s">
        <v>33</v>
      </c>
      <c r="X351" s="78" t="s">
        <v>33</v>
      </c>
      <c r="Y351" t="s">
        <v>33</v>
      </c>
      <c r="Z351" t="s">
        <v>33</v>
      </c>
      <c r="AA351" t="s">
        <v>33</v>
      </c>
      <c r="AB351" t="s">
        <v>33</v>
      </c>
      <c r="AC351" t="s">
        <v>33</v>
      </c>
      <c r="AD351" t="s">
        <v>33</v>
      </c>
      <c r="AE351" t="s">
        <v>33</v>
      </c>
      <c r="AF351" t="s">
        <v>33</v>
      </c>
      <c r="AG351" t="s">
        <v>33</v>
      </c>
      <c r="AH351" t="s">
        <v>33</v>
      </c>
      <c r="AI351" t="s">
        <v>33</v>
      </c>
      <c r="AJ351" t="s">
        <v>33</v>
      </c>
      <c r="AK351" t="s">
        <v>33</v>
      </c>
      <c r="AL351" t="s">
        <v>33</v>
      </c>
      <c r="AM351" t="s">
        <v>33</v>
      </c>
      <c r="AN351" t="s">
        <v>33</v>
      </c>
      <c r="AO351" t="s">
        <v>33</v>
      </c>
      <c r="AP351" t="s">
        <v>33</v>
      </c>
      <c r="AQ351" s="169" t="s">
        <v>33</v>
      </c>
      <c r="AR351" t="s">
        <v>33</v>
      </c>
      <c r="AS351" t="s">
        <v>33</v>
      </c>
      <c r="AT351" t="s">
        <v>33</v>
      </c>
      <c r="AU351" t="s">
        <v>33</v>
      </c>
      <c r="AV351" t="s">
        <v>33</v>
      </c>
      <c r="AW351" t="s">
        <v>33</v>
      </c>
      <c r="AX351" t="s">
        <v>33</v>
      </c>
      <c r="AY351" t="s">
        <v>33</v>
      </c>
      <c r="AZ351" t="s">
        <v>33</v>
      </c>
      <c r="BA351" t="s">
        <v>33</v>
      </c>
      <c r="BB351" t="s">
        <v>33</v>
      </c>
      <c r="BC351" t="s">
        <v>33</v>
      </c>
      <c r="BD351" t="s">
        <v>33</v>
      </c>
      <c r="BE351" t="s">
        <v>33</v>
      </c>
      <c r="BF351" t="s">
        <v>33</v>
      </c>
      <c r="BH351" s="233" t="str">
        <f>Data[[#This Row],[Tipo de Muestra]]</f>
        <v>No Critica</v>
      </c>
      <c r="BK351">
        <f t="shared" ref="BK351:BK382" si="1219">IF(OR(J351="Si",J351="N/A"),1,0)</f>
        <v>1</v>
      </c>
      <c r="BL351">
        <f t="shared" ref="BL351:BL382" si="1220">IF(OR(K351="Si",K351="N/A"),1,0)</f>
        <v>1</v>
      </c>
      <c r="BM351">
        <f t="shared" ref="BM351:BM382" si="1221">IF(OR(L351="Si",L351="N/A"),1,0)</f>
        <v>1</v>
      </c>
      <c r="BN351">
        <f t="shared" ref="BN351:BN382" si="1222">IF(OR(M351="Si",M351="N/A"),1,0)</f>
        <v>1</v>
      </c>
      <c r="BO351">
        <f t="shared" ref="BO351:BO382" si="1223">IF(OR(N351="Si",N351="N/A"),1,0)</f>
        <v>1</v>
      </c>
      <c r="BP351">
        <f t="shared" ref="BP351:BP382" si="1224">IF(OR(O351="Si",O351="N/A"),1,0)</f>
        <v>1</v>
      </c>
      <c r="BQ351">
        <f t="shared" ref="BQ351:BQ382" si="1225">IF(OR(P351="Si",P351="N/A"),1,0)</f>
        <v>1</v>
      </c>
      <c r="BR351">
        <f t="shared" ref="BR351:BR382" si="1226">IF(OR(Q351="Si",Q351="N/A"),1,0)</f>
        <v>1</v>
      </c>
      <c r="BS351">
        <f t="shared" ref="BS351:BS382" si="1227">IF(OR(R351="Si",R351="N/A"),1,0)</f>
        <v>1</v>
      </c>
      <c r="BT351">
        <f t="shared" ref="BT351:BT382" si="1228">IF(OR(S351="Si",S351="N/A"),1,0)</f>
        <v>1</v>
      </c>
      <c r="BU351">
        <f t="shared" ref="BU351:BU382" si="1229">IF(OR(T351="Si",T351="N/A"),1,0)</f>
        <v>1</v>
      </c>
      <c r="BV351">
        <f t="shared" ref="BV351:BV382" si="1230">IF(OR(U351="Si",U351="N/A"),1,0)</f>
        <v>1</v>
      </c>
      <c r="BW351">
        <f t="shared" ref="BW351:BW382" si="1231">IF(OR(V351="Si",V351="N/A"),1,0)</f>
        <v>1</v>
      </c>
      <c r="BX351">
        <f t="shared" ref="BX351:BX382" si="1232">IF(OR(W351="Si",W351="N/A"),1,0)</f>
        <v>1</v>
      </c>
      <c r="BY351">
        <f t="shared" ref="BY351:BY382" si="1233">IF(OR(X351="Si",X351="N/A"),1,0)</f>
        <v>1</v>
      </c>
      <c r="BZ351">
        <f t="shared" ref="BZ351:BZ382" si="1234">IF(OR(Y351="Si",Y351="N/A"),1,0)</f>
        <v>1</v>
      </c>
      <c r="CA351">
        <f t="shared" ref="CA351:CA382" si="1235">IF(OR(Z351="Si",Z351="N/A"),1,0)</f>
        <v>1</v>
      </c>
      <c r="CB351">
        <f t="shared" ref="CB351:CB382" si="1236">IF(OR(AA351="Si",AA351="N/A"),1,0)</f>
        <v>1</v>
      </c>
      <c r="CC351">
        <f t="shared" ref="CC351:CC382" si="1237">IF(OR(AB351="Si",AB351="N/A"),1,0)</f>
        <v>1</v>
      </c>
      <c r="CD351">
        <f t="shared" ref="CD351:CD382" si="1238">IF(OR(AC351="Si",AC351="N/A"),1,0)</f>
        <v>1</v>
      </c>
      <c r="CE351">
        <f t="shared" ref="CE351:CE382" si="1239">IF(OR(AD351="Si",AD351="N/A"),1,0)</f>
        <v>1</v>
      </c>
      <c r="CF351">
        <f t="shared" ref="CF351:CF382" si="1240">IF(OR(AF351="Si",AF351="N/A"),1,0)</f>
        <v>1</v>
      </c>
      <c r="CG351">
        <f t="shared" ref="CG351:CG382" si="1241">IF(OR(AG351="Si",AG351="N/A"),1,0)</f>
        <v>1</v>
      </c>
      <c r="CH351">
        <f t="shared" ref="CH351:CH382" si="1242">IF(OR(AH351="Si",AH351="N/A"),1,0)</f>
        <v>1</v>
      </c>
      <c r="CI351">
        <f t="shared" ref="CI351:CI382" si="1243">IF(OR(AI351="Si",AI351="N/A"),1,0)</f>
        <v>1</v>
      </c>
      <c r="CJ351">
        <f t="shared" ref="CJ351:CJ382" si="1244">IF(OR(AJ351="Si",AJ351="N/A"),1,0)</f>
        <v>1</v>
      </c>
      <c r="CK351">
        <f t="shared" ref="CK351:CK382" si="1245">IF(OR(AK351="Si",AK351="N/A"),1,0)</f>
        <v>1</v>
      </c>
      <c r="CL351">
        <f t="shared" ref="CL351:CL382" si="1246">IF(OR(AL351="Si",AL351="N/A"),1,0)</f>
        <v>1</v>
      </c>
      <c r="CM351">
        <f t="shared" ref="CM351:CM382" si="1247">IF(OR(AM351="Si",AM351="N/A"),1,0)</f>
        <v>1</v>
      </c>
      <c r="CN351">
        <f t="shared" ref="CN351:CN382" si="1248">IF(OR(AN351="Si",AN351="N/A"),1,0)</f>
        <v>1</v>
      </c>
      <c r="CO351">
        <f t="shared" ref="CO351:CO382" si="1249">IF(OR(AO351="Si",AO351="N/A"),1,0)</f>
        <v>1</v>
      </c>
      <c r="CP351">
        <f t="shared" ref="CP351:CP382" si="1250">IF(OR(AP351="Si",AP351="N/A"),1,0)</f>
        <v>1</v>
      </c>
      <c r="CQ351">
        <f t="shared" ref="CQ351:CQ382" si="1251">IF(OR(AP351="Si",AP351="N/A"),1,0)</f>
        <v>1</v>
      </c>
      <c r="CR351">
        <f t="shared" ref="CR351:CR382" si="1252">IF(OR(AR351="Si",AR351="N/A"),1,0)</f>
        <v>1</v>
      </c>
      <c r="CS351">
        <f t="shared" ref="CS351:CS382" si="1253">IF(OR(AS351="Si",AS351="N/A"),1,0)</f>
        <v>1</v>
      </c>
      <c r="CT351">
        <f t="shared" ref="CT351:CT382" si="1254">IF(OR(AT351="Si",AT351="N/A"),1,0)</f>
        <v>1</v>
      </c>
      <c r="CU351">
        <f t="shared" ref="CU351:CU382" si="1255">IF(OR(AU351="Si",AU351="N/A"),1,0)</f>
        <v>1</v>
      </c>
      <c r="CV351">
        <f t="shared" ref="CV351:CV382" si="1256">IF(OR(AV351="Si",AV351="N/A"),1,0)</f>
        <v>1</v>
      </c>
      <c r="CW351">
        <f t="shared" ref="CW351:CW382" si="1257">IF(OR(AW351="Si",AW351="N/A"),1,0)</f>
        <v>1</v>
      </c>
      <c r="CX351">
        <f t="shared" ref="CX351:CX382" si="1258">IF(OR(AX351="Si",AX351="N/A"),1,0)</f>
        <v>1</v>
      </c>
      <c r="CY351">
        <f t="shared" ref="CY351:CY382" si="1259">IF(OR(AY351="Si",AY351="N/A"),1,0)</f>
        <v>1</v>
      </c>
      <c r="CZ351">
        <f t="shared" ref="CZ351:CZ382" si="1260">IF(OR(AZ351="Si",AZ351="N/A"),1,0)</f>
        <v>1</v>
      </c>
      <c r="DA351">
        <f t="shared" ref="DA351:DA382" si="1261">IF(OR(BA351="Si",BA351="N/A"),1,0)</f>
        <v>1</v>
      </c>
      <c r="DB351">
        <f t="shared" ref="DB351:DB382" si="1262">IF(OR(BB351="Si",BB351="N/A"),1,0)</f>
        <v>1</v>
      </c>
      <c r="DC351">
        <f t="shared" ref="DC351:DC382" si="1263">IF(OR(BC351="Si",BC351="N/A"),1,0)</f>
        <v>1</v>
      </c>
      <c r="DD351">
        <f t="shared" ref="DD351:DD382" si="1264">IF(OR(BD351="Si",BD351="N/A"),1,0)</f>
        <v>1</v>
      </c>
      <c r="DE351">
        <f t="shared" ref="DE351:DE382" si="1265">IF(OR(BE351="Si",BE351="N/A"),1,0)</f>
        <v>1</v>
      </c>
      <c r="DF351">
        <f t="shared" ref="DF351:DF382" si="1266">IF(OR(BE351="Si",BE351="N/A"),1,0)</f>
        <v>1</v>
      </c>
      <c r="DG351">
        <f t="shared" ref="DG351:DG382" si="1267">IF(OR(BF351="Si",BF351="N/A"),1,0)</f>
        <v>1</v>
      </c>
      <c r="DH351" s="7">
        <f t="shared" ref="DH351:DH382" si="1268">IF((J351="No"),0,$DH$2)</f>
        <v>0.15</v>
      </c>
      <c r="DI351" s="7">
        <f t="shared" ref="DI351:DI382" si="1269">IF((K351="No"),0,$DH$2)</f>
        <v>0.15</v>
      </c>
      <c r="DJ351" s="7">
        <f t="shared" ref="DJ351:DJ382" si="1270">IF((L351="No"),0,$DH$2)</f>
        <v>0.15</v>
      </c>
      <c r="DK351" s="7">
        <f t="shared" ref="DK351:DK382" si="1271">IF(MIN(DH351:DJ351)=0,0,15%)</f>
        <v>0.15</v>
      </c>
      <c r="DL351" s="7">
        <f t="shared" ref="DL351:DL382" si="1272">IF((M351="No"),0,$DL$2)</f>
        <v>0.3</v>
      </c>
      <c r="DM351" s="7">
        <f t="shared" ref="DM351:DM382" si="1273">IF((N351="No"),0,$DL$2)</f>
        <v>0.3</v>
      </c>
      <c r="DN351" s="7">
        <f t="shared" ref="DN351:DN382" si="1274">IF((O351="No"),0,$DL$2)</f>
        <v>0.3</v>
      </c>
      <c r="DO351" s="7">
        <f t="shared" ref="DO351:DO382" si="1275">IF((P351="No"),0,$DL$2)</f>
        <v>0.3</v>
      </c>
      <c r="DP351" s="7">
        <f>IF(MIN(Data[[#This Row],[¿El agente demuestra escucha activa durante la gestión?6]:[¿El agente parafrasea para confirmar entendimiento?9]])=0,0,30%)</f>
        <v>0.3</v>
      </c>
      <c r="DQ351" s="7">
        <f t="shared" ref="DQ351:DQ382" si="1276">IF((Q351="No"),0,$DQ$2)</f>
        <v>0.3</v>
      </c>
      <c r="DR351" s="7">
        <f t="shared" ref="DR351:DR382" si="1277">IF((R351="No"),0,$DQ$2)</f>
        <v>0.3</v>
      </c>
      <c r="DS351" s="7">
        <f t="shared" ref="DS351:DS382" si="1278">IF((S351="No"),0,$DQ$2)</f>
        <v>0.3</v>
      </c>
      <c r="DT351" s="7">
        <f t="shared" ref="DT351:DT382" si="1279">IF((T351="No"),0,$DQ$2)</f>
        <v>0.3</v>
      </c>
      <c r="DU351" s="7">
        <f>IF(MIN(Data[[#This Row],[¿El agente adapta su comunicación al cliente?11]:[¿El agente utiliza el plural corporativo correctamente?14]])=0,0,30%)</f>
        <v>0.3</v>
      </c>
      <c r="DV351" s="7">
        <f t="shared" ref="DV351:DV382" si="1280">IF((U351="No"),0,$DV$2)</f>
        <v>0.25</v>
      </c>
      <c r="DW351" s="7">
        <f t="shared" ref="DW351:DW382" si="1281">IF(MIN(DV351)=0,0,25%)</f>
        <v>0.25</v>
      </c>
      <c r="DX351" s="7">
        <f t="shared" ref="DX351:DX382" si="1282">IF(SUM(DK351,DP351,DU351,DW351)&gt;335%,100%,SUM(DK351,DP351,DU351,DW351)/100%)</f>
        <v>1</v>
      </c>
      <c r="DY351" s="7">
        <f t="shared" ref="DY351:DY382" si="1283">IF((V351="No"),0,$DY$2)</f>
        <v>1</v>
      </c>
      <c r="DZ351" s="7">
        <f t="shared" ref="DZ351:DZ382" si="1284">IF((W351="No"),0,$DY$2)</f>
        <v>1</v>
      </c>
      <c r="EA351" s="7">
        <f t="shared" ref="EA351:EA382" si="1285">IF((Y351="No"),0,$DY$2)</f>
        <v>1</v>
      </c>
      <c r="EB351" s="7">
        <f t="shared" ref="EB351:EB382" si="1286">IF((Y351="No"),0,$DY$2)</f>
        <v>1</v>
      </c>
      <c r="EC351" s="7">
        <f t="shared" ref="EC351:EC382" si="1287">IF(SUM(DY351:EB351)=400%,100%,0%)</f>
        <v>1</v>
      </c>
      <c r="ED351" s="7">
        <f t="shared" ref="ED351:ED382" si="1288">IF((Z351="No"),0,$DY$2)</f>
        <v>1</v>
      </c>
      <c r="EE351" s="7">
        <f t="shared" ref="EE351:EE382" si="1289">IF((AA351="No"),0,$DY$2)</f>
        <v>1</v>
      </c>
      <c r="EF351" s="7">
        <f>IF(SUM(Data[[#This Row],[¿El agente presenta correctamente los beneficios del producto?23]:[¿El agente comunica beneficios emocionales al cliente?24]])=200%,100%,0%)</f>
        <v>1</v>
      </c>
      <c r="EG351" s="7">
        <f t="shared" ref="EG351:EG382" si="1290">IF((AB351="No"),0,$DY$2)</f>
        <v>1</v>
      </c>
      <c r="EH351" s="7">
        <f t="shared" ref="EH351:EH382" si="1291">IF((AC351="No"),0,$DY$2)</f>
        <v>1</v>
      </c>
      <c r="EI351" s="7">
        <f t="shared" ref="EI351:EI382" si="1292">IF((AD351="No"),0,$DY$2)</f>
        <v>1</v>
      </c>
      <c r="EJ351" s="7">
        <f t="shared" ref="EJ351:EJ382" si="1293">IF(SUM(EG351:EI351)=300%,100%,0%)</f>
        <v>1</v>
      </c>
      <c r="EK351" s="7">
        <f t="shared" ref="EK351:EK382" si="1294">IF((AE351="No"),0,$DY$2)</f>
        <v>1</v>
      </c>
      <c r="EL351" s="7">
        <f>+Data[[#This Row],[¿El agente explica los términos y condiciones del servicio?28]]</f>
        <v>1</v>
      </c>
      <c r="EM351" s="7">
        <f t="shared" ref="EM351:EM382" si="1295">IF((AF351="No"),0,$DY$2)</f>
        <v>1</v>
      </c>
      <c r="EN351" s="7">
        <f>+Data[[#This Row],[¿El agente identifica correctamente la solicitud del cliente? 2]]</f>
        <v>1</v>
      </c>
      <c r="EO351" s="7">
        <f t="shared" ref="EO351:EO382" si="1296">IF((AG351="No"),0,$DY$2)</f>
        <v>1</v>
      </c>
      <c r="EP351" s="7">
        <f t="shared" ref="EP351:EP382" si="1297">IF((AH351="No"),0,$DY$2)</f>
        <v>1</v>
      </c>
      <c r="EQ351" s="7">
        <f t="shared" ref="EQ351:EQ382" si="1298">IF((AI351="No"),0,$DY$2)</f>
        <v>1</v>
      </c>
      <c r="ER351" s="7">
        <f t="shared" ref="ER351:ER382" si="1299">IF(SUM(EO351:EQ351)=300%,100%,0%)</f>
        <v>1</v>
      </c>
      <c r="ES351" s="7">
        <f t="shared" ref="ES351:ES382" si="1300">IF((AJ351="No"),0,$DY$2)</f>
        <v>1</v>
      </c>
      <c r="ET351" s="7">
        <f t="shared" ref="ET351:ET382" si="1301">IF((AK351="No"),0,$DY$2)</f>
        <v>1</v>
      </c>
      <c r="EU351" s="7">
        <f t="shared" ref="EU351:EU382" si="1302">IF(SUM(ES351:ET351)=200%,100%,0%)</f>
        <v>1</v>
      </c>
      <c r="EV351" s="7">
        <f t="shared" ref="EV351:EV382" si="1303">IF((AL351="No"),0,$DY$2)</f>
        <v>1</v>
      </c>
      <c r="EW351" s="7">
        <f t="shared" ref="EW351:EW382" si="1304">IF((AM351="No"),0,$DY$2)</f>
        <v>1</v>
      </c>
      <c r="EX351" s="7">
        <f t="shared" ref="EX351:EX382" si="1305">IF((AO351="No"),0,$DY$2)</f>
        <v>1</v>
      </c>
      <c r="EY351" s="7">
        <f t="shared" ref="EY351:EY382" si="1306">IF((AP351="No"),0,$DY$2)</f>
        <v>1</v>
      </c>
      <c r="EZ351" s="7">
        <f t="shared" ref="EZ351:EZ382" si="1307">IF((AP351="No"),0,$DY$2)</f>
        <v>1</v>
      </c>
      <c r="FA351" s="7">
        <f t="shared" ref="FA351:FA382" si="1308">IF((AR351="No"),0,$DY$2)</f>
        <v>1</v>
      </c>
      <c r="FB351" s="7">
        <f t="shared" ref="FB351:FB382" si="1309">IF(SUM(EV351:FA351)=600%,100%,0%)</f>
        <v>1</v>
      </c>
      <c r="FC351" s="7">
        <f t="shared" ref="FC351:FC382" si="1310">IF(SUM(EC351,EF351,EL351,EJ351,EN351,ER351,EU351,FB351)=800%,100%,0%)</f>
        <v>1</v>
      </c>
      <c r="FD351" s="7">
        <f t="shared" ref="FD351:FD382" si="1311">IF((AR351="No"),0,$DY$2)</f>
        <v>1</v>
      </c>
      <c r="FE351" s="7">
        <f t="shared" ref="FE351:FE382" si="1312">IF((AS351="No"),0,$DY$2)</f>
        <v>1</v>
      </c>
      <c r="FF351" s="7">
        <f t="shared" ref="FF351:FF382" si="1313">IF((AT351="No"),0,$DY$2)</f>
        <v>1</v>
      </c>
      <c r="FG351" s="7">
        <f t="shared" ref="FG351:FG382" si="1314">IF((AU351="No"),0,$DY$2)</f>
        <v>1</v>
      </c>
      <c r="FH351" s="7">
        <f t="shared" ref="FH351:FH382" si="1315">IF((AV351="No"),0,$DY$2)</f>
        <v>1</v>
      </c>
      <c r="FI351" s="7">
        <f t="shared" ref="FI351:FI382" si="1316">IF((AW351="No"),0,$DY$2)</f>
        <v>1</v>
      </c>
      <c r="FJ351" s="7">
        <f t="shared" ref="FJ351:FJ382" si="1317">IF(SUM(FD351:FI351)=600%,100%,)</f>
        <v>1</v>
      </c>
      <c r="FK351" s="7">
        <f t="shared" ref="FK351:FK382" si="1318">IF((AX351="No"),0,$DY$2)</f>
        <v>1</v>
      </c>
      <c r="FL351" s="7">
        <f>+Data[[#This Row],[¿El agente gestiona la oferta según la campaña vigente?48]]</f>
        <v>1</v>
      </c>
      <c r="FM351" s="7">
        <f t="shared" ref="FM351:FM382" si="1319">IF((AY351="No"),0,$DY$2)</f>
        <v>1</v>
      </c>
      <c r="FN351" s="7">
        <f t="shared" ref="FN351:FN382" si="1320">IF((AZ351="No"),0,$DY$2)</f>
        <v>1</v>
      </c>
      <c r="FO351" s="7">
        <f t="shared" ref="FO351:FO382" si="1321">IF((BA351="No"),0,$DY$2)</f>
        <v>1</v>
      </c>
      <c r="FP351" s="7">
        <f t="shared" ref="FP351:FP382" si="1322">IF(SUM(FM351:FO351)=300%,100%,)</f>
        <v>1</v>
      </c>
      <c r="FQ351" s="7">
        <f t="shared" ref="FQ351:FQ382" si="1323">IF((BB351="No"),0,$DY$2)</f>
        <v>1</v>
      </c>
      <c r="FR351" s="7">
        <f>+Data[[#This Row],[¿El agente registra correctamente todas las interacciones?52]]</f>
        <v>1</v>
      </c>
      <c r="FS351" s="7">
        <f t="shared" ref="FS351:FS382" si="1324">IF(SUM(FJ351,FL351,FP351,FR351)=400%,100%,0)</f>
        <v>1</v>
      </c>
      <c r="FT351" s="7">
        <f t="shared" ref="FT351:FT382" si="1325">IF((BC351="No"),0,$DY$2)</f>
        <v>1</v>
      </c>
      <c r="FU351" s="7">
        <f>+Data[[#This Row],[¿El agente confirma la titularidad del cliente adecuadamente?53]]</f>
        <v>1</v>
      </c>
      <c r="FV351" s="242">
        <f t="shared" ref="FV351:FV382" si="1326">IF((BD351="No"),0,$DY$2)</f>
        <v>1</v>
      </c>
      <c r="FW351" s="242">
        <f t="shared" ref="FW351:FW382" si="1327">IF((BE351="No"),0,$DY$2)</f>
        <v>1</v>
      </c>
      <c r="FX351" s="7">
        <f t="shared" ref="FX351:FX382" si="1328">IF(SUM(FV351:FW351)=200%,100%,)</f>
        <v>1</v>
      </c>
      <c r="FY351" s="242">
        <f t="shared" ref="FY351:FY382" si="1329">IF((BF351="No"),0,$DY$2)</f>
        <v>1</v>
      </c>
      <c r="FZ351" s="7">
        <f>+Data[[#This Row],[¿El agente evita compartir información sensible?56]]</f>
        <v>1</v>
      </c>
      <c r="GA351" s="7">
        <f t="shared" ref="GA351:GA382" si="1330">IF(SUM(FU351,FX351,FZ351)=300%,100%,)</f>
        <v>1</v>
      </c>
      <c r="GB351" s="7">
        <f t="shared" ref="GB351:GB382" si="1331">$GB$2*DX351</f>
        <v>0.1</v>
      </c>
      <c r="GC351" s="7">
        <f t="shared" ref="GC351:GC382" si="1332">$GC$2*FC351</f>
        <v>0.3</v>
      </c>
      <c r="GD351" s="234">
        <f t="shared" ref="GD351:GD382" si="1333">$GD$2*FS351</f>
        <v>0.3</v>
      </c>
      <c r="GE351" s="234">
        <f t="shared" ref="GE351:GE382" si="1334">$GE$2*GA351</f>
        <v>0.3</v>
      </c>
      <c r="GF351" s="7">
        <f t="shared" ref="GF351:GF382" si="1335">SUM(GB351:GE351)</f>
        <v>1</v>
      </c>
      <c r="GG351">
        <f>1</f>
        <v>1</v>
      </c>
      <c r="GH351">
        <f t="shared" ref="GH351:GH382" si="1336">IF((BH351="Critica"),1,0)</f>
        <v>0</v>
      </c>
      <c r="GI351" t="str">
        <f t="shared" ref="GI351:GI382" si="1337">IF(J351="No",J$3,"")</f>
        <v/>
      </c>
      <c r="GJ351" t="str">
        <f t="shared" ref="GJ351:GJ382" si="1338">IF(K351="No",K$3,"")</f>
        <v/>
      </c>
      <c r="GK351" t="str">
        <f t="shared" ref="GK351:GK382" si="1339">IF(L351="No",L$3,"")</f>
        <v/>
      </c>
      <c r="GN351" t="str">
        <f t="shared" ref="GN351:GN382" si="1340">IF(O351="No",O$3,"")</f>
        <v/>
      </c>
      <c r="GO351" t="str">
        <f t="shared" ref="GO351:GO382" si="1341">IF(P351="No",P$3,"")</f>
        <v/>
      </c>
      <c r="GP351" t="str">
        <f t="shared" ref="GP351:GP382" si="1342">IF(Q351="No",Q$3,"")</f>
        <v/>
      </c>
      <c r="GQ351" t="str">
        <f t="shared" ref="GQ351:GQ382" si="1343">IF(R351="No",R$3,"")</f>
        <v/>
      </c>
      <c r="GR351" t="str">
        <f t="shared" ref="GR351:GR382" si="1344">IF(S351="No",S$3,"")</f>
        <v/>
      </c>
      <c r="GS351" t="str">
        <f t="shared" ref="GS351:GS382" si="1345">IF(T351="No",T$3,"")</f>
        <v/>
      </c>
      <c r="GT351" t="str">
        <f t="shared" ref="GT351:GT382" si="1346">IF(U351="No",U$3,"")</f>
        <v/>
      </c>
      <c r="GU351" t="e">
        <f>IF(#REF!="No",#REF!,"")</f>
        <v>#REF!</v>
      </c>
      <c r="GV351" t="str">
        <f t="shared" ref="GV351:GV382" si="1347">IF(V351="No",V$3,"")</f>
        <v/>
      </c>
      <c r="GW351" t="str">
        <f t="shared" ref="GW351:GW382" si="1348">IF(W351="No",W$3,"")</f>
        <v/>
      </c>
      <c r="GX351" t="str">
        <f t="shared" ref="GX351:GX382" si="1349">IF(X351="No",X$3,"")</f>
        <v/>
      </c>
      <c r="GY351" t="str">
        <f t="shared" ref="GY351:GY382" si="1350">IF(Y351="No",Y$3,"")</f>
        <v/>
      </c>
      <c r="GZ351" t="str">
        <f t="shared" ref="GZ351:GZ382" si="1351">IF(Z351="No",Z$3,"")</f>
        <v/>
      </c>
      <c r="HA351" t="str">
        <f t="shared" ref="HA351:HA382" si="1352">IF(AA351="No",AA$3,"")</f>
        <v/>
      </c>
      <c r="HB351" t="str">
        <f t="shared" ref="HB351:HB382" si="1353">IF(AB351="No",AB$3,"")</f>
        <v/>
      </c>
      <c r="HC351" t="str">
        <f t="shared" ref="HC351:HC382" si="1354">IF(AC351="No",AC$3,"")</f>
        <v/>
      </c>
      <c r="HD351" t="str">
        <f t="shared" ref="HD351:HD382" si="1355">IF(AD351="No",AD$3,"")</f>
        <v/>
      </c>
      <c r="HE351" t="str">
        <f t="shared" ref="HE351:HE382" si="1356">IF(AE351="No",AE$3,"")</f>
        <v/>
      </c>
      <c r="HF351" t="str">
        <f t="shared" ref="HF351:HF382" si="1357">IF(AF351="No",AF$3,"")</f>
        <v/>
      </c>
      <c r="HG351" t="str">
        <f t="shared" ref="HG351:HG382" si="1358">IF(AG351="No",AG$3,"")</f>
        <v/>
      </c>
      <c r="HH351" t="str">
        <f t="shared" ref="HH351:HH382" si="1359">IF(AH351="No",AH$3,"")</f>
        <v/>
      </c>
      <c r="HI351" t="str">
        <f t="shared" ref="HI351:HI382" si="1360">IF(AI351="No",AI$3,"")</f>
        <v/>
      </c>
      <c r="HJ351" t="str">
        <f t="shared" ref="HJ351:HJ382" si="1361">IF(AJ351="No",AJ$3,"")</f>
        <v/>
      </c>
      <c r="HK351" t="str">
        <f t="shared" ref="HK351:HK382" si="1362">IF(AK351="No",AK$3,"")</f>
        <v/>
      </c>
      <c r="HL351" t="str">
        <f t="shared" ref="HL351:HL382" si="1363">IF(AL351="No",AL$3,"")</f>
        <v/>
      </c>
      <c r="HM351" t="str">
        <f t="shared" ref="HM351:HM382" si="1364">IF(AM351="No",AM$3,"")</f>
        <v/>
      </c>
      <c r="HN351" t="str">
        <f t="shared" ref="HN351:HN382" si="1365">IF(AN351="No",AN$3,"")</f>
        <v/>
      </c>
      <c r="HO351" t="str">
        <f t="shared" ref="HO351:HO382" si="1366">IF(AO351="No",AO$3,"")</f>
        <v/>
      </c>
      <c r="HP351" t="str">
        <f t="shared" ref="HP351:HP382" si="1367">IF(AP351="No",AP$3,"")</f>
        <v/>
      </c>
      <c r="HQ351" t="e">
        <f>IF(#REF!="No",#REF!,"")</f>
        <v>#REF!</v>
      </c>
      <c r="HR351" t="e">
        <f>IF(#REF!="No",#REF!,"")</f>
        <v>#REF!</v>
      </c>
      <c r="HS351" t="str">
        <f t="shared" ref="HS351:HS382" si="1368">IF(AR351="No",AR$3,"")</f>
        <v/>
      </c>
      <c r="HT351" t="str">
        <f t="shared" ref="HT351:HT382" si="1369">IF(AS351="No",AS$3,"")</f>
        <v/>
      </c>
      <c r="HU351" t="str">
        <f t="shared" ref="HU351:HU382" si="1370">IF(AT351="No",AT$3,"")</f>
        <v/>
      </c>
      <c r="HV351" t="str">
        <f t="shared" ref="HV351:HV382" si="1371">IF(AU351="No",AU$3,"")</f>
        <v/>
      </c>
      <c r="HW351" t="str">
        <f t="shared" ref="HW351:HW382" si="1372">IF(AV351="No",AV$3,"")</f>
        <v/>
      </c>
      <c r="HX351" t="str">
        <f t="shared" ref="HX351:HX382" si="1373">IF(AW351="No",AW$3,"")</f>
        <v/>
      </c>
      <c r="HY351" t="str">
        <f t="shared" ref="HY351:HY382" si="1374">IF(AX351="No",AX$3,"")</f>
        <v/>
      </c>
      <c r="HZ351" t="str">
        <f t="shared" ref="HZ351:HZ382" si="1375">IF(AY351="No",AY$3,"")</f>
        <v/>
      </c>
      <c r="IA351" t="str">
        <f t="shared" ref="IA351:IA382" si="1376">IF(AZ351="No",AZ$3,"")</f>
        <v/>
      </c>
      <c r="IB351" t="str">
        <f t="shared" ref="IB351:IB382" si="1377">IF(BA351="No",BA$3,"")</f>
        <v/>
      </c>
      <c r="IC351" t="str">
        <f t="shared" ref="IC351:IC382" si="1378">IF(BB351="No",BB$3,"")</f>
        <v/>
      </c>
      <c r="ID351" t="str">
        <f t="shared" ref="ID351:ID382" si="1379">IF(BC351="No",BC$3,"")</f>
        <v/>
      </c>
      <c r="IE351" t="str">
        <f t="shared" ref="IE351:IE382" si="1380">IF(BD351="No",BD$3,"")</f>
        <v/>
      </c>
      <c r="IF351" t="str">
        <f t="shared" ref="IF351:IF382" si="1381">IF(BE351="No",BE$3,"")</f>
        <v/>
      </c>
      <c r="IG351" t="str">
        <f t="shared" ref="IG351:IG382" si="1382">IF(BF351="No",BF$3,"")</f>
        <v/>
      </c>
      <c r="IH351" t="str">
        <f>A351&amp;" "&amp;F351&amp;" "&amp;Data[[#This Row],[mes]]</f>
        <v>Alejandra Jusseth Nuñez Outbound jul-26</v>
      </c>
      <c r="II351">
        <f t="shared" si="1218"/>
        <v>1</v>
      </c>
      <c r="IJ351">
        <f t="shared" ref="IJ351:IJ382" si="1383">IF(II351=1,1,0)</f>
        <v>1</v>
      </c>
      <c r="IK351" t="str">
        <f>IF(Data[[#This Row],[Muestra Critica]]&gt;0,Data[[#This Row],[Muestra Critica]],"")</f>
        <v/>
      </c>
      <c r="IL351" t="str">
        <f>IF(IK351="","",COUNTIF($IK$3:$IK767,IK351))</f>
        <v/>
      </c>
      <c r="IM351">
        <f t="shared" ref="IM351:IM382" si="1384">IF(IL351=1,1,0)</f>
        <v>0</v>
      </c>
      <c r="IN351" t="str">
        <f t="shared" si="1217"/>
        <v>jul-26</v>
      </c>
      <c r="IS351" t="str">
        <f ca="1">IFERROR(_xlfn.XLOOKUP(A:A,HC!B:B,HC!E:E,,0),0)</f>
        <v>&gt; 60 dias</v>
      </c>
    </row>
    <row r="352" spans="1:253" ht="15.5">
      <c r="A352" s="235" t="s">
        <v>294</v>
      </c>
      <c r="B352" s="235">
        <v>67015394</v>
      </c>
      <c r="C352" s="236">
        <v>46209</v>
      </c>
      <c r="D352" s="235" t="s">
        <v>441</v>
      </c>
      <c r="E352" s="205" t="s">
        <v>433</v>
      </c>
      <c r="F352" s="235" t="s">
        <v>32</v>
      </c>
      <c r="G352" s="235" t="s">
        <v>436</v>
      </c>
      <c r="H352" s="235" t="s">
        <v>530</v>
      </c>
      <c r="I352" s="237" t="s">
        <v>447</v>
      </c>
      <c r="J352" s="78" t="s">
        <v>33</v>
      </c>
      <c r="K352" s="78" t="s">
        <v>33</v>
      </c>
      <c r="L352" s="78" t="s">
        <v>33</v>
      </c>
      <c r="M352" s="78" t="s">
        <v>33</v>
      </c>
      <c r="N352" s="78" t="s">
        <v>33</v>
      </c>
      <c r="O352" s="78" t="s">
        <v>33</v>
      </c>
      <c r="P352" s="78" t="s">
        <v>33</v>
      </c>
      <c r="Q352" s="78" t="s">
        <v>33</v>
      </c>
      <c r="R352" s="78" t="s">
        <v>33</v>
      </c>
      <c r="S352" s="78" t="s">
        <v>33</v>
      </c>
      <c r="T352" s="78" t="s">
        <v>33</v>
      </c>
      <c r="U352" s="78" t="s">
        <v>33</v>
      </c>
      <c r="V352" s="78" t="s">
        <v>33</v>
      </c>
      <c r="W352" s="78" t="s">
        <v>33</v>
      </c>
      <c r="X352" s="78" t="s">
        <v>33</v>
      </c>
      <c r="Y352" t="s">
        <v>33</v>
      </c>
      <c r="Z352" t="s">
        <v>33</v>
      </c>
      <c r="AA352" t="s">
        <v>33</v>
      </c>
      <c r="AB352" t="s">
        <v>33</v>
      </c>
      <c r="AC352" t="s">
        <v>33</v>
      </c>
      <c r="AD352" t="s">
        <v>33</v>
      </c>
      <c r="AE352" t="s">
        <v>33</v>
      </c>
      <c r="AF352" t="s">
        <v>33</v>
      </c>
      <c r="AG352" t="s">
        <v>33</v>
      </c>
      <c r="AH352" t="s">
        <v>33</v>
      </c>
      <c r="AI352" t="s">
        <v>33</v>
      </c>
      <c r="AJ352" t="s">
        <v>33</v>
      </c>
      <c r="AK352" t="s">
        <v>33</v>
      </c>
      <c r="AL352" t="s">
        <v>33</v>
      </c>
      <c r="AM352" t="s">
        <v>33</v>
      </c>
      <c r="AN352" t="s">
        <v>33</v>
      </c>
      <c r="AO352" t="s">
        <v>33</v>
      </c>
      <c r="AP352" t="s">
        <v>33</v>
      </c>
      <c r="AQ352" s="169" t="s">
        <v>33</v>
      </c>
      <c r="AR352" t="s">
        <v>33</v>
      </c>
      <c r="AS352" t="s">
        <v>33</v>
      </c>
      <c r="AT352" t="s">
        <v>33</v>
      </c>
      <c r="AU352" t="s">
        <v>33</v>
      </c>
      <c r="AV352" t="s">
        <v>33</v>
      </c>
      <c r="AW352" t="s">
        <v>33</v>
      </c>
      <c r="AX352" t="s">
        <v>33</v>
      </c>
      <c r="AY352" t="s">
        <v>34</v>
      </c>
      <c r="AZ352" t="s">
        <v>33</v>
      </c>
      <c r="BA352" t="s">
        <v>33</v>
      </c>
      <c r="BB352" t="s">
        <v>33</v>
      </c>
      <c r="BC352" t="s">
        <v>33</v>
      </c>
      <c r="BD352" t="s">
        <v>33</v>
      </c>
      <c r="BE352" t="s">
        <v>33</v>
      </c>
      <c r="BF352" t="s">
        <v>33</v>
      </c>
      <c r="BH352" s="233" t="str">
        <f>Data[[#This Row],[Tipo de Muestra]]</f>
        <v>Critica</v>
      </c>
      <c r="BK352">
        <f t="shared" si="1219"/>
        <v>1</v>
      </c>
      <c r="BL352">
        <f t="shared" si="1220"/>
        <v>1</v>
      </c>
      <c r="BM352">
        <f t="shared" si="1221"/>
        <v>1</v>
      </c>
      <c r="BN352">
        <f t="shared" si="1222"/>
        <v>1</v>
      </c>
      <c r="BO352">
        <f t="shared" si="1223"/>
        <v>1</v>
      </c>
      <c r="BP352">
        <f t="shared" si="1224"/>
        <v>1</v>
      </c>
      <c r="BQ352">
        <f t="shared" si="1225"/>
        <v>1</v>
      </c>
      <c r="BR352">
        <f t="shared" si="1226"/>
        <v>1</v>
      </c>
      <c r="BS352">
        <f t="shared" si="1227"/>
        <v>1</v>
      </c>
      <c r="BT352">
        <f t="shared" si="1228"/>
        <v>1</v>
      </c>
      <c r="BU352">
        <f t="shared" si="1229"/>
        <v>1</v>
      </c>
      <c r="BV352">
        <f t="shared" si="1230"/>
        <v>1</v>
      </c>
      <c r="BW352">
        <f t="shared" si="1231"/>
        <v>1</v>
      </c>
      <c r="BX352">
        <f t="shared" si="1232"/>
        <v>1</v>
      </c>
      <c r="BY352">
        <f t="shared" si="1233"/>
        <v>1</v>
      </c>
      <c r="BZ352">
        <f t="shared" si="1234"/>
        <v>1</v>
      </c>
      <c r="CA352">
        <f t="shared" si="1235"/>
        <v>1</v>
      </c>
      <c r="CB352">
        <f t="shared" si="1236"/>
        <v>1</v>
      </c>
      <c r="CC352">
        <f t="shared" si="1237"/>
        <v>1</v>
      </c>
      <c r="CD352">
        <f t="shared" si="1238"/>
        <v>1</v>
      </c>
      <c r="CE352">
        <f t="shared" si="1239"/>
        <v>1</v>
      </c>
      <c r="CF352">
        <f t="shared" si="1240"/>
        <v>1</v>
      </c>
      <c r="CG352">
        <f t="shared" si="1241"/>
        <v>1</v>
      </c>
      <c r="CH352">
        <f t="shared" si="1242"/>
        <v>1</v>
      </c>
      <c r="CI352">
        <f t="shared" si="1243"/>
        <v>1</v>
      </c>
      <c r="CJ352">
        <f t="shared" si="1244"/>
        <v>1</v>
      </c>
      <c r="CK352">
        <f t="shared" si="1245"/>
        <v>1</v>
      </c>
      <c r="CL352">
        <f t="shared" si="1246"/>
        <v>1</v>
      </c>
      <c r="CM352">
        <f t="shared" si="1247"/>
        <v>1</v>
      </c>
      <c r="CN352">
        <f t="shared" si="1248"/>
        <v>1</v>
      </c>
      <c r="CO352">
        <f t="shared" si="1249"/>
        <v>1</v>
      </c>
      <c r="CP352">
        <f t="shared" si="1250"/>
        <v>1</v>
      </c>
      <c r="CQ352">
        <f t="shared" si="1251"/>
        <v>1</v>
      </c>
      <c r="CR352">
        <f t="shared" si="1252"/>
        <v>1</v>
      </c>
      <c r="CS352">
        <f t="shared" si="1253"/>
        <v>1</v>
      </c>
      <c r="CT352">
        <f t="shared" si="1254"/>
        <v>1</v>
      </c>
      <c r="CU352">
        <f t="shared" si="1255"/>
        <v>1</v>
      </c>
      <c r="CV352">
        <f t="shared" si="1256"/>
        <v>1</v>
      </c>
      <c r="CW352">
        <f t="shared" si="1257"/>
        <v>1</v>
      </c>
      <c r="CX352">
        <f t="shared" si="1258"/>
        <v>1</v>
      </c>
      <c r="CY352">
        <f t="shared" si="1259"/>
        <v>0</v>
      </c>
      <c r="CZ352">
        <f t="shared" si="1260"/>
        <v>1</v>
      </c>
      <c r="DA352">
        <f t="shared" si="1261"/>
        <v>1</v>
      </c>
      <c r="DB352">
        <f t="shared" si="1262"/>
        <v>1</v>
      </c>
      <c r="DC352">
        <f t="shared" si="1263"/>
        <v>1</v>
      </c>
      <c r="DD352">
        <f t="shared" si="1264"/>
        <v>1</v>
      </c>
      <c r="DE352">
        <f t="shared" si="1265"/>
        <v>1</v>
      </c>
      <c r="DF352">
        <f t="shared" si="1266"/>
        <v>1</v>
      </c>
      <c r="DG352">
        <f t="shared" si="1267"/>
        <v>1</v>
      </c>
      <c r="DH352" s="7">
        <f t="shared" si="1268"/>
        <v>0.15</v>
      </c>
      <c r="DI352" s="7">
        <f t="shared" si="1269"/>
        <v>0.15</v>
      </c>
      <c r="DJ352" s="7">
        <f t="shared" si="1270"/>
        <v>0.15</v>
      </c>
      <c r="DK352" s="7">
        <f t="shared" si="1271"/>
        <v>0.15</v>
      </c>
      <c r="DL352" s="7">
        <f t="shared" si="1272"/>
        <v>0.3</v>
      </c>
      <c r="DM352" s="7">
        <f t="shared" si="1273"/>
        <v>0.3</v>
      </c>
      <c r="DN352" s="7">
        <f t="shared" si="1274"/>
        <v>0.3</v>
      </c>
      <c r="DO352" s="7">
        <f t="shared" si="1275"/>
        <v>0.3</v>
      </c>
      <c r="DP352" s="7">
        <f>IF(MIN(Data[[#This Row],[¿El agente demuestra escucha activa durante la gestión?6]:[¿El agente parafrasea para confirmar entendimiento?9]])=0,0,30%)</f>
        <v>0.3</v>
      </c>
      <c r="DQ352" s="7">
        <f t="shared" si="1276"/>
        <v>0.3</v>
      </c>
      <c r="DR352" s="7">
        <f t="shared" si="1277"/>
        <v>0.3</v>
      </c>
      <c r="DS352" s="7">
        <f t="shared" si="1278"/>
        <v>0.3</v>
      </c>
      <c r="DT352" s="7">
        <f t="shared" si="1279"/>
        <v>0.3</v>
      </c>
      <c r="DU352" s="7">
        <f>IF(MIN(Data[[#This Row],[¿El agente adapta su comunicación al cliente?11]:[¿El agente utiliza el plural corporativo correctamente?14]])=0,0,30%)</f>
        <v>0.3</v>
      </c>
      <c r="DV352" s="7">
        <f t="shared" si="1280"/>
        <v>0.25</v>
      </c>
      <c r="DW352" s="7">
        <f t="shared" si="1281"/>
        <v>0.25</v>
      </c>
      <c r="DX352" s="7">
        <f t="shared" si="1282"/>
        <v>1</v>
      </c>
      <c r="DY352" s="7">
        <f t="shared" si="1283"/>
        <v>1</v>
      </c>
      <c r="DZ352" s="7">
        <f t="shared" si="1284"/>
        <v>1</v>
      </c>
      <c r="EA352" s="7">
        <f t="shared" si="1285"/>
        <v>1</v>
      </c>
      <c r="EB352" s="7">
        <f t="shared" si="1286"/>
        <v>1</v>
      </c>
      <c r="EC352" s="7">
        <f t="shared" si="1287"/>
        <v>1</v>
      </c>
      <c r="ED352" s="7">
        <f t="shared" si="1288"/>
        <v>1</v>
      </c>
      <c r="EE352" s="7">
        <f t="shared" si="1289"/>
        <v>1</v>
      </c>
      <c r="EF352" s="7">
        <f>IF(SUM(Data[[#This Row],[¿El agente presenta correctamente los beneficios del producto?23]:[¿El agente comunica beneficios emocionales al cliente?24]])=200%,100%,0%)</f>
        <v>1</v>
      </c>
      <c r="EG352" s="7">
        <f t="shared" si="1290"/>
        <v>1</v>
      </c>
      <c r="EH352" s="7">
        <f t="shared" si="1291"/>
        <v>1</v>
      </c>
      <c r="EI352" s="7">
        <f t="shared" si="1292"/>
        <v>1</v>
      </c>
      <c r="EJ352" s="7">
        <f t="shared" si="1293"/>
        <v>1</v>
      </c>
      <c r="EK352" s="7">
        <f t="shared" si="1294"/>
        <v>1</v>
      </c>
      <c r="EL352" s="7">
        <f>+Data[[#This Row],[¿El agente explica los términos y condiciones del servicio?28]]</f>
        <v>1</v>
      </c>
      <c r="EM352" s="7">
        <f t="shared" si="1295"/>
        <v>1</v>
      </c>
      <c r="EN352" s="7">
        <f>+Data[[#This Row],[¿El agente identifica correctamente la solicitud del cliente? 2]]</f>
        <v>1</v>
      </c>
      <c r="EO352" s="7">
        <f t="shared" si="1296"/>
        <v>1</v>
      </c>
      <c r="EP352" s="7">
        <f t="shared" si="1297"/>
        <v>1</v>
      </c>
      <c r="EQ352" s="7">
        <f t="shared" si="1298"/>
        <v>1</v>
      </c>
      <c r="ER352" s="7">
        <f t="shared" si="1299"/>
        <v>1</v>
      </c>
      <c r="ES352" s="7">
        <f t="shared" si="1300"/>
        <v>1</v>
      </c>
      <c r="ET352" s="7">
        <f t="shared" si="1301"/>
        <v>1</v>
      </c>
      <c r="EU352" s="7">
        <f t="shared" si="1302"/>
        <v>1</v>
      </c>
      <c r="EV352" s="7">
        <f t="shared" si="1303"/>
        <v>1</v>
      </c>
      <c r="EW352" s="7">
        <f t="shared" si="1304"/>
        <v>1</v>
      </c>
      <c r="EX352" s="7">
        <f t="shared" si="1305"/>
        <v>1</v>
      </c>
      <c r="EY352" s="7">
        <f t="shared" si="1306"/>
        <v>1</v>
      </c>
      <c r="EZ352" s="7">
        <f t="shared" si="1307"/>
        <v>1</v>
      </c>
      <c r="FA352" s="7">
        <f t="shared" si="1308"/>
        <v>1</v>
      </c>
      <c r="FB352" s="7">
        <f t="shared" si="1309"/>
        <v>1</v>
      </c>
      <c r="FC352" s="7">
        <f t="shared" si="1310"/>
        <v>1</v>
      </c>
      <c r="FD352" s="7">
        <f t="shared" si="1311"/>
        <v>1</v>
      </c>
      <c r="FE352" s="7">
        <f t="shared" si="1312"/>
        <v>1</v>
      </c>
      <c r="FF352" s="7">
        <f t="shared" si="1313"/>
        <v>1</v>
      </c>
      <c r="FG352" s="7">
        <f t="shared" si="1314"/>
        <v>1</v>
      </c>
      <c r="FH352" s="7">
        <f t="shared" si="1315"/>
        <v>1</v>
      </c>
      <c r="FI352" s="7">
        <f t="shared" si="1316"/>
        <v>1</v>
      </c>
      <c r="FJ352" s="7">
        <f t="shared" si="1317"/>
        <v>1</v>
      </c>
      <c r="FK352" s="7">
        <f t="shared" si="1318"/>
        <v>1</v>
      </c>
      <c r="FL352" s="7">
        <f>+Data[[#This Row],[¿El agente gestiona la oferta según la campaña vigente?48]]</f>
        <v>1</v>
      </c>
      <c r="FM352" s="7">
        <f t="shared" si="1319"/>
        <v>0</v>
      </c>
      <c r="FN352" s="7">
        <f t="shared" si="1320"/>
        <v>1</v>
      </c>
      <c r="FO352" s="7">
        <f t="shared" si="1321"/>
        <v>1</v>
      </c>
      <c r="FP352" s="7">
        <f t="shared" si="1322"/>
        <v>0</v>
      </c>
      <c r="FQ352" s="7">
        <f t="shared" si="1323"/>
        <v>1</v>
      </c>
      <c r="FR352" s="7">
        <f>+Data[[#This Row],[¿El agente registra correctamente todas las interacciones?52]]</f>
        <v>1</v>
      </c>
      <c r="FS352" s="7">
        <f t="shared" si="1324"/>
        <v>0</v>
      </c>
      <c r="FT352" s="7">
        <f t="shared" si="1325"/>
        <v>1</v>
      </c>
      <c r="FU352" s="7">
        <f>+Data[[#This Row],[¿El agente confirma la titularidad del cliente adecuadamente?53]]</f>
        <v>1</v>
      </c>
      <c r="FV352" s="242">
        <f t="shared" si="1326"/>
        <v>1</v>
      </c>
      <c r="FW352" s="242">
        <f t="shared" si="1327"/>
        <v>1</v>
      </c>
      <c r="FX352" s="7">
        <f t="shared" si="1328"/>
        <v>1</v>
      </c>
      <c r="FY352" s="242">
        <f t="shared" si="1329"/>
        <v>1</v>
      </c>
      <c r="FZ352" s="7">
        <f>+Data[[#This Row],[¿El agente evita compartir información sensible?56]]</f>
        <v>1</v>
      </c>
      <c r="GA352" s="7">
        <f t="shared" si="1330"/>
        <v>1</v>
      </c>
      <c r="GB352" s="7">
        <f t="shared" si="1331"/>
        <v>0.1</v>
      </c>
      <c r="GC352" s="7">
        <f t="shared" si="1332"/>
        <v>0.3</v>
      </c>
      <c r="GD352" s="234">
        <f t="shared" si="1333"/>
        <v>0</v>
      </c>
      <c r="GE352" s="234">
        <f t="shared" si="1334"/>
        <v>0.3</v>
      </c>
      <c r="GF352" s="7">
        <f t="shared" si="1335"/>
        <v>0.7</v>
      </c>
      <c r="GG352">
        <f>1</f>
        <v>1</v>
      </c>
      <c r="GH352">
        <f t="shared" si="1336"/>
        <v>1</v>
      </c>
      <c r="GI352" t="str">
        <f t="shared" si="1337"/>
        <v/>
      </c>
      <c r="GJ352" t="str">
        <f t="shared" si="1338"/>
        <v/>
      </c>
      <c r="GK352" t="str">
        <f t="shared" si="1339"/>
        <v/>
      </c>
      <c r="GN352" t="str">
        <f t="shared" si="1340"/>
        <v/>
      </c>
      <c r="GO352" t="str">
        <f t="shared" si="1341"/>
        <v/>
      </c>
      <c r="GP352" t="str">
        <f t="shared" si="1342"/>
        <v/>
      </c>
      <c r="GQ352" t="str">
        <f t="shared" si="1343"/>
        <v/>
      </c>
      <c r="GR352" t="str">
        <f t="shared" si="1344"/>
        <v/>
      </c>
      <c r="GS352" t="str">
        <f t="shared" si="1345"/>
        <v/>
      </c>
      <c r="GT352" t="str">
        <f t="shared" si="1346"/>
        <v/>
      </c>
      <c r="GU352" t="e">
        <f>IF(#REF!="No",#REF!,"")</f>
        <v>#REF!</v>
      </c>
      <c r="GV352" t="str">
        <f t="shared" si="1347"/>
        <v/>
      </c>
      <c r="GW352" t="str">
        <f t="shared" si="1348"/>
        <v/>
      </c>
      <c r="GX352" t="str">
        <f t="shared" si="1349"/>
        <v/>
      </c>
      <c r="GY352" t="str">
        <f t="shared" si="1350"/>
        <v/>
      </c>
      <c r="GZ352" t="str">
        <f t="shared" si="1351"/>
        <v/>
      </c>
      <c r="HA352" t="str">
        <f t="shared" si="1352"/>
        <v/>
      </c>
      <c r="HB352" t="str">
        <f t="shared" si="1353"/>
        <v/>
      </c>
      <c r="HC352" t="str">
        <f t="shared" si="1354"/>
        <v/>
      </c>
      <c r="HD352" t="str">
        <f t="shared" si="1355"/>
        <v/>
      </c>
      <c r="HE352" t="str">
        <f t="shared" si="1356"/>
        <v/>
      </c>
      <c r="HF352" t="str">
        <f t="shared" si="1357"/>
        <v/>
      </c>
      <c r="HG352" t="str">
        <f t="shared" si="1358"/>
        <v/>
      </c>
      <c r="HH352" t="str">
        <f t="shared" si="1359"/>
        <v/>
      </c>
      <c r="HI352" t="str">
        <f t="shared" si="1360"/>
        <v/>
      </c>
      <c r="HJ352" t="str">
        <f t="shared" si="1361"/>
        <v/>
      </c>
      <c r="HK352" t="str">
        <f t="shared" si="1362"/>
        <v/>
      </c>
      <c r="HL352" t="str">
        <f t="shared" si="1363"/>
        <v/>
      </c>
      <c r="HM352" t="str">
        <f t="shared" si="1364"/>
        <v/>
      </c>
      <c r="HN352" t="str">
        <f t="shared" si="1365"/>
        <v/>
      </c>
      <c r="HO352" t="str">
        <f t="shared" si="1366"/>
        <v/>
      </c>
      <c r="HP352" t="str">
        <f t="shared" si="1367"/>
        <v/>
      </c>
      <c r="HQ352" t="e">
        <f>IF(#REF!="No",#REF!,"")</f>
        <v>#REF!</v>
      </c>
      <c r="HR352" t="e">
        <f>IF(#REF!="No",#REF!,"")</f>
        <v>#REF!</v>
      </c>
      <c r="HS352" t="str">
        <f t="shared" si="1368"/>
        <v/>
      </c>
      <c r="HT352" t="str">
        <f t="shared" si="1369"/>
        <v/>
      </c>
      <c r="HU352" t="str">
        <f t="shared" si="1370"/>
        <v/>
      </c>
      <c r="HV352" t="str">
        <f t="shared" si="1371"/>
        <v/>
      </c>
      <c r="HW352" t="str">
        <f t="shared" si="1372"/>
        <v/>
      </c>
      <c r="HX352" t="str">
        <f t="shared" si="1373"/>
        <v/>
      </c>
      <c r="HY352" t="str">
        <f t="shared" si="1374"/>
        <v/>
      </c>
      <c r="HZ352" t="str">
        <f t="shared" si="1375"/>
        <v xml:space="preserve">¿El agente solicita coordenadas cuando es necesario? </v>
      </c>
      <c r="IA352" t="str">
        <f t="shared" si="1376"/>
        <v/>
      </c>
      <c r="IB352" t="str">
        <f t="shared" si="1377"/>
        <v/>
      </c>
      <c r="IC352" t="str">
        <f t="shared" si="1378"/>
        <v/>
      </c>
      <c r="ID352" t="str">
        <f t="shared" si="1379"/>
        <v/>
      </c>
      <c r="IE352" t="str">
        <f t="shared" si="1380"/>
        <v/>
      </c>
      <c r="IF352" t="str">
        <f t="shared" si="1381"/>
        <v/>
      </c>
      <c r="IG352" t="str">
        <f t="shared" si="1382"/>
        <v/>
      </c>
      <c r="IH352" t="str">
        <f>A352&amp;" "&amp;F352&amp;" "&amp;Data[[#This Row],[mes]]</f>
        <v>Ruby Yirelis Arauz Rodriguez Outbound jul-26</v>
      </c>
      <c r="II352">
        <f t="shared" si="1218"/>
        <v>1</v>
      </c>
      <c r="IJ352">
        <f t="shared" si="1383"/>
        <v>1</v>
      </c>
      <c r="IK352">
        <f>IF(Data[[#This Row],[Muestra Critica]]&gt;0,Data[[#This Row],[Muestra Critica]],"")</f>
        <v>1</v>
      </c>
      <c r="IL352">
        <f>IF(IK352="","",COUNTIF($IK$3:$IK768,IK352))</f>
        <v>397</v>
      </c>
      <c r="IM352">
        <f t="shared" si="1384"/>
        <v>0</v>
      </c>
      <c r="IN352" t="str">
        <f t="shared" si="1217"/>
        <v>jul-26</v>
      </c>
      <c r="IS352" t="str">
        <f ca="1">IFERROR(_xlfn.XLOOKUP(A:A,HC!B:B,HC!E:E,,0),0)</f>
        <v>&gt; 60 dias</v>
      </c>
    </row>
    <row r="353" spans="1:253" ht="15.5">
      <c r="A353" s="235" t="s">
        <v>295</v>
      </c>
      <c r="B353" s="235">
        <v>63729240</v>
      </c>
      <c r="C353" s="236">
        <v>46209</v>
      </c>
      <c r="D353" s="235" t="s">
        <v>441</v>
      </c>
      <c r="E353" s="205" t="s">
        <v>433</v>
      </c>
      <c r="F353" s="235" t="s">
        <v>32</v>
      </c>
      <c r="G353" s="235" t="s">
        <v>436</v>
      </c>
      <c r="H353" s="235" t="s">
        <v>530</v>
      </c>
      <c r="I353" s="237" t="s">
        <v>447</v>
      </c>
      <c r="J353" s="78" t="s">
        <v>33</v>
      </c>
      <c r="K353" s="78" t="s">
        <v>33</v>
      </c>
      <c r="L353" s="78" t="s">
        <v>33</v>
      </c>
      <c r="M353" s="78" t="s">
        <v>33</v>
      </c>
      <c r="N353" s="78" t="s">
        <v>33</v>
      </c>
      <c r="O353" s="78" t="s">
        <v>33</v>
      </c>
      <c r="P353" s="78" t="s">
        <v>33</v>
      </c>
      <c r="Q353" s="78" t="s">
        <v>33</v>
      </c>
      <c r="R353" s="78" t="s">
        <v>33</v>
      </c>
      <c r="S353" s="78" t="s">
        <v>33</v>
      </c>
      <c r="T353" s="78" t="s">
        <v>33</v>
      </c>
      <c r="U353" s="78" t="s">
        <v>33</v>
      </c>
      <c r="V353" s="78" t="s">
        <v>33</v>
      </c>
      <c r="W353" s="78" t="s">
        <v>33</v>
      </c>
      <c r="X353" s="78" t="s">
        <v>33</v>
      </c>
      <c r="Y353" t="s">
        <v>33</v>
      </c>
      <c r="Z353" t="s">
        <v>33</v>
      </c>
      <c r="AA353" t="s">
        <v>33</v>
      </c>
      <c r="AB353" t="s">
        <v>33</v>
      </c>
      <c r="AC353" t="s">
        <v>33</v>
      </c>
      <c r="AD353" t="s">
        <v>33</v>
      </c>
      <c r="AE353" t="s">
        <v>33</v>
      </c>
      <c r="AF353" t="s">
        <v>33</v>
      </c>
      <c r="AG353" t="s">
        <v>33</v>
      </c>
      <c r="AH353" t="s">
        <v>33</v>
      </c>
      <c r="AI353" t="s">
        <v>33</v>
      </c>
      <c r="AJ353" t="s">
        <v>33</v>
      </c>
      <c r="AK353" t="s">
        <v>33</v>
      </c>
      <c r="AL353" t="s">
        <v>33</v>
      </c>
      <c r="AM353" t="s">
        <v>33</v>
      </c>
      <c r="AN353" t="s">
        <v>33</v>
      </c>
      <c r="AO353" t="s">
        <v>33</v>
      </c>
      <c r="AP353" t="s">
        <v>33</v>
      </c>
      <c r="AQ353" s="169" t="s">
        <v>33</v>
      </c>
      <c r="AR353" t="s">
        <v>33</v>
      </c>
      <c r="AS353" t="s">
        <v>34</v>
      </c>
      <c r="AT353" t="s">
        <v>33</v>
      </c>
      <c r="AU353" t="s">
        <v>33</v>
      </c>
      <c r="AV353" t="s">
        <v>33</v>
      </c>
      <c r="AW353" t="s">
        <v>34</v>
      </c>
      <c r="AX353" t="s">
        <v>33</v>
      </c>
      <c r="AY353" t="s">
        <v>34</v>
      </c>
      <c r="AZ353" t="s">
        <v>33</v>
      </c>
      <c r="BA353" t="s">
        <v>33</v>
      </c>
      <c r="BB353" t="s">
        <v>33</v>
      </c>
      <c r="BC353" t="s">
        <v>33</v>
      </c>
      <c r="BD353" t="s">
        <v>33</v>
      </c>
      <c r="BE353" t="s">
        <v>33</v>
      </c>
      <c r="BF353" t="s">
        <v>33</v>
      </c>
      <c r="BH353" s="233" t="str">
        <f>Data[[#This Row],[Tipo de Muestra]]</f>
        <v>Critica</v>
      </c>
      <c r="BK353">
        <f t="shared" si="1219"/>
        <v>1</v>
      </c>
      <c r="BL353">
        <f t="shared" si="1220"/>
        <v>1</v>
      </c>
      <c r="BM353">
        <f t="shared" si="1221"/>
        <v>1</v>
      </c>
      <c r="BN353">
        <f t="shared" si="1222"/>
        <v>1</v>
      </c>
      <c r="BO353">
        <f t="shared" si="1223"/>
        <v>1</v>
      </c>
      <c r="BP353">
        <f t="shared" si="1224"/>
        <v>1</v>
      </c>
      <c r="BQ353">
        <f t="shared" si="1225"/>
        <v>1</v>
      </c>
      <c r="BR353">
        <f t="shared" si="1226"/>
        <v>1</v>
      </c>
      <c r="BS353">
        <f t="shared" si="1227"/>
        <v>1</v>
      </c>
      <c r="BT353">
        <f t="shared" si="1228"/>
        <v>1</v>
      </c>
      <c r="BU353">
        <f t="shared" si="1229"/>
        <v>1</v>
      </c>
      <c r="BV353">
        <f t="shared" si="1230"/>
        <v>1</v>
      </c>
      <c r="BW353">
        <f t="shared" si="1231"/>
        <v>1</v>
      </c>
      <c r="BX353">
        <f t="shared" si="1232"/>
        <v>1</v>
      </c>
      <c r="BY353">
        <f t="shared" si="1233"/>
        <v>1</v>
      </c>
      <c r="BZ353">
        <f t="shared" si="1234"/>
        <v>1</v>
      </c>
      <c r="CA353">
        <f t="shared" si="1235"/>
        <v>1</v>
      </c>
      <c r="CB353">
        <f t="shared" si="1236"/>
        <v>1</v>
      </c>
      <c r="CC353">
        <f t="shared" si="1237"/>
        <v>1</v>
      </c>
      <c r="CD353">
        <f t="shared" si="1238"/>
        <v>1</v>
      </c>
      <c r="CE353">
        <f t="shared" si="1239"/>
        <v>1</v>
      </c>
      <c r="CF353">
        <f t="shared" si="1240"/>
        <v>1</v>
      </c>
      <c r="CG353">
        <f t="shared" si="1241"/>
        <v>1</v>
      </c>
      <c r="CH353">
        <f t="shared" si="1242"/>
        <v>1</v>
      </c>
      <c r="CI353">
        <f t="shared" si="1243"/>
        <v>1</v>
      </c>
      <c r="CJ353">
        <f t="shared" si="1244"/>
        <v>1</v>
      </c>
      <c r="CK353">
        <f t="shared" si="1245"/>
        <v>1</v>
      </c>
      <c r="CL353">
        <f t="shared" si="1246"/>
        <v>1</v>
      </c>
      <c r="CM353">
        <f t="shared" si="1247"/>
        <v>1</v>
      </c>
      <c r="CN353">
        <f t="shared" si="1248"/>
        <v>1</v>
      </c>
      <c r="CO353">
        <f t="shared" si="1249"/>
        <v>1</v>
      </c>
      <c r="CP353">
        <f t="shared" si="1250"/>
        <v>1</v>
      </c>
      <c r="CQ353">
        <f t="shared" si="1251"/>
        <v>1</v>
      </c>
      <c r="CR353">
        <f t="shared" si="1252"/>
        <v>1</v>
      </c>
      <c r="CS353">
        <f t="shared" si="1253"/>
        <v>0</v>
      </c>
      <c r="CT353">
        <f t="shared" si="1254"/>
        <v>1</v>
      </c>
      <c r="CU353">
        <f t="shared" si="1255"/>
        <v>1</v>
      </c>
      <c r="CV353">
        <f t="shared" si="1256"/>
        <v>1</v>
      </c>
      <c r="CW353">
        <f t="shared" si="1257"/>
        <v>0</v>
      </c>
      <c r="CX353">
        <f t="shared" si="1258"/>
        <v>1</v>
      </c>
      <c r="CY353">
        <f t="shared" si="1259"/>
        <v>0</v>
      </c>
      <c r="CZ353">
        <f t="shared" si="1260"/>
        <v>1</v>
      </c>
      <c r="DA353">
        <f t="shared" si="1261"/>
        <v>1</v>
      </c>
      <c r="DB353">
        <f t="shared" si="1262"/>
        <v>1</v>
      </c>
      <c r="DC353">
        <f t="shared" si="1263"/>
        <v>1</v>
      </c>
      <c r="DD353">
        <f t="shared" si="1264"/>
        <v>1</v>
      </c>
      <c r="DE353">
        <f t="shared" si="1265"/>
        <v>1</v>
      </c>
      <c r="DF353">
        <f t="shared" si="1266"/>
        <v>1</v>
      </c>
      <c r="DG353">
        <f t="shared" si="1267"/>
        <v>1</v>
      </c>
      <c r="DH353" s="7">
        <f t="shared" si="1268"/>
        <v>0.15</v>
      </c>
      <c r="DI353" s="7">
        <f t="shared" si="1269"/>
        <v>0.15</v>
      </c>
      <c r="DJ353" s="7">
        <f t="shared" si="1270"/>
        <v>0.15</v>
      </c>
      <c r="DK353" s="7">
        <f t="shared" si="1271"/>
        <v>0.15</v>
      </c>
      <c r="DL353" s="7">
        <f t="shared" si="1272"/>
        <v>0.3</v>
      </c>
      <c r="DM353" s="7">
        <f t="shared" si="1273"/>
        <v>0.3</v>
      </c>
      <c r="DN353" s="7">
        <f t="shared" si="1274"/>
        <v>0.3</v>
      </c>
      <c r="DO353" s="7">
        <f t="shared" si="1275"/>
        <v>0.3</v>
      </c>
      <c r="DP353" s="7">
        <f>IF(MIN(Data[[#This Row],[¿El agente demuestra escucha activa durante la gestión?6]:[¿El agente parafrasea para confirmar entendimiento?9]])=0,0,30%)</f>
        <v>0.3</v>
      </c>
      <c r="DQ353" s="7">
        <f t="shared" si="1276"/>
        <v>0.3</v>
      </c>
      <c r="DR353" s="7">
        <f t="shared" si="1277"/>
        <v>0.3</v>
      </c>
      <c r="DS353" s="7">
        <f t="shared" si="1278"/>
        <v>0.3</v>
      </c>
      <c r="DT353" s="7">
        <f t="shared" si="1279"/>
        <v>0.3</v>
      </c>
      <c r="DU353" s="7">
        <f>IF(MIN(Data[[#This Row],[¿El agente adapta su comunicación al cliente?11]:[¿El agente utiliza el plural corporativo correctamente?14]])=0,0,30%)</f>
        <v>0.3</v>
      </c>
      <c r="DV353" s="7">
        <f t="shared" si="1280"/>
        <v>0.25</v>
      </c>
      <c r="DW353" s="7">
        <f t="shared" si="1281"/>
        <v>0.25</v>
      </c>
      <c r="DX353" s="7">
        <f t="shared" si="1282"/>
        <v>1</v>
      </c>
      <c r="DY353" s="7">
        <f t="shared" si="1283"/>
        <v>1</v>
      </c>
      <c r="DZ353" s="7">
        <f t="shared" si="1284"/>
        <v>1</v>
      </c>
      <c r="EA353" s="7">
        <f t="shared" si="1285"/>
        <v>1</v>
      </c>
      <c r="EB353" s="7">
        <f t="shared" si="1286"/>
        <v>1</v>
      </c>
      <c r="EC353" s="7">
        <f t="shared" si="1287"/>
        <v>1</v>
      </c>
      <c r="ED353" s="7">
        <f t="shared" si="1288"/>
        <v>1</v>
      </c>
      <c r="EE353" s="7">
        <f t="shared" si="1289"/>
        <v>1</v>
      </c>
      <c r="EF353" s="7">
        <f>IF(SUM(Data[[#This Row],[¿El agente presenta correctamente los beneficios del producto?23]:[¿El agente comunica beneficios emocionales al cliente?24]])=200%,100%,0%)</f>
        <v>1</v>
      </c>
      <c r="EG353" s="7">
        <f t="shared" si="1290"/>
        <v>1</v>
      </c>
      <c r="EH353" s="7">
        <f t="shared" si="1291"/>
        <v>1</v>
      </c>
      <c r="EI353" s="7">
        <f t="shared" si="1292"/>
        <v>1</v>
      </c>
      <c r="EJ353" s="7">
        <f t="shared" si="1293"/>
        <v>1</v>
      </c>
      <c r="EK353" s="7">
        <f t="shared" si="1294"/>
        <v>1</v>
      </c>
      <c r="EL353" s="7">
        <f>+Data[[#This Row],[¿El agente explica los términos y condiciones del servicio?28]]</f>
        <v>1</v>
      </c>
      <c r="EM353" s="7">
        <f t="shared" si="1295"/>
        <v>1</v>
      </c>
      <c r="EN353" s="7">
        <f>+Data[[#This Row],[¿El agente identifica correctamente la solicitud del cliente? 2]]</f>
        <v>1</v>
      </c>
      <c r="EO353" s="7">
        <f t="shared" si="1296"/>
        <v>1</v>
      </c>
      <c r="EP353" s="7">
        <f t="shared" si="1297"/>
        <v>1</v>
      </c>
      <c r="EQ353" s="7">
        <f t="shared" si="1298"/>
        <v>1</v>
      </c>
      <c r="ER353" s="7">
        <f t="shared" si="1299"/>
        <v>1</v>
      </c>
      <c r="ES353" s="7">
        <f t="shared" si="1300"/>
        <v>1</v>
      </c>
      <c r="ET353" s="7">
        <f t="shared" si="1301"/>
        <v>1</v>
      </c>
      <c r="EU353" s="7">
        <f t="shared" si="1302"/>
        <v>1</v>
      </c>
      <c r="EV353" s="7">
        <f t="shared" si="1303"/>
        <v>1</v>
      </c>
      <c r="EW353" s="7">
        <f t="shared" si="1304"/>
        <v>1</v>
      </c>
      <c r="EX353" s="7">
        <f t="shared" si="1305"/>
        <v>1</v>
      </c>
      <c r="EY353" s="7">
        <f t="shared" si="1306"/>
        <v>1</v>
      </c>
      <c r="EZ353" s="7">
        <f t="shared" si="1307"/>
        <v>1</v>
      </c>
      <c r="FA353" s="7">
        <f t="shared" si="1308"/>
        <v>1</v>
      </c>
      <c r="FB353" s="7">
        <f t="shared" si="1309"/>
        <v>1</v>
      </c>
      <c r="FC353" s="7">
        <f t="shared" si="1310"/>
        <v>1</v>
      </c>
      <c r="FD353" s="7">
        <f t="shared" si="1311"/>
        <v>1</v>
      </c>
      <c r="FE353" s="7">
        <f t="shared" si="1312"/>
        <v>0</v>
      </c>
      <c r="FF353" s="7">
        <f t="shared" si="1313"/>
        <v>1</v>
      </c>
      <c r="FG353" s="7">
        <f t="shared" si="1314"/>
        <v>1</v>
      </c>
      <c r="FH353" s="7">
        <f t="shared" si="1315"/>
        <v>1</v>
      </c>
      <c r="FI353" s="7">
        <f t="shared" si="1316"/>
        <v>0</v>
      </c>
      <c r="FJ353" s="7">
        <f t="shared" si="1317"/>
        <v>0</v>
      </c>
      <c r="FK353" s="7">
        <f t="shared" si="1318"/>
        <v>1</v>
      </c>
      <c r="FL353" s="7">
        <f>+Data[[#This Row],[¿El agente gestiona la oferta según la campaña vigente?48]]</f>
        <v>1</v>
      </c>
      <c r="FM353" s="7">
        <f t="shared" si="1319"/>
        <v>0</v>
      </c>
      <c r="FN353" s="7">
        <f t="shared" si="1320"/>
        <v>1</v>
      </c>
      <c r="FO353" s="7">
        <f t="shared" si="1321"/>
        <v>1</v>
      </c>
      <c r="FP353" s="7">
        <f t="shared" si="1322"/>
        <v>0</v>
      </c>
      <c r="FQ353" s="7">
        <f t="shared" si="1323"/>
        <v>1</v>
      </c>
      <c r="FR353" s="7">
        <f>+Data[[#This Row],[¿El agente registra correctamente todas las interacciones?52]]</f>
        <v>1</v>
      </c>
      <c r="FS353" s="7">
        <f t="shared" si="1324"/>
        <v>0</v>
      </c>
      <c r="FT353" s="7">
        <f t="shared" si="1325"/>
        <v>1</v>
      </c>
      <c r="FU353" s="7">
        <f>+Data[[#This Row],[¿El agente confirma la titularidad del cliente adecuadamente?53]]</f>
        <v>1</v>
      </c>
      <c r="FV353" s="242">
        <f t="shared" si="1326"/>
        <v>1</v>
      </c>
      <c r="FW353" s="242">
        <f t="shared" si="1327"/>
        <v>1</v>
      </c>
      <c r="FX353" s="7">
        <f t="shared" si="1328"/>
        <v>1</v>
      </c>
      <c r="FY353" s="242">
        <f t="shared" si="1329"/>
        <v>1</v>
      </c>
      <c r="FZ353" s="7">
        <f>+Data[[#This Row],[¿El agente evita compartir información sensible?56]]</f>
        <v>1</v>
      </c>
      <c r="GA353" s="7">
        <f t="shared" si="1330"/>
        <v>1</v>
      </c>
      <c r="GB353" s="7">
        <f t="shared" si="1331"/>
        <v>0.1</v>
      </c>
      <c r="GC353" s="7">
        <f t="shared" si="1332"/>
        <v>0.3</v>
      </c>
      <c r="GD353" s="234">
        <f t="shared" si="1333"/>
        <v>0</v>
      </c>
      <c r="GE353" s="234">
        <f t="shared" si="1334"/>
        <v>0.3</v>
      </c>
      <c r="GF353" s="7">
        <f t="shared" si="1335"/>
        <v>0.7</v>
      </c>
      <c r="GG353">
        <f>1</f>
        <v>1</v>
      </c>
      <c r="GH353">
        <f t="shared" si="1336"/>
        <v>1</v>
      </c>
      <c r="GI353" t="str">
        <f t="shared" si="1337"/>
        <v/>
      </c>
      <c r="GJ353" t="str">
        <f t="shared" si="1338"/>
        <v/>
      </c>
      <c r="GK353" t="str">
        <f t="shared" si="1339"/>
        <v/>
      </c>
      <c r="GN353" t="str">
        <f t="shared" si="1340"/>
        <v/>
      </c>
      <c r="GO353" t="str">
        <f t="shared" si="1341"/>
        <v/>
      </c>
      <c r="GP353" t="str">
        <f t="shared" si="1342"/>
        <v/>
      </c>
      <c r="GQ353" t="str">
        <f t="shared" si="1343"/>
        <v/>
      </c>
      <c r="GR353" t="str">
        <f t="shared" si="1344"/>
        <v/>
      </c>
      <c r="GS353" t="str">
        <f t="shared" si="1345"/>
        <v/>
      </c>
      <c r="GT353" t="str">
        <f t="shared" si="1346"/>
        <v/>
      </c>
      <c r="GU353" t="e">
        <f>IF(#REF!="No",#REF!,"")</f>
        <v>#REF!</v>
      </c>
      <c r="GV353" t="str">
        <f t="shared" si="1347"/>
        <v/>
      </c>
      <c r="GW353" t="str">
        <f t="shared" si="1348"/>
        <v/>
      </c>
      <c r="GX353" t="str">
        <f t="shared" si="1349"/>
        <v/>
      </c>
      <c r="GY353" t="str">
        <f t="shared" si="1350"/>
        <v/>
      </c>
      <c r="GZ353" t="str">
        <f t="shared" si="1351"/>
        <v/>
      </c>
      <c r="HA353" t="str">
        <f t="shared" si="1352"/>
        <v/>
      </c>
      <c r="HB353" t="str">
        <f t="shared" si="1353"/>
        <v/>
      </c>
      <c r="HC353" t="str">
        <f t="shared" si="1354"/>
        <v/>
      </c>
      <c r="HD353" t="str">
        <f t="shared" si="1355"/>
        <v/>
      </c>
      <c r="HE353" t="str">
        <f t="shared" si="1356"/>
        <v/>
      </c>
      <c r="HF353" t="str">
        <f t="shared" si="1357"/>
        <v/>
      </c>
      <c r="HG353" t="str">
        <f t="shared" si="1358"/>
        <v/>
      </c>
      <c r="HH353" t="str">
        <f t="shared" si="1359"/>
        <v/>
      </c>
      <c r="HI353" t="str">
        <f t="shared" si="1360"/>
        <v/>
      </c>
      <c r="HJ353" t="str">
        <f t="shared" si="1361"/>
        <v/>
      </c>
      <c r="HK353" t="str">
        <f t="shared" si="1362"/>
        <v/>
      </c>
      <c r="HL353" t="str">
        <f t="shared" si="1363"/>
        <v/>
      </c>
      <c r="HM353" t="str">
        <f t="shared" si="1364"/>
        <v/>
      </c>
      <c r="HN353" t="str">
        <f t="shared" si="1365"/>
        <v/>
      </c>
      <c r="HO353" t="str">
        <f t="shared" si="1366"/>
        <v/>
      </c>
      <c r="HP353" t="str">
        <f t="shared" si="1367"/>
        <v/>
      </c>
      <c r="HQ353" t="e">
        <f>IF(#REF!="No",#REF!,"")</f>
        <v>#REF!</v>
      </c>
      <c r="HR353" t="e">
        <f>IF(#REF!="No",#REF!,"")</f>
        <v>#REF!</v>
      </c>
      <c r="HS353" t="str">
        <f t="shared" si="1368"/>
        <v/>
      </c>
      <c r="HT353" t="str">
        <f t="shared" si="1369"/>
        <v xml:space="preserve">¿El agente realiza venta cruzada cuando corresponde? </v>
      </c>
      <c r="HU353" t="str">
        <f t="shared" si="1370"/>
        <v/>
      </c>
      <c r="HV353" t="str">
        <f t="shared" si="1371"/>
        <v/>
      </c>
      <c r="HW353" t="str">
        <f t="shared" si="1372"/>
        <v/>
      </c>
      <c r="HX353" t="str">
        <f t="shared" si="1373"/>
        <v xml:space="preserve">¿El agente maneja correctamente las objeciones del cliente? </v>
      </c>
      <c r="HY353" t="str">
        <f t="shared" si="1374"/>
        <v/>
      </c>
      <c r="HZ353" t="str">
        <f t="shared" si="1375"/>
        <v xml:space="preserve">¿El agente solicita coordenadas cuando es necesario? </v>
      </c>
      <c r="IA353" t="str">
        <f t="shared" si="1376"/>
        <v/>
      </c>
      <c r="IB353" t="str">
        <f t="shared" si="1377"/>
        <v/>
      </c>
      <c r="IC353" t="str">
        <f t="shared" si="1378"/>
        <v/>
      </c>
      <c r="ID353" t="str">
        <f t="shared" si="1379"/>
        <v/>
      </c>
      <c r="IE353" t="str">
        <f t="shared" si="1380"/>
        <v/>
      </c>
      <c r="IF353" t="str">
        <f t="shared" si="1381"/>
        <v/>
      </c>
      <c r="IG353" t="str">
        <f t="shared" si="1382"/>
        <v/>
      </c>
      <c r="IH353" t="str">
        <f>A353&amp;" "&amp;F353&amp;" "&amp;Data[[#This Row],[mes]]</f>
        <v>Emily Nicolle Trejos Alvarado Outbound jul-26</v>
      </c>
      <c r="II353">
        <f t="shared" si="1218"/>
        <v>1</v>
      </c>
      <c r="IJ353">
        <f t="shared" si="1383"/>
        <v>1</v>
      </c>
      <c r="IK353">
        <f>IF(Data[[#This Row],[Muestra Critica]]&gt;0,Data[[#This Row],[Muestra Critica]],"")</f>
        <v>1</v>
      </c>
      <c r="IL353">
        <f>IF(IK353="","",COUNTIF($IK$3:$IK769,IK353))</f>
        <v>397</v>
      </c>
      <c r="IM353">
        <f t="shared" si="1384"/>
        <v>0</v>
      </c>
      <c r="IN353" t="str">
        <f t="shared" si="1217"/>
        <v>jul-26</v>
      </c>
      <c r="IS353" t="str">
        <f ca="1">IFERROR(_xlfn.XLOOKUP(A:A,HC!B:B,HC!E:E,,0),0)</f>
        <v>&gt; 60 dias</v>
      </c>
    </row>
    <row r="354" spans="1:253" ht="15.5">
      <c r="A354" s="235" t="s">
        <v>296</v>
      </c>
      <c r="B354" s="235">
        <v>67519090</v>
      </c>
      <c r="C354" s="236">
        <v>46209</v>
      </c>
      <c r="D354" s="235" t="s">
        <v>441</v>
      </c>
      <c r="E354" s="205" t="s">
        <v>433</v>
      </c>
      <c r="F354" s="235" t="s">
        <v>32</v>
      </c>
      <c r="G354" s="235" t="s">
        <v>436</v>
      </c>
      <c r="H354" s="235" t="s">
        <v>530</v>
      </c>
      <c r="I354" s="237" t="s">
        <v>447</v>
      </c>
      <c r="J354" s="78" t="s">
        <v>33</v>
      </c>
      <c r="K354" s="78" t="s">
        <v>33</v>
      </c>
      <c r="L354" s="78" t="s">
        <v>33</v>
      </c>
      <c r="M354" s="78" t="s">
        <v>33</v>
      </c>
      <c r="N354" s="78" t="s">
        <v>33</v>
      </c>
      <c r="O354" s="78" t="s">
        <v>33</v>
      </c>
      <c r="P354" s="78" t="s">
        <v>33</v>
      </c>
      <c r="Q354" s="78" t="s">
        <v>33</v>
      </c>
      <c r="R354" s="78" t="s">
        <v>33</v>
      </c>
      <c r="S354" s="78" t="s">
        <v>33</v>
      </c>
      <c r="T354" s="78" t="s">
        <v>33</v>
      </c>
      <c r="U354" s="78" t="s">
        <v>33</v>
      </c>
      <c r="V354" s="78" t="s">
        <v>33</v>
      </c>
      <c r="W354" s="78" t="s">
        <v>33</v>
      </c>
      <c r="X354" s="78" t="s">
        <v>33</v>
      </c>
      <c r="Y354" t="s">
        <v>33</v>
      </c>
      <c r="Z354" t="s">
        <v>33</v>
      </c>
      <c r="AA354" t="s">
        <v>33</v>
      </c>
      <c r="AB354" t="s">
        <v>33</v>
      </c>
      <c r="AC354" t="s">
        <v>33</v>
      </c>
      <c r="AD354" t="s">
        <v>33</v>
      </c>
      <c r="AE354" t="s">
        <v>33</v>
      </c>
      <c r="AF354" t="s">
        <v>33</v>
      </c>
      <c r="AG354" t="s">
        <v>33</v>
      </c>
      <c r="AH354" t="s">
        <v>33</v>
      </c>
      <c r="AI354" t="s">
        <v>33</v>
      </c>
      <c r="AJ354" t="s">
        <v>33</v>
      </c>
      <c r="AK354" t="s">
        <v>33</v>
      </c>
      <c r="AL354" t="s">
        <v>33</v>
      </c>
      <c r="AM354" t="s">
        <v>33</v>
      </c>
      <c r="AN354" t="s">
        <v>33</v>
      </c>
      <c r="AO354" t="s">
        <v>33</v>
      </c>
      <c r="AP354" t="s">
        <v>33</v>
      </c>
      <c r="AQ354" s="169" t="s">
        <v>33</v>
      </c>
      <c r="AR354" t="s">
        <v>33</v>
      </c>
      <c r="AS354" t="s">
        <v>34</v>
      </c>
      <c r="AT354" t="s">
        <v>33</v>
      </c>
      <c r="AU354" t="s">
        <v>33</v>
      </c>
      <c r="AV354" t="s">
        <v>33</v>
      </c>
      <c r="AW354" t="s">
        <v>33</v>
      </c>
      <c r="AX354" t="s">
        <v>33</v>
      </c>
      <c r="AY354" t="s">
        <v>34</v>
      </c>
      <c r="AZ354" t="s">
        <v>33</v>
      </c>
      <c r="BA354" t="s">
        <v>33</v>
      </c>
      <c r="BB354" t="s">
        <v>33</v>
      </c>
      <c r="BC354" t="s">
        <v>33</v>
      </c>
      <c r="BD354" t="s">
        <v>33</v>
      </c>
      <c r="BE354" t="s">
        <v>33</v>
      </c>
      <c r="BF354" t="s">
        <v>33</v>
      </c>
      <c r="BH354" s="233" t="str">
        <f>Data[[#This Row],[Tipo de Muestra]]</f>
        <v>Critica</v>
      </c>
      <c r="BK354">
        <f t="shared" si="1219"/>
        <v>1</v>
      </c>
      <c r="BL354">
        <f t="shared" si="1220"/>
        <v>1</v>
      </c>
      <c r="BM354">
        <f t="shared" si="1221"/>
        <v>1</v>
      </c>
      <c r="BN354">
        <f t="shared" si="1222"/>
        <v>1</v>
      </c>
      <c r="BO354">
        <f t="shared" si="1223"/>
        <v>1</v>
      </c>
      <c r="BP354">
        <f t="shared" si="1224"/>
        <v>1</v>
      </c>
      <c r="BQ354">
        <f t="shared" si="1225"/>
        <v>1</v>
      </c>
      <c r="BR354">
        <f t="shared" si="1226"/>
        <v>1</v>
      </c>
      <c r="BS354">
        <f t="shared" si="1227"/>
        <v>1</v>
      </c>
      <c r="BT354">
        <f t="shared" si="1228"/>
        <v>1</v>
      </c>
      <c r="BU354">
        <f t="shared" si="1229"/>
        <v>1</v>
      </c>
      <c r="BV354">
        <f t="shared" si="1230"/>
        <v>1</v>
      </c>
      <c r="BW354">
        <f t="shared" si="1231"/>
        <v>1</v>
      </c>
      <c r="BX354">
        <f t="shared" si="1232"/>
        <v>1</v>
      </c>
      <c r="BY354">
        <f t="shared" si="1233"/>
        <v>1</v>
      </c>
      <c r="BZ354">
        <f t="shared" si="1234"/>
        <v>1</v>
      </c>
      <c r="CA354">
        <f t="shared" si="1235"/>
        <v>1</v>
      </c>
      <c r="CB354">
        <f t="shared" si="1236"/>
        <v>1</v>
      </c>
      <c r="CC354">
        <f t="shared" si="1237"/>
        <v>1</v>
      </c>
      <c r="CD354">
        <f t="shared" si="1238"/>
        <v>1</v>
      </c>
      <c r="CE354">
        <f t="shared" si="1239"/>
        <v>1</v>
      </c>
      <c r="CF354">
        <f t="shared" si="1240"/>
        <v>1</v>
      </c>
      <c r="CG354">
        <f t="shared" si="1241"/>
        <v>1</v>
      </c>
      <c r="CH354">
        <f t="shared" si="1242"/>
        <v>1</v>
      </c>
      <c r="CI354">
        <f t="shared" si="1243"/>
        <v>1</v>
      </c>
      <c r="CJ354">
        <f t="shared" si="1244"/>
        <v>1</v>
      </c>
      <c r="CK354">
        <f t="shared" si="1245"/>
        <v>1</v>
      </c>
      <c r="CL354">
        <f t="shared" si="1246"/>
        <v>1</v>
      </c>
      <c r="CM354">
        <f t="shared" si="1247"/>
        <v>1</v>
      </c>
      <c r="CN354">
        <f t="shared" si="1248"/>
        <v>1</v>
      </c>
      <c r="CO354">
        <f t="shared" si="1249"/>
        <v>1</v>
      </c>
      <c r="CP354">
        <f t="shared" si="1250"/>
        <v>1</v>
      </c>
      <c r="CQ354">
        <f t="shared" si="1251"/>
        <v>1</v>
      </c>
      <c r="CR354">
        <f t="shared" si="1252"/>
        <v>1</v>
      </c>
      <c r="CS354">
        <f t="shared" si="1253"/>
        <v>0</v>
      </c>
      <c r="CT354">
        <f t="shared" si="1254"/>
        <v>1</v>
      </c>
      <c r="CU354">
        <f t="shared" si="1255"/>
        <v>1</v>
      </c>
      <c r="CV354">
        <f t="shared" si="1256"/>
        <v>1</v>
      </c>
      <c r="CW354">
        <f t="shared" si="1257"/>
        <v>1</v>
      </c>
      <c r="CX354">
        <f t="shared" si="1258"/>
        <v>1</v>
      </c>
      <c r="CY354">
        <f t="shared" si="1259"/>
        <v>0</v>
      </c>
      <c r="CZ354">
        <f t="shared" si="1260"/>
        <v>1</v>
      </c>
      <c r="DA354">
        <f t="shared" si="1261"/>
        <v>1</v>
      </c>
      <c r="DB354">
        <f t="shared" si="1262"/>
        <v>1</v>
      </c>
      <c r="DC354">
        <f t="shared" si="1263"/>
        <v>1</v>
      </c>
      <c r="DD354">
        <f t="shared" si="1264"/>
        <v>1</v>
      </c>
      <c r="DE354">
        <f t="shared" si="1265"/>
        <v>1</v>
      </c>
      <c r="DF354">
        <f t="shared" si="1266"/>
        <v>1</v>
      </c>
      <c r="DG354">
        <f t="shared" si="1267"/>
        <v>1</v>
      </c>
      <c r="DH354" s="7">
        <f t="shared" si="1268"/>
        <v>0.15</v>
      </c>
      <c r="DI354" s="7">
        <f t="shared" si="1269"/>
        <v>0.15</v>
      </c>
      <c r="DJ354" s="7">
        <f t="shared" si="1270"/>
        <v>0.15</v>
      </c>
      <c r="DK354" s="7">
        <f t="shared" si="1271"/>
        <v>0.15</v>
      </c>
      <c r="DL354" s="7">
        <f t="shared" si="1272"/>
        <v>0.3</v>
      </c>
      <c r="DM354" s="7">
        <f t="shared" si="1273"/>
        <v>0.3</v>
      </c>
      <c r="DN354" s="7">
        <f t="shared" si="1274"/>
        <v>0.3</v>
      </c>
      <c r="DO354" s="7">
        <f t="shared" si="1275"/>
        <v>0.3</v>
      </c>
      <c r="DP354" s="7">
        <f>IF(MIN(Data[[#This Row],[¿El agente demuestra escucha activa durante la gestión?6]:[¿El agente parafrasea para confirmar entendimiento?9]])=0,0,30%)</f>
        <v>0.3</v>
      </c>
      <c r="DQ354" s="7">
        <f t="shared" si="1276"/>
        <v>0.3</v>
      </c>
      <c r="DR354" s="7">
        <f t="shared" si="1277"/>
        <v>0.3</v>
      </c>
      <c r="DS354" s="7">
        <f t="shared" si="1278"/>
        <v>0.3</v>
      </c>
      <c r="DT354" s="7">
        <f t="shared" si="1279"/>
        <v>0.3</v>
      </c>
      <c r="DU354" s="7">
        <f>IF(MIN(Data[[#This Row],[¿El agente adapta su comunicación al cliente?11]:[¿El agente utiliza el plural corporativo correctamente?14]])=0,0,30%)</f>
        <v>0.3</v>
      </c>
      <c r="DV354" s="7">
        <f t="shared" si="1280"/>
        <v>0.25</v>
      </c>
      <c r="DW354" s="7">
        <f t="shared" si="1281"/>
        <v>0.25</v>
      </c>
      <c r="DX354" s="7">
        <f t="shared" si="1282"/>
        <v>1</v>
      </c>
      <c r="DY354" s="7">
        <f t="shared" si="1283"/>
        <v>1</v>
      </c>
      <c r="DZ354" s="7">
        <f t="shared" si="1284"/>
        <v>1</v>
      </c>
      <c r="EA354" s="7">
        <f t="shared" si="1285"/>
        <v>1</v>
      </c>
      <c r="EB354" s="7">
        <f t="shared" si="1286"/>
        <v>1</v>
      </c>
      <c r="EC354" s="7">
        <f t="shared" si="1287"/>
        <v>1</v>
      </c>
      <c r="ED354" s="7">
        <f t="shared" si="1288"/>
        <v>1</v>
      </c>
      <c r="EE354" s="7">
        <f t="shared" si="1289"/>
        <v>1</v>
      </c>
      <c r="EF354" s="7">
        <f>IF(SUM(Data[[#This Row],[¿El agente presenta correctamente los beneficios del producto?23]:[¿El agente comunica beneficios emocionales al cliente?24]])=200%,100%,0%)</f>
        <v>1</v>
      </c>
      <c r="EG354" s="7">
        <f t="shared" si="1290"/>
        <v>1</v>
      </c>
      <c r="EH354" s="7">
        <f t="shared" si="1291"/>
        <v>1</v>
      </c>
      <c r="EI354" s="7">
        <f t="shared" si="1292"/>
        <v>1</v>
      </c>
      <c r="EJ354" s="7">
        <f t="shared" si="1293"/>
        <v>1</v>
      </c>
      <c r="EK354" s="7">
        <f t="shared" si="1294"/>
        <v>1</v>
      </c>
      <c r="EL354" s="7">
        <f>+Data[[#This Row],[¿El agente explica los términos y condiciones del servicio?28]]</f>
        <v>1</v>
      </c>
      <c r="EM354" s="7">
        <f t="shared" si="1295"/>
        <v>1</v>
      </c>
      <c r="EN354" s="7">
        <f>+Data[[#This Row],[¿El agente identifica correctamente la solicitud del cliente? 2]]</f>
        <v>1</v>
      </c>
      <c r="EO354" s="7">
        <f t="shared" si="1296"/>
        <v>1</v>
      </c>
      <c r="EP354" s="7">
        <f t="shared" si="1297"/>
        <v>1</v>
      </c>
      <c r="EQ354" s="7">
        <f t="shared" si="1298"/>
        <v>1</v>
      </c>
      <c r="ER354" s="7">
        <f t="shared" si="1299"/>
        <v>1</v>
      </c>
      <c r="ES354" s="7">
        <f t="shared" si="1300"/>
        <v>1</v>
      </c>
      <c r="ET354" s="7">
        <f t="shared" si="1301"/>
        <v>1</v>
      </c>
      <c r="EU354" s="7">
        <f t="shared" si="1302"/>
        <v>1</v>
      </c>
      <c r="EV354" s="7">
        <f t="shared" si="1303"/>
        <v>1</v>
      </c>
      <c r="EW354" s="7">
        <f t="shared" si="1304"/>
        <v>1</v>
      </c>
      <c r="EX354" s="7">
        <f t="shared" si="1305"/>
        <v>1</v>
      </c>
      <c r="EY354" s="7">
        <f t="shared" si="1306"/>
        <v>1</v>
      </c>
      <c r="EZ354" s="7">
        <f t="shared" si="1307"/>
        <v>1</v>
      </c>
      <c r="FA354" s="7">
        <f t="shared" si="1308"/>
        <v>1</v>
      </c>
      <c r="FB354" s="7">
        <f t="shared" si="1309"/>
        <v>1</v>
      </c>
      <c r="FC354" s="7">
        <f t="shared" si="1310"/>
        <v>1</v>
      </c>
      <c r="FD354" s="7">
        <f t="shared" si="1311"/>
        <v>1</v>
      </c>
      <c r="FE354" s="7">
        <f t="shared" si="1312"/>
        <v>0</v>
      </c>
      <c r="FF354" s="7">
        <f t="shared" si="1313"/>
        <v>1</v>
      </c>
      <c r="FG354" s="7">
        <f t="shared" si="1314"/>
        <v>1</v>
      </c>
      <c r="FH354" s="7">
        <f t="shared" si="1315"/>
        <v>1</v>
      </c>
      <c r="FI354" s="7">
        <f t="shared" si="1316"/>
        <v>1</v>
      </c>
      <c r="FJ354" s="7">
        <f t="shared" si="1317"/>
        <v>0</v>
      </c>
      <c r="FK354" s="7">
        <f t="shared" si="1318"/>
        <v>1</v>
      </c>
      <c r="FL354" s="7">
        <f>+Data[[#This Row],[¿El agente gestiona la oferta según la campaña vigente?48]]</f>
        <v>1</v>
      </c>
      <c r="FM354" s="7">
        <f t="shared" si="1319"/>
        <v>0</v>
      </c>
      <c r="FN354" s="7">
        <f t="shared" si="1320"/>
        <v>1</v>
      </c>
      <c r="FO354" s="7">
        <f t="shared" si="1321"/>
        <v>1</v>
      </c>
      <c r="FP354" s="7">
        <f t="shared" si="1322"/>
        <v>0</v>
      </c>
      <c r="FQ354" s="7">
        <f t="shared" si="1323"/>
        <v>1</v>
      </c>
      <c r="FR354" s="7">
        <f>+Data[[#This Row],[¿El agente registra correctamente todas las interacciones?52]]</f>
        <v>1</v>
      </c>
      <c r="FS354" s="7">
        <f t="shared" si="1324"/>
        <v>0</v>
      </c>
      <c r="FT354" s="7">
        <f t="shared" si="1325"/>
        <v>1</v>
      </c>
      <c r="FU354" s="7">
        <f>+Data[[#This Row],[¿El agente confirma la titularidad del cliente adecuadamente?53]]</f>
        <v>1</v>
      </c>
      <c r="FV354" s="242">
        <f t="shared" si="1326"/>
        <v>1</v>
      </c>
      <c r="FW354" s="242">
        <f t="shared" si="1327"/>
        <v>1</v>
      </c>
      <c r="FX354" s="7">
        <f t="shared" si="1328"/>
        <v>1</v>
      </c>
      <c r="FY354" s="242">
        <f t="shared" si="1329"/>
        <v>1</v>
      </c>
      <c r="FZ354" s="7">
        <f>+Data[[#This Row],[¿El agente evita compartir información sensible?56]]</f>
        <v>1</v>
      </c>
      <c r="GA354" s="7">
        <f t="shared" si="1330"/>
        <v>1</v>
      </c>
      <c r="GB354" s="7">
        <f t="shared" si="1331"/>
        <v>0.1</v>
      </c>
      <c r="GC354" s="7">
        <f t="shared" si="1332"/>
        <v>0.3</v>
      </c>
      <c r="GD354" s="234">
        <f t="shared" si="1333"/>
        <v>0</v>
      </c>
      <c r="GE354" s="234">
        <f t="shared" si="1334"/>
        <v>0.3</v>
      </c>
      <c r="GF354" s="7">
        <f t="shared" si="1335"/>
        <v>0.7</v>
      </c>
      <c r="GG354">
        <f>1</f>
        <v>1</v>
      </c>
      <c r="GH354">
        <f t="shared" si="1336"/>
        <v>1</v>
      </c>
      <c r="GI354" t="str">
        <f t="shared" si="1337"/>
        <v/>
      </c>
      <c r="GJ354" t="str">
        <f t="shared" si="1338"/>
        <v/>
      </c>
      <c r="GK354" t="str">
        <f t="shared" si="1339"/>
        <v/>
      </c>
      <c r="GN354" t="str">
        <f t="shared" si="1340"/>
        <v/>
      </c>
      <c r="GO354" t="str">
        <f t="shared" si="1341"/>
        <v/>
      </c>
      <c r="GP354" t="str">
        <f t="shared" si="1342"/>
        <v/>
      </c>
      <c r="GQ354" t="str">
        <f t="shared" si="1343"/>
        <v/>
      </c>
      <c r="GR354" t="str">
        <f t="shared" si="1344"/>
        <v/>
      </c>
      <c r="GS354" t="str">
        <f t="shared" si="1345"/>
        <v/>
      </c>
      <c r="GT354" t="str">
        <f t="shared" si="1346"/>
        <v/>
      </c>
      <c r="GU354" t="e">
        <f>IF(#REF!="No",#REF!,"")</f>
        <v>#REF!</v>
      </c>
      <c r="GV354" t="str">
        <f t="shared" si="1347"/>
        <v/>
      </c>
      <c r="GW354" t="str">
        <f t="shared" si="1348"/>
        <v/>
      </c>
      <c r="GX354" t="str">
        <f t="shared" si="1349"/>
        <v/>
      </c>
      <c r="GY354" t="str">
        <f t="shared" si="1350"/>
        <v/>
      </c>
      <c r="GZ354" t="str">
        <f t="shared" si="1351"/>
        <v/>
      </c>
      <c r="HA354" t="str">
        <f t="shared" si="1352"/>
        <v/>
      </c>
      <c r="HB354" t="str">
        <f t="shared" si="1353"/>
        <v/>
      </c>
      <c r="HC354" t="str">
        <f t="shared" si="1354"/>
        <v/>
      </c>
      <c r="HD354" t="str">
        <f t="shared" si="1355"/>
        <v/>
      </c>
      <c r="HE354" t="str">
        <f t="shared" si="1356"/>
        <v/>
      </c>
      <c r="HF354" t="str">
        <f t="shared" si="1357"/>
        <v/>
      </c>
      <c r="HG354" t="str">
        <f t="shared" si="1358"/>
        <v/>
      </c>
      <c r="HH354" t="str">
        <f t="shared" si="1359"/>
        <v/>
      </c>
      <c r="HI354" t="str">
        <f t="shared" si="1360"/>
        <v/>
      </c>
      <c r="HJ354" t="str">
        <f t="shared" si="1361"/>
        <v/>
      </c>
      <c r="HK354" t="str">
        <f t="shared" si="1362"/>
        <v/>
      </c>
      <c r="HL354" t="str">
        <f t="shared" si="1363"/>
        <v/>
      </c>
      <c r="HM354" t="str">
        <f t="shared" si="1364"/>
        <v/>
      </c>
      <c r="HN354" t="str">
        <f t="shared" si="1365"/>
        <v/>
      </c>
      <c r="HO354" t="str">
        <f t="shared" si="1366"/>
        <v/>
      </c>
      <c r="HP354" t="str">
        <f t="shared" si="1367"/>
        <v/>
      </c>
      <c r="HQ354" t="e">
        <f>IF(#REF!="No",#REF!,"")</f>
        <v>#REF!</v>
      </c>
      <c r="HR354" t="e">
        <f>IF(#REF!="No",#REF!,"")</f>
        <v>#REF!</v>
      </c>
      <c r="HS354" t="str">
        <f t="shared" si="1368"/>
        <v/>
      </c>
      <c r="HT354" t="str">
        <f t="shared" si="1369"/>
        <v xml:space="preserve">¿El agente realiza venta cruzada cuando corresponde? </v>
      </c>
      <c r="HU354" t="str">
        <f t="shared" si="1370"/>
        <v/>
      </c>
      <c r="HV354" t="str">
        <f t="shared" si="1371"/>
        <v/>
      </c>
      <c r="HW354" t="str">
        <f t="shared" si="1372"/>
        <v/>
      </c>
      <c r="HX354" t="str">
        <f t="shared" si="1373"/>
        <v/>
      </c>
      <c r="HY354" t="str">
        <f t="shared" si="1374"/>
        <v/>
      </c>
      <c r="HZ354" t="str">
        <f t="shared" si="1375"/>
        <v xml:space="preserve">¿El agente solicita coordenadas cuando es necesario? </v>
      </c>
      <c r="IA354" t="str">
        <f t="shared" si="1376"/>
        <v/>
      </c>
      <c r="IB354" t="str">
        <f t="shared" si="1377"/>
        <v/>
      </c>
      <c r="IC354" t="str">
        <f t="shared" si="1378"/>
        <v/>
      </c>
      <c r="ID354" t="str">
        <f t="shared" si="1379"/>
        <v/>
      </c>
      <c r="IE354" t="str">
        <f t="shared" si="1380"/>
        <v/>
      </c>
      <c r="IF354" t="str">
        <f t="shared" si="1381"/>
        <v/>
      </c>
      <c r="IG354" t="str">
        <f t="shared" si="1382"/>
        <v/>
      </c>
      <c r="IH354" t="str">
        <f>A354&amp;" "&amp;F354&amp;" "&amp;Data[[#This Row],[mes]]</f>
        <v>Marielvis del Carmen Sibaja Murillo Outbound jul-26</v>
      </c>
      <c r="II354">
        <f t="shared" si="1218"/>
        <v>1</v>
      </c>
      <c r="IJ354">
        <f t="shared" si="1383"/>
        <v>1</v>
      </c>
      <c r="IK354">
        <f>IF(Data[[#This Row],[Muestra Critica]]&gt;0,Data[[#This Row],[Muestra Critica]],"")</f>
        <v>1</v>
      </c>
      <c r="IL354">
        <f>IF(IK354="","",COUNTIF($IK$3:$IK770,IK354))</f>
        <v>397</v>
      </c>
      <c r="IM354">
        <f t="shared" si="1384"/>
        <v>0</v>
      </c>
      <c r="IN354" t="str">
        <f t="shared" si="1217"/>
        <v>jul-26</v>
      </c>
      <c r="IS354" t="str">
        <f ca="1">IFERROR(_xlfn.XLOOKUP(A:A,HC!B:B,HC!E:E,,0),0)</f>
        <v>&gt; 60 dias</v>
      </c>
    </row>
    <row r="355" spans="1:253" ht="15.5">
      <c r="A355" s="235" t="s">
        <v>299</v>
      </c>
      <c r="B355" s="235">
        <v>66962558</v>
      </c>
      <c r="C355" s="236">
        <v>46209</v>
      </c>
      <c r="D355" s="235" t="s">
        <v>441</v>
      </c>
      <c r="E355" s="205" t="s">
        <v>433</v>
      </c>
      <c r="F355" s="235" t="s">
        <v>32</v>
      </c>
      <c r="G355" s="235" t="s">
        <v>436</v>
      </c>
      <c r="H355" s="235" t="s">
        <v>530</v>
      </c>
      <c r="I355" s="237" t="s">
        <v>447</v>
      </c>
      <c r="J355" s="78" t="s">
        <v>33</v>
      </c>
      <c r="K355" s="78" t="s">
        <v>33</v>
      </c>
      <c r="L355" s="78" t="s">
        <v>33</v>
      </c>
      <c r="M355" s="78" t="s">
        <v>33</v>
      </c>
      <c r="N355" s="78" t="s">
        <v>33</v>
      </c>
      <c r="O355" s="78" t="s">
        <v>33</v>
      </c>
      <c r="P355" s="78" t="s">
        <v>33</v>
      </c>
      <c r="Q355" s="78" t="s">
        <v>33</v>
      </c>
      <c r="R355" s="78" t="s">
        <v>33</v>
      </c>
      <c r="S355" s="78" t="s">
        <v>33</v>
      </c>
      <c r="T355" s="78" t="s">
        <v>33</v>
      </c>
      <c r="U355" s="78" t="s">
        <v>33</v>
      </c>
      <c r="V355" s="78" t="s">
        <v>33</v>
      </c>
      <c r="W355" s="78" t="s">
        <v>33</v>
      </c>
      <c r="X355" s="78" t="s">
        <v>33</v>
      </c>
      <c r="Y355" t="s">
        <v>33</v>
      </c>
      <c r="Z355" t="s">
        <v>33</v>
      </c>
      <c r="AA355" t="s">
        <v>33</v>
      </c>
      <c r="AB355" t="s">
        <v>33</v>
      </c>
      <c r="AC355" t="s">
        <v>33</v>
      </c>
      <c r="AD355" t="s">
        <v>33</v>
      </c>
      <c r="AE355" t="s">
        <v>33</v>
      </c>
      <c r="AF355" t="s">
        <v>33</v>
      </c>
      <c r="AG355" t="s">
        <v>33</v>
      </c>
      <c r="AH355" t="s">
        <v>33</v>
      </c>
      <c r="AI355" t="s">
        <v>33</v>
      </c>
      <c r="AJ355" t="s">
        <v>33</v>
      </c>
      <c r="AK355" t="s">
        <v>33</v>
      </c>
      <c r="AL355" t="s">
        <v>33</v>
      </c>
      <c r="AM355" t="s">
        <v>33</v>
      </c>
      <c r="AN355" t="s">
        <v>33</v>
      </c>
      <c r="AO355" t="s">
        <v>33</v>
      </c>
      <c r="AP355" t="s">
        <v>33</v>
      </c>
      <c r="AQ355" s="169" t="s">
        <v>33</v>
      </c>
      <c r="AR355" t="s">
        <v>33</v>
      </c>
      <c r="AS355" t="s">
        <v>33</v>
      </c>
      <c r="AT355" t="s">
        <v>33</v>
      </c>
      <c r="AU355" t="s">
        <v>33</v>
      </c>
      <c r="AV355" t="s">
        <v>33</v>
      </c>
      <c r="AW355" t="s">
        <v>33</v>
      </c>
      <c r="AX355" t="s">
        <v>33</v>
      </c>
      <c r="AY355" t="s">
        <v>34</v>
      </c>
      <c r="AZ355" t="s">
        <v>33</v>
      </c>
      <c r="BA355" t="s">
        <v>33</v>
      </c>
      <c r="BB355" t="s">
        <v>33</v>
      </c>
      <c r="BC355" t="s">
        <v>33</v>
      </c>
      <c r="BD355" t="s">
        <v>33</v>
      </c>
      <c r="BE355" t="s">
        <v>33</v>
      </c>
      <c r="BF355" t="s">
        <v>33</v>
      </c>
      <c r="BH355" s="233" t="str">
        <f>Data[[#This Row],[Tipo de Muestra]]</f>
        <v>Critica</v>
      </c>
      <c r="BK355">
        <f t="shared" si="1219"/>
        <v>1</v>
      </c>
      <c r="BL355">
        <f t="shared" si="1220"/>
        <v>1</v>
      </c>
      <c r="BM355">
        <f t="shared" si="1221"/>
        <v>1</v>
      </c>
      <c r="BN355">
        <f t="shared" si="1222"/>
        <v>1</v>
      </c>
      <c r="BO355">
        <f t="shared" si="1223"/>
        <v>1</v>
      </c>
      <c r="BP355">
        <f t="shared" si="1224"/>
        <v>1</v>
      </c>
      <c r="BQ355">
        <f t="shared" si="1225"/>
        <v>1</v>
      </c>
      <c r="BR355">
        <f t="shared" si="1226"/>
        <v>1</v>
      </c>
      <c r="BS355">
        <f t="shared" si="1227"/>
        <v>1</v>
      </c>
      <c r="BT355">
        <f t="shared" si="1228"/>
        <v>1</v>
      </c>
      <c r="BU355">
        <f t="shared" si="1229"/>
        <v>1</v>
      </c>
      <c r="BV355">
        <f t="shared" si="1230"/>
        <v>1</v>
      </c>
      <c r="BW355">
        <f t="shared" si="1231"/>
        <v>1</v>
      </c>
      <c r="BX355">
        <f t="shared" si="1232"/>
        <v>1</v>
      </c>
      <c r="BY355">
        <f t="shared" si="1233"/>
        <v>1</v>
      </c>
      <c r="BZ355">
        <f t="shared" si="1234"/>
        <v>1</v>
      </c>
      <c r="CA355">
        <f t="shared" si="1235"/>
        <v>1</v>
      </c>
      <c r="CB355">
        <f t="shared" si="1236"/>
        <v>1</v>
      </c>
      <c r="CC355">
        <f t="shared" si="1237"/>
        <v>1</v>
      </c>
      <c r="CD355">
        <f t="shared" si="1238"/>
        <v>1</v>
      </c>
      <c r="CE355">
        <f t="shared" si="1239"/>
        <v>1</v>
      </c>
      <c r="CF355">
        <f t="shared" si="1240"/>
        <v>1</v>
      </c>
      <c r="CG355">
        <f t="shared" si="1241"/>
        <v>1</v>
      </c>
      <c r="CH355">
        <f t="shared" si="1242"/>
        <v>1</v>
      </c>
      <c r="CI355">
        <f t="shared" si="1243"/>
        <v>1</v>
      </c>
      <c r="CJ355">
        <f t="shared" si="1244"/>
        <v>1</v>
      </c>
      <c r="CK355">
        <f t="shared" si="1245"/>
        <v>1</v>
      </c>
      <c r="CL355">
        <f t="shared" si="1246"/>
        <v>1</v>
      </c>
      <c r="CM355">
        <f t="shared" si="1247"/>
        <v>1</v>
      </c>
      <c r="CN355">
        <f t="shared" si="1248"/>
        <v>1</v>
      </c>
      <c r="CO355">
        <f t="shared" si="1249"/>
        <v>1</v>
      </c>
      <c r="CP355">
        <f t="shared" si="1250"/>
        <v>1</v>
      </c>
      <c r="CQ355">
        <f t="shared" si="1251"/>
        <v>1</v>
      </c>
      <c r="CR355">
        <f t="shared" si="1252"/>
        <v>1</v>
      </c>
      <c r="CS355">
        <f t="shared" si="1253"/>
        <v>1</v>
      </c>
      <c r="CT355">
        <f t="shared" si="1254"/>
        <v>1</v>
      </c>
      <c r="CU355">
        <f t="shared" si="1255"/>
        <v>1</v>
      </c>
      <c r="CV355">
        <f t="shared" si="1256"/>
        <v>1</v>
      </c>
      <c r="CW355">
        <f t="shared" si="1257"/>
        <v>1</v>
      </c>
      <c r="CX355">
        <f t="shared" si="1258"/>
        <v>1</v>
      </c>
      <c r="CY355">
        <f t="shared" si="1259"/>
        <v>0</v>
      </c>
      <c r="CZ355">
        <f t="shared" si="1260"/>
        <v>1</v>
      </c>
      <c r="DA355">
        <f t="shared" si="1261"/>
        <v>1</v>
      </c>
      <c r="DB355">
        <f t="shared" si="1262"/>
        <v>1</v>
      </c>
      <c r="DC355">
        <f t="shared" si="1263"/>
        <v>1</v>
      </c>
      <c r="DD355">
        <f t="shared" si="1264"/>
        <v>1</v>
      </c>
      <c r="DE355">
        <f t="shared" si="1265"/>
        <v>1</v>
      </c>
      <c r="DF355">
        <f t="shared" si="1266"/>
        <v>1</v>
      </c>
      <c r="DG355">
        <f t="shared" si="1267"/>
        <v>1</v>
      </c>
      <c r="DH355" s="7">
        <f t="shared" si="1268"/>
        <v>0.15</v>
      </c>
      <c r="DI355" s="7">
        <f t="shared" si="1269"/>
        <v>0.15</v>
      </c>
      <c r="DJ355" s="7">
        <f t="shared" si="1270"/>
        <v>0.15</v>
      </c>
      <c r="DK355" s="7">
        <f t="shared" si="1271"/>
        <v>0.15</v>
      </c>
      <c r="DL355" s="7">
        <f t="shared" si="1272"/>
        <v>0.3</v>
      </c>
      <c r="DM355" s="7">
        <f t="shared" si="1273"/>
        <v>0.3</v>
      </c>
      <c r="DN355" s="7">
        <f t="shared" si="1274"/>
        <v>0.3</v>
      </c>
      <c r="DO355" s="7">
        <f t="shared" si="1275"/>
        <v>0.3</v>
      </c>
      <c r="DP355" s="7">
        <f>IF(MIN(Data[[#This Row],[¿El agente demuestra escucha activa durante la gestión?6]:[¿El agente parafrasea para confirmar entendimiento?9]])=0,0,30%)</f>
        <v>0.3</v>
      </c>
      <c r="DQ355" s="7">
        <f t="shared" si="1276"/>
        <v>0.3</v>
      </c>
      <c r="DR355" s="7">
        <f t="shared" si="1277"/>
        <v>0.3</v>
      </c>
      <c r="DS355" s="7">
        <f t="shared" si="1278"/>
        <v>0.3</v>
      </c>
      <c r="DT355" s="7">
        <f t="shared" si="1279"/>
        <v>0.3</v>
      </c>
      <c r="DU355" s="7">
        <f>IF(MIN(Data[[#This Row],[¿El agente adapta su comunicación al cliente?11]:[¿El agente utiliza el plural corporativo correctamente?14]])=0,0,30%)</f>
        <v>0.3</v>
      </c>
      <c r="DV355" s="7">
        <f t="shared" si="1280"/>
        <v>0.25</v>
      </c>
      <c r="DW355" s="7">
        <f t="shared" si="1281"/>
        <v>0.25</v>
      </c>
      <c r="DX355" s="7">
        <f t="shared" si="1282"/>
        <v>1</v>
      </c>
      <c r="DY355" s="7">
        <f t="shared" si="1283"/>
        <v>1</v>
      </c>
      <c r="DZ355" s="7">
        <f t="shared" si="1284"/>
        <v>1</v>
      </c>
      <c r="EA355" s="7">
        <f t="shared" si="1285"/>
        <v>1</v>
      </c>
      <c r="EB355" s="7">
        <f t="shared" si="1286"/>
        <v>1</v>
      </c>
      <c r="EC355" s="7">
        <f t="shared" si="1287"/>
        <v>1</v>
      </c>
      <c r="ED355" s="7">
        <f t="shared" si="1288"/>
        <v>1</v>
      </c>
      <c r="EE355" s="7">
        <f t="shared" si="1289"/>
        <v>1</v>
      </c>
      <c r="EF355" s="7">
        <f>IF(SUM(Data[[#This Row],[¿El agente presenta correctamente los beneficios del producto?23]:[¿El agente comunica beneficios emocionales al cliente?24]])=200%,100%,0%)</f>
        <v>1</v>
      </c>
      <c r="EG355" s="7">
        <f t="shared" si="1290"/>
        <v>1</v>
      </c>
      <c r="EH355" s="7">
        <f t="shared" si="1291"/>
        <v>1</v>
      </c>
      <c r="EI355" s="7">
        <f t="shared" si="1292"/>
        <v>1</v>
      </c>
      <c r="EJ355" s="7">
        <f t="shared" si="1293"/>
        <v>1</v>
      </c>
      <c r="EK355" s="7">
        <f t="shared" si="1294"/>
        <v>1</v>
      </c>
      <c r="EL355" s="7">
        <f>+Data[[#This Row],[¿El agente explica los términos y condiciones del servicio?28]]</f>
        <v>1</v>
      </c>
      <c r="EM355" s="7">
        <f t="shared" si="1295"/>
        <v>1</v>
      </c>
      <c r="EN355" s="7">
        <f>+Data[[#This Row],[¿El agente identifica correctamente la solicitud del cliente? 2]]</f>
        <v>1</v>
      </c>
      <c r="EO355" s="7">
        <f t="shared" si="1296"/>
        <v>1</v>
      </c>
      <c r="EP355" s="7">
        <f t="shared" si="1297"/>
        <v>1</v>
      </c>
      <c r="EQ355" s="7">
        <f t="shared" si="1298"/>
        <v>1</v>
      </c>
      <c r="ER355" s="7">
        <f t="shared" si="1299"/>
        <v>1</v>
      </c>
      <c r="ES355" s="7">
        <f t="shared" si="1300"/>
        <v>1</v>
      </c>
      <c r="ET355" s="7">
        <f t="shared" si="1301"/>
        <v>1</v>
      </c>
      <c r="EU355" s="7">
        <f t="shared" si="1302"/>
        <v>1</v>
      </c>
      <c r="EV355" s="7">
        <f t="shared" si="1303"/>
        <v>1</v>
      </c>
      <c r="EW355" s="7">
        <f t="shared" si="1304"/>
        <v>1</v>
      </c>
      <c r="EX355" s="7">
        <f t="shared" si="1305"/>
        <v>1</v>
      </c>
      <c r="EY355" s="7">
        <f t="shared" si="1306"/>
        <v>1</v>
      </c>
      <c r="EZ355" s="7">
        <f t="shared" si="1307"/>
        <v>1</v>
      </c>
      <c r="FA355" s="7">
        <f t="shared" si="1308"/>
        <v>1</v>
      </c>
      <c r="FB355" s="7">
        <f t="shared" si="1309"/>
        <v>1</v>
      </c>
      <c r="FC355" s="7">
        <f t="shared" si="1310"/>
        <v>1</v>
      </c>
      <c r="FD355" s="7">
        <f t="shared" si="1311"/>
        <v>1</v>
      </c>
      <c r="FE355" s="7">
        <f t="shared" si="1312"/>
        <v>1</v>
      </c>
      <c r="FF355" s="7">
        <f t="shared" si="1313"/>
        <v>1</v>
      </c>
      <c r="FG355" s="7">
        <f t="shared" si="1314"/>
        <v>1</v>
      </c>
      <c r="FH355" s="7">
        <f t="shared" si="1315"/>
        <v>1</v>
      </c>
      <c r="FI355" s="7">
        <f t="shared" si="1316"/>
        <v>1</v>
      </c>
      <c r="FJ355" s="7">
        <f t="shared" si="1317"/>
        <v>1</v>
      </c>
      <c r="FK355" s="7">
        <f t="shared" si="1318"/>
        <v>1</v>
      </c>
      <c r="FL355" s="7">
        <f>+Data[[#This Row],[¿El agente gestiona la oferta según la campaña vigente?48]]</f>
        <v>1</v>
      </c>
      <c r="FM355" s="7">
        <f t="shared" si="1319"/>
        <v>0</v>
      </c>
      <c r="FN355" s="7">
        <f t="shared" si="1320"/>
        <v>1</v>
      </c>
      <c r="FO355" s="7">
        <f t="shared" si="1321"/>
        <v>1</v>
      </c>
      <c r="FP355" s="7">
        <f t="shared" si="1322"/>
        <v>0</v>
      </c>
      <c r="FQ355" s="7">
        <f t="shared" si="1323"/>
        <v>1</v>
      </c>
      <c r="FR355" s="7">
        <f>+Data[[#This Row],[¿El agente registra correctamente todas las interacciones?52]]</f>
        <v>1</v>
      </c>
      <c r="FS355" s="7">
        <f t="shared" si="1324"/>
        <v>0</v>
      </c>
      <c r="FT355" s="7">
        <f t="shared" si="1325"/>
        <v>1</v>
      </c>
      <c r="FU355" s="7">
        <f>+Data[[#This Row],[¿El agente confirma la titularidad del cliente adecuadamente?53]]</f>
        <v>1</v>
      </c>
      <c r="FV355" s="242">
        <f t="shared" si="1326"/>
        <v>1</v>
      </c>
      <c r="FW355" s="242">
        <f t="shared" si="1327"/>
        <v>1</v>
      </c>
      <c r="FX355" s="7">
        <f t="shared" si="1328"/>
        <v>1</v>
      </c>
      <c r="FY355" s="242">
        <f t="shared" si="1329"/>
        <v>1</v>
      </c>
      <c r="FZ355" s="7">
        <f>+Data[[#This Row],[¿El agente evita compartir información sensible?56]]</f>
        <v>1</v>
      </c>
      <c r="GA355" s="7">
        <f t="shared" si="1330"/>
        <v>1</v>
      </c>
      <c r="GB355" s="7">
        <f t="shared" si="1331"/>
        <v>0.1</v>
      </c>
      <c r="GC355" s="7">
        <f t="shared" si="1332"/>
        <v>0.3</v>
      </c>
      <c r="GD355" s="234">
        <f t="shared" si="1333"/>
        <v>0</v>
      </c>
      <c r="GE355" s="234">
        <f t="shared" si="1334"/>
        <v>0.3</v>
      </c>
      <c r="GF355" s="7">
        <f t="shared" si="1335"/>
        <v>0.7</v>
      </c>
      <c r="GG355">
        <f>1</f>
        <v>1</v>
      </c>
      <c r="GH355">
        <f t="shared" si="1336"/>
        <v>1</v>
      </c>
      <c r="GI355" t="str">
        <f t="shared" si="1337"/>
        <v/>
      </c>
      <c r="GJ355" t="str">
        <f t="shared" si="1338"/>
        <v/>
      </c>
      <c r="GK355" t="str">
        <f t="shared" si="1339"/>
        <v/>
      </c>
      <c r="GN355" t="str">
        <f t="shared" si="1340"/>
        <v/>
      </c>
      <c r="GO355" t="str">
        <f t="shared" si="1341"/>
        <v/>
      </c>
      <c r="GP355" t="str">
        <f t="shared" si="1342"/>
        <v/>
      </c>
      <c r="GQ355" t="str">
        <f t="shared" si="1343"/>
        <v/>
      </c>
      <c r="GR355" t="str">
        <f t="shared" si="1344"/>
        <v/>
      </c>
      <c r="GS355" t="str">
        <f t="shared" si="1345"/>
        <v/>
      </c>
      <c r="GT355" t="str">
        <f t="shared" si="1346"/>
        <v/>
      </c>
      <c r="GU355" t="e">
        <f>IF(#REF!="No",#REF!,"")</f>
        <v>#REF!</v>
      </c>
      <c r="GV355" t="str">
        <f t="shared" si="1347"/>
        <v/>
      </c>
      <c r="GW355" t="str">
        <f t="shared" si="1348"/>
        <v/>
      </c>
      <c r="GX355" t="str">
        <f t="shared" si="1349"/>
        <v/>
      </c>
      <c r="GY355" t="str">
        <f t="shared" si="1350"/>
        <v/>
      </c>
      <c r="GZ355" t="str">
        <f t="shared" si="1351"/>
        <v/>
      </c>
      <c r="HA355" t="str">
        <f t="shared" si="1352"/>
        <v/>
      </c>
      <c r="HB355" t="str">
        <f t="shared" si="1353"/>
        <v/>
      </c>
      <c r="HC355" t="str">
        <f t="shared" si="1354"/>
        <v/>
      </c>
      <c r="HD355" t="str">
        <f t="shared" si="1355"/>
        <v/>
      </c>
      <c r="HE355" t="str">
        <f t="shared" si="1356"/>
        <v/>
      </c>
      <c r="HF355" t="str">
        <f t="shared" si="1357"/>
        <v/>
      </c>
      <c r="HG355" t="str">
        <f t="shared" si="1358"/>
        <v/>
      </c>
      <c r="HH355" t="str">
        <f t="shared" si="1359"/>
        <v/>
      </c>
      <c r="HI355" t="str">
        <f t="shared" si="1360"/>
        <v/>
      </c>
      <c r="HJ355" t="str">
        <f t="shared" si="1361"/>
        <v/>
      </c>
      <c r="HK355" t="str">
        <f t="shared" si="1362"/>
        <v/>
      </c>
      <c r="HL355" t="str">
        <f t="shared" si="1363"/>
        <v/>
      </c>
      <c r="HM355" t="str">
        <f t="shared" si="1364"/>
        <v/>
      </c>
      <c r="HN355" t="str">
        <f t="shared" si="1365"/>
        <v/>
      </c>
      <c r="HO355" t="str">
        <f t="shared" si="1366"/>
        <v/>
      </c>
      <c r="HP355" t="str">
        <f t="shared" si="1367"/>
        <v/>
      </c>
      <c r="HQ355" t="e">
        <f>IF(#REF!="No",#REF!,"")</f>
        <v>#REF!</v>
      </c>
      <c r="HR355" t="e">
        <f>IF(#REF!="No",#REF!,"")</f>
        <v>#REF!</v>
      </c>
      <c r="HS355" t="str">
        <f t="shared" si="1368"/>
        <v/>
      </c>
      <c r="HT355" t="str">
        <f t="shared" si="1369"/>
        <v/>
      </c>
      <c r="HU355" t="str">
        <f t="shared" si="1370"/>
        <v/>
      </c>
      <c r="HV355" t="str">
        <f t="shared" si="1371"/>
        <v/>
      </c>
      <c r="HW355" t="str">
        <f t="shared" si="1372"/>
        <v/>
      </c>
      <c r="HX355" t="str">
        <f t="shared" si="1373"/>
        <v/>
      </c>
      <c r="HY355" t="str">
        <f t="shared" si="1374"/>
        <v/>
      </c>
      <c r="HZ355" t="str">
        <f t="shared" si="1375"/>
        <v xml:space="preserve">¿El agente solicita coordenadas cuando es necesario? </v>
      </c>
      <c r="IA355" t="str">
        <f t="shared" si="1376"/>
        <v/>
      </c>
      <c r="IB355" t="str">
        <f t="shared" si="1377"/>
        <v/>
      </c>
      <c r="IC355" t="str">
        <f t="shared" si="1378"/>
        <v/>
      </c>
      <c r="ID355" t="str">
        <f t="shared" si="1379"/>
        <v/>
      </c>
      <c r="IE355" t="str">
        <f t="shared" si="1380"/>
        <v/>
      </c>
      <c r="IF355" t="str">
        <f t="shared" si="1381"/>
        <v/>
      </c>
      <c r="IG355" t="str">
        <f t="shared" si="1382"/>
        <v/>
      </c>
      <c r="IH355" t="str">
        <f>A355&amp;" "&amp;F355&amp;" "&amp;Data[[#This Row],[mes]]</f>
        <v>Eloisa Itzel Ojo Moreno Outbound jul-26</v>
      </c>
      <c r="II355">
        <f t="shared" si="1218"/>
        <v>1</v>
      </c>
      <c r="IJ355">
        <f t="shared" si="1383"/>
        <v>1</v>
      </c>
      <c r="IK355">
        <f>IF(Data[[#This Row],[Muestra Critica]]&gt;0,Data[[#This Row],[Muestra Critica]],"")</f>
        <v>1</v>
      </c>
      <c r="IL355">
        <f>IF(IK355="","",COUNTIF($IK$3:$IK771,IK355))</f>
        <v>397</v>
      </c>
      <c r="IM355">
        <f t="shared" si="1384"/>
        <v>0</v>
      </c>
      <c r="IN355" t="str">
        <f t="shared" si="1217"/>
        <v>jul-26</v>
      </c>
      <c r="IS355" t="str">
        <f ca="1">IFERROR(_xlfn.XLOOKUP(A:A,HC!B:B,HC!E:E,,0),0)</f>
        <v>&gt; 60 dias</v>
      </c>
    </row>
    <row r="356" spans="1:253" ht="15.5">
      <c r="A356" s="235" t="s">
        <v>306</v>
      </c>
      <c r="B356" s="235">
        <v>66949119</v>
      </c>
      <c r="C356" s="236">
        <v>46209</v>
      </c>
      <c r="D356" s="235" t="s">
        <v>441</v>
      </c>
      <c r="E356" s="205" t="s">
        <v>433</v>
      </c>
      <c r="F356" s="235" t="s">
        <v>32</v>
      </c>
      <c r="G356" s="235" t="s">
        <v>436</v>
      </c>
      <c r="H356" s="235" t="s">
        <v>530</v>
      </c>
      <c r="I356" s="237" t="s">
        <v>447</v>
      </c>
      <c r="J356" s="78" t="s">
        <v>33</v>
      </c>
      <c r="K356" s="78" t="s">
        <v>33</v>
      </c>
      <c r="L356" s="78" t="s">
        <v>33</v>
      </c>
      <c r="M356" s="78" t="s">
        <v>33</v>
      </c>
      <c r="N356" s="78" t="s">
        <v>33</v>
      </c>
      <c r="O356" s="78" t="s">
        <v>33</v>
      </c>
      <c r="P356" s="78" t="s">
        <v>33</v>
      </c>
      <c r="Q356" s="78" t="s">
        <v>33</v>
      </c>
      <c r="R356" s="78" t="s">
        <v>33</v>
      </c>
      <c r="S356" s="78" t="s">
        <v>33</v>
      </c>
      <c r="T356" s="78" t="s">
        <v>33</v>
      </c>
      <c r="U356" s="78" t="s">
        <v>33</v>
      </c>
      <c r="V356" s="78" t="s">
        <v>34</v>
      </c>
      <c r="W356" s="78" t="s">
        <v>33</v>
      </c>
      <c r="X356" s="78" t="s">
        <v>33</v>
      </c>
      <c r="Y356" t="s">
        <v>33</v>
      </c>
      <c r="Z356" t="s">
        <v>33</v>
      </c>
      <c r="AA356" t="s">
        <v>33</v>
      </c>
      <c r="AB356" t="s">
        <v>33</v>
      </c>
      <c r="AC356" t="s">
        <v>33</v>
      </c>
      <c r="AD356" t="s">
        <v>33</v>
      </c>
      <c r="AE356" t="s">
        <v>33</v>
      </c>
      <c r="AF356" t="s">
        <v>33</v>
      </c>
      <c r="AG356" t="s">
        <v>33</v>
      </c>
      <c r="AH356" t="s">
        <v>33</v>
      </c>
      <c r="AI356" t="s">
        <v>33</v>
      </c>
      <c r="AJ356" t="s">
        <v>33</v>
      </c>
      <c r="AK356" t="s">
        <v>33</v>
      </c>
      <c r="AL356" t="s">
        <v>33</v>
      </c>
      <c r="AM356" t="s">
        <v>33</v>
      </c>
      <c r="AN356" t="s">
        <v>33</v>
      </c>
      <c r="AO356" t="s">
        <v>33</v>
      </c>
      <c r="AP356" t="s">
        <v>33</v>
      </c>
      <c r="AQ356" s="169" t="s">
        <v>33</v>
      </c>
      <c r="AR356" t="s">
        <v>33</v>
      </c>
      <c r="AS356" t="s">
        <v>34</v>
      </c>
      <c r="AT356" t="s">
        <v>33</v>
      </c>
      <c r="AU356" t="s">
        <v>33</v>
      </c>
      <c r="AV356" t="s">
        <v>33</v>
      </c>
      <c r="AW356" t="s">
        <v>33</v>
      </c>
      <c r="AX356" t="s">
        <v>33</v>
      </c>
      <c r="AY356" t="s">
        <v>34</v>
      </c>
      <c r="AZ356" t="s">
        <v>33</v>
      </c>
      <c r="BA356" t="s">
        <v>33</v>
      </c>
      <c r="BB356" t="s">
        <v>33</v>
      </c>
      <c r="BC356" t="s">
        <v>33</v>
      </c>
      <c r="BD356" t="s">
        <v>33</v>
      </c>
      <c r="BE356" t="s">
        <v>33</v>
      </c>
      <c r="BF356" t="s">
        <v>33</v>
      </c>
      <c r="BH356" s="233" t="str">
        <f>Data[[#This Row],[Tipo de Muestra]]</f>
        <v>Critica</v>
      </c>
      <c r="BK356">
        <f t="shared" si="1219"/>
        <v>1</v>
      </c>
      <c r="BL356">
        <f t="shared" si="1220"/>
        <v>1</v>
      </c>
      <c r="BM356">
        <f t="shared" si="1221"/>
        <v>1</v>
      </c>
      <c r="BN356">
        <f t="shared" si="1222"/>
        <v>1</v>
      </c>
      <c r="BO356">
        <f t="shared" si="1223"/>
        <v>1</v>
      </c>
      <c r="BP356">
        <f t="shared" si="1224"/>
        <v>1</v>
      </c>
      <c r="BQ356">
        <f t="shared" si="1225"/>
        <v>1</v>
      </c>
      <c r="BR356">
        <f t="shared" si="1226"/>
        <v>1</v>
      </c>
      <c r="BS356">
        <f t="shared" si="1227"/>
        <v>1</v>
      </c>
      <c r="BT356">
        <f t="shared" si="1228"/>
        <v>1</v>
      </c>
      <c r="BU356">
        <f t="shared" si="1229"/>
        <v>1</v>
      </c>
      <c r="BV356">
        <f t="shared" si="1230"/>
        <v>1</v>
      </c>
      <c r="BW356">
        <f t="shared" si="1231"/>
        <v>0</v>
      </c>
      <c r="BX356">
        <f t="shared" si="1232"/>
        <v>1</v>
      </c>
      <c r="BY356">
        <f t="shared" si="1233"/>
        <v>1</v>
      </c>
      <c r="BZ356">
        <f t="shared" si="1234"/>
        <v>1</v>
      </c>
      <c r="CA356">
        <f t="shared" si="1235"/>
        <v>1</v>
      </c>
      <c r="CB356">
        <f t="shared" si="1236"/>
        <v>1</v>
      </c>
      <c r="CC356">
        <f t="shared" si="1237"/>
        <v>1</v>
      </c>
      <c r="CD356">
        <f t="shared" si="1238"/>
        <v>1</v>
      </c>
      <c r="CE356">
        <f t="shared" si="1239"/>
        <v>1</v>
      </c>
      <c r="CF356">
        <f t="shared" si="1240"/>
        <v>1</v>
      </c>
      <c r="CG356">
        <f t="shared" si="1241"/>
        <v>1</v>
      </c>
      <c r="CH356">
        <f t="shared" si="1242"/>
        <v>1</v>
      </c>
      <c r="CI356">
        <f t="shared" si="1243"/>
        <v>1</v>
      </c>
      <c r="CJ356">
        <f t="shared" si="1244"/>
        <v>1</v>
      </c>
      <c r="CK356">
        <f t="shared" si="1245"/>
        <v>1</v>
      </c>
      <c r="CL356">
        <f t="shared" si="1246"/>
        <v>1</v>
      </c>
      <c r="CM356">
        <f t="shared" si="1247"/>
        <v>1</v>
      </c>
      <c r="CN356">
        <f t="shared" si="1248"/>
        <v>1</v>
      </c>
      <c r="CO356">
        <f t="shared" si="1249"/>
        <v>1</v>
      </c>
      <c r="CP356">
        <f t="shared" si="1250"/>
        <v>1</v>
      </c>
      <c r="CQ356">
        <f t="shared" si="1251"/>
        <v>1</v>
      </c>
      <c r="CR356">
        <f t="shared" si="1252"/>
        <v>1</v>
      </c>
      <c r="CS356">
        <f t="shared" si="1253"/>
        <v>0</v>
      </c>
      <c r="CT356">
        <f t="shared" si="1254"/>
        <v>1</v>
      </c>
      <c r="CU356">
        <f t="shared" si="1255"/>
        <v>1</v>
      </c>
      <c r="CV356">
        <f t="shared" si="1256"/>
        <v>1</v>
      </c>
      <c r="CW356">
        <f t="shared" si="1257"/>
        <v>1</v>
      </c>
      <c r="CX356">
        <f t="shared" si="1258"/>
        <v>1</v>
      </c>
      <c r="CY356">
        <f t="shared" si="1259"/>
        <v>0</v>
      </c>
      <c r="CZ356">
        <f t="shared" si="1260"/>
        <v>1</v>
      </c>
      <c r="DA356">
        <f t="shared" si="1261"/>
        <v>1</v>
      </c>
      <c r="DB356">
        <f t="shared" si="1262"/>
        <v>1</v>
      </c>
      <c r="DC356">
        <f t="shared" si="1263"/>
        <v>1</v>
      </c>
      <c r="DD356">
        <f t="shared" si="1264"/>
        <v>1</v>
      </c>
      <c r="DE356">
        <f t="shared" si="1265"/>
        <v>1</v>
      </c>
      <c r="DF356">
        <f t="shared" si="1266"/>
        <v>1</v>
      </c>
      <c r="DG356">
        <f t="shared" si="1267"/>
        <v>1</v>
      </c>
      <c r="DH356" s="7">
        <f t="shared" si="1268"/>
        <v>0.15</v>
      </c>
      <c r="DI356" s="7">
        <f t="shared" si="1269"/>
        <v>0.15</v>
      </c>
      <c r="DJ356" s="7">
        <f t="shared" si="1270"/>
        <v>0.15</v>
      </c>
      <c r="DK356" s="7">
        <f t="shared" si="1271"/>
        <v>0.15</v>
      </c>
      <c r="DL356" s="7">
        <f t="shared" si="1272"/>
        <v>0.3</v>
      </c>
      <c r="DM356" s="7">
        <f t="shared" si="1273"/>
        <v>0.3</v>
      </c>
      <c r="DN356" s="7">
        <f t="shared" si="1274"/>
        <v>0.3</v>
      </c>
      <c r="DO356" s="7">
        <f t="shared" si="1275"/>
        <v>0.3</v>
      </c>
      <c r="DP356" s="7">
        <f>IF(MIN(Data[[#This Row],[¿El agente demuestra escucha activa durante la gestión?6]:[¿El agente parafrasea para confirmar entendimiento?9]])=0,0,30%)</f>
        <v>0.3</v>
      </c>
      <c r="DQ356" s="7">
        <f t="shared" si="1276"/>
        <v>0.3</v>
      </c>
      <c r="DR356" s="7">
        <f t="shared" si="1277"/>
        <v>0.3</v>
      </c>
      <c r="DS356" s="7">
        <f t="shared" si="1278"/>
        <v>0.3</v>
      </c>
      <c r="DT356" s="7">
        <f t="shared" si="1279"/>
        <v>0.3</v>
      </c>
      <c r="DU356" s="7">
        <f>IF(MIN(Data[[#This Row],[¿El agente adapta su comunicación al cliente?11]:[¿El agente utiliza el plural corporativo correctamente?14]])=0,0,30%)</f>
        <v>0.3</v>
      </c>
      <c r="DV356" s="7">
        <f t="shared" si="1280"/>
        <v>0.25</v>
      </c>
      <c r="DW356" s="7">
        <f t="shared" si="1281"/>
        <v>0.25</v>
      </c>
      <c r="DX356" s="7">
        <f t="shared" si="1282"/>
        <v>1</v>
      </c>
      <c r="DY356" s="7">
        <f t="shared" si="1283"/>
        <v>0</v>
      </c>
      <c r="DZ356" s="7">
        <f t="shared" si="1284"/>
        <v>1</v>
      </c>
      <c r="EA356" s="7">
        <f t="shared" si="1285"/>
        <v>1</v>
      </c>
      <c r="EB356" s="7">
        <f t="shared" si="1286"/>
        <v>1</v>
      </c>
      <c r="EC356" s="7">
        <f t="shared" si="1287"/>
        <v>0</v>
      </c>
      <c r="ED356" s="7">
        <f t="shared" si="1288"/>
        <v>1</v>
      </c>
      <c r="EE356" s="7">
        <f t="shared" si="1289"/>
        <v>1</v>
      </c>
      <c r="EF356" s="7">
        <f>IF(SUM(Data[[#This Row],[¿El agente presenta correctamente los beneficios del producto?23]:[¿El agente comunica beneficios emocionales al cliente?24]])=200%,100%,0%)</f>
        <v>1</v>
      </c>
      <c r="EG356" s="7">
        <f t="shared" si="1290"/>
        <v>1</v>
      </c>
      <c r="EH356" s="7">
        <f t="shared" si="1291"/>
        <v>1</v>
      </c>
      <c r="EI356" s="7">
        <f t="shared" si="1292"/>
        <v>1</v>
      </c>
      <c r="EJ356" s="7">
        <f t="shared" si="1293"/>
        <v>1</v>
      </c>
      <c r="EK356" s="7">
        <f t="shared" si="1294"/>
        <v>1</v>
      </c>
      <c r="EL356" s="7">
        <f>+Data[[#This Row],[¿El agente explica los términos y condiciones del servicio?28]]</f>
        <v>1</v>
      </c>
      <c r="EM356" s="7">
        <f t="shared" si="1295"/>
        <v>1</v>
      </c>
      <c r="EN356" s="7">
        <f>+Data[[#This Row],[¿El agente identifica correctamente la solicitud del cliente? 2]]</f>
        <v>1</v>
      </c>
      <c r="EO356" s="7">
        <f t="shared" si="1296"/>
        <v>1</v>
      </c>
      <c r="EP356" s="7">
        <f t="shared" si="1297"/>
        <v>1</v>
      </c>
      <c r="EQ356" s="7">
        <f t="shared" si="1298"/>
        <v>1</v>
      </c>
      <c r="ER356" s="7">
        <f t="shared" si="1299"/>
        <v>1</v>
      </c>
      <c r="ES356" s="7">
        <f t="shared" si="1300"/>
        <v>1</v>
      </c>
      <c r="ET356" s="7">
        <f t="shared" si="1301"/>
        <v>1</v>
      </c>
      <c r="EU356" s="7">
        <f t="shared" si="1302"/>
        <v>1</v>
      </c>
      <c r="EV356" s="7">
        <f t="shared" si="1303"/>
        <v>1</v>
      </c>
      <c r="EW356" s="7">
        <f t="shared" si="1304"/>
        <v>1</v>
      </c>
      <c r="EX356" s="7">
        <f t="shared" si="1305"/>
        <v>1</v>
      </c>
      <c r="EY356" s="7">
        <f t="shared" si="1306"/>
        <v>1</v>
      </c>
      <c r="EZ356" s="7">
        <f t="shared" si="1307"/>
        <v>1</v>
      </c>
      <c r="FA356" s="7">
        <f t="shared" si="1308"/>
        <v>1</v>
      </c>
      <c r="FB356" s="7">
        <f t="shared" si="1309"/>
        <v>1</v>
      </c>
      <c r="FC356" s="7">
        <f t="shared" si="1310"/>
        <v>0</v>
      </c>
      <c r="FD356" s="7">
        <f t="shared" si="1311"/>
        <v>1</v>
      </c>
      <c r="FE356" s="7">
        <f t="shared" si="1312"/>
        <v>0</v>
      </c>
      <c r="FF356" s="7">
        <f t="shared" si="1313"/>
        <v>1</v>
      </c>
      <c r="FG356" s="7">
        <f t="shared" si="1314"/>
        <v>1</v>
      </c>
      <c r="FH356" s="7">
        <f t="shared" si="1315"/>
        <v>1</v>
      </c>
      <c r="FI356" s="7">
        <f t="shared" si="1316"/>
        <v>1</v>
      </c>
      <c r="FJ356" s="7">
        <f t="shared" si="1317"/>
        <v>0</v>
      </c>
      <c r="FK356" s="7">
        <f t="shared" si="1318"/>
        <v>1</v>
      </c>
      <c r="FL356" s="7">
        <f>+Data[[#This Row],[¿El agente gestiona la oferta según la campaña vigente?48]]</f>
        <v>1</v>
      </c>
      <c r="FM356" s="7">
        <f t="shared" si="1319"/>
        <v>0</v>
      </c>
      <c r="FN356" s="7">
        <f t="shared" si="1320"/>
        <v>1</v>
      </c>
      <c r="FO356" s="7">
        <f t="shared" si="1321"/>
        <v>1</v>
      </c>
      <c r="FP356" s="7">
        <f t="shared" si="1322"/>
        <v>0</v>
      </c>
      <c r="FQ356" s="7">
        <f t="shared" si="1323"/>
        <v>1</v>
      </c>
      <c r="FR356" s="7">
        <f>+Data[[#This Row],[¿El agente registra correctamente todas las interacciones?52]]</f>
        <v>1</v>
      </c>
      <c r="FS356" s="7">
        <f t="shared" si="1324"/>
        <v>0</v>
      </c>
      <c r="FT356" s="7">
        <f t="shared" si="1325"/>
        <v>1</v>
      </c>
      <c r="FU356" s="7">
        <f>+Data[[#This Row],[¿El agente confirma la titularidad del cliente adecuadamente?53]]</f>
        <v>1</v>
      </c>
      <c r="FV356" s="242">
        <f t="shared" si="1326"/>
        <v>1</v>
      </c>
      <c r="FW356" s="242">
        <f t="shared" si="1327"/>
        <v>1</v>
      </c>
      <c r="FX356" s="7">
        <f t="shared" si="1328"/>
        <v>1</v>
      </c>
      <c r="FY356" s="242">
        <f t="shared" si="1329"/>
        <v>1</v>
      </c>
      <c r="FZ356" s="7">
        <f>+Data[[#This Row],[¿El agente evita compartir información sensible?56]]</f>
        <v>1</v>
      </c>
      <c r="GA356" s="7">
        <f t="shared" si="1330"/>
        <v>1</v>
      </c>
      <c r="GB356" s="7">
        <f t="shared" si="1331"/>
        <v>0.1</v>
      </c>
      <c r="GC356" s="7">
        <f t="shared" si="1332"/>
        <v>0</v>
      </c>
      <c r="GD356" s="234">
        <f t="shared" si="1333"/>
        <v>0</v>
      </c>
      <c r="GE356" s="234">
        <f t="shared" si="1334"/>
        <v>0.3</v>
      </c>
      <c r="GF356" s="7">
        <f t="shared" si="1335"/>
        <v>0.4</v>
      </c>
      <c r="GG356">
        <f>1</f>
        <v>1</v>
      </c>
      <c r="GH356">
        <f t="shared" si="1336"/>
        <v>1</v>
      </c>
      <c r="GI356" t="str">
        <f t="shared" si="1337"/>
        <v/>
      </c>
      <c r="GJ356" t="str">
        <f t="shared" si="1338"/>
        <v/>
      </c>
      <c r="GK356" t="str">
        <f t="shared" si="1339"/>
        <v/>
      </c>
      <c r="GN356" t="str">
        <f t="shared" si="1340"/>
        <v/>
      </c>
      <c r="GO356" t="str">
        <f t="shared" si="1341"/>
        <v/>
      </c>
      <c r="GP356" t="str">
        <f t="shared" si="1342"/>
        <v/>
      </c>
      <c r="GQ356" t="str">
        <f t="shared" si="1343"/>
        <v/>
      </c>
      <c r="GR356" t="str">
        <f t="shared" si="1344"/>
        <v/>
      </c>
      <c r="GS356" t="str">
        <f t="shared" si="1345"/>
        <v/>
      </c>
      <c r="GT356" t="str">
        <f t="shared" si="1346"/>
        <v/>
      </c>
      <c r="GU356" t="e">
        <f>IF(#REF!="No",#REF!,"")</f>
        <v>#REF!</v>
      </c>
      <c r="GV356" t="str">
        <f t="shared" si="1347"/>
        <v xml:space="preserve">¿El agente informa correctamente sobre los centros de pago? </v>
      </c>
      <c r="GW356" t="str">
        <f t="shared" si="1348"/>
        <v/>
      </c>
      <c r="GX356" t="str">
        <f t="shared" si="1349"/>
        <v/>
      </c>
      <c r="GY356" t="str">
        <f t="shared" si="1350"/>
        <v/>
      </c>
      <c r="GZ356" t="str">
        <f t="shared" si="1351"/>
        <v/>
      </c>
      <c r="HA356" t="str">
        <f t="shared" si="1352"/>
        <v/>
      </c>
      <c r="HB356" t="str">
        <f t="shared" si="1353"/>
        <v/>
      </c>
      <c r="HC356" t="str">
        <f t="shared" si="1354"/>
        <v/>
      </c>
      <c r="HD356" t="str">
        <f t="shared" si="1355"/>
        <v/>
      </c>
      <c r="HE356" t="str">
        <f t="shared" si="1356"/>
        <v/>
      </c>
      <c r="HF356" t="str">
        <f t="shared" si="1357"/>
        <v/>
      </c>
      <c r="HG356" t="str">
        <f t="shared" si="1358"/>
        <v/>
      </c>
      <c r="HH356" t="str">
        <f t="shared" si="1359"/>
        <v/>
      </c>
      <c r="HI356" t="str">
        <f t="shared" si="1360"/>
        <v/>
      </c>
      <c r="HJ356" t="str">
        <f t="shared" si="1361"/>
        <v/>
      </c>
      <c r="HK356" t="str">
        <f t="shared" si="1362"/>
        <v/>
      </c>
      <c r="HL356" t="str">
        <f t="shared" si="1363"/>
        <v/>
      </c>
      <c r="HM356" t="str">
        <f t="shared" si="1364"/>
        <v/>
      </c>
      <c r="HN356" t="str">
        <f t="shared" si="1365"/>
        <v/>
      </c>
      <c r="HO356" t="str">
        <f t="shared" si="1366"/>
        <v/>
      </c>
      <c r="HP356" t="str">
        <f t="shared" si="1367"/>
        <v/>
      </c>
      <c r="HQ356" t="e">
        <f>IF(#REF!="No",#REF!,"")</f>
        <v>#REF!</v>
      </c>
      <c r="HR356" t="e">
        <f>IF(#REF!="No",#REF!,"")</f>
        <v>#REF!</v>
      </c>
      <c r="HS356" t="str">
        <f t="shared" si="1368"/>
        <v/>
      </c>
      <c r="HT356" t="str">
        <f t="shared" si="1369"/>
        <v xml:space="preserve">¿El agente realiza venta cruzada cuando corresponde? </v>
      </c>
      <c r="HU356" t="str">
        <f t="shared" si="1370"/>
        <v/>
      </c>
      <c r="HV356" t="str">
        <f t="shared" si="1371"/>
        <v/>
      </c>
      <c r="HW356" t="str">
        <f t="shared" si="1372"/>
        <v/>
      </c>
      <c r="HX356" t="str">
        <f t="shared" si="1373"/>
        <v/>
      </c>
      <c r="HY356" t="str">
        <f t="shared" si="1374"/>
        <v/>
      </c>
      <c r="HZ356" t="str">
        <f t="shared" si="1375"/>
        <v xml:space="preserve">¿El agente solicita coordenadas cuando es necesario? </v>
      </c>
      <c r="IA356" t="str">
        <f t="shared" si="1376"/>
        <v/>
      </c>
      <c r="IB356" t="str">
        <f t="shared" si="1377"/>
        <v/>
      </c>
      <c r="IC356" t="str">
        <f t="shared" si="1378"/>
        <v/>
      </c>
      <c r="ID356" t="str">
        <f t="shared" si="1379"/>
        <v/>
      </c>
      <c r="IE356" t="str">
        <f t="shared" si="1380"/>
        <v/>
      </c>
      <c r="IF356" t="str">
        <f t="shared" si="1381"/>
        <v/>
      </c>
      <c r="IG356" t="str">
        <f t="shared" si="1382"/>
        <v/>
      </c>
      <c r="IH356" t="str">
        <f>A356&amp;" "&amp;F356&amp;" "&amp;Data[[#This Row],[mes]]</f>
        <v>Lee Omar Dean Valenzuela Outbound jul-26</v>
      </c>
      <c r="II356">
        <f t="shared" si="1218"/>
        <v>1</v>
      </c>
      <c r="IJ356">
        <f t="shared" si="1383"/>
        <v>1</v>
      </c>
      <c r="IK356">
        <f>IF(Data[[#This Row],[Muestra Critica]]&gt;0,Data[[#This Row],[Muestra Critica]],"")</f>
        <v>1</v>
      </c>
      <c r="IL356">
        <f>IF(IK356="","",COUNTIF($IK$3:$IK772,IK356))</f>
        <v>397</v>
      </c>
      <c r="IM356">
        <f t="shared" si="1384"/>
        <v>0</v>
      </c>
      <c r="IN356" t="str">
        <f t="shared" si="1217"/>
        <v>jul-26</v>
      </c>
      <c r="IS356" t="str">
        <f ca="1">IFERROR(_xlfn.XLOOKUP(A:A,HC!B:B,HC!E:E,,0),0)</f>
        <v>&gt; 60 dias</v>
      </c>
    </row>
    <row r="357" spans="1:253" ht="15.5">
      <c r="A357" s="235" t="s">
        <v>301</v>
      </c>
      <c r="B357" s="235">
        <v>66866696</v>
      </c>
      <c r="C357" s="236">
        <v>46209</v>
      </c>
      <c r="D357" s="235" t="s">
        <v>441</v>
      </c>
      <c r="E357" s="205" t="s">
        <v>433</v>
      </c>
      <c r="F357" s="235" t="s">
        <v>32</v>
      </c>
      <c r="G357" s="235" t="s">
        <v>436</v>
      </c>
      <c r="H357" s="235" t="s">
        <v>530</v>
      </c>
      <c r="I357" s="237" t="s">
        <v>447</v>
      </c>
      <c r="J357" s="78" t="s">
        <v>33</v>
      </c>
      <c r="K357" s="78" t="s">
        <v>33</v>
      </c>
      <c r="L357" s="78" t="s">
        <v>33</v>
      </c>
      <c r="M357" s="78" t="s">
        <v>33</v>
      </c>
      <c r="N357" s="78" t="s">
        <v>33</v>
      </c>
      <c r="O357" s="78" t="s">
        <v>33</v>
      </c>
      <c r="P357" s="78" t="s">
        <v>33</v>
      </c>
      <c r="Q357" s="78" t="s">
        <v>33</v>
      </c>
      <c r="R357" s="78" t="s">
        <v>33</v>
      </c>
      <c r="S357" s="78" t="s">
        <v>33</v>
      </c>
      <c r="T357" s="78" t="s">
        <v>33</v>
      </c>
      <c r="U357" s="78" t="s">
        <v>33</v>
      </c>
      <c r="V357" s="78" t="s">
        <v>34</v>
      </c>
      <c r="W357" s="78" t="s">
        <v>33</v>
      </c>
      <c r="X357" s="78" t="s">
        <v>33</v>
      </c>
      <c r="Y357" t="s">
        <v>33</v>
      </c>
      <c r="Z357" t="s">
        <v>33</v>
      </c>
      <c r="AA357" t="s">
        <v>33</v>
      </c>
      <c r="AB357" t="s">
        <v>33</v>
      </c>
      <c r="AC357" t="s">
        <v>33</v>
      </c>
      <c r="AD357" t="s">
        <v>33</v>
      </c>
      <c r="AE357" t="s">
        <v>33</v>
      </c>
      <c r="AF357" t="s">
        <v>33</v>
      </c>
      <c r="AG357" t="s">
        <v>33</v>
      </c>
      <c r="AH357" t="s">
        <v>33</v>
      </c>
      <c r="AI357" t="s">
        <v>33</v>
      </c>
      <c r="AJ357" t="s">
        <v>33</v>
      </c>
      <c r="AK357" t="s">
        <v>33</v>
      </c>
      <c r="AL357" t="s">
        <v>33</v>
      </c>
      <c r="AM357" t="s">
        <v>33</v>
      </c>
      <c r="AN357" t="s">
        <v>33</v>
      </c>
      <c r="AO357" t="s">
        <v>33</v>
      </c>
      <c r="AP357" t="s">
        <v>33</v>
      </c>
      <c r="AQ357" s="169" t="s">
        <v>33</v>
      </c>
      <c r="AR357" t="s">
        <v>33</v>
      </c>
      <c r="AS357" t="s">
        <v>33</v>
      </c>
      <c r="AT357" t="s">
        <v>33</v>
      </c>
      <c r="AU357" t="s">
        <v>33</v>
      </c>
      <c r="AV357" t="s">
        <v>33</v>
      </c>
      <c r="AW357" t="s">
        <v>33</v>
      </c>
      <c r="AX357" t="s">
        <v>33</v>
      </c>
      <c r="AY357" t="s">
        <v>34</v>
      </c>
      <c r="AZ357" t="s">
        <v>33</v>
      </c>
      <c r="BA357" t="s">
        <v>33</v>
      </c>
      <c r="BB357" t="s">
        <v>33</v>
      </c>
      <c r="BC357" t="s">
        <v>33</v>
      </c>
      <c r="BD357" t="s">
        <v>33</v>
      </c>
      <c r="BE357" t="s">
        <v>33</v>
      </c>
      <c r="BF357" t="s">
        <v>33</v>
      </c>
      <c r="BH357" s="233" t="str">
        <f>Data[[#This Row],[Tipo de Muestra]]</f>
        <v>Critica</v>
      </c>
      <c r="BK357">
        <f t="shared" si="1219"/>
        <v>1</v>
      </c>
      <c r="BL357">
        <f t="shared" si="1220"/>
        <v>1</v>
      </c>
      <c r="BM357">
        <f t="shared" si="1221"/>
        <v>1</v>
      </c>
      <c r="BN357">
        <f t="shared" si="1222"/>
        <v>1</v>
      </c>
      <c r="BO357">
        <f t="shared" si="1223"/>
        <v>1</v>
      </c>
      <c r="BP357">
        <f t="shared" si="1224"/>
        <v>1</v>
      </c>
      <c r="BQ357">
        <f t="shared" si="1225"/>
        <v>1</v>
      </c>
      <c r="BR357">
        <f t="shared" si="1226"/>
        <v>1</v>
      </c>
      <c r="BS357">
        <f t="shared" si="1227"/>
        <v>1</v>
      </c>
      <c r="BT357">
        <f t="shared" si="1228"/>
        <v>1</v>
      </c>
      <c r="BU357">
        <f t="shared" si="1229"/>
        <v>1</v>
      </c>
      <c r="BV357">
        <f t="shared" si="1230"/>
        <v>1</v>
      </c>
      <c r="BW357">
        <f t="shared" si="1231"/>
        <v>0</v>
      </c>
      <c r="BX357">
        <f t="shared" si="1232"/>
        <v>1</v>
      </c>
      <c r="BY357">
        <f t="shared" si="1233"/>
        <v>1</v>
      </c>
      <c r="BZ357">
        <f t="shared" si="1234"/>
        <v>1</v>
      </c>
      <c r="CA357">
        <f t="shared" si="1235"/>
        <v>1</v>
      </c>
      <c r="CB357">
        <f t="shared" si="1236"/>
        <v>1</v>
      </c>
      <c r="CC357">
        <f t="shared" si="1237"/>
        <v>1</v>
      </c>
      <c r="CD357">
        <f t="shared" si="1238"/>
        <v>1</v>
      </c>
      <c r="CE357">
        <f t="shared" si="1239"/>
        <v>1</v>
      </c>
      <c r="CF357">
        <f t="shared" si="1240"/>
        <v>1</v>
      </c>
      <c r="CG357">
        <f t="shared" si="1241"/>
        <v>1</v>
      </c>
      <c r="CH357">
        <f t="shared" si="1242"/>
        <v>1</v>
      </c>
      <c r="CI357">
        <f t="shared" si="1243"/>
        <v>1</v>
      </c>
      <c r="CJ357">
        <f t="shared" si="1244"/>
        <v>1</v>
      </c>
      <c r="CK357">
        <f t="shared" si="1245"/>
        <v>1</v>
      </c>
      <c r="CL357">
        <f t="shared" si="1246"/>
        <v>1</v>
      </c>
      <c r="CM357">
        <f t="shared" si="1247"/>
        <v>1</v>
      </c>
      <c r="CN357">
        <f t="shared" si="1248"/>
        <v>1</v>
      </c>
      <c r="CO357">
        <f t="shared" si="1249"/>
        <v>1</v>
      </c>
      <c r="CP357">
        <f t="shared" si="1250"/>
        <v>1</v>
      </c>
      <c r="CQ357">
        <f t="shared" si="1251"/>
        <v>1</v>
      </c>
      <c r="CR357">
        <f t="shared" si="1252"/>
        <v>1</v>
      </c>
      <c r="CS357">
        <f t="shared" si="1253"/>
        <v>1</v>
      </c>
      <c r="CT357">
        <f t="shared" si="1254"/>
        <v>1</v>
      </c>
      <c r="CU357">
        <f t="shared" si="1255"/>
        <v>1</v>
      </c>
      <c r="CV357">
        <f t="shared" si="1256"/>
        <v>1</v>
      </c>
      <c r="CW357">
        <f t="shared" si="1257"/>
        <v>1</v>
      </c>
      <c r="CX357">
        <f t="shared" si="1258"/>
        <v>1</v>
      </c>
      <c r="CY357">
        <f t="shared" si="1259"/>
        <v>0</v>
      </c>
      <c r="CZ357">
        <f t="shared" si="1260"/>
        <v>1</v>
      </c>
      <c r="DA357">
        <f t="shared" si="1261"/>
        <v>1</v>
      </c>
      <c r="DB357">
        <f t="shared" si="1262"/>
        <v>1</v>
      </c>
      <c r="DC357">
        <f t="shared" si="1263"/>
        <v>1</v>
      </c>
      <c r="DD357">
        <f t="shared" si="1264"/>
        <v>1</v>
      </c>
      <c r="DE357">
        <f t="shared" si="1265"/>
        <v>1</v>
      </c>
      <c r="DF357">
        <f t="shared" si="1266"/>
        <v>1</v>
      </c>
      <c r="DG357">
        <f t="shared" si="1267"/>
        <v>1</v>
      </c>
      <c r="DH357" s="7">
        <f t="shared" si="1268"/>
        <v>0.15</v>
      </c>
      <c r="DI357" s="7">
        <f t="shared" si="1269"/>
        <v>0.15</v>
      </c>
      <c r="DJ357" s="7">
        <f t="shared" si="1270"/>
        <v>0.15</v>
      </c>
      <c r="DK357" s="7">
        <f t="shared" si="1271"/>
        <v>0.15</v>
      </c>
      <c r="DL357" s="7">
        <f t="shared" si="1272"/>
        <v>0.3</v>
      </c>
      <c r="DM357" s="7">
        <f t="shared" si="1273"/>
        <v>0.3</v>
      </c>
      <c r="DN357" s="7">
        <f t="shared" si="1274"/>
        <v>0.3</v>
      </c>
      <c r="DO357" s="7">
        <f t="shared" si="1275"/>
        <v>0.3</v>
      </c>
      <c r="DP357" s="7">
        <f>IF(MIN(Data[[#This Row],[¿El agente demuestra escucha activa durante la gestión?6]:[¿El agente parafrasea para confirmar entendimiento?9]])=0,0,30%)</f>
        <v>0.3</v>
      </c>
      <c r="DQ357" s="7">
        <f t="shared" si="1276"/>
        <v>0.3</v>
      </c>
      <c r="DR357" s="7">
        <f t="shared" si="1277"/>
        <v>0.3</v>
      </c>
      <c r="DS357" s="7">
        <f t="shared" si="1278"/>
        <v>0.3</v>
      </c>
      <c r="DT357" s="7">
        <f t="shared" si="1279"/>
        <v>0.3</v>
      </c>
      <c r="DU357" s="7">
        <f>IF(MIN(Data[[#This Row],[¿El agente adapta su comunicación al cliente?11]:[¿El agente utiliza el plural corporativo correctamente?14]])=0,0,30%)</f>
        <v>0.3</v>
      </c>
      <c r="DV357" s="7">
        <f t="shared" si="1280"/>
        <v>0.25</v>
      </c>
      <c r="DW357" s="7">
        <f t="shared" si="1281"/>
        <v>0.25</v>
      </c>
      <c r="DX357" s="7">
        <f t="shared" si="1282"/>
        <v>1</v>
      </c>
      <c r="DY357" s="7">
        <f t="shared" si="1283"/>
        <v>0</v>
      </c>
      <c r="DZ357" s="7">
        <f t="shared" si="1284"/>
        <v>1</v>
      </c>
      <c r="EA357" s="7">
        <f t="shared" si="1285"/>
        <v>1</v>
      </c>
      <c r="EB357" s="7">
        <f t="shared" si="1286"/>
        <v>1</v>
      </c>
      <c r="EC357" s="7">
        <f t="shared" si="1287"/>
        <v>0</v>
      </c>
      <c r="ED357" s="7">
        <f t="shared" si="1288"/>
        <v>1</v>
      </c>
      <c r="EE357" s="7">
        <f t="shared" si="1289"/>
        <v>1</v>
      </c>
      <c r="EF357" s="7">
        <f>IF(SUM(Data[[#This Row],[¿El agente presenta correctamente los beneficios del producto?23]:[¿El agente comunica beneficios emocionales al cliente?24]])=200%,100%,0%)</f>
        <v>1</v>
      </c>
      <c r="EG357" s="7">
        <f t="shared" si="1290"/>
        <v>1</v>
      </c>
      <c r="EH357" s="7">
        <f t="shared" si="1291"/>
        <v>1</v>
      </c>
      <c r="EI357" s="7">
        <f t="shared" si="1292"/>
        <v>1</v>
      </c>
      <c r="EJ357" s="7">
        <f t="shared" si="1293"/>
        <v>1</v>
      </c>
      <c r="EK357" s="7">
        <f t="shared" si="1294"/>
        <v>1</v>
      </c>
      <c r="EL357" s="7">
        <f>+Data[[#This Row],[¿El agente explica los términos y condiciones del servicio?28]]</f>
        <v>1</v>
      </c>
      <c r="EM357" s="7">
        <f t="shared" si="1295"/>
        <v>1</v>
      </c>
      <c r="EN357" s="7">
        <f>+Data[[#This Row],[¿El agente identifica correctamente la solicitud del cliente? 2]]</f>
        <v>1</v>
      </c>
      <c r="EO357" s="7">
        <f t="shared" si="1296"/>
        <v>1</v>
      </c>
      <c r="EP357" s="7">
        <f t="shared" si="1297"/>
        <v>1</v>
      </c>
      <c r="EQ357" s="7">
        <f t="shared" si="1298"/>
        <v>1</v>
      </c>
      <c r="ER357" s="7">
        <f t="shared" si="1299"/>
        <v>1</v>
      </c>
      <c r="ES357" s="7">
        <f t="shared" si="1300"/>
        <v>1</v>
      </c>
      <c r="ET357" s="7">
        <f t="shared" si="1301"/>
        <v>1</v>
      </c>
      <c r="EU357" s="7">
        <f t="shared" si="1302"/>
        <v>1</v>
      </c>
      <c r="EV357" s="7">
        <f t="shared" si="1303"/>
        <v>1</v>
      </c>
      <c r="EW357" s="7">
        <f t="shared" si="1304"/>
        <v>1</v>
      </c>
      <c r="EX357" s="7">
        <f t="shared" si="1305"/>
        <v>1</v>
      </c>
      <c r="EY357" s="7">
        <f t="shared" si="1306"/>
        <v>1</v>
      </c>
      <c r="EZ357" s="7">
        <f t="shared" si="1307"/>
        <v>1</v>
      </c>
      <c r="FA357" s="7">
        <f t="shared" si="1308"/>
        <v>1</v>
      </c>
      <c r="FB357" s="7">
        <f t="shared" si="1309"/>
        <v>1</v>
      </c>
      <c r="FC357" s="7">
        <f t="shared" si="1310"/>
        <v>0</v>
      </c>
      <c r="FD357" s="7">
        <f t="shared" si="1311"/>
        <v>1</v>
      </c>
      <c r="FE357" s="7">
        <f t="shared" si="1312"/>
        <v>1</v>
      </c>
      <c r="FF357" s="7">
        <f t="shared" si="1313"/>
        <v>1</v>
      </c>
      <c r="FG357" s="7">
        <f t="shared" si="1314"/>
        <v>1</v>
      </c>
      <c r="FH357" s="7">
        <f t="shared" si="1315"/>
        <v>1</v>
      </c>
      <c r="FI357" s="7">
        <f t="shared" si="1316"/>
        <v>1</v>
      </c>
      <c r="FJ357" s="7">
        <f t="shared" si="1317"/>
        <v>1</v>
      </c>
      <c r="FK357" s="7">
        <f t="shared" si="1318"/>
        <v>1</v>
      </c>
      <c r="FL357" s="7">
        <f>+Data[[#This Row],[¿El agente gestiona la oferta según la campaña vigente?48]]</f>
        <v>1</v>
      </c>
      <c r="FM357" s="7">
        <f t="shared" si="1319"/>
        <v>0</v>
      </c>
      <c r="FN357" s="7">
        <f t="shared" si="1320"/>
        <v>1</v>
      </c>
      <c r="FO357" s="7">
        <f t="shared" si="1321"/>
        <v>1</v>
      </c>
      <c r="FP357" s="7">
        <f t="shared" si="1322"/>
        <v>0</v>
      </c>
      <c r="FQ357" s="7">
        <f t="shared" si="1323"/>
        <v>1</v>
      </c>
      <c r="FR357" s="7">
        <f>+Data[[#This Row],[¿El agente registra correctamente todas las interacciones?52]]</f>
        <v>1</v>
      </c>
      <c r="FS357" s="7">
        <f t="shared" si="1324"/>
        <v>0</v>
      </c>
      <c r="FT357" s="7">
        <f t="shared" si="1325"/>
        <v>1</v>
      </c>
      <c r="FU357" s="7">
        <f>+Data[[#This Row],[¿El agente confirma la titularidad del cliente adecuadamente?53]]</f>
        <v>1</v>
      </c>
      <c r="FV357" s="242">
        <f t="shared" si="1326"/>
        <v>1</v>
      </c>
      <c r="FW357" s="242">
        <f t="shared" si="1327"/>
        <v>1</v>
      </c>
      <c r="FX357" s="7">
        <f t="shared" si="1328"/>
        <v>1</v>
      </c>
      <c r="FY357" s="242">
        <f t="shared" si="1329"/>
        <v>1</v>
      </c>
      <c r="FZ357" s="7">
        <f>+Data[[#This Row],[¿El agente evita compartir información sensible?56]]</f>
        <v>1</v>
      </c>
      <c r="GA357" s="7">
        <f t="shared" si="1330"/>
        <v>1</v>
      </c>
      <c r="GB357" s="7">
        <f t="shared" si="1331"/>
        <v>0.1</v>
      </c>
      <c r="GC357" s="7">
        <f t="shared" si="1332"/>
        <v>0</v>
      </c>
      <c r="GD357" s="234">
        <f t="shared" si="1333"/>
        <v>0</v>
      </c>
      <c r="GE357" s="234">
        <f t="shared" si="1334"/>
        <v>0.3</v>
      </c>
      <c r="GF357" s="7">
        <f t="shared" si="1335"/>
        <v>0.4</v>
      </c>
      <c r="GG357">
        <f>1</f>
        <v>1</v>
      </c>
      <c r="GH357">
        <f t="shared" si="1336"/>
        <v>1</v>
      </c>
      <c r="GI357" t="str">
        <f t="shared" si="1337"/>
        <v/>
      </c>
      <c r="GJ357" t="str">
        <f t="shared" si="1338"/>
        <v/>
      </c>
      <c r="GK357" t="str">
        <f t="shared" si="1339"/>
        <v/>
      </c>
      <c r="GN357" t="str">
        <f t="shared" si="1340"/>
        <v/>
      </c>
      <c r="GO357" t="str">
        <f t="shared" si="1341"/>
        <v/>
      </c>
      <c r="GP357" t="str">
        <f t="shared" si="1342"/>
        <v/>
      </c>
      <c r="GQ357" t="str">
        <f t="shared" si="1343"/>
        <v/>
      </c>
      <c r="GR357" t="str">
        <f t="shared" si="1344"/>
        <v/>
      </c>
      <c r="GS357" t="str">
        <f t="shared" si="1345"/>
        <v/>
      </c>
      <c r="GT357" t="str">
        <f t="shared" si="1346"/>
        <v/>
      </c>
      <c r="GU357" t="e">
        <f>IF(#REF!="No",#REF!,"")</f>
        <v>#REF!</v>
      </c>
      <c r="GV357" t="str">
        <f t="shared" si="1347"/>
        <v xml:space="preserve">¿El agente informa correctamente sobre los centros de pago? </v>
      </c>
      <c r="GW357" t="str">
        <f t="shared" si="1348"/>
        <v/>
      </c>
      <c r="GX357" t="str">
        <f t="shared" si="1349"/>
        <v/>
      </c>
      <c r="GY357" t="str">
        <f t="shared" si="1350"/>
        <v/>
      </c>
      <c r="GZ357" t="str">
        <f t="shared" si="1351"/>
        <v/>
      </c>
      <c r="HA357" t="str">
        <f t="shared" si="1352"/>
        <v/>
      </c>
      <c r="HB357" t="str">
        <f t="shared" si="1353"/>
        <v/>
      </c>
      <c r="HC357" t="str">
        <f t="shared" si="1354"/>
        <v/>
      </c>
      <c r="HD357" t="str">
        <f t="shared" si="1355"/>
        <v/>
      </c>
      <c r="HE357" t="str">
        <f t="shared" si="1356"/>
        <v/>
      </c>
      <c r="HF357" t="str">
        <f t="shared" si="1357"/>
        <v/>
      </c>
      <c r="HG357" t="str">
        <f t="shared" si="1358"/>
        <v/>
      </c>
      <c r="HH357" t="str">
        <f t="shared" si="1359"/>
        <v/>
      </c>
      <c r="HI357" t="str">
        <f t="shared" si="1360"/>
        <v/>
      </c>
      <c r="HJ357" t="str">
        <f t="shared" si="1361"/>
        <v/>
      </c>
      <c r="HK357" t="str">
        <f t="shared" si="1362"/>
        <v/>
      </c>
      <c r="HL357" t="str">
        <f t="shared" si="1363"/>
        <v/>
      </c>
      <c r="HM357" t="str">
        <f t="shared" si="1364"/>
        <v/>
      </c>
      <c r="HN357" t="str">
        <f t="shared" si="1365"/>
        <v/>
      </c>
      <c r="HO357" t="str">
        <f t="shared" si="1366"/>
        <v/>
      </c>
      <c r="HP357" t="str">
        <f t="shared" si="1367"/>
        <v/>
      </c>
      <c r="HQ357" t="e">
        <f>IF(#REF!="No",#REF!,"")</f>
        <v>#REF!</v>
      </c>
      <c r="HR357" t="e">
        <f>IF(#REF!="No",#REF!,"")</f>
        <v>#REF!</v>
      </c>
      <c r="HS357" t="str">
        <f t="shared" si="1368"/>
        <v/>
      </c>
      <c r="HT357" t="str">
        <f t="shared" si="1369"/>
        <v/>
      </c>
      <c r="HU357" t="str">
        <f t="shared" si="1370"/>
        <v/>
      </c>
      <c r="HV357" t="str">
        <f t="shared" si="1371"/>
        <v/>
      </c>
      <c r="HW357" t="str">
        <f t="shared" si="1372"/>
        <v/>
      </c>
      <c r="HX357" t="str">
        <f t="shared" si="1373"/>
        <v/>
      </c>
      <c r="HY357" t="str">
        <f t="shared" si="1374"/>
        <v/>
      </c>
      <c r="HZ357" t="str">
        <f t="shared" si="1375"/>
        <v xml:space="preserve">¿El agente solicita coordenadas cuando es necesario? </v>
      </c>
      <c r="IA357" t="str">
        <f t="shared" si="1376"/>
        <v/>
      </c>
      <c r="IB357" t="str">
        <f t="shared" si="1377"/>
        <v/>
      </c>
      <c r="IC357" t="str">
        <f t="shared" si="1378"/>
        <v/>
      </c>
      <c r="ID357" t="str">
        <f t="shared" si="1379"/>
        <v/>
      </c>
      <c r="IE357" t="str">
        <f t="shared" si="1380"/>
        <v/>
      </c>
      <c r="IF357" t="str">
        <f t="shared" si="1381"/>
        <v/>
      </c>
      <c r="IG357" t="str">
        <f t="shared" si="1382"/>
        <v/>
      </c>
      <c r="IH357" t="str">
        <f>A357&amp;" "&amp;F357&amp;" "&amp;Data[[#This Row],[mes]]</f>
        <v>Madelay Del Carmen Castillo Wilson Outbound jul-26</v>
      </c>
      <c r="II357">
        <f t="shared" si="1218"/>
        <v>1</v>
      </c>
      <c r="IJ357">
        <f t="shared" si="1383"/>
        <v>1</v>
      </c>
      <c r="IK357">
        <f>IF(Data[[#This Row],[Muestra Critica]]&gt;0,Data[[#This Row],[Muestra Critica]],"")</f>
        <v>1</v>
      </c>
      <c r="IL357">
        <f>IF(IK357="","",COUNTIF($IK$3:$IK773,IK357))</f>
        <v>397</v>
      </c>
      <c r="IM357">
        <f t="shared" si="1384"/>
        <v>0</v>
      </c>
      <c r="IN357" t="str">
        <f t="shared" si="1217"/>
        <v>jul-26</v>
      </c>
      <c r="IS357" t="str">
        <f ca="1">IFERROR(_xlfn.XLOOKUP(A:A,HC!B:B,HC!E:E,,0),0)</f>
        <v>&gt; 60 dias</v>
      </c>
    </row>
    <row r="358" spans="1:253" ht="15.5">
      <c r="A358" s="235" t="s">
        <v>302</v>
      </c>
      <c r="B358" s="235">
        <v>65408077</v>
      </c>
      <c r="C358" s="236">
        <v>46209</v>
      </c>
      <c r="D358" s="235" t="s">
        <v>441</v>
      </c>
      <c r="E358" s="205" t="s">
        <v>433</v>
      </c>
      <c r="F358" s="235" t="s">
        <v>32</v>
      </c>
      <c r="G358" s="235" t="s">
        <v>436</v>
      </c>
      <c r="H358" s="235" t="s">
        <v>530</v>
      </c>
      <c r="I358" s="237" t="s">
        <v>447</v>
      </c>
      <c r="J358" s="78" t="s">
        <v>33</v>
      </c>
      <c r="K358" s="78" t="s">
        <v>33</v>
      </c>
      <c r="L358" s="78" t="s">
        <v>33</v>
      </c>
      <c r="M358" s="78" t="s">
        <v>33</v>
      </c>
      <c r="N358" s="78" t="s">
        <v>33</v>
      </c>
      <c r="O358" s="78" t="s">
        <v>33</v>
      </c>
      <c r="P358" s="78" t="s">
        <v>33</v>
      </c>
      <c r="Q358" s="78" t="s">
        <v>33</v>
      </c>
      <c r="R358" s="78" t="s">
        <v>33</v>
      </c>
      <c r="S358" s="78" t="s">
        <v>33</v>
      </c>
      <c r="T358" s="78" t="s">
        <v>33</v>
      </c>
      <c r="U358" s="78" t="s">
        <v>33</v>
      </c>
      <c r="V358" s="78" t="s">
        <v>33</v>
      </c>
      <c r="W358" s="78" t="s">
        <v>33</v>
      </c>
      <c r="X358" s="78" t="s">
        <v>33</v>
      </c>
      <c r="Y358" t="s">
        <v>34</v>
      </c>
      <c r="Z358" t="s">
        <v>33</v>
      </c>
      <c r="AA358" t="s">
        <v>33</v>
      </c>
      <c r="AB358" t="s">
        <v>33</v>
      </c>
      <c r="AC358" t="s">
        <v>33</v>
      </c>
      <c r="AD358" t="s">
        <v>33</v>
      </c>
      <c r="AE358" t="s">
        <v>33</v>
      </c>
      <c r="AF358" t="s">
        <v>33</v>
      </c>
      <c r="AG358" t="s">
        <v>33</v>
      </c>
      <c r="AH358" t="s">
        <v>33</v>
      </c>
      <c r="AI358" t="s">
        <v>33</v>
      </c>
      <c r="AJ358" t="s">
        <v>33</v>
      </c>
      <c r="AK358" t="s">
        <v>33</v>
      </c>
      <c r="AL358" t="s">
        <v>33</v>
      </c>
      <c r="AM358" t="s">
        <v>33</v>
      </c>
      <c r="AN358" t="s">
        <v>33</v>
      </c>
      <c r="AO358" t="s">
        <v>33</v>
      </c>
      <c r="AP358" t="s">
        <v>33</v>
      </c>
      <c r="AQ358" s="169" t="s">
        <v>33</v>
      </c>
      <c r="AR358" t="s">
        <v>33</v>
      </c>
      <c r="AS358" t="s">
        <v>33</v>
      </c>
      <c r="AT358" t="s">
        <v>33</v>
      </c>
      <c r="AU358" t="s">
        <v>33</v>
      </c>
      <c r="AV358" t="s">
        <v>33</v>
      </c>
      <c r="AW358" t="s">
        <v>33</v>
      </c>
      <c r="AX358" t="s">
        <v>33</v>
      </c>
      <c r="AY358" t="s">
        <v>33</v>
      </c>
      <c r="AZ358" t="s">
        <v>33</v>
      </c>
      <c r="BA358" t="s">
        <v>33</v>
      </c>
      <c r="BB358" t="s">
        <v>33</v>
      </c>
      <c r="BC358" t="s">
        <v>33</v>
      </c>
      <c r="BD358" t="s">
        <v>33</v>
      </c>
      <c r="BE358" t="s">
        <v>33</v>
      </c>
      <c r="BF358" t="s">
        <v>33</v>
      </c>
      <c r="BH358" s="233" t="str">
        <f>Data[[#This Row],[Tipo de Muestra]]</f>
        <v>Critica</v>
      </c>
      <c r="BK358">
        <f t="shared" si="1219"/>
        <v>1</v>
      </c>
      <c r="BL358">
        <f t="shared" si="1220"/>
        <v>1</v>
      </c>
      <c r="BM358">
        <f t="shared" si="1221"/>
        <v>1</v>
      </c>
      <c r="BN358">
        <f t="shared" si="1222"/>
        <v>1</v>
      </c>
      <c r="BO358">
        <f t="shared" si="1223"/>
        <v>1</v>
      </c>
      <c r="BP358">
        <f t="shared" si="1224"/>
        <v>1</v>
      </c>
      <c r="BQ358">
        <f t="shared" si="1225"/>
        <v>1</v>
      </c>
      <c r="BR358">
        <f t="shared" si="1226"/>
        <v>1</v>
      </c>
      <c r="BS358">
        <f t="shared" si="1227"/>
        <v>1</v>
      </c>
      <c r="BT358">
        <f t="shared" si="1228"/>
        <v>1</v>
      </c>
      <c r="BU358">
        <f t="shared" si="1229"/>
        <v>1</v>
      </c>
      <c r="BV358">
        <f t="shared" si="1230"/>
        <v>1</v>
      </c>
      <c r="BW358">
        <f t="shared" si="1231"/>
        <v>1</v>
      </c>
      <c r="BX358">
        <f t="shared" si="1232"/>
        <v>1</v>
      </c>
      <c r="BY358">
        <f t="shared" si="1233"/>
        <v>1</v>
      </c>
      <c r="BZ358">
        <f t="shared" si="1234"/>
        <v>0</v>
      </c>
      <c r="CA358">
        <f t="shared" si="1235"/>
        <v>1</v>
      </c>
      <c r="CB358">
        <f t="shared" si="1236"/>
        <v>1</v>
      </c>
      <c r="CC358">
        <f t="shared" si="1237"/>
        <v>1</v>
      </c>
      <c r="CD358">
        <f t="shared" si="1238"/>
        <v>1</v>
      </c>
      <c r="CE358">
        <f t="shared" si="1239"/>
        <v>1</v>
      </c>
      <c r="CF358">
        <f t="shared" si="1240"/>
        <v>1</v>
      </c>
      <c r="CG358">
        <f t="shared" si="1241"/>
        <v>1</v>
      </c>
      <c r="CH358">
        <f t="shared" si="1242"/>
        <v>1</v>
      </c>
      <c r="CI358">
        <f t="shared" si="1243"/>
        <v>1</v>
      </c>
      <c r="CJ358">
        <f t="shared" si="1244"/>
        <v>1</v>
      </c>
      <c r="CK358">
        <f t="shared" si="1245"/>
        <v>1</v>
      </c>
      <c r="CL358">
        <f t="shared" si="1246"/>
        <v>1</v>
      </c>
      <c r="CM358">
        <f t="shared" si="1247"/>
        <v>1</v>
      </c>
      <c r="CN358">
        <f t="shared" si="1248"/>
        <v>1</v>
      </c>
      <c r="CO358">
        <f t="shared" si="1249"/>
        <v>1</v>
      </c>
      <c r="CP358">
        <f t="shared" si="1250"/>
        <v>1</v>
      </c>
      <c r="CQ358">
        <f t="shared" si="1251"/>
        <v>1</v>
      </c>
      <c r="CR358">
        <f t="shared" si="1252"/>
        <v>1</v>
      </c>
      <c r="CS358">
        <f t="shared" si="1253"/>
        <v>1</v>
      </c>
      <c r="CT358">
        <f t="shared" si="1254"/>
        <v>1</v>
      </c>
      <c r="CU358">
        <f t="shared" si="1255"/>
        <v>1</v>
      </c>
      <c r="CV358">
        <f t="shared" si="1256"/>
        <v>1</v>
      </c>
      <c r="CW358">
        <f t="shared" si="1257"/>
        <v>1</v>
      </c>
      <c r="CX358">
        <f t="shared" si="1258"/>
        <v>1</v>
      </c>
      <c r="CY358">
        <f t="shared" si="1259"/>
        <v>1</v>
      </c>
      <c r="CZ358">
        <f t="shared" si="1260"/>
        <v>1</v>
      </c>
      <c r="DA358">
        <f t="shared" si="1261"/>
        <v>1</v>
      </c>
      <c r="DB358">
        <f t="shared" si="1262"/>
        <v>1</v>
      </c>
      <c r="DC358">
        <f t="shared" si="1263"/>
        <v>1</v>
      </c>
      <c r="DD358">
        <f t="shared" si="1264"/>
        <v>1</v>
      </c>
      <c r="DE358">
        <f t="shared" si="1265"/>
        <v>1</v>
      </c>
      <c r="DF358">
        <f t="shared" si="1266"/>
        <v>1</v>
      </c>
      <c r="DG358">
        <f t="shared" si="1267"/>
        <v>1</v>
      </c>
      <c r="DH358" s="7">
        <f t="shared" si="1268"/>
        <v>0.15</v>
      </c>
      <c r="DI358" s="7">
        <f t="shared" si="1269"/>
        <v>0.15</v>
      </c>
      <c r="DJ358" s="7">
        <f t="shared" si="1270"/>
        <v>0.15</v>
      </c>
      <c r="DK358" s="7">
        <f t="shared" si="1271"/>
        <v>0.15</v>
      </c>
      <c r="DL358" s="7">
        <f t="shared" si="1272"/>
        <v>0.3</v>
      </c>
      <c r="DM358" s="7">
        <f t="shared" si="1273"/>
        <v>0.3</v>
      </c>
      <c r="DN358" s="7">
        <f t="shared" si="1274"/>
        <v>0.3</v>
      </c>
      <c r="DO358" s="7">
        <f t="shared" si="1275"/>
        <v>0.3</v>
      </c>
      <c r="DP358" s="7">
        <f>IF(MIN(Data[[#This Row],[¿El agente demuestra escucha activa durante la gestión?6]:[¿El agente parafrasea para confirmar entendimiento?9]])=0,0,30%)</f>
        <v>0.3</v>
      </c>
      <c r="DQ358" s="7">
        <f t="shared" si="1276"/>
        <v>0.3</v>
      </c>
      <c r="DR358" s="7">
        <f t="shared" si="1277"/>
        <v>0.3</v>
      </c>
      <c r="DS358" s="7">
        <f t="shared" si="1278"/>
        <v>0.3</v>
      </c>
      <c r="DT358" s="7">
        <f t="shared" si="1279"/>
        <v>0.3</v>
      </c>
      <c r="DU358" s="7">
        <f>IF(MIN(Data[[#This Row],[¿El agente adapta su comunicación al cliente?11]:[¿El agente utiliza el plural corporativo correctamente?14]])=0,0,30%)</f>
        <v>0.3</v>
      </c>
      <c r="DV358" s="7">
        <f t="shared" si="1280"/>
        <v>0.25</v>
      </c>
      <c r="DW358" s="7">
        <f t="shared" si="1281"/>
        <v>0.25</v>
      </c>
      <c r="DX358" s="7">
        <f t="shared" si="1282"/>
        <v>1</v>
      </c>
      <c r="DY358" s="7">
        <f t="shared" si="1283"/>
        <v>1</v>
      </c>
      <c r="DZ358" s="7">
        <f t="shared" si="1284"/>
        <v>1</v>
      </c>
      <c r="EA358" s="7">
        <f t="shared" si="1285"/>
        <v>0</v>
      </c>
      <c r="EB358" s="7">
        <f t="shared" si="1286"/>
        <v>0</v>
      </c>
      <c r="EC358" s="7">
        <f t="shared" si="1287"/>
        <v>0</v>
      </c>
      <c r="ED358" s="7">
        <f t="shared" si="1288"/>
        <v>1</v>
      </c>
      <c r="EE358" s="7">
        <f t="shared" si="1289"/>
        <v>1</v>
      </c>
      <c r="EF358" s="7">
        <f>IF(SUM(Data[[#This Row],[¿El agente presenta correctamente los beneficios del producto?23]:[¿El agente comunica beneficios emocionales al cliente?24]])=200%,100%,0%)</f>
        <v>1</v>
      </c>
      <c r="EG358" s="7">
        <f t="shared" si="1290"/>
        <v>1</v>
      </c>
      <c r="EH358" s="7">
        <f t="shared" si="1291"/>
        <v>1</v>
      </c>
      <c r="EI358" s="7">
        <f t="shared" si="1292"/>
        <v>1</v>
      </c>
      <c r="EJ358" s="7">
        <f t="shared" si="1293"/>
        <v>1</v>
      </c>
      <c r="EK358" s="7">
        <f t="shared" si="1294"/>
        <v>1</v>
      </c>
      <c r="EL358" s="7">
        <f>+Data[[#This Row],[¿El agente explica los términos y condiciones del servicio?28]]</f>
        <v>1</v>
      </c>
      <c r="EM358" s="7">
        <f t="shared" si="1295"/>
        <v>1</v>
      </c>
      <c r="EN358" s="7">
        <f>+Data[[#This Row],[¿El agente identifica correctamente la solicitud del cliente? 2]]</f>
        <v>1</v>
      </c>
      <c r="EO358" s="7">
        <f t="shared" si="1296"/>
        <v>1</v>
      </c>
      <c r="EP358" s="7">
        <f t="shared" si="1297"/>
        <v>1</v>
      </c>
      <c r="EQ358" s="7">
        <f t="shared" si="1298"/>
        <v>1</v>
      </c>
      <c r="ER358" s="7">
        <f t="shared" si="1299"/>
        <v>1</v>
      </c>
      <c r="ES358" s="7">
        <f t="shared" si="1300"/>
        <v>1</v>
      </c>
      <c r="ET358" s="7">
        <f t="shared" si="1301"/>
        <v>1</v>
      </c>
      <c r="EU358" s="7">
        <f t="shared" si="1302"/>
        <v>1</v>
      </c>
      <c r="EV358" s="7">
        <f t="shared" si="1303"/>
        <v>1</v>
      </c>
      <c r="EW358" s="7">
        <f t="shared" si="1304"/>
        <v>1</v>
      </c>
      <c r="EX358" s="7">
        <f t="shared" si="1305"/>
        <v>1</v>
      </c>
      <c r="EY358" s="7">
        <f t="shared" si="1306"/>
        <v>1</v>
      </c>
      <c r="EZ358" s="7">
        <f t="shared" si="1307"/>
        <v>1</v>
      </c>
      <c r="FA358" s="7">
        <f t="shared" si="1308"/>
        <v>1</v>
      </c>
      <c r="FB358" s="7">
        <f t="shared" si="1309"/>
        <v>1</v>
      </c>
      <c r="FC358" s="7">
        <f t="shared" si="1310"/>
        <v>0</v>
      </c>
      <c r="FD358" s="7">
        <f t="shared" si="1311"/>
        <v>1</v>
      </c>
      <c r="FE358" s="7">
        <f t="shared" si="1312"/>
        <v>1</v>
      </c>
      <c r="FF358" s="7">
        <f t="shared" si="1313"/>
        <v>1</v>
      </c>
      <c r="FG358" s="7">
        <f t="shared" si="1314"/>
        <v>1</v>
      </c>
      <c r="FH358" s="7">
        <f t="shared" si="1315"/>
        <v>1</v>
      </c>
      <c r="FI358" s="7">
        <f t="shared" si="1316"/>
        <v>1</v>
      </c>
      <c r="FJ358" s="7">
        <f t="shared" si="1317"/>
        <v>1</v>
      </c>
      <c r="FK358" s="7">
        <f t="shared" si="1318"/>
        <v>1</v>
      </c>
      <c r="FL358" s="7">
        <f>+Data[[#This Row],[¿El agente gestiona la oferta según la campaña vigente?48]]</f>
        <v>1</v>
      </c>
      <c r="FM358" s="7">
        <f t="shared" si="1319"/>
        <v>1</v>
      </c>
      <c r="FN358" s="7">
        <f t="shared" si="1320"/>
        <v>1</v>
      </c>
      <c r="FO358" s="7">
        <f t="shared" si="1321"/>
        <v>1</v>
      </c>
      <c r="FP358" s="7">
        <f t="shared" si="1322"/>
        <v>1</v>
      </c>
      <c r="FQ358" s="7">
        <f t="shared" si="1323"/>
        <v>1</v>
      </c>
      <c r="FR358" s="7">
        <f>+Data[[#This Row],[¿El agente registra correctamente todas las interacciones?52]]</f>
        <v>1</v>
      </c>
      <c r="FS358" s="7">
        <f t="shared" si="1324"/>
        <v>1</v>
      </c>
      <c r="FT358" s="7">
        <f t="shared" si="1325"/>
        <v>1</v>
      </c>
      <c r="FU358" s="7">
        <f>+Data[[#This Row],[¿El agente confirma la titularidad del cliente adecuadamente?53]]</f>
        <v>1</v>
      </c>
      <c r="FV358" s="242">
        <f t="shared" si="1326"/>
        <v>1</v>
      </c>
      <c r="FW358" s="242">
        <f t="shared" si="1327"/>
        <v>1</v>
      </c>
      <c r="FX358" s="7">
        <f t="shared" si="1328"/>
        <v>1</v>
      </c>
      <c r="FY358" s="242">
        <f t="shared" si="1329"/>
        <v>1</v>
      </c>
      <c r="FZ358" s="7">
        <f>+Data[[#This Row],[¿El agente evita compartir información sensible?56]]</f>
        <v>1</v>
      </c>
      <c r="GA358" s="7">
        <f t="shared" si="1330"/>
        <v>1</v>
      </c>
      <c r="GB358" s="7">
        <f t="shared" si="1331"/>
        <v>0.1</v>
      </c>
      <c r="GC358" s="7">
        <f t="shared" si="1332"/>
        <v>0</v>
      </c>
      <c r="GD358" s="234">
        <f t="shared" si="1333"/>
        <v>0.3</v>
      </c>
      <c r="GE358" s="234">
        <f t="shared" si="1334"/>
        <v>0.3</v>
      </c>
      <c r="GF358" s="7">
        <f t="shared" si="1335"/>
        <v>0.7</v>
      </c>
      <c r="GG358">
        <f>1</f>
        <v>1</v>
      </c>
      <c r="GH358">
        <f t="shared" si="1336"/>
        <v>1</v>
      </c>
      <c r="GI358" t="str">
        <f t="shared" si="1337"/>
        <v/>
      </c>
      <c r="GJ358" t="str">
        <f t="shared" si="1338"/>
        <v/>
      </c>
      <c r="GK358" t="str">
        <f t="shared" si="1339"/>
        <v/>
      </c>
      <c r="GN358" t="str">
        <f t="shared" si="1340"/>
        <v/>
      </c>
      <c r="GO358" t="str">
        <f t="shared" si="1341"/>
        <v/>
      </c>
      <c r="GP358" t="str">
        <f t="shared" si="1342"/>
        <v/>
      </c>
      <c r="GQ358" t="str">
        <f t="shared" si="1343"/>
        <v/>
      </c>
      <c r="GR358" t="str">
        <f t="shared" si="1344"/>
        <v/>
      </c>
      <c r="GS358" t="str">
        <f t="shared" si="1345"/>
        <v/>
      </c>
      <c r="GT358" t="str">
        <f t="shared" si="1346"/>
        <v/>
      </c>
      <c r="GU358" t="e">
        <f>IF(#REF!="No",#REF!,"")</f>
        <v>#REF!</v>
      </c>
      <c r="GV358" t="str">
        <f t="shared" si="1347"/>
        <v/>
      </c>
      <c r="GW358" t="str">
        <f t="shared" si="1348"/>
        <v/>
      </c>
      <c r="GX358" t="str">
        <f t="shared" si="1349"/>
        <v/>
      </c>
      <c r="GY358" t="str">
        <f t="shared" si="1350"/>
        <v xml:space="preserve">¿El agente explica el ciclo de facturación adecuadamente? </v>
      </c>
      <c r="GZ358" t="str">
        <f t="shared" si="1351"/>
        <v/>
      </c>
      <c r="HA358" t="str">
        <f t="shared" si="1352"/>
        <v/>
      </c>
      <c r="HB358" t="str">
        <f t="shared" si="1353"/>
        <v/>
      </c>
      <c r="HC358" t="str">
        <f t="shared" si="1354"/>
        <v/>
      </c>
      <c r="HD358" t="str">
        <f t="shared" si="1355"/>
        <v/>
      </c>
      <c r="HE358" t="str">
        <f t="shared" si="1356"/>
        <v/>
      </c>
      <c r="HF358" t="str">
        <f t="shared" si="1357"/>
        <v/>
      </c>
      <c r="HG358" t="str">
        <f t="shared" si="1358"/>
        <v/>
      </c>
      <c r="HH358" t="str">
        <f t="shared" si="1359"/>
        <v/>
      </c>
      <c r="HI358" t="str">
        <f t="shared" si="1360"/>
        <v/>
      </c>
      <c r="HJ358" t="str">
        <f t="shared" si="1361"/>
        <v/>
      </c>
      <c r="HK358" t="str">
        <f t="shared" si="1362"/>
        <v/>
      </c>
      <c r="HL358" t="str">
        <f t="shared" si="1363"/>
        <v/>
      </c>
      <c r="HM358" t="str">
        <f t="shared" si="1364"/>
        <v/>
      </c>
      <c r="HN358" t="str">
        <f t="shared" si="1365"/>
        <v/>
      </c>
      <c r="HO358" t="str">
        <f t="shared" si="1366"/>
        <v/>
      </c>
      <c r="HP358" t="str">
        <f t="shared" si="1367"/>
        <v/>
      </c>
      <c r="HQ358" t="e">
        <f>IF(#REF!="No",#REF!,"")</f>
        <v>#REF!</v>
      </c>
      <c r="HR358" t="e">
        <f>IF(#REF!="No",#REF!,"")</f>
        <v>#REF!</v>
      </c>
      <c r="HS358" t="str">
        <f t="shared" si="1368"/>
        <v/>
      </c>
      <c r="HT358" t="str">
        <f t="shared" si="1369"/>
        <v/>
      </c>
      <c r="HU358" t="str">
        <f t="shared" si="1370"/>
        <v/>
      </c>
      <c r="HV358" t="str">
        <f t="shared" si="1371"/>
        <v/>
      </c>
      <c r="HW358" t="str">
        <f t="shared" si="1372"/>
        <v/>
      </c>
      <c r="HX358" t="str">
        <f t="shared" si="1373"/>
        <v/>
      </c>
      <c r="HY358" t="str">
        <f t="shared" si="1374"/>
        <v/>
      </c>
      <c r="HZ358" t="str">
        <f t="shared" si="1375"/>
        <v/>
      </c>
      <c r="IA358" t="str">
        <f t="shared" si="1376"/>
        <v/>
      </c>
      <c r="IB358" t="str">
        <f t="shared" si="1377"/>
        <v/>
      </c>
      <c r="IC358" t="str">
        <f t="shared" si="1378"/>
        <v/>
      </c>
      <c r="ID358" t="str">
        <f t="shared" si="1379"/>
        <v/>
      </c>
      <c r="IE358" t="str">
        <f t="shared" si="1380"/>
        <v/>
      </c>
      <c r="IF358" t="str">
        <f t="shared" si="1381"/>
        <v/>
      </c>
      <c r="IG358" t="str">
        <f t="shared" si="1382"/>
        <v/>
      </c>
      <c r="IH358" t="str">
        <f>A358&amp;" "&amp;F358&amp;" "&amp;Data[[#This Row],[mes]]</f>
        <v>Nairobi Paulete Samaniel De Planes Outbound jul-26</v>
      </c>
      <c r="II358">
        <f t="shared" si="1218"/>
        <v>1</v>
      </c>
      <c r="IJ358">
        <f t="shared" si="1383"/>
        <v>1</v>
      </c>
      <c r="IK358">
        <f>IF(Data[[#This Row],[Muestra Critica]]&gt;0,Data[[#This Row],[Muestra Critica]],"")</f>
        <v>1</v>
      </c>
      <c r="IL358">
        <f>IF(IK358="","",COUNTIF($IK$3:$IK774,IK358))</f>
        <v>397</v>
      </c>
      <c r="IM358">
        <f t="shared" si="1384"/>
        <v>0</v>
      </c>
      <c r="IN358" t="str">
        <f t="shared" si="1217"/>
        <v>jul-26</v>
      </c>
      <c r="IS358" t="str">
        <f ca="1">IFERROR(_xlfn.XLOOKUP(A:A,HC!B:B,HC!E:E,,0),0)</f>
        <v>&gt; 60 dias</v>
      </c>
    </row>
    <row r="359" spans="1:253" ht="15.5">
      <c r="A359" s="235" t="s">
        <v>303</v>
      </c>
      <c r="B359" s="235">
        <v>67513855</v>
      </c>
      <c r="C359" s="236">
        <v>46209</v>
      </c>
      <c r="D359" s="235" t="s">
        <v>441</v>
      </c>
      <c r="E359" s="205" t="s">
        <v>433</v>
      </c>
      <c r="F359" s="235" t="s">
        <v>32</v>
      </c>
      <c r="G359" s="235" t="s">
        <v>436</v>
      </c>
      <c r="H359" s="235" t="s">
        <v>530</v>
      </c>
      <c r="I359" s="237" t="s">
        <v>447</v>
      </c>
      <c r="J359" s="78" t="s">
        <v>33</v>
      </c>
      <c r="K359" s="78" t="s">
        <v>33</v>
      </c>
      <c r="L359" s="78" t="s">
        <v>33</v>
      </c>
      <c r="M359" s="78" t="s">
        <v>33</v>
      </c>
      <c r="N359" s="78" t="s">
        <v>33</v>
      </c>
      <c r="O359" s="78" t="s">
        <v>33</v>
      </c>
      <c r="P359" s="78" t="s">
        <v>33</v>
      </c>
      <c r="Q359" s="78" t="s">
        <v>33</v>
      </c>
      <c r="R359" s="78" t="s">
        <v>33</v>
      </c>
      <c r="S359" s="78" t="s">
        <v>33</v>
      </c>
      <c r="T359" s="78" t="s">
        <v>33</v>
      </c>
      <c r="U359" s="78" t="s">
        <v>33</v>
      </c>
      <c r="V359" s="78" t="s">
        <v>33</v>
      </c>
      <c r="W359" s="78" t="s">
        <v>33</v>
      </c>
      <c r="X359" s="78" t="s">
        <v>33</v>
      </c>
      <c r="Y359" t="s">
        <v>33</v>
      </c>
      <c r="Z359" t="s">
        <v>33</v>
      </c>
      <c r="AA359" t="s">
        <v>33</v>
      </c>
      <c r="AB359" t="s">
        <v>33</v>
      </c>
      <c r="AC359" t="s">
        <v>33</v>
      </c>
      <c r="AD359" t="s">
        <v>33</v>
      </c>
      <c r="AE359" t="s">
        <v>33</v>
      </c>
      <c r="AF359" t="s">
        <v>33</v>
      </c>
      <c r="AG359" t="s">
        <v>33</v>
      </c>
      <c r="AH359" t="s">
        <v>33</v>
      </c>
      <c r="AI359" t="s">
        <v>33</v>
      </c>
      <c r="AJ359" t="s">
        <v>33</v>
      </c>
      <c r="AK359" t="s">
        <v>33</v>
      </c>
      <c r="AL359" t="s">
        <v>33</v>
      </c>
      <c r="AM359" t="s">
        <v>33</v>
      </c>
      <c r="AN359" t="s">
        <v>33</v>
      </c>
      <c r="AO359" t="s">
        <v>33</v>
      </c>
      <c r="AP359" t="s">
        <v>33</v>
      </c>
      <c r="AQ359" s="169" t="s">
        <v>33</v>
      </c>
      <c r="AR359" t="s">
        <v>33</v>
      </c>
      <c r="AS359" t="s">
        <v>34</v>
      </c>
      <c r="AT359" t="s">
        <v>33</v>
      </c>
      <c r="AU359" t="s">
        <v>33</v>
      </c>
      <c r="AV359" t="s">
        <v>33</v>
      </c>
      <c r="AW359" t="s">
        <v>33</v>
      </c>
      <c r="AX359" t="s">
        <v>33</v>
      </c>
      <c r="AY359" t="s">
        <v>33</v>
      </c>
      <c r="AZ359" t="s">
        <v>33</v>
      </c>
      <c r="BA359" t="s">
        <v>33</v>
      </c>
      <c r="BB359" t="s">
        <v>33</v>
      </c>
      <c r="BC359" t="s">
        <v>33</v>
      </c>
      <c r="BD359" t="s">
        <v>33</v>
      </c>
      <c r="BE359" t="s">
        <v>33</v>
      </c>
      <c r="BF359" t="s">
        <v>33</v>
      </c>
      <c r="BH359" s="233" t="str">
        <f>Data[[#This Row],[Tipo de Muestra]]</f>
        <v>Critica</v>
      </c>
      <c r="BK359">
        <f t="shared" si="1219"/>
        <v>1</v>
      </c>
      <c r="BL359">
        <f t="shared" si="1220"/>
        <v>1</v>
      </c>
      <c r="BM359">
        <f t="shared" si="1221"/>
        <v>1</v>
      </c>
      <c r="BN359">
        <f t="shared" si="1222"/>
        <v>1</v>
      </c>
      <c r="BO359">
        <f t="shared" si="1223"/>
        <v>1</v>
      </c>
      <c r="BP359">
        <f t="shared" si="1224"/>
        <v>1</v>
      </c>
      <c r="BQ359">
        <f t="shared" si="1225"/>
        <v>1</v>
      </c>
      <c r="BR359">
        <f t="shared" si="1226"/>
        <v>1</v>
      </c>
      <c r="BS359">
        <f t="shared" si="1227"/>
        <v>1</v>
      </c>
      <c r="BT359">
        <f t="shared" si="1228"/>
        <v>1</v>
      </c>
      <c r="BU359">
        <f t="shared" si="1229"/>
        <v>1</v>
      </c>
      <c r="BV359">
        <f t="shared" si="1230"/>
        <v>1</v>
      </c>
      <c r="BW359">
        <f t="shared" si="1231"/>
        <v>1</v>
      </c>
      <c r="BX359">
        <f t="shared" si="1232"/>
        <v>1</v>
      </c>
      <c r="BY359">
        <f t="shared" si="1233"/>
        <v>1</v>
      </c>
      <c r="BZ359">
        <f t="shared" si="1234"/>
        <v>1</v>
      </c>
      <c r="CA359">
        <f t="shared" si="1235"/>
        <v>1</v>
      </c>
      <c r="CB359">
        <f t="shared" si="1236"/>
        <v>1</v>
      </c>
      <c r="CC359">
        <f t="shared" si="1237"/>
        <v>1</v>
      </c>
      <c r="CD359">
        <f t="shared" si="1238"/>
        <v>1</v>
      </c>
      <c r="CE359">
        <f t="shared" si="1239"/>
        <v>1</v>
      </c>
      <c r="CF359">
        <f t="shared" si="1240"/>
        <v>1</v>
      </c>
      <c r="CG359">
        <f t="shared" si="1241"/>
        <v>1</v>
      </c>
      <c r="CH359">
        <f t="shared" si="1242"/>
        <v>1</v>
      </c>
      <c r="CI359">
        <f t="shared" si="1243"/>
        <v>1</v>
      </c>
      <c r="CJ359">
        <f t="shared" si="1244"/>
        <v>1</v>
      </c>
      <c r="CK359">
        <f t="shared" si="1245"/>
        <v>1</v>
      </c>
      <c r="CL359">
        <f t="shared" si="1246"/>
        <v>1</v>
      </c>
      <c r="CM359">
        <f t="shared" si="1247"/>
        <v>1</v>
      </c>
      <c r="CN359">
        <f t="shared" si="1248"/>
        <v>1</v>
      </c>
      <c r="CO359">
        <f t="shared" si="1249"/>
        <v>1</v>
      </c>
      <c r="CP359">
        <f t="shared" si="1250"/>
        <v>1</v>
      </c>
      <c r="CQ359">
        <f t="shared" si="1251"/>
        <v>1</v>
      </c>
      <c r="CR359">
        <f t="shared" si="1252"/>
        <v>1</v>
      </c>
      <c r="CS359">
        <f t="shared" si="1253"/>
        <v>0</v>
      </c>
      <c r="CT359">
        <f t="shared" si="1254"/>
        <v>1</v>
      </c>
      <c r="CU359">
        <f t="shared" si="1255"/>
        <v>1</v>
      </c>
      <c r="CV359">
        <f t="shared" si="1256"/>
        <v>1</v>
      </c>
      <c r="CW359">
        <f t="shared" si="1257"/>
        <v>1</v>
      </c>
      <c r="CX359">
        <f t="shared" si="1258"/>
        <v>1</v>
      </c>
      <c r="CY359">
        <f t="shared" si="1259"/>
        <v>1</v>
      </c>
      <c r="CZ359">
        <f t="shared" si="1260"/>
        <v>1</v>
      </c>
      <c r="DA359">
        <f t="shared" si="1261"/>
        <v>1</v>
      </c>
      <c r="DB359">
        <f t="shared" si="1262"/>
        <v>1</v>
      </c>
      <c r="DC359">
        <f t="shared" si="1263"/>
        <v>1</v>
      </c>
      <c r="DD359">
        <f t="shared" si="1264"/>
        <v>1</v>
      </c>
      <c r="DE359">
        <f t="shared" si="1265"/>
        <v>1</v>
      </c>
      <c r="DF359">
        <f t="shared" si="1266"/>
        <v>1</v>
      </c>
      <c r="DG359">
        <f t="shared" si="1267"/>
        <v>1</v>
      </c>
      <c r="DH359" s="7">
        <f t="shared" si="1268"/>
        <v>0.15</v>
      </c>
      <c r="DI359" s="7">
        <f t="shared" si="1269"/>
        <v>0.15</v>
      </c>
      <c r="DJ359" s="7">
        <f t="shared" si="1270"/>
        <v>0.15</v>
      </c>
      <c r="DK359" s="7">
        <f t="shared" si="1271"/>
        <v>0.15</v>
      </c>
      <c r="DL359" s="7">
        <f t="shared" si="1272"/>
        <v>0.3</v>
      </c>
      <c r="DM359" s="7">
        <f t="shared" si="1273"/>
        <v>0.3</v>
      </c>
      <c r="DN359" s="7">
        <f t="shared" si="1274"/>
        <v>0.3</v>
      </c>
      <c r="DO359" s="7">
        <f t="shared" si="1275"/>
        <v>0.3</v>
      </c>
      <c r="DP359" s="7">
        <f>IF(MIN(Data[[#This Row],[¿El agente demuestra escucha activa durante la gestión?6]:[¿El agente parafrasea para confirmar entendimiento?9]])=0,0,30%)</f>
        <v>0.3</v>
      </c>
      <c r="DQ359" s="7">
        <f t="shared" si="1276"/>
        <v>0.3</v>
      </c>
      <c r="DR359" s="7">
        <f t="shared" si="1277"/>
        <v>0.3</v>
      </c>
      <c r="DS359" s="7">
        <f t="shared" si="1278"/>
        <v>0.3</v>
      </c>
      <c r="DT359" s="7">
        <f t="shared" si="1279"/>
        <v>0.3</v>
      </c>
      <c r="DU359" s="7">
        <f>IF(MIN(Data[[#This Row],[¿El agente adapta su comunicación al cliente?11]:[¿El agente utiliza el plural corporativo correctamente?14]])=0,0,30%)</f>
        <v>0.3</v>
      </c>
      <c r="DV359" s="7">
        <f t="shared" si="1280"/>
        <v>0.25</v>
      </c>
      <c r="DW359" s="7">
        <f t="shared" si="1281"/>
        <v>0.25</v>
      </c>
      <c r="DX359" s="7">
        <f t="shared" si="1282"/>
        <v>1</v>
      </c>
      <c r="DY359" s="7">
        <f t="shared" si="1283"/>
        <v>1</v>
      </c>
      <c r="DZ359" s="7">
        <f t="shared" si="1284"/>
        <v>1</v>
      </c>
      <c r="EA359" s="7">
        <f t="shared" si="1285"/>
        <v>1</v>
      </c>
      <c r="EB359" s="7">
        <f t="shared" si="1286"/>
        <v>1</v>
      </c>
      <c r="EC359" s="7">
        <f t="shared" si="1287"/>
        <v>1</v>
      </c>
      <c r="ED359" s="7">
        <f t="shared" si="1288"/>
        <v>1</v>
      </c>
      <c r="EE359" s="7">
        <f t="shared" si="1289"/>
        <v>1</v>
      </c>
      <c r="EF359" s="7">
        <f>IF(SUM(Data[[#This Row],[¿El agente presenta correctamente los beneficios del producto?23]:[¿El agente comunica beneficios emocionales al cliente?24]])=200%,100%,0%)</f>
        <v>1</v>
      </c>
      <c r="EG359" s="7">
        <f t="shared" si="1290"/>
        <v>1</v>
      </c>
      <c r="EH359" s="7">
        <f t="shared" si="1291"/>
        <v>1</v>
      </c>
      <c r="EI359" s="7">
        <f t="shared" si="1292"/>
        <v>1</v>
      </c>
      <c r="EJ359" s="7">
        <f t="shared" si="1293"/>
        <v>1</v>
      </c>
      <c r="EK359" s="7">
        <f t="shared" si="1294"/>
        <v>1</v>
      </c>
      <c r="EL359" s="7">
        <f>+Data[[#This Row],[¿El agente explica los términos y condiciones del servicio?28]]</f>
        <v>1</v>
      </c>
      <c r="EM359" s="7">
        <f t="shared" si="1295"/>
        <v>1</v>
      </c>
      <c r="EN359" s="7">
        <f>+Data[[#This Row],[¿El agente identifica correctamente la solicitud del cliente? 2]]</f>
        <v>1</v>
      </c>
      <c r="EO359" s="7">
        <f t="shared" si="1296"/>
        <v>1</v>
      </c>
      <c r="EP359" s="7">
        <f t="shared" si="1297"/>
        <v>1</v>
      </c>
      <c r="EQ359" s="7">
        <f t="shared" si="1298"/>
        <v>1</v>
      </c>
      <c r="ER359" s="7">
        <f t="shared" si="1299"/>
        <v>1</v>
      </c>
      <c r="ES359" s="7">
        <f t="shared" si="1300"/>
        <v>1</v>
      </c>
      <c r="ET359" s="7">
        <f t="shared" si="1301"/>
        <v>1</v>
      </c>
      <c r="EU359" s="7">
        <f t="shared" si="1302"/>
        <v>1</v>
      </c>
      <c r="EV359" s="7">
        <f t="shared" si="1303"/>
        <v>1</v>
      </c>
      <c r="EW359" s="7">
        <f t="shared" si="1304"/>
        <v>1</v>
      </c>
      <c r="EX359" s="7">
        <f t="shared" si="1305"/>
        <v>1</v>
      </c>
      <c r="EY359" s="7">
        <f t="shared" si="1306"/>
        <v>1</v>
      </c>
      <c r="EZ359" s="7">
        <f t="shared" si="1307"/>
        <v>1</v>
      </c>
      <c r="FA359" s="7">
        <f t="shared" si="1308"/>
        <v>1</v>
      </c>
      <c r="FB359" s="7">
        <f t="shared" si="1309"/>
        <v>1</v>
      </c>
      <c r="FC359" s="7">
        <f t="shared" si="1310"/>
        <v>1</v>
      </c>
      <c r="FD359" s="7">
        <f t="shared" si="1311"/>
        <v>1</v>
      </c>
      <c r="FE359" s="7">
        <f t="shared" si="1312"/>
        <v>0</v>
      </c>
      <c r="FF359" s="7">
        <f t="shared" si="1313"/>
        <v>1</v>
      </c>
      <c r="FG359" s="7">
        <f t="shared" si="1314"/>
        <v>1</v>
      </c>
      <c r="FH359" s="7">
        <f t="shared" si="1315"/>
        <v>1</v>
      </c>
      <c r="FI359" s="7">
        <f t="shared" si="1316"/>
        <v>1</v>
      </c>
      <c r="FJ359" s="7">
        <f t="shared" si="1317"/>
        <v>0</v>
      </c>
      <c r="FK359" s="7">
        <f t="shared" si="1318"/>
        <v>1</v>
      </c>
      <c r="FL359" s="7">
        <f>+Data[[#This Row],[¿El agente gestiona la oferta según la campaña vigente?48]]</f>
        <v>1</v>
      </c>
      <c r="FM359" s="7">
        <f t="shared" si="1319"/>
        <v>1</v>
      </c>
      <c r="FN359" s="7">
        <f t="shared" si="1320"/>
        <v>1</v>
      </c>
      <c r="FO359" s="7">
        <f t="shared" si="1321"/>
        <v>1</v>
      </c>
      <c r="FP359" s="7">
        <f t="shared" si="1322"/>
        <v>1</v>
      </c>
      <c r="FQ359" s="7">
        <f t="shared" si="1323"/>
        <v>1</v>
      </c>
      <c r="FR359" s="7">
        <f>+Data[[#This Row],[¿El agente registra correctamente todas las interacciones?52]]</f>
        <v>1</v>
      </c>
      <c r="FS359" s="7">
        <f t="shared" si="1324"/>
        <v>0</v>
      </c>
      <c r="FT359" s="7">
        <f t="shared" si="1325"/>
        <v>1</v>
      </c>
      <c r="FU359" s="7">
        <f>+Data[[#This Row],[¿El agente confirma la titularidad del cliente adecuadamente?53]]</f>
        <v>1</v>
      </c>
      <c r="FV359" s="242">
        <f t="shared" si="1326"/>
        <v>1</v>
      </c>
      <c r="FW359" s="242">
        <f t="shared" si="1327"/>
        <v>1</v>
      </c>
      <c r="FX359" s="7">
        <f t="shared" si="1328"/>
        <v>1</v>
      </c>
      <c r="FY359" s="242">
        <f t="shared" si="1329"/>
        <v>1</v>
      </c>
      <c r="FZ359" s="7">
        <f>+Data[[#This Row],[¿El agente evita compartir información sensible?56]]</f>
        <v>1</v>
      </c>
      <c r="GA359" s="7">
        <f t="shared" si="1330"/>
        <v>1</v>
      </c>
      <c r="GB359" s="7">
        <f t="shared" si="1331"/>
        <v>0.1</v>
      </c>
      <c r="GC359" s="7">
        <f t="shared" si="1332"/>
        <v>0.3</v>
      </c>
      <c r="GD359" s="234">
        <f t="shared" si="1333"/>
        <v>0</v>
      </c>
      <c r="GE359" s="234">
        <f t="shared" si="1334"/>
        <v>0.3</v>
      </c>
      <c r="GF359" s="7">
        <f t="shared" si="1335"/>
        <v>0.7</v>
      </c>
      <c r="GG359">
        <f>1</f>
        <v>1</v>
      </c>
      <c r="GH359">
        <f t="shared" si="1336"/>
        <v>1</v>
      </c>
      <c r="GI359" t="str">
        <f t="shared" si="1337"/>
        <v/>
      </c>
      <c r="GJ359" t="str">
        <f t="shared" si="1338"/>
        <v/>
      </c>
      <c r="GK359" t="str">
        <f t="shared" si="1339"/>
        <v/>
      </c>
      <c r="GN359" t="str">
        <f t="shared" si="1340"/>
        <v/>
      </c>
      <c r="GO359" t="str">
        <f t="shared" si="1341"/>
        <v/>
      </c>
      <c r="GP359" t="str">
        <f t="shared" si="1342"/>
        <v/>
      </c>
      <c r="GQ359" t="str">
        <f t="shared" si="1343"/>
        <v/>
      </c>
      <c r="GR359" t="str">
        <f t="shared" si="1344"/>
        <v/>
      </c>
      <c r="GS359" t="str">
        <f t="shared" si="1345"/>
        <v/>
      </c>
      <c r="GT359" t="str">
        <f t="shared" si="1346"/>
        <v/>
      </c>
      <c r="GU359" t="e">
        <f>IF(#REF!="No",#REF!,"")</f>
        <v>#REF!</v>
      </c>
      <c r="GV359" t="str">
        <f t="shared" si="1347"/>
        <v/>
      </c>
      <c r="GW359" t="str">
        <f t="shared" si="1348"/>
        <v/>
      </c>
      <c r="GX359" t="str">
        <f t="shared" si="1349"/>
        <v/>
      </c>
      <c r="GY359" t="str">
        <f t="shared" si="1350"/>
        <v/>
      </c>
      <c r="GZ359" t="str">
        <f t="shared" si="1351"/>
        <v/>
      </c>
      <c r="HA359" t="str">
        <f t="shared" si="1352"/>
        <v/>
      </c>
      <c r="HB359" t="str">
        <f t="shared" si="1353"/>
        <v/>
      </c>
      <c r="HC359" t="str">
        <f t="shared" si="1354"/>
        <v/>
      </c>
      <c r="HD359" t="str">
        <f t="shared" si="1355"/>
        <v/>
      </c>
      <c r="HE359" t="str">
        <f t="shared" si="1356"/>
        <v/>
      </c>
      <c r="HF359" t="str">
        <f t="shared" si="1357"/>
        <v/>
      </c>
      <c r="HG359" t="str">
        <f t="shared" si="1358"/>
        <v/>
      </c>
      <c r="HH359" t="str">
        <f t="shared" si="1359"/>
        <v/>
      </c>
      <c r="HI359" t="str">
        <f t="shared" si="1360"/>
        <v/>
      </c>
      <c r="HJ359" t="str">
        <f t="shared" si="1361"/>
        <v/>
      </c>
      <c r="HK359" t="str">
        <f t="shared" si="1362"/>
        <v/>
      </c>
      <c r="HL359" t="str">
        <f t="shared" si="1363"/>
        <v/>
      </c>
      <c r="HM359" t="str">
        <f t="shared" si="1364"/>
        <v/>
      </c>
      <c r="HN359" t="str">
        <f t="shared" si="1365"/>
        <v/>
      </c>
      <c r="HO359" t="str">
        <f t="shared" si="1366"/>
        <v/>
      </c>
      <c r="HP359" t="str">
        <f t="shared" si="1367"/>
        <v/>
      </c>
      <c r="HQ359" t="e">
        <f>IF(#REF!="No",#REF!,"")</f>
        <v>#REF!</v>
      </c>
      <c r="HR359" t="e">
        <f>IF(#REF!="No",#REF!,"")</f>
        <v>#REF!</v>
      </c>
      <c r="HS359" t="str">
        <f t="shared" si="1368"/>
        <v/>
      </c>
      <c r="HT359" t="str">
        <f t="shared" si="1369"/>
        <v xml:space="preserve">¿El agente realiza venta cruzada cuando corresponde? </v>
      </c>
      <c r="HU359" t="str">
        <f t="shared" si="1370"/>
        <v/>
      </c>
      <c r="HV359" t="str">
        <f t="shared" si="1371"/>
        <v/>
      </c>
      <c r="HW359" t="str">
        <f t="shared" si="1372"/>
        <v/>
      </c>
      <c r="HX359" t="str">
        <f t="shared" si="1373"/>
        <v/>
      </c>
      <c r="HY359" t="str">
        <f t="shared" si="1374"/>
        <v/>
      </c>
      <c r="HZ359" t="str">
        <f t="shared" si="1375"/>
        <v/>
      </c>
      <c r="IA359" t="str">
        <f t="shared" si="1376"/>
        <v/>
      </c>
      <c r="IB359" t="str">
        <f t="shared" si="1377"/>
        <v/>
      </c>
      <c r="IC359" t="str">
        <f t="shared" si="1378"/>
        <v/>
      </c>
      <c r="ID359" t="str">
        <f t="shared" si="1379"/>
        <v/>
      </c>
      <c r="IE359" t="str">
        <f t="shared" si="1380"/>
        <v/>
      </c>
      <c r="IF359" t="str">
        <f t="shared" si="1381"/>
        <v/>
      </c>
      <c r="IG359" t="str">
        <f t="shared" si="1382"/>
        <v/>
      </c>
      <c r="IH359" t="str">
        <f>A359&amp;" "&amp;F359&amp;" "&amp;Data[[#This Row],[mes]]</f>
        <v>Hazel Daniela Bermudez Outbound jul-26</v>
      </c>
      <c r="II359">
        <f t="shared" si="1218"/>
        <v>1</v>
      </c>
      <c r="IJ359">
        <f t="shared" si="1383"/>
        <v>1</v>
      </c>
      <c r="IK359">
        <f>IF(Data[[#This Row],[Muestra Critica]]&gt;0,Data[[#This Row],[Muestra Critica]],"")</f>
        <v>1</v>
      </c>
      <c r="IL359">
        <f>IF(IK359="","",COUNTIF($IK$3:$IK775,IK359))</f>
        <v>397</v>
      </c>
      <c r="IM359">
        <f t="shared" si="1384"/>
        <v>0</v>
      </c>
      <c r="IN359" t="str">
        <f t="shared" si="1217"/>
        <v>jul-26</v>
      </c>
      <c r="IS359" t="str">
        <f ca="1">IFERROR(_xlfn.XLOOKUP(A:A,HC!B:B,HC!E:E,,0),0)</f>
        <v>&gt; 60 dias</v>
      </c>
    </row>
    <row r="360" spans="1:253" ht="15.5">
      <c r="A360" s="235" t="s">
        <v>305</v>
      </c>
      <c r="B360" s="235">
        <v>63139984</v>
      </c>
      <c r="C360" s="236">
        <v>46209</v>
      </c>
      <c r="D360" s="235" t="s">
        <v>441</v>
      </c>
      <c r="E360" s="205" t="s">
        <v>433</v>
      </c>
      <c r="F360" s="235" t="s">
        <v>32</v>
      </c>
      <c r="G360" s="235" t="s">
        <v>436</v>
      </c>
      <c r="H360" s="235" t="s">
        <v>530</v>
      </c>
      <c r="I360" s="237" t="s">
        <v>447</v>
      </c>
      <c r="J360" s="78" t="s">
        <v>33</v>
      </c>
      <c r="K360" s="78" t="s">
        <v>33</v>
      </c>
      <c r="L360" s="78" t="s">
        <v>33</v>
      </c>
      <c r="M360" s="78" t="s">
        <v>33</v>
      </c>
      <c r="N360" s="78" t="s">
        <v>33</v>
      </c>
      <c r="O360" s="78" t="s">
        <v>33</v>
      </c>
      <c r="P360" s="78" t="s">
        <v>33</v>
      </c>
      <c r="Q360" s="78" t="s">
        <v>33</v>
      </c>
      <c r="R360" s="78" t="s">
        <v>33</v>
      </c>
      <c r="S360" s="78" t="s">
        <v>33</v>
      </c>
      <c r="T360" s="78" t="s">
        <v>33</v>
      </c>
      <c r="U360" s="78" t="s">
        <v>33</v>
      </c>
      <c r="V360" s="78" t="s">
        <v>33</v>
      </c>
      <c r="W360" s="78" t="s">
        <v>33</v>
      </c>
      <c r="X360" s="78" t="s">
        <v>33</v>
      </c>
      <c r="Y360" t="s">
        <v>33</v>
      </c>
      <c r="Z360" t="s">
        <v>33</v>
      </c>
      <c r="AA360" t="s">
        <v>33</v>
      </c>
      <c r="AB360" t="s">
        <v>33</v>
      </c>
      <c r="AC360" t="s">
        <v>33</v>
      </c>
      <c r="AD360" t="s">
        <v>33</v>
      </c>
      <c r="AE360" t="s">
        <v>33</v>
      </c>
      <c r="AF360" t="s">
        <v>33</v>
      </c>
      <c r="AG360" t="s">
        <v>33</v>
      </c>
      <c r="AH360" t="s">
        <v>33</v>
      </c>
      <c r="AI360" t="s">
        <v>33</v>
      </c>
      <c r="AJ360" t="s">
        <v>33</v>
      </c>
      <c r="AK360" t="s">
        <v>33</v>
      </c>
      <c r="AL360" t="s">
        <v>33</v>
      </c>
      <c r="AM360" t="s">
        <v>33</v>
      </c>
      <c r="AN360" t="s">
        <v>33</v>
      </c>
      <c r="AO360" t="s">
        <v>33</v>
      </c>
      <c r="AP360" t="s">
        <v>33</v>
      </c>
      <c r="AQ360" s="169" t="s">
        <v>33</v>
      </c>
      <c r="AR360" t="s">
        <v>33</v>
      </c>
      <c r="AS360" t="s">
        <v>33</v>
      </c>
      <c r="AT360" t="s">
        <v>33</v>
      </c>
      <c r="AU360" t="s">
        <v>33</v>
      </c>
      <c r="AV360" t="s">
        <v>33</v>
      </c>
      <c r="AW360" t="s">
        <v>33</v>
      </c>
      <c r="AX360" t="s">
        <v>33</v>
      </c>
      <c r="AY360" t="s">
        <v>33</v>
      </c>
      <c r="AZ360" t="s">
        <v>33</v>
      </c>
      <c r="BA360" t="s">
        <v>33</v>
      </c>
      <c r="BB360" t="s">
        <v>33</v>
      </c>
      <c r="BC360" t="s">
        <v>33</v>
      </c>
      <c r="BD360" t="s">
        <v>33</v>
      </c>
      <c r="BE360" t="s">
        <v>33</v>
      </c>
      <c r="BF360" t="s">
        <v>33</v>
      </c>
      <c r="BH360" s="233" t="str">
        <f>Data[[#This Row],[Tipo de Muestra]]</f>
        <v>Critica</v>
      </c>
      <c r="BK360">
        <f t="shared" si="1219"/>
        <v>1</v>
      </c>
      <c r="BL360">
        <f t="shared" si="1220"/>
        <v>1</v>
      </c>
      <c r="BM360">
        <f t="shared" si="1221"/>
        <v>1</v>
      </c>
      <c r="BN360">
        <f t="shared" si="1222"/>
        <v>1</v>
      </c>
      <c r="BO360">
        <f t="shared" si="1223"/>
        <v>1</v>
      </c>
      <c r="BP360">
        <f t="shared" si="1224"/>
        <v>1</v>
      </c>
      <c r="BQ360">
        <f t="shared" si="1225"/>
        <v>1</v>
      </c>
      <c r="BR360">
        <f t="shared" si="1226"/>
        <v>1</v>
      </c>
      <c r="BS360">
        <f t="shared" si="1227"/>
        <v>1</v>
      </c>
      <c r="BT360">
        <f t="shared" si="1228"/>
        <v>1</v>
      </c>
      <c r="BU360">
        <f t="shared" si="1229"/>
        <v>1</v>
      </c>
      <c r="BV360">
        <f t="shared" si="1230"/>
        <v>1</v>
      </c>
      <c r="BW360">
        <f t="shared" si="1231"/>
        <v>1</v>
      </c>
      <c r="BX360">
        <f t="shared" si="1232"/>
        <v>1</v>
      </c>
      <c r="BY360">
        <f t="shared" si="1233"/>
        <v>1</v>
      </c>
      <c r="BZ360">
        <f t="shared" si="1234"/>
        <v>1</v>
      </c>
      <c r="CA360">
        <f t="shared" si="1235"/>
        <v>1</v>
      </c>
      <c r="CB360">
        <f t="shared" si="1236"/>
        <v>1</v>
      </c>
      <c r="CC360">
        <f t="shared" si="1237"/>
        <v>1</v>
      </c>
      <c r="CD360">
        <f t="shared" si="1238"/>
        <v>1</v>
      </c>
      <c r="CE360">
        <f t="shared" si="1239"/>
        <v>1</v>
      </c>
      <c r="CF360">
        <f t="shared" si="1240"/>
        <v>1</v>
      </c>
      <c r="CG360">
        <f t="shared" si="1241"/>
        <v>1</v>
      </c>
      <c r="CH360">
        <f t="shared" si="1242"/>
        <v>1</v>
      </c>
      <c r="CI360">
        <f t="shared" si="1243"/>
        <v>1</v>
      </c>
      <c r="CJ360">
        <f t="shared" si="1244"/>
        <v>1</v>
      </c>
      <c r="CK360">
        <f t="shared" si="1245"/>
        <v>1</v>
      </c>
      <c r="CL360">
        <f t="shared" si="1246"/>
        <v>1</v>
      </c>
      <c r="CM360">
        <f t="shared" si="1247"/>
        <v>1</v>
      </c>
      <c r="CN360">
        <f t="shared" si="1248"/>
        <v>1</v>
      </c>
      <c r="CO360">
        <f t="shared" si="1249"/>
        <v>1</v>
      </c>
      <c r="CP360">
        <f t="shared" si="1250"/>
        <v>1</v>
      </c>
      <c r="CQ360">
        <f t="shared" si="1251"/>
        <v>1</v>
      </c>
      <c r="CR360">
        <f t="shared" si="1252"/>
        <v>1</v>
      </c>
      <c r="CS360">
        <f t="shared" si="1253"/>
        <v>1</v>
      </c>
      <c r="CT360">
        <f t="shared" si="1254"/>
        <v>1</v>
      </c>
      <c r="CU360">
        <f t="shared" si="1255"/>
        <v>1</v>
      </c>
      <c r="CV360">
        <f t="shared" si="1256"/>
        <v>1</v>
      </c>
      <c r="CW360">
        <f t="shared" si="1257"/>
        <v>1</v>
      </c>
      <c r="CX360">
        <f t="shared" si="1258"/>
        <v>1</v>
      </c>
      <c r="CY360">
        <f t="shared" si="1259"/>
        <v>1</v>
      </c>
      <c r="CZ360">
        <f t="shared" si="1260"/>
        <v>1</v>
      </c>
      <c r="DA360">
        <f t="shared" si="1261"/>
        <v>1</v>
      </c>
      <c r="DB360">
        <f t="shared" si="1262"/>
        <v>1</v>
      </c>
      <c r="DC360">
        <f t="shared" si="1263"/>
        <v>1</v>
      </c>
      <c r="DD360">
        <f t="shared" si="1264"/>
        <v>1</v>
      </c>
      <c r="DE360">
        <f t="shared" si="1265"/>
        <v>1</v>
      </c>
      <c r="DF360">
        <f t="shared" si="1266"/>
        <v>1</v>
      </c>
      <c r="DG360">
        <f t="shared" si="1267"/>
        <v>1</v>
      </c>
      <c r="DH360" s="7">
        <f t="shared" si="1268"/>
        <v>0.15</v>
      </c>
      <c r="DI360" s="7">
        <f t="shared" si="1269"/>
        <v>0.15</v>
      </c>
      <c r="DJ360" s="7">
        <f t="shared" si="1270"/>
        <v>0.15</v>
      </c>
      <c r="DK360" s="7">
        <f t="shared" si="1271"/>
        <v>0.15</v>
      </c>
      <c r="DL360" s="7">
        <f t="shared" si="1272"/>
        <v>0.3</v>
      </c>
      <c r="DM360" s="7">
        <f t="shared" si="1273"/>
        <v>0.3</v>
      </c>
      <c r="DN360" s="7">
        <f t="shared" si="1274"/>
        <v>0.3</v>
      </c>
      <c r="DO360" s="7">
        <f t="shared" si="1275"/>
        <v>0.3</v>
      </c>
      <c r="DP360" s="7">
        <f>IF(MIN(Data[[#This Row],[¿El agente demuestra escucha activa durante la gestión?6]:[¿El agente parafrasea para confirmar entendimiento?9]])=0,0,30%)</f>
        <v>0.3</v>
      </c>
      <c r="DQ360" s="7">
        <f t="shared" si="1276"/>
        <v>0.3</v>
      </c>
      <c r="DR360" s="7">
        <f t="shared" si="1277"/>
        <v>0.3</v>
      </c>
      <c r="DS360" s="7">
        <f t="shared" si="1278"/>
        <v>0.3</v>
      </c>
      <c r="DT360" s="7">
        <f t="shared" si="1279"/>
        <v>0.3</v>
      </c>
      <c r="DU360" s="7">
        <f>IF(MIN(Data[[#This Row],[¿El agente adapta su comunicación al cliente?11]:[¿El agente utiliza el plural corporativo correctamente?14]])=0,0,30%)</f>
        <v>0.3</v>
      </c>
      <c r="DV360" s="7">
        <f t="shared" si="1280"/>
        <v>0.25</v>
      </c>
      <c r="DW360" s="7">
        <f t="shared" si="1281"/>
        <v>0.25</v>
      </c>
      <c r="DX360" s="7">
        <f t="shared" si="1282"/>
        <v>1</v>
      </c>
      <c r="DY360" s="7">
        <f t="shared" si="1283"/>
        <v>1</v>
      </c>
      <c r="DZ360" s="7">
        <f t="shared" si="1284"/>
        <v>1</v>
      </c>
      <c r="EA360" s="7">
        <f t="shared" si="1285"/>
        <v>1</v>
      </c>
      <c r="EB360" s="7">
        <f t="shared" si="1286"/>
        <v>1</v>
      </c>
      <c r="EC360" s="7">
        <f t="shared" si="1287"/>
        <v>1</v>
      </c>
      <c r="ED360" s="7">
        <f t="shared" si="1288"/>
        <v>1</v>
      </c>
      <c r="EE360" s="7">
        <f t="shared" si="1289"/>
        <v>1</v>
      </c>
      <c r="EF360" s="7">
        <f>IF(SUM(Data[[#This Row],[¿El agente presenta correctamente los beneficios del producto?23]:[¿El agente comunica beneficios emocionales al cliente?24]])=200%,100%,0%)</f>
        <v>1</v>
      </c>
      <c r="EG360" s="7">
        <f t="shared" si="1290"/>
        <v>1</v>
      </c>
      <c r="EH360" s="7">
        <f t="shared" si="1291"/>
        <v>1</v>
      </c>
      <c r="EI360" s="7">
        <f t="shared" si="1292"/>
        <v>1</v>
      </c>
      <c r="EJ360" s="7">
        <f t="shared" si="1293"/>
        <v>1</v>
      </c>
      <c r="EK360" s="7">
        <f t="shared" si="1294"/>
        <v>1</v>
      </c>
      <c r="EL360" s="7">
        <f>+Data[[#This Row],[¿El agente explica los términos y condiciones del servicio?28]]</f>
        <v>1</v>
      </c>
      <c r="EM360" s="7">
        <f t="shared" si="1295"/>
        <v>1</v>
      </c>
      <c r="EN360" s="7">
        <f>+Data[[#This Row],[¿El agente identifica correctamente la solicitud del cliente? 2]]</f>
        <v>1</v>
      </c>
      <c r="EO360" s="7">
        <f t="shared" si="1296"/>
        <v>1</v>
      </c>
      <c r="EP360" s="7">
        <f t="shared" si="1297"/>
        <v>1</v>
      </c>
      <c r="EQ360" s="7">
        <f t="shared" si="1298"/>
        <v>1</v>
      </c>
      <c r="ER360" s="7">
        <f t="shared" si="1299"/>
        <v>1</v>
      </c>
      <c r="ES360" s="7">
        <f t="shared" si="1300"/>
        <v>1</v>
      </c>
      <c r="ET360" s="7">
        <f t="shared" si="1301"/>
        <v>1</v>
      </c>
      <c r="EU360" s="7">
        <f t="shared" si="1302"/>
        <v>1</v>
      </c>
      <c r="EV360" s="7">
        <f t="shared" si="1303"/>
        <v>1</v>
      </c>
      <c r="EW360" s="7">
        <f t="shared" si="1304"/>
        <v>1</v>
      </c>
      <c r="EX360" s="7">
        <f t="shared" si="1305"/>
        <v>1</v>
      </c>
      <c r="EY360" s="7">
        <f t="shared" si="1306"/>
        <v>1</v>
      </c>
      <c r="EZ360" s="7">
        <f t="shared" si="1307"/>
        <v>1</v>
      </c>
      <c r="FA360" s="7">
        <f t="shared" si="1308"/>
        <v>1</v>
      </c>
      <c r="FB360" s="7">
        <f t="shared" si="1309"/>
        <v>1</v>
      </c>
      <c r="FC360" s="7">
        <f t="shared" si="1310"/>
        <v>1</v>
      </c>
      <c r="FD360" s="7">
        <f t="shared" si="1311"/>
        <v>1</v>
      </c>
      <c r="FE360" s="7">
        <f t="shared" si="1312"/>
        <v>1</v>
      </c>
      <c r="FF360" s="7">
        <f t="shared" si="1313"/>
        <v>1</v>
      </c>
      <c r="FG360" s="7">
        <f t="shared" si="1314"/>
        <v>1</v>
      </c>
      <c r="FH360" s="7">
        <f t="shared" si="1315"/>
        <v>1</v>
      </c>
      <c r="FI360" s="7">
        <f t="shared" si="1316"/>
        <v>1</v>
      </c>
      <c r="FJ360" s="7">
        <f t="shared" si="1317"/>
        <v>1</v>
      </c>
      <c r="FK360" s="7">
        <f t="shared" si="1318"/>
        <v>1</v>
      </c>
      <c r="FL360" s="7">
        <f>+Data[[#This Row],[¿El agente gestiona la oferta según la campaña vigente?48]]</f>
        <v>1</v>
      </c>
      <c r="FM360" s="7">
        <f t="shared" si="1319"/>
        <v>1</v>
      </c>
      <c r="FN360" s="7">
        <f t="shared" si="1320"/>
        <v>1</v>
      </c>
      <c r="FO360" s="7">
        <f t="shared" si="1321"/>
        <v>1</v>
      </c>
      <c r="FP360" s="7">
        <f t="shared" si="1322"/>
        <v>1</v>
      </c>
      <c r="FQ360" s="7">
        <f t="shared" si="1323"/>
        <v>1</v>
      </c>
      <c r="FR360" s="7">
        <f>+Data[[#This Row],[¿El agente registra correctamente todas las interacciones?52]]</f>
        <v>1</v>
      </c>
      <c r="FS360" s="7">
        <f t="shared" si="1324"/>
        <v>1</v>
      </c>
      <c r="FT360" s="7">
        <f t="shared" si="1325"/>
        <v>1</v>
      </c>
      <c r="FU360" s="7">
        <f>+Data[[#This Row],[¿El agente confirma la titularidad del cliente adecuadamente?53]]</f>
        <v>1</v>
      </c>
      <c r="FV360" s="242">
        <f t="shared" si="1326"/>
        <v>1</v>
      </c>
      <c r="FW360" s="242">
        <f t="shared" si="1327"/>
        <v>1</v>
      </c>
      <c r="FX360" s="7">
        <f t="shared" si="1328"/>
        <v>1</v>
      </c>
      <c r="FY360" s="242">
        <f t="shared" si="1329"/>
        <v>1</v>
      </c>
      <c r="FZ360" s="7">
        <f>+Data[[#This Row],[¿El agente evita compartir información sensible?56]]</f>
        <v>1</v>
      </c>
      <c r="GA360" s="7">
        <f t="shared" si="1330"/>
        <v>1</v>
      </c>
      <c r="GB360" s="7">
        <f t="shared" si="1331"/>
        <v>0.1</v>
      </c>
      <c r="GC360" s="7">
        <f t="shared" si="1332"/>
        <v>0.3</v>
      </c>
      <c r="GD360" s="234">
        <f t="shared" si="1333"/>
        <v>0.3</v>
      </c>
      <c r="GE360" s="234">
        <f t="shared" si="1334"/>
        <v>0.3</v>
      </c>
      <c r="GF360" s="7">
        <f t="shared" si="1335"/>
        <v>1</v>
      </c>
      <c r="GG360">
        <f>1</f>
        <v>1</v>
      </c>
      <c r="GH360">
        <f t="shared" si="1336"/>
        <v>1</v>
      </c>
      <c r="GI360" t="str">
        <f t="shared" si="1337"/>
        <v/>
      </c>
      <c r="GJ360" t="str">
        <f t="shared" si="1338"/>
        <v/>
      </c>
      <c r="GK360" t="str">
        <f t="shared" si="1339"/>
        <v/>
      </c>
      <c r="GN360" t="str">
        <f t="shared" si="1340"/>
        <v/>
      </c>
      <c r="GO360" t="str">
        <f t="shared" si="1341"/>
        <v/>
      </c>
      <c r="GP360" t="str">
        <f t="shared" si="1342"/>
        <v/>
      </c>
      <c r="GQ360" t="str">
        <f t="shared" si="1343"/>
        <v/>
      </c>
      <c r="GR360" t="str">
        <f t="shared" si="1344"/>
        <v/>
      </c>
      <c r="GS360" t="str">
        <f t="shared" si="1345"/>
        <v/>
      </c>
      <c r="GT360" t="str">
        <f t="shared" si="1346"/>
        <v/>
      </c>
      <c r="GU360" t="e">
        <f>IF(#REF!="No",#REF!,"")</f>
        <v>#REF!</v>
      </c>
      <c r="GV360" t="str">
        <f t="shared" si="1347"/>
        <v/>
      </c>
      <c r="GW360" t="str">
        <f t="shared" si="1348"/>
        <v/>
      </c>
      <c r="GX360" t="str">
        <f t="shared" si="1349"/>
        <v/>
      </c>
      <c r="GY360" t="str">
        <f t="shared" si="1350"/>
        <v/>
      </c>
      <c r="GZ360" t="str">
        <f t="shared" si="1351"/>
        <v/>
      </c>
      <c r="HA360" t="str">
        <f t="shared" si="1352"/>
        <v/>
      </c>
      <c r="HB360" t="str">
        <f t="shared" si="1353"/>
        <v/>
      </c>
      <c r="HC360" t="str">
        <f t="shared" si="1354"/>
        <v/>
      </c>
      <c r="HD360" t="str">
        <f t="shared" si="1355"/>
        <v/>
      </c>
      <c r="HE360" t="str">
        <f t="shared" si="1356"/>
        <v/>
      </c>
      <c r="HF360" t="str">
        <f t="shared" si="1357"/>
        <v/>
      </c>
      <c r="HG360" t="str">
        <f t="shared" si="1358"/>
        <v/>
      </c>
      <c r="HH360" t="str">
        <f t="shared" si="1359"/>
        <v/>
      </c>
      <c r="HI360" t="str">
        <f t="shared" si="1360"/>
        <v/>
      </c>
      <c r="HJ360" t="str">
        <f t="shared" si="1361"/>
        <v/>
      </c>
      <c r="HK360" t="str">
        <f t="shared" si="1362"/>
        <v/>
      </c>
      <c r="HL360" t="str">
        <f t="shared" si="1363"/>
        <v/>
      </c>
      <c r="HM360" t="str">
        <f t="shared" si="1364"/>
        <v/>
      </c>
      <c r="HN360" t="str">
        <f t="shared" si="1365"/>
        <v/>
      </c>
      <c r="HO360" t="str">
        <f t="shared" si="1366"/>
        <v/>
      </c>
      <c r="HP360" t="str">
        <f t="shared" si="1367"/>
        <v/>
      </c>
      <c r="HQ360" t="e">
        <f>IF(#REF!="No",#REF!,"")</f>
        <v>#REF!</v>
      </c>
      <c r="HR360" t="e">
        <f>IF(#REF!="No",#REF!,"")</f>
        <v>#REF!</v>
      </c>
      <c r="HS360" t="str">
        <f t="shared" si="1368"/>
        <v/>
      </c>
      <c r="HT360" t="str">
        <f t="shared" si="1369"/>
        <v/>
      </c>
      <c r="HU360" t="str">
        <f t="shared" si="1370"/>
        <v/>
      </c>
      <c r="HV360" t="str">
        <f t="shared" si="1371"/>
        <v/>
      </c>
      <c r="HW360" t="str">
        <f t="shared" si="1372"/>
        <v/>
      </c>
      <c r="HX360" t="str">
        <f t="shared" si="1373"/>
        <v/>
      </c>
      <c r="HY360" t="str">
        <f t="shared" si="1374"/>
        <v/>
      </c>
      <c r="HZ360" t="str">
        <f t="shared" si="1375"/>
        <v/>
      </c>
      <c r="IA360" t="str">
        <f t="shared" si="1376"/>
        <v/>
      </c>
      <c r="IB360" t="str">
        <f t="shared" si="1377"/>
        <v/>
      </c>
      <c r="IC360" t="str">
        <f t="shared" si="1378"/>
        <v/>
      </c>
      <c r="ID360" t="str">
        <f t="shared" si="1379"/>
        <v/>
      </c>
      <c r="IE360" t="str">
        <f t="shared" si="1380"/>
        <v/>
      </c>
      <c r="IF360" t="str">
        <f t="shared" si="1381"/>
        <v/>
      </c>
      <c r="IG360" t="str">
        <f t="shared" si="1382"/>
        <v/>
      </c>
      <c r="IH360" t="str">
        <f>A360&amp;" "&amp;F360&amp;" "&amp;Data[[#This Row],[mes]]</f>
        <v>Luis Rafael González Reyna Outbound jul-26</v>
      </c>
      <c r="II360">
        <f t="shared" si="1218"/>
        <v>1</v>
      </c>
      <c r="IJ360">
        <f t="shared" si="1383"/>
        <v>1</v>
      </c>
      <c r="IK360">
        <f>IF(Data[[#This Row],[Muestra Critica]]&gt;0,Data[[#This Row],[Muestra Critica]],"")</f>
        <v>1</v>
      </c>
      <c r="IL360">
        <f>IF(IK360="","",COUNTIF($IK$3:$IK776,IK360))</f>
        <v>397</v>
      </c>
      <c r="IM360">
        <f t="shared" si="1384"/>
        <v>0</v>
      </c>
      <c r="IN360" t="str">
        <f t="shared" si="1217"/>
        <v>jul-26</v>
      </c>
      <c r="IS360" t="str">
        <f ca="1">IFERROR(_xlfn.XLOOKUP(A:A,HC!B:B,HC!E:E,,0),0)</f>
        <v>&gt; 60 dias</v>
      </c>
    </row>
    <row r="361" spans="1:253" ht="15.5">
      <c r="A361" s="235" t="s">
        <v>304</v>
      </c>
      <c r="B361" s="235">
        <v>67456489</v>
      </c>
      <c r="C361" s="236">
        <v>46209</v>
      </c>
      <c r="D361" s="235" t="s">
        <v>441</v>
      </c>
      <c r="E361" s="205" t="s">
        <v>433</v>
      </c>
      <c r="F361" s="235" t="s">
        <v>32</v>
      </c>
      <c r="G361" s="235" t="s">
        <v>436</v>
      </c>
      <c r="H361" s="235" t="s">
        <v>530</v>
      </c>
      <c r="I361" s="237" t="s">
        <v>447</v>
      </c>
      <c r="J361" s="78" t="s">
        <v>33</v>
      </c>
      <c r="K361" s="78" t="s">
        <v>33</v>
      </c>
      <c r="L361" s="78" t="s">
        <v>33</v>
      </c>
      <c r="M361" s="78" t="s">
        <v>33</v>
      </c>
      <c r="N361" s="78" t="s">
        <v>33</v>
      </c>
      <c r="O361" s="78" t="s">
        <v>33</v>
      </c>
      <c r="P361" s="78" t="s">
        <v>33</v>
      </c>
      <c r="Q361" s="78" t="s">
        <v>33</v>
      </c>
      <c r="R361" s="78" t="s">
        <v>33</v>
      </c>
      <c r="S361" s="78" t="s">
        <v>33</v>
      </c>
      <c r="T361" s="78" t="s">
        <v>33</v>
      </c>
      <c r="U361" s="78" t="s">
        <v>33</v>
      </c>
      <c r="V361" s="78" t="s">
        <v>33</v>
      </c>
      <c r="W361" s="78" t="s">
        <v>33</v>
      </c>
      <c r="X361" s="78" t="s">
        <v>33</v>
      </c>
      <c r="Y361" t="s">
        <v>33</v>
      </c>
      <c r="Z361" t="s">
        <v>33</v>
      </c>
      <c r="AA361" t="s">
        <v>33</v>
      </c>
      <c r="AB361" t="s">
        <v>33</v>
      </c>
      <c r="AC361" t="s">
        <v>33</v>
      </c>
      <c r="AD361" t="s">
        <v>33</v>
      </c>
      <c r="AE361" t="s">
        <v>33</v>
      </c>
      <c r="AF361" t="s">
        <v>33</v>
      </c>
      <c r="AG361" t="s">
        <v>33</v>
      </c>
      <c r="AH361" t="s">
        <v>33</v>
      </c>
      <c r="AI361" t="s">
        <v>33</v>
      </c>
      <c r="AJ361" t="s">
        <v>33</v>
      </c>
      <c r="AK361" t="s">
        <v>33</v>
      </c>
      <c r="AL361" t="s">
        <v>33</v>
      </c>
      <c r="AM361" t="s">
        <v>33</v>
      </c>
      <c r="AN361" t="s">
        <v>33</v>
      </c>
      <c r="AO361" t="s">
        <v>33</v>
      </c>
      <c r="AP361" t="s">
        <v>33</v>
      </c>
      <c r="AQ361" s="169" t="s">
        <v>33</v>
      </c>
      <c r="AR361" t="s">
        <v>33</v>
      </c>
      <c r="AS361" t="s">
        <v>34</v>
      </c>
      <c r="AT361" t="s">
        <v>33</v>
      </c>
      <c r="AU361" t="s">
        <v>33</v>
      </c>
      <c r="AV361" t="s">
        <v>33</v>
      </c>
      <c r="AW361" t="s">
        <v>33</v>
      </c>
      <c r="AX361" t="s">
        <v>33</v>
      </c>
      <c r="AY361" t="s">
        <v>33</v>
      </c>
      <c r="AZ361" t="s">
        <v>33</v>
      </c>
      <c r="BA361" t="s">
        <v>33</v>
      </c>
      <c r="BB361" t="s">
        <v>33</v>
      </c>
      <c r="BC361" t="s">
        <v>33</v>
      </c>
      <c r="BD361" t="s">
        <v>33</v>
      </c>
      <c r="BE361" t="s">
        <v>33</v>
      </c>
      <c r="BF361" t="s">
        <v>33</v>
      </c>
      <c r="BH361" s="233" t="str">
        <f>Data[[#This Row],[Tipo de Muestra]]</f>
        <v>Critica</v>
      </c>
      <c r="BK361">
        <f t="shared" si="1219"/>
        <v>1</v>
      </c>
      <c r="BL361">
        <f t="shared" si="1220"/>
        <v>1</v>
      </c>
      <c r="BM361">
        <f t="shared" si="1221"/>
        <v>1</v>
      </c>
      <c r="BN361">
        <f t="shared" si="1222"/>
        <v>1</v>
      </c>
      <c r="BO361">
        <f t="shared" si="1223"/>
        <v>1</v>
      </c>
      <c r="BP361">
        <f t="shared" si="1224"/>
        <v>1</v>
      </c>
      <c r="BQ361">
        <f t="shared" si="1225"/>
        <v>1</v>
      </c>
      <c r="BR361">
        <f t="shared" si="1226"/>
        <v>1</v>
      </c>
      <c r="BS361">
        <f t="shared" si="1227"/>
        <v>1</v>
      </c>
      <c r="BT361">
        <f t="shared" si="1228"/>
        <v>1</v>
      </c>
      <c r="BU361">
        <f t="shared" si="1229"/>
        <v>1</v>
      </c>
      <c r="BV361">
        <f t="shared" si="1230"/>
        <v>1</v>
      </c>
      <c r="BW361">
        <f t="shared" si="1231"/>
        <v>1</v>
      </c>
      <c r="BX361">
        <f t="shared" si="1232"/>
        <v>1</v>
      </c>
      <c r="BY361">
        <f t="shared" si="1233"/>
        <v>1</v>
      </c>
      <c r="BZ361">
        <f t="shared" si="1234"/>
        <v>1</v>
      </c>
      <c r="CA361">
        <f t="shared" si="1235"/>
        <v>1</v>
      </c>
      <c r="CB361">
        <f t="shared" si="1236"/>
        <v>1</v>
      </c>
      <c r="CC361">
        <f t="shared" si="1237"/>
        <v>1</v>
      </c>
      <c r="CD361">
        <f t="shared" si="1238"/>
        <v>1</v>
      </c>
      <c r="CE361">
        <f t="shared" si="1239"/>
        <v>1</v>
      </c>
      <c r="CF361">
        <f t="shared" si="1240"/>
        <v>1</v>
      </c>
      <c r="CG361">
        <f t="shared" si="1241"/>
        <v>1</v>
      </c>
      <c r="CH361">
        <f t="shared" si="1242"/>
        <v>1</v>
      </c>
      <c r="CI361">
        <f t="shared" si="1243"/>
        <v>1</v>
      </c>
      <c r="CJ361">
        <f t="shared" si="1244"/>
        <v>1</v>
      </c>
      <c r="CK361">
        <f t="shared" si="1245"/>
        <v>1</v>
      </c>
      <c r="CL361">
        <f t="shared" si="1246"/>
        <v>1</v>
      </c>
      <c r="CM361">
        <f t="shared" si="1247"/>
        <v>1</v>
      </c>
      <c r="CN361">
        <f t="shared" si="1248"/>
        <v>1</v>
      </c>
      <c r="CO361">
        <f t="shared" si="1249"/>
        <v>1</v>
      </c>
      <c r="CP361">
        <f t="shared" si="1250"/>
        <v>1</v>
      </c>
      <c r="CQ361">
        <f t="shared" si="1251"/>
        <v>1</v>
      </c>
      <c r="CR361">
        <f t="shared" si="1252"/>
        <v>1</v>
      </c>
      <c r="CS361">
        <f t="shared" si="1253"/>
        <v>0</v>
      </c>
      <c r="CT361">
        <f t="shared" si="1254"/>
        <v>1</v>
      </c>
      <c r="CU361">
        <f t="shared" si="1255"/>
        <v>1</v>
      </c>
      <c r="CV361">
        <f t="shared" si="1256"/>
        <v>1</v>
      </c>
      <c r="CW361">
        <f t="shared" si="1257"/>
        <v>1</v>
      </c>
      <c r="CX361">
        <f t="shared" si="1258"/>
        <v>1</v>
      </c>
      <c r="CY361">
        <f t="shared" si="1259"/>
        <v>1</v>
      </c>
      <c r="CZ361">
        <f t="shared" si="1260"/>
        <v>1</v>
      </c>
      <c r="DA361">
        <f t="shared" si="1261"/>
        <v>1</v>
      </c>
      <c r="DB361">
        <f t="shared" si="1262"/>
        <v>1</v>
      </c>
      <c r="DC361">
        <f t="shared" si="1263"/>
        <v>1</v>
      </c>
      <c r="DD361">
        <f t="shared" si="1264"/>
        <v>1</v>
      </c>
      <c r="DE361">
        <f t="shared" si="1265"/>
        <v>1</v>
      </c>
      <c r="DF361">
        <f t="shared" si="1266"/>
        <v>1</v>
      </c>
      <c r="DG361">
        <f t="shared" si="1267"/>
        <v>1</v>
      </c>
      <c r="DH361" s="7">
        <f t="shared" si="1268"/>
        <v>0.15</v>
      </c>
      <c r="DI361" s="7">
        <f t="shared" si="1269"/>
        <v>0.15</v>
      </c>
      <c r="DJ361" s="7">
        <f t="shared" si="1270"/>
        <v>0.15</v>
      </c>
      <c r="DK361" s="7">
        <f t="shared" si="1271"/>
        <v>0.15</v>
      </c>
      <c r="DL361" s="7">
        <f t="shared" si="1272"/>
        <v>0.3</v>
      </c>
      <c r="DM361" s="7">
        <f t="shared" si="1273"/>
        <v>0.3</v>
      </c>
      <c r="DN361" s="7">
        <f t="shared" si="1274"/>
        <v>0.3</v>
      </c>
      <c r="DO361" s="7">
        <f t="shared" si="1275"/>
        <v>0.3</v>
      </c>
      <c r="DP361" s="7">
        <f>IF(MIN(Data[[#This Row],[¿El agente demuestra escucha activa durante la gestión?6]:[¿El agente parafrasea para confirmar entendimiento?9]])=0,0,30%)</f>
        <v>0.3</v>
      </c>
      <c r="DQ361" s="7">
        <f t="shared" si="1276"/>
        <v>0.3</v>
      </c>
      <c r="DR361" s="7">
        <f t="shared" si="1277"/>
        <v>0.3</v>
      </c>
      <c r="DS361" s="7">
        <f t="shared" si="1278"/>
        <v>0.3</v>
      </c>
      <c r="DT361" s="7">
        <f t="shared" si="1279"/>
        <v>0.3</v>
      </c>
      <c r="DU361" s="7">
        <f>IF(MIN(Data[[#This Row],[¿El agente adapta su comunicación al cliente?11]:[¿El agente utiliza el plural corporativo correctamente?14]])=0,0,30%)</f>
        <v>0.3</v>
      </c>
      <c r="DV361" s="7">
        <f t="shared" si="1280"/>
        <v>0.25</v>
      </c>
      <c r="DW361" s="7">
        <f t="shared" si="1281"/>
        <v>0.25</v>
      </c>
      <c r="DX361" s="7">
        <f t="shared" si="1282"/>
        <v>1</v>
      </c>
      <c r="DY361" s="7">
        <f t="shared" si="1283"/>
        <v>1</v>
      </c>
      <c r="DZ361" s="7">
        <f t="shared" si="1284"/>
        <v>1</v>
      </c>
      <c r="EA361" s="7">
        <f t="shared" si="1285"/>
        <v>1</v>
      </c>
      <c r="EB361" s="7">
        <f t="shared" si="1286"/>
        <v>1</v>
      </c>
      <c r="EC361" s="7">
        <f t="shared" si="1287"/>
        <v>1</v>
      </c>
      <c r="ED361" s="7">
        <f t="shared" si="1288"/>
        <v>1</v>
      </c>
      <c r="EE361" s="7">
        <f t="shared" si="1289"/>
        <v>1</v>
      </c>
      <c r="EF361" s="7">
        <f>IF(SUM(Data[[#This Row],[¿El agente presenta correctamente los beneficios del producto?23]:[¿El agente comunica beneficios emocionales al cliente?24]])=200%,100%,0%)</f>
        <v>1</v>
      </c>
      <c r="EG361" s="7">
        <f t="shared" si="1290"/>
        <v>1</v>
      </c>
      <c r="EH361" s="7">
        <f t="shared" si="1291"/>
        <v>1</v>
      </c>
      <c r="EI361" s="7">
        <f t="shared" si="1292"/>
        <v>1</v>
      </c>
      <c r="EJ361" s="7">
        <f t="shared" si="1293"/>
        <v>1</v>
      </c>
      <c r="EK361" s="7">
        <f t="shared" si="1294"/>
        <v>1</v>
      </c>
      <c r="EL361" s="7">
        <f>+Data[[#This Row],[¿El agente explica los términos y condiciones del servicio?28]]</f>
        <v>1</v>
      </c>
      <c r="EM361" s="7">
        <f t="shared" si="1295"/>
        <v>1</v>
      </c>
      <c r="EN361" s="7">
        <f>+Data[[#This Row],[¿El agente identifica correctamente la solicitud del cliente? 2]]</f>
        <v>1</v>
      </c>
      <c r="EO361" s="7">
        <f t="shared" si="1296"/>
        <v>1</v>
      </c>
      <c r="EP361" s="7">
        <f t="shared" si="1297"/>
        <v>1</v>
      </c>
      <c r="EQ361" s="7">
        <f t="shared" si="1298"/>
        <v>1</v>
      </c>
      <c r="ER361" s="7">
        <f t="shared" si="1299"/>
        <v>1</v>
      </c>
      <c r="ES361" s="7">
        <f t="shared" si="1300"/>
        <v>1</v>
      </c>
      <c r="ET361" s="7">
        <f t="shared" si="1301"/>
        <v>1</v>
      </c>
      <c r="EU361" s="7">
        <f t="shared" si="1302"/>
        <v>1</v>
      </c>
      <c r="EV361" s="7">
        <f t="shared" si="1303"/>
        <v>1</v>
      </c>
      <c r="EW361" s="7">
        <f t="shared" si="1304"/>
        <v>1</v>
      </c>
      <c r="EX361" s="7">
        <f t="shared" si="1305"/>
        <v>1</v>
      </c>
      <c r="EY361" s="7">
        <f t="shared" si="1306"/>
        <v>1</v>
      </c>
      <c r="EZ361" s="7">
        <f t="shared" si="1307"/>
        <v>1</v>
      </c>
      <c r="FA361" s="7">
        <f t="shared" si="1308"/>
        <v>1</v>
      </c>
      <c r="FB361" s="7">
        <f t="shared" si="1309"/>
        <v>1</v>
      </c>
      <c r="FC361" s="7">
        <f t="shared" si="1310"/>
        <v>1</v>
      </c>
      <c r="FD361" s="7">
        <f t="shared" si="1311"/>
        <v>1</v>
      </c>
      <c r="FE361" s="7">
        <f t="shared" si="1312"/>
        <v>0</v>
      </c>
      <c r="FF361" s="7">
        <f t="shared" si="1313"/>
        <v>1</v>
      </c>
      <c r="FG361" s="7">
        <f t="shared" si="1314"/>
        <v>1</v>
      </c>
      <c r="FH361" s="7">
        <f t="shared" si="1315"/>
        <v>1</v>
      </c>
      <c r="FI361" s="7">
        <f t="shared" si="1316"/>
        <v>1</v>
      </c>
      <c r="FJ361" s="7">
        <f t="shared" si="1317"/>
        <v>0</v>
      </c>
      <c r="FK361" s="7">
        <f t="shared" si="1318"/>
        <v>1</v>
      </c>
      <c r="FL361" s="7">
        <f>+Data[[#This Row],[¿El agente gestiona la oferta según la campaña vigente?48]]</f>
        <v>1</v>
      </c>
      <c r="FM361" s="7">
        <f t="shared" si="1319"/>
        <v>1</v>
      </c>
      <c r="FN361" s="7">
        <f t="shared" si="1320"/>
        <v>1</v>
      </c>
      <c r="FO361" s="7">
        <f t="shared" si="1321"/>
        <v>1</v>
      </c>
      <c r="FP361" s="7">
        <f t="shared" si="1322"/>
        <v>1</v>
      </c>
      <c r="FQ361" s="7">
        <f t="shared" si="1323"/>
        <v>1</v>
      </c>
      <c r="FR361" s="7">
        <f>+Data[[#This Row],[¿El agente registra correctamente todas las interacciones?52]]</f>
        <v>1</v>
      </c>
      <c r="FS361" s="7">
        <f t="shared" si="1324"/>
        <v>0</v>
      </c>
      <c r="FT361" s="7">
        <f t="shared" si="1325"/>
        <v>1</v>
      </c>
      <c r="FU361" s="7">
        <f>+Data[[#This Row],[¿El agente confirma la titularidad del cliente adecuadamente?53]]</f>
        <v>1</v>
      </c>
      <c r="FV361" s="242">
        <f t="shared" si="1326"/>
        <v>1</v>
      </c>
      <c r="FW361" s="242">
        <f t="shared" si="1327"/>
        <v>1</v>
      </c>
      <c r="FX361" s="7">
        <f t="shared" si="1328"/>
        <v>1</v>
      </c>
      <c r="FY361" s="242">
        <f t="shared" si="1329"/>
        <v>1</v>
      </c>
      <c r="FZ361" s="7">
        <f>+Data[[#This Row],[¿El agente evita compartir información sensible?56]]</f>
        <v>1</v>
      </c>
      <c r="GA361" s="7">
        <f t="shared" si="1330"/>
        <v>1</v>
      </c>
      <c r="GB361" s="7">
        <f t="shared" si="1331"/>
        <v>0.1</v>
      </c>
      <c r="GC361" s="7">
        <f t="shared" si="1332"/>
        <v>0.3</v>
      </c>
      <c r="GD361" s="234">
        <f t="shared" si="1333"/>
        <v>0</v>
      </c>
      <c r="GE361" s="234">
        <f t="shared" si="1334"/>
        <v>0.3</v>
      </c>
      <c r="GF361" s="7">
        <f t="shared" si="1335"/>
        <v>0.7</v>
      </c>
      <c r="GG361">
        <f>1</f>
        <v>1</v>
      </c>
      <c r="GH361">
        <f t="shared" si="1336"/>
        <v>1</v>
      </c>
      <c r="GI361" t="str">
        <f t="shared" si="1337"/>
        <v/>
      </c>
      <c r="GJ361" t="str">
        <f t="shared" si="1338"/>
        <v/>
      </c>
      <c r="GK361" t="str">
        <f t="shared" si="1339"/>
        <v/>
      </c>
      <c r="GN361" t="str">
        <f t="shared" si="1340"/>
        <v/>
      </c>
      <c r="GO361" t="str">
        <f t="shared" si="1341"/>
        <v/>
      </c>
      <c r="GP361" t="str">
        <f t="shared" si="1342"/>
        <v/>
      </c>
      <c r="GQ361" t="str">
        <f t="shared" si="1343"/>
        <v/>
      </c>
      <c r="GR361" t="str">
        <f t="shared" si="1344"/>
        <v/>
      </c>
      <c r="GS361" t="str">
        <f t="shared" si="1345"/>
        <v/>
      </c>
      <c r="GT361" t="str">
        <f t="shared" si="1346"/>
        <v/>
      </c>
      <c r="GU361" t="e">
        <f>IF(#REF!="No",#REF!,"")</f>
        <v>#REF!</v>
      </c>
      <c r="GV361" t="str">
        <f t="shared" si="1347"/>
        <v/>
      </c>
      <c r="GW361" t="str">
        <f t="shared" si="1348"/>
        <v/>
      </c>
      <c r="GX361" t="str">
        <f t="shared" si="1349"/>
        <v/>
      </c>
      <c r="GY361" t="str">
        <f t="shared" si="1350"/>
        <v/>
      </c>
      <c r="GZ361" t="str">
        <f t="shared" si="1351"/>
        <v/>
      </c>
      <c r="HA361" t="str">
        <f t="shared" si="1352"/>
        <v/>
      </c>
      <c r="HB361" t="str">
        <f t="shared" si="1353"/>
        <v/>
      </c>
      <c r="HC361" t="str">
        <f t="shared" si="1354"/>
        <v/>
      </c>
      <c r="HD361" t="str">
        <f t="shared" si="1355"/>
        <v/>
      </c>
      <c r="HE361" t="str">
        <f t="shared" si="1356"/>
        <v/>
      </c>
      <c r="HF361" t="str">
        <f t="shared" si="1357"/>
        <v/>
      </c>
      <c r="HG361" t="str">
        <f t="shared" si="1358"/>
        <v/>
      </c>
      <c r="HH361" t="str">
        <f t="shared" si="1359"/>
        <v/>
      </c>
      <c r="HI361" t="str">
        <f t="shared" si="1360"/>
        <v/>
      </c>
      <c r="HJ361" t="str">
        <f t="shared" si="1361"/>
        <v/>
      </c>
      <c r="HK361" t="str">
        <f t="shared" si="1362"/>
        <v/>
      </c>
      <c r="HL361" t="str">
        <f t="shared" si="1363"/>
        <v/>
      </c>
      <c r="HM361" t="str">
        <f t="shared" si="1364"/>
        <v/>
      </c>
      <c r="HN361" t="str">
        <f t="shared" si="1365"/>
        <v/>
      </c>
      <c r="HO361" t="str">
        <f t="shared" si="1366"/>
        <v/>
      </c>
      <c r="HP361" t="str">
        <f t="shared" si="1367"/>
        <v/>
      </c>
      <c r="HQ361" t="e">
        <f>IF(#REF!="No",#REF!,"")</f>
        <v>#REF!</v>
      </c>
      <c r="HR361" t="e">
        <f>IF(#REF!="No",#REF!,"")</f>
        <v>#REF!</v>
      </c>
      <c r="HS361" t="str">
        <f t="shared" si="1368"/>
        <v/>
      </c>
      <c r="HT361" t="str">
        <f t="shared" si="1369"/>
        <v xml:space="preserve">¿El agente realiza venta cruzada cuando corresponde? </v>
      </c>
      <c r="HU361" t="str">
        <f t="shared" si="1370"/>
        <v/>
      </c>
      <c r="HV361" t="str">
        <f t="shared" si="1371"/>
        <v/>
      </c>
      <c r="HW361" t="str">
        <f t="shared" si="1372"/>
        <v/>
      </c>
      <c r="HX361" t="str">
        <f t="shared" si="1373"/>
        <v/>
      </c>
      <c r="HY361" t="str">
        <f t="shared" si="1374"/>
        <v/>
      </c>
      <c r="HZ361" t="str">
        <f t="shared" si="1375"/>
        <v/>
      </c>
      <c r="IA361" t="str">
        <f t="shared" si="1376"/>
        <v/>
      </c>
      <c r="IB361" t="str">
        <f t="shared" si="1377"/>
        <v/>
      </c>
      <c r="IC361" t="str">
        <f t="shared" si="1378"/>
        <v/>
      </c>
      <c r="ID361" t="str">
        <f t="shared" si="1379"/>
        <v/>
      </c>
      <c r="IE361" t="str">
        <f t="shared" si="1380"/>
        <v/>
      </c>
      <c r="IF361" t="str">
        <f t="shared" si="1381"/>
        <v/>
      </c>
      <c r="IG361" t="str">
        <f t="shared" si="1382"/>
        <v/>
      </c>
      <c r="IH361" t="str">
        <f>A361&amp;" "&amp;F361&amp;" "&amp;Data[[#This Row],[mes]]</f>
        <v>Rolando Kevin Bryan Ruiz Outbound jul-26</v>
      </c>
      <c r="II361">
        <f t="shared" si="1218"/>
        <v>1</v>
      </c>
      <c r="IJ361">
        <f t="shared" si="1383"/>
        <v>1</v>
      </c>
      <c r="IK361">
        <f>IF(Data[[#This Row],[Muestra Critica]]&gt;0,Data[[#This Row],[Muestra Critica]],"")</f>
        <v>1</v>
      </c>
      <c r="IL361">
        <f>IF(IK361="","",COUNTIF($IK$3:$IK777,IK361))</f>
        <v>397</v>
      </c>
      <c r="IM361">
        <f t="shared" si="1384"/>
        <v>0</v>
      </c>
      <c r="IN361" t="str">
        <f t="shared" si="1217"/>
        <v>jul-26</v>
      </c>
      <c r="IS361" t="str">
        <f ca="1">IFERROR(_xlfn.XLOOKUP(A:A,HC!B:B,HC!E:E,,0),0)</f>
        <v>&gt; 60 dias</v>
      </c>
    </row>
    <row r="362" spans="1:253" ht="15.5">
      <c r="A362" s="235" t="s">
        <v>307</v>
      </c>
      <c r="B362" s="235">
        <v>69211968</v>
      </c>
      <c r="C362" s="236">
        <v>46209</v>
      </c>
      <c r="D362" s="235" t="s">
        <v>441</v>
      </c>
      <c r="E362" s="205" t="s">
        <v>433</v>
      </c>
      <c r="F362" s="235" t="s">
        <v>32</v>
      </c>
      <c r="G362" s="235" t="s">
        <v>436</v>
      </c>
      <c r="H362" s="235" t="s">
        <v>530</v>
      </c>
      <c r="I362" s="237" t="s">
        <v>447</v>
      </c>
      <c r="J362" s="78" t="s">
        <v>33</v>
      </c>
      <c r="K362" s="78" t="s">
        <v>33</v>
      </c>
      <c r="L362" s="78" t="s">
        <v>33</v>
      </c>
      <c r="M362" s="78" t="s">
        <v>33</v>
      </c>
      <c r="N362" s="78" t="s">
        <v>33</v>
      </c>
      <c r="O362" s="78" t="s">
        <v>33</v>
      </c>
      <c r="P362" s="78" t="s">
        <v>33</v>
      </c>
      <c r="Q362" s="78" t="s">
        <v>33</v>
      </c>
      <c r="R362" s="78" t="s">
        <v>33</v>
      </c>
      <c r="S362" s="78" t="s">
        <v>33</v>
      </c>
      <c r="T362" s="78" t="s">
        <v>33</v>
      </c>
      <c r="U362" s="78" t="s">
        <v>33</v>
      </c>
      <c r="V362" s="78" t="s">
        <v>33</v>
      </c>
      <c r="W362" s="78" t="s">
        <v>33</v>
      </c>
      <c r="X362" s="78" t="s">
        <v>33</v>
      </c>
      <c r="Y362" t="s">
        <v>33</v>
      </c>
      <c r="Z362" t="s">
        <v>33</v>
      </c>
      <c r="AA362" t="s">
        <v>33</v>
      </c>
      <c r="AB362" t="s">
        <v>33</v>
      </c>
      <c r="AC362" t="s">
        <v>33</v>
      </c>
      <c r="AD362" t="s">
        <v>33</v>
      </c>
      <c r="AE362" t="s">
        <v>33</v>
      </c>
      <c r="AF362" t="s">
        <v>33</v>
      </c>
      <c r="AG362" t="s">
        <v>33</v>
      </c>
      <c r="AH362" t="s">
        <v>33</v>
      </c>
      <c r="AI362" t="s">
        <v>33</v>
      </c>
      <c r="AJ362" t="s">
        <v>33</v>
      </c>
      <c r="AK362" t="s">
        <v>33</v>
      </c>
      <c r="AL362" t="s">
        <v>33</v>
      </c>
      <c r="AM362" t="s">
        <v>33</v>
      </c>
      <c r="AN362" t="s">
        <v>33</v>
      </c>
      <c r="AO362" t="s">
        <v>33</v>
      </c>
      <c r="AP362" t="s">
        <v>34</v>
      </c>
      <c r="AQ362" s="169" t="s">
        <v>33</v>
      </c>
      <c r="AR362" t="s">
        <v>33</v>
      </c>
      <c r="AS362" t="s">
        <v>33</v>
      </c>
      <c r="AT362" t="s">
        <v>33</v>
      </c>
      <c r="AU362" t="s">
        <v>33</v>
      </c>
      <c r="AV362" t="s">
        <v>33</v>
      </c>
      <c r="AW362" t="s">
        <v>33</v>
      </c>
      <c r="AX362" t="s">
        <v>33</v>
      </c>
      <c r="AY362" t="s">
        <v>33</v>
      </c>
      <c r="AZ362" t="s">
        <v>33</v>
      </c>
      <c r="BA362" t="s">
        <v>33</v>
      </c>
      <c r="BB362" t="s">
        <v>33</v>
      </c>
      <c r="BC362" t="s">
        <v>33</v>
      </c>
      <c r="BD362" t="s">
        <v>33</v>
      </c>
      <c r="BE362" t="s">
        <v>33</v>
      </c>
      <c r="BF362" t="s">
        <v>33</v>
      </c>
      <c r="BH362" s="233" t="str">
        <f>Data[[#This Row],[Tipo de Muestra]]</f>
        <v>Critica</v>
      </c>
      <c r="BK362">
        <f t="shared" si="1219"/>
        <v>1</v>
      </c>
      <c r="BL362">
        <f t="shared" si="1220"/>
        <v>1</v>
      </c>
      <c r="BM362">
        <f t="shared" si="1221"/>
        <v>1</v>
      </c>
      <c r="BN362">
        <f t="shared" si="1222"/>
        <v>1</v>
      </c>
      <c r="BO362">
        <f t="shared" si="1223"/>
        <v>1</v>
      </c>
      <c r="BP362">
        <f t="shared" si="1224"/>
        <v>1</v>
      </c>
      <c r="BQ362">
        <f t="shared" si="1225"/>
        <v>1</v>
      </c>
      <c r="BR362">
        <f t="shared" si="1226"/>
        <v>1</v>
      </c>
      <c r="BS362">
        <f t="shared" si="1227"/>
        <v>1</v>
      </c>
      <c r="BT362">
        <f t="shared" si="1228"/>
        <v>1</v>
      </c>
      <c r="BU362">
        <f t="shared" si="1229"/>
        <v>1</v>
      </c>
      <c r="BV362">
        <f t="shared" si="1230"/>
        <v>1</v>
      </c>
      <c r="BW362">
        <f t="shared" si="1231"/>
        <v>1</v>
      </c>
      <c r="BX362">
        <f t="shared" si="1232"/>
        <v>1</v>
      </c>
      <c r="BY362">
        <f t="shared" si="1233"/>
        <v>1</v>
      </c>
      <c r="BZ362">
        <f t="shared" si="1234"/>
        <v>1</v>
      </c>
      <c r="CA362">
        <f t="shared" si="1235"/>
        <v>1</v>
      </c>
      <c r="CB362">
        <f t="shared" si="1236"/>
        <v>1</v>
      </c>
      <c r="CC362">
        <f t="shared" si="1237"/>
        <v>1</v>
      </c>
      <c r="CD362">
        <f t="shared" si="1238"/>
        <v>1</v>
      </c>
      <c r="CE362">
        <f t="shared" si="1239"/>
        <v>1</v>
      </c>
      <c r="CF362">
        <f t="shared" si="1240"/>
        <v>1</v>
      </c>
      <c r="CG362">
        <f t="shared" si="1241"/>
        <v>1</v>
      </c>
      <c r="CH362">
        <f t="shared" si="1242"/>
        <v>1</v>
      </c>
      <c r="CI362">
        <f t="shared" si="1243"/>
        <v>1</v>
      </c>
      <c r="CJ362">
        <f t="shared" si="1244"/>
        <v>1</v>
      </c>
      <c r="CK362">
        <f t="shared" si="1245"/>
        <v>1</v>
      </c>
      <c r="CL362">
        <f t="shared" si="1246"/>
        <v>1</v>
      </c>
      <c r="CM362">
        <f t="shared" si="1247"/>
        <v>1</v>
      </c>
      <c r="CN362">
        <f t="shared" si="1248"/>
        <v>1</v>
      </c>
      <c r="CO362">
        <f t="shared" si="1249"/>
        <v>1</v>
      </c>
      <c r="CP362">
        <f t="shared" si="1250"/>
        <v>0</v>
      </c>
      <c r="CQ362">
        <f t="shared" si="1251"/>
        <v>0</v>
      </c>
      <c r="CR362">
        <f t="shared" si="1252"/>
        <v>1</v>
      </c>
      <c r="CS362">
        <f t="shared" si="1253"/>
        <v>1</v>
      </c>
      <c r="CT362">
        <f t="shared" si="1254"/>
        <v>1</v>
      </c>
      <c r="CU362">
        <f t="shared" si="1255"/>
        <v>1</v>
      </c>
      <c r="CV362">
        <f t="shared" si="1256"/>
        <v>1</v>
      </c>
      <c r="CW362">
        <f t="shared" si="1257"/>
        <v>1</v>
      </c>
      <c r="CX362">
        <f t="shared" si="1258"/>
        <v>1</v>
      </c>
      <c r="CY362">
        <f t="shared" si="1259"/>
        <v>1</v>
      </c>
      <c r="CZ362">
        <f t="shared" si="1260"/>
        <v>1</v>
      </c>
      <c r="DA362">
        <f t="shared" si="1261"/>
        <v>1</v>
      </c>
      <c r="DB362">
        <f t="shared" si="1262"/>
        <v>1</v>
      </c>
      <c r="DC362">
        <f t="shared" si="1263"/>
        <v>1</v>
      </c>
      <c r="DD362">
        <f t="shared" si="1264"/>
        <v>1</v>
      </c>
      <c r="DE362">
        <f t="shared" si="1265"/>
        <v>1</v>
      </c>
      <c r="DF362">
        <f t="shared" si="1266"/>
        <v>1</v>
      </c>
      <c r="DG362">
        <f t="shared" si="1267"/>
        <v>1</v>
      </c>
      <c r="DH362" s="7">
        <f t="shared" si="1268"/>
        <v>0.15</v>
      </c>
      <c r="DI362" s="7">
        <f t="shared" si="1269"/>
        <v>0.15</v>
      </c>
      <c r="DJ362" s="7">
        <f t="shared" si="1270"/>
        <v>0.15</v>
      </c>
      <c r="DK362" s="7">
        <f t="shared" si="1271"/>
        <v>0.15</v>
      </c>
      <c r="DL362" s="7">
        <f t="shared" si="1272"/>
        <v>0.3</v>
      </c>
      <c r="DM362" s="7">
        <f t="shared" si="1273"/>
        <v>0.3</v>
      </c>
      <c r="DN362" s="7">
        <f t="shared" si="1274"/>
        <v>0.3</v>
      </c>
      <c r="DO362" s="7">
        <f t="shared" si="1275"/>
        <v>0.3</v>
      </c>
      <c r="DP362" s="7">
        <f>IF(MIN(Data[[#This Row],[¿El agente demuestra escucha activa durante la gestión?6]:[¿El agente parafrasea para confirmar entendimiento?9]])=0,0,30%)</f>
        <v>0.3</v>
      </c>
      <c r="DQ362" s="7">
        <f t="shared" si="1276"/>
        <v>0.3</v>
      </c>
      <c r="DR362" s="7">
        <f t="shared" si="1277"/>
        <v>0.3</v>
      </c>
      <c r="DS362" s="7">
        <f t="shared" si="1278"/>
        <v>0.3</v>
      </c>
      <c r="DT362" s="7">
        <f t="shared" si="1279"/>
        <v>0.3</v>
      </c>
      <c r="DU362" s="7">
        <f>IF(MIN(Data[[#This Row],[¿El agente adapta su comunicación al cliente?11]:[¿El agente utiliza el plural corporativo correctamente?14]])=0,0,30%)</f>
        <v>0.3</v>
      </c>
      <c r="DV362" s="7">
        <f t="shared" si="1280"/>
        <v>0.25</v>
      </c>
      <c r="DW362" s="7">
        <f t="shared" si="1281"/>
        <v>0.25</v>
      </c>
      <c r="DX362" s="7">
        <f t="shared" si="1282"/>
        <v>1</v>
      </c>
      <c r="DY362" s="7">
        <f t="shared" si="1283"/>
        <v>1</v>
      </c>
      <c r="DZ362" s="7">
        <f t="shared" si="1284"/>
        <v>1</v>
      </c>
      <c r="EA362" s="7">
        <f t="shared" si="1285"/>
        <v>1</v>
      </c>
      <c r="EB362" s="7">
        <f t="shared" si="1286"/>
        <v>1</v>
      </c>
      <c r="EC362" s="7">
        <f t="shared" si="1287"/>
        <v>1</v>
      </c>
      <c r="ED362" s="7">
        <f t="shared" si="1288"/>
        <v>1</v>
      </c>
      <c r="EE362" s="7">
        <f t="shared" si="1289"/>
        <v>1</v>
      </c>
      <c r="EF362" s="7">
        <f>IF(SUM(Data[[#This Row],[¿El agente presenta correctamente los beneficios del producto?23]:[¿El agente comunica beneficios emocionales al cliente?24]])=200%,100%,0%)</f>
        <v>1</v>
      </c>
      <c r="EG362" s="7">
        <f t="shared" si="1290"/>
        <v>1</v>
      </c>
      <c r="EH362" s="7">
        <f t="shared" si="1291"/>
        <v>1</v>
      </c>
      <c r="EI362" s="7">
        <f t="shared" si="1292"/>
        <v>1</v>
      </c>
      <c r="EJ362" s="7">
        <f t="shared" si="1293"/>
        <v>1</v>
      </c>
      <c r="EK362" s="7">
        <f t="shared" si="1294"/>
        <v>1</v>
      </c>
      <c r="EL362" s="7">
        <f>+Data[[#This Row],[¿El agente explica los términos y condiciones del servicio?28]]</f>
        <v>1</v>
      </c>
      <c r="EM362" s="7">
        <f t="shared" si="1295"/>
        <v>1</v>
      </c>
      <c r="EN362" s="7">
        <f>+Data[[#This Row],[¿El agente identifica correctamente la solicitud del cliente? 2]]</f>
        <v>1</v>
      </c>
      <c r="EO362" s="7">
        <f t="shared" si="1296"/>
        <v>1</v>
      </c>
      <c r="EP362" s="7">
        <f t="shared" si="1297"/>
        <v>1</v>
      </c>
      <c r="EQ362" s="7">
        <f t="shared" si="1298"/>
        <v>1</v>
      </c>
      <c r="ER362" s="7">
        <f t="shared" si="1299"/>
        <v>1</v>
      </c>
      <c r="ES362" s="7">
        <f t="shared" si="1300"/>
        <v>1</v>
      </c>
      <c r="ET362" s="7">
        <f t="shared" si="1301"/>
        <v>1</v>
      </c>
      <c r="EU362" s="7">
        <f t="shared" si="1302"/>
        <v>1</v>
      </c>
      <c r="EV362" s="7">
        <f t="shared" si="1303"/>
        <v>1</v>
      </c>
      <c r="EW362" s="7">
        <f t="shared" si="1304"/>
        <v>1</v>
      </c>
      <c r="EX362" s="7">
        <f t="shared" si="1305"/>
        <v>1</v>
      </c>
      <c r="EY362" s="7">
        <f t="shared" si="1306"/>
        <v>0</v>
      </c>
      <c r="EZ362" s="7">
        <f t="shared" si="1307"/>
        <v>0</v>
      </c>
      <c r="FA362" s="7">
        <f t="shared" si="1308"/>
        <v>1</v>
      </c>
      <c r="FB362" s="7">
        <f t="shared" si="1309"/>
        <v>0</v>
      </c>
      <c r="FC362" s="7">
        <f t="shared" si="1310"/>
        <v>0</v>
      </c>
      <c r="FD362" s="7">
        <f t="shared" si="1311"/>
        <v>1</v>
      </c>
      <c r="FE362" s="7">
        <f t="shared" si="1312"/>
        <v>1</v>
      </c>
      <c r="FF362" s="7">
        <f t="shared" si="1313"/>
        <v>1</v>
      </c>
      <c r="FG362" s="7">
        <f t="shared" si="1314"/>
        <v>1</v>
      </c>
      <c r="FH362" s="7">
        <f t="shared" si="1315"/>
        <v>1</v>
      </c>
      <c r="FI362" s="7">
        <f t="shared" si="1316"/>
        <v>1</v>
      </c>
      <c r="FJ362" s="7">
        <f t="shared" si="1317"/>
        <v>1</v>
      </c>
      <c r="FK362" s="7">
        <f t="shared" si="1318"/>
        <v>1</v>
      </c>
      <c r="FL362" s="7">
        <f>+Data[[#This Row],[¿El agente gestiona la oferta según la campaña vigente?48]]</f>
        <v>1</v>
      </c>
      <c r="FM362" s="7">
        <f t="shared" si="1319"/>
        <v>1</v>
      </c>
      <c r="FN362" s="7">
        <f t="shared" si="1320"/>
        <v>1</v>
      </c>
      <c r="FO362" s="7">
        <f t="shared" si="1321"/>
        <v>1</v>
      </c>
      <c r="FP362" s="7">
        <f t="shared" si="1322"/>
        <v>1</v>
      </c>
      <c r="FQ362" s="7">
        <f t="shared" si="1323"/>
        <v>1</v>
      </c>
      <c r="FR362" s="7">
        <f>+Data[[#This Row],[¿El agente registra correctamente todas las interacciones?52]]</f>
        <v>1</v>
      </c>
      <c r="FS362" s="7">
        <f t="shared" si="1324"/>
        <v>1</v>
      </c>
      <c r="FT362" s="7">
        <f t="shared" si="1325"/>
        <v>1</v>
      </c>
      <c r="FU362" s="7">
        <f>+Data[[#This Row],[¿El agente confirma la titularidad del cliente adecuadamente?53]]</f>
        <v>1</v>
      </c>
      <c r="FV362" s="242">
        <f t="shared" si="1326"/>
        <v>1</v>
      </c>
      <c r="FW362" s="242">
        <f t="shared" si="1327"/>
        <v>1</v>
      </c>
      <c r="FX362" s="7">
        <f t="shared" si="1328"/>
        <v>1</v>
      </c>
      <c r="FY362" s="242">
        <f t="shared" si="1329"/>
        <v>1</v>
      </c>
      <c r="FZ362" s="7">
        <f>+Data[[#This Row],[¿El agente evita compartir información sensible?56]]</f>
        <v>1</v>
      </c>
      <c r="GA362" s="7">
        <f t="shared" si="1330"/>
        <v>1</v>
      </c>
      <c r="GB362" s="7">
        <f t="shared" si="1331"/>
        <v>0.1</v>
      </c>
      <c r="GC362" s="7">
        <f t="shared" si="1332"/>
        <v>0</v>
      </c>
      <c r="GD362" s="234">
        <f t="shared" si="1333"/>
        <v>0.3</v>
      </c>
      <c r="GE362" s="234">
        <f t="shared" si="1334"/>
        <v>0.3</v>
      </c>
      <c r="GF362" s="7">
        <f t="shared" si="1335"/>
        <v>0.7</v>
      </c>
      <c r="GG362">
        <f>1</f>
        <v>1</v>
      </c>
      <c r="GH362">
        <f t="shared" si="1336"/>
        <v>1</v>
      </c>
      <c r="GI362" t="str">
        <f t="shared" si="1337"/>
        <v/>
      </c>
      <c r="GJ362" t="str">
        <f t="shared" si="1338"/>
        <v/>
      </c>
      <c r="GK362" t="str">
        <f t="shared" si="1339"/>
        <v/>
      </c>
      <c r="GN362" t="str">
        <f t="shared" si="1340"/>
        <v/>
      </c>
      <c r="GO362" t="str">
        <f t="shared" si="1341"/>
        <v/>
      </c>
      <c r="GP362" t="str">
        <f t="shared" si="1342"/>
        <v/>
      </c>
      <c r="GQ362" t="str">
        <f t="shared" si="1343"/>
        <v/>
      </c>
      <c r="GR362" t="str">
        <f t="shared" si="1344"/>
        <v/>
      </c>
      <c r="GS362" t="str">
        <f t="shared" si="1345"/>
        <v/>
      </c>
      <c r="GT362" t="str">
        <f t="shared" si="1346"/>
        <v/>
      </c>
      <c r="GU362" t="e">
        <f>IF(#REF!="No",#REF!,"")</f>
        <v>#REF!</v>
      </c>
      <c r="GV362" t="str">
        <f t="shared" si="1347"/>
        <v/>
      </c>
      <c r="GW362" t="str">
        <f t="shared" si="1348"/>
        <v/>
      </c>
      <c r="GX362" t="str">
        <f t="shared" si="1349"/>
        <v/>
      </c>
      <c r="GY362" t="str">
        <f t="shared" si="1350"/>
        <v/>
      </c>
      <c r="GZ362" t="str">
        <f t="shared" si="1351"/>
        <v/>
      </c>
      <c r="HA362" t="str">
        <f t="shared" si="1352"/>
        <v/>
      </c>
      <c r="HB362" t="str">
        <f t="shared" si="1353"/>
        <v/>
      </c>
      <c r="HC362" t="str">
        <f t="shared" si="1354"/>
        <v/>
      </c>
      <c r="HD362" t="str">
        <f t="shared" si="1355"/>
        <v/>
      </c>
      <c r="HE362" t="str">
        <f t="shared" si="1356"/>
        <v/>
      </c>
      <c r="HF362" t="str">
        <f t="shared" si="1357"/>
        <v/>
      </c>
      <c r="HG362" t="str">
        <f t="shared" si="1358"/>
        <v/>
      </c>
      <c r="HH362" t="str">
        <f t="shared" si="1359"/>
        <v/>
      </c>
      <c r="HI362" t="str">
        <f t="shared" si="1360"/>
        <v/>
      </c>
      <c r="HJ362" t="str">
        <f t="shared" si="1361"/>
        <v/>
      </c>
      <c r="HK362" t="str">
        <f t="shared" si="1362"/>
        <v/>
      </c>
      <c r="HL362" t="str">
        <f t="shared" si="1363"/>
        <v/>
      </c>
      <c r="HM362" t="str">
        <f t="shared" si="1364"/>
        <v/>
      </c>
      <c r="HN362" t="str">
        <f t="shared" si="1365"/>
        <v/>
      </c>
      <c r="HO362" t="str">
        <f t="shared" si="1366"/>
        <v/>
      </c>
      <c r="HP362" t="str">
        <f t="shared" si="1367"/>
        <v xml:space="preserve">¿El agente aplica las políticas comerciales de forma correcta? </v>
      </c>
      <c r="HQ362" t="e">
        <f>IF(#REF!="No",#REF!,"")</f>
        <v>#REF!</v>
      </c>
      <c r="HR362" t="e">
        <f>IF(#REF!="No",#REF!,"")</f>
        <v>#REF!</v>
      </c>
      <c r="HS362" t="str">
        <f t="shared" si="1368"/>
        <v/>
      </c>
      <c r="HT362" t="str">
        <f t="shared" si="1369"/>
        <v/>
      </c>
      <c r="HU362" t="str">
        <f t="shared" si="1370"/>
        <v/>
      </c>
      <c r="HV362" t="str">
        <f t="shared" si="1371"/>
        <v/>
      </c>
      <c r="HW362" t="str">
        <f t="shared" si="1372"/>
        <v/>
      </c>
      <c r="HX362" t="str">
        <f t="shared" si="1373"/>
        <v/>
      </c>
      <c r="HY362" t="str">
        <f t="shared" si="1374"/>
        <v/>
      </c>
      <c r="HZ362" t="str">
        <f t="shared" si="1375"/>
        <v/>
      </c>
      <c r="IA362" t="str">
        <f t="shared" si="1376"/>
        <v/>
      </c>
      <c r="IB362" t="str">
        <f t="shared" si="1377"/>
        <v/>
      </c>
      <c r="IC362" t="str">
        <f t="shared" si="1378"/>
        <v/>
      </c>
      <c r="ID362" t="str">
        <f t="shared" si="1379"/>
        <v/>
      </c>
      <c r="IE362" t="str">
        <f t="shared" si="1380"/>
        <v/>
      </c>
      <c r="IF362" t="str">
        <f t="shared" si="1381"/>
        <v/>
      </c>
      <c r="IG362" t="str">
        <f t="shared" si="1382"/>
        <v/>
      </c>
      <c r="IH362" t="str">
        <f>A362&amp;" "&amp;F362&amp;" "&amp;Data[[#This Row],[mes]]</f>
        <v>Jesus Henriquez Grant Parks Outbound jul-26</v>
      </c>
      <c r="II362">
        <f t="shared" si="1218"/>
        <v>1</v>
      </c>
      <c r="IJ362">
        <f t="shared" si="1383"/>
        <v>1</v>
      </c>
      <c r="IK362">
        <f>IF(Data[[#This Row],[Muestra Critica]]&gt;0,Data[[#This Row],[Muestra Critica]],"")</f>
        <v>1</v>
      </c>
      <c r="IL362">
        <f>IF(IK362="","",COUNTIF($IK$3:$IK778,IK362))</f>
        <v>397</v>
      </c>
      <c r="IM362">
        <f t="shared" si="1384"/>
        <v>0</v>
      </c>
      <c r="IN362" t="str">
        <f t="shared" si="1217"/>
        <v>jul-26</v>
      </c>
      <c r="IS362" t="str">
        <f ca="1">IFERROR(_xlfn.XLOOKUP(A:A,HC!B:B,HC!E:E,,0),0)</f>
        <v>&gt; 60 dias</v>
      </c>
    </row>
    <row r="363" spans="1:253" ht="15.5">
      <c r="A363" s="235" t="s">
        <v>310</v>
      </c>
      <c r="B363" s="235">
        <v>69198776</v>
      </c>
      <c r="C363" s="236">
        <v>46209</v>
      </c>
      <c r="D363" s="235" t="s">
        <v>441</v>
      </c>
      <c r="E363" s="205" t="s">
        <v>432</v>
      </c>
      <c r="F363" s="235" t="s">
        <v>32</v>
      </c>
      <c r="G363" s="235" t="s">
        <v>436</v>
      </c>
      <c r="H363" s="235" t="s">
        <v>530</v>
      </c>
      <c r="I363" s="237" t="s">
        <v>447</v>
      </c>
      <c r="J363" s="78" t="s">
        <v>33</v>
      </c>
      <c r="K363" s="78" t="s">
        <v>33</v>
      </c>
      <c r="L363" s="78" t="s">
        <v>33</v>
      </c>
      <c r="M363" s="78" t="s">
        <v>33</v>
      </c>
      <c r="N363" s="78" t="s">
        <v>33</v>
      </c>
      <c r="O363" s="78" t="s">
        <v>33</v>
      </c>
      <c r="P363" s="78" t="s">
        <v>33</v>
      </c>
      <c r="Q363" s="78" t="s">
        <v>33</v>
      </c>
      <c r="R363" s="78" t="s">
        <v>33</v>
      </c>
      <c r="S363" s="78" t="s">
        <v>33</v>
      </c>
      <c r="T363" s="78" t="s">
        <v>33</v>
      </c>
      <c r="U363" s="78" t="s">
        <v>33</v>
      </c>
      <c r="V363" s="78" t="s">
        <v>33</v>
      </c>
      <c r="W363" s="78" t="s">
        <v>33</v>
      </c>
      <c r="X363" s="78" t="s">
        <v>33</v>
      </c>
      <c r="Y363" t="s">
        <v>33</v>
      </c>
      <c r="Z363" t="s">
        <v>33</v>
      </c>
      <c r="AA363" t="s">
        <v>33</v>
      </c>
      <c r="AB363" t="s">
        <v>33</v>
      </c>
      <c r="AC363" t="s">
        <v>33</v>
      </c>
      <c r="AD363" t="s">
        <v>33</v>
      </c>
      <c r="AE363" t="s">
        <v>33</v>
      </c>
      <c r="AF363" t="s">
        <v>33</v>
      </c>
      <c r="AG363" t="s">
        <v>33</v>
      </c>
      <c r="AH363" t="s">
        <v>33</v>
      </c>
      <c r="AI363" t="s">
        <v>33</v>
      </c>
      <c r="AJ363" t="s">
        <v>33</v>
      </c>
      <c r="AK363" t="s">
        <v>33</v>
      </c>
      <c r="AL363" t="s">
        <v>33</v>
      </c>
      <c r="AM363" t="s">
        <v>33</v>
      </c>
      <c r="AN363" t="s">
        <v>33</v>
      </c>
      <c r="AO363" t="s">
        <v>33</v>
      </c>
      <c r="AP363" t="s">
        <v>33</v>
      </c>
      <c r="AQ363" s="169" t="s">
        <v>33</v>
      </c>
      <c r="AR363" t="s">
        <v>33</v>
      </c>
      <c r="AS363" t="s">
        <v>34</v>
      </c>
      <c r="AT363" t="s">
        <v>33</v>
      </c>
      <c r="AU363" t="s">
        <v>33</v>
      </c>
      <c r="AV363" t="s">
        <v>33</v>
      </c>
      <c r="AW363" t="s">
        <v>33</v>
      </c>
      <c r="AX363" t="s">
        <v>33</v>
      </c>
      <c r="AY363" t="s">
        <v>34</v>
      </c>
      <c r="AZ363" t="s">
        <v>33</v>
      </c>
      <c r="BA363" t="s">
        <v>33</v>
      </c>
      <c r="BB363" t="s">
        <v>33</v>
      </c>
      <c r="BC363" t="s">
        <v>33</v>
      </c>
      <c r="BD363" t="s">
        <v>33</v>
      </c>
      <c r="BE363" t="s">
        <v>33</v>
      </c>
      <c r="BF363" t="s">
        <v>33</v>
      </c>
      <c r="BH363" s="233" t="str">
        <f>Data[[#This Row],[Tipo de Muestra]]</f>
        <v>Critica</v>
      </c>
      <c r="BK363">
        <f t="shared" si="1219"/>
        <v>1</v>
      </c>
      <c r="BL363">
        <f t="shared" si="1220"/>
        <v>1</v>
      </c>
      <c r="BM363">
        <f t="shared" si="1221"/>
        <v>1</v>
      </c>
      <c r="BN363">
        <f t="shared" si="1222"/>
        <v>1</v>
      </c>
      <c r="BO363">
        <f t="shared" si="1223"/>
        <v>1</v>
      </c>
      <c r="BP363">
        <f t="shared" si="1224"/>
        <v>1</v>
      </c>
      <c r="BQ363">
        <f t="shared" si="1225"/>
        <v>1</v>
      </c>
      <c r="BR363">
        <f t="shared" si="1226"/>
        <v>1</v>
      </c>
      <c r="BS363">
        <f t="shared" si="1227"/>
        <v>1</v>
      </c>
      <c r="BT363">
        <f t="shared" si="1228"/>
        <v>1</v>
      </c>
      <c r="BU363">
        <f t="shared" si="1229"/>
        <v>1</v>
      </c>
      <c r="BV363">
        <f t="shared" si="1230"/>
        <v>1</v>
      </c>
      <c r="BW363">
        <f t="shared" si="1231"/>
        <v>1</v>
      </c>
      <c r="BX363">
        <f t="shared" si="1232"/>
        <v>1</v>
      </c>
      <c r="BY363">
        <f t="shared" si="1233"/>
        <v>1</v>
      </c>
      <c r="BZ363">
        <f t="shared" si="1234"/>
        <v>1</v>
      </c>
      <c r="CA363">
        <f t="shared" si="1235"/>
        <v>1</v>
      </c>
      <c r="CB363">
        <f t="shared" si="1236"/>
        <v>1</v>
      </c>
      <c r="CC363">
        <f t="shared" si="1237"/>
        <v>1</v>
      </c>
      <c r="CD363">
        <f t="shared" si="1238"/>
        <v>1</v>
      </c>
      <c r="CE363">
        <f t="shared" si="1239"/>
        <v>1</v>
      </c>
      <c r="CF363">
        <f t="shared" si="1240"/>
        <v>1</v>
      </c>
      <c r="CG363">
        <f t="shared" si="1241"/>
        <v>1</v>
      </c>
      <c r="CH363">
        <f t="shared" si="1242"/>
        <v>1</v>
      </c>
      <c r="CI363">
        <f t="shared" si="1243"/>
        <v>1</v>
      </c>
      <c r="CJ363">
        <f t="shared" si="1244"/>
        <v>1</v>
      </c>
      <c r="CK363">
        <f t="shared" si="1245"/>
        <v>1</v>
      </c>
      <c r="CL363">
        <f t="shared" si="1246"/>
        <v>1</v>
      </c>
      <c r="CM363">
        <f t="shared" si="1247"/>
        <v>1</v>
      </c>
      <c r="CN363">
        <f t="shared" si="1248"/>
        <v>1</v>
      </c>
      <c r="CO363">
        <f t="shared" si="1249"/>
        <v>1</v>
      </c>
      <c r="CP363">
        <f t="shared" si="1250"/>
        <v>1</v>
      </c>
      <c r="CQ363">
        <f t="shared" si="1251"/>
        <v>1</v>
      </c>
      <c r="CR363">
        <f t="shared" si="1252"/>
        <v>1</v>
      </c>
      <c r="CS363">
        <f t="shared" si="1253"/>
        <v>0</v>
      </c>
      <c r="CT363">
        <f t="shared" si="1254"/>
        <v>1</v>
      </c>
      <c r="CU363">
        <f t="shared" si="1255"/>
        <v>1</v>
      </c>
      <c r="CV363">
        <f t="shared" si="1256"/>
        <v>1</v>
      </c>
      <c r="CW363">
        <f t="shared" si="1257"/>
        <v>1</v>
      </c>
      <c r="CX363">
        <f t="shared" si="1258"/>
        <v>1</v>
      </c>
      <c r="CY363">
        <f t="shared" si="1259"/>
        <v>0</v>
      </c>
      <c r="CZ363">
        <f t="shared" si="1260"/>
        <v>1</v>
      </c>
      <c r="DA363">
        <f t="shared" si="1261"/>
        <v>1</v>
      </c>
      <c r="DB363">
        <f t="shared" si="1262"/>
        <v>1</v>
      </c>
      <c r="DC363">
        <f t="shared" si="1263"/>
        <v>1</v>
      </c>
      <c r="DD363">
        <f t="shared" si="1264"/>
        <v>1</v>
      </c>
      <c r="DE363">
        <f t="shared" si="1265"/>
        <v>1</v>
      </c>
      <c r="DF363">
        <f t="shared" si="1266"/>
        <v>1</v>
      </c>
      <c r="DG363">
        <f t="shared" si="1267"/>
        <v>1</v>
      </c>
      <c r="DH363" s="7">
        <f t="shared" si="1268"/>
        <v>0.15</v>
      </c>
      <c r="DI363" s="7">
        <f t="shared" si="1269"/>
        <v>0.15</v>
      </c>
      <c r="DJ363" s="7">
        <f t="shared" si="1270"/>
        <v>0.15</v>
      </c>
      <c r="DK363" s="7">
        <f t="shared" si="1271"/>
        <v>0.15</v>
      </c>
      <c r="DL363" s="7">
        <f t="shared" si="1272"/>
        <v>0.3</v>
      </c>
      <c r="DM363" s="7">
        <f t="shared" si="1273"/>
        <v>0.3</v>
      </c>
      <c r="DN363" s="7">
        <f t="shared" si="1274"/>
        <v>0.3</v>
      </c>
      <c r="DO363" s="7">
        <f t="shared" si="1275"/>
        <v>0.3</v>
      </c>
      <c r="DP363" s="7">
        <f>IF(MIN(Data[[#This Row],[¿El agente demuestra escucha activa durante la gestión?6]:[¿El agente parafrasea para confirmar entendimiento?9]])=0,0,30%)</f>
        <v>0.3</v>
      </c>
      <c r="DQ363" s="7">
        <f t="shared" si="1276"/>
        <v>0.3</v>
      </c>
      <c r="DR363" s="7">
        <f t="shared" si="1277"/>
        <v>0.3</v>
      </c>
      <c r="DS363" s="7">
        <f t="shared" si="1278"/>
        <v>0.3</v>
      </c>
      <c r="DT363" s="7">
        <f t="shared" si="1279"/>
        <v>0.3</v>
      </c>
      <c r="DU363" s="7">
        <f>IF(MIN(Data[[#This Row],[¿El agente adapta su comunicación al cliente?11]:[¿El agente utiliza el plural corporativo correctamente?14]])=0,0,30%)</f>
        <v>0.3</v>
      </c>
      <c r="DV363" s="7">
        <f t="shared" si="1280"/>
        <v>0.25</v>
      </c>
      <c r="DW363" s="7">
        <f t="shared" si="1281"/>
        <v>0.25</v>
      </c>
      <c r="DX363" s="7">
        <f t="shared" si="1282"/>
        <v>1</v>
      </c>
      <c r="DY363" s="7">
        <f t="shared" si="1283"/>
        <v>1</v>
      </c>
      <c r="DZ363" s="7">
        <f t="shared" si="1284"/>
        <v>1</v>
      </c>
      <c r="EA363" s="7">
        <f t="shared" si="1285"/>
        <v>1</v>
      </c>
      <c r="EB363" s="7">
        <f t="shared" si="1286"/>
        <v>1</v>
      </c>
      <c r="EC363" s="7">
        <f t="shared" si="1287"/>
        <v>1</v>
      </c>
      <c r="ED363" s="7">
        <f t="shared" si="1288"/>
        <v>1</v>
      </c>
      <c r="EE363" s="7">
        <f t="shared" si="1289"/>
        <v>1</v>
      </c>
      <c r="EF363" s="7">
        <f>IF(SUM(Data[[#This Row],[¿El agente presenta correctamente los beneficios del producto?23]:[¿El agente comunica beneficios emocionales al cliente?24]])=200%,100%,0%)</f>
        <v>1</v>
      </c>
      <c r="EG363" s="7">
        <f t="shared" si="1290"/>
        <v>1</v>
      </c>
      <c r="EH363" s="7">
        <f t="shared" si="1291"/>
        <v>1</v>
      </c>
      <c r="EI363" s="7">
        <f t="shared" si="1292"/>
        <v>1</v>
      </c>
      <c r="EJ363" s="7">
        <f t="shared" si="1293"/>
        <v>1</v>
      </c>
      <c r="EK363" s="7">
        <f t="shared" si="1294"/>
        <v>1</v>
      </c>
      <c r="EL363" s="7">
        <f>+Data[[#This Row],[¿El agente explica los términos y condiciones del servicio?28]]</f>
        <v>1</v>
      </c>
      <c r="EM363" s="7">
        <f t="shared" si="1295"/>
        <v>1</v>
      </c>
      <c r="EN363" s="7">
        <f>+Data[[#This Row],[¿El agente identifica correctamente la solicitud del cliente? 2]]</f>
        <v>1</v>
      </c>
      <c r="EO363" s="7">
        <f t="shared" si="1296"/>
        <v>1</v>
      </c>
      <c r="EP363" s="7">
        <f t="shared" si="1297"/>
        <v>1</v>
      </c>
      <c r="EQ363" s="7">
        <f t="shared" si="1298"/>
        <v>1</v>
      </c>
      <c r="ER363" s="7">
        <f t="shared" si="1299"/>
        <v>1</v>
      </c>
      <c r="ES363" s="7">
        <f t="shared" si="1300"/>
        <v>1</v>
      </c>
      <c r="ET363" s="7">
        <f t="shared" si="1301"/>
        <v>1</v>
      </c>
      <c r="EU363" s="7">
        <f t="shared" si="1302"/>
        <v>1</v>
      </c>
      <c r="EV363" s="7">
        <f t="shared" si="1303"/>
        <v>1</v>
      </c>
      <c r="EW363" s="7">
        <f t="shared" si="1304"/>
        <v>1</v>
      </c>
      <c r="EX363" s="7">
        <f t="shared" si="1305"/>
        <v>1</v>
      </c>
      <c r="EY363" s="7">
        <f t="shared" si="1306"/>
        <v>1</v>
      </c>
      <c r="EZ363" s="7">
        <f t="shared" si="1307"/>
        <v>1</v>
      </c>
      <c r="FA363" s="7">
        <f t="shared" si="1308"/>
        <v>1</v>
      </c>
      <c r="FB363" s="7">
        <f t="shared" si="1309"/>
        <v>1</v>
      </c>
      <c r="FC363" s="7">
        <f t="shared" si="1310"/>
        <v>1</v>
      </c>
      <c r="FD363" s="7">
        <f t="shared" si="1311"/>
        <v>1</v>
      </c>
      <c r="FE363" s="7">
        <f t="shared" si="1312"/>
        <v>0</v>
      </c>
      <c r="FF363" s="7">
        <f t="shared" si="1313"/>
        <v>1</v>
      </c>
      <c r="FG363" s="7">
        <f t="shared" si="1314"/>
        <v>1</v>
      </c>
      <c r="FH363" s="7">
        <f t="shared" si="1315"/>
        <v>1</v>
      </c>
      <c r="FI363" s="7">
        <f t="shared" si="1316"/>
        <v>1</v>
      </c>
      <c r="FJ363" s="7">
        <f t="shared" si="1317"/>
        <v>0</v>
      </c>
      <c r="FK363" s="7">
        <f t="shared" si="1318"/>
        <v>1</v>
      </c>
      <c r="FL363" s="7">
        <f>+Data[[#This Row],[¿El agente gestiona la oferta según la campaña vigente?48]]</f>
        <v>1</v>
      </c>
      <c r="FM363" s="7">
        <f t="shared" si="1319"/>
        <v>0</v>
      </c>
      <c r="FN363" s="7">
        <f t="shared" si="1320"/>
        <v>1</v>
      </c>
      <c r="FO363" s="7">
        <f t="shared" si="1321"/>
        <v>1</v>
      </c>
      <c r="FP363" s="7">
        <f t="shared" si="1322"/>
        <v>0</v>
      </c>
      <c r="FQ363" s="7">
        <f t="shared" si="1323"/>
        <v>1</v>
      </c>
      <c r="FR363" s="7">
        <f>+Data[[#This Row],[¿El agente registra correctamente todas las interacciones?52]]</f>
        <v>1</v>
      </c>
      <c r="FS363" s="7">
        <f t="shared" si="1324"/>
        <v>0</v>
      </c>
      <c r="FT363" s="7">
        <f t="shared" si="1325"/>
        <v>1</v>
      </c>
      <c r="FU363" s="7">
        <f>+Data[[#This Row],[¿El agente confirma la titularidad del cliente adecuadamente?53]]</f>
        <v>1</v>
      </c>
      <c r="FV363" s="242">
        <f t="shared" si="1326"/>
        <v>1</v>
      </c>
      <c r="FW363" s="242">
        <f t="shared" si="1327"/>
        <v>1</v>
      </c>
      <c r="FX363" s="7">
        <f t="shared" si="1328"/>
        <v>1</v>
      </c>
      <c r="FY363" s="242">
        <f t="shared" si="1329"/>
        <v>1</v>
      </c>
      <c r="FZ363" s="7">
        <f>+Data[[#This Row],[¿El agente evita compartir información sensible?56]]</f>
        <v>1</v>
      </c>
      <c r="GA363" s="7">
        <f t="shared" si="1330"/>
        <v>1</v>
      </c>
      <c r="GB363" s="7">
        <f t="shared" si="1331"/>
        <v>0.1</v>
      </c>
      <c r="GC363" s="7">
        <f t="shared" si="1332"/>
        <v>0.3</v>
      </c>
      <c r="GD363" s="234">
        <f t="shared" si="1333"/>
        <v>0</v>
      </c>
      <c r="GE363" s="234">
        <f t="shared" si="1334"/>
        <v>0.3</v>
      </c>
      <c r="GF363" s="7">
        <f t="shared" si="1335"/>
        <v>0.7</v>
      </c>
      <c r="GG363">
        <f>1</f>
        <v>1</v>
      </c>
      <c r="GH363">
        <f t="shared" si="1336"/>
        <v>1</v>
      </c>
      <c r="GI363" t="str">
        <f t="shared" si="1337"/>
        <v/>
      </c>
      <c r="GJ363" t="str">
        <f t="shared" si="1338"/>
        <v/>
      </c>
      <c r="GK363" t="str">
        <f t="shared" si="1339"/>
        <v/>
      </c>
      <c r="GN363" t="str">
        <f t="shared" si="1340"/>
        <v/>
      </c>
      <c r="GO363" t="str">
        <f t="shared" si="1341"/>
        <v/>
      </c>
      <c r="GP363" t="str">
        <f t="shared" si="1342"/>
        <v/>
      </c>
      <c r="GQ363" t="str">
        <f t="shared" si="1343"/>
        <v/>
      </c>
      <c r="GR363" t="str">
        <f t="shared" si="1344"/>
        <v/>
      </c>
      <c r="GS363" t="str">
        <f t="shared" si="1345"/>
        <v/>
      </c>
      <c r="GT363" t="str">
        <f t="shared" si="1346"/>
        <v/>
      </c>
      <c r="GU363" t="e">
        <f>IF(#REF!="No",#REF!,"")</f>
        <v>#REF!</v>
      </c>
      <c r="GV363" t="str">
        <f t="shared" si="1347"/>
        <v/>
      </c>
      <c r="GW363" t="str">
        <f t="shared" si="1348"/>
        <v/>
      </c>
      <c r="GX363" t="str">
        <f t="shared" si="1349"/>
        <v/>
      </c>
      <c r="GY363" t="str">
        <f t="shared" si="1350"/>
        <v/>
      </c>
      <c r="GZ363" t="str">
        <f t="shared" si="1351"/>
        <v/>
      </c>
      <c r="HA363" t="str">
        <f t="shared" si="1352"/>
        <v/>
      </c>
      <c r="HB363" t="str">
        <f t="shared" si="1353"/>
        <v/>
      </c>
      <c r="HC363" t="str">
        <f t="shared" si="1354"/>
        <v/>
      </c>
      <c r="HD363" t="str">
        <f t="shared" si="1355"/>
        <v/>
      </c>
      <c r="HE363" t="str">
        <f t="shared" si="1356"/>
        <v/>
      </c>
      <c r="HF363" t="str">
        <f t="shared" si="1357"/>
        <v/>
      </c>
      <c r="HG363" t="str">
        <f t="shared" si="1358"/>
        <v/>
      </c>
      <c r="HH363" t="str">
        <f t="shared" si="1359"/>
        <v/>
      </c>
      <c r="HI363" t="str">
        <f t="shared" si="1360"/>
        <v/>
      </c>
      <c r="HJ363" t="str">
        <f t="shared" si="1361"/>
        <v/>
      </c>
      <c r="HK363" t="str">
        <f t="shared" si="1362"/>
        <v/>
      </c>
      <c r="HL363" t="str">
        <f t="shared" si="1363"/>
        <v/>
      </c>
      <c r="HM363" t="str">
        <f t="shared" si="1364"/>
        <v/>
      </c>
      <c r="HN363" t="str">
        <f t="shared" si="1365"/>
        <v/>
      </c>
      <c r="HO363" t="str">
        <f t="shared" si="1366"/>
        <v/>
      </c>
      <c r="HP363" t="str">
        <f t="shared" si="1367"/>
        <v/>
      </c>
      <c r="HQ363" t="e">
        <f>IF(#REF!="No",#REF!,"")</f>
        <v>#REF!</v>
      </c>
      <c r="HR363" t="e">
        <f>IF(#REF!="No",#REF!,"")</f>
        <v>#REF!</v>
      </c>
      <c r="HS363" t="str">
        <f t="shared" si="1368"/>
        <v/>
      </c>
      <c r="HT363" t="str">
        <f t="shared" si="1369"/>
        <v xml:space="preserve">¿El agente realiza venta cruzada cuando corresponde? </v>
      </c>
      <c r="HU363" t="str">
        <f t="shared" si="1370"/>
        <v/>
      </c>
      <c r="HV363" t="str">
        <f t="shared" si="1371"/>
        <v/>
      </c>
      <c r="HW363" t="str">
        <f t="shared" si="1372"/>
        <v/>
      </c>
      <c r="HX363" t="str">
        <f t="shared" si="1373"/>
        <v/>
      </c>
      <c r="HY363" t="str">
        <f t="shared" si="1374"/>
        <v/>
      </c>
      <c r="HZ363" t="str">
        <f t="shared" si="1375"/>
        <v xml:space="preserve">¿El agente solicita coordenadas cuando es necesario? </v>
      </c>
      <c r="IA363" t="str">
        <f t="shared" si="1376"/>
        <v/>
      </c>
      <c r="IB363" t="str">
        <f t="shared" si="1377"/>
        <v/>
      </c>
      <c r="IC363" t="str">
        <f t="shared" si="1378"/>
        <v/>
      </c>
      <c r="ID363" t="str">
        <f t="shared" si="1379"/>
        <v/>
      </c>
      <c r="IE363" t="str">
        <f t="shared" si="1380"/>
        <v/>
      </c>
      <c r="IF363" t="str">
        <f t="shared" si="1381"/>
        <v/>
      </c>
      <c r="IG363" t="str">
        <f t="shared" si="1382"/>
        <v/>
      </c>
      <c r="IH363" t="str">
        <f>A363&amp;" "&amp;F363&amp;" "&amp;Data[[#This Row],[mes]]</f>
        <v>Jose Luis Reyes Pitti Outbound jul-26</v>
      </c>
      <c r="II363">
        <f t="shared" si="1218"/>
        <v>1</v>
      </c>
      <c r="IJ363">
        <f t="shared" si="1383"/>
        <v>1</v>
      </c>
      <c r="IK363">
        <f>IF(Data[[#This Row],[Muestra Critica]]&gt;0,Data[[#This Row],[Muestra Critica]],"")</f>
        <v>1</v>
      </c>
      <c r="IL363">
        <f>IF(IK363="","",COUNTIF($IK$3:$IK779,IK363))</f>
        <v>397</v>
      </c>
      <c r="IM363">
        <f t="shared" si="1384"/>
        <v>0</v>
      </c>
      <c r="IN363" t="str">
        <f t="shared" si="1217"/>
        <v>jul-26</v>
      </c>
      <c r="IS363" t="str">
        <f ca="1">IFERROR(_xlfn.XLOOKUP(A:A,HC!B:B,HC!E:E,,0),0)</f>
        <v>&gt; 60 dias</v>
      </c>
    </row>
    <row r="364" spans="1:253" ht="15.5">
      <c r="A364" s="235" t="s">
        <v>311</v>
      </c>
      <c r="B364" s="235">
        <v>66624506</v>
      </c>
      <c r="C364" s="236">
        <v>46209</v>
      </c>
      <c r="D364" s="235" t="s">
        <v>441</v>
      </c>
      <c r="E364" s="205" t="s">
        <v>432</v>
      </c>
      <c r="F364" s="235" t="s">
        <v>32</v>
      </c>
      <c r="G364" s="235" t="s">
        <v>436</v>
      </c>
      <c r="H364" s="235" t="s">
        <v>530</v>
      </c>
      <c r="I364" s="237" t="s">
        <v>447</v>
      </c>
      <c r="J364" s="78" t="s">
        <v>33</v>
      </c>
      <c r="K364" s="78" t="s">
        <v>33</v>
      </c>
      <c r="L364" s="78" t="s">
        <v>33</v>
      </c>
      <c r="M364" s="78" t="s">
        <v>33</v>
      </c>
      <c r="N364" s="78" t="s">
        <v>33</v>
      </c>
      <c r="O364" s="78" t="s">
        <v>33</v>
      </c>
      <c r="P364" s="78" t="s">
        <v>33</v>
      </c>
      <c r="Q364" s="78" t="s">
        <v>33</v>
      </c>
      <c r="R364" s="78" t="s">
        <v>33</v>
      </c>
      <c r="S364" s="78" t="s">
        <v>33</v>
      </c>
      <c r="T364" s="78" t="s">
        <v>33</v>
      </c>
      <c r="U364" s="78" t="s">
        <v>33</v>
      </c>
      <c r="V364" s="78" t="s">
        <v>33</v>
      </c>
      <c r="W364" s="78" t="s">
        <v>33</v>
      </c>
      <c r="X364" s="78" t="s">
        <v>33</v>
      </c>
      <c r="Y364" t="s">
        <v>33</v>
      </c>
      <c r="Z364" t="s">
        <v>33</v>
      </c>
      <c r="AA364" t="s">
        <v>33</v>
      </c>
      <c r="AB364" t="s">
        <v>33</v>
      </c>
      <c r="AC364" t="s">
        <v>33</v>
      </c>
      <c r="AD364" t="s">
        <v>33</v>
      </c>
      <c r="AE364" t="s">
        <v>33</v>
      </c>
      <c r="AF364" t="s">
        <v>33</v>
      </c>
      <c r="AG364" t="s">
        <v>33</v>
      </c>
      <c r="AH364" t="s">
        <v>33</v>
      </c>
      <c r="AI364" t="s">
        <v>33</v>
      </c>
      <c r="AJ364" t="s">
        <v>33</v>
      </c>
      <c r="AK364" t="s">
        <v>33</v>
      </c>
      <c r="AL364" t="s">
        <v>33</v>
      </c>
      <c r="AM364" t="s">
        <v>33</v>
      </c>
      <c r="AN364" t="s">
        <v>33</v>
      </c>
      <c r="AO364" t="s">
        <v>33</v>
      </c>
      <c r="AP364" t="s">
        <v>33</v>
      </c>
      <c r="AQ364" s="169" t="s">
        <v>33</v>
      </c>
      <c r="AR364" t="s">
        <v>33</v>
      </c>
      <c r="AS364" t="s">
        <v>34</v>
      </c>
      <c r="AT364" t="s">
        <v>33</v>
      </c>
      <c r="AU364" t="s">
        <v>33</v>
      </c>
      <c r="AV364" t="s">
        <v>33</v>
      </c>
      <c r="AW364" t="s">
        <v>33</v>
      </c>
      <c r="AX364" t="s">
        <v>33</v>
      </c>
      <c r="AY364" t="s">
        <v>33</v>
      </c>
      <c r="AZ364" t="s">
        <v>33</v>
      </c>
      <c r="BA364" t="s">
        <v>33</v>
      </c>
      <c r="BB364" t="s">
        <v>33</v>
      </c>
      <c r="BC364" t="s">
        <v>33</v>
      </c>
      <c r="BD364" t="s">
        <v>33</v>
      </c>
      <c r="BE364" t="s">
        <v>33</v>
      </c>
      <c r="BF364" t="s">
        <v>33</v>
      </c>
      <c r="BH364" s="233" t="str">
        <f>Data[[#This Row],[Tipo de Muestra]]</f>
        <v>Critica</v>
      </c>
      <c r="BK364">
        <f t="shared" si="1219"/>
        <v>1</v>
      </c>
      <c r="BL364">
        <f t="shared" si="1220"/>
        <v>1</v>
      </c>
      <c r="BM364">
        <f t="shared" si="1221"/>
        <v>1</v>
      </c>
      <c r="BN364">
        <f t="shared" si="1222"/>
        <v>1</v>
      </c>
      <c r="BO364">
        <f t="shared" si="1223"/>
        <v>1</v>
      </c>
      <c r="BP364">
        <f t="shared" si="1224"/>
        <v>1</v>
      </c>
      <c r="BQ364">
        <f t="shared" si="1225"/>
        <v>1</v>
      </c>
      <c r="BR364">
        <f t="shared" si="1226"/>
        <v>1</v>
      </c>
      <c r="BS364">
        <f t="shared" si="1227"/>
        <v>1</v>
      </c>
      <c r="BT364">
        <f t="shared" si="1228"/>
        <v>1</v>
      </c>
      <c r="BU364">
        <f t="shared" si="1229"/>
        <v>1</v>
      </c>
      <c r="BV364">
        <f t="shared" si="1230"/>
        <v>1</v>
      </c>
      <c r="BW364">
        <f t="shared" si="1231"/>
        <v>1</v>
      </c>
      <c r="BX364">
        <f t="shared" si="1232"/>
        <v>1</v>
      </c>
      <c r="BY364">
        <f t="shared" si="1233"/>
        <v>1</v>
      </c>
      <c r="BZ364">
        <f t="shared" si="1234"/>
        <v>1</v>
      </c>
      <c r="CA364">
        <f t="shared" si="1235"/>
        <v>1</v>
      </c>
      <c r="CB364">
        <f t="shared" si="1236"/>
        <v>1</v>
      </c>
      <c r="CC364">
        <f t="shared" si="1237"/>
        <v>1</v>
      </c>
      <c r="CD364">
        <f t="shared" si="1238"/>
        <v>1</v>
      </c>
      <c r="CE364">
        <f t="shared" si="1239"/>
        <v>1</v>
      </c>
      <c r="CF364">
        <f t="shared" si="1240"/>
        <v>1</v>
      </c>
      <c r="CG364">
        <f t="shared" si="1241"/>
        <v>1</v>
      </c>
      <c r="CH364">
        <f t="shared" si="1242"/>
        <v>1</v>
      </c>
      <c r="CI364">
        <f t="shared" si="1243"/>
        <v>1</v>
      </c>
      <c r="CJ364">
        <f t="shared" si="1244"/>
        <v>1</v>
      </c>
      <c r="CK364">
        <f t="shared" si="1245"/>
        <v>1</v>
      </c>
      <c r="CL364">
        <f t="shared" si="1246"/>
        <v>1</v>
      </c>
      <c r="CM364">
        <f t="shared" si="1247"/>
        <v>1</v>
      </c>
      <c r="CN364">
        <f t="shared" si="1248"/>
        <v>1</v>
      </c>
      <c r="CO364">
        <f t="shared" si="1249"/>
        <v>1</v>
      </c>
      <c r="CP364">
        <f t="shared" si="1250"/>
        <v>1</v>
      </c>
      <c r="CQ364">
        <f t="shared" si="1251"/>
        <v>1</v>
      </c>
      <c r="CR364">
        <f t="shared" si="1252"/>
        <v>1</v>
      </c>
      <c r="CS364">
        <f t="shared" si="1253"/>
        <v>0</v>
      </c>
      <c r="CT364">
        <f t="shared" si="1254"/>
        <v>1</v>
      </c>
      <c r="CU364">
        <f t="shared" si="1255"/>
        <v>1</v>
      </c>
      <c r="CV364">
        <f t="shared" si="1256"/>
        <v>1</v>
      </c>
      <c r="CW364">
        <f t="shared" si="1257"/>
        <v>1</v>
      </c>
      <c r="CX364">
        <f t="shared" si="1258"/>
        <v>1</v>
      </c>
      <c r="CY364">
        <f t="shared" si="1259"/>
        <v>1</v>
      </c>
      <c r="CZ364">
        <f t="shared" si="1260"/>
        <v>1</v>
      </c>
      <c r="DA364">
        <f t="shared" si="1261"/>
        <v>1</v>
      </c>
      <c r="DB364">
        <f t="shared" si="1262"/>
        <v>1</v>
      </c>
      <c r="DC364">
        <f t="shared" si="1263"/>
        <v>1</v>
      </c>
      <c r="DD364">
        <f t="shared" si="1264"/>
        <v>1</v>
      </c>
      <c r="DE364">
        <f t="shared" si="1265"/>
        <v>1</v>
      </c>
      <c r="DF364">
        <f t="shared" si="1266"/>
        <v>1</v>
      </c>
      <c r="DG364">
        <f t="shared" si="1267"/>
        <v>1</v>
      </c>
      <c r="DH364" s="7">
        <f t="shared" si="1268"/>
        <v>0.15</v>
      </c>
      <c r="DI364" s="7">
        <f t="shared" si="1269"/>
        <v>0.15</v>
      </c>
      <c r="DJ364" s="7">
        <f t="shared" si="1270"/>
        <v>0.15</v>
      </c>
      <c r="DK364" s="7">
        <f t="shared" si="1271"/>
        <v>0.15</v>
      </c>
      <c r="DL364" s="7">
        <f t="shared" si="1272"/>
        <v>0.3</v>
      </c>
      <c r="DM364" s="7">
        <f t="shared" si="1273"/>
        <v>0.3</v>
      </c>
      <c r="DN364" s="7">
        <f t="shared" si="1274"/>
        <v>0.3</v>
      </c>
      <c r="DO364" s="7">
        <f t="shared" si="1275"/>
        <v>0.3</v>
      </c>
      <c r="DP364" s="7">
        <f>IF(MIN(Data[[#This Row],[¿El agente demuestra escucha activa durante la gestión?6]:[¿El agente parafrasea para confirmar entendimiento?9]])=0,0,30%)</f>
        <v>0.3</v>
      </c>
      <c r="DQ364" s="7">
        <f t="shared" si="1276"/>
        <v>0.3</v>
      </c>
      <c r="DR364" s="7">
        <f t="shared" si="1277"/>
        <v>0.3</v>
      </c>
      <c r="DS364" s="7">
        <f t="shared" si="1278"/>
        <v>0.3</v>
      </c>
      <c r="DT364" s="7">
        <f t="shared" si="1279"/>
        <v>0.3</v>
      </c>
      <c r="DU364" s="7">
        <f>IF(MIN(Data[[#This Row],[¿El agente adapta su comunicación al cliente?11]:[¿El agente utiliza el plural corporativo correctamente?14]])=0,0,30%)</f>
        <v>0.3</v>
      </c>
      <c r="DV364" s="7">
        <f t="shared" si="1280"/>
        <v>0.25</v>
      </c>
      <c r="DW364" s="7">
        <f t="shared" si="1281"/>
        <v>0.25</v>
      </c>
      <c r="DX364" s="7">
        <f t="shared" si="1282"/>
        <v>1</v>
      </c>
      <c r="DY364" s="7">
        <f t="shared" si="1283"/>
        <v>1</v>
      </c>
      <c r="DZ364" s="7">
        <f t="shared" si="1284"/>
        <v>1</v>
      </c>
      <c r="EA364" s="7">
        <f t="shared" si="1285"/>
        <v>1</v>
      </c>
      <c r="EB364" s="7">
        <f t="shared" si="1286"/>
        <v>1</v>
      </c>
      <c r="EC364" s="7">
        <f t="shared" si="1287"/>
        <v>1</v>
      </c>
      <c r="ED364" s="7">
        <f t="shared" si="1288"/>
        <v>1</v>
      </c>
      <c r="EE364" s="7">
        <f t="shared" si="1289"/>
        <v>1</v>
      </c>
      <c r="EF364" s="7">
        <f>IF(SUM(Data[[#This Row],[¿El agente presenta correctamente los beneficios del producto?23]:[¿El agente comunica beneficios emocionales al cliente?24]])=200%,100%,0%)</f>
        <v>1</v>
      </c>
      <c r="EG364" s="7">
        <f t="shared" si="1290"/>
        <v>1</v>
      </c>
      <c r="EH364" s="7">
        <f t="shared" si="1291"/>
        <v>1</v>
      </c>
      <c r="EI364" s="7">
        <f t="shared" si="1292"/>
        <v>1</v>
      </c>
      <c r="EJ364" s="7">
        <f t="shared" si="1293"/>
        <v>1</v>
      </c>
      <c r="EK364" s="7">
        <f t="shared" si="1294"/>
        <v>1</v>
      </c>
      <c r="EL364" s="7">
        <f>+Data[[#This Row],[¿El agente explica los términos y condiciones del servicio?28]]</f>
        <v>1</v>
      </c>
      <c r="EM364" s="7">
        <f t="shared" si="1295"/>
        <v>1</v>
      </c>
      <c r="EN364" s="7">
        <f>+Data[[#This Row],[¿El agente identifica correctamente la solicitud del cliente? 2]]</f>
        <v>1</v>
      </c>
      <c r="EO364" s="7">
        <f t="shared" si="1296"/>
        <v>1</v>
      </c>
      <c r="EP364" s="7">
        <f t="shared" si="1297"/>
        <v>1</v>
      </c>
      <c r="EQ364" s="7">
        <f t="shared" si="1298"/>
        <v>1</v>
      </c>
      <c r="ER364" s="7">
        <f t="shared" si="1299"/>
        <v>1</v>
      </c>
      <c r="ES364" s="7">
        <f t="shared" si="1300"/>
        <v>1</v>
      </c>
      <c r="ET364" s="7">
        <f t="shared" si="1301"/>
        <v>1</v>
      </c>
      <c r="EU364" s="7">
        <f t="shared" si="1302"/>
        <v>1</v>
      </c>
      <c r="EV364" s="7">
        <f t="shared" si="1303"/>
        <v>1</v>
      </c>
      <c r="EW364" s="7">
        <f t="shared" si="1304"/>
        <v>1</v>
      </c>
      <c r="EX364" s="7">
        <f t="shared" si="1305"/>
        <v>1</v>
      </c>
      <c r="EY364" s="7">
        <f t="shared" si="1306"/>
        <v>1</v>
      </c>
      <c r="EZ364" s="7">
        <f t="shared" si="1307"/>
        <v>1</v>
      </c>
      <c r="FA364" s="7">
        <f t="shared" si="1308"/>
        <v>1</v>
      </c>
      <c r="FB364" s="7">
        <f t="shared" si="1309"/>
        <v>1</v>
      </c>
      <c r="FC364" s="7">
        <f t="shared" si="1310"/>
        <v>1</v>
      </c>
      <c r="FD364" s="7">
        <f t="shared" si="1311"/>
        <v>1</v>
      </c>
      <c r="FE364" s="7">
        <f t="shared" si="1312"/>
        <v>0</v>
      </c>
      <c r="FF364" s="7">
        <f t="shared" si="1313"/>
        <v>1</v>
      </c>
      <c r="FG364" s="7">
        <f t="shared" si="1314"/>
        <v>1</v>
      </c>
      <c r="FH364" s="7">
        <f t="shared" si="1315"/>
        <v>1</v>
      </c>
      <c r="FI364" s="7">
        <f t="shared" si="1316"/>
        <v>1</v>
      </c>
      <c r="FJ364" s="7">
        <f t="shared" si="1317"/>
        <v>0</v>
      </c>
      <c r="FK364" s="7">
        <f t="shared" si="1318"/>
        <v>1</v>
      </c>
      <c r="FL364" s="7">
        <f>+Data[[#This Row],[¿El agente gestiona la oferta según la campaña vigente?48]]</f>
        <v>1</v>
      </c>
      <c r="FM364" s="7">
        <f t="shared" si="1319"/>
        <v>1</v>
      </c>
      <c r="FN364" s="7">
        <f t="shared" si="1320"/>
        <v>1</v>
      </c>
      <c r="FO364" s="7">
        <f t="shared" si="1321"/>
        <v>1</v>
      </c>
      <c r="FP364" s="7">
        <f t="shared" si="1322"/>
        <v>1</v>
      </c>
      <c r="FQ364" s="7">
        <f t="shared" si="1323"/>
        <v>1</v>
      </c>
      <c r="FR364" s="7">
        <f>+Data[[#This Row],[¿El agente registra correctamente todas las interacciones?52]]</f>
        <v>1</v>
      </c>
      <c r="FS364" s="7">
        <f t="shared" si="1324"/>
        <v>0</v>
      </c>
      <c r="FT364" s="7">
        <f t="shared" si="1325"/>
        <v>1</v>
      </c>
      <c r="FU364" s="7">
        <f>+Data[[#This Row],[¿El agente confirma la titularidad del cliente adecuadamente?53]]</f>
        <v>1</v>
      </c>
      <c r="FV364" s="242">
        <f t="shared" si="1326"/>
        <v>1</v>
      </c>
      <c r="FW364" s="242">
        <f t="shared" si="1327"/>
        <v>1</v>
      </c>
      <c r="FX364" s="7">
        <f t="shared" si="1328"/>
        <v>1</v>
      </c>
      <c r="FY364" s="242">
        <f t="shared" si="1329"/>
        <v>1</v>
      </c>
      <c r="FZ364" s="7">
        <f>+Data[[#This Row],[¿El agente evita compartir información sensible?56]]</f>
        <v>1</v>
      </c>
      <c r="GA364" s="7">
        <f t="shared" si="1330"/>
        <v>1</v>
      </c>
      <c r="GB364" s="7">
        <f t="shared" si="1331"/>
        <v>0.1</v>
      </c>
      <c r="GC364" s="7">
        <f t="shared" si="1332"/>
        <v>0.3</v>
      </c>
      <c r="GD364" s="234">
        <f t="shared" si="1333"/>
        <v>0</v>
      </c>
      <c r="GE364" s="234">
        <f t="shared" si="1334"/>
        <v>0.3</v>
      </c>
      <c r="GF364" s="7">
        <f t="shared" si="1335"/>
        <v>0.7</v>
      </c>
      <c r="GG364">
        <f>1</f>
        <v>1</v>
      </c>
      <c r="GH364">
        <f t="shared" si="1336"/>
        <v>1</v>
      </c>
      <c r="GI364" t="str">
        <f t="shared" si="1337"/>
        <v/>
      </c>
      <c r="GJ364" t="str">
        <f t="shared" si="1338"/>
        <v/>
      </c>
      <c r="GK364" t="str">
        <f t="shared" si="1339"/>
        <v/>
      </c>
      <c r="GN364" t="str">
        <f t="shared" si="1340"/>
        <v/>
      </c>
      <c r="GO364" t="str">
        <f t="shared" si="1341"/>
        <v/>
      </c>
      <c r="GP364" t="str">
        <f t="shared" si="1342"/>
        <v/>
      </c>
      <c r="GQ364" t="str">
        <f t="shared" si="1343"/>
        <v/>
      </c>
      <c r="GR364" t="str">
        <f t="shared" si="1344"/>
        <v/>
      </c>
      <c r="GS364" t="str">
        <f t="shared" si="1345"/>
        <v/>
      </c>
      <c r="GT364" t="str">
        <f t="shared" si="1346"/>
        <v/>
      </c>
      <c r="GU364" t="e">
        <f>IF(#REF!="No",#REF!,"")</f>
        <v>#REF!</v>
      </c>
      <c r="GV364" t="str">
        <f t="shared" si="1347"/>
        <v/>
      </c>
      <c r="GW364" t="str">
        <f t="shared" si="1348"/>
        <v/>
      </c>
      <c r="GX364" t="str">
        <f t="shared" si="1349"/>
        <v/>
      </c>
      <c r="GY364" t="str">
        <f t="shared" si="1350"/>
        <v/>
      </c>
      <c r="GZ364" t="str">
        <f t="shared" si="1351"/>
        <v/>
      </c>
      <c r="HA364" t="str">
        <f t="shared" si="1352"/>
        <v/>
      </c>
      <c r="HB364" t="str">
        <f t="shared" si="1353"/>
        <v/>
      </c>
      <c r="HC364" t="str">
        <f t="shared" si="1354"/>
        <v/>
      </c>
      <c r="HD364" t="str">
        <f t="shared" si="1355"/>
        <v/>
      </c>
      <c r="HE364" t="str">
        <f t="shared" si="1356"/>
        <v/>
      </c>
      <c r="HF364" t="str">
        <f t="shared" si="1357"/>
        <v/>
      </c>
      <c r="HG364" t="str">
        <f t="shared" si="1358"/>
        <v/>
      </c>
      <c r="HH364" t="str">
        <f t="shared" si="1359"/>
        <v/>
      </c>
      <c r="HI364" t="str">
        <f t="shared" si="1360"/>
        <v/>
      </c>
      <c r="HJ364" t="str">
        <f t="shared" si="1361"/>
        <v/>
      </c>
      <c r="HK364" t="str">
        <f t="shared" si="1362"/>
        <v/>
      </c>
      <c r="HL364" t="str">
        <f t="shared" si="1363"/>
        <v/>
      </c>
      <c r="HM364" t="str">
        <f t="shared" si="1364"/>
        <v/>
      </c>
      <c r="HN364" t="str">
        <f t="shared" si="1365"/>
        <v/>
      </c>
      <c r="HO364" t="str">
        <f t="shared" si="1366"/>
        <v/>
      </c>
      <c r="HP364" t="str">
        <f t="shared" si="1367"/>
        <v/>
      </c>
      <c r="HQ364" t="e">
        <f>IF(#REF!="No",#REF!,"")</f>
        <v>#REF!</v>
      </c>
      <c r="HR364" t="e">
        <f>IF(#REF!="No",#REF!,"")</f>
        <v>#REF!</v>
      </c>
      <c r="HS364" t="str">
        <f t="shared" si="1368"/>
        <v/>
      </c>
      <c r="HT364" t="str">
        <f t="shared" si="1369"/>
        <v xml:space="preserve">¿El agente realiza venta cruzada cuando corresponde? </v>
      </c>
      <c r="HU364" t="str">
        <f t="shared" si="1370"/>
        <v/>
      </c>
      <c r="HV364" t="str">
        <f t="shared" si="1371"/>
        <v/>
      </c>
      <c r="HW364" t="str">
        <f t="shared" si="1372"/>
        <v/>
      </c>
      <c r="HX364" t="str">
        <f t="shared" si="1373"/>
        <v/>
      </c>
      <c r="HY364" t="str">
        <f t="shared" si="1374"/>
        <v/>
      </c>
      <c r="HZ364" t="str">
        <f t="shared" si="1375"/>
        <v/>
      </c>
      <c r="IA364" t="str">
        <f t="shared" si="1376"/>
        <v/>
      </c>
      <c r="IB364" t="str">
        <f t="shared" si="1377"/>
        <v/>
      </c>
      <c r="IC364" t="str">
        <f t="shared" si="1378"/>
        <v/>
      </c>
      <c r="ID364" t="str">
        <f t="shared" si="1379"/>
        <v/>
      </c>
      <c r="IE364" t="str">
        <f t="shared" si="1380"/>
        <v/>
      </c>
      <c r="IF364" t="str">
        <f t="shared" si="1381"/>
        <v/>
      </c>
      <c r="IG364" t="str">
        <f t="shared" si="1382"/>
        <v/>
      </c>
      <c r="IH364" t="str">
        <f>A364&amp;" "&amp;F364&amp;" "&amp;Data[[#This Row],[mes]]</f>
        <v>Erika Yaritza White Smith Outbound jul-26</v>
      </c>
      <c r="II364">
        <f t="shared" si="1218"/>
        <v>1</v>
      </c>
      <c r="IJ364">
        <f t="shared" si="1383"/>
        <v>1</v>
      </c>
      <c r="IK364">
        <f>IF(Data[[#This Row],[Muestra Critica]]&gt;0,Data[[#This Row],[Muestra Critica]],"")</f>
        <v>1</v>
      </c>
      <c r="IL364">
        <f>IF(IK364="","",COUNTIF($IK$3:$IK780,IK364))</f>
        <v>397</v>
      </c>
      <c r="IM364">
        <f t="shared" si="1384"/>
        <v>0</v>
      </c>
      <c r="IN364" t="str">
        <f t="shared" si="1217"/>
        <v>jul-26</v>
      </c>
      <c r="IS364" t="str">
        <f ca="1">IFERROR(_xlfn.XLOOKUP(A:A,HC!B:B,HC!E:E,,0),0)</f>
        <v>&gt; 60 dias</v>
      </c>
    </row>
    <row r="365" spans="1:253" ht="15.5">
      <c r="A365" s="235" t="s">
        <v>312</v>
      </c>
      <c r="B365" s="235">
        <v>67923224</v>
      </c>
      <c r="C365" s="236">
        <v>46209</v>
      </c>
      <c r="D365" s="235" t="s">
        <v>441</v>
      </c>
      <c r="E365" s="205" t="s">
        <v>432</v>
      </c>
      <c r="F365" s="235" t="s">
        <v>32</v>
      </c>
      <c r="G365" s="235" t="s">
        <v>436</v>
      </c>
      <c r="H365" s="235" t="s">
        <v>530</v>
      </c>
      <c r="I365" s="237" t="s">
        <v>447</v>
      </c>
      <c r="J365" s="78" t="s">
        <v>33</v>
      </c>
      <c r="K365" s="78" t="s">
        <v>33</v>
      </c>
      <c r="L365" s="78" t="s">
        <v>33</v>
      </c>
      <c r="M365" s="78" t="s">
        <v>33</v>
      </c>
      <c r="N365" s="78" t="s">
        <v>33</v>
      </c>
      <c r="O365" s="78" t="s">
        <v>33</v>
      </c>
      <c r="P365" s="78" t="s">
        <v>33</v>
      </c>
      <c r="Q365" s="78" t="s">
        <v>33</v>
      </c>
      <c r="R365" s="78" t="s">
        <v>33</v>
      </c>
      <c r="S365" s="78" t="s">
        <v>33</v>
      </c>
      <c r="T365" s="78" t="s">
        <v>33</v>
      </c>
      <c r="U365" s="78" t="s">
        <v>33</v>
      </c>
      <c r="V365" s="78" t="s">
        <v>33</v>
      </c>
      <c r="W365" s="78" t="s">
        <v>33</v>
      </c>
      <c r="X365" s="78" t="s">
        <v>33</v>
      </c>
      <c r="Y365" t="s">
        <v>33</v>
      </c>
      <c r="Z365" t="s">
        <v>33</v>
      </c>
      <c r="AA365" t="s">
        <v>33</v>
      </c>
      <c r="AB365" t="s">
        <v>33</v>
      </c>
      <c r="AC365" t="s">
        <v>33</v>
      </c>
      <c r="AD365" t="s">
        <v>33</v>
      </c>
      <c r="AE365" t="s">
        <v>33</v>
      </c>
      <c r="AF365" t="s">
        <v>33</v>
      </c>
      <c r="AG365" t="s">
        <v>33</v>
      </c>
      <c r="AH365" t="s">
        <v>33</v>
      </c>
      <c r="AI365" t="s">
        <v>33</v>
      </c>
      <c r="AJ365" t="s">
        <v>33</v>
      </c>
      <c r="AK365" t="s">
        <v>34</v>
      </c>
      <c r="AL365" t="s">
        <v>33</v>
      </c>
      <c r="AM365" t="s">
        <v>33</v>
      </c>
      <c r="AN365" t="s">
        <v>33</v>
      </c>
      <c r="AO365" t="s">
        <v>33</v>
      </c>
      <c r="AP365" t="s">
        <v>33</v>
      </c>
      <c r="AQ365" s="169" t="s">
        <v>33</v>
      </c>
      <c r="AR365" t="s">
        <v>33</v>
      </c>
      <c r="AS365" t="s">
        <v>33</v>
      </c>
      <c r="AT365" t="s">
        <v>33</v>
      </c>
      <c r="AU365" t="s">
        <v>33</v>
      </c>
      <c r="AV365" t="s">
        <v>33</v>
      </c>
      <c r="AW365" t="s">
        <v>33</v>
      </c>
      <c r="AX365" t="s">
        <v>33</v>
      </c>
      <c r="AY365" t="s">
        <v>33</v>
      </c>
      <c r="AZ365" t="s">
        <v>33</v>
      </c>
      <c r="BA365" t="s">
        <v>33</v>
      </c>
      <c r="BB365" t="s">
        <v>33</v>
      </c>
      <c r="BC365" t="s">
        <v>33</v>
      </c>
      <c r="BD365" t="s">
        <v>33</v>
      </c>
      <c r="BE365" t="s">
        <v>33</v>
      </c>
      <c r="BF365" t="s">
        <v>33</v>
      </c>
      <c r="BH365" s="233" t="str">
        <f>Data[[#This Row],[Tipo de Muestra]]</f>
        <v>Critica</v>
      </c>
      <c r="BK365">
        <f t="shared" si="1219"/>
        <v>1</v>
      </c>
      <c r="BL365">
        <f t="shared" si="1220"/>
        <v>1</v>
      </c>
      <c r="BM365">
        <f t="shared" si="1221"/>
        <v>1</v>
      </c>
      <c r="BN365">
        <f t="shared" si="1222"/>
        <v>1</v>
      </c>
      <c r="BO365">
        <f t="shared" si="1223"/>
        <v>1</v>
      </c>
      <c r="BP365">
        <f t="shared" si="1224"/>
        <v>1</v>
      </c>
      <c r="BQ365">
        <f t="shared" si="1225"/>
        <v>1</v>
      </c>
      <c r="BR365">
        <f t="shared" si="1226"/>
        <v>1</v>
      </c>
      <c r="BS365">
        <f t="shared" si="1227"/>
        <v>1</v>
      </c>
      <c r="BT365">
        <f t="shared" si="1228"/>
        <v>1</v>
      </c>
      <c r="BU365">
        <f t="shared" si="1229"/>
        <v>1</v>
      </c>
      <c r="BV365">
        <f t="shared" si="1230"/>
        <v>1</v>
      </c>
      <c r="BW365">
        <f t="shared" si="1231"/>
        <v>1</v>
      </c>
      <c r="BX365">
        <f t="shared" si="1232"/>
        <v>1</v>
      </c>
      <c r="BY365">
        <f t="shared" si="1233"/>
        <v>1</v>
      </c>
      <c r="BZ365">
        <f t="shared" si="1234"/>
        <v>1</v>
      </c>
      <c r="CA365">
        <f t="shared" si="1235"/>
        <v>1</v>
      </c>
      <c r="CB365">
        <f t="shared" si="1236"/>
        <v>1</v>
      </c>
      <c r="CC365">
        <f t="shared" si="1237"/>
        <v>1</v>
      </c>
      <c r="CD365">
        <f t="shared" si="1238"/>
        <v>1</v>
      </c>
      <c r="CE365">
        <f t="shared" si="1239"/>
        <v>1</v>
      </c>
      <c r="CF365">
        <f t="shared" si="1240"/>
        <v>1</v>
      </c>
      <c r="CG365">
        <f t="shared" si="1241"/>
        <v>1</v>
      </c>
      <c r="CH365">
        <f t="shared" si="1242"/>
        <v>1</v>
      </c>
      <c r="CI365">
        <f t="shared" si="1243"/>
        <v>1</v>
      </c>
      <c r="CJ365">
        <f t="shared" si="1244"/>
        <v>1</v>
      </c>
      <c r="CK365">
        <f t="shared" si="1245"/>
        <v>0</v>
      </c>
      <c r="CL365">
        <f t="shared" si="1246"/>
        <v>1</v>
      </c>
      <c r="CM365">
        <f t="shared" si="1247"/>
        <v>1</v>
      </c>
      <c r="CN365">
        <f t="shared" si="1248"/>
        <v>1</v>
      </c>
      <c r="CO365">
        <f t="shared" si="1249"/>
        <v>1</v>
      </c>
      <c r="CP365">
        <f t="shared" si="1250"/>
        <v>1</v>
      </c>
      <c r="CQ365">
        <f t="shared" si="1251"/>
        <v>1</v>
      </c>
      <c r="CR365">
        <f t="shared" si="1252"/>
        <v>1</v>
      </c>
      <c r="CS365">
        <f t="shared" si="1253"/>
        <v>1</v>
      </c>
      <c r="CT365">
        <f t="shared" si="1254"/>
        <v>1</v>
      </c>
      <c r="CU365">
        <f t="shared" si="1255"/>
        <v>1</v>
      </c>
      <c r="CV365">
        <f t="shared" si="1256"/>
        <v>1</v>
      </c>
      <c r="CW365">
        <f t="shared" si="1257"/>
        <v>1</v>
      </c>
      <c r="CX365">
        <f t="shared" si="1258"/>
        <v>1</v>
      </c>
      <c r="CY365">
        <f t="shared" si="1259"/>
        <v>1</v>
      </c>
      <c r="CZ365">
        <f t="shared" si="1260"/>
        <v>1</v>
      </c>
      <c r="DA365">
        <f t="shared" si="1261"/>
        <v>1</v>
      </c>
      <c r="DB365">
        <f t="shared" si="1262"/>
        <v>1</v>
      </c>
      <c r="DC365">
        <f t="shared" si="1263"/>
        <v>1</v>
      </c>
      <c r="DD365">
        <f t="shared" si="1264"/>
        <v>1</v>
      </c>
      <c r="DE365">
        <f t="shared" si="1265"/>
        <v>1</v>
      </c>
      <c r="DF365">
        <f t="shared" si="1266"/>
        <v>1</v>
      </c>
      <c r="DG365">
        <f t="shared" si="1267"/>
        <v>1</v>
      </c>
      <c r="DH365" s="7">
        <f t="shared" si="1268"/>
        <v>0.15</v>
      </c>
      <c r="DI365" s="7">
        <f t="shared" si="1269"/>
        <v>0.15</v>
      </c>
      <c r="DJ365" s="7">
        <f t="shared" si="1270"/>
        <v>0.15</v>
      </c>
      <c r="DK365" s="7">
        <f t="shared" si="1271"/>
        <v>0.15</v>
      </c>
      <c r="DL365" s="7">
        <f t="shared" si="1272"/>
        <v>0.3</v>
      </c>
      <c r="DM365" s="7">
        <f t="shared" si="1273"/>
        <v>0.3</v>
      </c>
      <c r="DN365" s="7">
        <f t="shared" si="1274"/>
        <v>0.3</v>
      </c>
      <c r="DO365" s="7">
        <f t="shared" si="1275"/>
        <v>0.3</v>
      </c>
      <c r="DP365" s="7">
        <f>IF(MIN(Data[[#This Row],[¿El agente demuestra escucha activa durante la gestión?6]:[¿El agente parafrasea para confirmar entendimiento?9]])=0,0,30%)</f>
        <v>0.3</v>
      </c>
      <c r="DQ365" s="7">
        <f t="shared" si="1276"/>
        <v>0.3</v>
      </c>
      <c r="DR365" s="7">
        <f t="shared" si="1277"/>
        <v>0.3</v>
      </c>
      <c r="DS365" s="7">
        <f t="shared" si="1278"/>
        <v>0.3</v>
      </c>
      <c r="DT365" s="7">
        <f t="shared" si="1279"/>
        <v>0.3</v>
      </c>
      <c r="DU365" s="7">
        <f>IF(MIN(Data[[#This Row],[¿El agente adapta su comunicación al cliente?11]:[¿El agente utiliza el plural corporativo correctamente?14]])=0,0,30%)</f>
        <v>0.3</v>
      </c>
      <c r="DV365" s="7">
        <f t="shared" si="1280"/>
        <v>0.25</v>
      </c>
      <c r="DW365" s="7">
        <f t="shared" si="1281"/>
        <v>0.25</v>
      </c>
      <c r="DX365" s="7">
        <f t="shared" si="1282"/>
        <v>1</v>
      </c>
      <c r="DY365" s="7">
        <f t="shared" si="1283"/>
        <v>1</v>
      </c>
      <c r="DZ365" s="7">
        <f t="shared" si="1284"/>
        <v>1</v>
      </c>
      <c r="EA365" s="7">
        <f t="shared" si="1285"/>
        <v>1</v>
      </c>
      <c r="EB365" s="7">
        <f t="shared" si="1286"/>
        <v>1</v>
      </c>
      <c r="EC365" s="7">
        <f t="shared" si="1287"/>
        <v>1</v>
      </c>
      <c r="ED365" s="7">
        <f t="shared" si="1288"/>
        <v>1</v>
      </c>
      <c r="EE365" s="7">
        <f t="shared" si="1289"/>
        <v>1</v>
      </c>
      <c r="EF365" s="7">
        <f>IF(SUM(Data[[#This Row],[¿El agente presenta correctamente los beneficios del producto?23]:[¿El agente comunica beneficios emocionales al cliente?24]])=200%,100%,0%)</f>
        <v>1</v>
      </c>
      <c r="EG365" s="7">
        <f t="shared" si="1290"/>
        <v>1</v>
      </c>
      <c r="EH365" s="7">
        <f t="shared" si="1291"/>
        <v>1</v>
      </c>
      <c r="EI365" s="7">
        <f t="shared" si="1292"/>
        <v>1</v>
      </c>
      <c r="EJ365" s="7">
        <f t="shared" si="1293"/>
        <v>1</v>
      </c>
      <c r="EK365" s="7">
        <f t="shared" si="1294"/>
        <v>1</v>
      </c>
      <c r="EL365" s="7">
        <f>+Data[[#This Row],[¿El agente explica los términos y condiciones del servicio?28]]</f>
        <v>1</v>
      </c>
      <c r="EM365" s="7">
        <f t="shared" si="1295"/>
        <v>1</v>
      </c>
      <c r="EN365" s="7">
        <f>+Data[[#This Row],[¿El agente identifica correctamente la solicitud del cliente? 2]]</f>
        <v>1</v>
      </c>
      <c r="EO365" s="7">
        <f t="shared" si="1296"/>
        <v>1</v>
      </c>
      <c r="EP365" s="7">
        <f t="shared" si="1297"/>
        <v>1</v>
      </c>
      <c r="EQ365" s="7">
        <f t="shared" si="1298"/>
        <v>1</v>
      </c>
      <c r="ER365" s="7">
        <f t="shared" si="1299"/>
        <v>1</v>
      </c>
      <c r="ES365" s="7">
        <f t="shared" si="1300"/>
        <v>1</v>
      </c>
      <c r="ET365" s="7">
        <f t="shared" si="1301"/>
        <v>0</v>
      </c>
      <c r="EU365" s="7">
        <f t="shared" si="1302"/>
        <v>0</v>
      </c>
      <c r="EV365" s="7">
        <f t="shared" si="1303"/>
        <v>1</v>
      </c>
      <c r="EW365" s="7">
        <f t="shared" si="1304"/>
        <v>1</v>
      </c>
      <c r="EX365" s="7">
        <f t="shared" si="1305"/>
        <v>1</v>
      </c>
      <c r="EY365" s="7">
        <f t="shared" si="1306"/>
        <v>1</v>
      </c>
      <c r="EZ365" s="7">
        <f t="shared" si="1307"/>
        <v>1</v>
      </c>
      <c r="FA365" s="7">
        <f t="shared" si="1308"/>
        <v>1</v>
      </c>
      <c r="FB365" s="7">
        <f t="shared" si="1309"/>
        <v>1</v>
      </c>
      <c r="FC365" s="7">
        <f t="shared" si="1310"/>
        <v>0</v>
      </c>
      <c r="FD365" s="7">
        <f t="shared" si="1311"/>
        <v>1</v>
      </c>
      <c r="FE365" s="7">
        <f t="shared" si="1312"/>
        <v>1</v>
      </c>
      <c r="FF365" s="7">
        <f t="shared" si="1313"/>
        <v>1</v>
      </c>
      <c r="FG365" s="7">
        <f t="shared" si="1314"/>
        <v>1</v>
      </c>
      <c r="FH365" s="7">
        <f t="shared" si="1315"/>
        <v>1</v>
      </c>
      <c r="FI365" s="7">
        <f t="shared" si="1316"/>
        <v>1</v>
      </c>
      <c r="FJ365" s="7">
        <f t="shared" si="1317"/>
        <v>1</v>
      </c>
      <c r="FK365" s="7">
        <f t="shared" si="1318"/>
        <v>1</v>
      </c>
      <c r="FL365" s="7">
        <f>+Data[[#This Row],[¿El agente gestiona la oferta según la campaña vigente?48]]</f>
        <v>1</v>
      </c>
      <c r="FM365" s="7">
        <f t="shared" si="1319"/>
        <v>1</v>
      </c>
      <c r="FN365" s="7">
        <f t="shared" si="1320"/>
        <v>1</v>
      </c>
      <c r="FO365" s="7">
        <f t="shared" si="1321"/>
        <v>1</v>
      </c>
      <c r="FP365" s="7">
        <f t="shared" si="1322"/>
        <v>1</v>
      </c>
      <c r="FQ365" s="7">
        <f t="shared" si="1323"/>
        <v>1</v>
      </c>
      <c r="FR365" s="7">
        <f>+Data[[#This Row],[¿El agente registra correctamente todas las interacciones?52]]</f>
        <v>1</v>
      </c>
      <c r="FS365" s="7">
        <f t="shared" si="1324"/>
        <v>1</v>
      </c>
      <c r="FT365" s="7">
        <f t="shared" si="1325"/>
        <v>1</v>
      </c>
      <c r="FU365" s="7">
        <f>+Data[[#This Row],[¿El agente confirma la titularidad del cliente adecuadamente?53]]</f>
        <v>1</v>
      </c>
      <c r="FV365" s="242">
        <f t="shared" si="1326"/>
        <v>1</v>
      </c>
      <c r="FW365" s="242">
        <f t="shared" si="1327"/>
        <v>1</v>
      </c>
      <c r="FX365" s="7">
        <f t="shared" si="1328"/>
        <v>1</v>
      </c>
      <c r="FY365" s="242">
        <f t="shared" si="1329"/>
        <v>1</v>
      </c>
      <c r="FZ365" s="7">
        <f>+Data[[#This Row],[¿El agente evita compartir información sensible?56]]</f>
        <v>1</v>
      </c>
      <c r="GA365" s="7">
        <f t="shared" si="1330"/>
        <v>1</v>
      </c>
      <c r="GB365" s="7">
        <f t="shared" si="1331"/>
        <v>0.1</v>
      </c>
      <c r="GC365" s="7">
        <f t="shared" si="1332"/>
        <v>0</v>
      </c>
      <c r="GD365" s="234">
        <f t="shared" si="1333"/>
        <v>0.3</v>
      </c>
      <c r="GE365" s="234">
        <f t="shared" si="1334"/>
        <v>0.3</v>
      </c>
      <c r="GF365" s="7">
        <f t="shared" si="1335"/>
        <v>0.7</v>
      </c>
      <c r="GG365">
        <f>1</f>
        <v>1</v>
      </c>
      <c r="GH365">
        <f t="shared" si="1336"/>
        <v>1</v>
      </c>
      <c r="GI365" t="str">
        <f t="shared" si="1337"/>
        <v/>
      </c>
      <c r="GJ365" t="str">
        <f t="shared" si="1338"/>
        <v/>
      </c>
      <c r="GK365" t="str">
        <f t="shared" si="1339"/>
        <v/>
      </c>
      <c r="GN365" t="str">
        <f t="shared" si="1340"/>
        <v/>
      </c>
      <c r="GO365" t="str">
        <f t="shared" si="1341"/>
        <v/>
      </c>
      <c r="GP365" t="str">
        <f t="shared" si="1342"/>
        <v/>
      </c>
      <c r="GQ365" t="str">
        <f t="shared" si="1343"/>
        <v/>
      </c>
      <c r="GR365" t="str">
        <f t="shared" si="1344"/>
        <v/>
      </c>
      <c r="GS365" t="str">
        <f t="shared" si="1345"/>
        <v/>
      </c>
      <c r="GT365" t="str">
        <f t="shared" si="1346"/>
        <v/>
      </c>
      <c r="GU365" t="e">
        <f>IF(#REF!="No",#REF!,"")</f>
        <v>#REF!</v>
      </c>
      <c r="GV365" t="str">
        <f t="shared" si="1347"/>
        <v/>
      </c>
      <c r="GW365" t="str">
        <f t="shared" si="1348"/>
        <v/>
      </c>
      <c r="GX365" t="str">
        <f t="shared" si="1349"/>
        <v/>
      </c>
      <c r="GY365" t="str">
        <f t="shared" si="1350"/>
        <v/>
      </c>
      <c r="GZ365" t="str">
        <f t="shared" si="1351"/>
        <v/>
      </c>
      <c r="HA365" t="str">
        <f t="shared" si="1352"/>
        <v/>
      </c>
      <c r="HB365" t="str">
        <f t="shared" si="1353"/>
        <v/>
      </c>
      <c r="HC365" t="str">
        <f t="shared" si="1354"/>
        <v/>
      </c>
      <c r="HD365" t="str">
        <f t="shared" si="1355"/>
        <v/>
      </c>
      <c r="HE365" t="str">
        <f t="shared" si="1356"/>
        <v/>
      </c>
      <c r="HF365" t="str">
        <f t="shared" si="1357"/>
        <v/>
      </c>
      <c r="HG365" t="str">
        <f t="shared" si="1358"/>
        <v/>
      </c>
      <c r="HH365" t="str">
        <f t="shared" si="1359"/>
        <v/>
      </c>
      <c r="HI365" t="str">
        <f t="shared" si="1360"/>
        <v/>
      </c>
      <c r="HJ365" t="str">
        <f t="shared" si="1361"/>
        <v/>
      </c>
      <c r="HK365" t="str">
        <f t="shared" si="1362"/>
        <v xml:space="preserve">¿El agente utiliza un lenguaje adecuado y profesional? </v>
      </c>
      <c r="HL365" t="str">
        <f t="shared" si="1363"/>
        <v/>
      </c>
      <c r="HM365" t="str">
        <f t="shared" si="1364"/>
        <v/>
      </c>
      <c r="HN365" t="str">
        <f t="shared" si="1365"/>
        <v/>
      </c>
      <c r="HO365" t="str">
        <f t="shared" si="1366"/>
        <v/>
      </c>
      <c r="HP365" t="str">
        <f t="shared" si="1367"/>
        <v/>
      </c>
      <c r="HQ365" t="e">
        <f>IF(#REF!="No",#REF!,"")</f>
        <v>#REF!</v>
      </c>
      <c r="HR365" t="e">
        <f>IF(#REF!="No",#REF!,"")</f>
        <v>#REF!</v>
      </c>
      <c r="HS365" t="str">
        <f t="shared" si="1368"/>
        <v/>
      </c>
      <c r="HT365" t="str">
        <f t="shared" si="1369"/>
        <v/>
      </c>
      <c r="HU365" t="str">
        <f t="shared" si="1370"/>
        <v/>
      </c>
      <c r="HV365" t="str">
        <f t="shared" si="1371"/>
        <v/>
      </c>
      <c r="HW365" t="str">
        <f t="shared" si="1372"/>
        <v/>
      </c>
      <c r="HX365" t="str">
        <f t="shared" si="1373"/>
        <v/>
      </c>
      <c r="HY365" t="str">
        <f t="shared" si="1374"/>
        <v/>
      </c>
      <c r="HZ365" t="str">
        <f t="shared" si="1375"/>
        <v/>
      </c>
      <c r="IA365" t="str">
        <f t="shared" si="1376"/>
        <v/>
      </c>
      <c r="IB365" t="str">
        <f t="shared" si="1377"/>
        <v/>
      </c>
      <c r="IC365" t="str">
        <f t="shared" si="1378"/>
        <v/>
      </c>
      <c r="ID365" t="str">
        <f t="shared" si="1379"/>
        <v/>
      </c>
      <c r="IE365" t="str">
        <f t="shared" si="1380"/>
        <v/>
      </c>
      <c r="IF365" t="str">
        <f t="shared" si="1381"/>
        <v/>
      </c>
      <c r="IG365" t="str">
        <f t="shared" si="1382"/>
        <v/>
      </c>
      <c r="IH365" t="str">
        <f>A365&amp;" "&amp;F365&amp;" "&amp;Data[[#This Row],[mes]]</f>
        <v>Rafael Alejandro Jordan Garrido Outbound jul-26</v>
      </c>
      <c r="II365">
        <f t="shared" si="1218"/>
        <v>1</v>
      </c>
      <c r="IJ365">
        <f t="shared" si="1383"/>
        <v>1</v>
      </c>
      <c r="IK365">
        <f>IF(Data[[#This Row],[Muestra Critica]]&gt;0,Data[[#This Row],[Muestra Critica]],"")</f>
        <v>1</v>
      </c>
      <c r="IL365">
        <f>IF(IK365="","",COUNTIF($IK$3:$IK781,IK365))</f>
        <v>397</v>
      </c>
      <c r="IM365">
        <f t="shared" si="1384"/>
        <v>0</v>
      </c>
      <c r="IN365" t="str">
        <f t="shared" si="1217"/>
        <v>jul-26</v>
      </c>
      <c r="IS365" t="str">
        <f ca="1">IFERROR(_xlfn.XLOOKUP(A:A,HC!B:B,HC!E:E,,0),0)</f>
        <v>&gt; 60 dias</v>
      </c>
    </row>
    <row r="366" spans="1:253" ht="15.5">
      <c r="A366" s="235" t="s">
        <v>313</v>
      </c>
      <c r="B366" s="235">
        <v>65062218</v>
      </c>
      <c r="C366" s="236">
        <v>46209</v>
      </c>
      <c r="D366" s="235" t="s">
        <v>441</v>
      </c>
      <c r="E366" s="205" t="s">
        <v>432</v>
      </c>
      <c r="F366" s="235" t="s">
        <v>32</v>
      </c>
      <c r="G366" s="235" t="s">
        <v>436</v>
      </c>
      <c r="H366" s="235" t="s">
        <v>530</v>
      </c>
      <c r="I366" s="237" t="s">
        <v>447</v>
      </c>
      <c r="J366" s="78" t="s">
        <v>33</v>
      </c>
      <c r="K366" s="78" t="s">
        <v>33</v>
      </c>
      <c r="L366" s="78" t="s">
        <v>33</v>
      </c>
      <c r="M366" s="78" t="s">
        <v>33</v>
      </c>
      <c r="N366" s="78" t="s">
        <v>33</v>
      </c>
      <c r="O366" s="78" t="s">
        <v>33</v>
      </c>
      <c r="P366" s="78" t="s">
        <v>33</v>
      </c>
      <c r="Q366" s="78" t="s">
        <v>33</v>
      </c>
      <c r="R366" s="78" t="s">
        <v>33</v>
      </c>
      <c r="S366" s="78" t="s">
        <v>33</v>
      </c>
      <c r="T366" s="78" t="s">
        <v>33</v>
      </c>
      <c r="U366" s="78" t="s">
        <v>33</v>
      </c>
      <c r="V366" s="78" t="s">
        <v>33</v>
      </c>
      <c r="W366" s="78" t="s">
        <v>33</v>
      </c>
      <c r="X366" s="78" t="s">
        <v>33</v>
      </c>
      <c r="Y366" t="s">
        <v>33</v>
      </c>
      <c r="Z366" t="s">
        <v>33</v>
      </c>
      <c r="AA366" t="s">
        <v>33</v>
      </c>
      <c r="AB366" t="s">
        <v>33</v>
      </c>
      <c r="AC366" t="s">
        <v>33</v>
      </c>
      <c r="AD366" t="s">
        <v>33</v>
      </c>
      <c r="AE366" t="s">
        <v>33</v>
      </c>
      <c r="AF366" t="s">
        <v>33</v>
      </c>
      <c r="AG366" t="s">
        <v>33</v>
      </c>
      <c r="AH366" t="s">
        <v>33</v>
      </c>
      <c r="AI366" t="s">
        <v>33</v>
      </c>
      <c r="AJ366" t="s">
        <v>33</v>
      </c>
      <c r="AK366" t="s">
        <v>33</v>
      </c>
      <c r="AL366" t="s">
        <v>33</v>
      </c>
      <c r="AM366" t="s">
        <v>33</v>
      </c>
      <c r="AN366" t="s">
        <v>33</v>
      </c>
      <c r="AO366" t="s">
        <v>33</v>
      </c>
      <c r="AP366" t="s">
        <v>33</v>
      </c>
      <c r="AQ366" s="169" t="s">
        <v>33</v>
      </c>
      <c r="AR366" t="s">
        <v>33</v>
      </c>
      <c r="AS366" t="s">
        <v>33</v>
      </c>
      <c r="AT366" t="s">
        <v>33</v>
      </c>
      <c r="AU366" t="s">
        <v>33</v>
      </c>
      <c r="AV366" t="s">
        <v>33</v>
      </c>
      <c r="AW366" t="s">
        <v>34</v>
      </c>
      <c r="AX366" t="s">
        <v>33</v>
      </c>
      <c r="AY366" t="s">
        <v>34</v>
      </c>
      <c r="AZ366" t="s">
        <v>33</v>
      </c>
      <c r="BA366" t="s">
        <v>33</v>
      </c>
      <c r="BB366" t="s">
        <v>33</v>
      </c>
      <c r="BC366" t="s">
        <v>33</v>
      </c>
      <c r="BD366" t="s">
        <v>33</v>
      </c>
      <c r="BE366" t="s">
        <v>33</v>
      </c>
      <c r="BF366" t="s">
        <v>33</v>
      </c>
      <c r="BH366" s="233" t="str">
        <f>Data[[#This Row],[Tipo de Muestra]]</f>
        <v>Critica</v>
      </c>
      <c r="BK366">
        <f t="shared" si="1219"/>
        <v>1</v>
      </c>
      <c r="BL366">
        <f t="shared" si="1220"/>
        <v>1</v>
      </c>
      <c r="BM366">
        <f t="shared" si="1221"/>
        <v>1</v>
      </c>
      <c r="BN366">
        <f t="shared" si="1222"/>
        <v>1</v>
      </c>
      <c r="BO366">
        <f t="shared" si="1223"/>
        <v>1</v>
      </c>
      <c r="BP366">
        <f t="shared" si="1224"/>
        <v>1</v>
      </c>
      <c r="BQ366">
        <f t="shared" si="1225"/>
        <v>1</v>
      </c>
      <c r="BR366">
        <f t="shared" si="1226"/>
        <v>1</v>
      </c>
      <c r="BS366">
        <f t="shared" si="1227"/>
        <v>1</v>
      </c>
      <c r="BT366">
        <f t="shared" si="1228"/>
        <v>1</v>
      </c>
      <c r="BU366">
        <f t="shared" si="1229"/>
        <v>1</v>
      </c>
      <c r="BV366">
        <f t="shared" si="1230"/>
        <v>1</v>
      </c>
      <c r="BW366">
        <f t="shared" si="1231"/>
        <v>1</v>
      </c>
      <c r="BX366">
        <f t="shared" si="1232"/>
        <v>1</v>
      </c>
      <c r="BY366">
        <f t="shared" si="1233"/>
        <v>1</v>
      </c>
      <c r="BZ366">
        <f t="shared" si="1234"/>
        <v>1</v>
      </c>
      <c r="CA366">
        <f t="shared" si="1235"/>
        <v>1</v>
      </c>
      <c r="CB366">
        <f t="shared" si="1236"/>
        <v>1</v>
      </c>
      <c r="CC366">
        <f t="shared" si="1237"/>
        <v>1</v>
      </c>
      <c r="CD366">
        <f t="shared" si="1238"/>
        <v>1</v>
      </c>
      <c r="CE366">
        <f t="shared" si="1239"/>
        <v>1</v>
      </c>
      <c r="CF366">
        <f t="shared" si="1240"/>
        <v>1</v>
      </c>
      <c r="CG366">
        <f t="shared" si="1241"/>
        <v>1</v>
      </c>
      <c r="CH366">
        <f t="shared" si="1242"/>
        <v>1</v>
      </c>
      <c r="CI366">
        <f t="shared" si="1243"/>
        <v>1</v>
      </c>
      <c r="CJ366">
        <f t="shared" si="1244"/>
        <v>1</v>
      </c>
      <c r="CK366">
        <f t="shared" si="1245"/>
        <v>1</v>
      </c>
      <c r="CL366">
        <f t="shared" si="1246"/>
        <v>1</v>
      </c>
      <c r="CM366">
        <f t="shared" si="1247"/>
        <v>1</v>
      </c>
      <c r="CN366">
        <f t="shared" si="1248"/>
        <v>1</v>
      </c>
      <c r="CO366">
        <f t="shared" si="1249"/>
        <v>1</v>
      </c>
      <c r="CP366">
        <f t="shared" si="1250"/>
        <v>1</v>
      </c>
      <c r="CQ366">
        <f t="shared" si="1251"/>
        <v>1</v>
      </c>
      <c r="CR366">
        <f t="shared" si="1252"/>
        <v>1</v>
      </c>
      <c r="CS366">
        <f t="shared" si="1253"/>
        <v>1</v>
      </c>
      <c r="CT366">
        <f t="shared" si="1254"/>
        <v>1</v>
      </c>
      <c r="CU366">
        <f t="shared" si="1255"/>
        <v>1</v>
      </c>
      <c r="CV366">
        <f t="shared" si="1256"/>
        <v>1</v>
      </c>
      <c r="CW366">
        <f t="shared" si="1257"/>
        <v>0</v>
      </c>
      <c r="CX366">
        <f t="shared" si="1258"/>
        <v>1</v>
      </c>
      <c r="CY366">
        <f t="shared" si="1259"/>
        <v>0</v>
      </c>
      <c r="CZ366">
        <f t="shared" si="1260"/>
        <v>1</v>
      </c>
      <c r="DA366">
        <f t="shared" si="1261"/>
        <v>1</v>
      </c>
      <c r="DB366">
        <f t="shared" si="1262"/>
        <v>1</v>
      </c>
      <c r="DC366">
        <f t="shared" si="1263"/>
        <v>1</v>
      </c>
      <c r="DD366">
        <f t="shared" si="1264"/>
        <v>1</v>
      </c>
      <c r="DE366">
        <f t="shared" si="1265"/>
        <v>1</v>
      </c>
      <c r="DF366">
        <f t="shared" si="1266"/>
        <v>1</v>
      </c>
      <c r="DG366">
        <f t="shared" si="1267"/>
        <v>1</v>
      </c>
      <c r="DH366" s="7">
        <f t="shared" si="1268"/>
        <v>0.15</v>
      </c>
      <c r="DI366" s="7">
        <f t="shared" si="1269"/>
        <v>0.15</v>
      </c>
      <c r="DJ366" s="7">
        <f t="shared" si="1270"/>
        <v>0.15</v>
      </c>
      <c r="DK366" s="7">
        <f t="shared" si="1271"/>
        <v>0.15</v>
      </c>
      <c r="DL366" s="7">
        <f t="shared" si="1272"/>
        <v>0.3</v>
      </c>
      <c r="DM366" s="7">
        <f t="shared" si="1273"/>
        <v>0.3</v>
      </c>
      <c r="DN366" s="7">
        <f t="shared" si="1274"/>
        <v>0.3</v>
      </c>
      <c r="DO366" s="7">
        <f t="shared" si="1275"/>
        <v>0.3</v>
      </c>
      <c r="DP366" s="7">
        <f>IF(MIN(Data[[#This Row],[¿El agente demuestra escucha activa durante la gestión?6]:[¿El agente parafrasea para confirmar entendimiento?9]])=0,0,30%)</f>
        <v>0.3</v>
      </c>
      <c r="DQ366" s="7">
        <f t="shared" si="1276"/>
        <v>0.3</v>
      </c>
      <c r="DR366" s="7">
        <f t="shared" si="1277"/>
        <v>0.3</v>
      </c>
      <c r="DS366" s="7">
        <f t="shared" si="1278"/>
        <v>0.3</v>
      </c>
      <c r="DT366" s="7">
        <f t="shared" si="1279"/>
        <v>0.3</v>
      </c>
      <c r="DU366" s="7">
        <f>IF(MIN(Data[[#This Row],[¿El agente adapta su comunicación al cliente?11]:[¿El agente utiliza el plural corporativo correctamente?14]])=0,0,30%)</f>
        <v>0.3</v>
      </c>
      <c r="DV366" s="7">
        <f t="shared" si="1280"/>
        <v>0.25</v>
      </c>
      <c r="DW366" s="7">
        <f t="shared" si="1281"/>
        <v>0.25</v>
      </c>
      <c r="DX366" s="7">
        <f t="shared" si="1282"/>
        <v>1</v>
      </c>
      <c r="DY366" s="7">
        <f t="shared" si="1283"/>
        <v>1</v>
      </c>
      <c r="DZ366" s="7">
        <f t="shared" si="1284"/>
        <v>1</v>
      </c>
      <c r="EA366" s="7">
        <f t="shared" si="1285"/>
        <v>1</v>
      </c>
      <c r="EB366" s="7">
        <f t="shared" si="1286"/>
        <v>1</v>
      </c>
      <c r="EC366" s="7">
        <f t="shared" si="1287"/>
        <v>1</v>
      </c>
      <c r="ED366" s="7">
        <f t="shared" si="1288"/>
        <v>1</v>
      </c>
      <c r="EE366" s="7">
        <f t="shared" si="1289"/>
        <v>1</v>
      </c>
      <c r="EF366" s="7">
        <f>IF(SUM(Data[[#This Row],[¿El agente presenta correctamente los beneficios del producto?23]:[¿El agente comunica beneficios emocionales al cliente?24]])=200%,100%,0%)</f>
        <v>1</v>
      </c>
      <c r="EG366" s="7">
        <f t="shared" si="1290"/>
        <v>1</v>
      </c>
      <c r="EH366" s="7">
        <f t="shared" si="1291"/>
        <v>1</v>
      </c>
      <c r="EI366" s="7">
        <f t="shared" si="1292"/>
        <v>1</v>
      </c>
      <c r="EJ366" s="7">
        <f t="shared" si="1293"/>
        <v>1</v>
      </c>
      <c r="EK366" s="7">
        <f t="shared" si="1294"/>
        <v>1</v>
      </c>
      <c r="EL366" s="7">
        <f>+Data[[#This Row],[¿El agente explica los términos y condiciones del servicio?28]]</f>
        <v>1</v>
      </c>
      <c r="EM366" s="7">
        <f t="shared" si="1295"/>
        <v>1</v>
      </c>
      <c r="EN366" s="7">
        <f>+Data[[#This Row],[¿El agente identifica correctamente la solicitud del cliente? 2]]</f>
        <v>1</v>
      </c>
      <c r="EO366" s="7">
        <f t="shared" si="1296"/>
        <v>1</v>
      </c>
      <c r="EP366" s="7">
        <f t="shared" si="1297"/>
        <v>1</v>
      </c>
      <c r="EQ366" s="7">
        <f t="shared" si="1298"/>
        <v>1</v>
      </c>
      <c r="ER366" s="7">
        <f t="shared" si="1299"/>
        <v>1</v>
      </c>
      <c r="ES366" s="7">
        <f t="shared" si="1300"/>
        <v>1</v>
      </c>
      <c r="ET366" s="7">
        <f t="shared" si="1301"/>
        <v>1</v>
      </c>
      <c r="EU366" s="7">
        <f t="shared" si="1302"/>
        <v>1</v>
      </c>
      <c r="EV366" s="7">
        <f t="shared" si="1303"/>
        <v>1</v>
      </c>
      <c r="EW366" s="7">
        <f t="shared" si="1304"/>
        <v>1</v>
      </c>
      <c r="EX366" s="7">
        <f t="shared" si="1305"/>
        <v>1</v>
      </c>
      <c r="EY366" s="7">
        <f t="shared" si="1306"/>
        <v>1</v>
      </c>
      <c r="EZ366" s="7">
        <f t="shared" si="1307"/>
        <v>1</v>
      </c>
      <c r="FA366" s="7">
        <f t="shared" si="1308"/>
        <v>1</v>
      </c>
      <c r="FB366" s="7">
        <f t="shared" si="1309"/>
        <v>1</v>
      </c>
      <c r="FC366" s="7">
        <f t="shared" si="1310"/>
        <v>1</v>
      </c>
      <c r="FD366" s="7">
        <f t="shared" si="1311"/>
        <v>1</v>
      </c>
      <c r="FE366" s="7">
        <f t="shared" si="1312"/>
        <v>1</v>
      </c>
      <c r="FF366" s="7">
        <f t="shared" si="1313"/>
        <v>1</v>
      </c>
      <c r="FG366" s="7">
        <f t="shared" si="1314"/>
        <v>1</v>
      </c>
      <c r="FH366" s="7">
        <f t="shared" si="1315"/>
        <v>1</v>
      </c>
      <c r="FI366" s="7">
        <f t="shared" si="1316"/>
        <v>0</v>
      </c>
      <c r="FJ366" s="7">
        <f t="shared" si="1317"/>
        <v>0</v>
      </c>
      <c r="FK366" s="7">
        <f t="shared" si="1318"/>
        <v>1</v>
      </c>
      <c r="FL366" s="7">
        <f>+Data[[#This Row],[¿El agente gestiona la oferta según la campaña vigente?48]]</f>
        <v>1</v>
      </c>
      <c r="FM366" s="7">
        <f t="shared" si="1319"/>
        <v>0</v>
      </c>
      <c r="FN366" s="7">
        <f t="shared" si="1320"/>
        <v>1</v>
      </c>
      <c r="FO366" s="7">
        <f t="shared" si="1321"/>
        <v>1</v>
      </c>
      <c r="FP366" s="7">
        <f t="shared" si="1322"/>
        <v>0</v>
      </c>
      <c r="FQ366" s="7">
        <f t="shared" si="1323"/>
        <v>1</v>
      </c>
      <c r="FR366" s="7">
        <f>+Data[[#This Row],[¿El agente registra correctamente todas las interacciones?52]]</f>
        <v>1</v>
      </c>
      <c r="FS366" s="7">
        <f t="shared" si="1324"/>
        <v>0</v>
      </c>
      <c r="FT366" s="7">
        <f t="shared" si="1325"/>
        <v>1</v>
      </c>
      <c r="FU366" s="7">
        <f>+Data[[#This Row],[¿El agente confirma la titularidad del cliente adecuadamente?53]]</f>
        <v>1</v>
      </c>
      <c r="FV366" s="242">
        <f t="shared" si="1326"/>
        <v>1</v>
      </c>
      <c r="FW366" s="242">
        <f t="shared" si="1327"/>
        <v>1</v>
      </c>
      <c r="FX366" s="7">
        <f t="shared" si="1328"/>
        <v>1</v>
      </c>
      <c r="FY366" s="242">
        <f t="shared" si="1329"/>
        <v>1</v>
      </c>
      <c r="FZ366" s="7">
        <f>+Data[[#This Row],[¿El agente evita compartir información sensible?56]]</f>
        <v>1</v>
      </c>
      <c r="GA366" s="7">
        <f t="shared" si="1330"/>
        <v>1</v>
      </c>
      <c r="GB366" s="7">
        <f t="shared" si="1331"/>
        <v>0.1</v>
      </c>
      <c r="GC366" s="7">
        <f t="shared" si="1332"/>
        <v>0.3</v>
      </c>
      <c r="GD366" s="234">
        <f t="shared" si="1333"/>
        <v>0</v>
      </c>
      <c r="GE366" s="234">
        <f t="shared" si="1334"/>
        <v>0.3</v>
      </c>
      <c r="GF366" s="7">
        <f t="shared" si="1335"/>
        <v>0.7</v>
      </c>
      <c r="GG366">
        <f>1</f>
        <v>1</v>
      </c>
      <c r="GH366">
        <f t="shared" si="1336"/>
        <v>1</v>
      </c>
      <c r="GI366" t="str">
        <f t="shared" si="1337"/>
        <v/>
      </c>
      <c r="GJ366" t="str">
        <f t="shared" si="1338"/>
        <v/>
      </c>
      <c r="GK366" t="str">
        <f t="shared" si="1339"/>
        <v/>
      </c>
      <c r="GN366" t="str">
        <f t="shared" si="1340"/>
        <v/>
      </c>
      <c r="GO366" t="str">
        <f t="shared" si="1341"/>
        <v/>
      </c>
      <c r="GP366" t="str">
        <f t="shared" si="1342"/>
        <v/>
      </c>
      <c r="GQ366" t="str">
        <f t="shared" si="1343"/>
        <v/>
      </c>
      <c r="GR366" t="str">
        <f t="shared" si="1344"/>
        <v/>
      </c>
      <c r="GS366" t="str">
        <f t="shared" si="1345"/>
        <v/>
      </c>
      <c r="GT366" t="str">
        <f t="shared" si="1346"/>
        <v/>
      </c>
      <c r="GU366" t="e">
        <f>IF(#REF!="No",#REF!,"")</f>
        <v>#REF!</v>
      </c>
      <c r="GV366" t="str">
        <f t="shared" si="1347"/>
        <v/>
      </c>
      <c r="GW366" t="str">
        <f t="shared" si="1348"/>
        <v/>
      </c>
      <c r="GX366" t="str">
        <f t="shared" si="1349"/>
        <v/>
      </c>
      <c r="GY366" t="str">
        <f t="shared" si="1350"/>
        <v/>
      </c>
      <c r="GZ366" t="str">
        <f t="shared" si="1351"/>
        <v/>
      </c>
      <c r="HA366" t="str">
        <f t="shared" si="1352"/>
        <v/>
      </c>
      <c r="HB366" t="str">
        <f t="shared" si="1353"/>
        <v/>
      </c>
      <c r="HC366" t="str">
        <f t="shared" si="1354"/>
        <v/>
      </c>
      <c r="HD366" t="str">
        <f t="shared" si="1355"/>
        <v/>
      </c>
      <c r="HE366" t="str">
        <f t="shared" si="1356"/>
        <v/>
      </c>
      <c r="HF366" t="str">
        <f t="shared" si="1357"/>
        <v/>
      </c>
      <c r="HG366" t="str">
        <f t="shared" si="1358"/>
        <v/>
      </c>
      <c r="HH366" t="str">
        <f t="shared" si="1359"/>
        <v/>
      </c>
      <c r="HI366" t="str">
        <f t="shared" si="1360"/>
        <v/>
      </c>
      <c r="HJ366" t="str">
        <f t="shared" si="1361"/>
        <v/>
      </c>
      <c r="HK366" t="str">
        <f t="shared" si="1362"/>
        <v/>
      </c>
      <c r="HL366" t="str">
        <f t="shared" si="1363"/>
        <v/>
      </c>
      <c r="HM366" t="str">
        <f t="shared" si="1364"/>
        <v/>
      </c>
      <c r="HN366" t="str">
        <f t="shared" si="1365"/>
        <v/>
      </c>
      <c r="HO366" t="str">
        <f t="shared" si="1366"/>
        <v/>
      </c>
      <c r="HP366" t="str">
        <f t="shared" si="1367"/>
        <v/>
      </c>
      <c r="HQ366" t="e">
        <f>IF(#REF!="No",#REF!,"")</f>
        <v>#REF!</v>
      </c>
      <c r="HR366" t="e">
        <f>IF(#REF!="No",#REF!,"")</f>
        <v>#REF!</v>
      </c>
      <c r="HS366" t="str">
        <f t="shared" si="1368"/>
        <v/>
      </c>
      <c r="HT366" t="str">
        <f t="shared" si="1369"/>
        <v/>
      </c>
      <c r="HU366" t="str">
        <f t="shared" si="1370"/>
        <v/>
      </c>
      <c r="HV366" t="str">
        <f t="shared" si="1371"/>
        <v/>
      </c>
      <c r="HW366" t="str">
        <f t="shared" si="1372"/>
        <v/>
      </c>
      <c r="HX366" t="str">
        <f t="shared" si="1373"/>
        <v xml:space="preserve">¿El agente maneja correctamente las objeciones del cliente? </v>
      </c>
      <c r="HY366" t="str">
        <f t="shared" si="1374"/>
        <v/>
      </c>
      <c r="HZ366" t="str">
        <f t="shared" si="1375"/>
        <v xml:space="preserve">¿El agente solicita coordenadas cuando es necesario? </v>
      </c>
      <c r="IA366" t="str">
        <f t="shared" si="1376"/>
        <v/>
      </c>
      <c r="IB366" t="str">
        <f t="shared" si="1377"/>
        <v/>
      </c>
      <c r="IC366" t="str">
        <f t="shared" si="1378"/>
        <v/>
      </c>
      <c r="ID366" t="str">
        <f t="shared" si="1379"/>
        <v/>
      </c>
      <c r="IE366" t="str">
        <f t="shared" si="1380"/>
        <v/>
      </c>
      <c r="IF366" t="str">
        <f t="shared" si="1381"/>
        <v/>
      </c>
      <c r="IG366" t="str">
        <f t="shared" si="1382"/>
        <v/>
      </c>
      <c r="IH366" t="str">
        <f>A366&amp;" "&amp;F366&amp;" "&amp;Data[[#This Row],[mes]]</f>
        <v>Luis Abdiel Aguilar Pinillo Outbound jul-26</v>
      </c>
      <c r="II366">
        <f t="shared" si="1218"/>
        <v>1</v>
      </c>
      <c r="IJ366">
        <f t="shared" si="1383"/>
        <v>1</v>
      </c>
      <c r="IK366">
        <f>IF(Data[[#This Row],[Muestra Critica]]&gt;0,Data[[#This Row],[Muestra Critica]],"")</f>
        <v>1</v>
      </c>
      <c r="IL366">
        <f>IF(IK366="","",COUNTIF($IK$3:$IK782,IK366))</f>
        <v>397</v>
      </c>
      <c r="IM366">
        <f t="shared" si="1384"/>
        <v>0</v>
      </c>
      <c r="IN366" t="str">
        <f t="shared" si="1217"/>
        <v>jul-26</v>
      </c>
      <c r="IS366" t="str">
        <f ca="1">IFERROR(_xlfn.XLOOKUP(A:A,HC!B:B,HC!E:E,,0),0)</f>
        <v>&gt; 60 dias</v>
      </c>
    </row>
    <row r="367" spans="1:253" ht="15.5">
      <c r="A367" s="235" t="s">
        <v>314</v>
      </c>
      <c r="B367" s="235">
        <v>62507836</v>
      </c>
      <c r="C367" s="236">
        <v>46209</v>
      </c>
      <c r="D367" s="235" t="s">
        <v>441</v>
      </c>
      <c r="E367" s="205" t="s">
        <v>432</v>
      </c>
      <c r="F367" s="235" t="s">
        <v>32</v>
      </c>
      <c r="G367" s="235" t="s">
        <v>436</v>
      </c>
      <c r="H367" s="235" t="s">
        <v>530</v>
      </c>
      <c r="I367" s="237" t="s">
        <v>447</v>
      </c>
      <c r="J367" s="78" t="s">
        <v>33</v>
      </c>
      <c r="K367" s="78" t="s">
        <v>33</v>
      </c>
      <c r="L367" s="78" t="s">
        <v>33</v>
      </c>
      <c r="M367" s="78" t="s">
        <v>33</v>
      </c>
      <c r="N367" s="78" t="s">
        <v>33</v>
      </c>
      <c r="O367" s="78" t="s">
        <v>33</v>
      </c>
      <c r="P367" s="78" t="s">
        <v>33</v>
      </c>
      <c r="Q367" s="78" t="s">
        <v>33</v>
      </c>
      <c r="R367" s="78" t="s">
        <v>33</v>
      </c>
      <c r="S367" s="78" t="s">
        <v>33</v>
      </c>
      <c r="T367" s="78" t="s">
        <v>33</v>
      </c>
      <c r="U367" s="78" t="s">
        <v>33</v>
      </c>
      <c r="V367" s="78" t="s">
        <v>33</v>
      </c>
      <c r="W367" s="78" t="s">
        <v>33</v>
      </c>
      <c r="X367" s="78" t="s">
        <v>33</v>
      </c>
      <c r="Y367" t="s">
        <v>33</v>
      </c>
      <c r="Z367" t="s">
        <v>33</v>
      </c>
      <c r="AA367" t="s">
        <v>33</v>
      </c>
      <c r="AB367" t="s">
        <v>33</v>
      </c>
      <c r="AC367" t="s">
        <v>33</v>
      </c>
      <c r="AD367" t="s">
        <v>33</v>
      </c>
      <c r="AE367" t="s">
        <v>33</v>
      </c>
      <c r="AF367" t="s">
        <v>33</v>
      </c>
      <c r="AG367" t="s">
        <v>33</v>
      </c>
      <c r="AH367" t="s">
        <v>33</v>
      </c>
      <c r="AI367" t="s">
        <v>33</v>
      </c>
      <c r="AJ367" t="s">
        <v>33</v>
      </c>
      <c r="AK367" t="s">
        <v>33</v>
      </c>
      <c r="AL367" t="s">
        <v>33</v>
      </c>
      <c r="AM367" t="s">
        <v>33</v>
      </c>
      <c r="AN367" t="s">
        <v>33</v>
      </c>
      <c r="AO367" t="s">
        <v>33</v>
      </c>
      <c r="AP367" t="s">
        <v>33</v>
      </c>
      <c r="AQ367" s="169" t="s">
        <v>33</v>
      </c>
      <c r="AR367" t="s">
        <v>33</v>
      </c>
      <c r="AS367" t="s">
        <v>34</v>
      </c>
      <c r="AT367" t="s">
        <v>33</v>
      </c>
      <c r="AU367" t="s">
        <v>33</v>
      </c>
      <c r="AV367" t="s">
        <v>33</v>
      </c>
      <c r="AW367" t="s">
        <v>33</v>
      </c>
      <c r="AX367" t="s">
        <v>33</v>
      </c>
      <c r="AY367" t="s">
        <v>34</v>
      </c>
      <c r="AZ367" t="s">
        <v>33</v>
      </c>
      <c r="BA367" t="s">
        <v>33</v>
      </c>
      <c r="BB367" t="s">
        <v>33</v>
      </c>
      <c r="BC367" t="s">
        <v>33</v>
      </c>
      <c r="BD367" t="s">
        <v>33</v>
      </c>
      <c r="BE367" t="s">
        <v>33</v>
      </c>
      <c r="BF367" t="s">
        <v>33</v>
      </c>
      <c r="BH367" s="233" t="str">
        <f>Data[[#This Row],[Tipo de Muestra]]</f>
        <v>Critica</v>
      </c>
      <c r="BK367">
        <f t="shared" si="1219"/>
        <v>1</v>
      </c>
      <c r="BL367">
        <f t="shared" si="1220"/>
        <v>1</v>
      </c>
      <c r="BM367">
        <f t="shared" si="1221"/>
        <v>1</v>
      </c>
      <c r="BN367">
        <f t="shared" si="1222"/>
        <v>1</v>
      </c>
      <c r="BO367">
        <f t="shared" si="1223"/>
        <v>1</v>
      </c>
      <c r="BP367">
        <f t="shared" si="1224"/>
        <v>1</v>
      </c>
      <c r="BQ367">
        <f t="shared" si="1225"/>
        <v>1</v>
      </c>
      <c r="BR367">
        <f t="shared" si="1226"/>
        <v>1</v>
      </c>
      <c r="BS367">
        <f t="shared" si="1227"/>
        <v>1</v>
      </c>
      <c r="BT367">
        <f t="shared" si="1228"/>
        <v>1</v>
      </c>
      <c r="BU367">
        <f t="shared" si="1229"/>
        <v>1</v>
      </c>
      <c r="BV367">
        <f t="shared" si="1230"/>
        <v>1</v>
      </c>
      <c r="BW367">
        <f t="shared" si="1231"/>
        <v>1</v>
      </c>
      <c r="BX367">
        <f t="shared" si="1232"/>
        <v>1</v>
      </c>
      <c r="BY367">
        <f t="shared" si="1233"/>
        <v>1</v>
      </c>
      <c r="BZ367">
        <f t="shared" si="1234"/>
        <v>1</v>
      </c>
      <c r="CA367">
        <f t="shared" si="1235"/>
        <v>1</v>
      </c>
      <c r="CB367">
        <f t="shared" si="1236"/>
        <v>1</v>
      </c>
      <c r="CC367">
        <f t="shared" si="1237"/>
        <v>1</v>
      </c>
      <c r="CD367">
        <f t="shared" si="1238"/>
        <v>1</v>
      </c>
      <c r="CE367">
        <f t="shared" si="1239"/>
        <v>1</v>
      </c>
      <c r="CF367">
        <f t="shared" si="1240"/>
        <v>1</v>
      </c>
      <c r="CG367">
        <f t="shared" si="1241"/>
        <v>1</v>
      </c>
      <c r="CH367">
        <f t="shared" si="1242"/>
        <v>1</v>
      </c>
      <c r="CI367">
        <f t="shared" si="1243"/>
        <v>1</v>
      </c>
      <c r="CJ367">
        <f t="shared" si="1244"/>
        <v>1</v>
      </c>
      <c r="CK367">
        <f t="shared" si="1245"/>
        <v>1</v>
      </c>
      <c r="CL367">
        <f t="shared" si="1246"/>
        <v>1</v>
      </c>
      <c r="CM367">
        <f t="shared" si="1247"/>
        <v>1</v>
      </c>
      <c r="CN367">
        <f t="shared" si="1248"/>
        <v>1</v>
      </c>
      <c r="CO367">
        <f t="shared" si="1249"/>
        <v>1</v>
      </c>
      <c r="CP367">
        <f t="shared" si="1250"/>
        <v>1</v>
      </c>
      <c r="CQ367">
        <f t="shared" si="1251"/>
        <v>1</v>
      </c>
      <c r="CR367">
        <f t="shared" si="1252"/>
        <v>1</v>
      </c>
      <c r="CS367">
        <f t="shared" si="1253"/>
        <v>0</v>
      </c>
      <c r="CT367">
        <f t="shared" si="1254"/>
        <v>1</v>
      </c>
      <c r="CU367">
        <f t="shared" si="1255"/>
        <v>1</v>
      </c>
      <c r="CV367">
        <f t="shared" si="1256"/>
        <v>1</v>
      </c>
      <c r="CW367">
        <f t="shared" si="1257"/>
        <v>1</v>
      </c>
      <c r="CX367">
        <f t="shared" si="1258"/>
        <v>1</v>
      </c>
      <c r="CY367">
        <f t="shared" si="1259"/>
        <v>0</v>
      </c>
      <c r="CZ367">
        <f t="shared" si="1260"/>
        <v>1</v>
      </c>
      <c r="DA367">
        <f t="shared" si="1261"/>
        <v>1</v>
      </c>
      <c r="DB367">
        <f t="shared" si="1262"/>
        <v>1</v>
      </c>
      <c r="DC367">
        <f t="shared" si="1263"/>
        <v>1</v>
      </c>
      <c r="DD367">
        <f t="shared" si="1264"/>
        <v>1</v>
      </c>
      <c r="DE367">
        <f t="shared" si="1265"/>
        <v>1</v>
      </c>
      <c r="DF367">
        <f t="shared" si="1266"/>
        <v>1</v>
      </c>
      <c r="DG367">
        <f t="shared" si="1267"/>
        <v>1</v>
      </c>
      <c r="DH367" s="7">
        <f t="shared" si="1268"/>
        <v>0.15</v>
      </c>
      <c r="DI367" s="7">
        <f t="shared" si="1269"/>
        <v>0.15</v>
      </c>
      <c r="DJ367" s="7">
        <f t="shared" si="1270"/>
        <v>0.15</v>
      </c>
      <c r="DK367" s="7">
        <f t="shared" si="1271"/>
        <v>0.15</v>
      </c>
      <c r="DL367" s="7">
        <f t="shared" si="1272"/>
        <v>0.3</v>
      </c>
      <c r="DM367" s="7">
        <f t="shared" si="1273"/>
        <v>0.3</v>
      </c>
      <c r="DN367" s="7">
        <f t="shared" si="1274"/>
        <v>0.3</v>
      </c>
      <c r="DO367" s="7">
        <f t="shared" si="1275"/>
        <v>0.3</v>
      </c>
      <c r="DP367" s="7">
        <f>IF(MIN(Data[[#This Row],[¿El agente demuestra escucha activa durante la gestión?6]:[¿El agente parafrasea para confirmar entendimiento?9]])=0,0,30%)</f>
        <v>0.3</v>
      </c>
      <c r="DQ367" s="7">
        <f t="shared" si="1276"/>
        <v>0.3</v>
      </c>
      <c r="DR367" s="7">
        <f t="shared" si="1277"/>
        <v>0.3</v>
      </c>
      <c r="DS367" s="7">
        <f t="shared" si="1278"/>
        <v>0.3</v>
      </c>
      <c r="DT367" s="7">
        <f t="shared" si="1279"/>
        <v>0.3</v>
      </c>
      <c r="DU367" s="7">
        <f>IF(MIN(Data[[#This Row],[¿El agente adapta su comunicación al cliente?11]:[¿El agente utiliza el plural corporativo correctamente?14]])=0,0,30%)</f>
        <v>0.3</v>
      </c>
      <c r="DV367" s="7">
        <f t="shared" si="1280"/>
        <v>0.25</v>
      </c>
      <c r="DW367" s="7">
        <f t="shared" si="1281"/>
        <v>0.25</v>
      </c>
      <c r="DX367" s="7">
        <f t="shared" si="1282"/>
        <v>1</v>
      </c>
      <c r="DY367" s="7">
        <f t="shared" si="1283"/>
        <v>1</v>
      </c>
      <c r="DZ367" s="7">
        <f t="shared" si="1284"/>
        <v>1</v>
      </c>
      <c r="EA367" s="7">
        <f t="shared" si="1285"/>
        <v>1</v>
      </c>
      <c r="EB367" s="7">
        <f t="shared" si="1286"/>
        <v>1</v>
      </c>
      <c r="EC367" s="7">
        <f t="shared" si="1287"/>
        <v>1</v>
      </c>
      <c r="ED367" s="7">
        <f t="shared" si="1288"/>
        <v>1</v>
      </c>
      <c r="EE367" s="7">
        <f t="shared" si="1289"/>
        <v>1</v>
      </c>
      <c r="EF367" s="7">
        <f>IF(SUM(Data[[#This Row],[¿El agente presenta correctamente los beneficios del producto?23]:[¿El agente comunica beneficios emocionales al cliente?24]])=200%,100%,0%)</f>
        <v>1</v>
      </c>
      <c r="EG367" s="7">
        <f t="shared" si="1290"/>
        <v>1</v>
      </c>
      <c r="EH367" s="7">
        <f t="shared" si="1291"/>
        <v>1</v>
      </c>
      <c r="EI367" s="7">
        <f t="shared" si="1292"/>
        <v>1</v>
      </c>
      <c r="EJ367" s="7">
        <f t="shared" si="1293"/>
        <v>1</v>
      </c>
      <c r="EK367" s="7">
        <f t="shared" si="1294"/>
        <v>1</v>
      </c>
      <c r="EL367" s="7">
        <f>+Data[[#This Row],[¿El agente explica los términos y condiciones del servicio?28]]</f>
        <v>1</v>
      </c>
      <c r="EM367" s="7">
        <f t="shared" si="1295"/>
        <v>1</v>
      </c>
      <c r="EN367" s="7">
        <f>+Data[[#This Row],[¿El agente identifica correctamente la solicitud del cliente? 2]]</f>
        <v>1</v>
      </c>
      <c r="EO367" s="7">
        <f t="shared" si="1296"/>
        <v>1</v>
      </c>
      <c r="EP367" s="7">
        <f t="shared" si="1297"/>
        <v>1</v>
      </c>
      <c r="EQ367" s="7">
        <f t="shared" si="1298"/>
        <v>1</v>
      </c>
      <c r="ER367" s="7">
        <f t="shared" si="1299"/>
        <v>1</v>
      </c>
      <c r="ES367" s="7">
        <f t="shared" si="1300"/>
        <v>1</v>
      </c>
      <c r="ET367" s="7">
        <f t="shared" si="1301"/>
        <v>1</v>
      </c>
      <c r="EU367" s="7">
        <f t="shared" si="1302"/>
        <v>1</v>
      </c>
      <c r="EV367" s="7">
        <f t="shared" si="1303"/>
        <v>1</v>
      </c>
      <c r="EW367" s="7">
        <f t="shared" si="1304"/>
        <v>1</v>
      </c>
      <c r="EX367" s="7">
        <f t="shared" si="1305"/>
        <v>1</v>
      </c>
      <c r="EY367" s="7">
        <f t="shared" si="1306"/>
        <v>1</v>
      </c>
      <c r="EZ367" s="7">
        <f t="shared" si="1307"/>
        <v>1</v>
      </c>
      <c r="FA367" s="7">
        <f t="shared" si="1308"/>
        <v>1</v>
      </c>
      <c r="FB367" s="7">
        <f t="shared" si="1309"/>
        <v>1</v>
      </c>
      <c r="FC367" s="7">
        <f t="shared" si="1310"/>
        <v>1</v>
      </c>
      <c r="FD367" s="7">
        <f t="shared" si="1311"/>
        <v>1</v>
      </c>
      <c r="FE367" s="7">
        <f t="shared" si="1312"/>
        <v>0</v>
      </c>
      <c r="FF367" s="7">
        <f t="shared" si="1313"/>
        <v>1</v>
      </c>
      <c r="FG367" s="7">
        <f t="shared" si="1314"/>
        <v>1</v>
      </c>
      <c r="FH367" s="7">
        <f t="shared" si="1315"/>
        <v>1</v>
      </c>
      <c r="FI367" s="7">
        <f t="shared" si="1316"/>
        <v>1</v>
      </c>
      <c r="FJ367" s="7">
        <f t="shared" si="1317"/>
        <v>0</v>
      </c>
      <c r="FK367" s="7">
        <f t="shared" si="1318"/>
        <v>1</v>
      </c>
      <c r="FL367" s="7">
        <f>+Data[[#This Row],[¿El agente gestiona la oferta según la campaña vigente?48]]</f>
        <v>1</v>
      </c>
      <c r="FM367" s="7">
        <f t="shared" si="1319"/>
        <v>0</v>
      </c>
      <c r="FN367" s="7">
        <f t="shared" si="1320"/>
        <v>1</v>
      </c>
      <c r="FO367" s="7">
        <f t="shared" si="1321"/>
        <v>1</v>
      </c>
      <c r="FP367" s="7">
        <f t="shared" si="1322"/>
        <v>0</v>
      </c>
      <c r="FQ367" s="7">
        <f t="shared" si="1323"/>
        <v>1</v>
      </c>
      <c r="FR367" s="7">
        <f>+Data[[#This Row],[¿El agente registra correctamente todas las interacciones?52]]</f>
        <v>1</v>
      </c>
      <c r="FS367" s="7">
        <f t="shared" si="1324"/>
        <v>0</v>
      </c>
      <c r="FT367" s="7">
        <f t="shared" si="1325"/>
        <v>1</v>
      </c>
      <c r="FU367" s="7">
        <f>+Data[[#This Row],[¿El agente confirma la titularidad del cliente adecuadamente?53]]</f>
        <v>1</v>
      </c>
      <c r="FV367" s="242">
        <f t="shared" si="1326"/>
        <v>1</v>
      </c>
      <c r="FW367" s="242">
        <f t="shared" si="1327"/>
        <v>1</v>
      </c>
      <c r="FX367" s="7">
        <f t="shared" si="1328"/>
        <v>1</v>
      </c>
      <c r="FY367" s="242">
        <f t="shared" si="1329"/>
        <v>1</v>
      </c>
      <c r="FZ367" s="7">
        <f>+Data[[#This Row],[¿El agente evita compartir información sensible?56]]</f>
        <v>1</v>
      </c>
      <c r="GA367" s="7">
        <f t="shared" si="1330"/>
        <v>1</v>
      </c>
      <c r="GB367" s="7">
        <f t="shared" si="1331"/>
        <v>0.1</v>
      </c>
      <c r="GC367" s="7">
        <f t="shared" si="1332"/>
        <v>0.3</v>
      </c>
      <c r="GD367" s="234">
        <f t="shared" si="1333"/>
        <v>0</v>
      </c>
      <c r="GE367" s="234">
        <f t="shared" si="1334"/>
        <v>0.3</v>
      </c>
      <c r="GF367" s="7">
        <f t="shared" si="1335"/>
        <v>0.7</v>
      </c>
      <c r="GG367">
        <f>1</f>
        <v>1</v>
      </c>
      <c r="GH367">
        <f t="shared" si="1336"/>
        <v>1</v>
      </c>
      <c r="GI367" t="str">
        <f t="shared" si="1337"/>
        <v/>
      </c>
      <c r="GJ367" t="str">
        <f t="shared" si="1338"/>
        <v/>
      </c>
      <c r="GK367" t="str">
        <f t="shared" si="1339"/>
        <v/>
      </c>
      <c r="GN367" t="str">
        <f t="shared" si="1340"/>
        <v/>
      </c>
      <c r="GO367" t="str">
        <f t="shared" si="1341"/>
        <v/>
      </c>
      <c r="GP367" t="str">
        <f t="shared" si="1342"/>
        <v/>
      </c>
      <c r="GQ367" t="str">
        <f t="shared" si="1343"/>
        <v/>
      </c>
      <c r="GR367" t="str">
        <f t="shared" si="1344"/>
        <v/>
      </c>
      <c r="GS367" t="str">
        <f t="shared" si="1345"/>
        <v/>
      </c>
      <c r="GT367" t="str">
        <f t="shared" si="1346"/>
        <v/>
      </c>
      <c r="GU367" t="e">
        <f>IF(#REF!="No",#REF!,"")</f>
        <v>#REF!</v>
      </c>
      <c r="GV367" t="str">
        <f t="shared" si="1347"/>
        <v/>
      </c>
      <c r="GW367" t="str">
        <f t="shared" si="1348"/>
        <v/>
      </c>
      <c r="GX367" t="str">
        <f t="shared" si="1349"/>
        <v/>
      </c>
      <c r="GY367" t="str">
        <f t="shared" si="1350"/>
        <v/>
      </c>
      <c r="GZ367" t="str">
        <f t="shared" si="1351"/>
        <v/>
      </c>
      <c r="HA367" t="str">
        <f t="shared" si="1352"/>
        <v/>
      </c>
      <c r="HB367" t="str">
        <f t="shared" si="1353"/>
        <v/>
      </c>
      <c r="HC367" t="str">
        <f t="shared" si="1354"/>
        <v/>
      </c>
      <c r="HD367" t="str">
        <f t="shared" si="1355"/>
        <v/>
      </c>
      <c r="HE367" t="str">
        <f t="shared" si="1356"/>
        <v/>
      </c>
      <c r="HF367" t="str">
        <f t="shared" si="1357"/>
        <v/>
      </c>
      <c r="HG367" t="str">
        <f t="shared" si="1358"/>
        <v/>
      </c>
      <c r="HH367" t="str">
        <f t="shared" si="1359"/>
        <v/>
      </c>
      <c r="HI367" t="str">
        <f t="shared" si="1360"/>
        <v/>
      </c>
      <c r="HJ367" t="str">
        <f t="shared" si="1361"/>
        <v/>
      </c>
      <c r="HK367" t="str">
        <f t="shared" si="1362"/>
        <v/>
      </c>
      <c r="HL367" t="str">
        <f t="shared" si="1363"/>
        <v/>
      </c>
      <c r="HM367" t="str">
        <f t="shared" si="1364"/>
        <v/>
      </c>
      <c r="HN367" t="str">
        <f t="shared" si="1365"/>
        <v/>
      </c>
      <c r="HO367" t="str">
        <f t="shared" si="1366"/>
        <v/>
      </c>
      <c r="HP367" t="str">
        <f t="shared" si="1367"/>
        <v/>
      </c>
      <c r="HQ367" t="e">
        <f>IF(#REF!="No",#REF!,"")</f>
        <v>#REF!</v>
      </c>
      <c r="HR367" t="e">
        <f>IF(#REF!="No",#REF!,"")</f>
        <v>#REF!</v>
      </c>
      <c r="HS367" t="str">
        <f t="shared" si="1368"/>
        <v/>
      </c>
      <c r="HT367" t="str">
        <f t="shared" si="1369"/>
        <v xml:space="preserve">¿El agente realiza venta cruzada cuando corresponde? </v>
      </c>
      <c r="HU367" t="str">
        <f t="shared" si="1370"/>
        <v/>
      </c>
      <c r="HV367" t="str">
        <f t="shared" si="1371"/>
        <v/>
      </c>
      <c r="HW367" t="str">
        <f t="shared" si="1372"/>
        <v/>
      </c>
      <c r="HX367" t="str">
        <f t="shared" si="1373"/>
        <v/>
      </c>
      <c r="HY367" t="str">
        <f t="shared" si="1374"/>
        <v/>
      </c>
      <c r="HZ367" t="str">
        <f t="shared" si="1375"/>
        <v xml:space="preserve">¿El agente solicita coordenadas cuando es necesario? </v>
      </c>
      <c r="IA367" t="str">
        <f t="shared" si="1376"/>
        <v/>
      </c>
      <c r="IB367" t="str">
        <f t="shared" si="1377"/>
        <v/>
      </c>
      <c r="IC367" t="str">
        <f t="shared" si="1378"/>
        <v/>
      </c>
      <c r="ID367" t="str">
        <f t="shared" si="1379"/>
        <v/>
      </c>
      <c r="IE367" t="str">
        <f t="shared" si="1380"/>
        <v/>
      </c>
      <c r="IF367" t="str">
        <f t="shared" si="1381"/>
        <v/>
      </c>
      <c r="IG367" t="str">
        <f t="shared" si="1382"/>
        <v/>
      </c>
      <c r="IH367" t="str">
        <f>A367&amp;" "&amp;F367&amp;" "&amp;Data[[#This Row],[mes]]</f>
        <v>Rose Mary Cedeño Stikel Outbound jul-26</v>
      </c>
      <c r="II367">
        <f t="shared" si="1218"/>
        <v>1</v>
      </c>
      <c r="IJ367">
        <f t="shared" si="1383"/>
        <v>1</v>
      </c>
      <c r="IK367">
        <f>IF(Data[[#This Row],[Muestra Critica]]&gt;0,Data[[#This Row],[Muestra Critica]],"")</f>
        <v>1</v>
      </c>
      <c r="IL367">
        <f>IF(IK367="","",COUNTIF($IK$3:$IK783,IK367))</f>
        <v>397</v>
      </c>
      <c r="IM367">
        <f t="shared" si="1384"/>
        <v>0</v>
      </c>
      <c r="IN367" t="str">
        <f t="shared" si="1217"/>
        <v>jul-26</v>
      </c>
      <c r="IS367" t="str">
        <f ca="1">IFERROR(_xlfn.XLOOKUP(A:A,HC!B:B,HC!E:E,,0),0)</f>
        <v>&gt; 60 dias</v>
      </c>
    </row>
    <row r="368" spans="1:253" ht="15.5">
      <c r="A368" s="235" t="s">
        <v>315</v>
      </c>
      <c r="B368" s="235">
        <v>68893110</v>
      </c>
      <c r="C368" s="236">
        <v>46209</v>
      </c>
      <c r="D368" s="235" t="s">
        <v>441</v>
      </c>
      <c r="E368" s="205" t="s">
        <v>432</v>
      </c>
      <c r="F368" s="235" t="s">
        <v>32</v>
      </c>
      <c r="G368" s="235" t="s">
        <v>436</v>
      </c>
      <c r="H368" s="235" t="s">
        <v>530</v>
      </c>
      <c r="I368" s="237" t="s">
        <v>447</v>
      </c>
      <c r="J368" s="78" t="s">
        <v>33</v>
      </c>
      <c r="K368" s="78" t="s">
        <v>33</v>
      </c>
      <c r="L368" s="78" t="s">
        <v>33</v>
      </c>
      <c r="M368" s="78" t="s">
        <v>33</v>
      </c>
      <c r="N368" s="78" t="s">
        <v>33</v>
      </c>
      <c r="O368" s="78" t="s">
        <v>33</v>
      </c>
      <c r="P368" s="78" t="s">
        <v>33</v>
      </c>
      <c r="Q368" s="78" t="s">
        <v>33</v>
      </c>
      <c r="R368" s="78" t="s">
        <v>33</v>
      </c>
      <c r="S368" s="78" t="s">
        <v>33</v>
      </c>
      <c r="T368" s="78" t="s">
        <v>33</v>
      </c>
      <c r="U368" s="78" t="s">
        <v>33</v>
      </c>
      <c r="V368" s="78" t="s">
        <v>33</v>
      </c>
      <c r="W368" s="78" t="s">
        <v>33</v>
      </c>
      <c r="X368" s="78" t="s">
        <v>33</v>
      </c>
      <c r="Y368" t="s">
        <v>33</v>
      </c>
      <c r="Z368" t="s">
        <v>33</v>
      </c>
      <c r="AA368" t="s">
        <v>33</v>
      </c>
      <c r="AB368" t="s">
        <v>33</v>
      </c>
      <c r="AC368" t="s">
        <v>33</v>
      </c>
      <c r="AD368" t="s">
        <v>33</v>
      </c>
      <c r="AE368" t="s">
        <v>33</v>
      </c>
      <c r="AF368" t="s">
        <v>33</v>
      </c>
      <c r="AG368" t="s">
        <v>33</v>
      </c>
      <c r="AH368" t="s">
        <v>33</v>
      </c>
      <c r="AI368" t="s">
        <v>33</v>
      </c>
      <c r="AJ368" t="s">
        <v>33</v>
      </c>
      <c r="AK368" t="s">
        <v>33</v>
      </c>
      <c r="AL368" t="s">
        <v>33</v>
      </c>
      <c r="AM368" t="s">
        <v>33</v>
      </c>
      <c r="AN368" t="s">
        <v>33</v>
      </c>
      <c r="AO368" t="s">
        <v>33</v>
      </c>
      <c r="AP368" t="s">
        <v>33</v>
      </c>
      <c r="AQ368" s="169" t="s">
        <v>33</v>
      </c>
      <c r="AR368" t="s">
        <v>33</v>
      </c>
      <c r="AS368" t="s">
        <v>33</v>
      </c>
      <c r="AT368" t="s">
        <v>33</v>
      </c>
      <c r="AU368" t="s">
        <v>33</v>
      </c>
      <c r="AV368" t="s">
        <v>33</v>
      </c>
      <c r="AW368" t="s">
        <v>33</v>
      </c>
      <c r="AX368" t="s">
        <v>33</v>
      </c>
      <c r="AY368" t="s">
        <v>34</v>
      </c>
      <c r="AZ368" t="s">
        <v>33</v>
      </c>
      <c r="BA368" t="s">
        <v>33</v>
      </c>
      <c r="BB368" t="s">
        <v>33</v>
      </c>
      <c r="BC368" t="s">
        <v>33</v>
      </c>
      <c r="BD368" t="s">
        <v>33</v>
      </c>
      <c r="BE368" t="s">
        <v>33</v>
      </c>
      <c r="BF368" t="s">
        <v>33</v>
      </c>
      <c r="BH368" s="233" t="str">
        <f>Data[[#This Row],[Tipo de Muestra]]</f>
        <v>Critica</v>
      </c>
      <c r="BK368">
        <f t="shared" si="1219"/>
        <v>1</v>
      </c>
      <c r="BL368">
        <f t="shared" si="1220"/>
        <v>1</v>
      </c>
      <c r="BM368">
        <f t="shared" si="1221"/>
        <v>1</v>
      </c>
      <c r="BN368">
        <f t="shared" si="1222"/>
        <v>1</v>
      </c>
      <c r="BO368">
        <f t="shared" si="1223"/>
        <v>1</v>
      </c>
      <c r="BP368">
        <f t="shared" si="1224"/>
        <v>1</v>
      </c>
      <c r="BQ368">
        <f t="shared" si="1225"/>
        <v>1</v>
      </c>
      <c r="BR368">
        <f t="shared" si="1226"/>
        <v>1</v>
      </c>
      <c r="BS368">
        <f t="shared" si="1227"/>
        <v>1</v>
      </c>
      <c r="BT368">
        <f t="shared" si="1228"/>
        <v>1</v>
      </c>
      <c r="BU368">
        <f t="shared" si="1229"/>
        <v>1</v>
      </c>
      <c r="BV368">
        <f t="shared" si="1230"/>
        <v>1</v>
      </c>
      <c r="BW368">
        <f t="shared" si="1231"/>
        <v>1</v>
      </c>
      <c r="BX368">
        <f t="shared" si="1232"/>
        <v>1</v>
      </c>
      <c r="BY368">
        <f t="shared" si="1233"/>
        <v>1</v>
      </c>
      <c r="BZ368">
        <f t="shared" si="1234"/>
        <v>1</v>
      </c>
      <c r="CA368">
        <f t="shared" si="1235"/>
        <v>1</v>
      </c>
      <c r="CB368">
        <f t="shared" si="1236"/>
        <v>1</v>
      </c>
      <c r="CC368">
        <f t="shared" si="1237"/>
        <v>1</v>
      </c>
      <c r="CD368">
        <f t="shared" si="1238"/>
        <v>1</v>
      </c>
      <c r="CE368">
        <f t="shared" si="1239"/>
        <v>1</v>
      </c>
      <c r="CF368">
        <f t="shared" si="1240"/>
        <v>1</v>
      </c>
      <c r="CG368">
        <f t="shared" si="1241"/>
        <v>1</v>
      </c>
      <c r="CH368">
        <f t="shared" si="1242"/>
        <v>1</v>
      </c>
      <c r="CI368">
        <f t="shared" si="1243"/>
        <v>1</v>
      </c>
      <c r="CJ368">
        <f t="shared" si="1244"/>
        <v>1</v>
      </c>
      <c r="CK368">
        <f t="shared" si="1245"/>
        <v>1</v>
      </c>
      <c r="CL368">
        <f t="shared" si="1246"/>
        <v>1</v>
      </c>
      <c r="CM368">
        <f t="shared" si="1247"/>
        <v>1</v>
      </c>
      <c r="CN368">
        <f t="shared" si="1248"/>
        <v>1</v>
      </c>
      <c r="CO368">
        <f t="shared" si="1249"/>
        <v>1</v>
      </c>
      <c r="CP368">
        <f t="shared" si="1250"/>
        <v>1</v>
      </c>
      <c r="CQ368">
        <f t="shared" si="1251"/>
        <v>1</v>
      </c>
      <c r="CR368">
        <f t="shared" si="1252"/>
        <v>1</v>
      </c>
      <c r="CS368">
        <f t="shared" si="1253"/>
        <v>1</v>
      </c>
      <c r="CT368">
        <f t="shared" si="1254"/>
        <v>1</v>
      </c>
      <c r="CU368">
        <f t="shared" si="1255"/>
        <v>1</v>
      </c>
      <c r="CV368">
        <f t="shared" si="1256"/>
        <v>1</v>
      </c>
      <c r="CW368">
        <f t="shared" si="1257"/>
        <v>1</v>
      </c>
      <c r="CX368">
        <f t="shared" si="1258"/>
        <v>1</v>
      </c>
      <c r="CY368">
        <f t="shared" si="1259"/>
        <v>0</v>
      </c>
      <c r="CZ368">
        <f t="shared" si="1260"/>
        <v>1</v>
      </c>
      <c r="DA368">
        <f t="shared" si="1261"/>
        <v>1</v>
      </c>
      <c r="DB368">
        <f t="shared" si="1262"/>
        <v>1</v>
      </c>
      <c r="DC368">
        <f t="shared" si="1263"/>
        <v>1</v>
      </c>
      <c r="DD368">
        <f t="shared" si="1264"/>
        <v>1</v>
      </c>
      <c r="DE368">
        <f t="shared" si="1265"/>
        <v>1</v>
      </c>
      <c r="DF368">
        <f t="shared" si="1266"/>
        <v>1</v>
      </c>
      <c r="DG368">
        <f t="shared" si="1267"/>
        <v>1</v>
      </c>
      <c r="DH368" s="7">
        <f t="shared" si="1268"/>
        <v>0.15</v>
      </c>
      <c r="DI368" s="7">
        <f t="shared" si="1269"/>
        <v>0.15</v>
      </c>
      <c r="DJ368" s="7">
        <f t="shared" si="1270"/>
        <v>0.15</v>
      </c>
      <c r="DK368" s="7">
        <f t="shared" si="1271"/>
        <v>0.15</v>
      </c>
      <c r="DL368" s="7">
        <f t="shared" si="1272"/>
        <v>0.3</v>
      </c>
      <c r="DM368" s="7">
        <f t="shared" si="1273"/>
        <v>0.3</v>
      </c>
      <c r="DN368" s="7">
        <f t="shared" si="1274"/>
        <v>0.3</v>
      </c>
      <c r="DO368" s="7">
        <f t="shared" si="1275"/>
        <v>0.3</v>
      </c>
      <c r="DP368" s="7">
        <f>IF(MIN(Data[[#This Row],[¿El agente demuestra escucha activa durante la gestión?6]:[¿El agente parafrasea para confirmar entendimiento?9]])=0,0,30%)</f>
        <v>0.3</v>
      </c>
      <c r="DQ368" s="7">
        <f t="shared" si="1276"/>
        <v>0.3</v>
      </c>
      <c r="DR368" s="7">
        <f t="shared" si="1277"/>
        <v>0.3</v>
      </c>
      <c r="DS368" s="7">
        <f t="shared" si="1278"/>
        <v>0.3</v>
      </c>
      <c r="DT368" s="7">
        <f t="shared" si="1279"/>
        <v>0.3</v>
      </c>
      <c r="DU368" s="7">
        <f>IF(MIN(Data[[#This Row],[¿El agente adapta su comunicación al cliente?11]:[¿El agente utiliza el plural corporativo correctamente?14]])=0,0,30%)</f>
        <v>0.3</v>
      </c>
      <c r="DV368" s="7">
        <f t="shared" si="1280"/>
        <v>0.25</v>
      </c>
      <c r="DW368" s="7">
        <f t="shared" si="1281"/>
        <v>0.25</v>
      </c>
      <c r="DX368" s="7">
        <f t="shared" si="1282"/>
        <v>1</v>
      </c>
      <c r="DY368" s="7">
        <f t="shared" si="1283"/>
        <v>1</v>
      </c>
      <c r="DZ368" s="7">
        <f t="shared" si="1284"/>
        <v>1</v>
      </c>
      <c r="EA368" s="7">
        <f t="shared" si="1285"/>
        <v>1</v>
      </c>
      <c r="EB368" s="7">
        <f t="shared" si="1286"/>
        <v>1</v>
      </c>
      <c r="EC368" s="7">
        <f t="shared" si="1287"/>
        <v>1</v>
      </c>
      <c r="ED368" s="7">
        <f t="shared" si="1288"/>
        <v>1</v>
      </c>
      <c r="EE368" s="7">
        <f t="shared" si="1289"/>
        <v>1</v>
      </c>
      <c r="EF368" s="7">
        <f>IF(SUM(Data[[#This Row],[¿El agente presenta correctamente los beneficios del producto?23]:[¿El agente comunica beneficios emocionales al cliente?24]])=200%,100%,0%)</f>
        <v>1</v>
      </c>
      <c r="EG368" s="7">
        <f t="shared" si="1290"/>
        <v>1</v>
      </c>
      <c r="EH368" s="7">
        <f t="shared" si="1291"/>
        <v>1</v>
      </c>
      <c r="EI368" s="7">
        <f t="shared" si="1292"/>
        <v>1</v>
      </c>
      <c r="EJ368" s="7">
        <f t="shared" si="1293"/>
        <v>1</v>
      </c>
      <c r="EK368" s="7">
        <f t="shared" si="1294"/>
        <v>1</v>
      </c>
      <c r="EL368" s="7">
        <f>+Data[[#This Row],[¿El agente explica los términos y condiciones del servicio?28]]</f>
        <v>1</v>
      </c>
      <c r="EM368" s="7">
        <f t="shared" si="1295"/>
        <v>1</v>
      </c>
      <c r="EN368" s="7">
        <f>+Data[[#This Row],[¿El agente identifica correctamente la solicitud del cliente? 2]]</f>
        <v>1</v>
      </c>
      <c r="EO368" s="7">
        <f t="shared" si="1296"/>
        <v>1</v>
      </c>
      <c r="EP368" s="7">
        <f t="shared" si="1297"/>
        <v>1</v>
      </c>
      <c r="EQ368" s="7">
        <f t="shared" si="1298"/>
        <v>1</v>
      </c>
      <c r="ER368" s="7">
        <f t="shared" si="1299"/>
        <v>1</v>
      </c>
      <c r="ES368" s="7">
        <f t="shared" si="1300"/>
        <v>1</v>
      </c>
      <c r="ET368" s="7">
        <f t="shared" si="1301"/>
        <v>1</v>
      </c>
      <c r="EU368" s="7">
        <f t="shared" si="1302"/>
        <v>1</v>
      </c>
      <c r="EV368" s="7">
        <f t="shared" si="1303"/>
        <v>1</v>
      </c>
      <c r="EW368" s="7">
        <f t="shared" si="1304"/>
        <v>1</v>
      </c>
      <c r="EX368" s="7">
        <f t="shared" si="1305"/>
        <v>1</v>
      </c>
      <c r="EY368" s="7">
        <f t="shared" si="1306"/>
        <v>1</v>
      </c>
      <c r="EZ368" s="7">
        <f t="shared" si="1307"/>
        <v>1</v>
      </c>
      <c r="FA368" s="7">
        <f t="shared" si="1308"/>
        <v>1</v>
      </c>
      <c r="FB368" s="7">
        <f t="shared" si="1309"/>
        <v>1</v>
      </c>
      <c r="FC368" s="7">
        <f t="shared" si="1310"/>
        <v>1</v>
      </c>
      <c r="FD368" s="7">
        <f t="shared" si="1311"/>
        <v>1</v>
      </c>
      <c r="FE368" s="7">
        <f t="shared" si="1312"/>
        <v>1</v>
      </c>
      <c r="FF368" s="7">
        <f t="shared" si="1313"/>
        <v>1</v>
      </c>
      <c r="FG368" s="7">
        <f t="shared" si="1314"/>
        <v>1</v>
      </c>
      <c r="FH368" s="7">
        <f t="shared" si="1315"/>
        <v>1</v>
      </c>
      <c r="FI368" s="7">
        <f t="shared" si="1316"/>
        <v>1</v>
      </c>
      <c r="FJ368" s="7">
        <f t="shared" si="1317"/>
        <v>1</v>
      </c>
      <c r="FK368" s="7">
        <f t="shared" si="1318"/>
        <v>1</v>
      </c>
      <c r="FL368" s="7">
        <f>+Data[[#This Row],[¿El agente gestiona la oferta según la campaña vigente?48]]</f>
        <v>1</v>
      </c>
      <c r="FM368" s="7">
        <f t="shared" si="1319"/>
        <v>0</v>
      </c>
      <c r="FN368" s="7">
        <f t="shared" si="1320"/>
        <v>1</v>
      </c>
      <c r="FO368" s="7">
        <f t="shared" si="1321"/>
        <v>1</v>
      </c>
      <c r="FP368" s="7">
        <f t="shared" si="1322"/>
        <v>0</v>
      </c>
      <c r="FQ368" s="7">
        <f t="shared" si="1323"/>
        <v>1</v>
      </c>
      <c r="FR368" s="7">
        <f>+Data[[#This Row],[¿El agente registra correctamente todas las interacciones?52]]</f>
        <v>1</v>
      </c>
      <c r="FS368" s="7">
        <f t="shared" si="1324"/>
        <v>0</v>
      </c>
      <c r="FT368" s="7">
        <f t="shared" si="1325"/>
        <v>1</v>
      </c>
      <c r="FU368" s="7">
        <f>+Data[[#This Row],[¿El agente confirma la titularidad del cliente adecuadamente?53]]</f>
        <v>1</v>
      </c>
      <c r="FV368" s="242">
        <f t="shared" si="1326"/>
        <v>1</v>
      </c>
      <c r="FW368" s="242">
        <f t="shared" si="1327"/>
        <v>1</v>
      </c>
      <c r="FX368" s="7">
        <f t="shared" si="1328"/>
        <v>1</v>
      </c>
      <c r="FY368" s="242">
        <f t="shared" si="1329"/>
        <v>1</v>
      </c>
      <c r="FZ368" s="7">
        <f>+Data[[#This Row],[¿El agente evita compartir información sensible?56]]</f>
        <v>1</v>
      </c>
      <c r="GA368" s="7">
        <f t="shared" si="1330"/>
        <v>1</v>
      </c>
      <c r="GB368" s="7">
        <f t="shared" si="1331"/>
        <v>0.1</v>
      </c>
      <c r="GC368" s="7">
        <f t="shared" si="1332"/>
        <v>0.3</v>
      </c>
      <c r="GD368" s="234">
        <f t="shared" si="1333"/>
        <v>0</v>
      </c>
      <c r="GE368" s="234">
        <f t="shared" si="1334"/>
        <v>0.3</v>
      </c>
      <c r="GF368" s="7">
        <f t="shared" si="1335"/>
        <v>0.7</v>
      </c>
      <c r="GG368">
        <f>1</f>
        <v>1</v>
      </c>
      <c r="GH368">
        <f t="shared" si="1336"/>
        <v>1</v>
      </c>
      <c r="GI368" t="str">
        <f t="shared" si="1337"/>
        <v/>
      </c>
      <c r="GJ368" t="str">
        <f t="shared" si="1338"/>
        <v/>
      </c>
      <c r="GK368" t="str">
        <f t="shared" si="1339"/>
        <v/>
      </c>
      <c r="GN368" t="str">
        <f t="shared" si="1340"/>
        <v/>
      </c>
      <c r="GO368" t="str">
        <f t="shared" si="1341"/>
        <v/>
      </c>
      <c r="GP368" t="str">
        <f t="shared" si="1342"/>
        <v/>
      </c>
      <c r="GQ368" t="str">
        <f t="shared" si="1343"/>
        <v/>
      </c>
      <c r="GR368" t="str">
        <f t="shared" si="1344"/>
        <v/>
      </c>
      <c r="GS368" t="str">
        <f t="shared" si="1345"/>
        <v/>
      </c>
      <c r="GT368" t="str">
        <f t="shared" si="1346"/>
        <v/>
      </c>
      <c r="GU368" t="e">
        <f>IF(#REF!="No",#REF!,"")</f>
        <v>#REF!</v>
      </c>
      <c r="GV368" t="str">
        <f t="shared" si="1347"/>
        <v/>
      </c>
      <c r="GW368" t="str">
        <f t="shared" si="1348"/>
        <v/>
      </c>
      <c r="GX368" t="str">
        <f t="shared" si="1349"/>
        <v/>
      </c>
      <c r="GY368" t="str">
        <f t="shared" si="1350"/>
        <v/>
      </c>
      <c r="GZ368" t="str">
        <f t="shared" si="1351"/>
        <v/>
      </c>
      <c r="HA368" t="str">
        <f t="shared" si="1352"/>
        <v/>
      </c>
      <c r="HB368" t="str">
        <f t="shared" si="1353"/>
        <v/>
      </c>
      <c r="HC368" t="str">
        <f t="shared" si="1354"/>
        <v/>
      </c>
      <c r="HD368" t="str">
        <f t="shared" si="1355"/>
        <v/>
      </c>
      <c r="HE368" t="str">
        <f t="shared" si="1356"/>
        <v/>
      </c>
      <c r="HF368" t="str">
        <f t="shared" si="1357"/>
        <v/>
      </c>
      <c r="HG368" t="str">
        <f t="shared" si="1358"/>
        <v/>
      </c>
      <c r="HH368" t="str">
        <f t="shared" si="1359"/>
        <v/>
      </c>
      <c r="HI368" t="str">
        <f t="shared" si="1360"/>
        <v/>
      </c>
      <c r="HJ368" t="str">
        <f t="shared" si="1361"/>
        <v/>
      </c>
      <c r="HK368" t="str">
        <f t="shared" si="1362"/>
        <v/>
      </c>
      <c r="HL368" t="str">
        <f t="shared" si="1363"/>
        <v/>
      </c>
      <c r="HM368" t="str">
        <f t="shared" si="1364"/>
        <v/>
      </c>
      <c r="HN368" t="str">
        <f t="shared" si="1365"/>
        <v/>
      </c>
      <c r="HO368" t="str">
        <f t="shared" si="1366"/>
        <v/>
      </c>
      <c r="HP368" t="str">
        <f t="shared" si="1367"/>
        <v/>
      </c>
      <c r="HQ368" t="e">
        <f>IF(#REF!="No",#REF!,"")</f>
        <v>#REF!</v>
      </c>
      <c r="HR368" t="e">
        <f>IF(#REF!="No",#REF!,"")</f>
        <v>#REF!</v>
      </c>
      <c r="HS368" t="str">
        <f t="shared" si="1368"/>
        <v/>
      </c>
      <c r="HT368" t="str">
        <f t="shared" si="1369"/>
        <v/>
      </c>
      <c r="HU368" t="str">
        <f t="shared" si="1370"/>
        <v/>
      </c>
      <c r="HV368" t="str">
        <f t="shared" si="1371"/>
        <v/>
      </c>
      <c r="HW368" t="str">
        <f t="shared" si="1372"/>
        <v/>
      </c>
      <c r="HX368" t="str">
        <f t="shared" si="1373"/>
        <v/>
      </c>
      <c r="HY368" t="str">
        <f t="shared" si="1374"/>
        <v/>
      </c>
      <c r="HZ368" t="str">
        <f t="shared" si="1375"/>
        <v xml:space="preserve">¿El agente solicita coordenadas cuando es necesario? </v>
      </c>
      <c r="IA368" t="str">
        <f t="shared" si="1376"/>
        <v/>
      </c>
      <c r="IB368" t="str">
        <f t="shared" si="1377"/>
        <v/>
      </c>
      <c r="IC368" t="str">
        <f t="shared" si="1378"/>
        <v/>
      </c>
      <c r="ID368" t="str">
        <f t="shared" si="1379"/>
        <v/>
      </c>
      <c r="IE368" t="str">
        <f t="shared" si="1380"/>
        <v/>
      </c>
      <c r="IF368" t="str">
        <f t="shared" si="1381"/>
        <v/>
      </c>
      <c r="IG368" t="str">
        <f t="shared" si="1382"/>
        <v/>
      </c>
      <c r="IH368" t="str">
        <f>A368&amp;" "&amp;F368&amp;" "&amp;Data[[#This Row],[mes]]</f>
        <v>Viviana Sarria Jimenez Outbound jul-26</v>
      </c>
      <c r="II368">
        <f t="shared" si="1218"/>
        <v>1</v>
      </c>
      <c r="IJ368">
        <f t="shared" si="1383"/>
        <v>1</v>
      </c>
      <c r="IK368">
        <f>IF(Data[[#This Row],[Muestra Critica]]&gt;0,Data[[#This Row],[Muestra Critica]],"")</f>
        <v>1</v>
      </c>
      <c r="IL368">
        <f>IF(IK368="","",COUNTIF($IK$3:$IK784,IK368))</f>
        <v>397</v>
      </c>
      <c r="IM368">
        <f t="shared" si="1384"/>
        <v>0</v>
      </c>
      <c r="IN368" t="str">
        <f t="shared" si="1217"/>
        <v>jul-26</v>
      </c>
      <c r="IS368" t="str">
        <f ca="1">IFERROR(_xlfn.XLOOKUP(A:A,HC!B:B,HC!E:E,,0),0)</f>
        <v>&gt; 60 dias</v>
      </c>
    </row>
    <row r="369" spans="1:253" ht="15.5">
      <c r="A369" s="235" t="s">
        <v>318</v>
      </c>
      <c r="B369" s="235">
        <v>63313004</v>
      </c>
      <c r="C369" s="236">
        <v>46209</v>
      </c>
      <c r="D369" s="235" t="s">
        <v>441</v>
      </c>
      <c r="E369" s="205" t="s">
        <v>432</v>
      </c>
      <c r="F369" s="235" t="s">
        <v>32</v>
      </c>
      <c r="G369" s="235" t="s">
        <v>436</v>
      </c>
      <c r="H369" s="235" t="s">
        <v>530</v>
      </c>
      <c r="I369" s="237" t="s">
        <v>447</v>
      </c>
      <c r="J369" s="78" t="s">
        <v>33</v>
      </c>
      <c r="K369" s="78" t="s">
        <v>33</v>
      </c>
      <c r="L369" s="78" t="s">
        <v>33</v>
      </c>
      <c r="M369" s="78" t="s">
        <v>33</v>
      </c>
      <c r="N369" s="78" t="s">
        <v>33</v>
      </c>
      <c r="O369" s="78" t="s">
        <v>33</v>
      </c>
      <c r="P369" s="78" t="s">
        <v>33</v>
      </c>
      <c r="Q369" s="78" t="s">
        <v>33</v>
      </c>
      <c r="R369" s="78" t="s">
        <v>33</v>
      </c>
      <c r="S369" s="78" t="s">
        <v>33</v>
      </c>
      <c r="T369" s="78" t="s">
        <v>33</v>
      </c>
      <c r="U369" s="78" t="s">
        <v>33</v>
      </c>
      <c r="V369" s="78" t="s">
        <v>33</v>
      </c>
      <c r="W369" s="78" t="s">
        <v>33</v>
      </c>
      <c r="X369" s="78" t="s">
        <v>33</v>
      </c>
      <c r="Y369" t="s">
        <v>33</v>
      </c>
      <c r="Z369" t="s">
        <v>34</v>
      </c>
      <c r="AA369" t="s">
        <v>33</v>
      </c>
      <c r="AB369" t="s">
        <v>33</v>
      </c>
      <c r="AC369" t="s">
        <v>33</v>
      </c>
      <c r="AD369" t="s">
        <v>33</v>
      </c>
      <c r="AE369" t="s">
        <v>33</v>
      </c>
      <c r="AF369" t="s">
        <v>33</v>
      </c>
      <c r="AG369" t="s">
        <v>33</v>
      </c>
      <c r="AH369" t="s">
        <v>33</v>
      </c>
      <c r="AI369" t="s">
        <v>33</v>
      </c>
      <c r="AJ369" t="s">
        <v>33</v>
      </c>
      <c r="AK369" t="s">
        <v>33</v>
      </c>
      <c r="AL369" t="s">
        <v>33</v>
      </c>
      <c r="AM369" t="s">
        <v>33</v>
      </c>
      <c r="AN369" t="s">
        <v>33</v>
      </c>
      <c r="AO369" t="s">
        <v>33</v>
      </c>
      <c r="AP369" t="s">
        <v>33</v>
      </c>
      <c r="AQ369" s="169" t="s">
        <v>33</v>
      </c>
      <c r="AR369" t="s">
        <v>33</v>
      </c>
      <c r="AS369" t="s">
        <v>33</v>
      </c>
      <c r="AT369" t="s">
        <v>33</v>
      </c>
      <c r="AU369" t="s">
        <v>33</v>
      </c>
      <c r="AV369" t="s">
        <v>33</v>
      </c>
      <c r="AW369" t="s">
        <v>33</v>
      </c>
      <c r="AX369" t="s">
        <v>33</v>
      </c>
      <c r="AY369" t="s">
        <v>33</v>
      </c>
      <c r="AZ369" t="s">
        <v>33</v>
      </c>
      <c r="BA369" t="s">
        <v>33</v>
      </c>
      <c r="BB369" t="s">
        <v>33</v>
      </c>
      <c r="BC369" t="s">
        <v>33</v>
      </c>
      <c r="BD369" t="s">
        <v>33</v>
      </c>
      <c r="BE369" t="s">
        <v>33</v>
      </c>
      <c r="BF369" t="s">
        <v>33</v>
      </c>
      <c r="BH369" s="233" t="str">
        <f>Data[[#This Row],[Tipo de Muestra]]</f>
        <v>Critica</v>
      </c>
      <c r="BK369">
        <f t="shared" si="1219"/>
        <v>1</v>
      </c>
      <c r="BL369">
        <f t="shared" si="1220"/>
        <v>1</v>
      </c>
      <c r="BM369">
        <f t="shared" si="1221"/>
        <v>1</v>
      </c>
      <c r="BN369">
        <f t="shared" si="1222"/>
        <v>1</v>
      </c>
      <c r="BO369">
        <f t="shared" si="1223"/>
        <v>1</v>
      </c>
      <c r="BP369">
        <f t="shared" si="1224"/>
        <v>1</v>
      </c>
      <c r="BQ369">
        <f t="shared" si="1225"/>
        <v>1</v>
      </c>
      <c r="BR369">
        <f t="shared" si="1226"/>
        <v>1</v>
      </c>
      <c r="BS369">
        <f t="shared" si="1227"/>
        <v>1</v>
      </c>
      <c r="BT369">
        <f t="shared" si="1228"/>
        <v>1</v>
      </c>
      <c r="BU369">
        <f t="shared" si="1229"/>
        <v>1</v>
      </c>
      <c r="BV369">
        <f t="shared" si="1230"/>
        <v>1</v>
      </c>
      <c r="BW369">
        <f t="shared" si="1231"/>
        <v>1</v>
      </c>
      <c r="BX369">
        <f t="shared" si="1232"/>
        <v>1</v>
      </c>
      <c r="BY369">
        <f t="shared" si="1233"/>
        <v>1</v>
      </c>
      <c r="BZ369">
        <f t="shared" si="1234"/>
        <v>1</v>
      </c>
      <c r="CA369">
        <f t="shared" si="1235"/>
        <v>0</v>
      </c>
      <c r="CB369">
        <f t="shared" si="1236"/>
        <v>1</v>
      </c>
      <c r="CC369">
        <f t="shared" si="1237"/>
        <v>1</v>
      </c>
      <c r="CD369">
        <f t="shared" si="1238"/>
        <v>1</v>
      </c>
      <c r="CE369">
        <f t="shared" si="1239"/>
        <v>1</v>
      </c>
      <c r="CF369">
        <f t="shared" si="1240"/>
        <v>1</v>
      </c>
      <c r="CG369">
        <f t="shared" si="1241"/>
        <v>1</v>
      </c>
      <c r="CH369">
        <f t="shared" si="1242"/>
        <v>1</v>
      </c>
      <c r="CI369">
        <f t="shared" si="1243"/>
        <v>1</v>
      </c>
      <c r="CJ369">
        <f t="shared" si="1244"/>
        <v>1</v>
      </c>
      <c r="CK369">
        <f t="shared" si="1245"/>
        <v>1</v>
      </c>
      <c r="CL369">
        <f t="shared" si="1246"/>
        <v>1</v>
      </c>
      <c r="CM369">
        <f t="shared" si="1247"/>
        <v>1</v>
      </c>
      <c r="CN369">
        <f t="shared" si="1248"/>
        <v>1</v>
      </c>
      <c r="CO369">
        <f t="shared" si="1249"/>
        <v>1</v>
      </c>
      <c r="CP369">
        <f t="shared" si="1250"/>
        <v>1</v>
      </c>
      <c r="CQ369">
        <f t="shared" si="1251"/>
        <v>1</v>
      </c>
      <c r="CR369">
        <f t="shared" si="1252"/>
        <v>1</v>
      </c>
      <c r="CS369">
        <f t="shared" si="1253"/>
        <v>1</v>
      </c>
      <c r="CT369">
        <f t="shared" si="1254"/>
        <v>1</v>
      </c>
      <c r="CU369">
        <f t="shared" si="1255"/>
        <v>1</v>
      </c>
      <c r="CV369">
        <f t="shared" si="1256"/>
        <v>1</v>
      </c>
      <c r="CW369">
        <f t="shared" si="1257"/>
        <v>1</v>
      </c>
      <c r="CX369">
        <f t="shared" si="1258"/>
        <v>1</v>
      </c>
      <c r="CY369">
        <f t="shared" si="1259"/>
        <v>1</v>
      </c>
      <c r="CZ369">
        <f t="shared" si="1260"/>
        <v>1</v>
      </c>
      <c r="DA369">
        <f t="shared" si="1261"/>
        <v>1</v>
      </c>
      <c r="DB369">
        <f t="shared" si="1262"/>
        <v>1</v>
      </c>
      <c r="DC369">
        <f t="shared" si="1263"/>
        <v>1</v>
      </c>
      <c r="DD369">
        <f t="shared" si="1264"/>
        <v>1</v>
      </c>
      <c r="DE369">
        <f t="shared" si="1265"/>
        <v>1</v>
      </c>
      <c r="DF369">
        <f t="shared" si="1266"/>
        <v>1</v>
      </c>
      <c r="DG369">
        <f t="shared" si="1267"/>
        <v>1</v>
      </c>
      <c r="DH369" s="7">
        <f t="shared" si="1268"/>
        <v>0.15</v>
      </c>
      <c r="DI369" s="7">
        <f t="shared" si="1269"/>
        <v>0.15</v>
      </c>
      <c r="DJ369" s="7">
        <f t="shared" si="1270"/>
        <v>0.15</v>
      </c>
      <c r="DK369" s="7">
        <f t="shared" si="1271"/>
        <v>0.15</v>
      </c>
      <c r="DL369" s="7">
        <f t="shared" si="1272"/>
        <v>0.3</v>
      </c>
      <c r="DM369" s="7">
        <f t="shared" si="1273"/>
        <v>0.3</v>
      </c>
      <c r="DN369" s="7">
        <f t="shared" si="1274"/>
        <v>0.3</v>
      </c>
      <c r="DO369" s="7">
        <f t="shared" si="1275"/>
        <v>0.3</v>
      </c>
      <c r="DP369" s="7">
        <f>IF(MIN(Data[[#This Row],[¿El agente demuestra escucha activa durante la gestión?6]:[¿El agente parafrasea para confirmar entendimiento?9]])=0,0,30%)</f>
        <v>0.3</v>
      </c>
      <c r="DQ369" s="7">
        <f t="shared" si="1276"/>
        <v>0.3</v>
      </c>
      <c r="DR369" s="7">
        <f t="shared" si="1277"/>
        <v>0.3</v>
      </c>
      <c r="DS369" s="7">
        <f t="shared" si="1278"/>
        <v>0.3</v>
      </c>
      <c r="DT369" s="7">
        <f t="shared" si="1279"/>
        <v>0.3</v>
      </c>
      <c r="DU369" s="7">
        <f>IF(MIN(Data[[#This Row],[¿El agente adapta su comunicación al cliente?11]:[¿El agente utiliza el plural corporativo correctamente?14]])=0,0,30%)</f>
        <v>0.3</v>
      </c>
      <c r="DV369" s="7">
        <f t="shared" si="1280"/>
        <v>0.25</v>
      </c>
      <c r="DW369" s="7">
        <f t="shared" si="1281"/>
        <v>0.25</v>
      </c>
      <c r="DX369" s="7">
        <f t="shared" si="1282"/>
        <v>1</v>
      </c>
      <c r="DY369" s="7">
        <f t="shared" si="1283"/>
        <v>1</v>
      </c>
      <c r="DZ369" s="7">
        <f t="shared" si="1284"/>
        <v>1</v>
      </c>
      <c r="EA369" s="7">
        <f t="shared" si="1285"/>
        <v>1</v>
      </c>
      <c r="EB369" s="7">
        <f t="shared" si="1286"/>
        <v>1</v>
      </c>
      <c r="EC369" s="7">
        <f t="shared" si="1287"/>
        <v>1</v>
      </c>
      <c r="ED369" s="7">
        <f t="shared" si="1288"/>
        <v>0</v>
      </c>
      <c r="EE369" s="7">
        <f t="shared" si="1289"/>
        <v>1</v>
      </c>
      <c r="EF369" s="7">
        <f>IF(SUM(Data[[#This Row],[¿El agente presenta correctamente los beneficios del producto?23]:[¿El agente comunica beneficios emocionales al cliente?24]])=200%,100%,0%)</f>
        <v>0</v>
      </c>
      <c r="EG369" s="7">
        <f t="shared" si="1290"/>
        <v>1</v>
      </c>
      <c r="EH369" s="7">
        <f t="shared" si="1291"/>
        <v>1</v>
      </c>
      <c r="EI369" s="7">
        <f t="shared" si="1292"/>
        <v>1</v>
      </c>
      <c r="EJ369" s="7">
        <f t="shared" si="1293"/>
        <v>1</v>
      </c>
      <c r="EK369" s="7">
        <f t="shared" si="1294"/>
        <v>1</v>
      </c>
      <c r="EL369" s="7">
        <f>+Data[[#This Row],[¿El agente explica los términos y condiciones del servicio?28]]</f>
        <v>1</v>
      </c>
      <c r="EM369" s="7">
        <f t="shared" si="1295"/>
        <v>1</v>
      </c>
      <c r="EN369" s="7">
        <f>+Data[[#This Row],[¿El agente identifica correctamente la solicitud del cliente? 2]]</f>
        <v>1</v>
      </c>
      <c r="EO369" s="7">
        <f t="shared" si="1296"/>
        <v>1</v>
      </c>
      <c r="EP369" s="7">
        <f t="shared" si="1297"/>
        <v>1</v>
      </c>
      <c r="EQ369" s="7">
        <f t="shared" si="1298"/>
        <v>1</v>
      </c>
      <c r="ER369" s="7">
        <f t="shared" si="1299"/>
        <v>1</v>
      </c>
      <c r="ES369" s="7">
        <f t="shared" si="1300"/>
        <v>1</v>
      </c>
      <c r="ET369" s="7">
        <f t="shared" si="1301"/>
        <v>1</v>
      </c>
      <c r="EU369" s="7">
        <f t="shared" si="1302"/>
        <v>1</v>
      </c>
      <c r="EV369" s="7">
        <f t="shared" si="1303"/>
        <v>1</v>
      </c>
      <c r="EW369" s="7">
        <f t="shared" si="1304"/>
        <v>1</v>
      </c>
      <c r="EX369" s="7">
        <f t="shared" si="1305"/>
        <v>1</v>
      </c>
      <c r="EY369" s="7">
        <f t="shared" si="1306"/>
        <v>1</v>
      </c>
      <c r="EZ369" s="7">
        <f t="shared" si="1307"/>
        <v>1</v>
      </c>
      <c r="FA369" s="7">
        <f t="shared" si="1308"/>
        <v>1</v>
      </c>
      <c r="FB369" s="7">
        <f t="shared" si="1309"/>
        <v>1</v>
      </c>
      <c r="FC369" s="7">
        <f t="shared" si="1310"/>
        <v>0</v>
      </c>
      <c r="FD369" s="7">
        <f t="shared" si="1311"/>
        <v>1</v>
      </c>
      <c r="FE369" s="7">
        <f t="shared" si="1312"/>
        <v>1</v>
      </c>
      <c r="FF369" s="7">
        <f t="shared" si="1313"/>
        <v>1</v>
      </c>
      <c r="FG369" s="7">
        <f t="shared" si="1314"/>
        <v>1</v>
      </c>
      <c r="FH369" s="7">
        <f t="shared" si="1315"/>
        <v>1</v>
      </c>
      <c r="FI369" s="7">
        <f t="shared" si="1316"/>
        <v>1</v>
      </c>
      <c r="FJ369" s="7">
        <f t="shared" si="1317"/>
        <v>1</v>
      </c>
      <c r="FK369" s="7">
        <f t="shared" si="1318"/>
        <v>1</v>
      </c>
      <c r="FL369" s="7">
        <f>+Data[[#This Row],[¿El agente gestiona la oferta según la campaña vigente?48]]</f>
        <v>1</v>
      </c>
      <c r="FM369" s="7">
        <f t="shared" si="1319"/>
        <v>1</v>
      </c>
      <c r="FN369" s="7">
        <f t="shared" si="1320"/>
        <v>1</v>
      </c>
      <c r="FO369" s="7">
        <f t="shared" si="1321"/>
        <v>1</v>
      </c>
      <c r="FP369" s="7">
        <f t="shared" si="1322"/>
        <v>1</v>
      </c>
      <c r="FQ369" s="7">
        <f t="shared" si="1323"/>
        <v>1</v>
      </c>
      <c r="FR369" s="7">
        <f>+Data[[#This Row],[¿El agente registra correctamente todas las interacciones?52]]</f>
        <v>1</v>
      </c>
      <c r="FS369" s="7">
        <f t="shared" si="1324"/>
        <v>1</v>
      </c>
      <c r="FT369" s="7">
        <f t="shared" si="1325"/>
        <v>1</v>
      </c>
      <c r="FU369" s="7">
        <f>+Data[[#This Row],[¿El agente confirma la titularidad del cliente adecuadamente?53]]</f>
        <v>1</v>
      </c>
      <c r="FV369" s="242">
        <f t="shared" si="1326"/>
        <v>1</v>
      </c>
      <c r="FW369" s="242">
        <f t="shared" si="1327"/>
        <v>1</v>
      </c>
      <c r="FX369" s="7">
        <f t="shared" si="1328"/>
        <v>1</v>
      </c>
      <c r="FY369" s="242">
        <f t="shared" si="1329"/>
        <v>1</v>
      </c>
      <c r="FZ369" s="7">
        <f>+Data[[#This Row],[¿El agente evita compartir información sensible?56]]</f>
        <v>1</v>
      </c>
      <c r="GA369" s="7">
        <f t="shared" si="1330"/>
        <v>1</v>
      </c>
      <c r="GB369" s="7">
        <f t="shared" si="1331"/>
        <v>0.1</v>
      </c>
      <c r="GC369" s="7">
        <f t="shared" si="1332"/>
        <v>0</v>
      </c>
      <c r="GD369" s="234">
        <f t="shared" si="1333"/>
        <v>0.3</v>
      </c>
      <c r="GE369" s="234">
        <f t="shared" si="1334"/>
        <v>0.3</v>
      </c>
      <c r="GF369" s="7">
        <f t="shared" si="1335"/>
        <v>0.7</v>
      </c>
      <c r="GG369">
        <f>1</f>
        <v>1</v>
      </c>
      <c r="GH369">
        <f t="shared" si="1336"/>
        <v>1</v>
      </c>
      <c r="GI369" t="str">
        <f t="shared" si="1337"/>
        <v/>
      </c>
      <c r="GJ369" t="str">
        <f t="shared" si="1338"/>
        <v/>
      </c>
      <c r="GK369" t="str">
        <f t="shared" si="1339"/>
        <v/>
      </c>
      <c r="GN369" t="str">
        <f t="shared" si="1340"/>
        <v/>
      </c>
      <c r="GO369" t="str">
        <f t="shared" si="1341"/>
        <v/>
      </c>
      <c r="GP369" t="str">
        <f t="shared" si="1342"/>
        <v/>
      </c>
      <c r="GQ369" t="str">
        <f t="shared" si="1343"/>
        <v/>
      </c>
      <c r="GR369" t="str">
        <f t="shared" si="1344"/>
        <v/>
      </c>
      <c r="GS369" t="str">
        <f t="shared" si="1345"/>
        <v/>
      </c>
      <c r="GT369" t="str">
        <f t="shared" si="1346"/>
        <v/>
      </c>
      <c r="GU369" t="e">
        <f>IF(#REF!="No",#REF!,"")</f>
        <v>#REF!</v>
      </c>
      <c r="GV369" t="str">
        <f t="shared" si="1347"/>
        <v/>
      </c>
      <c r="GW369" t="str">
        <f t="shared" si="1348"/>
        <v/>
      </c>
      <c r="GX369" t="str">
        <f t="shared" si="1349"/>
        <v/>
      </c>
      <c r="GY369" t="str">
        <f t="shared" si="1350"/>
        <v/>
      </c>
      <c r="GZ369" t="str">
        <f t="shared" si="1351"/>
        <v xml:space="preserve">¿El agente presenta correctamente los beneficios del producto? </v>
      </c>
      <c r="HA369" t="str">
        <f t="shared" si="1352"/>
        <v/>
      </c>
      <c r="HB369" t="str">
        <f t="shared" si="1353"/>
        <v/>
      </c>
      <c r="HC369" t="str">
        <f t="shared" si="1354"/>
        <v/>
      </c>
      <c r="HD369" t="str">
        <f t="shared" si="1355"/>
        <v/>
      </c>
      <c r="HE369" t="str">
        <f t="shared" si="1356"/>
        <v/>
      </c>
      <c r="HF369" t="str">
        <f t="shared" si="1357"/>
        <v/>
      </c>
      <c r="HG369" t="str">
        <f t="shared" si="1358"/>
        <v/>
      </c>
      <c r="HH369" t="str">
        <f t="shared" si="1359"/>
        <v/>
      </c>
      <c r="HI369" t="str">
        <f t="shared" si="1360"/>
        <v/>
      </c>
      <c r="HJ369" t="str">
        <f t="shared" si="1361"/>
        <v/>
      </c>
      <c r="HK369" t="str">
        <f t="shared" si="1362"/>
        <v/>
      </c>
      <c r="HL369" t="str">
        <f t="shared" si="1363"/>
        <v/>
      </c>
      <c r="HM369" t="str">
        <f t="shared" si="1364"/>
        <v/>
      </c>
      <c r="HN369" t="str">
        <f t="shared" si="1365"/>
        <v/>
      </c>
      <c r="HO369" t="str">
        <f t="shared" si="1366"/>
        <v/>
      </c>
      <c r="HP369" t="str">
        <f t="shared" si="1367"/>
        <v/>
      </c>
      <c r="HQ369" t="e">
        <f>IF(#REF!="No",#REF!,"")</f>
        <v>#REF!</v>
      </c>
      <c r="HR369" t="e">
        <f>IF(#REF!="No",#REF!,"")</f>
        <v>#REF!</v>
      </c>
      <c r="HS369" t="str">
        <f t="shared" si="1368"/>
        <v/>
      </c>
      <c r="HT369" t="str">
        <f t="shared" si="1369"/>
        <v/>
      </c>
      <c r="HU369" t="str">
        <f t="shared" si="1370"/>
        <v/>
      </c>
      <c r="HV369" t="str">
        <f t="shared" si="1371"/>
        <v/>
      </c>
      <c r="HW369" t="str">
        <f t="shared" si="1372"/>
        <v/>
      </c>
      <c r="HX369" t="str">
        <f t="shared" si="1373"/>
        <v/>
      </c>
      <c r="HY369" t="str">
        <f t="shared" si="1374"/>
        <v/>
      </c>
      <c r="HZ369" t="str">
        <f t="shared" si="1375"/>
        <v/>
      </c>
      <c r="IA369" t="str">
        <f t="shared" si="1376"/>
        <v/>
      </c>
      <c r="IB369" t="str">
        <f t="shared" si="1377"/>
        <v/>
      </c>
      <c r="IC369" t="str">
        <f t="shared" si="1378"/>
        <v/>
      </c>
      <c r="ID369" t="str">
        <f t="shared" si="1379"/>
        <v/>
      </c>
      <c r="IE369" t="str">
        <f t="shared" si="1380"/>
        <v/>
      </c>
      <c r="IF369" t="str">
        <f t="shared" si="1381"/>
        <v/>
      </c>
      <c r="IG369" t="str">
        <f t="shared" si="1382"/>
        <v/>
      </c>
      <c r="IH369" t="str">
        <f>A369&amp;" "&amp;F369&amp;" "&amp;Data[[#This Row],[mes]]</f>
        <v>Joswer Lisandro Acosta Arias Outbound jul-26</v>
      </c>
      <c r="II369">
        <f t="shared" si="1218"/>
        <v>1</v>
      </c>
      <c r="IJ369">
        <f t="shared" si="1383"/>
        <v>1</v>
      </c>
      <c r="IK369">
        <f>IF(Data[[#This Row],[Muestra Critica]]&gt;0,Data[[#This Row],[Muestra Critica]],"")</f>
        <v>1</v>
      </c>
      <c r="IL369">
        <f>IF(IK369="","",COUNTIF($IK$3:$IK785,IK369))</f>
        <v>397</v>
      </c>
      <c r="IM369">
        <f t="shared" si="1384"/>
        <v>0</v>
      </c>
      <c r="IN369" t="str">
        <f t="shared" si="1217"/>
        <v>jul-26</v>
      </c>
      <c r="IS369" t="str">
        <f ca="1">IFERROR(_xlfn.XLOOKUP(A:A,HC!B:B,HC!E:E,,0),0)</f>
        <v>&gt; 60 dias</v>
      </c>
    </row>
    <row r="370" spans="1:253" ht="15.5">
      <c r="A370" s="235" t="s">
        <v>344</v>
      </c>
      <c r="B370" s="235">
        <v>65821927</v>
      </c>
      <c r="C370" s="236">
        <v>46209</v>
      </c>
      <c r="D370" s="235" t="s">
        <v>441</v>
      </c>
      <c r="E370" s="205" t="s">
        <v>432</v>
      </c>
      <c r="F370" s="235" t="s">
        <v>32</v>
      </c>
      <c r="G370" s="235" t="s">
        <v>436</v>
      </c>
      <c r="H370" s="235" t="s">
        <v>530</v>
      </c>
      <c r="I370" s="237" t="s">
        <v>447</v>
      </c>
      <c r="J370" s="78" t="s">
        <v>33</v>
      </c>
      <c r="K370" s="78" t="s">
        <v>33</v>
      </c>
      <c r="L370" s="78" t="s">
        <v>33</v>
      </c>
      <c r="M370" s="78" t="s">
        <v>33</v>
      </c>
      <c r="N370" s="78" t="s">
        <v>33</v>
      </c>
      <c r="O370" s="78" t="s">
        <v>33</v>
      </c>
      <c r="P370" s="78" t="s">
        <v>33</v>
      </c>
      <c r="Q370" s="78" t="s">
        <v>33</v>
      </c>
      <c r="R370" s="78" t="s">
        <v>33</v>
      </c>
      <c r="S370" s="78" t="s">
        <v>33</v>
      </c>
      <c r="T370" s="78" t="s">
        <v>33</v>
      </c>
      <c r="U370" s="78" t="s">
        <v>33</v>
      </c>
      <c r="V370" s="78" t="s">
        <v>33</v>
      </c>
      <c r="W370" s="78" t="s">
        <v>33</v>
      </c>
      <c r="X370" s="78" t="s">
        <v>33</v>
      </c>
      <c r="Y370" t="s">
        <v>33</v>
      </c>
      <c r="Z370" t="s">
        <v>33</v>
      </c>
      <c r="AA370" t="s">
        <v>33</v>
      </c>
      <c r="AB370" t="s">
        <v>33</v>
      </c>
      <c r="AC370" t="s">
        <v>33</v>
      </c>
      <c r="AD370" t="s">
        <v>33</v>
      </c>
      <c r="AE370" t="s">
        <v>33</v>
      </c>
      <c r="AF370" t="s">
        <v>33</v>
      </c>
      <c r="AG370" t="s">
        <v>33</v>
      </c>
      <c r="AH370" t="s">
        <v>33</v>
      </c>
      <c r="AI370" t="s">
        <v>33</v>
      </c>
      <c r="AJ370" t="s">
        <v>33</v>
      </c>
      <c r="AK370" t="s">
        <v>33</v>
      </c>
      <c r="AL370" t="s">
        <v>33</v>
      </c>
      <c r="AM370" t="s">
        <v>33</v>
      </c>
      <c r="AN370" t="s">
        <v>33</v>
      </c>
      <c r="AO370" t="s">
        <v>33</v>
      </c>
      <c r="AP370" t="s">
        <v>33</v>
      </c>
      <c r="AQ370" s="169" t="s">
        <v>33</v>
      </c>
      <c r="AR370" t="s">
        <v>33</v>
      </c>
      <c r="AS370" t="s">
        <v>33</v>
      </c>
      <c r="AT370" t="s">
        <v>33</v>
      </c>
      <c r="AU370" t="s">
        <v>33</v>
      </c>
      <c r="AV370" t="s">
        <v>33</v>
      </c>
      <c r="AW370" t="s">
        <v>33</v>
      </c>
      <c r="AX370" t="s">
        <v>33</v>
      </c>
      <c r="AY370" t="s">
        <v>34</v>
      </c>
      <c r="AZ370" t="s">
        <v>33</v>
      </c>
      <c r="BA370" t="s">
        <v>33</v>
      </c>
      <c r="BB370" t="s">
        <v>33</v>
      </c>
      <c r="BC370" t="s">
        <v>33</v>
      </c>
      <c r="BD370" t="s">
        <v>33</v>
      </c>
      <c r="BE370" t="s">
        <v>33</v>
      </c>
      <c r="BF370" t="s">
        <v>33</v>
      </c>
      <c r="BH370" s="233" t="str">
        <f>Data[[#This Row],[Tipo de Muestra]]</f>
        <v>Critica</v>
      </c>
      <c r="BK370">
        <f t="shared" si="1219"/>
        <v>1</v>
      </c>
      <c r="BL370">
        <f t="shared" si="1220"/>
        <v>1</v>
      </c>
      <c r="BM370">
        <f t="shared" si="1221"/>
        <v>1</v>
      </c>
      <c r="BN370">
        <f t="shared" si="1222"/>
        <v>1</v>
      </c>
      <c r="BO370">
        <f t="shared" si="1223"/>
        <v>1</v>
      </c>
      <c r="BP370">
        <f t="shared" si="1224"/>
        <v>1</v>
      </c>
      <c r="BQ370">
        <f t="shared" si="1225"/>
        <v>1</v>
      </c>
      <c r="BR370">
        <f t="shared" si="1226"/>
        <v>1</v>
      </c>
      <c r="BS370">
        <f t="shared" si="1227"/>
        <v>1</v>
      </c>
      <c r="BT370">
        <f t="shared" si="1228"/>
        <v>1</v>
      </c>
      <c r="BU370">
        <f t="shared" si="1229"/>
        <v>1</v>
      </c>
      <c r="BV370">
        <f t="shared" si="1230"/>
        <v>1</v>
      </c>
      <c r="BW370">
        <f t="shared" si="1231"/>
        <v>1</v>
      </c>
      <c r="BX370">
        <f t="shared" si="1232"/>
        <v>1</v>
      </c>
      <c r="BY370">
        <f t="shared" si="1233"/>
        <v>1</v>
      </c>
      <c r="BZ370">
        <f t="shared" si="1234"/>
        <v>1</v>
      </c>
      <c r="CA370">
        <f t="shared" si="1235"/>
        <v>1</v>
      </c>
      <c r="CB370">
        <f t="shared" si="1236"/>
        <v>1</v>
      </c>
      <c r="CC370">
        <f t="shared" si="1237"/>
        <v>1</v>
      </c>
      <c r="CD370">
        <f t="shared" si="1238"/>
        <v>1</v>
      </c>
      <c r="CE370">
        <f t="shared" si="1239"/>
        <v>1</v>
      </c>
      <c r="CF370">
        <f t="shared" si="1240"/>
        <v>1</v>
      </c>
      <c r="CG370">
        <f t="shared" si="1241"/>
        <v>1</v>
      </c>
      <c r="CH370">
        <f t="shared" si="1242"/>
        <v>1</v>
      </c>
      <c r="CI370">
        <f t="shared" si="1243"/>
        <v>1</v>
      </c>
      <c r="CJ370">
        <f t="shared" si="1244"/>
        <v>1</v>
      </c>
      <c r="CK370">
        <f t="shared" si="1245"/>
        <v>1</v>
      </c>
      <c r="CL370">
        <f t="shared" si="1246"/>
        <v>1</v>
      </c>
      <c r="CM370">
        <f t="shared" si="1247"/>
        <v>1</v>
      </c>
      <c r="CN370">
        <f t="shared" si="1248"/>
        <v>1</v>
      </c>
      <c r="CO370">
        <f t="shared" si="1249"/>
        <v>1</v>
      </c>
      <c r="CP370">
        <f t="shared" si="1250"/>
        <v>1</v>
      </c>
      <c r="CQ370">
        <f t="shared" si="1251"/>
        <v>1</v>
      </c>
      <c r="CR370">
        <f t="shared" si="1252"/>
        <v>1</v>
      </c>
      <c r="CS370">
        <f t="shared" si="1253"/>
        <v>1</v>
      </c>
      <c r="CT370">
        <f t="shared" si="1254"/>
        <v>1</v>
      </c>
      <c r="CU370">
        <f t="shared" si="1255"/>
        <v>1</v>
      </c>
      <c r="CV370">
        <f t="shared" si="1256"/>
        <v>1</v>
      </c>
      <c r="CW370">
        <f t="shared" si="1257"/>
        <v>1</v>
      </c>
      <c r="CX370">
        <f t="shared" si="1258"/>
        <v>1</v>
      </c>
      <c r="CY370">
        <f t="shared" si="1259"/>
        <v>0</v>
      </c>
      <c r="CZ370">
        <f t="shared" si="1260"/>
        <v>1</v>
      </c>
      <c r="DA370">
        <f t="shared" si="1261"/>
        <v>1</v>
      </c>
      <c r="DB370">
        <f t="shared" si="1262"/>
        <v>1</v>
      </c>
      <c r="DC370">
        <f t="shared" si="1263"/>
        <v>1</v>
      </c>
      <c r="DD370">
        <f t="shared" si="1264"/>
        <v>1</v>
      </c>
      <c r="DE370">
        <f t="shared" si="1265"/>
        <v>1</v>
      </c>
      <c r="DF370">
        <f t="shared" si="1266"/>
        <v>1</v>
      </c>
      <c r="DG370">
        <f t="shared" si="1267"/>
        <v>1</v>
      </c>
      <c r="DH370" s="7">
        <f t="shared" si="1268"/>
        <v>0.15</v>
      </c>
      <c r="DI370" s="7">
        <f t="shared" si="1269"/>
        <v>0.15</v>
      </c>
      <c r="DJ370" s="7">
        <f t="shared" si="1270"/>
        <v>0.15</v>
      </c>
      <c r="DK370" s="7">
        <f t="shared" si="1271"/>
        <v>0.15</v>
      </c>
      <c r="DL370" s="7">
        <f t="shared" si="1272"/>
        <v>0.3</v>
      </c>
      <c r="DM370" s="7">
        <f t="shared" si="1273"/>
        <v>0.3</v>
      </c>
      <c r="DN370" s="7">
        <f t="shared" si="1274"/>
        <v>0.3</v>
      </c>
      <c r="DO370" s="7">
        <f t="shared" si="1275"/>
        <v>0.3</v>
      </c>
      <c r="DP370" s="7">
        <f>IF(MIN(Data[[#This Row],[¿El agente demuestra escucha activa durante la gestión?6]:[¿El agente parafrasea para confirmar entendimiento?9]])=0,0,30%)</f>
        <v>0.3</v>
      </c>
      <c r="DQ370" s="7">
        <f t="shared" si="1276"/>
        <v>0.3</v>
      </c>
      <c r="DR370" s="7">
        <f t="shared" si="1277"/>
        <v>0.3</v>
      </c>
      <c r="DS370" s="7">
        <f t="shared" si="1278"/>
        <v>0.3</v>
      </c>
      <c r="DT370" s="7">
        <f t="shared" si="1279"/>
        <v>0.3</v>
      </c>
      <c r="DU370" s="7">
        <f>IF(MIN(Data[[#This Row],[¿El agente adapta su comunicación al cliente?11]:[¿El agente utiliza el plural corporativo correctamente?14]])=0,0,30%)</f>
        <v>0.3</v>
      </c>
      <c r="DV370" s="7">
        <f t="shared" si="1280"/>
        <v>0.25</v>
      </c>
      <c r="DW370" s="7">
        <f t="shared" si="1281"/>
        <v>0.25</v>
      </c>
      <c r="DX370" s="7">
        <f t="shared" si="1282"/>
        <v>1</v>
      </c>
      <c r="DY370" s="7">
        <f t="shared" si="1283"/>
        <v>1</v>
      </c>
      <c r="DZ370" s="7">
        <f t="shared" si="1284"/>
        <v>1</v>
      </c>
      <c r="EA370" s="7">
        <f t="shared" si="1285"/>
        <v>1</v>
      </c>
      <c r="EB370" s="7">
        <f t="shared" si="1286"/>
        <v>1</v>
      </c>
      <c r="EC370" s="7">
        <f t="shared" si="1287"/>
        <v>1</v>
      </c>
      <c r="ED370" s="7">
        <f t="shared" si="1288"/>
        <v>1</v>
      </c>
      <c r="EE370" s="7">
        <f t="shared" si="1289"/>
        <v>1</v>
      </c>
      <c r="EF370" s="7">
        <f>IF(SUM(Data[[#This Row],[¿El agente presenta correctamente los beneficios del producto?23]:[¿El agente comunica beneficios emocionales al cliente?24]])=200%,100%,0%)</f>
        <v>1</v>
      </c>
      <c r="EG370" s="7">
        <f t="shared" si="1290"/>
        <v>1</v>
      </c>
      <c r="EH370" s="7">
        <f t="shared" si="1291"/>
        <v>1</v>
      </c>
      <c r="EI370" s="7">
        <f t="shared" si="1292"/>
        <v>1</v>
      </c>
      <c r="EJ370" s="7">
        <f t="shared" si="1293"/>
        <v>1</v>
      </c>
      <c r="EK370" s="7">
        <f t="shared" si="1294"/>
        <v>1</v>
      </c>
      <c r="EL370" s="7">
        <f>+Data[[#This Row],[¿El agente explica los términos y condiciones del servicio?28]]</f>
        <v>1</v>
      </c>
      <c r="EM370" s="7">
        <f t="shared" si="1295"/>
        <v>1</v>
      </c>
      <c r="EN370" s="7">
        <f>+Data[[#This Row],[¿El agente identifica correctamente la solicitud del cliente? 2]]</f>
        <v>1</v>
      </c>
      <c r="EO370" s="7">
        <f t="shared" si="1296"/>
        <v>1</v>
      </c>
      <c r="EP370" s="7">
        <f t="shared" si="1297"/>
        <v>1</v>
      </c>
      <c r="EQ370" s="7">
        <f t="shared" si="1298"/>
        <v>1</v>
      </c>
      <c r="ER370" s="7">
        <f t="shared" si="1299"/>
        <v>1</v>
      </c>
      <c r="ES370" s="7">
        <f t="shared" si="1300"/>
        <v>1</v>
      </c>
      <c r="ET370" s="7">
        <f t="shared" si="1301"/>
        <v>1</v>
      </c>
      <c r="EU370" s="7">
        <f t="shared" si="1302"/>
        <v>1</v>
      </c>
      <c r="EV370" s="7">
        <f t="shared" si="1303"/>
        <v>1</v>
      </c>
      <c r="EW370" s="7">
        <f t="shared" si="1304"/>
        <v>1</v>
      </c>
      <c r="EX370" s="7">
        <f t="shared" si="1305"/>
        <v>1</v>
      </c>
      <c r="EY370" s="7">
        <f t="shared" si="1306"/>
        <v>1</v>
      </c>
      <c r="EZ370" s="7">
        <f t="shared" si="1307"/>
        <v>1</v>
      </c>
      <c r="FA370" s="7">
        <f t="shared" si="1308"/>
        <v>1</v>
      </c>
      <c r="FB370" s="7">
        <f t="shared" si="1309"/>
        <v>1</v>
      </c>
      <c r="FC370" s="7">
        <f t="shared" si="1310"/>
        <v>1</v>
      </c>
      <c r="FD370" s="7">
        <f t="shared" si="1311"/>
        <v>1</v>
      </c>
      <c r="FE370" s="7">
        <f t="shared" si="1312"/>
        <v>1</v>
      </c>
      <c r="FF370" s="7">
        <f t="shared" si="1313"/>
        <v>1</v>
      </c>
      <c r="FG370" s="7">
        <f t="shared" si="1314"/>
        <v>1</v>
      </c>
      <c r="FH370" s="7">
        <f t="shared" si="1315"/>
        <v>1</v>
      </c>
      <c r="FI370" s="7">
        <f t="shared" si="1316"/>
        <v>1</v>
      </c>
      <c r="FJ370" s="7">
        <f t="shared" si="1317"/>
        <v>1</v>
      </c>
      <c r="FK370" s="7">
        <f t="shared" si="1318"/>
        <v>1</v>
      </c>
      <c r="FL370" s="7">
        <f>+Data[[#This Row],[¿El agente gestiona la oferta según la campaña vigente?48]]</f>
        <v>1</v>
      </c>
      <c r="FM370" s="7">
        <f t="shared" si="1319"/>
        <v>0</v>
      </c>
      <c r="FN370" s="7">
        <f t="shared" si="1320"/>
        <v>1</v>
      </c>
      <c r="FO370" s="7">
        <f t="shared" si="1321"/>
        <v>1</v>
      </c>
      <c r="FP370" s="7">
        <f t="shared" si="1322"/>
        <v>0</v>
      </c>
      <c r="FQ370" s="7">
        <f t="shared" si="1323"/>
        <v>1</v>
      </c>
      <c r="FR370" s="7">
        <f>+Data[[#This Row],[¿El agente registra correctamente todas las interacciones?52]]</f>
        <v>1</v>
      </c>
      <c r="FS370" s="7">
        <f t="shared" si="1324"/>
        <v>0</v>
      </c>
      <c r="FT370" s="7">
        <f t="shared" si="1325"/>
        <v>1</v>
      </c>
      <c r="FU370" s="7">
        <f>+Data[[#This Row],[¿El agente confirma la titularidad del cliente adecuadamente?53]]</f>
        <v>1</v>
      </c>
      <c r="FV370" s="242">
        <f t="shared" si="1326"/>
        <v>1</v>
      </c>
      <c r="FW370" s="242">
        <f t="shared" si="1327"/>
        <v>1</v>
      </c>
      <c r="FX370" s="7">
        <f t="shared" si="1328"/>
        <v>1</v>
      </c>
      <c r="FY370" s="242">
        <f t="shared" si="1329"/>
        <v>1</v>
      </c>
      <c r="FZ370" s="7">
        <f>+Data[[#This Row],[¿El agente evita compartir información sensible?56]]</f>
        <v>1</v>
      </c>
      <c r="GA370" s="7">
        <f t="shared" si="1330"/>
        <v>1</v>
      </c>
      <c r="GB370" s="7">
        <f t="shared" si="1331"/>
        <v>0.1</v>
      </c>
      <c r="GC370" s="7">
        <f t="shared" si="1332"/>
        <v>0.3</v>
      </c>
      <c r="GD370" s="234">
        <f t="shared" si="1333"/>
        <v>0</v>
      </c>
      <c r="GE370" s="234">
        <f t="shared" si="1334"/>
        <v>0.3</v>
      </c>
      <c r="GF370" s="7">
        <f t="shared" si="1335"/>
        <v>0.7</v>
      </c>
      <c r="GG370">
        <f>1</f>
        <v>1</v>
      </c>
      <c r="GH370">
        <f t="shared" si="1336"/>
        <v>1</v>
      </c>
      <c r="GI370" t="str">
        <f t="shared" si="1337"/>
        <v/>
      </c>
      <c r="GJ370" t="str">
        <f t="shared" si="1338"/>
        <v/>
      </c>
      <c r="GK370" t="str">
        <f t="shared" si="1339"/>
        <v/>
      </c>
      <c r="GN370" t="str">
        <f t="shared" si="1340"/>
        <v/>
      </c>
      <c r="GO370" t="str">
        <f t="shared" si="1341"/>
        <v/>
      </c>
      <c r="GP370" t="str">
        <f t="shared" si="1342"/>
        <v/>
      </c>
      <c r="GQ370" t="str">
        <f t="shared" si="1343"/>
        <v/>
      </c>
      <c r="GR370" t="str">
        <f t="shared" si="1344"/>
        <v/>
      </c>
      <c r="GS370" t="str">
        <f t="shared" si="1345"/>
        <v/>
      </c>
      <c r="GT370" t="str">
        <f t="shared" si="1346"/>
        <v/>
      </c>
      <c r="GU370" t="e">
        <f>IF(#REF!="No",#REF!,"")</f>
        <v>#REF!</v>
      </c>
      <c r="GV370" t="str">
        <f t="shared" si="1347"/>
        <v/>
      </c>
      <c r="GW370" t="str">
        <f t="shared" si="1348"/>
        <v/>
      </c>
      <c r="GX370" t="str">
        <f t="shared" si="1349"/>
        <v/>
      </c>
      <c r="GY370" t="str">
        <f t="shared" si="1350"/>
        <v/>
      </c>
      <c r="GZ370" t="str">
        <f t="shared" si="1351"/>
        <v/>
      </c>
      <c r="HA370" t="str">
        <f t="shared" si="1352"/>
        <v/>
      </c>
      <c r="HB370" t="str">
        <f t="shared" si="1353"/>
        <v/>
      </c>
      <c r="HC370" t="str">
        <f t="shared" si="1354"/>
        <v/>
      </c>
      <c r="HD370" t="str">
        <f t="shared" si="1355"/>
        <v/>
      </c>
      <c r="HE370" t="str">
        <f t="shared" si="1356"/>
        <v/>
      </c>
      <c r="HF370" t="str">
        <f t="shared" si="1357"/>
        <v/>
      </c>
      <c r="HG370" t="str">
        <f t="shared" si="1358"/>
        <v/>
      </c>
      <c r="HH370" t="str">
        <f t="shared" si="1359"/>
        <v/>
      </c>
      <c r="HI370" t="str">
        <f t="shared" si="1360"/>
        <v/>
      </c>
      <c r="HJ370" t="str">
        <f t="shared" si="1361"/>
        <v/>
      </c>
      <c r="HK370" t="str">
        <f t="shared" si="1362"/>
        <v/>
      </c>
      <c r="HL370" t="str">
        <f t="shared" si="1363"/>
        <v/>
      </c>
      <c r="HM370" t="str">
        <f t="shared" si="1364"/>
        <v/>
      </c>
      <c r="HN370" t="str">
        <f t="shared" si="1365"/>
        <v/>
      </c>
      <c r="HO370" t="str">
        <f t="shared" si="1366"/>
        <v/>
      </c>
      <c r="HP370" t="str">
        <f t="shared" si="1367"/>
        <v/>
      </c>
      <c r="HQ370" t="e">
        <f>IF(#REF!="No",#REF!,"")</f>
        <v>#REF!</v>
      </c>
      <c r="HR370" t="e">
        <f>IF(#REF!="No",#REF!,"")</f>
        <v>#REF!</v>
      </c>
      <c r="HS370" t="str">
        <f t="shared" si="1368"/>
        <v/>
      </c>
      <c r="HT370" t="str">
        <f t="shared" si="1369"/>
        <v/>
      </c>
      <c r="HU370" t="str">
        <f t="shared" si="1370"/>
        <v/>
      </c>
      <c r="HV370" t="str">
        <f t="shared" si="1371"/>
        <v/>
      </c>
      <c r="HW370" t="str">
        <f t="shared" si="1372"/>
        <v/>
      </c>
      <c r="HX370" t="str">
        <f t="shared" si="1373"/>
        <v/>
      </c>
      <c r="HY370" t="str">
        <f t="shared" si="1374"/>
        <v/>
      </c>
      <c r="HZ370" t="str">
        <f t="shared" si="1375"/>
        <v xml:space="preserve">¿El agente solicita coordenadas cuando es necesario? </v>
      </c>
      <c r="IA370" t="str">
        <f t="shared" si="1376"/>
        <v/>
      </c>
      <c r="IB370" t="str">
        <f t="shared" si="1377"/>
        <v/>
      </c>
      <c r="IC370" t="str">
        <f t="shared" si="1378"/>
        <v/>
      </c>
      <c r="ID370" t="str">
        <f t="shared" si="1379"/>
        <v/>
      </c>
      <c r="IE370" t="str">
        <f t="shared" si="1380"/>
        <v/>
      </c>
      <c r="IF370" t="str">
        <f t="shared" si="1381"/>
        <v/>
      </c>
      <c r="IG370" t="str">
        <f t="shared" si="1382"/>
        <v/>
      </c>
      <c r="IH370" t="str">
        <f>A370&amp;" "&amp;F370&amp;" "&amp;Data[[#This Row],[mes]]</f>
        <v>Jonathan Leonel McClean Marin Outbound jul-26</v>
      </c>
      <c r="II370">
        <f t="shared" si="1218"/>
        <v>1</v>
      </c>
      <c r="IJ370">
        <f t="shared" si="1383"/>
        <v>1</v>
      </c>
      <c r="IK370">
        <f>IF(Data[[#This Row],[Muestra Critica]]&gt;0,Data[[#This Row],[Muestra Critica]],"")</f>
        <v>1</v>
      </c>
      <c r="IL370">
        <f>IF(IK370="","",COUNTIF($IK$3:$IK786,IK370))</f>
        <v>397</v>
      </c>
      <c r="IM370">
        <f t="shared" si="1384"/>
        <v>0</v>
      </c>
      <c r="IN370" t="str">
        <f t="shared" si="1217"/>
        <v>jul-26</v>
      </c>
      <c r="IS370" t="str">
        <f ca="1">IFERROR(_xlfn.XLOOKUP(A:A,HC!B:B,HC!E:E,,0),0)</f>
        <v>&gt; 60 dias</v>
      </c>
    </row>
    <row r="371" spans="1:253" ht="15.5">
      <c r="A371" s="235" t="s">
        <v>320</v>
      </c>
      <c r="B371" s="235">
        <v>67994281</v>
      </c>
      <c r="C371" s="236">
        <v>46209</v>
      </c>
      <c r="D371" s="235" t="s">
        <v>441</v>
      </c>
      <c r="E371" s="205" t="s">
        <v>432</v>
      </c>
      <c r="F371" s="235" t="s">
        <v>32</v>
      </c>
      <c r="G371" s="235" t="s">
        <v>436</v>
      </c>
      <c r="H371" s="235" t="s">
        <v>530</v>
      </c>
      <c r="I371" s="237" t="s">
        <v>447</v>
      </c>
      <c r="J371" s="78" t="s">
        <v>33</v>
      </c>
      <c r="K371" s="78" t="s">
        <v>33</v>
      </c>
      <c r="L371" s="78" t="s">
        <v>33</v>
      </c>
      <c r="M371" s="78" t="s">
        <v>33</v>
      </c>
      <c r="N371" s="78" t="s">
        <v>33</v>
      </c>
      <c r="O371" s="78" t="s">
        <v>33</v>
      </c>
      <c r="P371" s="78" t="s">
        <v>33</v>
      </c>
      <c r="Q371" s="78" t="s">
        <v>33</v>
      </c>
      <c r="R371" s="78" t="s">
        <v>33</v>
      </c>
      <c r="S371" s="78" t="s">
        <v>33</v>
      </c>
      <c r="T371" s="78" t="s">
        <v>33</v>
      </c>
      <c r="U371" s="78" t="s">
        <v>33</v>
      </c>
      <c r="V371" s="78" t="s">
        <v>33</v>
      </c>
      <c r="W371" s="78" t="s">
        <v>33</v>
      </c>
      <c r="X371" s="78" t="s">
        <v>33</v>
      </c>
      <c r="Y371" t="s">
        <v>33</v>
      </c>
      <c r="Z371" t="s">
        <v>33</v>
      </c>
      <c r="AA371" t="s">
        <v>33</v>
      </c>
      <c r="AB371" t="s">
        <v>33</v>
      </c>
      <c r="AC371" t="s">
        <v>33</v>
      </c>
      <c r="AD371" t="s">
        <v>33</v>
      </c>
      <c r="AE371" t="s">
        <v>33</v>
      </c>
      <c r="AF371" t="s">
        <v>33</v>
      </c>
      <c r="AG371" t="s">
        <v>33</v>
      </c>
      <c r="AH371" t="s">
        <v>33</v>
      </c>
      <c r="AI371" t="s">
        <v>33</v>
      </c>
      <c r="AJ371" t="s">
        <v>33</v>
      </c>
      <c r="AK371" t="s">
        <v>33</v>
      </c>
      <c r="AL371" t="s">
        <v>33</v>
      </c>
      <c r="AM371" t="s">
        <v>33</v>
      </c>
      <c r="AN371" t="s">
        <v>33</v>
      </c>
      <c r="AO371" t="s">
        <v>33</v>
      </c>
      <c r="AP371" t="s">
        <v>33</v>
      </c>
      <c r="AQ371" s="169" t="s">
        <v>33</v>
      </c>
      <c r="AR371" t="s">
        <v>33</v>
      </c>
      <c r="AS371" t="s">
        <v>33</v>
      </c>
      <c r="AT371" t="s">
        <v>33</v>
      </c>
      <c r="AU371" t="s">
        <v>33</v>
      </c>
      <c r="AV371" t="s">
        <v>33</v>
      </c>
      <c r="AW371" t="s">
        <v>34</v>
      </c>
      <c r="AX371" t="s">
        <v>33</v>
      </c>
      <c r="AY371" t="s">
        <v>34</v>
      </c>
      <c r="AZ371" t="s">
        <v>33</v>
      </c>
      <c r="BA371" t="s">
        <v>33</v>
      </c>
      <c r="BB371" t="s">
        <v>33</v>
      </c>
      <c r="BC371" t="s">
        <v>33</v>
      </c>
      <c r="BD371" t="s">
        <v>33</v>
      </c>
      <c r="BE371" t="s">
        <v>33</v>
      </c>
      <c r="BF371" t="s">
        <v>33</v>
      </c>
      <c r="BH371" s="233" t="str">
        <f>Data[[#This Row],[Tipo de Muestra]]</f>
        <v>Critica</v>
      </c>
      <c r="BK371">
        <f t="shared" si="1219"/>
        <v>1</v>
      </c>
      <c r="BL371">
        <f t="shared" si="1220"/>
        <v>1</v>
      </c>
      <c r="BM371">
        <f t="shared" si="1221"/>
        <v>1</v>
      </c>
      <c r="BN371">
        <f t="shared" si="1222"/>
        <v>1</v>
      </c>
      <c r="BO371">
        <f t="shared" si="1223"/>
        <v>1</v>
      </c>
      <c r="BP371">
        <f t="shared" si="1224"/>
        <v>1</v>
      </c>
      <c r="BQ371">
        <f t="shared" si="1225"/>
        <v>1</v>
      </c>
      <c r="BR371">
        <f t="shared" si="1226"/>
        <v>1</v>
      </c>
      <c r="BS371">
        <f t="shared" si="1227"/>
        <v>1</v>
      </c>
      <c r="BT371">
        <f t="shared" si="1228"/>
        <v>1</v>
      </c>
      <c r="BU371">
        <f t="shared" si="1229"/>
        <v>1</v>
      </c>
      <c r="BV371">
        <f t="shared" si="1230"/>
        <v>1</v>
      </c>
      <c r="BW371">
        <f t="shared" si="1231"/>
        <v>1</v>
      </c>
      <c r="BX371">
        <f t="shared" si="1232"/>
        <v>1</v>
      </c>
      <c r="BY371">
        <f t="shared" si="1233"/>
        <v>1</v>
      </c>
      <c r="BZ371">
        <f t="shared" si="1234"/>
        <v>1</v>
      </c>
      <c r="CA371">
        <f t="shared" si="1235"/>
        <v>1</v>
      </c>
      <c r="CB371">
        <f t="shared" si="1236"/>
        <v>1</v>
      </c>
      <c r="CC371">
        <f t="shared" si="1237"/>
        <v>1</v>
      </c>
      <c r="CD371">
        <f t="shared" si="1238"/>
        <v>1</v>
      </c>
      <c r="CE371">
        <f t="shared" si="1239"/>
        <v>1</v>
      </c>
      <c r="CF371">
        <f t="shared" si="1240"/>
        <v>1</v>
      </c>
      <c r="CG371">
        <f t="shared" si="1241"/>
        <v>1</v>
      </c>
      <c r="CH371">
        <f t="shared" si="1242"/>
        <v>1</v>
      </c>
      <c r="CI371">
        <f t="shared" si="1243"/>
        <v>1</v>
      </c>
      <c r="CJ371">
        <f t="shared" si="1244"/>
        <v>1</v>
      </c>
      <c r="CK371">
        <f t="shared" si="1245"/>
        <v>1</v>
      </c>
      <c r="CL371">
        <f t="shared" si="1246"/>
        <v>1</v>
      </c>
      <c r="CM371">
        <f t="shared" si="1247"/>
        <v>1</v>
      </c>
      <c r="CN371">
        <f t="shared" si="1248"/>
        <v>1</v>
      </c>
      <c r="CO371">
        <f t="shared" si="1249"/>
        <v>1</v>
      </c>
      <c r="CP371">
        <f t="shared" si="1250"/>
        <v>1</v>
      </c>
      <c r="CQ371">
        <f t="shared" si="1251"/>
        <v>1</v>
      </c>
      <c r="CR371">
        <f t="shared" si="1252"/>
        <v>1</v>
      </c>
      <c r="CS371">
        <f t="shared" si="1253"/>
        <v>1</v>
      </c>
      <c r="CT371">
        <f t="shared" si="1254"/>
        <v>1</v>
      </c>
      <c r="CU371">
        <f t="shared" si="1255"/>
        <v>1</v>
      </c>
      <c r="CV371">
        <f t="shared" si="1256"/>
        <v>1</v>
      </c>
      <c r="CW371">
        <f t="shared" si="1257"/>
        <v>0</v>
      </c>
      <c r="CX371">
        <f t="shared" si="1258"/>
        <v>1</v>
      </c>
      <c r="CY371">
        <f t="shared" si="1259"/>
        <v>0</v>
      </c>
      <c r="CZ371">
        <f t="shared" si="1260"/>
        <v>1</v>
      </c>
      <c r="DA371">
        <f t="shared" si="1261"/>
        <v>1</v>
      </c>
      <c r="DB371">
        <f t="shared" si="1262"/>
        <v>1</v>
      </c>
      <c r="DC371">
        <f t="shared" si="1263"/>
        <v>1</v>
      </c>
      <c r="DD371">
        <f t="shared" si="1264"/>
        <v>1</v>
      </c>
      <c r="DE371">
        <f t="shared" si="1265"/>
        <v>1</v>
      </c>
      <c r="DF371">
        <f t="shared" si="1266"/>
        <v>1</v>
      </c>
      <c r="DG371">
        <f t="shared" si="1267"/>
        <v>1</v>
      </c>
      <c r="DH371" s="7">
        <f t="shared" si="1268"/>
        <v>0.15</v>
      </c>
      <c r="DI371" s="7">
        <f t="shared" si="1269"/>
        <v>0.15</v>
      </c>
      <c r="DJ371" s="7">
        <f t="shared" si="1270"/>
        <v>0.15</v>
      </c>
      <c r="DK371" s="7">
        <f t="shared" si="1271"/>
        <v>0.15</v>
      </c>
      <c r="DL371" s="7">
        <f t="shared" si="1272"/>
        <v>0.3</v>
      </c>
      <c r="DM371" s="7">
        <f t="shared" si="1273"/>
        <v>0.3</v>
      </c>
      <c r="DN371" s="7">
        <f t="shared" si="1274"/>
        <v>0.3</v>
      </c>
      <c r="DO371" s="7">
        <f t="shared" si="1275"/>
        <v>0.3</v>
      </c>
      <c r="DP371" s="7">
        <f>IF(MIN(Data[[#This Row],[¿El agente demuestra escucha activa durante la gestión?6]:[¿El agente parafrasea para confirmar entendimiento?9]])=0,0,30%)</f>
        <v>0.3</v>
      </c>
      <c r="DQ371" s="7">
        <f t="shared" si="1276"/>
        <v>0.3</v>
      </c>
      <c r="DR371" s="7">
        <f t="shared" si="1277"/>
        <v>0.3</v>
      </c>
      <c r="DS371" s="7">
        <f t="shared" si="1278"/>
        <v>0.3</v>
      </c>
      <c r="DT371" s="7">
        <f t="shared" si="1279"/>
        <v>0.3</v>
      </c>
      <c r="DU371" s="7">
        <f>IF(MIN(Data[[#This Row],[¿El agente adapta su comunicación al cliente?11]:[¿El agente utiliza el plural corporativo correctamente?14]])=0,0,30%)</f>
        <v>0.3</v>
      </c>
      <c r="DV371" s="7">
        <f t="shared" si="1280"/>
        <v>0.25</v>
      </c>
      <c r="DW371" s="7">
        <f t="shared" si="1281"/>
        <v>0.25</v>
      </c>
      <c r="DX371" s="7">
        <f t="shared" si="1282"/>
        <v>1</v>
      </c>
      <c r="DY371" s="7">
        <f t="shared" si="1283"/>
        <v>1</v>
      </c>
      <c r="DZ371" s="7">
        <f t="shared" si="1284"/>
        <v>1</v>
      </c>
      <c r="EA371" s="7">
        <f t="shared" si="1285"/>
        <v>1</v>
      </c>
      <c r="EB371" s="7">
        <f t="shared" si="1286"/>
        <v>1</v>
      </c>
      <c r="EC371" s="7">
        <f t="shared" si="1287"/>
        <v>1</v>
      </c>
      <c r="ED371" s="7">
        <f t="shared" si="1288"/>
        <v>1</v>
      </c>
      <c r="EE371" s="7">
        <f t="shared" si="1289"/>
        <v>1</v>
      </c>
      <c r="EF371" s="7">
        <f>IF(SUM(Data[[#This Row],[¿El agente presenta correctamente los beneficios del producto?23]:[¿El agente comunica beneficios emocionales al cliente?24]])=200%,100%,0%)</f>
        <v>1</v>
      </c>
      <c r="EG371" s="7">
        <f t="shared" si="1290"/>
        <v>1</v>
      </c>
      <c r="EH371" s="7">
        <f t="shared" si="1291"/>
        <v>1</v>
      </c>
      <c r="EI371" s="7">
        <f t="shared" si="1292"/>
        <v>1</v>
      </c>
      <c r="EJ371" s="7">
        <f t="shared" si="1293"/>
        <v>1</v>
      </c>
      <c r="EK371" s="7">
        <f t="shared" si="1294"/>
        <v>1</v>
      </c>
      <c r="EL371" s="7">
        <f>+Data[[#This Row],[¿El agente explica los términos y condiciones del servicio?28]]</f>
        <v>1</v>
      </c>
      <c r="EM371" s="7">
        <f t="shared" si="1295"/>
        <v>1</v>
      </c>
      <c r="EN371" s="7">
        <f>+Data[[#This Row],[¿El agente identifica correctamente la solicitud del cliente? 2]]</f>
        <v>1</v>
      </c>
      <c r="EO371" s="7">
        <f t="shared" si="1296"/>
        <v>1</v>
      </c>
      <c r="EP371" s="7">
        <f t="shared" si="1297"/>
        <v>1</v>
      </c>
      <c r="EQ371" s="7">
        <f t="shared" si="1298"/>
        <v>1</v>
      </c>
      <c r="ER371" s="7">
        <f t="shared" si="1299"/>
        <v>1</v>
      </c>
      <c r="ES371" s="7">
        <f t="shared" si="1300"/>
        <v>1</v>
      </c>
      <c r="ET371" s="7">
        <f t="shared" si="1301"/>
        <v>1</v>
      </c>
      <c r="EU371" s="7">
        <f t="shared" si="1302"/>
        <v>1</v>
      </c>
      <c r="EV371" s="7">
        <f t="shared" si="1303"/>
        <v>1</v>
      </c>
      <c r="EW371" s="7">
        <f t="shared" si="1304"/>
        <v>1</v>
      </c>
      <c r="EX371" s="7">
        <f t="shared" si="1305"/>
        <v>1</v>
      </c>
      <c r="EY371" s="7">
        <f t="shared" si="1306"/>
        <v>1</v>
      </c>
      <c r="EZ371" s="7">
        <f t="shared" si="1307"/>
        <v>1</v>
      </c>
      <c r="FA371" s="7">
        <f t="shared" si="1308"/>
        <v>1</v>
      </c>
      <c r="FB371" s="7">
        <f t="shared" si="1309"/>
        <v>1</v>
      </c>
      <c r="FC371" s="7">
        <f t="shared" si="1310"/>
        <v>1</v>
      </c>
      <c r="FD371" s="7">
        <f t="shared" si="1311"/>
        <v>1</v>
      </c>
      <c r="FE371" s="7">
        <f t="shared" si="1312"/>
        <v>1</v>
      </c>
      <c r="FF371" s="7">
        <f t="shared" si="1313"/>
        <v>1</v>
      </c>
      <c r="FG371" s="7">
        <f t="shared" si="1314"/>
        <v>1</v>
      </c>
      <c r="FH371" s="7">
        <f t="shared" si="1315"/>
        <v>1</v>
      </c>
      <c r="FI371" s="7">
        <f t="shared" si="1316"/>
        <v>0</v>
      </c>
      <c r="FJ371" s="7">
        <f t="shared" si="1317"/>
        <v>0</v>
      </c>
      <c r="FK371" s="7">
        <f t="shared" si="1318"/>
        <v>1</v>
      </c>
      <c r="FL371" s="7">
        <f>+Data[[#This Row],[¿El agente gestiona la oferta según la campaña vigente?48]]</f>
        <v>1</v>
      </c>
      <c r="FM371" s="7">
        <f t="shared" si="1319"/>
        <v>0</v>
      </c>
      <c r="FN371" s="7">
        <f t="shared" si="1320"/>
        <v>1</v>
      </c>
      <c r="FO371" s="7">
        <f t="shared" si="1321"/>
        <v>1</v>
      </c>
      <c r="FP371" s="7">
        <f t="shared" si="1322"/>
        <v>0</v>
      </c>
      <c r="FQ371" s="7">
        <f t="shared" si="1323"/>
        <v>1</v>
      </c>
      <c r="FR371" s="7">
        <f>+Data[[#This Row],[¿El agente registra correctamente todas las interacciones?52]]</f>
        <v>1</v>
      </c>
      <c r="FS371" s="7">
        <f t="shared" si="1324"/>
        <v>0</v>
      </c>
      <c r="FT371" s="7">
        <f t="shared" si="1325"/>
        <v>1</v>
      </c>
      <c r="FU371" s="7">
        <f>+Data[[#This Row],[¿El agente confirma la titularidad del cliente adecuadamente?53]]</f>
        <v>1</v>
      </c>
      <c r="FV371" s="242">
        <f t="shared" si="1326"/>
        <v>1</v>
      </c>
      <c r="FW371" s="242">
        <f t="shared" si="1327"/>
        <v>1</v>
      </c>
      <c r="FX371" s="7">
        <f t="shared" si="1328"/>
        <v>1</v>
      </c>
      <c r="FY371" s="242">
        <f t="shared" si="1329"/>
        <v>1</v>
      </c>
      <c r="FZ371" s="7">
        <f>+Data[[#This Row],[¿El agente evita compartir información sensible?56]]</f>
        <v>1</v>
      </c>
      <c r="GA371" s="7">
        <f t="shared" si="1330"/>
        <v>1</v>
      </c>
      <c r="GB371" s="7">
        <f t="shared" si="1331"/>
        <v>0.1</v>
      </c>
      <c r="GC371" s="7">
        <f t="shared" si="1332"/>
        <v>0.3</v>
      </c>
      <c r="GD371" s="234">
        <f t="shared" si="1333"/>
        <v>0</v>
      </c>
      <c r="GE371" s="234">
        <f t="shared" si="1334"/>
        <v>0.3</v>
      </c>
      <c r="GF371" s="7">
        <f t="shared" si="1335"/>
        <v>0.7</v>
      </c>
      <c r="GG371">
        <f>1</f>
        <v>1</v>
      </c>
      <c r="GH371">
        <f t="shared" si="1336"/>
        <v>1</v>
      </c>
      <c r="GI371" t="str">
        <f t="shared" si="1337"/>
        <v/>
      </c>
      <c r="GJ371" t="str">
        <f t="shared" si="1338"/>
        <v/>
      </c>
      <c r="GK371" t="str">
        <f t="shared" si="1339"/>
        <v/>
      </c>
      <c r="GN371" t="str">
        <f t="shared" si="1340"/>
        <v/>
      </c>
      <c r="GO371" t="str">
        <f t="shared" si="1341"/>
        <v/>
      </c>
      <c r="GP371" t="str">
        <f t="shared" si="1342"/>
        <v/>
      </c>
      <c r="GQ371" t="str">
        <f t="shared" si="1343"/>
        <v/>
      </c>
      <c r="GR371" t="str">
        <f t="shared" si="1344"/>
        <v/>
      </c>
      <c r="GS371" t="str">
        <f t="shared" si="1345"/>
        <v/>
      </c>
      <c r="GT371" t="str">
        <f t="shared" si="1346"/>
        <v/>
      </c>
      <c r="GU371" t="e">
        <f>IF(#REF!="No",#REF!,"")</f>
        <v>#REF!</v>
      </c>
      <c r="GV371" t="str">
        <f t="shared" si="1347"/>
        <v/>
      </c>
      <c r="GW371" t="str">
        <f t="shared" si="1348"/>
        <v/>
      </c>
      <c r="GX371" t="str">
        <f t="shared" si="1349"/>
        <v/>
      </c>
      <c r="GY371" t="str">
        <f t="shared" si="1350"/>
        <v/>
      </c>
      <c r="GZ371" t="str">
        <f t="shared" si="1351"/>
        <v/>
      </c>
      <c r="HA371" t="str">
        <f t="shared" si="1352"/>
        <v/>
      </c>
      <c r="HB371" t="str">
        <f t="shared" si="1353"/>
        <v/>
      </c>
      <c r="HC371" t="str">
        <f t="shared" si="1354"/>
        <v/>
      </c>
      <c r="HD371" t="str">
        <f t="shared" si="1355"/>
        <v/>
      </c>
      <c r="HE371" t="str">
        <f t="shared" si="1356"/>
        <v/>
      </c>
      <c r="HF371" t="str">
        <f t="shared" si="1357"/>
        <v/>
      </c>
      <c r="HG371" t="str">
        <f t="shared" si="1358"/>
        <v/>
      </c>
      <c r="HH371" t="str">
        <f t="shared" si="1359"/>
        <v/>
      </c>
      <c r="HI371" t="str">
        <f t="shared" si="1360"/>
        <v/>
      </c>
      <c r="HJ371" t="str">
        <f t="shared" si="1361"/>
        <v/>
      </c>
      <c r="HK371" t="str">
        <f t="shared" si="1362"/>
        <v/>
      </c>
      <c r="HL371" t="str">
        <f t="shared" si="1363"/>
        <v/>
      </c>
      <c r="HM371" t="str">
        <f t="shared" si="1364"/>
        <v/>
      </c>
      <c r="HN371" t="str">
        <f t="shared" si="1365"/>
        <v/>
      </c>
      <c r="HO371" t="str">
        <f t="shared" si="1366"/>
        <v/>
      </c>
      <c r="HP371" t="str">
        <f t="shared" si="1367"/>
        <v/>
      </c>
      <c r="HQ371" t="e">
        <f>IF(#REF!="No",#REF!,"")</f>
        <v>#REF!</v>
      </c>
      <c r="HR371" t="e">
        <f>IF(#REF!="No",#REF!,"")</f>
        <v>#REF!</v>
      </c>
      <c r="HS371" t="str">
        <f t="shared" si="1368"/>
        <v/>
      </c>
      <c r="HT371" t="str">
        <f t="shared" si="1369"/>
        <v/>
      </c>
      <c r="HU371" t="str">
        <f t="shared" si="1370"/>
        <v/>
      </c>
      <c r="HV371" t="str">
        <f t="shared" si="1371"/>
        <v/>
      </c>
      <c r="HW371" t="str">
        <f t="shared" si="1372"/>
        <v/>
      </c>
      <c r="HX371" t="str">
        <f t="shared" si="1373"/>
        <v xml:space="preserve">¿El agente maneja correctamente las objeciones del cliente? </v>
      </c>
      <c r="HY371" t="str">
        <f t="shared" si="1374"/>
        <v/>
      </c>
      <c r="HZ371" t="str">
        <f t="shared" si="1375"/>
        <v xml:space="preserve">¿El agente solicita coordenadas cuando es necesario? </v>
      </c>
      <c r="IA371" t="str">
        <f t="shared" si="1376"/>
        <v/>
      </c>
      <c r="IB371" t="str">
        <f t="shared" si="1377"/>
        <v/>
      </c>
      <c r="IC371" t="str">
        <f t="shared" si="1378"/>
        <v/>
      </c>
      <c r="ID371" t="str">
        <f t="shared" si="1379"/>
        <v/>
      </c>
      <c r="IE371" t="str">
        <f t="shared" si="1380"/>
        <v/>
      </c>
      <c r="IF371" t="str">
        <f t="shared" si="1381"/>
        <v/>
      </c>
      <c r="IG371" t="str">
        <f t="shared" si="1382"/>
        <v/>
      </c>
      <c r="IH371" t="str">
        <f>A371&amp;" "&amp;F371&amp;" "&amp;Data[[#This Row],[mes]]</f>
        <v>Roberto Antonio Valdiviezo Batista Outbound jul-26</v>
      </c>
      <c r="II371">
        <f t="shared" si="1218"/>
        <v>1</v>
      </c>
      <c r="IJ371">
        <f t="shared" si="1383"/>
        <v>1</v>
      </c>
      <c r="IK371">
        <f>IF(Data[[#This Row],[Muestra Critica]]&gt;0,Data[[#This Row],[Muestra Critica]],"")</f>
        <v>1</v>
      </c>
      <c r="IL371">
        <f>IF(IK371="","",COUNTIF($IK$3:$IK787,IK371))</f>
        <v>397</v>
      </c>
      <c r="IM371">
        <f t="shared" si="1384"/>
        <v>0</v>
      </c>
      <c r="IN371" t="str">
        <f t="shared" si="1217"/>
        <v>jul-26</v>
      </c>
      <c r="IS371" t="str">
        <f ca="1">IFERROR(_xlfn.XLOOKUP(A:A,HC!B:B,HC!E:E,,0),0)</f>
        <v>&gt; 60 dias</v>
      </c>
    </row>
    <row r="372" spans="1:253" ht="15.5">
      <c r="A372" s="235" t="s">
        <v>321</v>
      </c>
      <c r="B372" s="235">
        <v>68846323</v>
      </c>
      <c r="C372" s="236">
        <v>46209</v>
      </c>
      <c r="D372" s="235" t="s">
        <v>441</v>
      </c>
      <c r="E372" s="205" t="s">
        <v>432</v>
      </c>
      <c r="F372" s="235" t="s">
        <v>32</v>
      </c>
      <c r="G372" s="235" t="s">
        <v>436</v>
      </c>
      <c r="H372" s="235" t="s">
        <v>530</v>
      </c>
      <c r="I372" s="237" t="s">
        <v>447</v>
      </c>
      <c r="J372" s="78" t="s">
        <v>33</v>
      </c>
      <c r="K372" s="78" t="s">
        <v>33</v>
      </c>
      <c r="L372" s="78" t="s">
        <v>33</v>
      </c>
      <c r="M372" s="78" t="s">
        <v>33</v>
      </c>
      <c r="N372" s="78" t="s">
        <v>33</v>
      </c>
      <c r="O372" s="78" t="s">
        <v>33</v>
      </c>
      <c r="P372" s="78" t="s">
        <v>33</v>
      </c>
      <c r="Q372" s="78" t="s">
        <v>33</v>
      </c>
      <c r="R372" s="78" t="s">
        <v>33</v>
      </c>
      <c r="S372" s="78" t="s">
        <v>33</v>
      </c>
      <c r="T372" s="78" t="s">
        <v>33</v>
      </c>
      <c r="U372" s="78" t="s">
        <v>33</v>
      </c>
      <c r="V372" s="78" t="s">
        <v>33</v>
      </c>
      <c r="W372" s="78" t="s">
        <v>33</v>
      </c>
      <c r="X372" s="78" t="s">
        <v>33</v>
      </c>
      <c r="Y372" t="s">
        <v>33</v>
      </c>
      <c r="Z372" t="s">
        <v>33</v>
      </c>
      <c r="AA372" t="s">
        <v>33</v>
      </c>
      <c r="AB372" t="s">
        <v>33</v>
      </c>
      <c r="AC372" t="s">
        <v>33</v>
      </c>
      <c r="AD372" t="s">
        <v>33</v>
      </c>
      <c r="AE372" t="s">
        <v>33</v>
      </c>
      <c r="AF372" t="s">
        <v>33</v>
      </c>
      <c r="AG372" t="s">
        <v>33</v>
      </c>
      <c r="AH372" t="s">
        <v>33</v>
      </c>
      <c r="AI372" t="s">
        <v>33</v>
      </c>
      <c r="AJ372" t="s">
        <v>33</v>
      </c>
      <c r="AK372" t="s">
        <v>33</v>
      </c>
      <c r="AL372" t="s">
        <v>33</v>
      </c>
      <c r="AM372" t="s">
        <v>33</v>
      </c>
      <c r="AN372" t="s">
        <v>33</v>
      </c>
      <c r="AO372" t="s">
        <v>33</v>
      </c>
      <c r="AP372" t="s">
        <v>33</v>
      </c>
      <c r="AQ372" s="169" t="s">
        <v>33</v>
      </c>
      <c r="AR372" t="s">
        <v>33</v>
      </c>
      <c r="AS372" t="s">
        <v>34</v>
      </c>
      <c r="AT372" t="s">
        <v>33</v>
      </c>
      <c r="AU372" t="s">
        <v>33</v>
      </c>
      <c r="AV372" t="s">
        <v>33</v>
      </c>
      <c r="AW372" t="s">
        <v>33</v>
      </c>
      <c r="AX372" t="s">
        <v>33</v>
      </c>
      <c r="AY372" t="s">
        <v>33</v>
      </c>
      <c r="AZ372" t="s">
        <v>33</v>
      </c>
      <c r="BA372" t="s">
        <v>33</v>
      </c>
      <c r="BB372" t="s">
        <v>33</v>
      </c>
      <c r="BC372" t="s">
        <v>33</v>
      </c>
      <c r="BD372" t="s">
        <v>33</v>
      </c>
      <c r="BE372" t="s">
        <v>33</v>
      </c>
      <c r="BF372" t="s">
        <v>33</v>
      </c>
      <c r="BH372" s="233" t="str">
        <f>Data[[#This Row],[Tipo de Muestra]]</f>
        <v>Critica</v>
      </c>
      <c r="BK372">
        <f t="shared" si="1219"/>
        <v>1</v>
      </c>
      <c r="BL372">
        <f t="shared" si="1220"/>
        <v>1</v>
      </c>
      <c r="BM372">
        <f t="shared" si="1221"/>
        <v>1</v>
      </c>
      <c r="BN372">
        <f t="shared" si="1222"/>
        <v>1</v>
      </c>
      <c r="BO372">
        <f t="shared" si="1223"/>
        <v>1</v>
      </c>
      <c r="BP372">
        <f t="shared" si="1224"/>
        <v>1</v>
      </c>
      <c r="BQ372">
        <f t="shared" si="1225"/>
        <v>1</v>
      </c>
      <c r="BR372">
        <f t="shared" si="1226"/>
        <v>1</v>
      </c>
      <c r="BS372">
        <f t="shared" si="1227"/>
        <v>1</v>
      </c>
      <c r="BT372">
        <f t="shared" si="1228"/>
        <v>1</v>
      </c>
      <c r="BU372">
        <f t="shared" si="1229"/>
        <v>1</v>
      </c>
      <c r="BV372">
        <f t="shared" si="1230"/>
        <v>1</v>
      </c>
      <c r="BW372">
        <f t="shared" si="1231"/>
        <v>1</v>
      </c>
      <c r="BX372">
        <f t="shared" si="1232"/>
        <v>1</v>
      </c>
      <c r="BY372">
        <f t="shared" si="1233"/>
        <v>1</v>
      </c>
      <c r="BZ372">
        <f t="shared" si="1234"/>
        <v>1</v>
      </c>
      <c r="CA372">
        <f t="shared" si="1235"/>
        <v>1</v>
      </c>
      <c r="CB372">
        <f t="shared" si="1236"/>
        <v>1</v>
      </c>
      <c r="CC372">
        <f t="shared" si="1237"/>
        <v>1</v>
      </c>
      <c r="CD372">
        <f t="shared" si="1238"/>
        <v>1</v>
      </c>
      <c r="CE372">
        <f t="shared" si="1239"/>
        <v>1</v>
      </c>
      <c r="CF372">
        <f t="shared" si="1240"/>
        <v>1</v>
      </c>
      <c r="CG372">
        <f t="shared" si="1241"/>
        <v>1</v>
      </c>
      <c r="CH372">
        <f t="shared" si="1242"/>
        <v>1</v>
      </c>
      <c r="CI372">
        <f t="shared" si="1243"/>
        <v>1</v>
      </c>
      <c r="CJ372">
        <f t="shared" si="1244"/>
        <v>1</v>
      </c>
      <c r="CK372">
        <f t="shared" si="1245"/>
        <v>1</v>
      </c>
      <c r="CL372">
        <f t="shared" si="1246"/>
        <v>1</v>
      </c>
      <c r="CM372">
        <f t="shared" si="1247"/>
        <v>1</v>
      </c>
      <c r="CN372">
        <f t="shared" si="1248"/>
        <v>1</v>
      </c>
      <c r="CO372">
        <f t="shared" si="1249"/>
        <v>1</v>
      </c>
      <c r="CP372">
        <f t="shared" si="1250"/>
        <v>1</v>
      </c>
      <c r="CQ372">
        <f t="shared" si="1251"/>
        <v>1</v>
      </c>
      <c r="CR372">
        <f t="shared" si="1252"/>
        <v>1</v>
      </c>
      <c r="CS372">
        <f t="shared" si="1253"/>
        <v>0</v>
      </c>
      <c r="CT372">
        <f t="shared" si="1254"/>
        <v>1</v>
      </c>
      <c r="CU372">
        <f t="shared" si="1255"/>
        <v>1</v>
      </c>
      <c r="CV372">
        <f t="shared" si="1256"/>
        <v>1</v>
      </c>
      <c r="CW372">
        <f t="shared" si="1257"/>
        <v>1</v>
      </c>
      <c r="CX372">
        <f t="shared" si="1258"/>
        <v>1</v>
      </c>
      <c r="CY372">
        <f t="shared" si="1259"/>
        <v>1</v>
      </c>
      <c r="CZ372">
        <f t="shared" si="1260"/>
        <v>1</v>
      </c>
      <c r="DA372">
        <f t="shared" si="1261"/>
        <v>1</v>
      </c>
      <c r="DB372">
        <f t="shared" si="1262"/>
        <v>1</v>
      </c>
      <c r="DC372">
        <f t="shared" si="1263"/>
        <v>1</v>
      </c>
      <c r="DD372">
        <f t="shared" si="1264"/>
        <v>1</v>
      </c>
      <c r="DE372">
        <f t="shared" si="1265"/>
        <v>1</v>
      </c>
      <c r="DF372">
        <f t="shared" si="1266"/>
        <v>1</v>
      </c>
      <c r="DG372">
        <f t="shared" si="1267"/>
        <v>1</v>
      </c>
      <c r="DH372" s="7">
        <f t="shared" si="1268"/>
        <v>0.15</v>
      </c>
      <c r="DI372" s="7">
        <f t="shared" si="1269"/>
        <v>0.15</v>
      </c>
      <c r="DJ372" s="7">
        <f t="shared" si="1270"/>
        <v>0.15</v>
      </c>
      <c r="DK372" s="7">
        <f t="shared" si="1271"/>
        <v>0.15</v>
      </c>
      <c r="DL372" s="7">
        <f t="shared" si="1272"/>
        <v>0.3</v>
      </c>
      <c r="DM372" s="7">
        <f t="shared" si="1273"/>
        <v>0.3</v>
      </c>
      <c r="DN372" s="7">
        <f t="shared" si="1274"/>
        <v>0.3</v>
      </c>
      <c r="DO372" s="7">
        <f t="shared" si="1275"/>
        <v>0.3</v>
      </c>
      <c r="DP372" s="7">
        <f>IF(MIN(Data[[#This Row],[¿El agente demuestra escucha activa durante la gestión?6]:[¿El agente parafrasea para confirmar entendimiento?9]])=0,0,30%)</f>
        <v>0.3</v>
      </c>
      <c r="DQ372" s="7">
        <f t="shared" si="1276"/>
        <v>0.3</v>
      </c>
      <c r="DR372" s="7">
        <f t="shared" si="1277"/>
        <v>0.3</v>
      </c>
      <c r="DS372" s="7">
        <f t="shared" si="1278"/>
        <v>0.3</v>
      </c>
      <c r="DT372" s="7">
        <f t="shared" si="1279"/>
        <v>0.3</v>
      </c>
      <c r="DU372" s="7">
        <f>IF(MIN(Data[[#This Row],[¿El agente adapta su comunicación al cliente?11]:[¿El agente utiliza el plural corporativo correctamente?14]])=0,0,30%)</f>
        <v>0.3</v>
      </c>
      <c r="DV372" s="7">
        <f t="shared" si="1280"/>
        <v>0.25</v>
      </c>
      <c r="DW372" s="7">
        <f t="shared" si="1281"/>
        <v>0.25</v>
      </c>
      <c r="DX372" s="7">
        <f t="shared" si="1282"/>
        <v>1</v>
      </c>
      <c r="DY372" s="7">
        <f t="shared" si="1283"/>
        <v>1</v>
      </c>
      <c r="DZ372" s="7">
        <f t="shared" si="1284"/>
        <v>1</v>
      </c>
      <c r="EA372" s="7">
        <f t="shared" si="1285"/>
        <v>1</v>
      </c>
      <c r="EB372" s="7">
        <f t="shared" si="1286"/>
        <v>1</v>
      </c>
      <c r="EC372" s="7">
        <f t="shared" si="1287"/>
        <v>1</v>
      </c>
      <c r="ED372" s="7">
        <f t="shared" si="1288"/>
        <v>1</v>
      </c>
      <c r="EE372" s="7">
        <f t="shared" si="1289"/>
        <v>1</v>
      </c>
      <c r="EF372" s="7">
        <f>IF(SUM(Data[[#This Row],[¿El agente presenta correctamente los beneficios del producto?23]:[¿El agente comunica beneficios emocionales al cliente?24]])=200%,100%,0%)</f>
        <v>1</v>
      </c>
      <c r="EG372" s="7">
        <f t="shared" si="1290"/>
        <v>1</v>
      </c>
      <c r="EH372" s="7">
        <f t="shared" si="1291"/>
        <v>1</v>
      </c>
      <c r="EI372" s="7">
        <f t="shared" si="1292"/>
        <v>1</v>
      </c>
      <c r="EJ372" s="7">
        <f t="shared" si="1293"/>
        <v>1</v>
      </c>
      <c r="EK372" s="7">
        <f t="shared" si="1294"/>
        <v>1</v>
      </c>
      <c r="EL372" s="7">
        <f>+Data[[#This Row],[¿El agente explica los términos y condiciones del servicio?28]]</f>
        <v>1</v>
      </c>
      <c r="EM372" s="7">
        <f t="shared" si="1295"/>
        <v>1</v>
      </c>
      <c r="EN372" s="7">
        <f>+Data[[#This Row],[¿El agente identifica correctamente la solicitud del cliente? 2]]</f>
        <v>1</v>
      </c>
      <c r="EO372" s="7">
        <f t="shared" si="1296"/>
        <v>1</v>
      </c>
      <c r="EP372" s="7">
        <f t="shared" si="1297"/>
        <v>1</v>
      </c>
      <c r="EQ372" s="7">
        <f t="shared" si="1298"/>
        <v>1</v>
      </c>
      <c r="ER372" s="7">
        <f t="shared" si="1299"/>
        <v>1</v>
      </c>
      <c r="ES372" s="7">
        <f t="shared" si="1300"/>
        <v>1</v>
      </c>
      <c r="ET372" s="7">
        <f t="shared" si="1301"/>
        <v>1</v>
      </c>
      <c r="EU372" s="7">
        <f t="shared" si="1302"/>
        <v>1</v>
      </c>
      <c r="EV372" s="7">
        <f t="shared" si="1303"/>
        <v>1</v>
      </c>
      <c r="EW372" s="7">
        <f t="shared" si="1304"/>
        <v>1</v>
      </c>
      <c r="EX372" s="7">
        <f t="shared" si="1305"/>
        <v>1</v>
      </c>
      <c r="EY372" s="7">
        <f t="shared" si="1306"/>
        <v>1</v>
      </c>
      <c r="EZ372" s="7">
        <f t="shared" si="1307"/>
        <v>1</v>
      </c>
      <c r="FA372" s="7">
        <f t="shared" si="1308"/>
        <v>1</v>
      </c>
      <c r="FB372" s="7">
        <f t="shared" si="1309"/>
        <v>1</v>
      </c>
      <c r="FC372" s="7">
        <f t="shared" si="1310"/>
        <v>1</v>
      </c>
      <c r="FD372" s="7">
        <f t="shared" si="1311"/>
        <v>1</v>
      </c>
      <c r="FE372" s="7">
        <f t="shared" si="1312"/>
        <v>0</v>
      </c>
      <c r="FF372" s="7">
        <f t="shared" si="1313"/>
        <v>1</v>
      </c>
      <c r="FG372" s="7">
        <f t="shared" si="1314"/>
        <v>1</v>
      </c>
      <c r="FH372" s="7">
        <f t="shared" si="1315"/>
        <v>1</v>
      </c>
      <c r="FI372" s="7">
        <f t="shared" si="1316"/>
        <v>1</v>
      </c>
      <c r="FJ372" s="7">
        <f t="shared" si="1317"/>
        <v>0</v>
      </c>
      <c r="FK372" s="7">
        <f t="shared" si="1318"/>
        <v>1</v>
      </c>
      <c r="FL372" s="7">
        <f>+Data[[#This Row],[¿El agente gestiona la oferta según la campaña vigente?48]]</f>
        <v>1</v>
      </c>
      <c r="FM372" s="7">
        <f t="shared" si="1319"/>
        <v>1</v>
      </c>
      <c r="FN372" s="7">
        <f t="shared" si="1320"/>
        <v>1</v>
      </c>
      <c r="FO372" s="7">
        <f t="shared" si="1321"/>
        <v>1</v>
      </c>
      <c r="FP372" s="7">
        <f t="shared" si="1322"/>
        <v>1</v>
      </c>
      <c r="FQ372" s="7">
        <f t="shared" si="1323"/>
        <v>1</v>
      </c>
      <c r="FR372" s="7">
        <f>+Data[[#This Row],[¿El agente registra correctamente todas las interacciones?52]]</f>
        <v>1</v>
      </c>
      <c r="FS372" s="7">
        <f t="shared" si="1324"/>
        <v>0</v>
      </c>
      <c r="FT372" s="7">
        <f t="shared" si="1325"/>
        <v>1</v>
      </c>
      <c r="FU372" s="7">
        <f>+Data[[#This Row],[¿El agente confirma la titularidad del cliente adecuadamente?53]]</f>
        <v>1</v>
      </c>
      <c r="FV372" s="242">
        <f t="shared" si="1326"/>
        <v>1</v>
      </c>
      <c r="FW372" s="242">
        <f t="shared" si="1327"/>
        <v>1</v>
      </c>
      <c r="FX372" s="7">
        <f t="shared" si="1328"/>
        <v>1</v>
      </c>
      <c r="FY372" s="242">
        <f t="shared" si="1329"/>
        <v>1</v>
      </c>
      <c r="FZ372" s="7">
        <f>+Data[[#This Row],[¿El agente evita compartir información sensible?56]]</f>
        <v>1</v>
      </c>
      <c r="GA372" s="7">
        <f t="shared" si="1330"/>
        <v>1</v>
      </c>
      <c r="GB372" s="7">
        <f t="shared" si="1331"/>
        <v>0.1</v>
      </c>
      <c r="GC372" s="7">
        <f t="shared" si="1332"/>
        <v>0.3</v>
      </c>
      <c r="GD372" s="234">
        <f t="shared" si="1333"/>
        <v>0</v>
      </c>
      <c r="GE372" s="234">
        <f t="shared" si="1334"/>
        <v>0.3</v>
      </c>
      <c r="GF372" s="7">
        <f t="shared" si="1335"/>
        <v>0.7</v>
      </c>
      <c r="GG372">
        <f>1</f>
        <v>1</v>
      </c>
      <c r="GH372">
        <f t="shared" si="1336"/>
        <v>1</v>
      </c>
      <c r="GI372" t="str">
        <f t="shared" si="1337"/>
        <v/>
      </c>
      <c r="GJ372" t="str">
        <f t="shared" si="1338"/>
        <v/>
      </c>
      <c r="GK372" t="str">
        <f t="shared" si="1339"/>
        <v/>
      </c>
      <c r="GN372" t="str">
        <f t="shared" si="1340"/>
        <v/>
      </c>
      <c r="GO372" t="str">
        <f t="shared" si="1341"/>
        <v/>
      </c>
      <c r="GP372" t="str">
        <f t="shared" si="1342"/>
        <v/>
      </c>
      <c r="GQ372" t="str">
        <f t="shared" si="1343"/>
        <v/>
      </c>
      <c r="GR372" t="str">
        <f t="shared" si="1344"/>
        <v/>
      </c>
      <c r="GS372" t="str">
        <f t="shared" si="1345"/>
        <v/>
      </c>
      <c r="GT372" t="str">
        <f t="shared" si="1346"/>
        <v/>
      </c>
      <c r="GU372" t="e">
        <f>IF(#REF!="No",#REF!,"")</f>
        <v>#REF!</v>
      </c>
      <c r="GV372" t="str">
        <f t="shared" si="1347"/>
        <v/>
      </c>
      <c r="GW372" t="str">
        <f t="shared" si="1348"/>
        <v/>
      </c>
      <c r="GX372" t="str">
        <f t="shared" si="1349"/>
        <v/>
      </c>
      <c r="GY372" t="str">
        <f t="shared" si="1350"/>
        <v/>
      </c>
      <c r="GZ372" t="str">
        <f t="shared" si="1351"/>
        <v/>
      </c>
      <c r="HA372" t="str">
        <f t="shared" si="1352"/>
        <v/>
      </c>
      <c r="HB372" t="str">
        <f t="shared" si="1353"/>
        <v/>
      </c>
      <c r="HC372" t="str">
        <f t="shared" si="1354"/>
        <v/>
      </c>
      <c r="HD372" t="str">
        <f t="shared" si="1355"/>
        <v/>
      </c>
      <c r="HE372" t="str">
        <f t="shared" si="1356"/>
        <v/>
      </c>
      <c r="HF372" t="str">
        <f t="shared" si="1357"/>
        <v/>
      </c>
      <c r="HG372" t="str">
        <f t="shared" si="1358"/>
        <v/>
      </c>
      <c r="HH372" t="str">
        <f t="shared" si="1359"/>
        <v/>
      </c>
      <c r="HI372" t="str">
        <f t="shared" si="1360"/>
        <v/>
      </c>
      <c r="HJ372" t="str">
        <f t="shared" si="1361"/>
        <v/>
      </c>
      <c r="HK372" t="str">
        <f t="shared" si="1362"/>
        <v/>
      </c>
      <c r="HL372" t="str">
        <f t="shared" si="1363"/>
        <v/>
      </c>
      <c r="HM372" t="str">
        <f t="shared" si="1364"/>
        <v/>
      </c>
      <c r="HN372" t="str">
        <f t="shared" si="1365"/>
        <v/>
      </c>
      <c r="HO372" t="str">
        <f t="shared" si="1366"/>
        <v/>
      </c>
      <c r="HP372" t="str">
        <f t="shared" si="1367"/>
        <v/>
      </c>
      <c r="HQ372" t="e">
        <f>IF(#REF!="No",#REF!,"")</f>
        <v>#REF!</v>
      </c>
      <c r="HR372" t="e">
        <f>IF(#REF!="No",#REF!,"")</f>
        <v>#REF!</v>
      </c>
      <c r="HS372" t="str">
        <f t="shared" si="1368"/>
        <v/>
      </c>
      <c r="HT372" t="str">
        <f t="shared" si="1369"/>
        <v xml:space="preserve">¿El agente realiza venta cruzada cuando corresponde? </v>
      </c>
      <c r="HU372" t="str">
        <f t="shared" si="1370"/>
        <v/>
      </c>
      <c r="HV372" t="str">
        <f t="shared" si="1371"/>
        <v/>
      </c>
      <c r="HW372" t="str">
        <f t="shared" si="1372"/>
        <v/>
      </c>
      <c r="HX372" t="str">
        <f t="shared" si="1373"/>
        <v/>
      </c>
      <c r="HY372" t="str">
        <f t="shared" si="1374"/>
        <v/>
      </c>
      <c r="HZ372" t="str">
        <f t="shared" si="1375"/>
        <v/>
      </c>
      <c r="IA372" t="str">
        <f t="shared" si="1376"/>
        <v/>
      </c>
      <c r="IB372" t="str">
        <f t="shared" si="1377"/>
        <v/>
      </c>
      <c r="IC372" t="str">
        <f t="shared" si="1378"/>
        <v/>
      </c>
      <c r="ID372" t="str">
        <f t="shared" si="1379"/>
        <v/>
      </c>
      <c r="IE372" t="str">
        <f t="shared" si="1380"/>
        <v/>
      </c>
      <c r="IF372" t="str">
        <f t="shared" si="1381"/>
        <v/>
      </c>
      <c r="IG372" t="str">
        <f t="shared" si="1382"/>
        <v/>
      </c>
      <c r="IH372" t="str">
        <f>A372&amp;" "&amp;F372&amp;" "&amp;Data[[#This Row],[mes]]</f>
        <v>Abdiel Josafat Espinosa Outbound jul-26</v>
      </c>
      <c r="II372">
        <f t="shared" si="1218"/>
        <v>1</v>
      </c>
      <c r="IJ372">
        <f t="shared" si="1383"/>
        <v>1</v>
      </c>
      <c r="IK372">
        <f>IF(Data[[#This Row],[Muestra Critica]]&gt;0,Data[[#This Row],[Muestra Critica]],"")</f>
        <v>1</v>
      </c>
      <c r="IL372">
        <f>IF(IK372="","",COUNTIF($IK$3:$IK788,IK372))</f>
        <v>397</v>
      </c>
      <c r="IM372">
        <f t="shared" si="1384"/>
        <v>0</v>
      </c>
      <c r="IN372" t="str">
        <f t="shared" si="1217"/>
        <v>jul-26</v>
      </c>
      <c r="IS372" t="str">
        <f ca="1">IFERROR(_xlfn.XLOOKUP(A:A,HC!B:B,HC!E:E,,0),0)</f>
        <v>&gt; 60 dias</v>
      </c>
    </row>
    <row r="373" spans="1:253" ht="15.5">
      <c r="A373" s="235" t="s">
        <v>322</v>
      </c>
      <c r="B373" s="235">
        <v>69896015</v>
      </c>
      <c r="C373" s="236">
        <v>46209</v>
      </c>
      <c r="D373" s="235" t="s">
        <v>441</v>
      </c>
      <c r="E373" s="205" t="s">
        <v>432</v>
      </c>
      <c r="F373" s="235" t="s">
        <v>32</v>
      </c>
      <c r="G373" s="235" t="s">
        <v>436</v>
      </c>
      <c r="H373" s="235" t="s">
        <v>530</v>
      </c>
      <c r="I373" s="237" t="s">
        <v>447</v>
      </c>
      <c r="J373" s="78" t="s">
        <v>33</v>
      </c>
      <c r="K373" s="78" t="s">
        <v>33</v>
      </c>
      <c r="L373" s="78" t="s">
        <v>33</v>
      </c>
      <c r="M373" s="78" t="s">
        <v>33</v>
      </c>
      <c r="N373" s="78" t="s">
        <v>33</v>
      </c>
      <c r="O373" s="78" t="s">
        <v>33</v>
      </c>
      <c r="P373" s="78" t="s">
        <v>33</v>
      </c>
      <c r="Q373" s="78" t="s">
        <v>33</v>
      </c>
      <c r="R373" s="78" t="s">
        <v>33</v>
      </c>
      <c r="S373" s="78" t="s">
        <v>33</v>
      </c>
      <c r="T373" s="78" t="s">
        <v>33</v>
      </c>
      <c r="U373" s="78" t="s">
        <v>33</v>
      </c>
      <c r="V373" s="78" t="s">
        <v>33</v>
      </c>
      <c r="W373" s="78" t="s">
        <v>33</v>
      </c>
      <c r="X373" s="78" t="s">
        <v>33</v>
      </c>
      <c r="Y373" t="s">
        <v>33</v>
      </c>
      <c r="Z373" t="s">
        <v>33</v>
      </c>
      <c r="AA373" t="s">
        <v>33</v>
      </c>
      <c r="AB373" t="s">
        <v>33</v>
      </c>
      <c r="AC373" t="s">
        <v>33</v>
      </c>
      <c r="AD373" t="s">
        <v>33</v>
      </c>
      <c r="AE373" t="s">
        <v>33</v>
      </c>
      <c r="AF373" t="s">
        <v>33</v>
      </c>
      <c r="AG373" t="s">
        <v>33</v>
      </c>
      <c r="AH373" t="s">
        <v>33</v>
      </c>
      <c r="AI373" t="s">
        <v>33</v>
      </c>
      <c r="AJ373" t="s">
        <v>33</v>
      </c>
      <c r="AK373" t="s">
        <v>33</v>
      </c>
      <c r="AL373" t="s">
        <v>33</v>
      </c>
      <c r="AM373" t="s">
        <v>33</v>
      </c>
      <c r="AN373" t="s">
        <v>33</v>
      </c>
      <c r="AO373" t="s">
        <v>33</v>
      </c>
      <c r="AP373" t="s">
        <v>33</v>
      </c>
      <c r="AQ373" s="169" t="s">
        <v>33</v>
      </c>
      <c r="AR373" t="s">
        <v>33</v>
      </c>
      <c r="AS373" t="s">
        <v>34</v>
      </c>
      <c r="AT373" t="s">
        <v>33</v>
      </c>
      <c r="AU373" t="s">
        <v>33</v>
      </c>
      <c r="AV373" t="s">
        <v>33</v>
      </c>
      <c r="AW373" t="s">
        <v>33</v>
      </c>
      <c r="AX373" t="s">
        <v>33</v>
      </c>
      <c r="AY373" t="s">
        <v>33</v>
      </c>
      <c r="AZ373" t="s">
        <v>33</v>
      </c>
      <c r="BA373" t="s">
        <v>33</v>
      </c>
      <c r="BB373" t="s">
        <v>33</v>
      </c>
      <c r="BC373" t="s">
        <v>33</v>
      </c>
      <c r="BD373" t="s">
        <v>33</v>
      </c>
      <c r="BE373" t="s">
        <v>33</v>
      </c>
      <c r="BF373" t="s">
        <v>33</v>
      </c>
      <c r="BH373" s="233" t="str">
        <f>Data[[#This Row],[Tipo de Muestra]]</f>
        <v>Critica</v>
      </c>
      <c r="BK373">
        <f t="shared" si="1219"/>
        <v>1</v>
      </c>
      <c r="BL373">
        <f t="shared" si="1220"/>
        <v>1</v>
      </c>
      <c r="BM373">
        <f t="shared" si="1221"/>
        <v>1</v>
      </c>
      <c r="BN373">
        <f t="shared" si="1222"/>
        <v>1</v>
      </c>
      <c r="BO373">
        <f t="shared" si="1223"/>
        <v>1</v>
      </c>
      <c r="BP373">
        <f t="shared" si="1224"/>
        <v>1</v>
      </c>
      <c r="BQ373">
        <f t="shared" si="1225"/>
        <v>1</v>
      </c>
      <c r="BR373">
        <f t="shared" si="1226"/>
        <v>1</v>
      </c>
      <c r="BS373">
        <f t="shared" si="1227"/>
        <v>1</v>
      </c>
      <c r="BT373">
        <f t="shared" si="1228"/>
        <v>1</v>
      </c>
      <c r="BU373">
        <f t="shared" si="1229"/>
        <v>1</v>
      </c>
      <c r="BV373">
        <f t="shared" si="1230"/>
        <v>1</v>
      </c>
      <c r="BW373">
        <f t="shared" si="1231"/>
        <v>1</v>
      </c>
      <c r="BX373">
        <f t="shared" si="1232"/>
        <v>1</v>
      </c>
      <c r="BY373">
        <f t="shared" si="1233"/>
        <v>1</v>
      </c>
      <c r="BZ373">
        <f t="shared" si="1234"/>
        <v>1</v>
      </c>
      <c r="CA373">
        <f t="shared" si="1235"/>
        <v>1</v>
      </c>
      <c r="CB373">
        <f t="shared" si="1236"/>
        <v>1</v>
      </c>
      <c r="CC373">
        <f t="shared" si="1237"/>
        <v>1</v>
      </c>
      <c r="CD373">
        <f t="shared" si="1238"/>
        <v>1</v>
      </c>
      <c r="CE373">
        <f t="shared" si="1239"/>
        <v>1</v>
      </c>
      <c r="CF373">
        <f t="shared" si="1240"/>
        <v>1</v>
      </c>
      <c r="CG373">
        <f t="shared" si="1241"/>
        <v>1</v>
      </c>
      <c r="CH373">
        <f t="shared" si="1242"/>
        <v>1</v>
      </c>
      <c r="CI373">
        <f t="shared" si="1243"/>
        <v>1</v>
      </c>
      <c r="CJ373">
        <f t="shared" si="1244"/>
        <v>1</v>
      </c>
      <c r="CK373">
        <f t="shared" si="1245"/>
        <v>1</v>
      </c>
      <c r="CL373">
        <f t="shared" si="1246"/>
        <v>1</v>
      </c>
      <c r="CM373">
        <f t="shared" si="1247"/>
        <v>1</v>
      </c>
      <c r="CN373">
        <f t="shared" si="1248"/>
        <v>1</v>
      </c>
      <c r="CO373">
        <f t="shared" si="1249"/>
        <v>1</v>
      </c>
      <c r="CP373">
        <f t="shared" si="1250"/>
        <v>1</v>
      </c>
      <c r="CQ373">
        <f t="shared" si="1251"/>
        <v>1</v>
      </c>
      <c r="CR373">
        <f t="shared" si="1252"/>
        <v>1</v>
      </c>
      <c r="CS373">
        <f t="shared" si="1253"/>
        <v>0</v>
      </c>
      <c r="CT373">
        <f t="shared" si="1254"/>
        <v>1</v>
      </c>
      <c r="CU373">
        <f t="shared" si="1255"/>
        <v>1</v>
      </c>
      <c r="CV373">
        <f t="shared" si="1256"/>
        <v>1</v>
      </c>
      <c r="CW373">
        <f t="shared" si="1257"/>
        <v>1</v>
      </c>
      <c r="CX373">
        <f t="shared" si="1258"/>
        <v>1</v>
      </c>
      <c r="CY373">
        <f t="shared" si="1259"/>
        <v>1</v>
      </c>
      <c r="CZ373">
        <f t="shared" si="1260"/>
        <v>1</v>
      </c>
      <c r="DA373">
        <f t="shared" si="1261"/>
        <v>1</v>
      </c>
      <c r="DB373">
        <f t="shared" si="1262"/>
        <v>1</v>
      </c>
      <c r="DC373">
        <f t="shared" si="1263"/>
        <v>1</v>
      </c>
      <c r="DD373">
        <f t="shared" si="1264"/>
        <v>1</v>
      </c>
      <c r="DE373">
        <f t="shared" si="1265"/>
        <v>1</v>
      </c>
      <c r="DF373">
        <f t="shared" si="1266"/>
        <v>1</v>
      </c>
      <c r="DG373">
        <f t="shared" si="1267"/>
        <v>1</v>
      </c>
      <c r="DH373" s="7">
        <f t="shared" si="1268"/>
        <v>0.15</v>
      </c>
      <c r="DI373" s="7">
        <f t="shared" si="1269"/>
        <v>0.15</v>
      </c>
      <c r="DJ373" s="7">
        <f t="shared" si="1270"/>
        <v>0.15</v>
      </c>
      <c r="DK373" s="7">
        <f t="shared" si="1271"/>
        <v>0.15</v>
      </c>
      <c r="DL373" s="7">
        <f t="shared" si="1272"/>
        <v>0.3</v>
      </c>
      <c r="DM373" s="7">
        <f t="shared" si="1273"/>
        <v>0.3</v>
      </c>
      <c r="DN373" s="7">
        <f t="shared" si="1274"/>
        <v>0.3</v>
      </c>
      <c r="DO373" s="7">
        <f t="shared" si="1275"/>
        <v>0.3</v>
      </c>
      <c r="DP373" s="7">
        <f>IF(MIN(Data[[#This Row],[¿El agente demuestra escucha activa durante la gestión?6]:[¿El agente parafrasea para confirmar entendimiento?9]])=0,0,30%)</f>
        <v>0.3</v>
      </c>
      <c r="DQ373" s="7">
        <f t="shared" si="1276"/>
        <v>0.3</v>
      </c>
      <c r="DR373" s="7">
        <f t="shared" si="1277"/>
        <v>0.3</v>
      </c>
      <c r="DS373" s="7">
        <f t="shared" si="1278"/>
        <v>0.3</v>
      </c>
      <c r="DT373" s="7">
        <f t="shared" si="1279"/>
        <v>0.3</v>
      </c>
      <c r="DU373" s="7">
        <f>IF(MIN(Data[[#This Row],[¿El agente adapta su comunicación al cliente?11]:[¿El agente utiliza el plural corporativo correctamente?14]])=0,0,30%)</f>
        <v>0.3</v>
      </c>
      <c r="DV373" s="7">
        <f t="shared" si="1280"/>
        <v>0.25</v>
      </c>
      <c r="DW373" s="7">
        <f t="shared" si="1281"/>
        <v>0.25</v>
      </c>
      <c r="DX373" s="7">
        <f t="shared" si="1282"/>
        <v>1</v>
      </c>
      <c r="DY373" s="7">
        <f t="shared" si="1283"/>
        <v>1</v>
      </c>
      <c r="DZ373" s="7">
        <f t="shared" si="1284"/>
        <v>1</v>
      </c>
      <c r="EA373" s="7">
        <f t="shared" si="1285"/>
        <v>1</v>
      </c>
      <c r="EB373" s="7">
        <f t="shared" si="1286"/>
        <v>1</v>
      </c>
      <c r="EC373" s="7">
        <f t="shared" si="1287"/>
        <v>1</v>
      </c>
      <c r="ED373" s="7">
        <f t="shared" si="1288"/>
        <v>1</v>
      </c>
      <c r="EE373" s="7">
        <f t="shared" si="1289"/>
        <v>1</v>
      </c>
      <c r="EF373" s="7">
        <f>IF(SUM(Data[[#This Row],[¿El agente presenta correctamente los beneficios del producto?23]:[¿El agente comunica beneficios emocionales al cliente?24]])=200%,100%,0%)</f>
        <v>1</v>
      </c>
      <c r="EG373" s="7">
        <f t="shared" si="1290"/>
        <v>1</v>
      </c>
      <c r="EH373" s="7">
        <f t="shared" si="1291"/>
        <v>1</v>
      </c>
      <c r="EI373" s="7">
        <f t="shared" si="1292"/>
        <v>1</v>
      </c>
      <c r="EJ373" s="7">
        <f t="shared" si="1293"/>
        <v>1</v>
      </c>
      <c r="EK373" s="7">
        <f t="shared" si="1294"/>
        <v>1</v>
      </c>
      <c r="EL373" s="7">
        <f>+Data[[#This Row],[¿El agente explica los términos y condiciones del servicio?28]]</f>
        <v>1</v>
      </c>
      <c r="EM373" s="7">
        <f t="shared" si="1295"/>
        <v>1</v>
      </c>
      <c r="EN373" s="7">
        <f>+Data[[#This Row],[¿El agente identifica correctamente la solicitud del cliente? 2]]</f>
        <v>1</v>
      </c>
      <c r="EO373" s="7">
        <f t="shared" si="1296"/>
        <v>1</v>
      </c>
      <c r="EP373" s="7">
        <f t="shared" si="1297"/>
        <v>1</v>
      </c>
      <c r="EQ373" s="7">
        <f t="shared" si="1298"/>
        <v>1</v>
      </c>
      <c r="ER373" s="7">
        <f t="shared" si="1299"/>
        <v>1</v>
      </c>
      <c r="ES373" s="7">
        <f t="shared" si="1300"/>
        <v>1</v>
      </c>
      <c r="ET373" s="7">
        <f t="shared" si="1301"/>
        <v>1</v>
      </c>
      <c r="EU373" s="7">
        <f t="shared" si="1302"/>
        <v>1</v>
      </c>
      <c r="EV373" s="7">
        <f t="shared" si="1303"/>
        <v>1</v>
      </c>
      <c r="EW373" s="7">
        <f t="shared" si="1304"/>
        <v>1</v>
      </c>
      <c r="EX373" s="7">
        <f t="shared" si="1305"/>
        <v>1</v>
      </c>
      <c r="EY373" s="7">
        <f t="shared" si="1306"/>
        <v>1</v>
      </c>
      <c r="EZ373" s="7">
        <f t="shared" si="1307"/>
        <v>1</v>
      </c>
      <c r="FA373" s="7">
        <f t="shared" si="1308"/>
        <v>1</v>
      </c>
      <c r="FB373" s="7">
        <f t="shared" si="1309"/>
        <v>1</v>
      </c>
      <c r="FC373" s="7">
        <f t="shared" si="1310"/>
        <v>1</v>
      </c>
      <c r="FD373" s="7">
        <f t="shared" si="1311"/>
        <v>1</v>
      </c>
      <c r="FE373" s="7">
        <f t="shared" si="1312"/>
        <v>0</v>
      </c>
      <c r="FF373" s="7">
        <f t="shared" si="1313"/>
        <v>1</v>
      </c>
      <c r="FG373" s="7">
        <f t="shared" si="1314"/>
        <v>1</v>
      </c>
      <c r="FH373" s="7">
        <f t="shared" si="1315"/>
        <v>1</v>
      </c>
      <c r="FI373" s="7">
        <f t="shared" si="1316"/>
        <v>1</v>
      </c>
      <c r="FJ373" s="7">
        <f t="shared" si="1317"/>
        <v>0</v>
      </c>
      <c r="FK373" s="7">
        <f t="shared" si="1318"/>
        <v>1</v>
      </c>
      <c r="FL373" s="7">
        <f>+Data[[#This Row],[¿El agente gestiona la oferta según la campaña vigente?48]]</f>
        <v>1</v>
      </c>
      <c r="FM373" s="7">
        <f t="shared" si="1319"/>
        <v>1</v>
      </c>
      <c r="FN373" s="7">
        <f t="shared" si="1320"/>
        <v>1</v>
      </c>
      <c r="FO373" s="7">
        <f t="shared" si="1321"/>
        <v>1</v>
      </c>
      <c r="FP373" s="7">
        <f t="shared" si="1322"/>
        <v>1</v>
      </c>
      <c r="FQ373" s="7">
        <f t="shared" si="1323"/>
        <v>1</v>
      </c>
      <c r="FR373" s="7">
        <f>+Data[[#This Row],[¿El agente registra correctamente todas las interacciones?52]]</f>
        <v>1</v>
      </c>
      <c r="FS373" s="7">
        <f t="shared" si="1324"/>
        <v>0</v>
      </c>
      <c r="FT373" s="7">
        <f t="shared" si="1325"/>
        <v>1</v>
      </c>
      <c r="FU373" s="7">
        <f>+Data[[#This Row],[¿El agente confirma la titularidad del cliente adecuadamente?53]]</f>
        <v>1</v>
      </c>
      <c r="FV373" s="242">
        <f t="shared" si="1326"/>
        <v>1</v>
      </c>
      <c r="FW373" s="242">
        <f t="shared" si="1327"/>
        <v>1</v>
      </c>
      <c r="FX373" s="7">
        <f t="shared" si="1328"/>
        <v>1</v>
      </c>
      <c r="FY373" s="242">
        <f t="shared" si="1329"/>
        <v>1</v>
      </c>
      <c r="FZ373" s="7">
        <f>+Data[[#This Row],[¿El agente evita compartir información sensible?56]]</f>
        <v>1</v>
      </c>
      <c r="GA373" s="7">
        <f t="shared" si="1330"/>
        <v>1</v>
      </c>
      <c r="GB373" s="7">
        <f t="shared" si="1331"/>
        <v>0.1</v>
      </c>
      <c r="GC373" s="7">
        <f t="shared" si="1332"/>
        <v>0.3</v>
      </c>
      <c r="GD373" s="234">
        <f t="shared" si="1333"/>
        <v>0</v>
      </c>
      <c r="GE373" s="234">
        <f t="shared" si="1334"/>
        <v>0.3</v>
      </c>
      <c r="GF373" s="7">
        <f t="shared" si="1335"/>
        <v>0.7</v>
      </c>
      <c r="GG373">
        <f>1</f>
        <v>1</v>
      </c>
      <c r="GH373">
        <f t="shared" si="1336"/>
        <v>1</v>
      </c>
      <c r="GI373" t="str">
        <f t="shared" si="1337"/>
        <v/>
      </c>
      <c r="GJ373" t="str">
        <f t="shared" si="1338"/>
        <v/>
      </c>
      <c r="GK373" t="str">
        <f t="shared" si="1339"/>
        <v/>
      </c>
      <c r="GN373" t="str">
        <f t="shared" si="1340"/>
        <v/>
      </c>
      <c r="GO373" t="str">
        <f t="shared" si="1341"/>
        <v/>
      </c>
      <c r="GP373" t="str">
        <f t="shared" si="1342"/>
        <v/>
      </c>
      <c r="GQ373" t="str">
        <f t="shared" si="1343"/>
        <v/>
      </c>
      <c r="GR373" t="str">
        <f t="shared" si="1344"/>
        <v/>
      </c>
      <c r="GS373" t="str">
        <f t="shared" si="1345"/>
        <v/>
      </c>
      <c r="GT373" t="str">
        <f t="shared" si="1346"/>
        <v/>
      </c>
      <c r="GU373" t="e">
        <f>IF(#REF!="No",#REF!,"")</f>
        <v>#REF!</v>
      </c>
      <c r="GV373" t="str">
        <f t="shared" si="1347"/>
        <v/>
      </c>
      <c r="GW373" t="str">
        <f t="shared" si="1348"/>
        <v/>
      </c>
      <c r="GX373" t="str">
        <f t="shared" si="1349"/>
        <v/>
      </c>
      <c r="GY373" t="str">
        <f t="shared" si="1350"/>
        <v/>
      </c>
      <c r="GZ373" t="str">
        <f t="shared" si="1351"/>
        <v/>
      </c>
      <c r="HA373" t="str">
        <f t="shared" si="1352"/>
        <v/>
      </c>
      <c r="HB373" t="str">
        <f t="shared" si="1353"/>
        <v/>
      </c>
      <c r="HC373" t="str">
        <f t="shared" si="1354"/>
        <v/>
      </c>
      <c r="HD373" t="str">
        <f t="shared" si="1355"/>
        <v/>
      </c>
      <c r="HE373" t="str">
        <f t="shared" si="1356"/>
        <v/>
      </c>
      <c r="HF373" t="str">
        <f t="shared" si="1357"/>
        <v/>
      </c>
      <c r="HG373" t="str">
        <f t="shared" si="1358"/>
        <v/>
      </c>
      <c r="HH373" t="str">
        <f t="shared" si="1359"/>
        <v/>
      </c>
      <c r="HI373" t="str">
        <f t="shared" si="1360"/>
        <v/>
      </c>
      <c r="HJ373" t="str">
        <f t="shared" si="1361"/>
        <v/>
      </c>
      <c r="HK373" t="str">
        <f t="shared" si="1362"/>
        <v/>
      </c>
      <c r="HL373" t="str">
        <f t="shared" si="1363"/>
        <v/>
      </c>
      <c r="HM373" t="str">
        <f t="shared" si="1364"/>
        <v/>
      </c>
      <c r="HN373" t="str">
        <f t="shared" si="1365"/>
        <v/>
      </c>
      <c r="HO373" t="str">
        <f t="shared" si="1366"/>
        <v/>
      </c>
      <c r="HP373" t="str">
        <f t="shared" si="1367"/>
        <v/>
      </c>
      <c r="HQ373" t="e">
        <f>IF(#REF!="No",#REF!,"")</f>
        <v>#REF!</v>
      </c>
      <c r="HR373" t="e">
        <f>IF(#REF!="No",#REF!,"")</f>
        <v>#REF!</v>
      </c>
      <c r="HS373" t="str">
        <f t="shared" si="1368"/>
        <v/>
      </c>
      <c r="HT373" t="str">
        <f t="shared" si="1369"/>
        <v xml:space="preserve">¿El agente realiza venta cruzada cuando corresponde? </v>
      </c>
      <c r="HU373" t="str">
        <f t="shared" si="1370"/>
        <v/>
      </c>
      <c r="HV373" t="str">
        <f t="shared" si="1371"/>
        <v/>
      </c>
      <c r="HW373" t="str">
        <f t="shared" si="1372"/>
        <v/>
      </c>
      <c r="HX373" t="str">
        <f t="shared" si="1373"/>
        <v/>
      </c>
      <c r="HY373" t="str">
        <f t="shared" si="1374"/>
        <v/>
      </c>
      <c r="HZ373" t="str">
        <f t="shared" si="1375"/>
        <v/>
      </c>
      <c r="IA373" t="str">
        <f t="shared" si="1376"/>
        <v/>
      </c>
      <c r="IB373" t="str">
        <f t="shared" si="1377"/>
        <v/>
      </c>
      <c r="IC373" t="str">
        <f t="shared" si="1378"/>
        <v/>
      </c>
      <c r="ID373" t="str">
        <f t="shared" si="1379"/>
        <v/>
      </c>
      <c r="IE373" t="str">
        <f t="shared" si="1380"/>
        <v/>
      </c>
      <c r="IF373" t="str">
        <f t="shared" si="1381"/>
        <v/>
      </c>
      <c r="IG373" t="str">
        <f t="shared" si="1382"/>
        <v/>
      </c>
      <c r="IH373" t="str">
        <f>A373&amp;" "&amp;F373&amp;" "&amp;Data[[#This Row],[mes]]</f>
        <v>Gustavo De Jesús Carrión Peréz Outbound jul-26</v>
      </c>
      <c r="II373">
        <f t="shared" ref="II373:II404" si="1385">COUNTIF($IH372:$IH789,IH373)</f>
        <v>1</v>
      </c>
      <c r="IJ373">
        <f t="shared" si="1383"/>
        <v>1</v>
      </c>
      <c r="IK373">
        <f>IF(Data[[#This Row],[Muestra Critica]]&gt;0,Data[[#This Row],[Muestra Critica]],"")</f>
        <v>1</v>
      </c>
      <c r="IL373">
        <f>IF(IK373="","",COUNTIF($IK$3:$IK789,IK373))</f>
        <v>397</v>
      </c>
      <c r="IM373">
        <f t="shared" si="1384"/>
        <v>0</v>
      </c>
      <c r="IN373" t="str">
        <f t="shared" si="1217"/>
        <v>jul-26</v>
      </c>
      <c r="IS373" t="str">
        <f ca="1">IFERROR(_xlfn.XLOOKUP(A:A,HC!B:B,HC!E:E,,0),0)</f>
        <v>&gt; 60 dias</v>
      </c>
    </row>
    <row r="374" spans="1:253" ht="15.5">
      <c r="A374" s="235" t="s">
        <v>323</v>
      </c>
      <c r="B374" s="235">
        <v>66710469</v>
      </c>
      <c r="C374" s="236">
        <v>46209</v>
      </c>
      <c r="D374" s="235" t="s">
        <v>449</v>
      </c>
      <c r="E374" s="205" t="s">
        <v>434</v>
      </c>
      <c r="F374" s="235" t="s">
        <v>32</v>
      </c>
      <c r="G374" s="235" t="s">
        <v>436</v>
      </c>
      <c r="H374" s="235" t="s">
        <v>530</v>
      </c>
      <c r="I374" s="237" t="s">
        <v>447</v>
      </c>
      <c r="J374" s="78" t="s">
        <v>33</v>
      </c>
      <c r="K374" s="78" t="s">
        <v>33</v>
      </c>
      <c r="L374" s="78" t="s">
        <v>33</v>
      </c>
      <c r="M374" s="78" t="s">
        <v>33</v>
      </c>
      <c r="N374" s="78" t="s">
        <v>33</v>
      </c>
      <c r="O374" s="78" t="s">
        <v>33</v>
      </c>
      <c r="P374" s="78" t="s">
        <v>33</v>
      </c>
      <c r="Q374" s="78" t="s">
        <v>33</v>
      </c>
      <c r="R374" s="78" t="s">
        <v>33</v>
      </c>
      <c r="S374" s="78" t="s">
        <v>33</v>
      </c>
      <c r="T374" s="78" t="s">
        <v>33</v>
      </c>
      <c r="U374" s="78" t="s">
        <v>33</v>
      </c>
      <c r="V374" s="78" t="s">
        <v>33</v>
      </c>
      <c r="W374" s="78" t="s">
        <v>33</v>
      </c>
      <c r="X374" s="78" t="s">
        <v>33</v>
      </c>
      <c r="Y374" t="s">
        <v>33</v>
      </c>
      <c r="Z374" t="s">
        <v>33</v>
      </c>
      <c r="AA374" t="s">
        <v>33</v>
      </c>
      <c r="AB374" t="s">
        <v>33</v>
      </c>
      <c r="AC374" t="s">
        <v>33</v>
      </c>
      <c r="AD374" t="s">
        <v>33</v>
      </c>
      <c r="AE374" t="s">
        <v>33</v>
      </c>
      <c r="AF374" t="s">
        <v>33</v>
      </c>
      <c r="AG374" t="s">
        <v>33</v>
      </c>
      <c r="AH374" t="s">
        <v>33</v>
      </c>
      <c r="AI374" t="s">
        <v>33</v>
      </c>
      <c r="AJ374" t="s">
        <v>33</v>
      </c>
      <c r="AK374" t="s">
        <v>33</v>
      </c>
      <c r="AL374" t="s">
        <v>33</v>
      </c>
      <c r="AM374" t="s">
        <v>33</v>
      </c>
      <c r="AN374" t="s">
        <v>33</v>
      </c>
      <c r="AO374" t="s">
        <v>33</v>
      </c>
      <c r="AP374" t="s">
        <v>33</v>
      </c>
      <c r="AQ374" s="169" t="s">
        <v>33</v>
      </c>
      <c r="AR374" t="s">
        <v>33</v>
      </c>
      <c r="AS374" t="s">
        <v>33</v>
      </c>
      <c r="AT374" t="s">
        <v>33</v>
      </c>
      <c r="AU374" t="s">
        <v>33</v>
      </c>
      <c r="AV374" t="s">
        <v>33</v>
      </c>
      <c r="AW374" t="s">
        <v>34</v>
      </c>
      <c r="AX374" t="s">
        <v>33</v>
      </c>
      <c r="AY374" t="s">
        <v>34</v>
      </c>
      <c r="AZ374" t="s">
        <v>33</v>
      </c>
      <c r="BA374" t="s">
        <v>33</v>
      </c>
      <c r="BB374" t="s">
        <v>33</v>
      </c>
      <c r="BC374" t="s">
        <v>33</v>
      </c>
      <c r="BD374" t="s">
        <v>33</v>
      </c>
      <c r="BE374" t="s">
        <v>33</v>
      </c>
      <c r="BF374" t="s">
        <v>33</v>
      </c>
      <c r="BH374" s="233" t="str">
        <f>Data[[#This Row],[Tipo de Muestra]]</f>
        <v>Critica</v>
      </c>
      <c r="BK374">
        <f t="shared" si="1219"/>
        <v>1</v>
      </c>
      <c r="BL374">
        <f t="shared" si="1220"/>
        <v>1</v>
      </c>
      <c r="BM374">
        <f t="shared" si="1221"/>
        <v>1</v>
      </c>
      <c r="BN374">
        <f t="shared" si="1222"/>
        <v>1</v>
      </c>
      <c r="BO374">
        <f t="shared" si="1223"/>
        <v>1</v>
      </c>
      <c r="BP374">
        <f t="shared" si="1224"/>
        <v>1</v>
      </c>
      <c r="BQ374">
        <f t="shared" si="1225"/>
        <v>1</v>
      </c>
      <c r="BR374">
        <f t="shared" si="1226"/>
        <v>1</v>
      </c>
      <c r="BS374">
        <f t="shared" si="1227"/>
        <v>1</v>
      </c>
      <c r="BT374">
        <f t="shared" si="1228"/>
        <v>1</v>
      </c>
      <c r="BU374">
        <f t="shared" si="1229"/>
        <v>1</v>
      </c>
      <c r="BV374">
        <f t="shared" si="1230"/>
        <v>1</v>
      </c>
      <c r="BW374">
        <f t="shared" si="1231"/>
        <v>1</v>
      </c>
      <c r="BX374">
        <f t="shared" si="1232"/>
        <v>1</v>
      </c>
      <c r="BY374">
        <f t="shared" si="1233"/>
        <v>1</v>
      </c>
      <c r="BZ374">
        <f t="shared" si="1234"/>
        <v>1</v>
      </c>
      <c r="CA374">
        <f t="shared" si="1235"/>
        <v>1</v>
      </c>
      <c r="CB374">
        <f t="shared" si="1236"/>
        <v>1</v>
      </c>
      <c r="CC374">
        <f t="shared" si="1237"/>
        <v>1</v>
      </c>
      <c r="CD374">
        <f t="shared" si="1238"/>
        <v>1</v>
      </c>
      <c r="CE374">
        <f t="shared" si="1239"/>
        <v>1</v>
      </c>
      <c r="CF374">
        <f t="shared" si="1240"/>
        <v>1</v>
      </c>
      <c r="CG374">
        <f t="shared" si="1241"/>
        <v>1</v>
      </c>
      <c r="CH374">
        <f t="shared" si="1242"/>
        <v>1</v>
      </c>
      <c r="CI374">
        <f t="shared" si="1243"/>
        <v>1</v>
      </c>
      <c r="CJ374">
        <f t="shared" si="1244"/>
        <v>1</v>
      </c>
      <c r="CK374">
        <f t="shared" si="1245"/>
        <v>1</v>
      </c>
      <c r="CL374">
        <f t="shared" si="1246"/>
        <v>1</v>
      </c>
      <c r="CM374">
        <f t="shared" si="1247"/>
        <v>1</v>
      </c>
      <c r="CN374">
        <f t="shared" si="1248"/>
        <v>1</v>
      </c>
      <c r="CO374">
        <f t="shared" si="1249"/>
        <v>1</v>
      </c>
      <c r="CP374">
        <f t="shared" si="1250"/>
        <v>1</v>
      </c>
      <c r="CQ374">
        <f t="shared" si="1251"/>
        <v>1</v>
      </c>
      <c r="CR374">
        <f t="shared" si="1252"/>
        <v>1</v>
      </c>
      <c r="CS374">
        <f t="shared" si="1253"/>
        <v>1</v>
      </c>
      <c r="CT374">
        <f t="shared" si="1254"/>
        <v>1</v>
      </c>
      <c r="CU374">
        <f t="shared" si="1255"/>
        <v>1</v>
      </c>
      <c r="CV374">
        <f t="shared" si="1256"/>
        <v>1</v>
      </c>
      <c r="CW374">
        <f t="shared" si="1257"/>
        <v>0</v>
      </c>
      <c r="CX374">
        <f t="shared" si="1258"/>
        <v>1</v>
      </c>
      <c r="CY374">
        <f t="shared" si="1259"/>
        <v>0</v>
      </c>
      <c r="CZ374">
        <f t="shared" si="1260"/>
        <v>1</v>
      </c>
      <c r="DA374">
        <f t="shared" si="1261"/>
        <v>1</v>
      </c>
      <c r="DB374">
        <f t="shared" si="1262"/>
        <v>1</v>
      </c>
      <c r="DC374">
        <f t="shared" si="1263"/>
        <v>1</v>
      </c>
      <c r="DD374">
        <f t="shared" si="1264"/>
        <v>1</v>
      </c>
      <c r="DE374">
        <f t="shared" si="1265"/>
        <v>1</v>
      </c>
      <c r="DF374">
        <f t="shared" si="1266"/>
        <v>1</v>
      </c>
      <c r="DG374">
        <f t="shared" si="1267"/>
        <v>1</v>
      </c>
      <c r="DH374" s="7">
        <f t="shared" si="1268"/>
        <v>0.15</v>
      </c>
      <c r="DI374" s="7">
        <f t="shared" si="1269"/>
        <v>0.15</v>
      </c>
      <c r="DJ374" s="7">
        <f t="shared" si="1270"/>
        <v>0.15</v>
      </c>
      <c r="DK374" s="7">
        <f t="shared" si="1271"/>
        <v>0.15</v>
      </c>
      <c r="DL374" s="7">
        <f t="shared" si="1272"/>
        <v>0.3</v>
      </c>
      <c r="DM374" s="7">
        <f t="shared" si="1273"/>
        <v>0.3</v>
      </c>
      <c r="DN374" s="7">
        <f t="shared" si="1274"/>
        <v>0.3</v>
      </c>
      <c r="DO374" s="7">
        <f t="shared" si="1275"/>
        <v>0.3</v>
      </c>
      <c r="DP374" s="7">
        <f>IF(MIN(Data[[#This Row],[¿El agente demuestra escucha activa durante la gestión?6]:[¿El agente parafrasea para confirmar entendimiento?9]])=0,0,30%)</f>
        <v>0.3</v>
      </c>
      <c r="DQ374" s="7">
        <f t="shared" si="1276"/>
        <v>0.3</v>
      </c>
      <c r="DR374" s="7">
        <f t="shared" si="1277"/>
        <v>0.3</v>
      </c>
      <c r="DS374" s="7">
        <f t="shared" si="1278"/>
        <v>0.3</v>
      </c>
      <c r="DT374" s="7">
        <f t="shared" si="1279"/>
        <v>0.3</v>
      </c>
      <c r="DU374" s="7">
        <f>IF(MIN(Data[[#This Row],[¿El agente adapta su comunicación al cliente?11]:[¿El agente utiliza el plural corporativo correctamente?14]])=0,0,30%)</f>
        <v>0.3</v>
      </c>
      <c r="DV374" s="7">
        <f t="shared" si="1280"/>
        <v>0.25</v>
      </c>
      <c r="DW374" s="7">
        <f t="shared" si="1281"/>
        <v>0.25</v>
      </c>
      <c r="DX374" s="7">
        <f t="shared" si="1282"/>
        <v>1</v>
      </c>
      <c r="DY374" s="7">
        <f t="shared" si="1283"/>
        <v>1</v>
      </c>
      <c r="DZ374" s="7">
        <f t="shared" si="1284"/>
        <v>1</v>
      </c>
      <c r="EA374" s="7">
        <f t="shared" si="1285"/>
        <v>1</v>
      </c>
      <c r="EB374" s="7">
        <f t="shared" si="1286"/>
        <v>1</v>
      </c>
      <c r="EC374" s="7">
        <f t="shared" si="1287"/>
        <v>1</v>
      </c>
      <c r="ED374" s="7">
        <f t="shared" si="1288"/>
        <v>1</v>
      </c>
      <c r="EE374" s="7">
        <f t="shared" si="1289"/>
        <v>1</v>
      </c>
      <c r="EF374" s="7">
        <f>IF(SUM(Data[[#This Row],[¿El agente presenta correctamente los beneficios del producto?23]:[¿El agente comunica beneficios emocionales al cliente?24]])=200%,100%,0%)</f>
        <v>1</v>
      </c>
      <c r="EG374" s="7">
        <f t="shared" si="1290"/>
        <v>1</v>
      </c>
      <c r="EH374" s="7">
        <f t="shared" si="1291"/>
        <v>1</v>
      </c>
      <c r="EI374" s="7">
        <f t="shared" si="1292"/>
        <v>1</v>
      </c>
      <c r="EJ374" s="7">
        <f t="shared" si="1293"/>
        <v>1</v>
      </c>
      <c r="EK374" s="7">
        <f t="shared" si="1294"/>
        <v>1</v>
      </c>
      <c r="EL374" s="7">
        <f>+Data[[#This Row],[¿El agente explica los términos y condiciones del servicio?28]]</f>
        <v>1</v>
      </c>
      <c r="EM374" s="7">
        <f t="shared" si="1295"/>
        <v>1</v>
      </c>
      <c r="EN374" s="7">
        <f>+Data[[#This Row],[¿El agente identifica correctamente la solicitud del cliente? 2]]</f>
        <v>1</v>
      </c>
      <c r="EO374" s="7">
        <f t="shared" si="1296"/>
        <v>1</v>
      </c>
      <c r="EP374" s="7">
        <f t="shared" si="1297"/>
        <v>1</v>
      </c>
      <c r="EQ374" s="7">
        <f t="shared" si="1298"/>
        <v>1</v>
      </c>
      <c r="ER374" s="7">
        <f t="shared" si="1299"/>
        <v>1</v>
      </c>
      <c r="ES374" s="7">
        <f t="shared" si="1300"/>
        <v>1</v>
      </c>
      <c r="ET374" s="7">
        <f t="shared" si="1301"/>
        <v>1</v>
      </c>
      <c r="EU374" s="7">
        <f t="shared" si="1302"/>
        <v>1</v>
      </c>
      <c r="EV374" s="7">
        <f t="shared" si="1303"/>
        <v>1</v>
      </c>
      <c r="EW374" s="7">
        <f t="shared" si="1304"/>
        <v>1</v>
      </c>
      <c r="EX374" s="7">
        <f t="shared" si="1305"/>
        <v>1</v>
      </c>
      <c r="EY374" s="7">
        <f t="shared" si="1306"/>
        <v>1</v>
      </c>
      <c r="EZ374" s="7">
        <f t="shared" si="1307"/>
        <v>1</v>
      </c>
      <c r="FA374" s="7">
        <f t="shared" si="1308"/>
        <v>1</v>
      </c>
      <c r="FB374" s="7">
        <f t="shared" si="1309"/>
        <v>1</v>
      </c>
      <c r="FC374" s="7">
        <f t="shared" si="1310"/>
        <v>1</v>
      </c>
      <c r="FD374" s="7">
        <f t="shared" si="1311"/>
        <v>1</v>
      </c>
      <c r="FE374" s="7">
        <f t="shared" si="1312"/>
        <v>1</v>
      </c>
      <c r="FF374" s="7">
        <f t="shared" si="1313"/>
        <v>1</v>
      </c>
      <c r="FG374" s="7">
        <f t="shared" si="1314"/>
        <v>1</v>
      </c>
      <c r="FH374" s="7">
        <f t="shared" si="1315"/>
        <v>1</v>
      </c>
      <c r="FI374" s="7">
        <f t="shared" si="1316"/>
        <v>0</v>
      </c>
      <c r="FJ374" s="7">
        <f t="shared" si="1317"/>
        <v>0</v>
      </c>
      <c r="FK374" s="7">
        <f t="shared" si="1318"/>
        <v>1</v>
      </c>
      <c r="FL374" s="7">
        <f>+Data[[#This Row],[¿El agente gestiona la oferta según la campaña vigente?48]]</f>
        <v>1</v>
      </c>
      <c r="FM374" s="7">
        <f t="shared" si="1319"/>
        <v>0</v>
      </c>
      <c r="FN374" s="7">
        <f t="shared" si="1320"/>
        <v>1</v>
      </c>
      <c r="FO374" s="7">
        <f t="shared" si="1321"/>
        <v>1</v>
      </c>
      <c r="FP374" s="7">
        <f t="shared" si="1322"/>
        <v>0</v>
      </c>
      <c r="FQ374" s="7">
        <f t="shared" si="1323"/>
        <v>1</v>
      </c>
      <c r="FR374" s="7">
        <f>+Data[[#This Row],[¿El agente registra correctamente todas las interacciones?52]]</f>
        <v>1</v>
      </c>
      <c r="FS374" s="7">
        <f t="shared" si="1324"/>
        <v>0</v>
      </c>
      <c r="FT374" s="7">
        <f t="shared" si="1325"/>
        <v>1</v>
      </c>
      <c r="FU374" s="7">
        <f>+Data[[#This Row],[¿El agente confirma la titularidad del cliente adecuadamente?53]]</f>
        <v>1</v>
      </c>
      <c r="FV374" s="242">
        <f t="shared" si="1326"/>
        <v>1</v>
      </c>
      <c r="FW374" s="242">
        <f t="shared" si="1327"/>
        <v>1</v>
      </c>
      <c r="FX374" s="7">
        <f t="shared" si="1328"/>
        <v>1</v>
      </c>
      <c r="FY374" s="242">
        <f t="shared" si="1329"/>
        <v>1</v>
      </c>
      <c r="FZ374" s="7">
        <f>+Data[[#This Row],[¿El agente evita compartir información sensible?56]]</f>
        <v>1</v>
      </c>
      <c r="GA374" s="7">
        <f t="shared" si="1330"/>
        <v>1</v>
      </c>
      <c r="GB374" s="7">
        <f t="shared" si="1331"/>
        <v>0.1</v>
      </c>
      <c r="GC374" s="7">
        <f t="shared" si="1332"/>
        <v>0.3</v>
      </c>
      <c r="GD374" s="234">
        <f t="shared" si="1333"/>
        <v>0</v>
      </c>
      <c r="GE374" s="234">
        <f t="shared" si="1334"/>
        <v>0.3</v>
      </c>
      <c r="GF374" s="7">
        <f t="shared" si="1335"/>
        <v>0.7</v>
      </c>
      <c r="GG374">
        <f>1</f>
        <v>1</v>
      </c>
      <c r="GH374">
        <f t="shared" si="1336"/>
        <v>1</v>
      </c>
      <c r="GI374" t="str">
        <f t="shared" si="1337"/>
        <v/>
      </c>
      <c r="GJ374" t="str">
        <f t="shared" si="1338"/>
        <v/>
      </c>
      <c r="GK374" t="str">
        <f t="shared" si="1339"/>
        <v/>
      </c>
      <c r="GN374" t="str">
        <f t="shared" si="1340"/>
        <v/>
      </c>
      <c r="GO374" t="str">
        <f t="shared" si="1341"/>
        <v/>
      </c>
      <c r="GP374" t="str">
        <f t="shared" si="1342"/>
        <v/>
      </c>
      <c r="GQ374" t="str">
        <f t="shared" si="1343"/>
        <v/>
      </c>
      <c r="GR374" t="str">
        <f t="shared" si="1344"/>
        <v/>
      </c>
      <c r="GS374" t="str">
        <f t="shared" si="1345"/>
        <v/>
      </c>
      <c r="GT374" t="str">
        <f t="shared" si="1346"/>
        <v/>
      </c>
      <c r="GU374" t="e">
        <f>IF(#REF!="No",#REF!,"")</f>
        <v>#REF!</v>
      </c>
      <c r="GV374" t="str">
        <f t="shared" si="1347"/>
        <v/>
      </c>
      <c r="GW374" t="str">
        <f t="shared" si="1348"/>
        <v/>
      </c>
      <c r="GX374" t="str">
        <f t="shared" si="1349"/>
        <v/>
      </c>
      <c r="GY374" t="str">
        <f t="shared" si="1350"/>
        <v/>
      </c>
      <c r="GZ374" t="str">
        <f t="shared" si="1351"/>
        <v/>
      </c>
      <c r="HA374" t="str">
        <f t="shared" si="1352"/>
        <v/>
      </c>
      <c r="HB374" t="str">
        <f t="shared" si="1353"/>
        <v/>
      </c>
      <c r="HC374" t="str">
        <f t="shared" si="1354"/>
        <v/>
      </c>
      <c r="HD374" t="str">
        <f t="shared" si="1355"/>
        <v/>
      </c>
      <c r="HE374" t="str">
        <f t="shared" si="1356"/>
        <v/>
      </c>
      <c r="HF374" t="str">
        <f t="shared" si="1357"/>
        <v/>
      </c>
      <c r="HG374" t="str">
        <f t="shared" si="1358"/>
        <v/>
      </c>
      <c r="HH374" t="str">
        <f t="shared" si="1359"/>
        <v/>
      </c>
      <c r="HI374" t="str">
        <f t="shared" si="1360"/>
        <v/>
      </c>
      <c r="HJ374" t="str">
        <f t="shared" si="1361"/>
        <v/>
      </c>
      <c r="HK374" t="str">
        <f t="shared" si="1362"/>
        <v/>
      </c>
      <c r="HL374" t="str">
        <f t="shared" si="1363"/>
        <v/>
      </c>
      <c r="HM374" t="str">
        <f t="shared" si="1364"/>
        <v/>
      </c>
      <c r="HN374" t="str">
        <f t="shared" si="1365"/>
        <v/>
      </c>
      <c r="HO374" t="str">
        <f t="shared" si="1366"/>
        <v/>
      </c>
      <c r="HP374" t="str">
        <f t="shared" si="1367"/>
        <v/>
      </c>
      <c r="HQ374" t="e">
        <f>IF(#REF!="No",#REF!,"")</f>
        <v>#REF!</v>
      </c>
      <c r="HR374" t="e">
        <f>IF(#REF!="No",#REF!,"")</f>
        <v>#REF!</v>
      </c>
      <c r="HS374" t="str">
        <f t="shared" si="1368"/>
        <v/>
      </c>
      <c r="HT374" t="str">
        <f t="shared" si="1369"/>
        <v/>
      </c>
      <c r="HU374" t="str">
        <f t="shared" si="1370"/>
        <v/>
      </c>
      <c r="HV374" t="str">
        <f t="shared" si="1371"/>
        <v/>
      </c>
      <c r="HW374" t="str">
        <f t="shared" si="1372"/>
        <v/>
      </c>
      <c r="HX374" t="str">
        <f t="shared" si="1373"/>
        <v xml:space="preserve">¿El agente maneja correctamente las objeciones del cliente? </v>
      </c>
      <c r="HY374" t="str">
        <f t="shared" si="1374"/>
        <v/>
      </c>
      <c r="HZ374" t="str">
        <f t="shared" si="1375"/>
        <v xml:space="preserve">¿El agente solicita coordenadas cuando es necesario? </v>
      </c>
      <c r="IA374" t="str">
        <f t="shared" si="1376"/>
        <v/>
      </c>
      <c r="IB374" t="str">
        <f t="shared" si="1377"/>
        <v/>
      </c>
      <c r="IC374" t="str">
        <f t="shared" si="1378"/>
        <v/>
      </c>
      <c r="ID374" t="str">
        <f t="shared" si="1379"/>
        <v/>
      </c>
      <c r="IE374" t="str">
        <f t="shared" si="1380"/>
        <v/>
      </c>
      <c r="IF374" t="str">
        <f t="shared" si="1381"/>
        <v/>
      </c>
      <c r="IG374" t="str">
        <f t="shared" si="1382"/>
        <v/>
      </c>
      <c r="IH374" t="str">
        <f>A374&amp;" "&amp;F374&amp;" "&amp;Data[[#This Row],[mes]]</f>
        <v>Josue Armando Vasquez Jimenez Outbound jul-26</v>
      </c>
      <c r="II374">
        <f t="shared" si="1385"/>
        <v>1</v>
      </c>
      <c r="IJ374">
        <f t="shared" si="1383"/>
        <v>1</v>
      </c>
      <c r="IK374">
        <f>IF(Data[[#This Row],[Muestra Critica]]&gt;0,Data[[#This Row],[Muestra Critica]],"")</f>
        <v>1</v>
      </c>
      <c r="IL374">
        <f>IF(IK374="","",COUNTIF($IK$3:$IK790,IK374))</f>
        <v>397</v>
      </c>
      <c r="IM374">
        <f t="shared" si="1384"/>
        <v>0</v>
      </c>
      <c r="IN374" t="str">
        <f t="shared" si="1217"/>
        <v>jul-26</v>
      </c>
      <c r="IS374" t="str">
        <f ca="1">IFERROR(_xlfn.XLOOKUP(A:A,HC!B:B,HC!E:E,,0),0)</f>
        <v>&gt; 60 dias</v>
      </c>
    </row>
    <row r="375" spans="1:253" ht="15.5">
      <c r="A375" s="235" t="s">
        <v>324</v>
      </c>
      <c r="B375" s="235">
        <v>66738630</v>
      </c>
      <c r="C375" s="236">
        <v>46209</v>
      </c>
      <c r="D375" s="235" t="s">
        <v>449</v>
      </c>
      <c r="E375" s="205" t="s">
        <v>434</v>
      </c>
      <c r="F375" s="235" t="s">
        <v>32</v>
      </c>
      <c r="G375" s="235" t="s">
        <v>436</v>
      </c>
      <c r="H375" s="235" t="s">
        <v>530</v>
      </c>
      <c r="I375" s="237" t="s">
        <v>447</v>
      </c>
      <c r="J375" s="78" t="s">
        <v>33</v>
      </c>
      <c r="K375" s="78" t="s">
        <v>33</v>
      </c>
      <c r="L375" s="78" t="s">
        <v>33</v>
      </c>
      <c r="M375" s="78" t="s">
        <v>33</v>
      </c>
      <c r="N375" s="78" t="s">
        <v>33</v>
      </c>
      <c r="O375" s="78" t="s">
        <v>33</v>
      </c>
      <c r="P375" s="78" t="s">
        <v>33</v>
      </c>
      <c r="Q375" s="78" t="s">
        <v>33</v>
      </c>
      <c r="R375" s="78" t="s">
        <v>33</v>
      </c>
      <c r="S375" s="78" t="s">
        <v>33</v>
      </c>
      <c r="T375" s="78" t="s">
        <v>33</v>
      </c>
      <c r="U375" s="78" t="s">
        <v>33</v>
      </c>
      <c r="V375" s="78" t="s">
        <v>33</v>
      </c>
      <c r="W375" s="78" t="s">
        <v>33</v>
      </c>
      <c r="X375" s="78" t="s">
        <v>33</v>
      </c>
      <c r="Y375" t="s">
        <v>33</v>
      </c>
      <c r="Z375" t="s">
        <v>33</v>
      </c>
      <c r="AA375" t="s">
        <v>33</v>
      </c>
      <c r="AB375" t="s">
        <v>33</v>
      </c>
      <c r="AC375" t="s">
        <v>33</v>
      </c>
      <c r="AD375" t="s">
        <v>33</v>
      </c>
      <c r="AE375" t="s">
        <v>33</v>
      </c>
      <c r="AF375" t="s">
        <v>33</v>
      </c>
      <c r="AG375" t="s">
        <v>33</v>
      </c>
      <c r="AH375" t="s">
        <v>33</v>
      </c>
      <c r="AI375" t="s">
        <v>33</v>
      </c>
      <c r="AJ375" t="s">
        <v>33</v>
      </c>
      <c r="AK375" t="s">
        <v>33</v>
      </c>
      <c r="AL375" t="s">
        <v>33</v>
      </c>
      <c r="AM375" t="s">
        <v>33</v>
      </c>
      <c r="AN375" t="s">
        <v>33</v>
      </c>
      <c r="AO375" t="s">
        <v>33</v>
      </c>
      <c r="AP375" t="s">
        <v>33</v>
      </c>
      <c r="AQ375" s="169" t="s">
        <v>33</v>
      </c>
      <c r="AR375" t="s">
        <v>33</v>
      </c>
      <c r="AS375" t="s">
        <v>33</v>
      </c>
      <c r="AT375" t="s">
        <v>33</v>
      </c>
      <c r="AU375" t="s">
        <v>33</v>
      </c>
      <c r="AV375" t="s">
        <v>33</v>
      </c>
      <c r="AW375" t="s">
        <v>33</v>
      </c>
      <c r="AX375" t="s">
        <v>33</v>
      </c>
      <c r="AY375" t="s">
        <v>34</v>
      </c>
      <c r="AZ375" t="s">
        <v>33</v>
      </c>
      <c r="BA375" t="s">
        <v>33</v>
      </c>
      <c r="BB375" t="s">
        <v>33</v>
      </c>
      <c r="BC375" t="s">
        <v>33</v>
      </c>
      <c r="BD375" t="s">
        <v>33</v>
      </c>
      <c r="BE375" t="s">
        <v>33</v>
      </c>
      <c r="BF375" t="s">
        <v>33</v>
      </c>
      <c r="BH375" s="233" t="str">
        <f>Data[[#This Row],[Tipo de Muestra]]</f>
        <v>Critica</v>
      </c>
      <c r="BK375">
        <f t="shared" si="1219"/>
        <v>1</v>
      </c>
      <c r="BL375">
        <f t="shared" si="1220"/>
        <v>1</v>
      </c>
      <c r="BM375">
        <f t="shared" si="1221"/>
        <v>1</v>
      </c>
      <c r="BN375">
        <f t="shared" si="1222"/>
        <v>1</v>
      </c>
      <c r="BO375">
        <f t="shared" si="1223"/>
        <v>1</v>
      </c>
      <c r="BP375">
        <f t="shared" si="1224"/>
        <v>1</v>
      </c>
      <c r="BQ375">
        <f t="shared" si="1225"/>
        <v>1</v>
      </c>
      <c r="BR375">
        <f t="shared" si="1226"/>
        <v>1</v>
      </c>
      <c r="BS375">
        <f t="shared" si="1227"/>
        <v>1</v>
      </c>
      <c r="BT375">
        <f t="shared" si="1228"/>
        <v>1</v>
      </c>
      <c r="BU375">
        <f t="shared" si="1229"/>
        <v>1</v>
      </c>
      <c r="BV375">
        <f t="shared" si="1230"/>
        <v>1</v>
      </c>
      <c r="BW375">
        <f t="shared" si="1231"/>
        <v>1</v>
      </c>
      <c r="BX375">
        <f t="shared" si="1232"/>
        <v>1</v>
      </c>
      <c r="BY375">
        <f t="shared" si="1233"/>
        <v>1</v>
      </c>
      <c r="BZ375">
        <f t="shared" si="1234"/>
        <v>1</v>
      </c>
      <c r="CA375">
        <f t="shared" si="1235"/>
        <v>1</v>
      </c>
      <c r="CB375">
        <f t="shared" si="1236"/>
        <v>1</v>
      </c>
      <c r="CC375">
        <f t="shared" si="1237"/>
        <v>1</v>
      </c>
      <c r="CD375">
        <f t="shared" si="1238"/>
        <v>1</v>
      </c>
      <c r="CE375">
        <f t="shared" si="1239"/>
        <v>1</v>
      </c>
      <c r="CF375">
        <f t="shared" si="1240"/>
        <v>1</v>
      </c>
      <c r="CG375">
        <f t="shared" si="1241"/>
        <v>1</v>
      </c>
      <c r="CH375">
        <f t="shared" si="1242"/>
        <v>1</v>
      </c>
      <c r="CI375">
        <f t="shared" si="1243"/>
        <v>1</v>
      </c>
      <c r="CJ375">
        <f t="shared" si="1244"/>
        <v>1</v>
      </c>
      <c r="CK375">
        <f t="shared" si="1245"/>
        <v>1</v>
      </c>
      <c r="CL375">
        <f t="shared" si="1246"/>
        <v>1</v>
      </c>
      <c r="CM375">
        <f t="shared" si="1247"/>
        <v>1</v>
      </c>
      <c r="CN375">
        <f t="shared" si="1248"/>
        <v>1</v>
      </c>
      <c r="CO375">
        <f t="shared" si="1249"/>
        <v>1</v>
      </c>
      <c r="CP375">
        <f t="shared" si="1250"/>
        <v>1</v>
      </c>
      <c r="CQ375">
        <f t="shared" si="1251"/>
        <v>1</v>
      </c>
      <c r="CR375">
        <f t="shared" si="1252"/>
        <v>1</v>
      </c>
      <c r="CS375">
        <f t="shared" si="1253"/>
        <v>1</v>
      </c>
      <c r="CT375">
        <f t="shared" si="1254"/>
        <v>1</v>
      </c>
      <c r="CU375">
        <f t="shared" si="1255"/>
        <v>1</v>
      </c>
      <c r="CV375">
        <f t="shared" si="1256"/>
        <v>1</v>
      </c>
      <c r="CW375">
        <f t="shared" si="1257"/>
        <v>1</v>
      </c>
      <c r="CX375">
        <f t="shared" si="1258"/>
        <v>1</v>
      </c>
      <c r="CY375">
        <f t="shared" si="1259"/>
        <v>0</v>
      </c>
      <c r="CZ375">
        <f t="shared" si="1260"/>
        <v>1</v>
      </c>
      <c r="DA375">
        <f t="shared" si="1261"/>
        <v>1</v>
      </c>
      <c r="DB375">
        <f t="shared" si="1262"/>
        <v>1</v>
      </c>
      <c r="DC375">
        <f t="shared" si="1263"/>
        <v>1</v>
      </c>
      <c r="DD375">
        <f t="shared" si="1264"/>
        <v>1</v>
      </c>
      <c r="DE375">
        <f t="shared" si="1265"/>
        <v>1</v>
      </c>
      <c r="DF375">
        <f t="shared" si="1266"/>
        <v>1</v>
      </c>
      <c r="DG375">
        <f t="shared" si="1267"/>
        <v>1</v>
      </c>
      <c r="DH375" s="7">
        <f t="shared" si="1268"/>
        <v>0.15</v>
      </c>
      <c r="DI375" s="7">
        <f t="shared" si="1269"/>
        <v>0.15</v>
      </c>
      <c r="DJ375" s="7">
        <f t="shared" si="1270"/>
        <v>0.15</v>
      </c>
      <c r="DK375" s="7">
        <f t="shared" si="1271"/>
        <v>0.15</v>
      </c>
      <c r="DL375" s="7">
        <f t="shared" si="1272"/>
        <v>0.3</v>
      </c>
      <c r="DM375" s="7">
        <f t="shared" si="1273"/>
        <v>0.3</v>
      </c>
      <c r="DN375" s="7">
        <f t="shared" si="1274"/>
        <v>0.3</v>
      </c>
      <c r="DO375" s="7">
        <f t="shared" si="1275"/>
        <v>0.3</v>
      </c>
      <c r="DP375" s="7">
        <f>IF(MIN(Data[[#This Row],[¿El agente demuestra escucha activa durante la gestión?6]:[¿El agente parafrasea para confirmar entendimiento?9]])=0,0,30%)</f>
        <v>0.3</v>
      </c>
      <c r="DQ375" s="7">
        <f t="shared" si="1276"/>
        <v>0.3</v>
      </c>
      <c r="DR375" s="7">
        <f t="shared" si="1277"/>
        <v>0.3</v>
      </c>
      <c r="DS375" s="7">
        <f t="shared" si="1278"/>
        <v>0.3</v>
      </c>
      <c r="DT375" s="7">
        <f t="shared" si="1279"/>
        <v>0.3</v>
      </c>
      <c r="DU375" s="7">
        <f>IF(MIN(Data[[#This Row],[¿El agente adapta su comunicación al cliente?11]:[¿El agente utiliza el plural corporativo correctamente?14]])=0,0,30%)</f>
        <v>0.3</v>
      </c>
      <c r="DV375" s="7">
        <f t="shared" si="1280"/>
        <v>0.25</v>
      </c>
      <c r="DW375" s="7">
        <f t="shared" si="1281"/>
        <v>0.25</v>
      </c>
      <c r="DX375" s="7">
        <f t="shared" si="1282"/>
        <v>1</v>
      </c>
      <c r="DY375" s="7">
        <f t="shared" si="1283"/>
        <v>1</v>
      </c>
      <c r="DZ375" s="7">
        <f t="shared" si="1284"/>
        <v>1</v>
      </c>
      <c r="EA375" s="7">
        <f t="shared" si="1285"/>
        <v>1</v>
      </c>
      <c r="EB375" s="7">
        <f t="shared" si="1286"/>
        <v>1</v>
      </c>
      <c r="EC375" s="7">
        <f t="shared" si="1287"/>
        <v>1</v>
      </c>
      <c r="ED375" s="7">
        <f t="shared" si="1288"/>
        <v>1</v>
      </c>
      <c r="EE375" s="7">
        <f t="shared" si="1289"/>
        <v>1</v>
      </c>
      <c r="EF375" s="7">
        <f>IF(SUM(Data[[#This Row],[¿El agente presenta correctamente los beneficios del producto?23]:[¿El agente comunica beneficios emocionales al cliente?24]])=200%,100%,0%)</f>
        <v>1</v>
      </c>
      <c r="EG375" s="7">
        <f t="shared" si="1290"/>
        <v>1</v>
      </c>
      <c r="EH375" s="7">
        <f t="shared" si="1291"/>
        <v>1</v>
      </c>
      <c r="EI375" s="7">
        <f t="shared" si="1292"/>
        <v>1</v>
      </c>
      <c r="EJ375" s="7">
        <f t="shared" si="1293"/>
        <v>1</v>
      </c>
      <c r="EK375" s="7">
        <f t="shared" si="1294"/>
        <v>1</v>
      </c>
      <c r="EL375" s="7">
        <f>+Data[[#This Row],[¿El agente explica los términos y condiciones del servicio?28]]</f>
        <v>1</v>
      </c>
      <c r="EM375" s="7">
        <f t="shared" si="1295"/>
        <v>1</v>
      </c>
      <c r="EN375" s="7">
        <f>+Data[[#This Row],[¿El agente identifica correctamente la solicitud del cliente? 2]]</f>
        <v>1</v>
      </c>
      <c r="EO375" s="7">
        <f t="shared" si="1296"/>
        <v>1</v>
      </c>
      <c r="EP375" s="7">
        <f t="shared" si="1297"/>
        <v>1</v>
      </c>
      <c r="EQ375" s="7">
        <f t="shared" si="1298"/>
        <v>1</v>
      </c>
      <c r="ER375" s="7">
        <f t="shared" si="1299"/>
        <v>1</v>
      </c>
      <c r="ES375" s="7">
        <f t="shared" si="1300"/>
        <v>1</v>
      </c>
      <c r="ET375" s="7">
        <f t="shared" si="1301"/>
        <v>1</v>
      </c>
      <c r="EU375" s="7">
        <f t="shared" si="1302"/>
        <v>1</v>
      </c>
      <c r="EV375" s="7">
        <f t="shared" si="1303"/>
        <v>1</v>
      </c>
      <c r="EW375" s="7">
        <f t="shared" si="1304"/>
        <v>1</v>
      </c>
      <c r="EX375" s="7">
        <f t="shared" si="1305"/>
        <v>1</v>
      </c>
      <c r="EY375" s="7">
        <f t="shared" si="1306"/>
        <v>1</v>
      </c>
      <c r="EZ375" s="7">
        <f t="shared" si="1307"/>
        <v>1</v>
      </c>
      <c r="FA375" s="7">
        <f t="shared" si="1308"/>
        <v>1</v>
      </c>
      <c r="FB375" s="7">
        <f t="shared" si="1309"/>
        <v>1</v>
      </c>
      <c r="FC375" s="7">
        <f t="shared" si="1310"/>
        <v>1</v>
      </c>
      <c r="FD375" s="7">
        <f t="shared" si="1311"/>
        <v>1</v>
      </c>
      <c r="FE375" s="7">
        <f t="shared" si="1312"/>
        <v>1</v>
      </c>
      <c r="FF375" s="7">
        <f t="shared" si="1313"/>
        <v>1</v>
      </c>
      <c r="FG375" s="7">
        <f t="shared" si="1314"/>
        <v>1</v>
      </c>
      <c r="FH375" s="7">
        <f t="shared" si="1315"/>
        <v>1</v>
      </c>
      <c r="FI375" s="7">
        <f t="shared" si="1316"/>
        <v>1</v>
      </c>
      <c r="FJ375" s="7">
        <f t="shared" si="1317"/>
        <v>1</v>
      </c>
      <c r="FK375" s="7">
        <f t="shared" si="1318"/>
        <v>1</v>
      </c>
      <c r="FL375" s="7">
        <f>+Data[[#This Row],[¿El agente gestiona la oferta según la campaña vigente?48]]</f>
        <v>1</v>
      </c>
      <c r="FM375" s="7">
        <f t="shared" si="1319"/>
        <v>0</v>
      </c>
      <c r="FN375" s="7">
        <f t="shared" si="1320"/>
        <v>1</v>
      </c>
      <c r="FO375" s="7">
        <f t="shared" si="1321"/>
        <v>1</v>
      </c>
      <c r="FP375" s="7">
        <f t="shared" si="1322"/>
        <v>0</v>
      </c>
      <c r="FQ375" s="7">
        <f t="shared" si="1323"/>
        <v>1</v>
      </c>
      <c r="FR375" s="7">
        <f>+Data[[#This Row],[¿El agente registra correctamente todas las interacciones?52]]</f>
        <v>1</v>
      </c>
      <c r="FS375" s="7">
        <f t="shared" si="1324"/>
        <v>0</v>
      </c>
      <c r="FT375" s="7">
        <f t="shared" si="1325"/>
        <v>1</v>
      </c>
      <c r="FU375" s="7">
        <f>+Data[[#This Row],[¿El agente confirma la titularidad del cliente adecuadamente?53]]</f>
        <v>1</v>
      </c>
      <c r="FV375" s="242">
        <f t="shared" si="1326"/>
        <v>1</v>
      </c>
      <c r="FW375" s="242">
        <f t="shared" si="1327"/>
        <v>1</v>
      </c>
      <c r="FX375" s="7">
        <f t="shared" si="1328"/>
        <v>1</v>
      </c>
      <c r="FY375" s="242">
        <f t="shared" si="1329"/>
        <v>1</v>
      </c>
      <c r="FZ375" s="7">
        <f>+Data[[#This Row],[¿El agente evita compartir información sensible?56]]</f>
        <v>1</v>
      </c>
      <c r="GA375" s="7">
        <f t="shared" si="1330"/>
        <v>1</v>
      </c>
      <c r="GB375" s="7">
        <f t="shared" si="1331"/>
        <v>0.1</v>
      </c>
      <c r="GC375" s="7">
        <f t="shared" si="1332"/>
        <v>0.3</v>
      </c>
      <c r="GD375" s="234">
        <f t="shared" si="1333"/>
        <v>0</v>
      </c>
      <c r="GE375" s="234">
        <f t="shared" si="1334"/>
        <v>0.3</v>
      </c>
      <c r="GF375" s="7">
        <f t="shared" si="1335"/>
        <v>0.7</v>
      </c>
      <c r="GG375">
        <f>1</f>
        <v>1</v>
      </c>
      <c r="GH375">
        <f t="shared" si="1336"/>
        <v>1</v>
      </c>
      <c r="GI375" t="str">
        <f t="shared" si="1337"/>
        <v/>
      </c>
      <c r="GJ375" t="str">
        <f t="shared" si="1338"/>
        <v/>
      </c>
      <c r="GK375" t="str">
        <f t="shared" si="1339"/>
        <v/>
      </c>
      <c r="GN375" t="str">
        <f t="shared" si="1340"/>
        <v/>
      </c>
      <c r="GO375" t="str">
        <f t="shared" si="1341"/>
        <v/>
      </c>
      <c r="GP375" t="str">
        <f t="shared" si="1342"/>
        <v/>
      </c>
      <c r="GQ375" t="str">
        <f t="shared" si="1343"/>
        <v/>
      </c>
      <c r="GR375" t="str">
        <f t="shared" si="1344"/>
        <v/>
      </c>
      <c r="GS375" t="str">
        <f t="shared" si="1345"/>
        <v/>
      </c>
      <c r="GT375" t="str">
        <f t="shared" si="1346"/>
        <v/>
      </c>
      <c r="GU375" t="e">
        <f>IF(#REF!="No",#REF!,"")</f>
        <v>#REF!</v>
      </c>
      <c r="GV375" t="str">
        <f t="shared" si="1347"/>
        <v/>
      </c>
      <c r="GW375" t="str">
        <f t="shared" si="1348"/>
        <v/>
      </c>
      <c r="GX375" t="str">
        <f t="shared" si="1349"/>
        <v/>
      </c>
      <c r="GY375" t="str">
        <f t="shared" si="1350"/>
        <v/>
      </c>
      <c r="GZ375" t="str">
        <f t="shared" si="1351"/>
        <v/>
      </c>
      <c r="HA375" t="str">
        <f t="shared" si="1352"/>
        <v/>
      </c>
      <c r="HB375" t="str">
        <f t="shared" si="1353"/>
        <v/>
      </c>
      <c r="HC375" t="str">
        <f t="shared" si="1354"/>
        <v/>
      </c>
      <c r="HD375" t="str">
        <f t="shared" si="1355"/>
        <v/>
      </c>
      <c r="HE375" t="str">
        <f t="shared" si="1356"/>
        <v/>
      </c>
      <c r="HF375" t="str">
        <f t="shared" si="1357"/>
        <v/>
      </c>
      <c r="HG375" t="str">
        <f t="shared" si="1358"/>
        <v/>
      </c>
      <c r="HH375" t="str">
        <f t="shared" si="1359"/>
        <v/>
      </c>
      <c r="HI375" t="str">
        <f t="shared" si="1360"/>
        <v/>
      </c>
      <c r="HJ375" t="str">
        <f t="shared" si="1361"/>
        <v/>
      </c>
      <c r="HK375" t="str">
        <f t="shared" si="1362"/>
        <v/>
      </c>
      <c r="HL375" t="str">
        <f t="shared" si="1363"/>
        <v/>
      </c>
      <c r="HM375" t="str">
        <f t="shared" si="1364"/>
        <v/>
      </c>
      <c r="HN375" t="str">
        <f t="shared" si="1365"/>
        <v/>
      </c>
      <c r="HO375" t="str">
        <f t="shared" si="1366"/>
        <v/>
      </c>
      <c r="HP375" t="str">
        <f t="shared" si="1367"/>
        <v/>
      </c>
      <c r="HQ375" t="e">
        <f>IF(#REF!="No",#REF!,"")</f>
        <v>#REF!</v>
      </c>
      <c r="HR375" t="e">
        <f>IF(#REF!="No",#REF!,"")</f>
        <v>#REF!</v>
      </c>
      <c r="HS375" t="str">
        <f t="shared" si="1368"/>
        <v/>
      </c>
      <c r="HT375" t="str">
        <f t="shared" si="1369"/>
        <v/>
      </c>
      <c r="HU375" t="str">
        <f t="shared" si="1370"/>
        <v/>
      </c>
      <c r="HV375" t="str">
        <f t="shared" si="1371"/>
        <v/>
      </c>
      <c r="HW375" t="str">
        <f t="shared" si="1372"/>
        <v/>
      </c>
      <c r="HX375" t="str">
        <f t="shared" si="1373"/>
        <v/>
      </c>
      <c r="HY375" t="str">
        <f t="shared" si="1374"/>
        <v/>
      </c>
      <c r="HZ375" t="str">
        <f t="shared" si="1375"/>
        <v xml:space="preserve">¿El agente solicita coordenadas cuando es necesario? </v>
      </c>
      <c r="IA375" t="str">
        <f t="shared" si="1376"/>
        <v/>
      </c>
      <c r="IB375" t="str">
        <f t="shared" si="1377"/>
        <v/>
      </c>
      <c r="IC375" t="str">
        <f t="shared" si="1378"/>
        <v/>
      </c>
      <c r="ID375" t="str">
        <f t="shared" si="1379"/>
        <v/>
      </c>
      <c r="IE375" t="str">
        <f t="shared" si="1380"/>
        <v/>
      </c>
      <c r="IF375" t="str">
        <f t="shared" si="1381"/>
        <v/>
      </c>
      <c r="IG375" t="str">
        <f t="shared" si="1382"/>
        <v/>
      </c>
      <c r="IH375" t="str">
        <f>A375&amp;" "&amp;F375&amp;" "&amp;Data[[#This Row],[mes]]</f>
        <v>Cristhyan Josue Vega Rivera Outbound jul-26</v>
      </c>
      <c r="II375">
        <f t="shared" si="1385"/>
        <v>1</v>
      </c>
      <c r="IJ375">
        <f t="shared" si="1383"/>
        <v>1</v>
      </c>
      <c r="IK375">
        <f>IF(Data[[#This Row],[Muestra Critica]]&gt;0,Data[[#This Row],[Muestra Critica]],"")</f>
        <v>1</v>
      </c>
      <c r="IL375">
        <f>IF(IK375="","",COUNTIF($IK$3:$IK791,IK375))</f>
        <v>397</v>
      </c>
      <c r="IM375">
        <f t="shared" si="1384"/>
        <v>0</v>
      </c>
      <c r="IN375" t="str">
        <f t="shared" si="1217"/>
        <v>jul-26</v>
      </c>
      <c r="IS375" t="str">
        <f ca="1">IFERROR(_xlfn.XLOOKUP(A:A,HC!B:B,HC!E:E,,0),0)</f>
        <v>&gt; 60 dias</v>
      </c>
    </row>
    <row r="376" spans="1:253" ht="15.5">
      <c r="A376" s="235" t="s">
        <v>325</v>
      </c>
      <c r="B376" s="235">
        <v>67722530</v>
      </c>
      <c r="C376" s="236">
        <v>46209</v>
      </c>
      <c r="D376" s="235" t="s">
        <v>449</v>
      </c>
      <c r="E376" s="205" t="s">
        <v>434</v>
      </c>
      <c r="F376" s="235" t="s">
        <v>32</v>
      </c>
      <c r="G376" s="235" t="s">
        <v>436</v>
      </c>
      <c r="H376" s="235" t="s">
        <v>530</v>
      </c>
      <c r="I376" s="237" t="s">
        <v>447</v>
      </c>
      <c r="J376" s="78" t="s">
        <v>33</v>
      </c>
      <c r="K376" s="78" t="s">
        <v>33</v>
      </c>
      <c r="L376" s="78" t="s">
        <v>33</v>
      </c>
      <c r="M376" s="78" t="s">
        <v>33</v>
      </c>
      <c r="N376" s="78" t="s">
        <v>33</v>
      </c>
      <c r="O376" s="78" t="s">
        <v>33</v>
      </c>
      <c r="P376" s="78" t="s">
        <v>33</v>
      </c>
      <c r="Q376" s="78" t="s">
        <v>33</v>
      </c>
      <c r="R376" s="78" t="s">
        <v>34</v>
      </c>
      <c r="S376" s="78" t="s">
        <v>33</v>
      </c>
      <c r="T376" s="78" t="s">
        <v>33</v>
      </c>
      <c r="U376" s="78" t="s">
        <v>33</v>
      </c>
      <c r="V376" s="78" t="s">
        <v>33</v>
      </c>
      <c r="W376" s="78" t="s">
        <v>33</v>
      </c>
      <c r="X376" s="78" t="s">
        <v>33</v>
      </c>
      <c r="Y376" t="s">
        <v>33</v>
      </c>
      <c r="Z376" t="s">
        <v>33</v>
      </c>
      <c r="AA376" t="s">
        <v>33</v>
      </c>
      <c r="AB376" t="s">
        <v>33</v>
      </c>
      <c r="AC376" t="s">
        <v>33</v>
      </c>
      <c r="AD376" t="s">
        <v>33</v>
      </c>
      <c r="AE376" t="s">
        <v>33</v>
      </c>
      <c r="AF376" t="s">
        <v>33</v>
      </c>
      <c r="AG376" t="s">
        <v>33</v>
      </c>
      <c r="AH376" t="s">
        <v>33</v>
      </c>
      <c r="AI376" t="s">
        <v>33</v>
      </c>
      <c r="AJ376" t="s">
        <v>33</v>
      </c>
      <c r="AK376" t="s">
        <v>33</v>
      </c>
      <c r="AL376" t="s">
        <v>33</v>
      </c>
      <c r="AM376" t="s">
        <v>33</v>
      </c>
      <c r="AN376" t="s">
        <v>33</v>
      </c>
      <c r="AO376" t="s">
        <v>33</v>
      </c>
      <c r="AP376" t="s">
        <v>33</v>
      </c>
      <c r="AQ376" s="169" t="s">
        <v>33</v>
      </c>
      <c r="AR376" t="s">
        <v>33</v>
      </c>
      <c r="AS376" t="s">
        <v>33</v>
      </c>
      <c r="AT376" t="s">
        <v>34</v>
      </c>
      <c r="AU376" t="s">
        <v>33</v>
      </c>
      <c r="AV376" t="s">
        <v>33</v>
      </c>
      <c r="AW376" t="s">
        <v>33</v>
      </c>
      <c r="AX376" t="s">
        <v>33</v>
      </c>
      <c r="AY376" t="s">
        <v>33</v>
      </c>
      <c r="AZ376" t="s">
        <v>33</v>
      </c>
      <c r="BA376" t="s">
        <v>33</v>
      </c>
      <c r="BB376" t="s">
        <v>33</v>
      </c>
      <c r="BC376" t="s">
        <v>33</v>
      </c>
      <c r="BD376" t="s">
        <v>33</v>
      </c>
      <c r="BE376" t="s">
        <v>33</v>
      </c>
      <c r="BF376" t="s">
        <v>33</v>
      </c>
      <c r="BH376" s="233" t="str">
        <f>Data[[#This Row],[Tipo de Muestra]]</f>
        <v>Critica</v>
      </c>
      <c r="BK376">
        <f t="shared" si="1219"/>
        <v>1</v>
      </c>
      <c r="BL376">
        <f t="shared" si="1220"/>
        <v>1</v>
      </c>
      <c r="BM376">
        <f t="shared" si="1221"/>
        <v>1</v>
      </c>
      <c r="BN376">
        <f t="shared" si="1222"/>
        <v>1</v>
      </c>
      <c r="BO376">
        <f t="shared" si="1223"/>
        <v>1</v>
      </c>
      <c r="BP376">
        <f t="shared" si="1224"/>
        <v>1</v>
      </c>
      <c r="BQ376">
        <f t="shared" si="1225"/>
        <v>1</v>
      </c>
      <c r="BR376">
        <f t="shared" si="1226"/>
        <v>1</v>
      </c>
      <c r="BS376">
        <f t="shared" si="1227"/>
        <v>0</v>
      </c>
      <c r="BT376">
        <f t="shared" si="1228"/>
        <v>1</v>
      </c>
      <c r="BU376">
        <f t="shared" si="1229"/>
        <v>1</v>
      </c>
      <c r="BV376">
        <f t="shared" si="1230"/>
        <v>1</v>
      </c>
      <c r="BW376">
        <f t="shared" si="1231"/>
        <v>1</v>
      </c>
      <c r="BX376">
        <f t="shared" si="1232"/>
        <v>1</v>
      </c>
      <c r="BY376">
        <f t="shared" si="1233"/>
        <v>1</v>
      </c>
      <c r="BZ376">
        <f t="shared" si="1234"/>
        <v>1</v>
      </c>
      <c r="CA376">
        <f t="shared" si="1235"/>
        <v>1</v>
      </c>
      <c r="CB376">
        <f t="shared" si="1236"/>
        <v>1</v>
      </c>
      <c r="CC376">
        <f t="shared" si="1237"/>
        <v>1</v>
      </c>
      <c r="CD376">
        <f t="shared" si="1238"/>
        <v>1</v>
      </c>
      <c r="CE376">
        <f t="shared" si="1239"/>
        <v>1</v>
      </c>
      <c r="CF376">
        <f t="shared" si="1240"/>
        <v>1</v>
      </c>
      <c r="CG376">
        <f t="shared" si="1241"/>
        <v>1</v>
      </c>
      <c r="CH376">
        <f t="shared" si="1242"/>
        <v>1</v>
      </c>
      <c r="CI376">
        <f t="shared" si="1243"/>
        <v>1</v>
      </c>
      <c r="CJ376">
        <f t="shared" si="1244"/>
        <v>1</v>
      </c>
      <c r="CK376">
        <f t="shared" si="1245"/>
        <v>1</v>
      </c>
      <c r="CL376">
        <f t="shared" si="1246"/>
        <v>1</v>
      </c>
      <c r="CM376">
        <f t="shared" si="1247"/>
        <v>1</v>
      </c>
      <c r="CN376">
        <f t="shared" si="1248"/>
        <v>1</v>
      </c>
      <c r="CO376">
        <f t="shared" si="1249"/>
        <v>1</v>
      </c>
      <c r="CP376">
        <f t="shared" si="1250"/>
        <v>1</v>
      </c>
      <c r="CQ376">
        <f t="shared" si="1251"/>
        <v>1</v>
      </c>
      <c r="CR376">
        <f t="shared" si="1252"/>
        <v>1</v>
      </c>
      <c r="CS376">
        <f t="shared" si="1253"/>
        <v>1</v>
      </c>
      <c r="CT376">
        <f t="shared" si="1254"/>
        <v>0</v>
      </c>
      <c r="CU376">
        <f t="shared" si="1255"/>
        <v>1</v>
      </c>
      <c r="CV376">
        <f t="shared" si="1256"/>
        <v>1</v>
      </c>
      <c r="CW376">
        <f t="shared" si="1257"/>
        <v>1</v>
      </c>
      <c r="CX376">
        <f t="shared" si="1258"/>
        <v>1</v>
      </c>
      <c r="CY376">
        <f t="shared" si="1259"/>
        <v>1</v>
      </c>
      <c r="CZ376">
        <f t="shared" si="1260"/>
        <v>1</v>
      </c>
      <c r="DA376">
        <f t="shared" si="1261"/>
        <v>1</v>
      </c>
      <c r="DB376">
        <f t="shared" si="1262"/>
        <v>1</v>
      </c>
      <c r="DC376">
        <f t="shared" si="1263"/>
        <v>1</v>
      </c>
      <c r="DD376">
        <f t="shared" si="1264"/>
        <v>1</v>
      </c>
      <c r="DE376">
        <f t="shared" si="1265"/>
        <v>1</v>
      </c>
      <c r="DF376">
        <f t="shared" si="1266"/>
        <v>1</v>
      </c>
      <c r="DG376">
        <f t="shared" si="1267"/>
        <v>1</v>
      </c>
      <c r="DH376" s="7">
        <f t="shared" si="1268"/>
        <v>0.15</v>
      </c>
      <c r="DI376" s="7">
        <f t="shared" si="1269"/>
        <v>0.15</v>
      </c>
      <c r="DJ376" s="7">
        <f t="shared" si="1270"/>
        <v>0.15</v>
      </c>
      <c r="DK376" s="7">
        <f t="shared" si="1271"/>
        <v>0.15</v>
      </c>
      <c r="DL376" s="7">
        <f t="shared" si="1272"/>
        <v>0.3</v>
      </c>
      <c r="DM376" s="7">
        <f t="shared" si="1273"/>
        <v>0.3</v>
      </c>
      <c r="DN376" s="7">
        <f t="shared" si="1274"/>
        <v>0.3</v>
      </c>
      <c r="DO376" s="7">
        <f t="shared" si="1275"/>
        <v>0.3</v>
      </c>
      <c r="DP376" s="7">
        <f>IF(MIN(Data[[#This Row],[¿El agente demuestra escucha activa durante la gestión?6]:[¿El agente parafrasea para confirmar entendimiento?9]])=0,0,30%)</f>
        <v>0.3</v>
      </c>
      <c r="DQ376" s="7">
        <f t="shared" si="1276"/>
        <v>0.3</v>
      </c>
      <c r="DR376" s="7">
        <f t="shared" si="1277"/>
        <v>0</v>
      </c>
      <c r="DS376" s="7">
        <f t="shared" si="1278"/>
        <v>0.3</v>
      </c>
      <c r="DT376" s="7">
        <f t="shared" si="1279"/>
        <v>0.3</v>
      </c>
      <c r="DU376" s="7">
        <f>IF(MIN(Data[[#This Row],[¿El agente adapta su comunicación al cliente?11]:[¿El agente utiliza el plural corporativo correctamente?14]])=0,0,30%)</f>
        <v>0</v>
      </c>
      <c r="DV376" s="7">
        <f t="shared" si="1280"/>
        <v>0.25</v>
      </c>
      <c r="DW376" s="7">
        <f t="shared" si="1281"/>
        <v>0.25</v>
      </c>
      <c r="DX376" s="7">
        <f t="shared" si="1282"/>
        <v>0.7</v>
      </c>
      <c r="DY376" s="7">
        <f t="shared" si="1283"/>
        <v>1</v>
      </c>
      <c r="DZ376" s="7">
        <f t="shared" si="1284"/>
        <v>1</v>
      </c>
      <c r="EA376" s="7">
        <f t="shared" si="1285"/>
        <v>1</v>
      </c>
      <c r="EB376" s="7">
        <f t="shared" si="1286"/>
        <v>1</v>
      </c>
      <c r="EC376" s="7">
        <f t="shared" si="1287"/>
        <v>1</v>
      </c>
      <c r="ED376" s="7">
        <f t="shared" si="1288"/>
        <v>1</v>
      </c>
      <c r="EE376" s="7">
        <f t="shared" si="1289"/>
        <v>1</v>
      </c>
      <c r="EF376" s="7">
        <f>IF(SUM(Data[[#This Row],[¿El agente presenta correctamente los beneficios del producto?23]:[¿El agente comunica beneficios emocionales al cliente?24]])=200%,100%,0%)</f>
        <v>1</v>
      </c>
      <c r="EG376" s="7">
        <f t="shared" si="1290"/>
        <v>1</v>
      </c>
      <c r="EH376" s="7">
        <f t="shared" si="1291"/>
        <v>1</v>
      </c>
      <c r="EI376" s="7">
        <f t="shared" si="1292"/>
        <v>1</v>
      </c>
      <c r="EJ376" s="7">
        <f t="shared" si="1293"/>
        <v>1</v>
      </c>
      <c r="EK376" s="7">
        <f t="shared" si="1294"/>
        <v>1</v>
      </c>
      <c r="EL376" s="7">
        <f>+Data[[#This Row],[¿El agente explica los términos y condiciones del servicio?28]]</f>
        <v>1</v>
      </c>
      <c r="EM376" s="7">
        <f t="shared" si="1295"/>
        <v>1</v>
      </c>
      <c r="EN376" s="7">
        <f>+Data[[#This Row],[¿El agente identifica correctamente la solicitud del cliente? 2]]</f>
        <v>1</v>
      </c>
      <c r="EO376" s="7">
        <f t="shared" si="1296"/>
        <v>1</v>
      </c>
      <c r="EP376" s="7">
        <f t="shared" si="1297"/>
        <v>1</v>
      </c>
      <c r="EQ376" s="7">
        <f t="shared" si="1298"/>
        <v>1</v>
      </c>
      <c r="ER376" s="7">
        <f t="shared" si="1299"/>
        <v>1</v>
      </c>
      <c r="ES376" s="7">
        <f t="shared" si="1300"/>
        <v>1</v>
      </c>
      <c r="ET376" s="7">
        <f t="shared" si="1301"/>
        <v>1</v>
      </c>
      <c r="EU376" s="7">
        <f t="shared" si="1302"/>
        <v>1</v>
      </c>
      <c r="EV376" s="7">
        <f t="shared" si="1303"/>
        <v>1</v>
      </c>
      <c r="EW376" s="7">
        <f t="shared" si="1304"/>
        <v>1</v>
      </c>
      <c r="EX376" s="7">
        <f t="shared" si="1305"/>
        <v>1</v>
      </c>
      <c r="EY376" s="7">
        <f t="shared" si="1306"/>
        <v>1</v>
      </c>
      <c r="EZ376" s="7">
        <f t="shared" si="1307"/>
        <v>1</v>
      </c>
      <c r="FA376" s="7">
        <f t="shared" si="1308"/>
        <v>1</v>
      </c>
      <c r="FB376" s="7">
        <f t="shared" si="1309"/>
        <v>1</v>
      </c>
      <c r="FC376" s="7">
        <f t="shared" si="1310"/>
        <v>1</v>
      </c>
      <c r="FD376" s="7">
        <f t="shared" si="1311"/>
        <v>1</v>
      </c>
      <c r="FE376" s="7">
        <f t="shared" si="1312"/>
        <v>1</v>
      </c>
      <c r="FF376" s="7">
        <f t="shared" si="1313"/>
        <v>0</v>
      </c>
      <c r="FG376" s="7">
        <f t="shared" si="1314"/>
        <v>1</v>
      </c>
      <c r="FH376" s="7">
        <f t="shared" si="1315"/>
        <v>1</v>
      </c>
      <c r="FI376" s="7">
        <f t="shared" si="1316"/>
        <v>1</v>
      </c>
      <c r="FJ376" s="7">
        <f t="shared" si="1317"/>
        <v>0</v>
      </c>
      <c r="FK376" s="7">
        <f t="shared" si="1318"/>
        <v>1</v>
      </c>
      <c r="FL376" s="7">
        <f>+Data[[#This Row],[¿El agente gestiona la oferta según la campaña vigente?48]]</f>
        <v>1</v>
      </c>
      <c r="FM376" s="7">
        <f t="shared" si="1319"/>
        <v>1</v>
      </c>
      <c r="FN376" s="7">
        <f t="shared" si="1320"/>
        <v>1</v>
      </c>
      <c r="FO376" s="7">
        <f t="shared" si="1321"/>
        <v>1</v>
      </c>
      <c r="FP376" s="7">
        <f t="shared" si="1322"/>
        <v>1</v>
      </c>
      <c r="FQ376" s="7">
        <f t="shared" si="1323"/>
        <v>1</v>
      </c>
      <c r="FR376" s="7">
        <f>+Data[[#This Row],[¿El agente registra correctamente todas las interacciones?52]]</f>
        <v>1</v>
      </c>
      <c r="FS376" s="7">
        <f t="shared" si="1324"/>
        <v>0</v>
      </c>
      <c r="FT376" s="7">
        <f t="shared" si="1325"/>
        <v>1</v>
      </c>
      <c r="FU376" s="7">
        <f>+Data[[#This Row],[¿El agente confirma la titularidad del cliente adecuadamente?53]]</f>
        <v>1</v>
      </c>
      <c r="FV376" s="242">
        <f t="shared" si="1326"/>
        <v>1</v>
      </c>
      <c r="FW376" s="242">
        <f t="shared" si="1327"/>
        <v>1</v>
      </c>
      <c r="FX376" s="7">
        <f t="shared" si="1328"/>
        <v>1</v>
      </c>
      <c r="FY376" s="242">
        <f t="shared" si="1329"/>
        <v>1</v>
      </c>
      <c r="FZ376" s="7">
        <f>+Data[[#This Row],[¿El agente evita compartir información sensible?56]]</f>
        <v>1</v>
      </c>
      <c r="GA376" s="7">
        <f t="shared" si="1330"/>
        <v>1</v>
      </c>
      <c r="GB376" s="7">
        <f t="shared" si="1331"/>
        <v>6.9999999999999993E-2</v>
      </c>
      <c r="GC376" s="7">
        <f t="shared" si="1332"/>
        <v>0.3</v>
      </c>
      <c r="GD376" s="234">
        <f t="shared" si="1333"/>
        <v>0</v>
      </c>
      <c r="GE376" s="234">
        <f t="shared" si="1334"/>
        <v>0.3</v>
      </c>
      <c r="GF376" s="7">
        <f t="shared" si="1335"/>
        <v>0.66999999999999993</v>
      </c>
      <c r="GG376">
        <f>1</f>
        <v>1</v>
      </c>
      <c r="GH376">
        <f t="shared" si="1336"/>
        <v>1</v>
      </c>
      <c r="GI376" t="str">
        <f t="shared" si="1337"/>
        <v/>
      </c>
      <c r="GJ376" t="str">
        <f t="shared" si="1338"/>
        <v/>
      </c>
      <c r="GK376" t="str">
        <f t="shared" si="1339"/>
        <v/>
      </c>
      <c r="GN376" t="str">
        <f t="shared" si="1340"/>
        <v/>
      </c>
      <c r="GO376" t="str">
        <f t="shared" si="1341"/>
        <v/>
      </c>
      <c r="GP376" t="str">
        <f t="shared" si="1342"/>
        <v/>
      </c>
      <c r="GQ376" t="str">
        <f t="shared" si="1343"/>
        <v xml:space="preserve">¿El agente muestra entusiasmo genuino? </v>
      </c>
      <c r="GR376" t="str">
        <f t="shared" si="1344"/>
        <v/>
      </c>
      <c r="GS376" t="str">
        <f t="shared" si="1345"/>
        <v/>
      </c>
      <c r="GT376" t="str">
        <f t="shared" si="1346"/>
        <v/>
      </c>
      <c r="GU376" t="e">
        <f>IF(#REF!="No",#REF!,"")</f>
        <v>#REF!</v>
      </c>
      <c r="GV376" t="str">
        <f t="shared" si="1347"/>
        <v/>
      </c>
      <c r="GW376" t="str">
        <f t="shared" si="1348"/>
        <v/>
      </c>
      <c r="GX376" t="str">
        <f t="shared" si="1349"/>
        <v/>
      </c>
      <c r="GY376" t="str">
        <f t="shared" si="1350"/>
        <v/>
      </c>
      <c r="GZ376" t="str">
        <f t="shared" si="1351"/>
        <v/>
      </c>
      <c r="HA376" t="str">
        <f t="shared" si="1352"/>
        <v/>
      </c>
      <c r="HB376" t="str">
        <f t="shared" si="1353"/>
        <v/>
      </c>
      <c r="HC376" t="str">
        <f t="shared" si="1354"/>
        <v/>
      </c>
      <c r="HD376" t="str">
        <f t="shared" si="1355"/>
        <v/>
      </c>
      <c r="HE376" t="str">
        <f t="shared" si="1356"/>
        <v/>
      </c>
      <c r="HF376" t="str">
        <f t="shared" si="1357"/>
        <v/>
      </c>
      <c r="HG376" t="str">
        <f t="shared" si="1358"/>
        <v/>
      </c>
      <c r="HH376" t="str">
        <f t="shared" si="1359"/>
        <v/>
      </c>
      <c r="HI376" t="str">
        <f t="shared" si="1360"/>
        <v/>
      </c>
      <c r="HJ376" t="str">
        <f t="shared" si="1361"/>
        <v/>
      </c>
      <c r="HK376" t="str">
        <f t="shared" si="1362"/>
        <v/>
      </c>
      <c r="HL376" t="str">
        <f t="shared" si="1363"/>
        <v/>
      </c>
      <c r="HM376" t="str">
        <f t="shared" si="1364"/>
        <v/>
      </c>
      <c r="HN376" t="str">
        <f t="shared" si="1365"/>
        <v/>
      </c>
      <c r="HO376" t="str">
        <f t="shared" si="1366"/>
        <v/>
      </c>
      <c r="HP376" t="str">
        <f t="shared" si="1367"/>
        <v/>
      </c>
      <c r="HQ376" t="e">
        <f>IF(#REF!="No",#REF!,"")</f>
        <v>#REF!</v>
      </c>
      <c r="HR376" t="e">
        <f>IF(#REF!="No",#REF!,"")</f>
        <v>#REF!</v>
      </c>
      <c r="HS376" t="str">
        <f t="shared" si="1368"/>
        <v/>
      </c>
      <c r="HT376" t="str">
        <f t="shared" si="1369"/>
        <v/>
      </c>
      <c r="HU376" t="str">
        <f t="shared" si="1370"/>
        <v xml:space="preserve">¿El agente indaga o sondea adecuadamente las necesidades del cliente? </v>
      </c>
      <c r="HV376" t="str">
        <f t="shared" si="1371"/>
        <v/>
      </c>
      <c r="HW376" t="str">
        <f t="shared" si="1372"/>
        <v/>
      </c>
      <c r="HX376" t="str">
        <f t="shared" si="1373"/>
        <v/>
      </c>
      <c r="HY376" t="str">
        <f t="shared" si="1374"/>
        <v/>
      </c>
      <c r="HZ376" t="str">
        <f t="shared" si="1375"/>
        <v/>
      </c>
      <c r="IA376" t="str">
        <f t="shared" si="1376"/>
        <v/>
      </c>
      <c r="IB376" t="str">
        <f t="shared" si="1377"/>
        <v/>
      </c>
      <c r="IC376" t="str">
        <f t="shared" si="1378"/>
        <v/>
      </c>
      <c r="ID376" t="str">
        <f t="shared" si="1379"/>
        <v/>
      </c>
      <c r="IE376" t="str">
        <f t="shared" si="1380"/>
        <v/>
      </c>
      <c r="IF376" t="str">
        <f t="shared" si="1381"/>
        <v/>
      </c>
      <c r="IG376" t="str">
        <f t="shared" si="1382"/>
        <v/>
      </c>
      <c r="IH376" t="str">
        <f>A376&amp;" "&amp;F376&amp;" "&amp;Data[[#This Row],[mes]]</f>
        <v>Nazario Nadyir Rengifo Molinar Outbound jul-26</v>
      </c>
      <c r="II376">
        <f t="shared" si="1385"/>
        <v>1</v>
      </c>
      <c r="IJ376">
        <f t="shared" si="1383"/>
        <v>1</v>
      </c>
      <c r="IK376">
        <f>IF(Data[[#This Row],[Muestra Critica]]&gt;0,Data[[#This Row],[Muestra Critica]],"")</f>
        <v>1</v>
      </c>
      <c r="IL376">
        <f>IF(IK376="","",COUNTIF($IK$3:$IK792,IK376))</f>
        <v>397</v>
      </c>
      <c r="IM376">
        <f t="shared" si="1384"/>
        <v>0</v>
      </c>
      <c r="IN376" t="str">
        <f t="shared" si="1217"/>
        <v>jul-26</v>
      </c>
      <c r="IS376" t="str">
        <f ca="1">IFERROR(_xlfn.XLOOKUP(A:A,HC!B:B,HC!E:E,,0),0)</f>
        <v>&gt; 60 dias</v>
      </c>
    </row>
    <row r="377" spans="1:253" ht="15.5">
      <c r="A377" s="235" t="s">
        <v>326</v>
      </c>
      <c r="B377" s="235">
        <v>67940378</v>
      </c>
      <c r="C377" s="236">
        <v>46209</v>
      </c>
      <c r="D377" s="235" t="s">
        <v>449</v>
      </c>
      <c r="E377" s="205" t="s">
        <v>434</v>
      </c>
      <c r="F377" s="235" t="s">
        <v>32</v>
      </c>
      <c r="G377" s="235" t="s">
        <v>436</v>
      </c>
      <c r="H377" s="235" t="s">
        <v>530</v>
      </c>
      <c r="I377" s="237" t="s">
        <v>447</v>
      </c>
      <c r="J377" s="78" t="s">
        <v>33</v>
      </c>
      <c r="K377" s="78" t="s">
        <v>33</v>
      </c>
      <c r="L377" s="78" t="s">
        <v>33</v>
      </c>
      <c r="M377" s="78" t="s">
        <v>33</v>
      </c>
      <c r="N377" s="78" t="s">
        <v>33</v>
      </c>
      <c r="O377" s="78" t="s">
        <v>33</v>
      </c>
      <c r="P377" s="78" t="s">
        <v>33</v>
      </c>
      <c r="Q377" s="78" t="s">
        <v>33</v>
      </c>
      <c r="R377" s="78" t="s">
        <v>33</v>
      </c>
      <c r="S377" s="78" t="s">
        <v>33</v>
      </c>
      <c r="T377" s="78" t="s">
        <v>33</v>
      </c>
      <c r="U377" s="78" t="s">
        <v>33</v>
      </c>
      <c r="V377" s="78" t="s">
        <v>33</v>
      </c>
      <c r="W377" s="78" t="s">
        <v>33</v>
      </c>
      <c r="X377" s="78" t="s">
        <v>33</v>
      </c>
      <c r="Y377" t="s">
        <v>33</v>
      </c>
      <c r="Z377" t="s">
        <v>33</v>
      </c>
      <c r="AA377" t="s">
        <v>33</v>
      </c>
      <c r="AB377" t="s">
        <v>33</v>
      </c>
      <c r="AC377" t="s">
        <v>33</v>
      </c>
      <c r="AD377" t="s">
        <v>33</v>
      </c>
      <c r="AE377" t="s">
        <v>33</v>
      </c>
      <c r="AF377" t="s">
        <v>33</v>
      </c>
      <c r="AG377" t="s">
        <v>33</v>
      </c>
      <c r="AH377" t="s">
        <v>33</v>
      </c>
      <c r="AI377" t="s">
        <v>33</v>
      </c>
      <c r="AJ377" t="s">
        <v>33</v>
      </c>
      <c r="AK377" t="s">
        <v>33</v>
      </c>
      <c r="AL377" t="s">
        <v>33</v>
      </c>
      <c r="AM377" t="s">
        <v>33</v>
      </c>
      <c r="AN377" t="s">
        <v>33</v>
      </c>
      <c r="AO377" t="s">
        <v>33</v>
      </c>
      <c r="AP377" t="s">
        <v>33</v>
      </c>
      <c r="AQ377" s="169" t="s">
        <v>33</v>
      </c>
      <c r="AR377" t="s">
        <v>33</v>
      </c>
      <c r="AS377" t="s">
        <v>34</v>
      </c>
      <c r="AT377" t="s">
        <v>33</v>
      </c>
      <c r="AU377" t="s">
        <v>33</v>
      </c>
      <c r="AV377" t="s">
        <v>33</v>
      </c>
      <c r="AW377" t="s">
        <v>34</v>
      </c>
      <c r="AX377" t="s">
        <v>33</v>
      </c>
      <c r="AY377" t="s">
        <v>33</v>
      </c>
      <c r="AZ377" t="s">
        <v>33</v>
      </c>
      <c r="BA377" t="s">
        <v>33</v>
      </c>
      <c r="BB377" t="s">
        <v>33</v>
      </c>
      <c r="BC377" t="s">
        <v>33</v>
      </c>
      <c r="BD377" t="s">
        <v>33</v>
      </c>
      <c r="BE377" t="s">
        <v>33</v>
      </c>
      <c r="BF377" t="s">
        <v>33</v>
      </c>
      <c r="BH377" s="233" t="str">
        <f>Data[[#This Row],[Tipo de Muestra]]</f>
        <v>Critica</v>
      </c>
      <c r="BK377">
        <f t="shared" si="1219"/>
        <v>1</v>
      </c>
      <c r="BL377">
        <f t="shared" si="1220"/>
        <v>1</v>
      </c>
      <c r="BM377">
        <f t="shared" si="1221"/>
        <v>1</v>
      </c>
      <c r="BN377">
        <f t="shared" si="1222"/>
        <v>1</v>
      </c>
      <c r="BO377">
        <f t="shared" si="1223"/>
        <v>1</v>
      </c>
      <c r="BP377">
        <f t="shared" si="1224"/>
        <v>1</v>
      </c>
      <c r="BQ377">
        <f t="shared" si="1225"/>
        <v>1</v>
      </c>
      <c r="BR377">
        <f t="shared" si="1226"/>
        <v>1</v>
      </c>
      <c r="BS377">
        <f t="shared" si="1227"/>
        <v>1</v>
      </c>
      <c r="BT377">
        <f t="shared" si="1228"/>
        <v>1</v>
      </c>
      <c r="BU377">
        <f t="shared" si="1229"/>
        <v>1</v>
      </c>
      <c r="BV377">
        <f t="shared" si="1230"/>
        <v>1</v>
      </c>
      <c r="BW377">
        <f t="shared" si="1231"/>
        <v>1</v>
      </c>
      <c r="BX377">
        <f t="shared" si="1232"/>
        <v>1</v>
      </c>
      <c r="BY377">
        <f t="shared" si="1233"/>
        <v>1</v>
      </c>
      <c r="BZ377">
        <f t="shared" si="1234"/>
        <v>1</v>
      </c>
      <c r="CA377">
        <f t="shared" si="1235"/>
        <v>1</v>
      </c>
      <c r="CB377">
        <f t="shared" si="1236"/>
        <v>1</v>
      </c>
      <c r="CC377">
        <f t="shared" si="1237"/>
        <v>1</v>
      </c>
      <c r="CD377">
        <f t="shared" si="1238"/>
        <v>1</v>
      </c>
      <c r="CE377">
        <f t="shared" si="1239"/>
        <v>1</v>
      </c>
      <c r="CF377">
        <f t="shared" si="1240"/>
        <v>1</v>
      </c>
      <c r="CG377">
        <f t="shared" si="1241"/>
        <v>1</v>
      </c>
      <c r="CH377">
        <f t="shared" si="1242"/>
        <v>1</v>
      </c>
      <c r="CI377">
        <f t="shared" si="1243"/>
        <v>1</v>
      </c>
      <c r="CJ377">
        <f t="shared" si="1244"/>
        <v>1</v>
      </c>
      <c r="CK377">
        <f t="shared" si="1245"/>
        <v>1</v>
      </c>
      <c r="CL377">
        <f t="shared" si="1246"/>
        <v>1</v>
      </c>
      <c r="CM377">
        <f t="shared" si="1247"/>
        <v>1</v>
      </c>
      <c r="CN377">
        <f t="shared" si="1248"/>
        <v>1</v>
      </c>
      <c r="CO377">
        <f t="shared" si="1249"/>
        <v>1</v>
      </c>
      <c r="CP377">
        <f t="shared" si="1250"/>
        <v>1</v>
      </c>
      <c r="CQ377">
        <f t="shared" si="1251"/>
        <v>1</v>
      </c>
      <c r="CR377">
        <f t="shared" si="1252"/>
        <v>1</v>
      </c>
      <c r="CS377">
        <f t="shared" si="1253"/>
        <v>0</v>
      </c>
      <c r="CT377">
        <f t="shared" si="1254"/>
        <v>1</v>
      </c>
      <c r="CU377">
        <f t="shared" si="1255"/>
        <v>1</v>
      </c>
      <c r="CV377">
        <f t="shared" si="1256"/>
        <v>1</v>
      </c>
      <c r="CW377">
        <f t="shared" si="1257"/>
        <v>0</v>
      </c>
      <c r="CX377">
        <f t="shared" si="1258"/>
        <v>1</v>
      </c>
      <c r="CY377">
        <f t="shared" si="1259"/>
        <v>1</v>
      </c>
      <c r="CZ377">
        <f t="shared" si="1260"/>
        <v>1</v>
      </c>
      <c r="DA377">
        <f t="shared" si="1261"/>
        <v>1</v>
      </c>
      <c r="DB377">
        <f t="shared" si="1262"/>
        <v>1</v>
      </c>
      <c r="DC377">
        <f t="shared" si="1263"/>
        <v>1</v>
      </c>
      <c r="DD377">
        <f t="shared" si="1264"/>
        <v>1</v>
      </c>
      <c r="DE377">
        <f t="shared" si="1265"/>
        <v>1</v>
      </c>
      <c r="DF377">
        <f t="shared" si="1266"/>
        <v>1</v>
      </c>
      <c r="DG377">
        <f t="shared" si="1267"/>
        <v>1</v>
      </c>
      <c r="DH377" s="7">
        <f t="shared" si="1268"/>
        <v>0.15</v>
      </c>
      <c r="DI377" s="7">
        <f t="shared" si="1269"/>
        <v>0.15</v>
      </c>
      <c r="DJ377" s="7">
        <f t="shared" si="1270"/>
        <v>0.15</v>
      </c>
      <c r="DK377" s="7">
        <f t="shared" si="1271"/>
        <v>0.15</v>
      </c>
      <c r="DL377" s="7">
        <f t="shared" si="1272"/>
        <v>0.3</v>
      </c>
      <c r="DM377" s="7">
        <f t="shared" si="1273"/>
        <v>0.3</v>
      </c>
      <c r="DN377" s="7">
        <f t="shared" si="1274"/>
        <v>0.3</v>
      </c>
      <c r="DO377" s="7">
        <f t="shared" si="1275"/>
        <v>0.3</v>
      </c>
      <c r="DP377" s="7">
        <f>IF(MIN(Data[[#This Row],[¿El agente demuestra escucha activa durante la gestión?6]:[¿El agente parafrasea para confirmar entendimiento?9]])=0,0,30%)</f>
        <v>0.3</v>
      </c>
      <c r="DQ377" s="7">
        <f t="shared" si="1276"/>
        <v>0.3</v>
      </c>
      <c r="DR377" s="7">
        <f t="shared" si="1277"/>
        <v>0.3</v>
      </c>
      <c r="DS377" s="7">
        <f t="shared" si="1278"/>
        <v>0.3</v>
      </c>
      <c r="DT377" s="7">
        <f t="shared" si="1279"/>
        <v>0.3</v>
      </c>
      <c r="DU377" s="7">
        <f>IF(MIN(Data[[#This Row],[¿El agente adapta su comunicación al cliente?11]:[¿El agente utiliza el plural corporativo correctamente?14]])=0,0,30%)</f>
        <v>0.3</v>
      </c>
      <c r="DV377" s="7">
        <f t="shared" si="1280"/>
        <v>0.25</v>
      </c>
      <c r="DW377" s="7">
        <f t="shared" si="1281"/>
        <v>0.25</v>
      </c>
      <c r="DX377" s="7">
        <f t="shared" si="1282"/>
        <v>1</v>
      </c>
      <c r="DY377" s="7">
        <f t="shared" si="1283"/>
        <v>1</v>
      </c>
      <c r="DZ377" s="7">
        <f t="shared" si="1284"/>
        <v>1</v>
      </c>
      <c r="EA377" s="7">
        <f t="shared" si="1285"/>
        <v>1</v>
      </c>
      <c r="EB377" s="7">
        <f t="shared" si="1286"/>
        <v>1</v>
      </c>
      <c r="EC377" s="7">
        <f t="shared" si="1287"/>
        <v>1</v>
      </c>
      <c r="ED377" s="7">
        <f t="shared" si="1288"/>
        <v>1</v>
      </c>
      <c r="EE377" s="7">
        <f t="shared" si="1289"/>
        <v>1</v>
      </c>
      <c r="EF377" s="7">
        <f>IF(SUM(Data[[#This Row],[¿El agente presenta correctamente los beneficios del producto?23]:[¿El agente comunica beneficios emocionales al cliente?24]])=200%,100%,0%)</f>
        <v>1</v>
      </c>
      <c r="EG377" s="7">
        <f t="shared" si="1290"/>
        <v>1</v>
      </c>
      <c r="EH377" s="7">
        <f t="shared" si="1291"/>
        <v>1</v>
      </c>
      <c r="EI377" s="7">
        <f t="shared" si="1292"/>
        <v>1</v>
      </c>
      <c r="EJ377" s="7">
        <f t="shared" si="1293"/>
        <v>1</v>
      </c>
      <c r="EK377" s="7">
        <f t="shared" si="1294"/>
        <v>1</v>
      </c>
      <c r="EL377" s="7">
        <f>+Data[[#This Row],[¿El agente explica los términos y condiciones del servicio?28]]</f>
        <v>1</v>
      </c>
      <c r="EM377" s="7">
        <f t="shared" si="1295"/>
        <v>1</v>
      </c>
      <c r="EN377" s="7">
        <f>+Data[[#This Row],[¿El agente identifica correctamente la solicitud del cliente? 2]]</f>
        <v>1</v>
      </c>
      <c r="EO377" s="7">
        <f t="shared" si="1296"/>
        <v>1</v>
      </c>
      <c r="EP377" s="7">
        <f t="shared" si="1297"/>
        <v>1</v>
      </c>
      <c r="EQ377" s="7">
        <f t="shared" si="1298"/>
        <v>1</v>
      </c>
      <c r="ER377" s="7">
        <f t="shared" si="1299"/>
        <v>1</v>
      </c>
      <c r="ES377" s="7">
        <f t="shared" si="1300"/>
        <v>1</v>
      </c>
      <c r="ET377" s="7">
        <f t="shared" si="1301"/>
        <v>1</v>
      </c>
      <c r="EU377" s="7">
        <f t="shared" si="1302"/>
        <v>1</v>
      </c>
      <c r="EV377" s="7">
        <f t="shared" si="1303"/>
        <v>1</v>
      </c>
      <c r="EW377" s="7">
        <f t="shared" si="1304"/>
        <v>1</v>
      </c>
      <c r="EX377" s="7">
        <f t="shared" si="1305"/>
        <v>1</v>
      </c>
      <c r="EY377" s="7">
        <f t="shared" si="1306"/>
        <v>1</v>
      </c>
      <c r="EZ377" s="7">
        <f t="shared" si="1307"/>
        <v>1</v>
      </c>
      <c r="FA377" s="7">
        <f t="shared" si="1308"/>
        <v>1</v>
      </c>
      <c r="FB377" s="7">
        <f t="shared" si="1309"/>
        <v>1</v>
      </c>
      <c r="FC377" s="7">
        <f t="shared" si="1310"/>
        <v>1</v>
      </c>
      <c r="FD377" s="7">
        <f t="shared" si="1311"/>
        <v>1</v>
      </c>
      <c r="FE377" s="7">
        <f t="shared" si="1312"/>
        <v>0</v>
      </c>
      <c r="FF377" s="7">
        <f t="shared" si="1313"/>
        <v>1</v>
      </c>
      <c r="FG377" s="7">
        <f t="shared" si="1314"/>
        <v>1</v>
      </c>
      <c r="FH377" s="7">
        <f t="shared" si="1315"/>
        <v>1</v>
      </c>
      <c r="FI377" s="7">
        <f t="shared" si="1316"/>
        <v>0</v>
      </c>
      <c r="FJ377" s="7">
        <f t="shared" si="1317"/>
        <v>0</v>
      </c>
      <c r="FK377" s="7">
        <f t="shared" si="1318"/>
        <v>1</v>
      </c>
      <c r="FL377" s="7">
        <f>+Data[[#This Row],[¿El agente gestiona la oferta según la campaña vigente?48]]</f>
        <v>1</v>
      </c>
      <c r="FM377" s="7">
        <f t="shared" si="1319"/>
        <v>1</v>
      </c>
      <c r="FN377" s="7">
        <f t="shared" si="1320"/>
        <v>1</v>
      </c>
      <c r="FO377" s="7">
        <f t="shared" si="1321"/>
        <v>1</v>
      </c>
      <c r="FP377" s="7">
        <f t="shared" si="1322"/>
        <v>1</v>
      </c>
      <c r="FQ377" s="7">
        <f t="shared" si="1323"/>
        <v>1</v>
      </c>
      <c r="FR377" s="7">
        <f>+Data[[#This Row],[¿El agente registra correctamente todas las interacciones?52]]</f>
        <v>1</v>
      </c>
      <c r="FS377" s="7">
        <f t="shared" si="1324"/>
        <v>0</v>
      </c>
      <c r="FT377" s="7">
        <f t="shared" si="1325"/>
        <v>1</v>
      </c>
      <c r="FU377" s="7">
        <f>+Data[[#This Row],[¿El agente confirma la titularidad del cliente adecuadamente?53]]</f>
        <v>1</v>
      </c>
      <c r="FV377" s="242">
        <f t="shared" si="1326"/>
        <v>1</v>
      </c>
      <c r="FW377" s="242">
        <f t="shared" si="1327"/>
        <v>1</v>
      </c>
      <c r="FX377" s="7">
        <f t="shared" si="1328"/>
        <v>1</v>
      </c>
      <c r="FY377" s="242">
        <f t="shared" si="1329"/>
        <v>1</v>
      </c>
      <c r="FZ377" s="7">
        <f>+Data[[#This Row],[¿El agente evita compartir información sensible?56]]</f>
        <v>1</v>
      </c>
      <c r="GA377" s="7">
        <f t="shared" si="1330"/>
        <v>1</v>
      </c>
      <c r="GB377" s="7">
        <f t="shared" si="1331"/>
        <v>0.1</v>
      </c>
      <c r="GC377" s="7">
        <f t="shared" si="1332"/>
        <v>0.3</v>
      </c>
      <c r="GD377" s="234">
        <f t="shared" si="1333"/>
        <v>0</v>
      </c>
      <c r="GE377" s="234">
        <f t="shared" si="1334"/>
        <v>0.3</v>
      </c>
      <c r="GF377" s="7">
        <f t="shared" si="1335"/>
        <v>0.7</v>
      </c>
      <c r="GG377">
        <f>1</f>
        <v>1</v>
      </c>
      <c r="GH377">
        <f t="shared" si="1336"/>
        <v>1</v>
      </c>
      <c r="GI377" t="str">
        <f t="shared" si="1337"/>
        <v/>
      </c>
      <c r="GJ377" t="str">
        <f t="shared" si="1338"/>
        <v/>
      </c>
      <c r="GK377" t="str">
        <f t="shared" si="1339"/>
        <v/>
      </c>
      <c r="GN377" t="str">
        <f t="shared" si="1340"/>
        <v/>
      </c>
      <c r="GO377" t="str">
        <f t="shared" si="1341"/>
        <v/>
      </c>
      <c r="GP377" t="str">
        <f t="shared" si="1342"/>
        <v/>
      </c>
      <c r="GQ377" t="str">
        <f t="shared" si="1343"/>
        <v/>
      </c>
      <c r="GR377" t="str">
        <f t="shared" si="1344"/>
        <v/>
      </c>
      <c r="GS377" t="str">
        <f t="shared" si="1345"/>
        <v/>
      </c>
      <c r="GT377" t="str">
        <f t="shared" si="1346"/>
        <v/>
      </c>
      <c r="GU377" t="e">
        <f>IF(#REF!="No",#REF!,"")</f>
        <v>#REF!</v>
      </c>
      <c r="GV377" t="str">
        <f t="shared" si="1347"/>
        <v/>
      </c>
      <c r="GW377" t="str">
        <f t="shared" si="1348"/>
        <v/>
      </c>
      <c r="GX377" t="str">
        <f t="shared" si="1349"/>
        <v/>
      </c>
      <c r="GY377" t="str">
        <f t="shared" si="1350"/>
        <v/>
      </c>
      <c r="GZ377" t="str">
        <f t="shared" si="1351"/>
        <v/>
      </c>
      <c r="HA377" t="str">
        <f t="shared" si="1352"/>
        <v/>
      </c>
      <c r="HB377" t="str">
        <f t="shared" si="1353"/>
        <v/>
      </c>
      <c r="HC377" t="str">
        <f t="shared" si="1354"/>
        <v/>
      </c>
      <c r="HD377" t="str">
        <f t="shared" si="1355"/>
        <v/>
      </c>
      <c r="HE377" t="str">
        <f t="shared" si="1356"/>
        <v/>
      </c>
      <c r="HF377" t="str">
        <f t="shared" si="1357"/>
        <v/>
      </c>
      <c r="HG377" t="str">
        <f t="shared" si="1358"/>
        <v/>
      </c>
      <c r="HH377" t="str">
        <f t="shared" si="1359"/>
        <v/>
      </c>
      <c r="HI377" t="str">
        <f t="shared" si="1360"/>
        <v/>
      </c>
      <c r="HJ377" t="str">
        <f t="shared" si="1361"/>
        <v/>
      </c>
      <c r="HK377" t="str">
        <f t="shared" si="1362"/>
        <v/>
      </c>
      <c r="HL377" t="str">
        <f t="shared" si="1363"/>
        <v/>
      </c>
      <c r="HM377" t="str">
        <f t="shared" si="1364"/>
        <v/>
      </c>
      <c r="HN377" t="str">
        <f t="shared" si="1365"/>
        <v/>
      </c>
      <c r="HO377" t="str">
        <f t="shared" si="1366"/>
        <v/>
      </c>
      <c r="HP377" t="str">
        <f t="shared" si="1367"/>
        <v/>
      </c>
      <c r="HQ377" t="e">
        <f>IF(#REF!="No",#REF!,"")</f>
        <v>#REF!</v>
      </c>
      <c r="HR377" t="e">
        <f>IF(#REF!="No",#REF!,"")</f>
        <v>#REF!</v>
      </c>
      <c r="HS377" t="str">
        <f t="shared" si="1368"/>
        <v/>
      </c>
      <c r="HT377" t="str">
        <f t="shared" si="1369"/>
        <v xml:space="preserve">¿El agente realiza venta cruzada cuando corresponde? </v>
      </c>
      <c r="HU377" t="str">
        <f t="shared" si="1370"/>
        <v/>
      </c>
      <c r="HV377" t="str">
        <f t="shared" si="1371"/>
        <v/>
      </c>
      <c r="HW377" t="str">
        <f t="shared" si="1372"/>
        <v/>
      </c>
      <c r="HX377" t="str">
        <f t="shared" si="1373"/>
        <v xml:space="preserve">¿El agente maneja correctamente las objeciones del cliente? </v>
      </c>
      <c r="HY377" t="str">
        <f t="shared" si="1374"/>
        <v/>
      </c>
      <c r="HZ377" t="str">
        <f t="shared" si="1375"/>
        <v/>
      </c>
      <c r="IA377" t="str">
        <f t="shared" si="1376"/>
        <v/>
      </c>
      <c r="IB377" t="str">
        <f t="shared" si="1377"/>
        <v/>
      </c>
      <c r="IC377" t="str">
        <f t="shared" si="1378"/>
        <v/>
      </c>
      <c r="ID377" t="str">
        <f t="shared" si="1379"/>
        <v/>
      </c>
      <c r="IE377" t="str">
        <f t="shared" si="1380"/>
        <v/>
      </c>
      <c r="IF377" t="str">
        <f t="shared" si="1381"/>
        <v/>
      </c>
      <c r="IG377" t="str">
        <f t="shared" si="1382"/>
        <v/>
      </c>
      <c r="IH377" t="str">
        <f>A377&amp;" "&amp;F377&amp;" "&amp;Data[[#This Row],[mes]]</f>
        <v>Valentina Ruiz Ochoa Outbound jul-26</v>
      </c>
      <c r="II377">
        <f t="shared" si="1385"/>
        <v>1</v>
      </c>
      <c r="IJ377">
        <f t="shared" si="1383"/>
        <v>1</v>
      </c>
      <c r="IK377">
        <f>IF(Data[[#This Row],[Muestra Critica]]&gt;0,Data[[#This Row],[Muestra Critica]],"")</f>
        <v>1</v>
      </c>
      <c r="IL377">
        <f>IF(IK377="","",COUNTIF($IK$3:$IK793,IK377))</f>
        <v>397</v>
      </c>
      <c r="IM377">
        <f t="shared" si="1384"/>
        <v>0</v>
      </c>
      <c r="IN377" t="str">
        <f t="shared" si="1217"/>
        <v>jul-26</v>
      </c>
      <c r="IS377" t="str">
        <f ca="1">IFERROR(_xlfn.XLOOKUP(A:A,HC!B:B,HC!E:E,,0),0)</f>
        <v>&gt; 60 dias</v>
      </c>
    </row>
    <row r="378" spans="1:253" ht="15.5">
      <c r="A378" s="235" t="s">
        <v>327</v>
      </c>
      <c r="B378" s="235">
        <v>69614827</v>
      </c>
      <c r="C378" s="236">
        <v>46209</v>
      </c>
      <c r="D378" s="235" t="s">
        <v>449</v>
      </c>
      <c r="E378" s="205" t="s">
        <v>434</v>
      </c>
      <c r="F378" s="235" t="s">
        <v>32</v>
      </c>
      <c r="G378" s="235" t="s">
        <v>436</v>
      </c>
      <c r="H378" s="235" t="s">
        <v>530</v>
      </c>
      <c r="I378" s="237" t="s">
        <v>447</v>
      </c>
      <c r="J378" s="78" t="s">
        <v>33</v>
      </c>
      <c r="K378" s="78" t="s">
        <v>33</v>
      </c>
      <c r="L378" s="78" t="s">
        <v>33</v>
      </c>
      <c r="M378" s="78" t="s">
        <v>33</v>
      </c>
      <c r="N378" s="78" t="s">
        <v>33</v>
      </c>
      <c r="O378" s="78" t="s">
        <v>33</v>
      </c>
      <c r="P378" s="78" t="s">
        <v>33</v>
      </c>
      <c r="Q378" s="78" t="s">
        <v>33</v>
      </c>
      <c r="R378" s="78" t="s">
        <v>33</v>
      </c>
      <c r="S378" s="78" t="s">
        <v>33</v>
      </c>
      <c r="T378" s="78" t="s">
        <v>33</v>
      </c>
      <c r="U378" s="78" t="s">
        <v>33</v>
      </c>
      <c r="V378" s="78" t="s">
        <v>33</v>
      </c>
      <c r="W378" s="78" t="s">
        <v>33</v>
      </c>
      <c r="X378" s="78" t="s">
        <v>33</v>
      </c>
      <c r="Y378" t="s">
        <v>33</v>
      </c>
      <c r="Z378" t="s">
        <v>33</v>
      </c>
      <c r="AA378" t="s">
        <v>33</v>
      </c>
      <c r="AB378" t="s">
        <v>33</v>
      </c>
      <c r="AC378" t="s">
        <v>33</v>
      </c>
      <c r="AD378" t="s">
        <v>33</v>
      </c>
      <c r="AE378" t="s">
        <v>33</v>
      </c>
      <c r="AF378" t="s">
        <v>33</v>
      </c>
      <c r="AG378" t="s">
        <v>33</v>
      </c>
      <c r="AH378" t="s">
        <v>33</v>
      </c>
      <c r="AI378" t="s">
        <v>33</v>
      </c>
      <c r="AJ378" t="s">
        <v>33</v>
      </c>
      <c r="AK378" t="s">
        <v>33</v>
      </c>
      <c r="AL378" t="s">
        <v>33</v>
      </c>
      <c r="AM378" t="s">
        <v>33</v>
      </c>
      <c r="AN378" t="s">
        <v>33</v>
      </c>
      <c r="AO378" t="s">
        <v>33</v>
      </c>
      <c r="AP378" t="s">
        <v>33</v>
      </c>
      <c r="AQ378" s="169" t="s">
        <v>33</v>
      </c>
      <c r="AR378" t="s">
        <v>33</v>
      </c>
      <c r="AS378" t="s">
        <v>34</v>
      </c>
      <c r="AT378" t="s">
        <v>33</v>
      </c>
      <c r="AU378" t="s">
        <v>33</v>
      </c>
      <c r="AV378" t="s">
        <v>33</v>
      </c>
      <c r="AW378" t="s">
        <v>34</v>
      </c>
      <c r="AX378" t="s">
        <v>33</v>
      </c>
      <c r="AY378" t="s">
        <v>33</v>
      </c>
      <c r="AZ378" t="s">
        <v>33</v>
      </c>
      <c r="BA378" t="s">
        <v>33</v>
      </c>
      <c r="BB378" t="s">
        <v>33</v>
      </c>
      <c r="BC378" t="s">
        <v>33</v>
      </c>
      <c r="BD378" t="s">
        <v>33</v>
      </c>
      <c r="BE378" t="s">
        <v>33</v>
      </c>
      <c r="BF378" t="s">
        <v>33</v>
      </c>
      <c r="BH378" s="233" t="str">
        <f>Data[[#This Row],[Tipo de Muestra]]</f>
        <v>Critica</v>
      </c>
      <c r="BK378">
        <f t="shared" si="1219"/>
        <v>1</v>
      </c>
      <c r="BL378">
        <f t="shared" si="1220"/>
        <v>1</v>
      </c>
      <c r="BM378">
        <f t="shared" si="1221"/>
        <v>1</v>
      </c>
      <c r="BN378">
        <f t="shared" si="1222"/>
        <v>1</v>
      </c>
      <c r="BO378">
        <f t="shared" si="1223"/>
        <v>1</v>
      </c>
      <c r="BP378">
        <f t="shared" si="1224"/>
        <v>1</v>
      </c>
      <c r="BQ378">
        <f t="shared" si="1225"/>
        <v>1</v>
      </c>
      <c r="BR378">
        <f t="shared" si="1226"/>
        <v>1</v>
      </c>
      <c r="BS378">
        <f t="shared" si="1227"/>
        <v>1</v>
      </c>
      <c r="BT378">
        <f t="shared" si="1228"/>
        <v>1</v>
      </c>
      <c r="BU378">
        <f t="shared" si="1229"/>
        <v>1</v>
      </c>
      <c r="BV378">
        <f t="shared" si="1230"/>
        <v>1</v>
      </c>
      <c r="BW378">
        <f t="shared" si="1231"/>
        <v>1</v>
      </c>
      <c r="BX378">
        <f t="shared" si="1232"/>
        <v>1</v>
      </c>
      <c r="BY378">
        <f t="shared" si="1233"/>
        <v>1</v>
      </c>
      <c r="BZ378">
        <f t="shared" si="1234"/>
        <v>1</v>
      </c>
      <c r="CA378">
        <f t="shared" si="1235"/>
        <v>1</v>
      </c>
      <c r="CB378">
        <f t="shared" si="1236"/>
        <v>1</v>
      </c>
      <c r="CC378">
        <f t="shared" si="1237"/>
        <v>1</v>
      </c>
      <c r="CD378">
        <f t="shared" si="1238"/>
        <v>1</v>
      </c>
      <c r="CE378">
        <f t="shared" si="1239"/>
        <v>1</v>
      </c>
      <c r="CF378">
        <f t="shared" si="1240"/>
        <v>1</v>
      </c>
      <c r="CG378">
        <f t="shared" si="1241"/>
        <v>1</v>
      </c>
      <c r="CH378">
        <f t="shared" si="1242"/>
        <v>1</v>
      </c>
      <c r="CI378">
        <f t="shared" si="1243"/>
        <v>1</v>
      </c>
      <c r="CJ378">
        <f t="shared" si="1244"/>
        <v>1</v>
      </c>
      <c r="CK378">
        <f t="shared" si="1245"/>
        <v>1</v>
      </c>
      <c r="CL378">
        <f t="shared" si="1246"/>
        <v>1</v>
      </c>
      <c r="CM378">
        <f t="shared" si="1247"/>
        <v>1</v>
      </c>
      <c r="CN378">
        <f t="shared" si="1248"/>
        <v>1</v>
      </c>
      <c r="CO378">
        <f t="shared" si="1249"/>
        <v>1</v>
      </c>
      <c r="CP378">
        <f t="shared" si="1250"/>
        <v>1</v>
      </c>
      <c r="CQ378">
        <f t="shared" si="1251"/>
        <v>1</v>
      </c>
      <c r="CR378">
        <f t="shared" si="1252"/>
        <v>1</v>
      </c>
      <c r="CS378">
        <f t="shared" si="1253"/>
        <v>0</v>
      </c>
      <c r="CT378">
        <f t="shared" si="1254"/>
        <v>1</v>
      </c>
      <c r="CU378">
        <f t="shared" si="1255"/>
        <v>1</v>
      </c>
      <c r="CV378">
        <f t="shared" si="1256"/>
        <v>1</v>
      </c>
      <c r="CW378">
        <f t="shared" si="1257"/>
        <v>0</v>
      </c>
      <c r="CX378">
        <f t="shared" si="1258"/>
        <v>1</v>
      </c>
      <c r="CY378">
        <f t="shared" si="1259"/>
        <v>1</v>
      </c>
      <c r="CZ378">
        <f t="shared" si="1260"/>
        <v>1</v>
      </c>
      <c r="DA378">
        <f t="shared" si="1261"/>
        <v>1</v>
      </c>
      <c r="DB378">
        <f t="shared" si="1262"/>
        <v>1</v>
      </c>
      <c r="DC378">
        <f t="shared" si="1263"/>
        <v>1</v>
      </c>
      <c r="DD378">
        <f t="shared" si="1264"/>
        <v>1</v>
      </c>
      <c r="DE378">
        <f t="shared" si="1265"/>
        <v>1</v>
      </c>
      <c r="DF378">
        <f t="shared" si="1266"/>
        <v>1</v>
      </c>
      <c r="DG378">
        <f t="shared" si="1267"/>
        <v>1</v>
      </c>
      <c r="DH378" s="7">
        <f t="shared" si="1268"/>
        <v>0.15</v>
      </c>
      <c r="DI378" s="7">
        <f t="shared" si="1269"/>
        <v>0.15</v>
      </c>
      <c r="DJ378" s="7">
        <f t="shared" si="1270"/>
        <v>0.15</v>
      </c>
      <c r="DK378" s="7">
        <f t="shared" si="1271"/>
        <v>0.15</v>
      </c>
      <c r="DL378" s="7">
        <f t="shared" si="1272"/>
        <v>0.3</v>
      </c>
      <c r="DM378" s="7">
        <f t="shared" si="1273"/>
        <v>0.3</v>
      </c>
      <c r="DN378" s="7">
        <f t="shared" si="1274"/>
        <v>0.3</v>
      </c>
      <c r="DO378" s="7">
        <f t="shared" si="1275"/>
        <v>0.3</v>
      </c>
      <c r="DP378" s="7">
        <f>IF(MIN(Data[[#This Row],[¿El agente demuestra escucha activa durante la gestión?6]:[¿El agente parafrasea para confirmar entendimiento?9]])=0,0,30%)</f>
        <v>0.3</v>
      </c>
      <c r="DQ378" s="7">
        <f t="shared" si="1276"/>
        <v>0.3</v>
      </c>
      <c r="DR378" s="7">
        <f t="shared" si="1277"/>
        <v>0.3</v>
      </c>
      <c r="DS378" s="7">
        <f t="shared" si="1278"/>
        <v>0.3</v>
      </c>
      <c r="DT378" s="7">
        <f t="shared" si="1279"/>
        <v>0.3</v>
      </c>
      <c r="DU378" s="7">
        <f>IF(MIN(Data[[#This Row],[¿El agente adapta su comunicación al cliente?11]:[¿El agente utiliza el plural corporativo correctamente?14]])=0,0,30%)</f>
        <v>0.3</v>
      </c>
      <c r="DV378" s="7">
        <f t="shared" si="1280"/>
        <v>0.25</v>
      </c>
      <c r="DW378" s="7">
        <f t="shared" si="1281"/>
        <v>0.25</v>
      </c>
      <c r="DX378" s="7">
        <f t="shared" si="1282"/>
        <v>1</v>
      </c>
      <c r="DY378" s="7">
        <f t="shared" si="1283"/>
        <v>1</v>
      </c>
      <c r="DZ378" s="7">
        <f t="shared" si="1284"/>
        <v>1</v>
      </c>
      <c r="EA378" s="7">
        <f t="shared" si="1285"/>
        <v>1</v>
      </c>
      <c r="EB378" s="7">
        <f t="shared" si="1286"/>
        <v>1</v>
      </c>
      <c r="EC378" s="7">
        <f t="shared" si="1287"/>
        <v>1</v>
      </c>
      <c r="ED378" s="7">
        <f t="shared" si="1288"/>
        <v>1</v>
      </c>
      <c r="EE378" s="7">
        <f t="shared" si="1289"/>
        <v>1</v>
      </c>
      <c r="EF378" s="7">
        <f>IF(SUM(Data[[#This Row],[¿El agente presenta correctamente los beneficios del producto?23]:[¿El agente comunica beneficios emocionales al cliente?24]])=200%,100%,0%)</f>
        <v>1</v>
      </c>
      <c r="EG378" s="7">
        <f t="shared" si="1290"/>
        <v>1</v>
      </c>
      <c r="EH378" s="7">
        <f t="shared" si="1291"/>
        <v>1</v>
      </c>
      <c r="EI378" s="7">
        <f t="shared" si="1292"/>
        <v>1</v>
      </c>
      <c r="EJ378" s="7">
        <f t="shared" si="1293"/>
        <v>1</v>
      </c>
      <c r="EK378" s="7">
        <f t="shared" si="1294"/>
        <v>1</v>
      </c>
      <c r="EL378" s="7">
        <f>+Data[[#This Row],[¿El agente explica los términos y condiciones del servicio?28]]</f>
        <v>1</v>
      </c>
      <c r="EM378" s="7">
        <f t="shared" si="1295"/>
        <v>1</v>
      </c>
      <c r="EN378" s="7">
        <f>+Data[[#This Row],[¿El agente identifica correctamente la solicitud del cliente? 2]]</f>
        <v>1</v>
      </c>
      <c r="EO378" s="7">
        <f t="shared" si="1296"/>
        <v>1</v>
      </c>
      <c r="EP378" s="7">
        <f t="shared" si="1297"/>
        <v>1</v>
      </c>
      <c r="EQ378" s="7">
        <f t="shared" si="1298"/>
        <v>1</v>
      </c>
      <c r="ER378" s="7">
        <f t="shared" si="1299"/>
        <v>1</v>
      </c>
      <c r="ES378" s="7">
        <f t="shared" si="1300"/>
        <v>1</v>
      </c>
      <c r="ET378" s="7">
        <f t="shared" si="1301"/>
        <v>1</v>
      </c>
      <c r="EU378" s="7">
        <f t="shared" si="1302"/>
        <v>1</v>
      </c>
      <c r="EV378" s="7">
        <f t="shared" si="1303"/>
        <v>1</v>
      </c>
      <c r="EW378" s="7">
        <f t="shared" si="1304"/>
        <v>1</v>
      </c>
      <c r="EX378" s="7">
        <f t="shared" si="1305"/>
        <v>1</v>
      </c>
      <c r="EY378" s="7">
        <f t="shared" si="1306"/>
        <v>1</v>
      </c>
      <c r="EZ378" s="7">
        <f t="shared" si="1307"/>
        <v>1</v>
      </c>
      <c r="FA378" s="7">
        <f t="shared" si="1308"/>
        <v>1</v>
      </c>
      <c r="FB378" s="7">
        <f t="shared" si="1309"/>
        <v>1</v>
      </c>
      <c r="FC378" s="7">
        <f t="shared" si="1310"/>
        <v>1</v>
      </c>
      <c r="FD378" s="7">
        <f t="shared" si="1311"/>
        <v>1</v>
      </c>
      <c r="FE378" s="7">
        <f t="shared" si="1312"/>
        <v>0</v>
      </c>
      <c r="FF378" s="7">
        <f t="shared" si="1313"/>
        <v>1</v>
      </c>
      <c r="FG378" s="7">
        <f t="shared" si="1314"/>
        <v>1</v>
      </c>
      <c r="FH378" s="7">
        <f t="shared" si="1315"/>
        <v>1</v>
      </c>
      <c r="FI378" s="7">
        <f t="shared" si="1316"/>
        <v>0</v>
      </c>
      <c r="FJ378" s="7">
        <f t="shared" si="1317"/>
        <v>0</v>
      </c>
      <c r="FK378" s="7">
        <f t="shared" si="1318"/>
        <v>1</v>
      </c>
      <c r="FL378" s="7">
        <f>+Data[[#This Row],[¿El agente gestiona la oferta según la campaña vigente?48]]</f>
        <v>1</v>
      </c>
      <c r="FM378" s="7">
        <f t="shared" si="1319"/>
        <v>1</v>
      </c>
      <c r="FN378" s="7">
        <f t="shared" si="1320"/>
        <v>1</v>
      </c>
      <c r="FO378" s="7">
        <f t="shared" si="1321"/>
        <v>1</v>
      </c>
      <c r="FP378" s="7">
        <f t="shared" si="1322"/>
        <v>1</v>
      </c>
      <c r="FQ378" s="7">
        <f t="shared" si="1323"/>
        <v>1</v>
      </c>
      <c r="FR378" s="7">
        <f>+Data[[#This Row],[¿El agente registra correctamente todas las interacciones?52]]</f>
        <v>1</v>
      </c>
      <c r="FS378" s="7">
        <f t="shared" si="1324"/>
        <v>0</v>
      </c>
      <c r="FT378" s="7">
        <f t="shared" si="1325"/>
        <v>1</v>
      </c>
      <c r="FU378" s="7">
        <f>+Data[[#This Row],[¿El agente confirma la titularidad del cliente adecuadamente?53]]</f>
        <v>1</v>
      </c>
      <c r="FV378" s="242">
        <f t="shared" si="1326"/>
        <v>1</v>
      </c>
      <c r="FW378" s="242">
        <f t="shared" si="1327"/>
        <v>1</v>
      </c>
      <c r="FX378" s="7">
        <f t="shared" si="1328"/>
        <v>1</v>
      </c>
      <c r="FY378" s="242">
        <f t="shared" si="1329"/>
        <v>1</v>
      </c>
      <c r="FZ378" s="7">
        <f>+Data[[#This Row],[¿El agente evita compartir información sensible?56]]</f>
        <v>1</v>
      </c>
      <c r="GA378" s="7">
        <f t="shared" si="1330"/>
        <v>1</v>
      </c>
      <c r="GB378" s="7">
        <f t="shared" si="1331"/>
        <v>0.1</v>
      </c>
      <c r="GC378" s="7">
        <f t="shared" si="1332"/>
        <v>0.3</v>
      </c>
      <c r="GD378" s="234">
        <f t="shared" si="1333"/>
        <v>0</v>
      </c>
      <c r="GE378" s="234">
        <f t="shared" si="1334"/>
        <v>0.3</v>
      </c>
      <c r="GF378" s="7">
        <f t="shared" si="1335"/>
        <v>0.7</v>
      </c>
      <c r="GG378">
        <f>1</f>
        <v>1</v>
      </c>
      <c r="GH378">
        <f t="shared" si="1336"/>
        <v>1</v>
      </c>
      <c r="GI378" t="str">
        <f t="shared" si="1337"/>
        <v/>
      </c>
      <c r="GJ378" t="str">
        <f t="shared" si="1338"/>
        <v/>
      </c>
      <c r="GK378" t="str">
        <f t="shared" si="1339"/>
        <v/>
      </c>
      <c r="GN378" t="str">
        <f t="shared" si="1340"/>
        <v/>
      </c>
      <c r="GO378" t="str">
        <f t="shared" si="1341"/>
        <v/>
      </c>
      <c r="GP378" t="str">
        <f t="shared" si="1342"/>
        <v/>
      </c>
      <c r="GQ378" t="str">
        <f t="shared" si="1343"/>
        <v/>
      </c>
      <c r="GR378" t="str">
        <f t="shared" si="1344"/>
        <v/>
      </c>
      <c r="GS378" t="str">
        <f t="shared" si="1345"/>
        <v/>
      </c>
      <c r="GT378" t="str">
        <f t="shared" si="1346"/>
        <v/>
      </c>
      <c r="GU378" t="e">
        <f>IF(#REF!="No",#REF!,"")</f>
        <v>#REF!</v>
      </c>
      <c r="GV378" t="str">
        <f t="shared" si="1347"/>
        <v/>
      </c>
      <c r="GW378" t="str">
        <f t="shared" si="1348"/>
        <v/>
      </c>
      <c r="GX378" t="str">
        <f t="shared" si="1349"/>
        <v/>
      </c>
      <c r="GY378" t="str">
        <f t="shared" si="1350"/>
        <v/>
      </c>
      <c r="GZ378" t="str">
        <f t="shared" si="1351"/>
        <v/>
      </c>
      <c r="HA378" t="str">
        <f t="shared" si="1352"/>
        <v/>
      </c>
      <c r="HB378" t="str">
        <f t="shared" si="1353"/>
        <v/>
      </c>
      <c r="HC378" t="str">
        <f t="shared" si="1354"/>
        <v/>
      </c>
      <c r="HD378" t="str">
        <f t="shared" si="1355"/>
        <v/>
      </c>
      <c r="HE378" t="str">
        <f t="shared" si="1356"/>
        <v/>
      </c>
      <c r="HF378" t="str">
        <f t="shared" si="1357"/>
        <v/>
      </c>
      <c r="HG378" t="str">
        <f t="shared" si="1358"/>
        <v/>
      </c>
      <c r="HH378" t="str">
        <f t="shared" si="1359"/>
        <v/>
      </c>
      <c r="HI378" t="str">
        <f t="shared" si="1360"/>
        <v/>
      </c>
      <c r="HJ378" t="str">
        <f t="shared" si="1361"/>
        <v/>
      </c>
      <c r="HK378" t="str">
        <f t="shared" si="1362"/>
        <v/>
      </c>
      <c r="HL378" t="str">
        <f t="shared" si="1363"/>
        <v/>
      </c>
      <c r="HM378" t="str">
        <f t="shared" si="1364"/>
        <v/>
      </c>
      <c r="HN378" t="str">
        <f t="shared" si="1365"/>
        <v/>
      </c>
      <c r="HO378" t="str">
        <f t="shared" si="1366"/>
        <v/>
      </c>
      <c r="HP378" t="str">
        <f t="shared" si="1367"/>
        <v/>
      </c>
      <c r="HQ378" t="e">
        <f>IF(#REF!="No",#REF!,"")</f>
        <v>#REF!</v>
      </c>
      <c r="HR378" t="e">
        <f>IF(#REF!="No",#REF!,"")</f>
        <v>#REF!</v>
      </c>
      <c r="HS378" t="str">
        <f t="shared" si="1368"/>
        <v/>
      </c>
      <c r="HT378" t="str">
        <f t="shared" si="1369"/>
        <v xml:space="preserve">¿El agente realiza venta cruzada cuando corresponde? </v>
      </c>
      <c r="HU378" t="str">
        <f t="shared" si="1370"/>
        <v/>
      </c>
      <c r="HV378" t="str">
        <f t="shared" si="1371"/>
        <v/>
      </c>
      <c r="HW378" t="str">
        <f t="shared" si="1372"/>
        <v/>
      </c>
      <c r="HX378" t="str">
        <f t="shared" si="1373"/>
        <v xml:space="preserve">¿El agente maneja correctamente las objeciones del cliente? </v>
      </c>
      <c r="HY378" t="str">
        <f t="shared" si="1374"/>
        <v/>
      </c>
      <c r="HZ378" t="str">
        <f t="shared" si="1375"/>
        <v/>
      </c>
      <c r="IA378" t="str">
        <f t="shared" si="1376"/>
        <v/>
      </c>
      <c r="IB378" t="str">
        <f t="shared" si="1377"/>
        <v/>
      </c>
      <c r="IC378" t="str">
        <f t="shared" si="1378"/>
        <v/>
      </c>
      <c r="ID378" t="str">
        <f t="shared" si="1379"/>
        <v/>
      </c>
      <c r="IE378" t="str">
        <f t="shared" si="1380"/>
        <v/>
      </c>
      <c r="IF378" t="str">
        <f t="shared" si="1381"/>
        <v/>
      </c>
      <c r="IG378" t="str">
        <f t="shared" si="1382"/>
        <v/>
      </c>
      <c r="IH378" t="str">
        <f>A378&amp;" "&amp;F378&amp;" "&amp;Data[[#This Row],[mes]]</f>
        <v>Yahaira Yorlenes Vega Castañedas Outbound jul-26</v>
      </c>
      <c r="II378">
        <f t="shared" si="1385"/>
        <v>1</v>
      </c>
      <c r="IJ378">
        <f t="shared" si="1383"/>
        <v>1</v>
      </c>
      <c r="IK378">
        <f>IF(Data[[#This Row],[Muestra Critica]]&gt;0,Data[[#This Row],[Muestra Critica]],"")</f>
        <v>1</v>
      </c>
      <c r="IL378">
        <f>IF(IK378="","",COUNTIF($IK$3:$IK794,IK378))</f>
        <v>397</v>
      </c>
      <c r="IM378">
        <f t="shared" si="1384"/>
        <v>0</v>
      </c>
      <c r="IN378" t="str">
        <f t="shared" si="1217"/>
        <v>jul-26</v>
      </c>
      <c r="IS378" t="str">
        <f ca="1">IFERROR(_xlfn.XLOOKUP(A:A,HC!B:B,HC!E:E,,0),0)</f>
        <v>&gt; 60 dias</v>
      </c>
    </row>
    <row r="379" spans="1:253" ht="15.5">
      <c r="A379" s="235" t="s">
        <v>328</v>
      </c>
      <c r="B379" s="235">
        <v>65017756</v>
      </c>
      <c r="C379" s="236">
        <v>46209</v>
      </c>
      <c r="D379" s="235" t="s">
        <v>449</v>
      </c>
      <c r="E379" s="205" t="s">
        <v>434</v>
      </c>
      <c r="F379" s="235" t="s">
        <v>32</v>
      </c>
      <c r="G379" s="235" t="s">
        <v>436</v>
      </c>
      <c r="H379" s="235" t="s">
        <v>530</v>
      </c>
      <c r="I379" s="237" t="s">
        <v>447</v>
      </c>
      <c r="J379" s="78" t="s">
        <v>33</v>
      </c>
      <c r="K379" s="78" t="s">
        <v>33</v>
      </c>
      <c r="L379" s="78" t="s">
        <v>33</v>
      </c>
      <c r="M379" s="78" t="s">
        <v>33</v>
      </c>
      <c r="N379" s="78" t="s">
        <v>33</v>
      </c>
      <c r="O379" s="78" t="s">
        <v>33</v>
      </c>
      <c r="P379" s="78" t="s">
        <v>33</v>
      </c>
      <c r="Q379" s="78" t="s">
        <v>33</v>
      </c>
      <c r="R379" s="78" t="s">
        <v>33</v>
      </c>
      <c r="S379" s="78" t="s">
        <v>33</v>
      </c>
      <c r="T379" s="78" t="s">
        <v>33</v>
      </c>
      <c r="U379" s="78" t="s">
        <v>33</v>
      </c>
      <c r="V379" s="78" t="s">
        <v>33</v>
      </c>
      <c r="W379" s="78" t="s">
        <v>33</v>
      </c>
      <c r="X379" s="78" t="s">
        <v>33</v>
      </c>
      <c r="Y379" t="s">
        <v>33</v>
      </c>
      <c r="Z379" t="s">
        <v>33</v>
      </c>
      <c r="AA379" t="s">
        <v>33</v>
      </c>
      <c r="AB379" t="s">
        <v>33</v>
      </c>
      <c r="AC379" t="s">
        <v>33</v>
      </c>
      <c r="AD379" t="s">
        <v>33</v>
      </c>
      <c r="AE379" t="s">
        <v>33</v>
      </c>
      <c r="AF379" t="s">
        <v>33</v>
      </c>
      <c r="AG379" t="s">
        <v>33</v>
      </c>
      <c r="AH379" t="s">
        <v>33</v>
      </c>
      <c r="AI379" t="s">
        <v>33</v>
      </c>
      <c r="AJ379" t="s">
        <v>33</v>
      </c>
      <c r="AK379" t="s">
        <v>33</v>
      </c>
      <c r="AL379" t="s">
        <v>33</v>
      </c>
      <c r="AM379" t="s">
        <v>33</v>
      </c>
      <c r="AN379" t="s">
        <v>33</v>
      </c>
      <c r="AO379" t="s">
        <v>33</v>
      </c>
      <c r="AP379" t="s">
        <v>33</v>
      </c>
      <c r="AQ379" s="169" t="s">
        <v>33</v>
      </c>
      <c r="AR379" t="s">
        <v>33</v>
      </c>
      <c r="AS379" t="s">
        <v>34</v>
      </c>
      <c r="AT379" t="s">
        <v>34</v>
      </c>
      <c r="AU379" t="s">
        <v>33</v>
      </c>
      <c r="AV379" t="s">
        <v>33</v>
      </c>
      <c r="AW379" t="s">
        <v>34</v>
      </c>
      <c r="AX379" t="s">
        <v>33</v>
      </c>
      <c r="AY379" t="s">
        <v>34</v>
      </c>
      <c r="AZ379" t="s">
        <v>33</v>
      </c>
      <c r="BA379" t="s">
        <v>33</v>
      </c>
      <c r="BB379" t="s">
        <v>33</v>
      </c>
      <c r="BC379" t="s">
        <v>33</v>
      </c>
      <c r="BD379" t="s">
        <v>33</v>
      </c>
      <c r="BE379" t="s">
        <v>33</v>
      </c>
      <c r="BF379" t="s">
        <v>33</v>
      </c>
      <c r="BH379" s="233" t="str">
        <f>Data[[#This Row],[Tipo de Muestra]]</f>
        <v>Critica</v>
      </c>
      <c r="BK379">
        <f t="shared" si="1219"/>
        <v>1</v>
      </c>
      <c r="BL379">
        <f t="shared" si="1220"/>
        <v>1</v>
      </c>
      <c r="BM379">
        <f t="shared" si="1221"/>
        <v>1</v>
      </c>
      <c r="BN379">
        <f t="shared" si="1222"/>
        <v>1</v>
      </c>
      <c r="BO379">
        <f t="shared" si="1223"/>
        <v>1</v>
      </c>
      <c r="BP379">
        <f t="shared" si="1224"/>
        <v>1</v>
      </c>
      <c r="BQ379">
        <f t="shared" si="1225"/>
        <v>1</v>
      </c>
      <c r="BR379">
        <f t="shared" si="1226"/>
        <v>1</v>
      </c>
      <c r="BS379">
        <f t="shared" si="1227"/>
        <v>1</v>
      </c>
      <c r="BT379">
        <f t="shared" si="1228"/>
        <v>1</v>
      </c>
      <c r="BU379">
        <f t="shared" si="1229"/>
        <v>1</v>
      </c>
      <c r="BV379">
        <f t="shared" si="1230"/>
        <v>1</v>
      </c>
      <c r="BW379">
        <f t="shared" si="1231"/>
        <v>1</v>
      </c>
      <c r="BX379">
        <f t="shared" si="1232"/>
        <v>1</v>
      </c>
      <c r="BY379">
        <f t="shared" si="1233"/>
        <v>1</v>
      </c>
      <c r="BZ379">
        <f t="shared" si="1234"/>
        <v>1</v>
      </c>
      <c r="CA379">
        <f t="shared" si="1235"/>
        <v>1</v>
      </c>
      <c r="CB379">
        <f t="shared" si="1236"/>
        <v>1</v>
      </c>
      <c r="CC379">
        <f t="shared" si="1237"/>
        <v>1</v>
      </c>
      <c r="CD379">
        <f t="shared" si="1238"/>
        <v>1</v>
      </c>
      <c r="CE379">
        <f t="shared" si="1239"/>
        <v>1</v>
      </c>
      <c r="CF379">
        <f t="shared" si="1240"/>
        <v>1</v>
      </c>
      <c r="CG379">
        <f t="shared" si="1241"/>
        <v>1</v>
      </c>
      <c r="CH379">
        <f t="shared" si="1242"/>
        <v>1</v>
      </c>
      <c r="CI379">
        <f t="shared" si="1243"/>
        <v>1</v>
      </c>
      <c r="CJ379">
        <f t="shared" si="1244"/>
        <v>1</v>
      </c>
      <c r="CK379">
        <f t="shared" si="1245"/>
        <v>1</v>
      </c>
      <c r="CL379">
        <f t="shared" si="1246"/>
        <v>1</v>
      </c>
      <c r="CM379">
        <f t="shared" si="1247"/>
        <v>1</v>
      </c>
      <c r="CN379">
        <f t="shared" si="1248"/>
        <v>1</v>
      </c>
      <c r="CO379">
        <f t="shared" si="1249"/>
        <v>1</v>
      </c>
      <c r="CP379">
        <f t="shared" si="1250"/>
        <v>1</v>
      </c>
      <c r="CQ379">
        <f t="shared" si="1251"/>
        <v>1</v>
      </c>
      <c r="CR379">
        <f t="shared" si="1252"/>
        <v>1</v>
      </c>
      <c r="CS379">
        <f t="shared" si="1253"/>
        <v>0</v>
      </c>
      <c r="CT379">
        <f t="shared" si="1254"/>
        <v>0</v>
      </c>
      <c r="CU379">
        <f t="shared" si="1255"/>
        <v>1</v>
      </c>
      <c r="CV379">
        <f t="shared" si="1256"/>
        <v>1</v>
      </c>
      <c r="CW379">
        <f t="shared" si="1257"/>
        <v>0</v>
      </c>
      <c r="CX379">
        <f t="shared" si="1258"/>
        <v>1</v>
      </c>
      <c r="CY379">
        <f t="shared" si="1259"/>
        <v>0</v>
      </c>
      <c r="CZ379">
        <f t="shared" si="1260"/>
        <v>1</v>
      </c>
      <c r="DA379">
        <f t="shared" si="1261"/>
        <v>1</v>
      </c>
      <c r="DB379">
        <f t="shared" si="1262"/>
        <v>1</v>
      </c>
      <c r="DC379">
        <f t="shared" si="1263"/>
        <v>1</v>
      </c>
      <c r="DD379">
        <f t="shared" si="1264"/>
        <v>1</v>
      </c>
      <c r="DE379">
        <f t="shared" si="1265"/>
        <v>1</v>
      </c>
      <c r="DF379">
        <f t="shared" si="1266"/>
        <v>1</v>
      </c>
      <c r="DG379">
        <f t="shared" si="1267"/>
        <v>1</v>
      </c>
      <c r="DH379" s="7">
        <f t="shared" si="1268"/>
        <v>0.15</v>
      </c>
      <c r="DI379" s="7">
        <f t="shared" si="1269"/>
        <v>0.15</v>
      </c>
      <c r="DJ379" s="7">
        <f t="shared" si="1270"/>
        <v>0.15</v>
      </c>
      <c r="DK379" s="7">
        <f t="shared" si="1271"/>
        <v>0.15</v>
      </c>
      <c r="DL379" s="7">
        <f t="shared" si="1272"/>
        <v>0.3</v>
      </c>
      <c r="DM379" s="7">
        <f t="shared" si="1273"/>
        <v>0.3</v>
      </c>
      <c r="DN379" s="7">
        <f t="shared" si="1274"/>
        <v>0.3</v>
      </c>
      <c r="DO379" s="7">
        <f t="shared" si="1275"/>
        <v>0.3</v>
      </c>
      <c r="DP379" s="7">
        <f>IF(MIN(Data[[#This Row],[¿El agente demuestra escucha activa durante la gestión?6]:[¿El agente parafrasea para confirmar entendimiento?9]])=0,0,30%)</f>
        <v>0.3</v>
      </c>
      <c r="DQ379" s="7">
        <f t="shared" si="1276"/>
        <v>0.3</v>
      </c>
      <c r="DR379" s="7">
        <f t="shared" si="1277"/>
        <v>0.3</v>
      </c>
      <c r="DS379" s="7">
        <f t="shared" si="1278"/>
        <v>0.3</v>
      </c>
      <c r="DT379" s="7">
        <f t="shared" si="1279"/>
        <v>0.3</v>
      </c>
      <c r="DU379" s="7">
        <f>IF(MIN(Data[[#This Row],[¿El agente adapta su comunicación al cliente?11]:[¿El agente utiliza el plural corporativo correctamente?14]])=0,0,30%)</f>
        <v>0.3</v>
      </c>
      <c r="DV379" s="7">
        <f t="shared" si="1280"/>
        <v>0.25</v>
      </c>
      <c r="DW379" s="7">
        <f t="shared" si="1281"/>
        <v>0.25</v>
      </c>
      <c r="DX379" s="7">
        <f t="shared" si="1282"/>
        <v>1</v>
      </c>
      <c r="DY379" s="7">
        <f t="shared" si="1283"/>
        <v>1</v>
      </c>
      <c r="DZ379" s="7">
        <f t="shared" si="1284"/>
        <v>1</v>
      </c>
      <c r="EA379" s="7">
        <f t="shared" si="1285"/>
        <v>1</v>
      </c>
      <c r="EB379" s="7">
        <f t="shared" si="1286"/>
        <v>1</v>
      </c>
      <c r="EC379" s="7">
        <f t="shared" si="1287"/>
        <v>1</v>
      </c>
      <c r="ED379" s="7">
        <f t="shared" si="1288"/>
        <v>1</v>
      </c>
      <c r="EE379" s="7">
        <f t="shared" si="1289"/>
        <v>1</v>
      </c>
      <c r="EF379" s="7">
        <f>IF(SUM(Data[[#This Row],[¿El agente presenta correctamente los beneficios del producto?23]:[¿El agente comunica beneficios emocionales al cliente?24]])=200%,100%,0%)</f>
        <v>1</v>
      </c>
      <c r="EG379" s="7">
        <f t="shared" si="1290"/>
        <v>1</v>
      </c>
      <c r="EH379" s="7">
        <f t="shared" si="1291"/>
        <v>1</v>
      </c>
      <c r="EI379" s="7">
        <f t="shared" si="1292"/>
        <v>1</v>
      </c>
      <c r="EJ379" s="7">
        <f t="shared" si="1293"/>
        <v>1</v>
      </c>
      <c r="EK379" s="7">
        <f t="shared" si="1294"/>
        <v>1</v>
      </c>
      <c r="EL379" s="7">
        <f>+Data[[#This Row],[¿El agente explica los términos y condiciones del servicio?28]]</f>
        <v>1</v>
      </c>
      <c r="EM379" s="7">
        <f t="shared" si="1295"/>
        <v>1</v>
      </c>
      <c r="EN379" s="7">
        <f>+Data[[#This Row],[¿El agente identifica correctamente la solicitud del cliente? 2]]</f>
        <v>1</v>
      </c>
      <c r="EO379" s="7">
        <f t="shared" si="1296"/>
        <v>1</v>
      </c>
      <c r="EP379" s="7">
        <f t="shared" si="1297"/>
        <v>1</v>
      </c>
      <c r="EQ379" s="7">
        <f t="shared" si="1298"/>
        <v>1</v>
      </c>
      <c r="ER379" s="7">
        <f t="shared" si="1299"/>
        <v>1</v>
      </c>
      <c r="ES379" s="7">
        <f t="shared" si="1300"/>
        <v>1</v>
      </c>
      <c r="ET379" s="7">
        <f t="shared" si="1301"/>
        <v>1</v>
      </c>
      <c r="EU379" s="7">
        <f t="shared" si="1302"/>
        <v>1</v>
      </c>
      <c r="EV379" s="7">
        <f t="shared" si="1303"/>
        <v>1</v>
      </c>
      <c r="EW379" s="7">
        <f t="shared" si="1304"/>
        <v>1</v>
      </c>
      <c r="EX379" s="7">
        <f t="shared" si="1305"/>
        <v>1</v>
      </c>
      <c r="EY379" s="7">
        <f t="shared" si="1306"/>
        <v>1</v>
      </c>
      <c r="EZ379" s="7">
        <f t="shared" si="1307"/>
        <v>1</v>
      </c>
      <c r="FA379" s="7">
        <f t="shared" si="1308"/>
        <v>1</v>
      </c>
      <c r="FB379" s="7">
        <f t="shared" si="1309"/>
        <v>1</v>
      </c>
      <c r="FC379" s="7">
        <f t="shared" si="1310"/>
        <v>1</v>
      </c>
      <c r="FD379" s="7">
        <f t="shared" si="1311"/>
        <v>1</v>
      </c>
      <c r="FE379" s="7">
        <f t="shared" si="1312"/>
        <v>0</v>
      </c>
      <c r="FF379" s="7">
        <f t="shared" si="1313"/>
        <v>0</v>
      </c>
      <c r="FG379" s="7">
        <f t="shared" si="1314"/>
        <v>1</v>
      </c>
      <c r="FH379" s="7">
        <f t="shared" si="1315"/>
        <v>1</v>
      </c>
      <c r="FI379" s="7">
        <f t="shared" si="1316"/>
        <v>0</v>
      </c>
      <c r="FJ379" s="7">
        <f t="shared" si="1317"/>
        <v>0</v>
      </c>
      <c r="FK379" s="7">
        <f t="shared" si="1318"/>
        <v>1</v>
      </c>
      <c r="FL379" s="7">
        <f>+Data[[#This Row],[¿El agente gestiona la oferta según la campaña vigente?48]]</f>
        <v>1</v>
      </c>
      <c r="FM379" s="7">
        <f t="shared" si="1319"/>
        <v>0</v>
      </c>
      <c r="FN379" s="7">
        <f t="shared" si="1320"/>
        <v>1</v>
      </c>
      <c r="FO379" s="7">
        <f t="shared" si="1321"/>
        <v>1</v>
      </c>
      <c r="FP379" s="7">
        <f t="shared" si="1322"/>
        <v>0</v>
      </c>
      <c r="FQ379" s="7">
        <f t="shared" si="1323"/>
        <v>1</v>
      </c>
      <c r="FR379" s="7">
        <f>+Data[[#This Row],[¿El agente registra correctamente todas las interacciones?52]]</f>
        <v>1</v>
      </c>
      <c r="FS379" s="7">
        <f t="shared" si="1324"/>
        <v>0</v>
      </c>
      <c r="FT379" s="7">
        <f t="shared" si="1325"/>
        <v>1</v>
      </c>
      <c r="FU379" s="7">
        <f>+Data[[#This Row],[¿El agente confirma la titularidad del cliente adecuadamente?53]]</f>
        <v>1</v>
      </c>
      <c r="FV379" s="242">
        <f t="shared" si="1326"/>
        <v>1</v>
      </c>
      <c r="FW379" s="242">
        <f t="shared" si="1327"/>
        <v>1</v>
      </c>
      <c r="FX379" s="7">
        <f t="shared" si="1328"/>
        <v>1</v>
      </c>
      <c r="FY379" s="242">
        <f t="shared" si="1329"/>
        <v>1</v>
      </c>
      <c r="FZ379" s="7">
        <f>+Data[[#This Row],[¿El agente evita compartir información sensible?56]]</f>
        <v>1</v>
      </c>
      <c r="GA379" s="7">
        <f t="shared" si="1330"/>
        <v>1</v>
      </c>
      <c r="GB379" s="7">
        <f t="shared" si="1331"/>
        <v>0.1</v>
      </c>
      <c r="GC379" s="7">
        <f t="shared" si="1332"/>
        <v>0.3</v>
      </c>
      <c r="GD379" s="234">
        <f t="shared" si="1333"/>
        <v>0</v>
      </c>
      <c r="GE379" s="234">
        <f t="shared" si="1334"/>
        <v>0.3</v>
      </c>
      <c r="GF379" s="7">
        <f t="shared" si="1335"/>
        <v>0.7</v>
      </c>
      <c r="GG379">
        <f>1</f>
        <v>1</v>
      </c>
      <c r="GH379">
        <f t="shared" si="1336"/>
        <v>1</v>
      </c>
      <c r="GI379" t="str">
        <f t="shared" si="1337"/>
        <v/>
      </c>
      <c r="GJ379" t="str">
        <f t="shared" si="1338"/>
        <v/>
      </c>
      <c r="GK379" t="str">
        <f t="shared" si="1339"/>
        <v/>
      </c>
      <c r="GN379" t="str">
        <f t="shared" si="1340"/>
        <v/>
      </c>
      <c r="GO379" t="str">
        <f t="shared" si="1341"/>
        <v/>
      </c>
      <c r="GP379" t="str">
        <f t="shared" si="1342"/>
        <v/>
      </c>
      <c r="GQ379" t="str">
        <f t="shared" si="1343"/>
        <v/>
      </c>
      <c r="GR379" t="str">
        <f t="shared" si="1344"/>
        <v/>
      </c>
      <c r="GS379" t="str">
        <f t="shared" si="1345"/>
        <v/>
      </c>
      <c r="GT379" t="str">
        <f t="shared" si="1346"/>
        <v/>
      </c>
      <c r="GU379" t="e">
        <f>IF(#REF!="No",#REF!,"")</f>
        <v>#REF!</v>
      </c>
      <c r="GV379" t="str">
        <f t="shared" si="1347"/>
        <v/>
      </c>
      <c r="GW379" t="str">
        <f t="shared" si="1348"/>
        <v/>
      </c>
      <c r="GX379" t="str">
        <f t="shared" si="1349"/>
        <v/>
      </c>
      <c r="GY379" t="str">
        <f t="shared" si="1350"/>
        <v/>
      </c>
      <c r="GZ379" t="str">
        <f t="shared" si="1351"/>
        <v/>
      </c>
      <c r="HA379" t="str">
        <f t="shared" si="1352"/>
        <v/>
      </c>
      <c r="HB379" t="str">
        <f t="shared" si="1353"/>
        <v/>
      </c>
      <c r="HC379" t="str">
        <f t="shared" si="1354"/>
        <v/>
      </c>
      <c r="HD379" t="str">
        <f t="shared" si="1355"/>
        <v/>
      </c>
      <c r="HE379" t="str">
        <f t="shared" si="1356"/>
        <v/>
      </c>
      <c r="HF379" t="str">
        <f t="shared" si="1357"/>
        <v/>
      </c>
      <c r="HG379" t="str">
        <f t="shared" si="1358"/>
        <v/>
      </c>
      <c r="HH379" t="str">
        <f t="shared" si="1359"/>
        <v/>
      </c>
      <c r="HI379" t="str">
        <f t="shared" si="1360"/>
        <v/>
      </c>
      <c r="HJ379" t="str">
        <f t="shared" si="1361"/>
        <v/>
      </c>
      <c r="HK379" t="str">
        <f t="shared" si="1362"/>
        <v/>
      </c>
      <c r="HL379" t="str">
        <f t="shared" si="1363"/>
        <v/>
      </c>
      <c r="HM379" t="str">
        <f t="shared" si="1364"/>
        <v/>
      </c>
      <c r="HN379" t="str">
        <f t="shared" si="1365"/>
        <v/>
      </c>
      <c r="HO379" t="str">
        <f t="shared" si="1366"/>
        <v/>
      </c>
      <c r="HP379" t="str">
        <f t="shared" si="1367"/>
        <v/>
      </c>
      <c r="HQ379" t="e">
        <f>IF(#REF!="No",#REF!,"")</f>
        <v>#REF!</v>
      </c>
      <c r="HR379" t="e">
        <f>IF(#REF!="No",#REF!,"")</f>
        <v>#REF!</v>
      </c>
      <c r="HS379" t="str">
        <f t="shared" si="1368"/>
        <v/>
      </c>
      <c r="HT379" t="str">
        <f t="shared" si="1369"/>
        <v xml:space="preserve">¿El agente realiza venta cruzada cuando corresponde? </v>
      </c>
      <c r="HU379" t="str">
        <f t="shared" si="1370"/>
        <v xml:space="preserve">¿El agente indaga o sondea adecuadamente las necesidades del cliente? </v>
      </c>
      <c r="HV379" t="str">
        <f t="shared" si="1371"/>
        <v/>
      </c>
      <c r="HW379" t="str">
        <f t="shared" si="1372"/>
        <v/>
      </c>
      <c r="HX379" t="str">
        <f t="shared" si="1373"/>
        <v xml:space="preserve">¿El agente maneja correctamente las objeciones del cliente? </v>
      </c>
      <c r="HY379" t="str">
        <f t="shared" si="1374"/>
        <v/>
      </c>
      <c r="HZ379" t="str">
        <f t="shared" si="1375"/>
        <v xml:space="preserve">¿El agente solicita coordenadas cuando es necesario? </v>
      </c>
      <c r="IA379" t="str">
        <f t="shared" si="1376"/>
        <v/>
      </c>
      <c r="IB379" t="str">
        <f t="shared" si="1377"/>
        <v/>
      </c>
      <c r="IC379" t="str">
        <f t="shared" si="1378"/>
        <v/>
      </c>
      <c r="ID379" t="str">
        <f t="shared" si="1379"/>
        <v/>
      </c>
      <c r="IE379" t="str">
        <f t="shared" si="1380"/>
        <v/>
      </c>
      <c r="IF379" t="str">
        <f t="shared" si="1381"/>
        <v/>
      </c>
      <c r="IG379" t="str">
        <f t="shared" si="1382"/>
        <v/>
      </c>
      <c r="IH379" t="str">
        <f>A379&amp;" "&amp;F379&amp;" "&amp;Data[[#This Row],[mes]]</f>
        <v>Gladis Peralta Mendoza Outbound jul-26</v>
      </c>
      <c r="II379">
        <f t="shared" si="1385"/>
        <v>1</v>
      </c>
      <c r="IJ379">
        <f t="shared" si="1383"/>
        <v>1</v>
      </c>
      <c r="IK379">
        <f>IF(Data[[#This Row],[Muestra Critica]]&gt;0,Data[[#This Row],[Muestra Critica]],"")</f>
        <v>1</v>
      </c>
      <c r="IL379">
        <f>IF(IK379="","",COUNTIF($IK$3:$IK795,IK379))</f>
        <v>397</v>
      </c>
      <c r="IM379">
        <f t="shared" si="1384"/>
        <v>0</v>
      </c>
      <c r="IN379" t="str">
        <f t="shared" si="1217"/>
        <v>jul-26</v>
      </c>
      <c r="IS379" t="str">
        <f ca="1">IFERROR(_xlfn.XLOOKUP(A:A,HC!B:B,HC!E:E,,0),0)</f>
        <v>&gt; 60 dias</v>
      </c>
    </row>
    <row r="380" spans="1:253" ht="15.5">
      <c r="A380" s="235" t="s">
        <v>329</v>
      </c>
      <c r="B380" s="235">
        <v>66779628</v>
      </c>
      <c r="C380" s="236">
        <v>46209</v>
      </c>
      <c r="D380" s="235" t="s">
        <v>449</v>
      </c>
      <c r="E380" s="205" t="s">
        <v>434</v>
      </c>
      <c r="F380" s="235" t="s">
        <v>32</v>
      </c>
      <c r="G380" s="235" t="s">
        <v>436</v>
      </c>
      <c r="H380" s="235" t="s">
        <v>530</v>
      </c>
      <c r="I380" s="237" t="s">
        <v>447</v>
      </c>
      <c r="J380" s="78" t="s">
        <v>33</v>
      </c>
      <c r="K380" s="78" t="s">
        <v>33</v>
      </c>
      <c r="L380" s="78" t="s">
        <v>33</v>
      </c>
      <c r="M380" s="78" t="s">
        <v>33</v>
      </c>
      <c r="N380" s="78" t="s">
        <v>33</v>
      </c>
      <c r="O380" s="78" t="s">
        <v>33</v>
      </c>
      <c r="P380" s="78" t="s">
        <v>33</v>
      </c>
      <c r="Q380" s="78" t="s">
        <v>33</v>
      </c>
      <c r="R380" s="78" t="s">
        <v>33</v>
      </c>
      <c r="S380" s="78" t="s">
        <v>33</v>
      </c>
      <c r="T380" s="78" t="s">
        <v>33</v>
      </c>
      <c r="U380" s="78" t="s">
        <v>33</v>
      </c>
      <c r="V380" s="78" t="s">
        <v>33</v>
      </c>
      <c r="W380" s="78" t="s">
        <v>33</v>
      </c>
      <c r="X380" s="78" t="s">
        <v>33</v>
      </c>
      <c r="Y380" t="s">
        <v>33</v>
      </c>
      <c r="Z380" t="s">
        <v>33</v>
      </c>
      <c r="AA380" t="s">
        <v>33</v>
      </c>
      <c r="AB380" t="s">
        <v>33</v>
      </c>
      <c r="AC380" t="s">
        <v>33</v>
      </c>
      <c r="AD380" t="s">
        <v>33</v>
      </c>
      <c r="AE380" t="s">
        <v>33</v>
      </c>
      <c r="AF380" t="s">
        <v>33</v>
      </c>
      <c r="AG380" t="s">
        <v>33</v>
      </c>
      <c r="AH380" t="s">
        <v>33</v>
      </c>
      <c r="AI380" t="s">
        <v>33</v>
      </c>
      <c r="AJ380" t="s">
        <v>33</v>
      </c>
      <c r="AK380" t="s">
        <v>33</v>
      </c>
      <c r="AL380" t="s">
        <v>33</v>
      </c>
      <c r="AM380" t="s">
        <v>33</v>
      </c>
      <c r="AN380" t="s">
        <v>33</v>
      </c>
      <c r="AO380" t="s">
        <v>33</v>
      </c>
      <c r="AP380" t="s">
        <v>33</v>
      </c>
      <c r="AQ380" s="169" t="s">
        <v>33</v>
      </c>
      <c r="AR380" t="s">
        <v>33</v>
      </c>
      <c r="AS380" t="s">
        <v>33</v>
      </c>
      <c r="AT380" t="s">
        <v>34</v>
      </c>
      <c r="AU380" t="s">
        <v>33</v>
      </c>
      <c r="AV380" t="s">
        <v>33</v>
      </c>
      <c r="AW380" t="s">
        <v>34</v>
      </c>
      <c r="AX380" t="s">
        <v>33</v>
      </c>
      <c r="AY380" t="s">
        <v>33</v>
      </c>
      <c r="AZ380" t="s">
        <v>33</v>
      </c>
      <c r="BA380" t="s">
        <v>33</v>
      </c>
      <c r="BB380" t="s">
        <v>33</v>
      </c>
      <c r="BC380" t="s">
        <v>33</v>
      </c>
      <c r="BD380" t="s">
        <v>33</v>
      </c>
      <c r="BE380" t="s">
        <v>33</v>
      </c>
      <c r="BF380" t="s">
        <v>33</v>
      </c>
      <c r="BH380" s="233" t="str">
        <f>Data[[#This Row],[Tipo de Muestra]]</f>
        <v>Critica</v>
      </c>
      <c r="BK380">
        <f t="shared" si="1219"/>
        <v>1</v>
      </c>
      <c r="BL380">
        <f t="shared" si="1220"/>
        <v>1</v>
      </c>
      <c r="BM380">
        <f t="shared" si="1221"/>
        <v>1</v>
      </c>
      <c r="BN380">
        <f t="shared" si="1222"/>
        <v>1</v>
      </c>
      <c r="BO380">
        <f t="shared" si="1223"/>
        <v>1</v>
      </c>
      <c r="BP380">
        <f t="shared" si="1224"/>
        <v>1</v>
      </c>
      <c r="BQ380">
        <f t="shared" si="1225"/>
        <v>1</v>
      </c>
      <c r="BR380">
        <f t="shared" si="1226"/>
        <v>1</v>
      </c>
      <c r="BS380">
        <f t="shared" si="1227"/>
        <v>1</v>
      </c>
      <c r="BT380">
        <f t="shared" si="1228"/>
        <v>1</v>
      </c>
      <c r="BU380">
        <f t="shared" si="1229"/>
        <v>1</v>
      </c>
      <c r="BV380">
        <f t="shared" si="1230"/>
        <v>1</v>
      </c>
      <c r="BW380">
        <f t="shared" si="1231"/>
        <v>1</v>
      </c>
      <c r="BX380">
        <f t="shared" si="1232"/>
        <v>1</v>
      </c>
      <c r="BY380">
        <f t="shared" si="1233"/>
        <v>1</v>
      </c>
      <c r="BZ380">
        <f t="shared" si="1234"/>
        <v>1</v>
      </c>
      <c r="CA380">
        <f t="shared" si="1235"/>
        <v>1</v>
      </c>
      <c r="CB380">
        <f t="shared" si="1236"/>
        <v>1</v>
      </c>
      <c r="CC380">
        <f t="shared" si="1237"/>
        <v>1</v>
      </c>
      <c r="CD380">
        <f t="shared" si="1238"/>
        <v>1</v>
      </c>
      <c r="CE380">
        <f t="shared" si="1239"/>
        <v>1</v>
      </c>
      <c r="CF380">
        <f t="shared" si="1240"/>
        <v>1</v>
      </c>
      <c r="CG380">
        <f t="shared" si="1241"/>
        <v>1</v>
      </c>
      <c r="CH380">
        <f t="shared" si="1242"/>
        <v>1</v>
      </c>
      <c r="CI380">
        <f t="shared" si="1243"/>
        <v>1</v>
      </c>
      <c r="CJ380">
        <f t="shared" si="1244"/>
        <v>1</v>
      </c>
      <c r="CK380">
        <f t="shared" si="1245"/>
        <v>1</v>
      </c>
      <c r="CL380">
        <f t="shared" si="1246"/>
        <v>1</v>
      </c>
      <c r="CM380">
        <f t="shared" si="1247"/>
        <v>1</v>
      </c>
      <c r="CN380">
        <f t="shared" si="1248"/>
        <v>1</v>
      </c>
      <c r="CO380">
        <f t="shared" si="1249"/>
        <v>1</v>
      </c>
      <c r="CP380">
        <f t="shared" si="1250"/>
        <v>1</v>
      </c>
      <c r="CQ380">
        <f t="shared" si="1251"/>
        <v>1</v>
      </c>
      <c r="CR380">
        <f t="shared" si="1252"/>
        <v>1</v>
      </c>
      <c r="CS380">
        <f t="shared" si="1253"/>
        <v>1</v>
      </c>
      <c r="CT380">
        <f t="shared" si="1254"/>
        <v>0</v>
      </c>
      <c r="CU380">
        <f t="shared" si="1255"/>
        <v>1</v>
      </c>
      <c r="CV380">
        <f t="shared" si="1256"/>
        <v>1</v>
      </c>
      <c r="CW380">
        <f t="shared" si="1257"/>
        <v>0</v>
      </c>
      <c r="CX380">
        <f t="shared" si="1258"/>
        <v>1</v>
      </c>
      <c r="CY380">
        <f t="shared" si="1259"/>
        <v>1</v>
      </c>
      <c r="CZ380">
        <f t="shared" si="1260"/>
        <v>1</v>
      </c>
      <c r="DA380">
        <f t="shared" si="1261"/>
        <v>1</v>
      </c>
      <c r="DB380">
        <f t="shared" si="1262"/>
        <v>1</v>
      </c>
      <c r="DC380">
        <f t="shared" si="1263"/>
        <v>1</v>
      </c>
      <c r="DD380">
        <f t="shared" si="1264"/>
        <v>1</v>
      </c>
      <c r="DE380">
        <f t="shared" si="1265"/>
        <v>1</v>
      </c>
      <c r="DF380">
        <f t="shared" si="1266"/>
        <v>1</v>
      </c>
      <c r="DG380">
        <f t="shared" si="1267"/>
        <v>1</v>
      </c>
      <c r="DH380" s="7">
        <f t="shared" si="1268"/>
        <v>0.15</v>
      </c>
      <c r="DI380" s="7">
        <f t="shared" si="1269"/>
        <v>0.15</v>
      </c>
      <c r="DJ380" s="7">
        <f t="shared" si="1270"/>
        <v>0.15</v>
      </c>
      <c r="DK380" s="7">
        <f t="shared" si="1271"/>
        <v>0.15</v>
      </c>
      <c r="DL380" s="7">
        <f t="shared" si="1272"/>
        <v>0.3</v>
      </c>
      <c r="DM380" s="7">
        <f t="shared" si="1273"/>
        <v>0.3</v>
      </c>
      <c r="DN380" s="7">
        <f t="shared" si="1274"/>
        <v>0.3</v>
      </c>
      <c r="DO380" s="7">
        <f t="shared" si="1275"/>
        <v>0.3</v>
      </c>
      <c r="DP380" s="7">
        <f>IF(MIN(Data[[#This Row],[¿El agente demuestra escucha activa durante la gestión?6]:[¿El agente parafrasea para confirmar entendimiento?9]])=0,0,30%)</f>
        <v>0.3</v>
      </c>
      <c r="DQ380" s="7">
        <f t="shared" si="1276"/>
        <v>0.3</v>
      </c>
      <c r="DR380" s="7">
        <f t="shared" si="1277"/>
        <v>0.3</v>
      </c>
      <c r="DS380" s="7">
        <f t="shared" si="1278"/>
        <v>0.3</v>
      </c>
      <c r="DT380" s="7">
        <f t="shared" si="1279"/>
        <v>0.3</v>
      </c>
      <c r="DU380" s="7">
        <f>IF(MIN(Data[[#This Row],[¿El agente adapta su comunicación al cliente?11]:[¿El agente utiliza el plural corporativo correctamente?14]])=0,0,30%)</f>
        <v>0.3</v>
      </c>
      <c r="DV380" s="7">
        <f t="shared" si="1280"/>
        <v>0.25</v>
      </c>
      <c r="DW380" s="7">
        <f t="shared" si="1281"/>
        <v>0.25</v>
      </c>
      <c r="DX380" s="7">
        <f t="shared" si="1282"/>
        <v>1</v>
      </c>
      <c r="DY380" s="7">
        <f t="shared" si="1283"/>
        <v>1</v>
      </c>
      <c r="DZ380" s="7">
        <f t="shared" si="1284"/>
        <v>1</v>
      </c>
      <c r="EA380" s="7">
        <f t="shared" si="1285"/>
        <v>1</v>
      </c>
      <c r="EB380" s="7">
        <f t="shared" si="1286"/>
        <v>1</v>
      </c>
      <c r="EC380" s="7">
        <f t="shared" si="1287"/>
        <v>1</v>
      </c>
      <c r="ED380" s="7">
        <f t="shared" si="1288"/>
        <v>1</v>
      </c>
      <c r="EE380" s="7">
        <f t="shared" si="1289"/>
        <v>1</v>
      </c>
      <c r="EF380" s="7">
        <f>IF(SUM(Data[[#This Row],[¿El agente presenta correctamente los beneficios del producto?23]:[¿El agente comunica beneficios emocionales al cliente?24]])=200%,100%,0%)</f>
        <v>1</v>
      </c>
      <c r="EG380" s="7">
        <f t="shared" si="1290"/>
        <v>1</v>
      </c>
      <c r="EH380" s="7">
        <f t="shared" si="1291"/>
        <v>1</v>
      </c>
      <c r="EI380" s="7">
        <f t="shared" si="1292"/>
        <v>1</v>
      </c>
      <c r="EJ380" s="7">
        <f t="shared" si="1293"/>
        <v>1</v>
      </c>
      <c r="EK380" s="7">
        <f t="shared" si="1294"/>
        <v>1</v>
      </c>
      <c r="EL380" s="7">
        <f>+Data[[#This Row],[¿El agente explica los términos y condiciones del servicio?28]]</f>
        <v>1</v>
      </c>
      <c r="EM380" s="7">
        <f t="shared" si="1295"/>
        <v>1</v>
      </c>
      <c r="EN380" s="7">
        <f>+Data[[#This Row],[¿El agente identifica correctamente la solicitud del cliente? 2]]</f>
        <v>1</v>
      </c>
      <c r="EO380" s="7">
        <f t="shared" si="1296"/>
        <v>1</v>
      </c>
      <c r="EP380" s="7">
        <f t="shared" si="1297"/>
        <v>1</v>
      </c>
      <c r="EQ380" s="7">
        <f t="shared" si="1298"/>
        <v>1</v>
      </c>
      <c r="ER380" s="7">
        <f t="shared" si="1299"/>
        <v>1</v>
      </c>
      <c r="ES380" s="7">
        <f t="shared" si="1300"/>
        <v>1</v>
      </c>
      <c r="ET380" s="7">
        <f t="shared" si="1301"/>
        <v>1</v>
      </c>
      <c r="EU380" s="7">
        <f t="shared" si="1302"/>
        <v>1</v>
      </c>
      <c r="EV380" s="7">
        <f t="shared" si="1303"/>
        <v>1</v>
      </c>
      <c r="EW380" s="7">
        <f t="shared" si="1304"/>
        <v>1</v>
      </c>
      <c r="EX380" s="7">
        <f t="shared" si="1305"/>
        <v>1</v>
      </c>
      <c r="EY380" s="7">
        <f t="shared" si="1306"/>
        <v>1</v>
      </c>
      <c r="EZ380" s="7">
        <f t="shared" si="1307"/>
        <v>1</v>
      </c>
      <c r="FA380" s="7">
        <f t="shared" si="1308"/>
        <v>1</v>
      </c>
      <c r="FB380" s="7">
        <f t="shared" si="1309"/>
        <v>1</v>
      </c>
      <c r="FC380" s="7">
        <f t="shared" si="1310"/>
        <v>1</v>
      </c>
      <c r="FD380" s="7">
        <f t="shared" si="1311"/>
        <v>1</v>
      </c>
      <c r="FE380" s="7">
        <f t="shared" si="1312"/>
        <v>1</v>
      </c>
      <c r="FF380" s="7">
        <f t="shared" si="1313"/>
        <v>0</v>
      </c>
      <c r="FG380" s="7">
        <f t="shared" si="1314"/>
        <v>1</v>
      </c>
      <c r="FH380" s="7">
        <f t="shared" si="1315"/>
        <v>1</v>
      </c>
      <c r="FI380" s="7">
        <f t="shared" si="1316"/>
        <v>0</v>
      </c>
      <c r="FJ380" s="7">
        <f t="shared" si="1317"/>
        <v>0</v>
      </c>
      <c r="FK380" s="7">
        <f t="shared" si="1318"/>
        <v>1</v>
      </c>
      <c r="FL380" s="7">
        <f>+Data[[#This Row],[¿El agente gestiona la oferta según la campaña vigente?48]]</f>
        <v>1</v>
      </c>
      <c r="FM380" s="7">
        <f t="shared" si="1319"/>
        <v>1</v>
      </c>
      <c r="FN380" s="7">
        <f t="shared" si="1320"/>
        <v>1</v>
      </c>
      <c r="FO380" s="7">
        <f t="shared" si="1321"/>
        <v>1</v>
      </c>
      <c r="FP380" s="7">
        <f t="shared" si="1322"/>
        <v>1</v>
      </c>
      <c r="FQ380" s="7">
        <f t="shared" si="1323"/>
        <v>1</v>
      </c>
      <c r="FR380" s="7">
        <f>+Data[[#This Row],[¿El agente registra correctamente todas las interacciones?52]]</f>
        <v>1</v>
      </c>
      <c r="FS380" s="7">
        <f t="shared" si="1324"/>
        <v>0</v>
      </c>
      <c r="FT380" s="7">
        <f t="shared" si="1325"/>
        <v>1</v>
      </c>
      <c r="FU380" s="7">
        <f>+Data[[#This Row],[¿El agente confirma la titularidad del cliente adecuadamente?53]]</f>
        <v>1</v>
      </c>
      <c r="FV380" s="242">
        <f t="shared" si="1326"/>
        <v>1</v>
      </c>
      <c r="FW380" s="242">
        <f t="shared" si="1327"/>
        <v>1</v>
      </c>
      <c r="FX380" s="7">
        <f t="shared" si="1328"/>
        <v>1</v>
      </c>
      <c r="FY380" s="242">
        <f t="shared" si="1329"/>
        <v>1</v>
      </c>
      <c r="FZ380" s="7">
        <f>+Data[[#This Row],[¿El agente evita compartir información sensible?56]]</f>
        <v>1</v>
      </c>
      <c r="GA380" s="7">
        <f t="shared" si="1330"/>
        <v>1</v>
      </c>
      <c r="GB380" s="7">
        <f t="shared" si="1331"/>
        <v>0.1</v>
      </c>
      <c r="GC380" s="7">
        <f t="shared" si="1332"/>
        <v>0.3</v>
      </c>
      <c r="GD380" s="234">
        <f t="shared" si="1333"/>
        <v>0</v>
      </c>
      <c r="GE380" s="234">
        <f t="shared" si="1334"/>
        <v>0.3</v>
      </c>
      <c r="GF380" s="7">
        <f t="shared" si="1335"/>
        <v>0.7</v>
      </c>
      <c r="GG380">
        <f>1</f>
        <v>1</v>
      </c>
      <c r="GH380">
        <f t="shared" si="1336"/>
        <v>1</v>
      </c>
      <c r="GI380" t="str">
        <f t="shared" si="1337"/>
        <v/>
      </c>
      <c r="GJ380" t="str">
        <f t="shared" si="1338"/>
        <v/>
      </c>
      <c r="GK380" t="str">
        <f t="shared" si="1339"/>
        <v/>
      </c>
      <c r="GN380" t="str">
        <f t="shared" si="1340"/>
        <v/>
      </c>
      <c r="GO380" t="str">
        <f t="shared" si="1341"/>
        <v/>
      </c>
      <c r="GP380" t="str">
        <f t="shared" si="1342"/>
        <v/>
      </c>
      <c r="GQ380" t="str">
        <f t="shared" si="1343"/>
        <v/>
      </c>
      <c r="GR380" t="str">
        <f t="shared" si="1344"/>
        <v/>
      </c>
      <c r="GS380" t="str">
        <f t="shared" si="1345"/>
        <v/>
      </c>
      <c r="GT380" t="str">
        <f t="shared" si="1346"/>
        <v/>
      </c>
      <c r="GU380" t="e">
        <f>IF(#REF!="No",#REF!,"")</f>
        <v>#REF!</v>
      </c>
      <c r="GV380" t="str">
        <f t="shared" si="1347"/>
        <v/>
      </c>
      <c r="GW380" t="str">
        <f t="shared" si="1348"/>
        <v/>
      </c>
      <c r="GX380" t="str">
        <f t="shared" si="1349"/>
        <v/>
      </c>
      <c r="GY380" t="str">
        <f t="shared" si="1350"/>
        <v/>
      </c>
      <c r="GZ380" t="str">
        <f t="shared" si="1351"/>
        <v/>
      </c>
      <c r="HA380" t="str">
        <f t="shared" si="1352"/>
        <v/>
      </c>
      <c r="HB380" t="str">
        <f t="shared" si="1353"/>
        <v/>
      </c>
      <c r="HC380" t="str">
        <f t="shared" si="1354"/>
        <v/>
      </c>
      <c r="HD380" t="str">
        <f t="shared" si="1355"/>
        <v/>
      </c>
      <c r="HE380" t="str">
        <f t="shared" si="1356"/>
        <v/>
      </c>
      <c r="HF380" t="str">
        <f t="shared" si="1357"/>
        <v/>
      </c>
      <c r="HG380" t="str">
        <f t="shared" si="1358"/>
        <v/>
      </c>
      <c r="HH380" t="str">
        <f t="shared" si="1359"/>
        <v/>
      </c>
      <c r="HI380" t="str">
        <f t="shared" si="1360"/>
        <v/>
      </c>
      <c r="HJ380" t="str">
        <f t="shared" si="1361"/>
        <v/>
      </c>
      <c r="HK380" t="str">
        <f t="shared" si="1362"/>
        <v/>
      </c>
      <c r="HL380" t="str">
        <f t="shared" si="1363"/>
        <v/>
      </c>
      <c r="HM380" t="str">
        <f t="shared" si="1364"/>
        <v/>
      </c>
      <c r="HN380" t="str">
        <f t="shared" si="1365"/>
        <v/>
      </c>
      <c r="HO380" t="str">
        <f t="shared" si="1366"/>
        <v/>
      </c>
      <c r="HP380" t="str">
        <f t="shared" si="1367"/>
        <v/>
      </c>
      <c r="HQ380" t="e">
        <f>IF(#REF!="No",#REF!,"")</f>
        <v>#REF!</v>
      </c>
      <c r="HR380" t="e">
        <f>IF(#REF!="No",#REF!,"")</f>
        <v>#REF!</v>
      </c>
      <c r="HS380" t="str">
        <f t="shared" si="1368"/>
        <v/>
      </c>
      <c r="HT380" t="str">
        <f t="shared" si="1369"/>
        <v/>
      </c>
      <c r="HU380" t="str">
        <f t="shared" si="1370"/>
        <v xml:space="preserve">¿El agente indaga o sondea adecuadamente las necesidades del cliente? </v>
      </c>
      <c r="HV380" t="str">
        <f t="shared" si="1371"/>
        <v/>
      </c>
      <c r="HW380" t="str">
        <f t="shared" si="1372"/>
        <v/>
      </c>
      <c r="HX380" t="str">
        <f t="shared" si="1373"/>
        <v xml:space="preserve">¿El agente maneja correctamente las objeciones del cliente? </v>
      </c>
      <c r="HY380" t="str">
        <f t="shared" si="1374"/>
        <v/>
      </c>
      <c r="HZ380" t="str">
        <f t="shared" si="1375"/>
        <v/>
      </c>
      <c r="IA380" t="str">
        <f t="shared" si="1376"/>
        <v/>
      </c>
      <c r="IB380" t="str">
        <f t="shared" si="1377"/>
        <v/>
      </c>
      <c r="IC380" t="str">
        <f t="shared" si="1378"/>
        <v/>
      </c>
      <c r="ID380" t="str">
        <f t="shared" si="1379"/>
        <v/>
      </c>
      <c r="IE380" t="str">
        <f t="shared" si="1380"/>
        <v/>
      </c>
      <c r="IF380" t="str">
        <f t="shared" si="1381"/>
        <v/>
      </c>
      <c r="IG380" t="str">
        <f t="shared" si="1382"/>
        <v/>
      </c>
      <c r="IH380" t="str">
        <f>A380&amp;" "&amp;F380&amp;" "&amp;Data[[#This Row],[mes]]</f>
        <v>Ediany Yatzury Simons Delgado Outbound jul-26</v>
      </c>
      <c r="II380">
        <f t="shared" si="1385"/>
        <v>1</v>
      </c>
      <c r="IJ380">
        <f t="shared" si="1383"/>
        <v>1</v>
      </c>
      <c r="IK380">
        <f>IF(Data[[#This Row],[Muestra Critica]]&gt;0,Data[[#This Row],[Muestra Critica]],"")</f>
        <v>1</v>
      </c>
      <c r="IL380">
        <f>IF(IK380="","",COUNTIF($IK$3:$IK796,IK380))</f>
        <v>397</v>
      </c>
      <c r="IM380">
        <f t="shared" si="1384"/>
        <v>0</v>
      </c>
      <c r="IN380" t="str">
        <f t="shared" si="1217"/>
        <v>jul-26</v>
      </c>
      <c r="IS380" t="str">
        <f ca="1">IFERROR(_xlfn.XLOOKUP(A:A,HC!B:B,HC!E:E,,0),0)</f>
        <v>&gt; 60 dias</v>
      </c>
    </row>
    <row r="381" spans="1:253" ht="15.5">
      <c r="A381" s="235" t="s">
        <v>331</v>
      </c>
      <c r="B381" s="235">
        <v>62433387</v>
      </c>
      <c r="C381" s="236">
        <v>46209</v>
      </c>
      <c r="D381" s="235" t="s">
        <v>449</v>
      </c>
      <c r="E381" s="205" t="s">
        <v>434</v>
      </c>
      <c r="F381" s="235" t="s">
        <v>32</v>
      </c>
      <c r="G381" s="235" t="s">
        <v>436</v>
      </c>
      <c r="H381" s="235" t="s">
        <v>530</v>
      </c>
      <c r="I381" s="237" t="s">
        <v>447</v>
      </c>
      <c r="J381" s="78" t="s">
        <v>34</v>
      </c>
      <c r="K381" s="78" t="s">
        <v>33</v>
      </c>
      <c r="L381" s="78" t="s">
        <v>33</v>
      </c>
      <c r="M381" s="78" t="s">
        <v>34</v>
      </c>
      <c r="N381" s="78" t="s">
        <v>33</v>
      </c>
      <c r="O381" s="78" t="s">
        <v>33</v>
      </c>
      <c r="P381" s="78" t="s">
        <v>33</v>
      </c>
      <c r="Q381" s="78" t="s">
        <v>33</v>
      </c>
      <c r="R381" s="78" t="s">
        <v>33</v>
      </c>
      <c r="S381" s="78" t="s">
        <v>33</v>
      </c>
      <c r="T381" s="78" t="s">
        <v>33</v>
      </c>
      <c r="U381" s="78" t="s">
        <v>33</v>
      </c>
      <c r="V381" s="78" t="s">
        <v>33</v>
      </c>
      <c r="W381" s="78" t="s">
        <v>33</v>
      </c>
      <c r="X381" s="78" t="s">
        <v>33</v>
      </c>
      <c r="Y381" t="s">
        <v>33</v>
      </c>
      <c r="Z381" t="s">
        <v>33</v>
      </c>
      <c r="AA381" t="s">
        <v>33</v>
      </c>
      <c r="AB381" t="s">
        <v>33</v>
      </c>
      <c r="AC381" t="s">
        <v>33</v>
      </c>
      <c r="AD381" t="s">
        <v>33</v>
      </c>
      <c r="AE381" t="s">
        <v>33</v>
      </c>
      <c r="AF381" t="s">
        <v>33</v>
      </c>
      <c r="AG381" t="s">
        <v>33</v>
      </c>
      <c r="AH381" t="s">
        <v>33</v>
      </c>
      <c r="AI381" t="s">
        <v>33</v>
      </c>
      <c r="AJ381" t="s">
        <v>33</v>
      </c>
      <c r="AK381" t="s">
        <v>33</v>
      </c>
      <c r="AL381" t="s">
        <v>33</v>
      </c>
      <c r="AM381" t="s">
        <v>33</v>
      </c>
      <c r="AN381" t="s">
        <v>33</v>
      </c>
      <c r="AO381" t="s">
        <v>33</v>
      </c>
      <c r="AP381" t="s">
        <v>33</v>
      </c>
      <c r="AQ381" s="169" t="s">
        <v>33</v>
      </c>
      <c r="AR381" t="s">
        <v>33</v>
      </c>
      <c r="AS381" t="s">
        <v>33</v>
      </c>
      <c r="AT381" t="s">
        <v>34</v>
      </c>
      <c r="AU381" t="s">
        <v>33</v>
      </c>
      <c r="AV381" t="s">
        <v>33</v>
      </c>
      <c r="AW381" t="s">
        <v>33</v>
      </c>
      <c r="AX381" t="s">
        <v>33</v>
      </c>
      <c r="AY381" t="s">
        <v>33</v>
      </c>
      <c r="AZ381" t="s">
        <v>33</v>
      </c>
      <c r="BA381" t="s">
        <v>33</v>
      </c>
      <c r="BB381" t="s">
        <v>33</v>
      </c>
      <c r="BC381" t="s">
        <v>33</v>
      </c>
      <c r="BD381" t="s">
        <v>33</v>
      </c>
      <c r="BE381" t="s">
        <v>33</v>
      </c>
      <c r="BF381" t="s">
        <v>33</v>
      </c>
      <c r="BH381" s="233" t="str">
        <f>Data[[#This Row],[Tipo de Muestra]]</f>
        <v>Critica</v>
      </c>
      <c r="BK381">
        <f t="shared" si="1219"/>
        <v>0</v>
      </c>
      <c r="BL381">
        <f t="shared" si="1220"/>
        <v>1</v>
      </c>
      <c r="BM381">
        <f t="shared" si="1221"/>
        <v>1</v>
      </c>
      <c r="BN381">
        <f t="shared" si="1222"/>
        <v>0</v>
      </c>
      <c r="BO381">
        <f t="shared" si="1223"/>
        <v>1</v>
      </c>
      <c r="BP381">
        <f t="shared" si="1224"/>
        <v>1</v>
      </c>
      <c r="BQ381">
        <f t="shared" si="1225"/>
        <v>1</v>
      </c>
      <c r="BR381">
        <f t="shared" si="1226"/>
        <v>1</v>
      </c>
      <c r="BS381">
        <f t="shared" si="1227"/>
        <v>1</v>
      </c>
      <c r="BT381">
        <f t="shared" si="1228"/>
        <v>1</v>
      </c>
      <c r="BU381">
        <f t="shared" si="1229"/>
        <v>1</v>
      </c>
      <c r="BV381">
        <f t="shared" si="1230"/>
        <v>1</v>
      </c>
      <c r="BW381">
        <f t="shared" si="1231"/>
        <v>1</v>
      </c>
      <c r="BX381">
        <f t="shared" si="1232"/>
        <v>1</v>
      </c>
      <c r="BY381">
        <f t="shared" si="1233"/>
        <v>1</v>
      </c>
      <c r="BZ381">
        <f t="shared" si="1234"/>
        <v>1</v>
      </c>
      <c r="CA381">
        <f t="shared" si="1235"/>
        <v>1</v>
      </c>
      <c r="CB381">
        <f t="shared" si="1236"/>
        <v>1</v>
      </c>
      <c r="CC381">
        <f t="shared" si="1237"/>
        <v>1</v>
      </c>
      <c r="CD381">
        <f t="shared" si="1238"/>
        <v>1</v>
      </c>
      <c r="CE381">
        <f t="shared" si="1239"/>
        <v>1</v>
      </c>
      <c r="CF381">
        <f t="shared" si="1240"/>
        <v>1</v>
      </c>
      <c r="CG381">
        <f t="shared" si="1241"/>
        <v>1</v>
      </c>
      <c r="CH381">
        <f t="shared" si="1242"/>
        <v>1</v>
      </c>
      <c r="CI381">
        <f t="shared" si="1243"/>
        <v>1</v>
      </c>
      <c r="CJ381">
        <f t="shared" si="1244"/>
        <v>1</v>
      </c>
      <c r="CK381">
        <f t="shared" si="1245"/>
        <v>1</v>
      </c>
      <c r="CL381">
        <f t="shared" si="1246"/>
        <v>1</v>
      </c>
      <c r="CM381">
        <f t="shared" si="1247"/>
        <v>1</v>
      </c>
      <c r="CN381">
        <f t="shared" si="1248"/>
        <v>1</v>
      </c>
      <c r="CO381">
        <f t="shared" si="1249"/>
        <v>1</v>
      </c>
      <c r="CP381">
        <f t="shared" si="1250"/>
        <v>1</v>
      </c>
      <c r="CQ381">
        <f t="shared" si="1251"/>
        <v>1</v>
      </c>
      <c r="CR381">
        <f t="shared" si="1252"/>
        <v>1</v>
      </c>
      <c r="CS381">
        <f t="shared" si="1253"/>
        <v>1</v>
      </c>
      <c r="CT381">
        <f t="shared" si="1254"/>
        <v>0</v>
      </c>
      <c r="CU381">
        <f t="shared" si="1255"/>
        <v>1</v>
      </c>
      <c r="CV381">
        <f t="shared" si="1256"/>
        <v>1</v>
      </c>
      <c r="CW381">
        <f t="shared" si="1257"/>
        <v>1</v>
      </c>
      <c r="CX381">
        <f t="shared" si="1258"/>
        <v>1</v>
      </c>
      <c r="CY381">
        <f t="shared" si="1259"/>
        <v>1</v>
      </c>
      <c r="CZ381">
        <f t="shared" si="1260"/>
        <v>1</v>
      </c>
      <c r="DA381">
        <f t="shared" si="1261"/>
        <v>1</v>
      </c>
      <c r="DB381">
        <f t="shared" si="1262"/>
        <v>1</v>
      </c>
      <c r="DC381">
        <f t="shared" si="1263"/>
        <v>1</v>
      </c>
      <c r="DD381">
        <f t="shared" si="1264"/>
        <v>1</v>
      </c>
      <c r="DE381">
        <f t="shared" si="1265"/>
        <v>1</v>
      </c>
      <c r="DF381">
        <f t="shared" si="1266"/>
        <v>1</v>
      </c>
      <c r="DG381">
        <f t="shared" si="1267"/>
        <v>1</v>
      </c>
      <c r="DH381" s="7">
        <f t="shared" si="1268"/>
        <v>0</v>
      </c>
      <c r="DI381" s="7">
        <f t="shared" si="1269"/>
        <v>0.15</v>
      </c>
      <c r="DJ381" s="7">
        <f t="shared" si="1270"/>
        <v>0.15</v>
      </c>
      <c r="DK381" s="7">
        <f t="shared" si="1271"/>
        <v>0</v>
      </c>
      <c r="DL381" s="7">
        <f t="shared" si="1272"/>
        <v>0</v>
      </c>
      <c r="DM381" s="7">
        <f t="shared" si="1273"/>
        <v>0.3</v>
      </c>
      <c r="DN381" s="7">
        <f t="shared" si="1274"/>
        <v>0.3</v>
      </c>
      <c r="DO381" s="7">
        <f t="shared" si="1275"/>
        <v>0.3</v>
      </c>
      <c r="DP381" s="7">
        <f>IF(MIN(Data[[#This Row],[¿El agente demuestra escucha activa durante la gestión?6]:[¿El agente parafrasea para confirmar entendimiento?9]])=0,0,30%)</f>
        <v>0</v>
      </c>
      <c r="DQ381" s="7">
        <f t="shared" si="1276"/>
        <v>0.3</v>
      </c>
      <c r="DR381" s="7">
        <f t="shared" si="1277"/>
        <v>0.3</v>
      </c>
      <c r="DS381" s="7">
        <f t="shared" si="1278"/>
        <v>0.3</v>
      </c>
      <c r="DT381" s="7">
        <f t="shared" si="1279"/>
        <v>0.3</v>
      </c>
      <c r="DU381" s="7">
        <f>IF(MIN(Data[[#This Row],[¿El agente adapta su comunicación al cliente?11]:[¿El agente utiliza el plural corporativo correctamente?14]])=0,0,30%)</f>
        <v>0.3</v>
      </c>
      <c r="DV381" s="7">
        <f t="shared" si="1280"/>
        <v>0.25</v>
      </c>
      <c r="DW381" s="7">
        <f t="shared" si="1281"/>
        <v>0.25</v>
      </c>
      <c r="DX381" s="7">
        <f t="shared" si="1282"/>
        <v>0.55000000000000004</v>
      </c>
      <c r="DY381" s="7">
        <f t="shared" si="1283"/>
        <v>1</v>
      </c>
      <c r="DZ381" s="7">
        <f t="shared" si="1284"/>
        <v>1</v>
      </c>
      <c r="EA381" s="7">
        <f t="shared" si="1285"/>
        <v>1</v>
      </c>
      <c r="EB381" s="7">
        <f t="shared" si="1286"/>
        <v>1</v>
      </c>
      <c r="EC381" s="7">
        <f t="shared" si="1287"/>
        <v>1</v>
      </c>
      <c r="ED381" s="7">
        <f t="shared" si="1288"/>
        <v>1</v>
      </c>
      <c r="EE381" s="7">
        <f t="shared" si="1289"/>
        <v>1</v>
      </c>
      <c r="EF381" s="7">
        <f>IF(SUM(Data[[#This Row],[¿El agente presenta correctamente los beneficios del producto?23]:[¿El agente comunica beneficios emocionales al cliente?24]])=200%,100%,0%)</f>
        <v>1</v>
      </c>
      <c r="EG381" s="7">
        <f t="shared" si="1290"/>
        <v>1</v>
      </c>
      <c r="EH381" s="7">
        <f t="shared" si="1291"/>
        <v>1</v>
      </c>
      <c r="EI381" s="7">
        <f t="shared" si="1292"/>
        <v>1</v>
      </c>
      <c r="EJ381" s="7">
        <f t="shared" si="1293"/>
        <v>1</v>
      </c>
      <c r="EK381" s="7">
        <f t="shared" si="1294"/>
        <v>1</v>
      </c>
      <c r="EL381" s="7">
        <f>+Data[[#This Row],[¿El agente explica los términos y condiciones del servicio?28]]</f>
        <v>1</v>
      </c>
      <c r="EM381" s="7">
        <f t="shared" si="1295"/>
        <v>1</v>
      </c>
      <c r="EN381" s="7">
        <f>+Data[[#This Row],[¿El agente identifica correctamente la solicitud del cliente? 2]]</f>
        <v>1</v>
      </c>
      <c r="EO381" s="7">
        <f t="shared" si="1296"/>
        <v>1</v>
      </c>
      <c r="EP381" s="7">
        <f t="shared" si="1297"/>
        <v>1</v>
      </c>
      <c r="EQ381" s="7">
        <f t="shared" si="1298"/>
        <v>1</v>
      </c>
      <c r="ER381" s="7">
        <f t="shared" si="1299"/>
        <v>1</v>
      </c>
      <c r="ES381" s="7">
        <f t="shared" si="1300"/>
        <v>1</v>
      </c>
      <c r="ET381" s="7">
        <f t="shared" si="1301"/>
        <v>1</v>
      </c>
      <c r="EU381" s="7">
        <f t="shared" si="1302"/>
        <v>1</v>
      </c>
      <c r="EV381" s="7">
        <f t="shared" si="1303"/>
        <v>1</v>
      </c>
      <c r="EW381" s="7">
        <f t="shared" si="1304"/>
        <v>1</v>
      </c>
      <c r="EX381" s="7">
        <f t="shared" si="1305"/>
        <v>1</v>
      </c>
      <c r="EY381" s="7">
        <f t="shared" si="1306"/>
        <v>1</v>
      </c>
      <c r="EZ381" s="7">
        <f t="shared" si="1307"/>
        <v>1</v>
      </c>
      <c r="FA381" s="7">
        <f t="shared" si="1308"/>
        <v>1</v>
      </c>
      <c r="FB381" s="7">
        <f t="shared" si="1309"/>
        <v>1</v>
      </c>
      <c r="FC381" s="7">
        <f t="shared" si="1310"/>
        <v>1</v>
      </c>
      <c r="FD381" s="7">
        <f t="shared" si="1311"/>
        <v>1</v>
      </c>
      <c r="FE381" s="7">
        <f t="shared" si="1312"/>
        <v>1</v>
      </c>
      <c r="FF381" s="7">
        <f t="shared" si="1313"/>
        <v>0</v>
      </c>
      <c r="FG381" s="7">
        <f t="shared" si="1314"/>
        <v>1</v>
      </c>
      <c r="FH381" s="7">
        <f t="shared" si="1315"/>
        <v>1</v>
      </c>
      <c r="FI381" s="7">
        <f t="shared" si="1316"/>
        <v>1</v>
      </c>
      <c r="FJ381" s="7">
        <f t="shared" si="1317"/>
        <v>0</v>
      </c>
      <c r="FK381" s="7">
        <f t="shared" si="1318"/>
        <v>1</v>
      </c>
      <c r="FL381" s="7">
        <f>+Data[[#This Row],[¿El agente gestiona la oferta según la campaña vigente?48]]</f>
        <v>1</v>
      </c>
      <c r="FM381" s="7">
        <f t="shared" si="1319"/>
        <v>1</v>
      </c>
      <c r="FN381" s="7">
        <f t="shared" si="1320"/>
        <v>1</v>
      </c>
      <c r="FO381" s="7">
        <f t="shared" si="1321"/>
        <v>1</v>
      </c>
      <c r="FP381" s="7">
        <f t="shared" si="1322"/>
        <v>1</v>
      </c>
      <c r="FQ381" s="7">
        <f t="shared" si="1323"/>
        <v>1</v>
      </c>
      <c r="FR381" s="7">
        <f>+Data[[#This Row],[¿El agente registra correctamente todas las interacciones?52]]</f>
        <v>1</v>
      </c>
      <c r="FS381" s="7">
        <f t="shared" si="1324"/>
        <v>0</v>
      </c>
      <c r="FT381" s="7">
        <f t="shared" si="1325"/>
        <v>1</v>
      </c>
      <c r="FU381" s="7">
        <f>+Data[[#This Row],[¿El agente confirma la titularidad del cliente adecuadamente?53]]</f>
        <v>1</v>
      </c>
      <c r="FV381" s="242">
        <f t="shared" si="1326"/>
        <v>1</v>
      </c>
      <c r="FW381" s="242">
        <f t="shared" si="1327"/>
        <v>1</v>
      </c>
      <c r="FX381" s="7">
        <f t="shared" si="1328"/>
        <v>1</v>
      </c>
      <c r="FY381" s="242">
        <f t="shared" si="1329"/>
        <v>1</v>
      </c>
      <c r="FZ381" s="7">
        <f>+Data[[#This Row],[¿El agente evita compartir información sensible?56]]</f>
        <v>1</v>
      </c>
      <c r="GA381" s="7">
        <f t="shared" si="1330"/>
        <v>1</v>
      </c>
      <c r="GB381" s="7">
        <f t="shared" si="1331"/>
        <v>5.5000000000000007E-2</v>
      </c>
      <c r="GC381" s="7">
        <f t="shared" si="1332"/>
        <v>0.3</v>
      </c>
      <c r="GD381" s="234">
        <f t="shared" si="1333"/>
        <v>0</v>
      </c>
      <c r="GE381" s="234">
        <f t="shared" si="1334"/>
        <v>0.3</v>
      </c>
      <c r="GF381" s="7">
        <f t="shared" si="1335"/>
        <v>0.65500000000000003</v>
      </c>
      <c r="GG381">
        <f>1</f>
        <v>1</v>
      </c>
      <c r="GH381">
        <f t="shared" si="1336"/>
        <v>1</v>
      </c>
      <c r="GI381" t="str">
        <f t="shared" si="1337"/>
        <v xml:space="preserve">¿El agente realiza despedida corporativa? </v>
      </c>
      <c r="GJ381" t="str">
        <f t="shared" si="1338"/>
        <v/>
      </c>
      <c r="GK381" t="str">
        <f t="shared" si="1339"/>
        <v/>
      </c>
      <c r="GN381" t="str">
        <f t="shared" si="1340"/>
        <v/>
      </c>
      <c r="GO381" t="str">
        <f t="shared" si="1341"/>
        <v/>
      </c>
      <c r="GP381" t="str">
        <f t="shared" si="1342"/>
        <v/>
      </c>
      <c r="GQ381" t="str">
        <f t="shared" si="1343"/>
        <v/>
      </c>
      <c r="GR381" t="str">
        <f t="shared" si="1344"/>
        <v/>
      </c>
      <c r="GS381" t="str">
        <f t="shared" si="1345"/>
        <v/>
      </c>
      <c r="GT381" t="str">
        <f t="shared" si="1346"/>
        <v/>
      </c>
      <c r="GU381" t="e">
        <f>IF(#REF!="No",#REF!,"")</f>
        <v>#REF!</v>
      </c>
      <c r="GV381" t="str">
        <f t="shared" si="1347"/>
        <v/>
      </c>
      <c r="GW381" t="str">
        <f t="shared" si="1348"/>
        <v/>
      </c>
      <c r="GX381" t="str">
        <f t="shared" si="1349"/>
        <v/>
      </c>
      <c r="GY381" t="str">
        <f t="shared" si="1350"/>
        <v/>
      </c>
      <c r="GZ381" t="str">
        <f t="shared" si="1351"/>
        <v/>
      </c>
      <c r="HA381" t="str">
        <f t="shared" si="1352"/>
        <v/>
      </c>
      <c r="HB381" t="str">
        <f t="shared" si="1353"/>
        <v/>
      </c>
      <c r="HC381" t="str">
        <f t="shared" si="1354"/>
        <v/>
      </c>
      <c r="HD381" t="str">
        <f t="shared" si="1355"/>
        <v/>
      </c>
      <c r="HE381" t="str">
        <f t="shared" si="1356"/>
        <v/>
      </c>
      <c r="HF381" t="str">
        <f t="shared" si="1357"/>
        <v/>
      </c>
      <c r="HG381" t="str">
        <f t="shared" si="1358"/>
        <v/>
      </c>
      <c r="HH381" t="str">
        <f t="shared" si="1359"/>
        <v/>
      </c>
      <c r="HI381" t="str">
        <f t="shared" si="1360"/>
        <v/>
      </c>
      <c r="HJ381" t="str">
        <f t="shared" si="1361"/>
        <v/>
      </c>
      <c r="HK381" t="str">
        <f t="shared" si="1362"/>
        <v/>
      </c>
      <c r="HL381" t="str">
        <f t="shared" si="1363"/>
        <v/>
      </c>
      <c r="HM381" t="str">
        <f t="shared" si="1364"/>
        <v/>
      </c>
      <c r="HN381" t="str">
        <f t="shared" si="1365"/>
        <v/>
      </c>
      <c r="HO381" t="str">
        <f t="shared" si="1366"/>
        <v/>
      </c>
      <c r="HP381" t="str">
        <f t="shared" si="1367"/>
        <v/>
      </c>
      <c r="HQ381" t="e">
        <f>IF(#REF!="No",#REF!,"")</f>
        <v>#REF!</v>
      </c>
      <c r="HR381" t="e">
        <f>IF(#REF!="No",#REF!,"")</f>
        <v>#REF!</v>
      </c>
      <c r="HS381" t="str">
        <f t="shared" si="1368"/>
        <v/>
      </c>
      <c r="HT381" t="str">
        <f t="shared" si="1369"/>
        <v/>
      </c>
      <c r="HU381" t="str">
        <f t="shared" si="1370"/>
        <v xml:space="preserve">¿El agente indaga o sondea adecuadamente las necesidades del cliente? </v>
      </c>
      <c r="HV381" t="str">
        <f t="shared" si="1371"/>
        <v/>
      </c>
      <c r="HW381" t="str">
        <f t="shared" si="1372"/>
        <v/>
      </c>
      <c r="HX381" t="str">
        <f t="shared" si="1373"/>
        <v/>
      </c>
      <c r="HY381" t="str">
        <f t="shared" si="1374"/>
        <v/>
      </c>
      <c r="HZ381" t="str">
        <f t="shared" si="1375"/>
        <v/>
      </c>
      <c r="IA381" t="str">
        <f t="shared" si="1376"/>
        <v/>
      </c>
      <c r="IB381" t="str">
        <f t="shared" si="1377"/>
        <v/>
      </c>
      <c r="IC381" t="str">
        <f t="shared" si="1378"/>
        <v/>
      </c>
      <c r="ID381" t="str">
        <f t="shared" si="1379"/>
        <v/>
      </c>
      <c r="IE381" t="str">
        <f t="shared" si="1380"/>
        <v/>
      </c>
      <c r="IF381" t="str">
        <f t="shared" si="1381"/>
        <v/>
      </c>
      <c r="IG381" t="str">
        <f t="shared" si="1382"/>
        <v/>
      </c>
      <c r="IH381" t="str">
        <f>A381&amp;" "&amp;F381&amp;" "&amp;Data[[#This Row],[mes]]</f>
        <v>Ariadna Yisel Vasquez De Garcia Outbound jul-26</v>
      </c>
      <c r="II381">
        <f t="shared" si="1385"/>
        <v>1</v>
      </c>
      <c r="IJ381">
        <f t="shared" si="1383"/>
        <v>1</v>
      </c>
      <c r="IK381">
        <f>IF(Data[[#This Row],[Muestra Critica]]&gt;0,Data[[#This Row],[Muestra Critica]],"")</f>
        <v>1</v>
      </c>
      <c r="IL381">
        <f>IF(IK381="","",COUNTIF($IK$3:$IK797,IK381))</f>
        <v>397</v>
      </c>
      <c r="IM381">
        <f t="shared" si="1384"/>
        <v>0</v>
      </c>
      <c r="IN381" t="str">
        <f t="shared" si="1217"/>
        <v>jul-26</v>
      </c>
      <c r="IS381" t="str">
        <f ca="1">IFERROR(_xlfn.XLOOKUP(A:A,HC!B:B,HC!E:E,,0),0)</f>
        <v>&gt; 60 dias</v>
      </c>
    </row>
    <row r="382" spans="1:253" ht="15.5">
      <c r="A382" s="235" t="s">
        <v>332</v>
      </c>
      <c r="B382" s="235">
        <v>67447869</v>
      </c>
      <c r="C382" s="236">
        <v>46209</v>
      </c>
      <c r="D382" s="235" t="s">
        <v>449</v>
      </c>
      <c r="E382" s="205" t="s">
        <v>434</v>
      </c>
      <c r="F382" s="235" t="s">
        <v>32</v>
      </c>
      <c r="G382" s="235" t="s">
        <v>436</v>
      </c>
      <c r="H382" s="235" t="s">
        <v>530</v>
      </c>
      <c r="I382" s="237" t="s">
        <v>447</v>
      </c>
      <c r="J382" s="78" t="s">
        <v>33</v>
      </c>
      <c r="K382" s="78" t="s">
        <v>33</v>
      </c>
      <c r="L382" s="78" t="s">
        <v>33</v>
      </c>
      <c r="M382" s="78" t="s">
        <v>33</v>
      </c>
      <c r="N382" s="78" t="s">
        <v>33</v>
      </c>
      <c r="O382" s="78" t="s">
        <v>33</v>
      </c>
      <c r="P382" s="78" t="s">
        <v>33</v>
      </c>
      <c r="Q382" s="78" t="s">
        <v>33</v>
      </c>
      <c r="R382" s="78" t="s">
        <v>33</v>
      </c>
      <c r="S382" s="78" t="s">
        <v>33</v>
      </c>
      <c r="T382" s="78" t="s">
        <v>33</v>
      </c>
      <c r="U382" s="78" t="s">
        <v>33</v>
      </c>
      <c r="V382" s="78" t="s">
        <v>33</v>
      </c>
      <c r="W382" s="78" t="s">
        <v>33</v>
      </c>
      <c r="X382" s="78" t="s">
        <v>33</v>
      </c>
      <c r="Y382" t="s">
        <v>33</v>
      </c>
      <c r="Z382" t="s">
        <v>33</v>
      </c>
      <c r="AA382" t="s">
        <v>33</v>
      </c>
      <c r="AB382" t="s">
        <v>33</v>
      </c>
      <c r="AC382" t="s">
        <v>33</v>
      </c>
      <c r="AD382" t="s">
        <v>33</v>
      </c>
      <c r="AE382" t="s">
        <v>33</v>
      </c>
      <c r="AF382" t="s">
        <v>33</v>
      </c>
      <c r="AG382" t="s">
        <v>33</v>
      </c>
      <c r="AH382" t="s">
        <v>33</v>
      </c>
      <c r="AI382" t="s">
        <v>33</v>
      </c>
      <c r="AJ382" t="s">
        <v>33</v>
      </c>
      <c r="AK382" t="s">
        <v>33</v>
      </c>
      <c r="AL382" t="s">
        <v>33</v>
      </c>
      <c r="AM382" t="s">
        <v>33</v>
      </c>
      <c r="AN382" t="s">
        <v>33</v>
      </c>
      <c r="AO382" t="s">
        <v>33</v>
      </c>
      <c r="AP382" t="s">
        <v>33</v>
      </c>
      <c r="AQ382" s="169" t="s">
        <v>33</v>
      </c>
      <c r="AR382" t="s">
        <v>33</v>
      </c>
      <c r="AS382" t="s">
        <v>34</v>
      </c>
      <c r="AT382" t="s">
        <v>34</v>
      </c>
      <c r="AU382" t="s">
        <v>33</v>
      </c>
      <c r="AV382" t="s">
        <v>33</v>
      </c>
      <c r="AW382" t="s">
        <v>34</v>
      </c>
      <c r="AX382" t="s">
        <v>33</v>
      </c>
      <c r="AY382" t="s">
        <v>33</v>
      </c>
      <c r="AZ382" t="s">
        <v>33</v>
      </c>
      <c r="BA382" t="s">
        <v>33</v>
      </c>
      <c r="BB382" t="s">
        <v>33</v>
      </c>
      <c r="BC382" t="s">
        <v>33</v>
      </c>
      <c r="BD382" t="s">
        <v>33</v>
      </c>
      <c r="BE382" t="s">
        <v>33</v>
      </c>
      <c r="BF382" t="s">
        <v>33</v>
      </c>
      <c r="BH382" s="233" t="str">
        <f>Data[[#This Row],[Tipo de Muestra]]</f>
        <v>Critica</v>
      </c>
      <c r="BK382">
        <f t="shared" si="1219"/>
        <v>1</v>
      </c>
      <c r="BL382">
        <f t="shared" si="1220"/>
        <v>1</v>
      </c>
      <c r="BM382">
        <f t="shared" si="1221"/>
        <v>1</v>
      </c>
      <c r="BN382">
        <f t="shared" si="1222"/>
        <v>1</v>
      </c>
      <c r="BO382">
        <f t="shared" si="1223"/>
        <v>1</v>
      </c>
      <c r="BP382">
        <f t="shared" si="1224"/>
        <v>1</v>
      </c>
      <c r="BQ382">
        <f t="shared" si="1225"/>
        <v>1</v>
      </c>
      <c r="BR382">
        <f t="shared" si="1226"/>
        <v>1</v>
      </c>
      <c r="BS382">
        <f t="shared" si="1227"/>
        <v>1</v>
      </c>
      <c r="BT382">
        <f t="shared" si="1228"/>
        <v>1</v>
      </c>
      <c r="BU382">
        <f t="shared" si="1229"/>
        <v>1</v>
      </c>
      <c r="BV382">
        <f t="shared" si="1230"/>
        <v>1</v>
      </c>
      <c r="BW382">
        <f t="shared" si="1231"/>
        <v>1</v>
      </c>
      <c r="BX382">
        <f t="shared" si="1232"/>
        <v>1</v>
      </c>
      <c r="BY382">
        <f t="shared" si="1233"/>
        <v>1</v>
      </c>
      <c r="BZ382">
        <f t="shared" si="1234"/>
        <v>1</v>
      </c>
      <c r="CA382">
        <f t="shared" si="1235"/>
        <v>1</v>
      </c>
      <c r="CB382">
        <f t="shared" si="1236"/>
        <v>1</v>
      </c>
      <c r="CC382">
        <f t="shared" si="1237"/>
        <v>1</v>
      </c>
      <c r="CD382">
        <f t="shared" si="1238"/>
        <v>1</v>
      </c>
      <c r="CE382">
        <f t="shared" si="1239"/>
        <v>1</v>
      </c>
      <c r="CF382">
        <f t="shared" si="1240"/>
        <v>1</v>
      </c>
      <c r="CG382">
        <f t="shared" si="1241"/>
        <v>1</v>
      </c>
      <c r="CH382">
        <f t="shared" si="1242"/>
        <v>1</v>
      </c>
      <c r="CI382">
        <f t="shared" si="1243"/>
        <v>1</v>
      </c>
      <c r="CJ382">
        <f t="shared" si="1244"/>
        <v>1</v>
      </c>
      <c r="CK382">
        <f t="shared" si="1245"/>
        <v>1</v>
      </c>
      <c r="CL382">
        <f t="shared" si="1246"/>
        <v>1</v>
      </c>
      <c r="CM382">
        <f t="shared" si="1247"/>
        <v>1</v>
      </c>
      <c r="CN382">
        <f t="shared" si="1248"/>
        <v>1</v>
      </c>
      <c r="CO382">
        <f t="shared" si="1249"/>
        <v>1</v>
      </c>
      <c r="CP382">
        <f t="shared" si="1250"/>
        <v>1</v>
      </c>
      <c r="CQ382">
        <f t="shared" si="1251"/>
        <v>1</v>
      </c>
      <c r="CR382">
        <f t="shared" si="1252"/>
        <v>1</v>
      </c>
      <c r="CS382">
        <f t="shared" si="1253"/>
        <v>0</v>
      </c>
      <c r="CT382">
        <f t="shared" si="1254"/>
        <v>0</v>
      </c>
      <c r="CU382">
        <f t="shared" si="1255"/>
        <v>1</v>
      </c>
      <c r="CV382">
        <f t="shared" si="1256"/>
        <v>1</v>
      </c>
      <c r="CW382">
        <f t="shared" si="1257"/>
        <v>0</v>
      </c>
      <c r="CX382">
        <f t="shared" si="1258"/>
        <v>1</v>
      </c>
      <c r="CY382">
        <f t="shared" si="1259"/>
        <v>1</v>
      </c>
      <c r="CZ382">
        <f t="shared" si="1260"/>
        <v>1</v>
      </c>
      <c r="DA382">
        <f t="shared" si="1261"/>
        <v>1</v>
      </c>
      <c r="DB382">
        <f t="shared" si="1262"/>
        <v>1</v>
      </c>
      <c r="DC382">
        <f t="shared" si="1263"/>
        <v>1</v>
      </c>
      <c r="DD382">
        <f t="shared" si="1264"/>
        <v>1</v>
      </c>
      <c r="DE382">
        <f t="shared" si="1265"/>
        <v>1</v>
      </c>
      <c r="DF382">
        <f t="shared" si="1266"/>
        <v>1</v>
      </c>
      <c r="DG382">
        <f t="shared" si="1267"/>
        <v>1</v>
      </c>
      <c r="DH382" s="7">
        <f t="shared" si="1268"/>
        <v>0.15</v>
      </c>
      <c r="DI382" s="7">
        <f t="shared" si="1269"/>
        <v>0.15</v>
      </c>
      <c r="DJ382" s="7">
        <f t="shared" si="1270"/>
        <v>0.15</v>
      </c>
      <c r="DK382" s="7">
        <f t="shared" si="1271"/>
        <v>0.15</v>
      </c>
      <c r="DL382" s="7">
        <f t="shared" si="1272"/>
        <v>0.3</v>
      </c>
      <c r="DM382" s="7">
        <f t="shared" si="1273"/>
        <v>0.3</v>
      </c>
      <c r="DN382" s="7">
        <f t="shared" si="1274"/>
        <v>0.3</v>
      </c>
      <c r="DO382" s="7">
        <f t="shared" si="1275"/>
        <v>0.3</v>
      </c>
      <c r="DP382" s="7">
        <f>IF(MIN(Data[[#This Row],[¿El agente demuestra escucha activa durante la gestión?6]:[¿El agente parafrasea para confirmar entendimiento?9]])=0,0,30%)</f>
        <v>0.3</v>
      </c>
      <c r="DQ382" s="7">
        <f t="shared" si="1276"/>
        <v>0.3</v>
      </c>
      <c r="DR382" s="7">
        <f t="shared" si="1277"/>
        <v>0.3</v>
      </c>
      <c r="DS382" s="7">
        <f t="shared" si="1278"/>
        <v>0.3</v>
      </c>
      <c r="DT382" s="7">
        <f t="shared" si="1279"/>
        <v>0.3</v>
      </c>
      <c r="DU382" s="7">
        <f>IF(MIN(Data[[#This Row],[¿El agente adapta su comunicación al cliente?11]:[¿El agente utiliza el plural corporativo correctamente?14]])=0,0,30%)</f>
        <v>0.3</v>
      </c>
      <c r="DV382" s="7">
        <f t="shared" si="1280"/>
        <v>0.25</v>
      </c>
      <c r="DW382" s="7">
        <f t="shared" si="1281"/>
        <v>0.25</v>
      </c>
      <c r="DX382" s="7">
        <f t="shared" si="1282"/>
        <v>1</v>
      </c>
      <c r="DY382" s="7">
        <f t="shared" si="1283"/>
        <v>1</v>
      </c>
      <c r="DZ382" s="7">
        <f t="shared" si="1284"/>
        <v>1</v>
      </c>
      <c r="EA382" s="7">
        <f t="shared" si="1285"/>
        <v>1</v>
      </c>
      <c r="EB382" s="7">
        <f t="shared" si="1286"/>
        <v>1</v>
      </c>
      <c r="EC382" s="7">
        <f t="shared" si="1287"/>
        <v>1</v>
      </c>
      <c r="ED382" s="7">
        <f t="shared" si="1288"/>
        <v>1</v>
      </c>
      <c r="EE382" s="7">
        <f t="shared" si="1289"/>
        <v>1</v>
      </c>
      <c r="EF382" s="7">
        <f>IF(SUM(Data[[#This Row],[¿El agente presenta correctamente los beneficios del producto?23]:[¿El agente comunica beneficios emocionales al cliente?24]])=200%,100%,0%)</f>
        <v>1</v>
      </c>
      <c r="EG382" s="7">
        <f t="shared" si="1290"/>
        <v>1</v>
      </c>
      <c r="EH382" s="7">
        <f t="shared" si="1291"/>
        <v>1</v>
      </c>
      <c r="EI382" s="7">
        <f t="shared" si="1292"/>
        <v>1</v>
      </c>
      <c r="EJ382" s="7">
        <f t="shared" si="1293"/>
        <v>1</v>
      </c>
      <c r="EK382" s="7">
        <f t="shared" si="1294"/>
        <v>1</v>
      </c>
      <c r="EL382" s="7">
        <f>+Data[[#This Row],[¿El agente explica los términos y condiciones del servicio?28]]</f>
        <v>1</v>
      </c>
      <c r="EM382" s="7">
        <f t="shared" si="1295"/>
        <v>1</v>
      </c>
      <c r="EN382" s="7">
        <f>+Data[[#This Row],[¿El agente identifica correctamente la solicitud del cliente? 2]]</f>
        <v>1</v>
      </c>
      <c r="EO382" s="7">
        <f t="shared" si="1296"/>
        <v>1</v>
      </c>
      <c r="EP382" s="7">
        <f t="shared" si="1297"/>
        <v>1</v>
      </c>
      <c r="EQ382" s="7">
        <f t="shared" si="1298"/>
        <v>1</v>
      </c>
      <c r="ER382" s="7">
        <f t="shared" si="1299"/>
        <v>1</v>
      </c>
      <c r="ES382" s="7">
        <f t="shared" si="1300"/>
        <v>1</v>
      </c>
      <c r="ET382" s="7">
        <f t="shared" si="1301"/>
        <v>1</v>
      </c>
      <c r="EU382" s="7">
        <f t="shared" si="1302"/>
        <v>1</v>
      </c>
      <c r="EV382" s="7">
        <f t="shared" si="1303"/>
        <v>1</v>
      </c>
      <c r="EW382" s="7">
        <f t="shared" si="1304"/>
        <v>1</v>
      </c>
      <c r="EX382" s="7">
        <f t="shared" si="1305"/>
        <v>1</v>
      </c>
      <c r="EY382" s="7">
        <f t="shared" si="1306"/>
        <v>1</v>
      </c>
      <c r="EZ382" s="7">
        <f t="shared" si="1307"/>
        <v>1</v>
      </c>
      <c r="FA382" s="7">
        <f t="shared" si="1308"/>
        <v>1</v>
      </c>
      <c r="FB382" s="7">
        <f t="shared" si="1309"/>
        <v>1</v>
      </c>
      <c r="FC382" s="7">
        <f t="shared" si="1310"/>
        <v>1</v>
      </c>
      <c r="FD382" s="7">
        <f t="shared" si="1311"/>
        <v>1</v>
      </c>
      <c r="FE382" s="7">
        <f t="shared" si="1312"/>
        <v>0</v>
      </c>
      <c r="FF382" s="7">
        <f t="shared" si="1313"/>
        <v>0</v>
      </c>
      <c r="FG382" s="7">
        <f t="shared" si="1314"/>
        <v>1</v>
      </c>
      <c r="FH382" s="7">
        <f t="shared" si="1315"/>
        <v>1</v>
      </c>
      <c r="FI382" s="7">
        <f t="shared" si="1316"/>
        <v>0</v>
      </c>
      <c r="FJ382" s="7">
        <f t="shared" si="1317"/>
        <v>0</v>
      </c>
      <c r="FK382" s="7">
        <f t="shared" si="1318"/>
        <v>1</v>
      </c>
      <c r="FL382" s="7">
        <f>+Data[[#This Row],[¿El agente gestiona la oferta según la campaña vigente?48]]</f>
        <v>1</v>
      </c>
      <c r="FM382" s="7">
        <f t="shared" si="1319"/>
        <v>1</v>
      </c>
      <c r="FN382" s="7">
        <f t="shared" si="1320"/>
        <v>1</v>
      </c>
      <c r="FO382" s="7">
        <f t="shared" si="1321"/>
        <v>1</v>
      </c>
      <c r="FP382" s="7">
        <f t="shared" si="1322"/>
        <v>1</v>
      </c>
      <c r="FQ382" s="7">
        <f t="shared" si="1323"/>
        <v>1</v>
      </c>
      <c r="FR382" s="7">
        <f>+Data[[#This Row],[¿El agente registra correctamente todas las interacciones?52]]</f>
        <v>1</v>
      </c>
      <c r="FS382" s="7">
        <f t="shared" si="1324"/>
        <v>0</v>
      </c>
      <c r="FT382" s="7">
        <f t="shared" si="1325"/>
        <v>1</v>
      </c>
      <c r="FU382" s="7">
        <f>+Data[[#This Row],[¿El agente confirma la titularidad del cliente adecuadamente?53]]</f>
        <v>1</v>
      </c>
      <c r="FV382" s="242">
        <f t="shared" si="1326"/>
        <v>1</v>
      </c>
      <c r="FW382" s="242">
        <f t="shared" si="1327"/>
        <v>1</v>
      </c>
      <c r="FX382" s="7">
        <f t="shared" si="1328"/>
        <v>1</v>
      </c>
      <c r="FY382" s="242">
        <f t="shared" si="1329"/>
        <v>1</v>
      </c>
      <c r="FZ382" s="7">
        <f>+Data[[#This Row],[¿El agente evita compartir información sensible?56]]</f>
        <v>1</v>
      </c>
      <c r="GA382" s="7">
        <f t="shared" si="1330"/>
        <v>1</v>
      </c>
      <c r="GB382" s="7">
        <f t="shared" si="1331"/>
        <v>0.1</v>
      </c>
      <c r="GC382" s="7">
        <f t="shared" si="1332"/>
        <v>0.3</v>
      </c>
      <c r="GD382" s="234">
        <f t="shared" si="1333"/>
        <v>0</v>
      </c>
      <c r="GE382" s="234">
        <f t="shared" si="1334"/>
        <v>0.3</v>
      </c>
      <c r="GF382" s="7">
        <f t="shared" si="1335"/>
        <v>0.7</v>
      </c>
      <c r="GG382">
        <f>1</f>
        <v>1</v>
      </c>
      <c r="GH382">
        <f t="shared" si="1336"/>
        <v>1</v>
      </c>
      <c r="GI382" t="str">
        <f t="shared" si="1337"/>
        <v/>
      </c>
      <c r="GJ382" t="str">
        <f t="shared" si="1338"/>
        <v/>
      </c>
      <c r="GK382" t="str">
        <f t="shared" si="1339"/>
        <v/>
      </c>
      <c r="GN382" t="str">
        <f t="shared" si="1340"/>
        <v/>
      </c>
      <c r="GO382" t="str">
        <f t="shared" si="1341"/>
        <v/>
      </c>
      <c r="GP382" t="str">
        <f t="shared" si="1342"/>
        <v/>
      </c>
      <c r="GQ382" t="str">
        <f t="shared" si="1343"/>
        <v/>
      </c>
      <c r="GR382" t="str">
        <f t="shared" si="1344"/>
        <v/>
      </c>
      <c r="GS382" t="str">
        <f t="shared" si="1345"/>
        <v/>
      </c>
      <c r="GT382" t="str">
        <f t="shared" si="1346"/>
        <v/>
      </c>
      <c r="GU382" t="e">
        <f>IF(#REF!="No",#REF!,"")</f>
        <v>#REF!</v>
      </c>
      <c r="GV382" t="str">
        <f t="shared" si="1347"/>
        <v/>
      </c>
      <c r="GW382" t="str">
        <f t="shared" si="1348"/>
        <v/>
      </c>
      <c r="GX382" t="str">
        <f t="shared" si="1349"/>
        <v/>
      </c>
      <c r="GY382" t="str">
        <f t="shared" si="1350"/>
        <v/>
      </c>
      <c r="GZ382" t="str">
        <f t="shared" si="1351"/>
        <v/>
      </c>
      <c r="HA382" t="str">
        <f t="shared" si="1352"/>
        <v/>
      </c>
      <c r="HB382" t="str">
        <f t="shared" si="1353"/>
        <v/>
      </c>
      <c r="HC382" t="str">
        <f t="shared" si="1354"/>
        <v/>
      </c>
      <c r="HD382" t="str">
        <f t="shared" si="1355"/>
        <v/>
      </c>
      <c r="HE382" t="str">
        <f t="shared" si="1356"/>
        <v/>
      </c>
      <c r="HF382" t="str">
        <f t="shared" si="1357"/>
        <v/>
      </c>
      <c r="HG382" t="str">
        <f t="shared" si="1358"/>
        <v/>
      </c>
      <c r="HH382" t="str">
        <f t="shared" si="1359"/>
        <v/>
      </c>
      <c r="HI382" t="str">
        <f t="shared" si="1360"/>
        <v/>
      </c>
      <c r="HJ382" t="str">
        <f t="shared" si="1361"/>
        <v/>
      </c>
      <c r="HK382" t="str">
        <f t="shared" si="1362"/>
        <v/>
      </c>
      <c r="HL382" t="str">
        <f t="shared" si="1363"/>
        <v/>
      </c>
      <c r="HM382" t="str">
        <f t="shared" si="1364"/>
        <v/>
      </c>
      <c r="HN382" t="str">
        <f t="shared" si="1365"/>
        <v/>
      </c>
      <c r="HO382" t="str">
        <f t="shared" si="1366"/>
        <v/>
      </c>
      <c r="HP382" t="str">
        <f t="shared" si="1367"/>
        <v/>
      </c>
      <c r="HQ382" t="e">
        <f>IF(#REF!="No",#REF!,"")</f>
        <v>#REF!</v>
      </c>
      <c r="HR382" t="e">
        <f>IF(#REF!="No",#REF!,"")</f>
        <v>#REF!</v>
      </c>
      <c r="HS382" t="str">
        <f t="shared" si="1368"/>
        <v/>
      </c>
      <c r="HT382" t="str">
        <f t="shared" si="1369"/>
        <v xml:space="preserve">¿El agente realiza venta cruzada cuando corresponde? </v>
      </c>
      <c r="HU382" t="str">
        <f t="shared" si="1370"/>
        <v xml:space="preserve">¿El agente indaga o sondea adecuadamente las necesidades del cliente? </v>
      </c>
      <c r="HV382" t="str">
        <f t="shared" si="1371"/>
        <v/>
      </c>
      <c r="HW382" t="str">
        <f t="shared" si="1372"/>
        <v/>
      </c>
      <c r="HX382" t="str">
        <f t="shared" si="1373"/>
        <v xml:space="preserve">¿El agente maneja correctamente las objeciones del cliente? </v>
      </c>
      <c r="HY382" t="str">
        <f t="shared" si="1374"/>
        <v/>
      </c>
      <c r="HZ382" t="str">
        <f t="shared" si="1375"/>
        <v/>
      </c>
      <c r="IA382" t="str">
        <f t="shared" si="1376"/>
        <v/>
      </c>
      <c r="IB382" t="str">
        <f t="shared" si="1377"/>
        <v/>
      </c>
      <c r="IC382" t="str">
        <f t="shared" si="1378"/>
        <v/>
      </c>
      <c r="ID382" t="str">
        <f t="shared" si="1379"/>
        <v/>
      </c>
      <c r="IE382" t="str">
        <f t="shared" si="1380"/>
        <v/>
      </c>
      <c r="IF382" t="str">
        <f t="shared" si="1381"/>
        <v/>
      </c>
      <c r="IG382" t="str">
        <f t="shared" si="1382"/>
        <v/>
      </c>
      <c r="IH382" t="str">
        <f>A382&amp;" "&amp;F382&amp;" "&amp;Data[[#This Row],[mes]]</f>
        <v>Lerys Ariana Barrios Chacon Outbound jul-26</v>
      </c>
      <c r="II382">
        <f t="shared" si="1385"/>
        <v>1</v>
      </c>
      <c r="IJ382">
        <f t="shared" si="1383"/>
        <v>1</v>
      </c>
      <c r="IK382">
        <f>IF(Data[[#This Row],[Muestra Critica]]&gt;0,Data[[#This Row],[Muestra Critica]],"")</f>
        <v>1</v>
      </c>
      <c r="IL382">
        <f>IF(IK382="","",COUNTIF($IK$3:$IK798,IK382))</f>
        <v>397</v>
      </c>
      <c r="IM382">
        <f t="shared" si="1384"/>
        <v>0</v>
      </c>
      <c r="IN382" t="str">
        <f t="shared" si="1217"/>
        <v>jul-26</v>
      </c>
      <c r="IS382" t="str">
        <f ca="1">IFERROR(_xlfn.XLOOKUP(A:A,HC!B:B,HC!E:E,,0),0)</f>
        <v>&gt; 60 dias</v>
      </c>
    </row>
    <row r="383" spans="1:253" ht="15.5">
      <c r="A383" s="235" t="s">
        <v>333</v>
      </c>
      <c r="B383" s="235">
        <v>68854937</v>
      </c>
      <c r="C383" s="236">
        <v>46209</v>
      </c>
      <c r="D383" s="235" t="s">
        <v>449</v>
      </c>
      <c r="E383" s="205" t="s">
        <v>434</v>
      </c>
      <c r="F383" s="235" t="s">
        <v>32</v>
      </c>
      <c r="G383" s="235" t="s">
        <v>436</v>
      </c>
      <c r="H383" s="235" t="s">
        <v>530</v>
      </c>
      <c r="I383" s="237" t="s">
        <v>447</v>
      </c>
      <c r="J383" s="78" t="s">
        <v>33</v>
      </c>
      <c r="K383" s="78" t="s">
        <v>33</v>
      </c>
      <c r="L383" s="78" t="s">
        <v>33</v>
      </c>
      <c r="M383" s="78" t="s">
        <v>33</v>
      </c>
      <c r="N383" s="78" t="s">
        <v>33</v>
      </c>
      <c r="O383" s="78" t="s">
        <v>33</v>
      </c>
      <c r="P383" s="78" t="s">
        <v>33</v>
      </c>
      <c r="Q383" s="78" t="s">
        <v>33</v>
      </c>
      <c r="R383" s="78" t="s">
        <v>33</v>
      </c>
      <c r="S383" s="78" t="s">
        <v>33</v>
      </c>
      <c r="T383" s="78" t="s">
        <v>33</v>
      </c>
      <c r="U383" s="78" t="s">
        <v>33</v>
      </c>
      <c r="V383" s="78" t="s">
        <v>33</v>
      </c>
      <c r="W383" s="78" t="s">
        <v>33</v>
      </c>
      <c r="X383" s="78" t="s">
        <v>33</v>
      </c>
      <c r="Y383" t="s">
        <v>33</v>
      </c>
      <c r="Z383" t="s">
        <v>33</v>
      </c>
      <c r="AA383" t="s">
        <v>33</v>
      </c>
      <c r="AB383" t="s">
        <v>33</v>
      </c>
      <c r="AC383" t="s">
        <v>33</v>
      </c>
      <c r="AD383" t="s">
        <v>33</v>
      </c>
      <c r="AE383" t="s">
        <v>33</v>
      </c>
      <c r="AF383" t="s">
        <v>33</v>
      </c>
      <c r="AG383" t="s">
        <v>33</v>
      </c>
      <c r="AH383" t="s">
        <v>33</v>
      </c>
      <c r="AI383" t="s">
        <v>33</v>
      </c>
      <c r="AJ383" t="s">
        <v>33</v>
      </c>
      <c r="AK383" t="s">
        <v>33</v>
      </c>
      <c r="AL383" t="s">
        <v>33</v>
      </c>
      <c r="AM383" t="s">
        <v>33</v>
      </c>
      <c r="AN383" t="s">
        <v>33</v>
      </c>
      <c r="AO383" t="s">
        <v>33</v>
      </c>
      <c r="AP383" t="s">
        <v>33</v>
      </c>
      <c r="AQ383" s="169" t="s">
        <v>33</v>
      </c>
      <c r="AR383" t="s">
        <v>34</v>
      </c>
      <c r="AS383" t="s">
        <v>34</v>
      </c>
      <c r="AT383" t="s">
        <v>33</v>
      </c>
      <c r="AU383" t="s">
        <v>33</v>
      </c>
      <c r="AV383" t="s">
        <v>33</v>
      </c>
      <c r="AW383" t="s">
        <v>33</v>
      </c>
      <c r="AX383" t="s">
        <v>33</v>
      </c>
      <c r="AY383" t="s">
        <v>33</v>
      </c>
      <c r="AZ383" t="s">
        <v>33</v>
      </c>
      <c r="BA383" t="s">
        <v>33</v>
      </c>
      <c r="BB383" t="s">
        <v>33</v>
      </c>
      <c r="BC383" t="s">
        <v>33</v>
      </c>
      <c r="BD383" t="s">
        <v>33</v>
      </c>
      <c r="BE383" t="s">
        <v>33</v>
      </c>
      <c r="BF383" t="s">
        <v>33</v>
      </c>
      <c r="BH383" s="233" t="str">
        <f>Data[[#This Row],[Tipo de Muestra]]</f>
        <v>Critica</v>
      </c>
      <c r="BK383">
        <f t="shared" ref="BK383:BK406" si="1386">IF(OR(J383="Si",J383="N/A"),1,0)</f>
        <v>1</v>
      </c>
      <c r="BL383">
        <f t="shared" ref="BL383:BL406" si="1387">IF(OR(K383="Si",K383="N/A"),1,0)</f>
        <v>1</v>
      </c>
      <c r="BM383">
        <f t="shared" ref="BM383:BM406" si="1388">IF(OR(L383="Si",L383="N/A"),1,0)</f>
        <v>1</v>
      </c>
      <c r="BN383">
        <f t="shared" ref="BN383:BN406" si="1389">IF(OR(M383="Si",M383="N/A"),1,0)</f>
        <v>1</v>
      </c>
      <c r="BO383">
        <f t="shared" ref="BO383:BO406" si="1390">IF(OR(N383="Si",N383="N/A"),1,0)</f>
        <v>1</v>
      </c>
      <c r="BP383">
        <f t="shared" ref="BP383:BP406" si="1391">IF(OR(O383="Si",O383="N/A"),1,0)</f>
        <v>1</v>
      </c>
      <c r="BQ383">
        <f t="shared" ref="BQ383:BQ406" si="1392">IF(OR(P383="Si",P383="N/A"),1,0)</f>
        <v>1</v>
      </c>
      <c r="BR383">
        <f t="shared" ref="BR383:BR406" si="1393">IF(OR(Q383="Si",Q383="N/A"),1,0)</f>
        <v>1</v>
      </c>
      <c r="BS383">
        <f t="shared" ref="BS383:BS406" si="1394">IF(OR(R383="Si",R383="N/A"),1,0)</f>
        <v>1</v>
      </c>
      <c r="BT383">
        <f t="shared" ref="BT383:BT406" si="1395">IF(OR(S383="Si",S383="N/A"),1,0)</f>
        <v>1</v>
      </c>
      <c r="BU383">
        <f t="shared" ref="BU383:BU406" si="1396">IF(OR(T383="Si",T383="N/A"),1,0)</f>
        <v>1</v>
      </c>
      <c r="BV383">
        <f t="shared" ref="BV383:BV406" si="1397">IF(OR(U383="Si",U383="N/A"),1,0)</f>
        <v>1</v>
      </c>
      <c r="BW383">
        <f t="shared" ref="BW383:BW406" si="1398">IF(OR(V383="Si",V383="N/A"),1,0)</f>
        <v>1</v>
      </c>
      <c r="BX383">
        <f t="shared" ref="BX383:BX406" si="1399">IF(OR(W383="Si",W383="N/A"),1,0)</f>
        <v>1</v>
      </c>
      <c r="BY383">
        <f t="shared" ref="BY383:BY406" si="1400">IF(OR(X383="Si",X383="N/A"),1,0)</f>
        <v>1</v>
      </c>
      <c r="BZ383">
        <f t="shared" ref="BZ383:BZ406" si="1401">IF(OR(Y383="Si",Y383="N/A"),1,0)</f>
        <v>1</v>
      </c>
      <c r="CA383">
        <f t="shared" ref="CA383:CA406" si="1402">IF(OR(Z383="Si",Z383="N/A"),1,0)</f>
        <v>1</v>
      </c>
      <c r="CB383">
        <f t="shared" ref="CB383:CB406" si="1403">IF(OR(AA383="Si",AA383="N/A"),1,0)</f>
        <v>1</v>
      </c>
      <c r="CC383">
        <f t="shared" ref="CC383:CC406" si="1404">IF(OR(AB383="Si",AB383="N/A"),1,0)</f>
        <v>1</v>
      </c>
      <c r="CD383">
        <f t="shared" ref="CD383:CD406" si="1405">IF(OR(AC383="Si",AC383="N/A"),1,0)</f>
        <v>1</v>
      </c>
      <c r="CE383">
        <f t="shared" ref="CE383:CE406" si="1406">IF(OR(AD383="Si",AD383="N/A"),1,0)</f>
        <v>1</v>
      </c>
      <c r="CF383">
        <f t="shared" ref="CF383:CF406" si="1407">IF(OR(AF383="Si",AF383="N/A"),1,0)</f>
        <v>1</v>
      </c>
      <c r="CG383">
        <f t="shared" ref="CG383:CG406" si="1408">IF(OR(AG383="Si",AG383="N/A"),1,0)</f>
        <v>1</v>
      </c>
      <c r="CH383">
        <f t="shared" ref="CH383:CH406" si="1409">IF(OR(AH383="Si",AH383="N/A"),1,0)</f>
        <v>1</v>
      </c>
      <c r="CI383">
        <f t="shared" ref="CI383:CI406" si="1410">IF(OR(AI383="Si",AI383="N/A"),1,0)</f>
        <v>1</v>
      </c>
      <c r="CJ383">
        <f t="shared" ref="CJ383:CJ406" si="1411">IF(OR(AJ383="Si",AJ383="N/A"),1,0)</f>
        <v>1</v>
      </c>
      <c r="CK383">
        <f t="shared" ref="CK383:CK406" si="1412">IF(OR(AK383="Si",AK383="N/A"),1,0)</f>
        <v>1</v>
      </c>
      <c r="CL383">
        <f t="shared" ref="CL383:CL406" si="1413">IF(OR(AL383="Si",AL383="N/A"),1,0)</f>
        <v>1</v>
      </c>
      <c r="CM383">
        <f t="shared" ref="CM383:CM406" si="1414">IF(OR(AM383="Si",AM383="N/A"),1,0)</f>
        <v>1</v>
      </c>
      <c r="CN383">
        <f t="shared" ref="CN383:CN406" si="1415">IF(OR(AN383="Si",AN383="N/A"),1,0)</f>
        <v>1</v>
      </c>
      <c r="CO383">
        <f t="shared" ref="CO383:CO406" si="1416">IF(OR(AO383="Si",AO383="N/A"),1,0)</f>
        <v>1</v>
      </c>
      <c r="CP383">
        <f t="shared" ref="CP383:CP406" si="1417">IF(OR(AP383="Si",AP383="N/A"),1,0)</f>
        <v>1</v>
      </c>
      <c r="CQ383">
        <f t="shared" ref="CQ383:CQ406" si="1418">IF(OR(AP383="Si",AP383="N/A"),1,0)</f>
        <v>1</v>
      </c>
      <c r="CR383">
        <f t="shared" ref="CR383:CR406" si="1419">IF(OR(AR383="Si",AR383="N/A"),1,0)</f>
        <v>0</v>
      </c>
      <c r="CS383">
        <f t="shared" ref="CS383:CS406" si="1420">IF(OR(AS383="Si",AS383="N/A"),1,0)</f>
        <v>0</v>
      </c>
      <c r="CT383">
        <f t="shared" ref="CT383:CT406" si="1421">IF(OR(AT383="Si",AT383="N/A"),1,0)</f>
        <v>1</v>
      </c>
      <c r="CU383">
        <f t="shared" ref="CU383:CU406" si="1422">IF(OR(AU383="Si",AU383="N/A"),1,0)</f>
        <v>1</v>
      </c>
      <c r="CV383">
        <f t="shared" ref="CV383:CV406" si="1423">IF(OR(AV383="Si",AV383="N/A"),1,0)</f>
        <v>1</v>
      </c>
      <c r="CW383">
        <f t="shared" ref="CW383:CW406" si="1424">IF(OR(AW383="Si",AW383="N/A"),1,0)</f>
        <v>1</v>
      </c>
      <c r="CX383">
        <f t="shared" ref="CX383:CX406" si="1425">IF(OR(AX383="Si",AX383="N/A"),1,0)</f>
        <v>1</v>
      </c>
      <c r="CY383">
        <f t="shared" ref="CY383:CY406" si="1426">IF(OR(AY383="Si",AY383="N/A"),1,0)</f>
        <v>1</v>
      </c>
      <c r="CZ383">
        <f t="shared" ref="CZ383:CZ406" si="1427">IF(OR(AZ383="Si",AZ383="N/A"),1,0)</f>
        <v>1</v>
      </c>
      <c r="DA383">
        <f t="shared" ref="DA383:DA406" si="1428">IF(OR(BA383="Si",BA383="N/A"),1,0)</f>
        <v>1</v>
      </c>
      <c r="DB383">
        <f t="shared" ref="DB383:DB406" si="1429">IF(OR(BB383="Si",BB383="N/A"),1,0)</f>
        <v>1</v>
      </c>
      <c r="DC383">
        <f t="shared" ref="DC383:DC406" si="1430">IF(OR(BC383="Si",BC383="N/A"),1,0)</f>
        <v>1</v>
      </c>
      <c r="DD383">
        <f t="shared" ref="DD383:DD406" si="1431">IF(OR(BD383="Si",BD383="N/A"),1,0)</f>
        <v>1</v>
      </c>
      <c r="DE383">
        <f t="shared" ref="DE383:DE406" si="1432">IF(OR(BE383="Si",BE383="N/A"),1,0)</f>
        <v>1</v>
      </c>
      <c r="DF383">
        <f t="shared" ref="DF383:DF406" si="1433">IF(OR(BE383="Si",BE383="N/A"),1,0)</f>
        <v>1</v>
      </c>
      <c r="DG383">
        <f t="shared" ref="DG383:DG406" si="1434">IF(OR(BF383="Si",BF383="N/A"),1,0)</f>
        <v>1</v>
      </c>
      <c r="DH383" s="7">
        <f t="shared" ref="DH383:DH406" si="1435">IF((J383="No"),0,$DH$2)</f>
        <v>0.15</v>
      </c>
      <c r="DI383" s="7">
        <f t="shared" ref="DI383:DI406" si="1436">IF((K383="No"),0,$DH$2)</f>
        <v>0.15</v>
      </c>
      <c r="DJ383" s="7">
        <f t="shared" ref="DJ383:DJ406" si="1437">IF((L383="No"),0,$DH$2)</f>
        <v>0.15</v>
      </c>
      <c r="DK383" s="7">
        <f t="shared" ref="DK383:DK406" si="1438">IF(MIN(DH383:DJ383)=0,0,15%)</f>
        <v>0.15</v>
      </c>
      <c r="DL383" s="7">
        <f t="shared" ref="DL383:DL406" si="1439">IF((M383="No"),0,$DL$2)</f>
        <v>0.3</v>
      </c>
      <c r="DM383" s="7">
        <f t="shared" ref="DM383:DM406" si="1440">IF((N383="No"),0,$DL$2)</f>
        <v>0.3</v>
      </c>
      <c r="DN383" s="7">
        <f t="shared" ref="DN383:DN406" si="1441">IF((O383="No"),0,$DL$2)</f>
        <v>0.3</v>
      </c>
      <c r="DO383" s="7">
        <f t="shared" ref="DO383:DO406" si="1442">IF((P383="No"),0,$DL$2)</f>
        <v>0.3</v>
      </c>
      <c r="DP383" s="7">
        <f>IF(MIN(Data[[#This Row],[¿El agente demuestra escucha activa durante la gestión?6]:[¿El agente parafrasea para confirmar entendimiento?9]])=0,0,30%)</f>
        <v>0.3</v>
      </c>
      <c r="DQ383" s="7">
        <f t="shared" ref="DQ383:DQ406" si="1443">IF((Q383="No"),0,$DQ$2)</f>
        <v>0.3</v>
      </c>
      <c r="DR383" s="7">
        <f t="shared" ref="DR383:DR406" si="1444">IF((R383="No"),0,$DQ$2)</f>
        <v>0.3</v>
      </c>
      <c r="DS383" s="7">
        <f t="shared" ref="DS383:DS406" si="1445">IF((S383="No"),0,$DQ$2)</f>
        <v>0.3</v>
      </c>
      <c r="DT383" s="7">
        <f t="shared" ref="DT383:DT406" si="1446">IF((T383="No"),0,$DQ$2)</f>
        <v>0.3</v>
      </c>
      <c r="DU383" s="7">
        <f>IF(MIN(Data[[#This Row],[¿El agente adapta su comunicación al cliente?11]:[¿El agente utiliza el plural corporativo correctamente?14]])=0,0,30%)</f>
        <v>0.3</v>
      </c>
      <c r="DV383" s="7">
        <f t="shared" ref="DV383:DV406" si="1447">IF((U383="No"),0,$DV$2)</f>
        <v>0.25</v>
      </c>
      <c r="DW383" s="7">
        <f t="shared" ref="DW383:DW406" si="1448">IF(MIN(DV383)=0,0,25%)</f>
        <v>0.25</v>
      </c>
      <c r="DX383" s="7">
        <f t="shared" ref="DX383:DX406" si="1449">IF(SUM(DK383,DP383,DU383,DW383)&gt;335%,100%,SUM(DK383,DP383,DU383,DW383)/100%)</f>
        <v>1</v>
      </c>
      <c r="DY383" s="7">
        <f t="shared" ref="DY383:DY406" si="1450">IF((V383="No"),0,$DY$2)</f>
        <v>1</v>
      </c>
      <c r="DZ383" s="7">
        <f t="shared" ref="DZ383:DZ406" si="1451">IF((W383="No"),0,$DY$2)</f>
        <v>1</v>
      </c>
      <c r="EA383" s="7">
        <f t="shared" ref="EA383:EA406" si="1452">IF((Y383="No"),0,$DY$2)</f>
        <v>1</v>
      </c>
      <c r="EB383" s="7">
        <f t="shared" ref="EB383:EB406" si="1453">IF((Y383="No"),0,$DY$2)</f>
        <v>1</v>
      </c>
      <c r="EC383" s="7">
        <f t="shared" ref="EC383:EC406" si="1454">IF(SUM(DY383:EB383)=400%,100%,0%)</f>
        <v>1</v>
      </c>
      <c r="ED383" s="7">
        <f t="shared" ref="ED383:ED406" si="1455">IF((Z383="No"),0,$DY$2)</f>
        <v>1</v>
      </c>
      <c r="EE383" s="7">
        <f t="shared" ref="EE383:EE406" si="1456">IF((AA383="No"),0,$DY$2)</f>
        <v>1</v>
      </c>
      <c r="EF383" s="7">
        <f>IF(SUM(Data[[#This Row],[¿El agente presenta correctamente los beneficios del producto?23]:[¿El agente comunica beneficios emocionales al cliente?24]])=200%,100%,0%)</f>
        <v>1</v>
      </c>
      <c r="EG383" s="7">
        <f t="shared" ref="EG383:EG406" si="1457">IF((AB383="No"),0,$DY$2)</f>
        <v>1</v>
      </c>
      <c r="EH383" s="7">
        <f t="shared" ref="EH383:EH406" si="1458">IF((AC383="No"),0,$DY$2)</f>
        <v>1</v>
      </c>
      <c r="EI383" s="7">
        <f t="shared" ref="EI383:EI406" si="1459">IF((AD383="No"),0,$DY$2)</f>
        <v>1</v>
      </c>
      <c r="EJ383" s="7">
        <f t="shared" ref="EJ383:EJ406" si="1460">IF(SUM(EG383:EI383)=300%,100%,0%)</f>
        <v>1</v>
      </c>
      <c r="EK383" s="7">
        <f t="shared" ref="EK383:EK406" si="1461">IF((AE383="No"),0,$DY$2)</f>
        <v>1</v>
      </c>
      <c r="EL383" s="7">
        <f>+Data[[#This Row],[¿El agente explica los términos y condiciones del servicio?28]]</f>
        <v>1</v>
      </c>
      <c r="EM383" s="7">
        <f t="shared" ref="EM383:EM406" si="1462">IF((AF383="No"),0,$DY$2)</f>
        <v>1</v>
      </c>
      <c r="EN383" s="7">
        <f>+Data[[#This Row],[¿El agente identifica correctamente la solicitud del cliente? 2]]</f>
        <v>1</v>
      </c>
      <c r="EO383" s="7">
        <f t="shared" ref="EO383:EO406" si="1463">IF((AG383="No"),0,$DY$2)</f>
        <v>1</v>
      </c>
      <c r="EP383" s="7">
        <f t="shared" ref="EP383:EP406" si="1464">IF((AH383="No"),0,$DY$2)</f>
        <v>1</v>
      </c>
      <c r="EQ383" s="7">
        <f t="shared" ref="EQ383:EQ406" si="1465">IF((AI383="No"),0,$DY$2)</f>
        <v>1</v>
      </c>
      <c r="ER383" s="7">
        <f t="shared" ref="ER383:ER406" si="1466">IF(SUM(EO383:EQ383)=300%,100%,0%)</f>
        <v>1</v>
      </c>
      <c r="ES383" s="7">
        <f t="shared" ref="ES383:ES406" si="1467">IF((AJ383="No"),0,$DY$2)</f>
        <v>1</v>
      </c>
      <c r="ET383" s="7">
        <f t="shared" ref="ET383:ET406" si="1468">IF((AK383="No"),0,$DY$2)</f>
        <v>1</v>
      </c>
      <c r="EU383" s="7">
        <f t="shared" ref="EU383:EU406" si="1469">IF(SUM(ES383:ET383)=200%,100%,0%)</f>
        <v>1</v>
      </c>
      <c r="EV383" s="7">
        <f t="shared" ref="EV383:EV406" si="1470">IF((AL383="No"),0,$DY$2)</f>
        <v>1</v>
      </c>
      <c r="EW383" s="7">
        <f t="shared" ref="EW383:EW406" si="1471">IF((AM383="No"),0,$DY$2)</f>
        <v>1</v>
      </c>
      <c r="EX383" s="7">
        <f t="shared" ref="EX383:EX406" si="1472">IF((AO383="No"),0,$DY$2)</f>
        <v>1</v>
      </c>
      <c r="EY383" s="7">
        <f t="shared" ref="EY383:EY406" si="1473">IF((AP383="No"),0,$DY$2)</f>
        <v>1</v>
      </c>
      <c r="EZ383" s="7">
        <f t="shared" ref="EZ383:EZ406" si="1474">IF((AP383="No"),0,$DY$2)</f>
        <v>1</v>
      </c>
      <c r="FA383" s="7">
        <f t="shared" ref="FA383:FA406" si="1475">IF((AR383="No"),0,$DY$2)</f>
        <v>0</v>
      </c>
      <c r="FB383" s="7">
        <f t="shared" ref="FB383:FB406" si="1476">IF(SUM(EV383:FA383)=600%,100%,0%)</f>
        <v>0</v>
      </c>
      <c r="FC383" s="7">
        <f t="shared" ref="FC383:FC406" si="1477">IF(SUM(EC383,EF383,EL383,EJ383,EN383,ER383,EU383,FB383)=800%,100%,0%)</f>
        <v>0</v>
      </c>
      <c r="FD383" s="7">
        <f t="shared" ref="FD383:FD406" si="1478">IF((AR383="No"),0,$DY$2)</f>
        <v>0</v>
      </c>
      <c r="FE383" s="7">
        <f t="shared" ref="FE383:FE406" si="1479">IF((AS383="No"),0,$DY$2)</f>
        <v>0</v>
      </c>
      <c r="FF383" s="7">
        <f t="shared" ref="FF383:FF406" si="1480">IF((AT383="No"),0,$DY$2)</f>
        <v>1</v>
      </c>
      <c r="FG383" s="7">
        <f t="shared" ref="FG383:FG406" si="1481">IF((AU383="No"),0,$DY$2)</f>
        <v>1</v>
      </c>
      <c r="FH383" s="7">
        <f t="shared" ref="FH383:FH406" si="1482">IF((AV383="No"),0,$DY$2)</f>
        <v>1</v>
      </c>
      <c r="FI383" s="7">
        <f t="shared" ref="FI383:FI406" si="1483">IF((AW383="No"),0,$DY$2)</f>
        <v>1</v>
      </c>
      <c r="FJ383" s="7">
        <f t="shared" ref="FJ383:FJ406" si="1484">IF(SUM(FD383:FI383)=600%,100%,)</f>
        <v>0</v>
      </c>
      <c r="FK383" s="7">
        <f t="shared" ref="FK383:FK406" si="1485">IF((AX383="No"),0,$DY$2)</f>
        <v>1</v>
      </c>
      <c r="FL383" s="7">
        <f>+Data[[#This Row],[¿El agente gestiona la oferta según la campaña vigente?48]]</f>
        <v>1</v>
      </c>
      <c r="FM383" s="7">
        <f t="shared" ref="FM383:FM406" si="1486">IF((AY383="No"),0,$DY$2)</f>
        <v>1</v>
      </c>
      <c r="FN383" s="7">
        <f t="shared" ref="FN383:FN406" si="1487">IF((AZ383="No"),0,$DY$2)</f>
        <v>1</v>
      </c>
      <c r="FO383" s="7">
        <f t="shared" ref="FO383:FO406" si="1488">IF((BA383="No"),0,$DY$2)</f>
        <v>1</v>
      </c>
      <c r="FP383" s="7">
        <f t="shared" ref="FP383:FP406" si="1489">IF(SUM(FM383:FO383)=300%,100%,)</f>
        <v>1</v>
      </c>
      <c r="FQ383" s="7">
        <f t="shared" ref="FQ383:FQ406" si="1490">IF((BB383="No"),0,$DY$2)</f>
        <v>1</v>
      </c>
      <c r="FR383" s="7">
        <f>+Data[[#This Row],[¿El agente registra correctamente todas las interacciones?52]]</f>
        <v>1</v>
      </c>
      <c r="FS383" s="7">
        <f t="shared" ref="FS383:FS406" si="1491">IF(SUM(FJ383,FL383,FP383,FR383)=400%,100%,0)</f>
        <v>0</v>
      </c>
      <c r="FT383" s="7">
        <f t="shared" ref="FT383:FT406" si="1492">IF((BC383="No"),0,$DY$2)</f>
        <v>1</v>
      </c>
      <c r="FU383" s="7">
        <f>+Data[[#This Row],[¿El agente confirma la titularidad del cliente adecuadamente?53]]</f>
        <v>1</v>
      </c>
      <c r="FV383" s="242">
        <f t="shared" ref="FV383:FV406" si="1493">IF((BD383="No"),0,$DY$2)</f>
        <v>1</v>
      </c>
      <c r="FW383" s="242">
        <f t="shared" ref="FW383:FW406" si="1494">IF((BE383="No"),0,$DY$2)</f>
        <v>1</v>
      </c>
      <c r="FX383" s="7">
        <f t="shared" ref="FX383:FX406" si="1495">IF(SUM(FV383:FW383)=200%,100%,)</f>
        <v>1</v>
      </c>
      <c r="FY383" s="242">
        <f t="shared" ref="FY383:FY406" si="1496">IF((BF383="No"),0,$DY$2)</f>
        <v>1</v>
      </c>
      <c r="FZ383" s="7">
        <f>+Data[[#This Row],[¿El agente evita compartir información sensible?56]]</f>
        <v>1</v>
      </c>
      <c r="GA383" s="7">
        <f t="shared" ref="GA383:GA406" si="1497">IF(SUM(FU383,FX383,FZ383)=300%,100%,)</f>
        <v>1</v>
      </c>
      <c r="GB383" s="7">
        <f t="shared" ref="GB383:GB406" si="1498">$GB$2*DX383</f>
        <v>0.1</v>
      </c>
      <c r="GC383" s="7">
        <f t="shared" ref="GC383:GC406" si="1499">$GC$2*FC383</f>
        <v>0</v>
      </c>
      <c r="GD383" s="234">
        <f t="shared" ref="GD383:GD406" si="1500">$GD$2*FS383</f>
        <v>0</v>
      </c>
      <c r="GE383" s="234">
        <f t="shared" ref="GE383:GE406" si="1501">$GE$2*GA383</f>
        <v>0.3</v>
      </c>
      <c r="GF383" s="7">
        <f t="shared" ref="GF383:GF406" si="1502">SUM(GB383:GE383)</f>
        <v>0.4</v>
      </c>
      <c r="GG383">
        <f>1</f>
        <v>1</v>
      </c>
      <c r="GH383">
        <f t="shared" ref="GH383:GH406" si="1503">IF((BH383="Critica"),1,0)</f>
        <v>1</v>
      </c>
      <c r="GI383" t="str">
        <f t="shared" ref="GI383:GI406" si="1504">IF(J383="No",J$3,"")</f>
        <v/>
      </c>
      <c r="GJ383" t="str">
        <f t="shared" ref="GJ383:GJ406" si="1505">IF(K383="No",K$3,"")</f>
        <v/>
      </c>
      <c r="GK383" t="str">
        <f t="shared" ref="GK383:GK406" si="1506">IF(L383="No",L$3,"")</f>
        <v/>
      </c>
      <c r="GN383" t="str">
        <f t="shared" ref="GN383:GN406" si="1507">IF(O383="No",O$3,"")</f>
        <v/>
      </c>
      <c r="GO383" t="str">
        <f t="shared" ref="GO383:GO406" si="1508">IF(P383="No",P$3,"")</f>
        <v/>
      </c>
      <c r="GP383" t="str">
        <f t="shared" ref="GP383:GP406" si="1509">IF(Q383="No",Q$3,"")</f>
        <v/>
      </c>
      <c r="GQ383" t="str">
        <f t="shared" ref="GQ383:GQ406" si="1510">IF(R383="No",R$3,"")</f>
        <v/>
      </c>
      <c r="GR383" t="str">
        <f t="shared" ref="GR383:GR406" si="1511">IF(S383="No",S$3,"")</f>
        <v/>
      </c>
      <c r="GS383" t="str">
        <f t="shared" ref="GS383:GS406" si="1512">IF(T383="No",T$3,"")</f>
        <v/>
      </c>
      <c r="GT383" t="str">
        <f t="shared" ref="GT383:GT406" si="1513">IF(U383="No",U$3,"")</f>
        <v/>
      </c>
      <c r="GU383" t="e">
        <f>IF(#REF!="No",#REF!,"")</f>
        <v>#REF!</v>
      </c>
      <c r="GV383" t="str">
        <f t="shared" ref="GV383:GV406" si="1514">IF(V383="No",V$3,"")</f>
        <v/>
      </c>
      <c r="GW383" t="str">
        <f t="shared" ref="GW383:GW406" si="1515">IF(W383="No",W$3,"")</f>
        <v/>
      </c>
      <c r="GX383" t="str">
        <f t="shared" ref="GX383:GX406" si="1516">IF(X383="No",X$3,"")</f>
        <v/>
      </c>
      <c r="GY383" t="str">
        <f t="shared" ref="GY383:GY406" si="1517">IF(Y383="No",Y$3,"")</f>
        <v/>
      </c>
      <c r="GZ383" t="str">
        <f t="shared" ref="GZ383:GZ406" si="1518">IF(Z383="No",Z$3,"")</f>
        <v/>
      </c>
      <c r="HA383" t="str">
        <f t="shared" ref="HA383:HA406" si="1519">IF(AA383="No",AA$3,"")</f>
        <v/>
      </c>
      <c r="HB383" t="str">
        <f t="shared" ref="HB383:HB406" si="1520">IF(AB383="No",AB$3,"")</f>
        <v/>
      </c>
      <c r="HC383" t="str">
        <f t="shared" ref="HC383:HC406" si="1521">IF(AC383="No",AC$3,"")</f>
        <v/>
      </c>
      <c r="HD383" t="str">
        <f t="shared" ref="HD383:HD406" si="1522">IF(AD383="No",AD$3,"")</f>
        <v/>
      </c>
      <c r="HE383" t="str">
        <f t="shared" ref="HE383:HE406" si="1523">IF(AE383="No",AE$3,"")</f>
        <v/>
      </c>
      <c r="HF383" t="str">
        <f t="shared" ref="HF383:HF406" si="1524">IF(AF383="No",AF$3,"")</f>
        <v/>
      </c>
      <c r="HG383" t="str">
        <f t="shared" ref="HG383:HG406" si="1525">IF(AG383="No",AG$3,"")</f>
        <v/>
      </c>
      <c r="HH383" t="str">
        <f t="shared" ref="HH383:HH406" si="1526">IF(AH383="No",AH$3,"")</f>
        <v/>
      </c>
      <c r="HI383" t="str">
        <f t="shared" ref="HI383:HI406" si="1527">IF(AI383="No",AI$3,"")</f>
        <v/>
      </c>
      <c r="HJ383" t="str">
        <f t="shared" ref="HJ383:HJ406" si="1528">IF(AJ383="No",AJ$3,"")</f>
        <v/>
      </c>
      <c r="HK383" t="str">
        <f t="shared" ref="HK383:HK406" si="1529">IF(AK383="No",AK$3,"")</f>
        <v/>
      </c>
      <c r="HL383" t="str">
        <f t="shared" ref="HL383:HL406" si="1530">IF(AL383="No",AL$3,"")</f>
        <v/>
      </c>
      <c r="HM383" t="str">
        <f t="shared" ref="HM383:HM406" si="1531">IF(AM383="No",AM$3,"")</f>
        <v/>
      </c>
      <c r="HN383" t="str">
        <f t="shared" ref="HN383:HN406" si="1532">IF(AN383="No",AN$3,"")</f>
        <v/>
      </c>
      <c r="HO383" t="str">
        <f t="shared" ref="HO383:HO406" si="1533">IF(AO383="No",AO$3,"")</f>
        <v/>
      </c>
      <c r="HP383" t="str">
        <f t="shared" ref="HP383:HP406" si="1534">IF(AP383="No",AP$3,"")</f>
        <v/>
      </c>
      <c r="HQ383" t="e">
        <f>IF(#REF!="No",#REF!,"")</f>
        <v>#REF!</v>
      </c>
      <c r="HR383" t="e">
        <f>IF(#REF!="No",#REF!,"")</f>
        <v>#REF!</v>
      </c>
      <c r="HS383" t="str">
        <f t="shared" ref="HS383:HS406" si="1535">IF(AR383="No",AR$3,"")</f>
        <v xml:space="preserve">¿El agente ofrece adecuadamente un producto adicional? </v>
      </c>
      <c r="HT383" t="str">
        <f t="shared" ref="HT383:HT406" si="1536">IF(AS383="No",AS$3,"")</f>
        <v xml:space="preserve">¿El agente realiza venta cruzada cuando corresponde? </v>
      </c>
      <c r="HU383" t="str">
        <f t="shared" ref="HU383:HU406" si="1537">IF(AT383="No",AT$3,"")</f>
        <v/>
      </c>
      <c r="HV383" t="str">
        <f t="shared" ref="HV383:HV406" si="1538">IF(AU383="No",AU$3,"")</f>
        <v/>
      </c>
      <c r="HW383" t="str">
        <f t="shared" ref="HW383:HW406" si="1539">IF(AV383="No",AV$3,"")</f>
        <v/>
      </c>
      <c r="HX383" t="str">
        <f t="shared" ref="HX383:HX406" si="1540">IF(AW383="No",AW$3,"")</f>
        <v/>
      </c>
      <c r="HY383" t="str">
        <f t="shared" ref="HY383:HY406" si="1541">IF(AX383="No",AX$3,"")</f>
        <v/>
      </c>
      <c r="HZ383" t="str">
        <f t="shared" ref="HZ383:HZ406" si="1542">IF(AY383="No",AY$3,"")</f>
        <v/>
      </c>
      <c r="IA383" t="str">
        <f t="shared" ref="IA383:IA406" si="1543">IF(AZ383="No",AZ$3,"")</f>
        <v/>
      </c>
      <c r="IB383" t="str">
        <f t="shared" ref="IB383:IB406" si="1544">IF(BA383="No",BA$3,"")</f>
        <v/>
      </c>
      <c r="IC383" t="str">
        <f t="shared" ref="IC383:IC406" si="1545">IF(BB383="No",BB$3,"")</f>
        <v/>
      </c>
      <c r="ID383" t="str">
        <f t="shared" ref="ID383:ID406" si="1546">IF(BC383="No",BC$3,"")</f>
        <v/>
      </c>
      <c r="IE383" t="str">
        <f t="shared" ref="IE383:IE406" si="1547">IF(BD383="No",BD$3,"")</f>
        <v/>
      </c>
      <c r="IF383" t="str">
        <f t="shared" ref="IF383:IF406" si="1548">IF(BE383="No",BE$3,"")</f>
        <v/>
      </c>
      <c r="IG383" t="str">
        <f t="shared" ref="IG383:IG406" si="1549">IF(BF383="No",BF$3,"")</f>
        <v/>
      </c>
      <c r="IH383" t="str">
        <f>A383&amp;" "&amp;F383&amp;" "&amp;Data[[#This Row],[mes]]</f>
        <v>Antonio Rivera Ayarza Outbound jul-26</v>
      </c>
      <c r="II383">
        <f t="shared" si="1385"/>
        <v>1</v>
      </c>
      <c r="IJ383">
        <f t="shared" ref="IJ383:IJ406" si="1550">IF(II383=1,1,0)</f>
        <v>1</v>
      </c>
      <c r="IK383">
        <f>IF(Data[[#This Row],[Muestra Critica]]&gt;0,Data[[#This Row],[Muestra Critica]],"")</f>
        <v>1</v>
      </c>
      <c r="IL383">
        <f>IF(IK383="","",COUNTIF($IK$3:$IK799,IK383))</f>
        <v>397</v>
      </c>
      <c r="IM383">
        <f t="shared" ref="IM383:IM406" si="1551">IF(IL383=1,1,0)</f>
        <v>0</v>
      </c>
      <c r="IN383" t="str">
        <f t="shared" si="1217"/>
        <v>jul-26</v>
      </c>
      <c r="IS383" t="str">
        <f ca="1">IFERROR(_xlfn.XLOOKUP(A:A,HC!B:B,HC!E:E,,0),0)</f>
        <v>&gt; 60 dias</v>
      </c>
    </row>
    <row r="384" spans="1:253" ht="15.5">
      <c r="A384" s="235" t="s">
        <v>334</v>
      </c>
      <c r="B384" s="235">
        <v>69230613</v>
      </c>
      <c r="C384" s="236">
        <v>46209</v>
      </c>
      <c r="D384" s="235" t="s">
        <v>449</v>
      </c>
      <c r="E384" s="205" t="s">
        <v>434</v>
      </c>
      <c r="F384" s="235" t="s">
        <v>32</v>
      </c>
      <c r="G384" s="235" t="s">
        <v>436</v>
      </c>
      <c r="H384" s="235" t="s">
        <v>530</v>
      </c>
      <c r="I384" s="237" t="s">
        <v>447</v>
      </c>
      <c r="J384" s="78" t="s">
        <v>33</v>
      </c>
      <c r="K384" s="78" t="s">
        <v>33</v>
      </c>
      <c r="L384" s="78" t="s">
        <v>33</v>
      </c>
      <c r="M384" s="78" t="s">
        <v>33</v>
      </c>
      <c r="N384" s="78" t="s">
        <v>33</v>
      </c>
      <c r="O384" s="78" t="s">
        <v>33</v>
      </c>
      <c r="P384" s="78" t="s">
        <v>33</v>
      </c>
      <c r="Q384" s="78" t="s">
        <v>33</v>
      </c>
      <c r="R384" s="78" t="s">
        <v>33</v>
      </c>
      <c r="S384" s="78" t="s">
        <v>33</v>
      </c>
      <c r="T384" s="78" t="s">
        <v>33</v>
      </c>
      <c r="U384" s="78" t="s">
        <v>34</v>
      </c>
      <c r="V384" s="78" t="s">
        <v>33</v>
      </c>
      <c r="W384" s="78" t="s">
        <v>33</v>
      </c>
      <c r="X384" s="78" t="s">
        <v>33</v>
      </c>
      <c r="Y384" t="s">
        <v>33</v>
      </c>
      <c r="Z384" t="s">
        <v>33</v>
      </c>
      <c r="AA384" t="s">
        <v>33</v>
      </c>
      <c r="AB384" t="s">
        <v>33</v>
      </c>
      <c r="AC384" t="s">
        <v>33</v>
      </c>
      <c r="AD384" t="s">
        <v>33</v>
      </c>
      <c r="AE384" t="s">
        <v>33</v>
      </c>
      <c r="AF384" t="s">
        <v>33</v>
      </c>
      <c r="AG384" t="s">
        <v>33</v>
      </c>
      <c r="AH384" t="s">
        <v>33</v>
      </c>
      <c r="AI384" t="s">
        <v>33</v>
      </c>
      <c r="AJ384" t="s">
        <v>33</v>
      </c>
      <c r="AK384" t="s">
        <v>33</v>
      </c>
      <c r="AL384" t="s">
        <v>33</v>
      </c>
      <c r="AM384" t="s">
        <v>33</v>
      </c>
      <c r="AN384" t="s">
        <v>33</v>
      </c>
      <c r="AO384" t="s">
        <v>33</v>
      </c>
      <c r="AP384" t="s">
        <v>33</v>
      </c>
      <c r="AQ384" s="169" t="s">
        <v>33</v>
      </c>
      <c r="AR384" t="s">
        <v>33</v>
      </c>
      <c r="AS384" t="s">
        <v>33</v>
      </c>
      <c r="AT384" t="s">
        <v>33</v>
      </c>
      <c r="AU384" t="s">
        <v>33</v>
      </c>
      <c r="AV384" t="s">
        <v>33</v>
      </c>
      <c r="AW384" t="s">
        <v>33</v>
      </c>
      <c r="AX384" t="s">
        <v>33</v>
      </c>
      <c r="AY384" t="s">
        <v>34</v>
      </c>
      <c r="AZ384" t="s">
        <v>33</v>
      </c>
      <c r="BA384" t="s">
        <v>33</v>
      </c>
      <c r="BB384" t="s">
        <v>33</v>
      </c>
      <c r="BC384" t="s">
        <v>33</v>
      </c>
      <c r="BD384" t="s">
        <v>33</v>
      </c>
      <c r="BE384" t="s">
        <v>33</v>
      </c>
      <c r="BF384" t="s">
        <v>33</v>
      </c>
      <c r="BH384" s="233" t="str">
        <f>Data[[#This Row],[Tipo de Muestra]]</f>
        <v>Critica</v>
      </c>
      <c r="BK384">
        <f t="shared" si="1386"/>
        <v>1</v>
      </c>
      <c r="BL384">
        <f t="shared" si="1387"/>
        <v>1</v>
      </c>
      <c r="BM384">
        <f t="shared" si="1388"/>
        <v>1</v>
      </c>
      <c r="BN384">
        <f t="shared" si="1389"/>
        <v>1</v>
      </c>
      <c r="BO384">
        <f t="shared" si="1390"/>
        <v>1</v>
      </c>
      <c r="BP384">
        <f t="shared" si="1391"/>
        <v>1</v>
      </c>
      <c r="BQ384">
        <f t="shared" si="1392"/>
        <v>1</v>
      </c>
      <c r="BR384">
        <f t="shared" si="1393"/>
        <v>1</v>
      </c>
      <c r="BS384">
        <f t="shared" si="1394"/>
        <v>1</v>
      </c>
      <c r="BT384">
        <f t="shared" si="1395"/>
        <v>1</v>
      </c>
      <c r="BU384">
        <f t="shared" si="1396"/>
        <v>1</v>
      </c>
      <c r="BV384">
        <f t="shared" si="1397"/>
        <v>0</v>
      </c>
      <c r="BW384">
        <f t="shared" si="1398"/>
        <v>1</v>
      </c>
      <c r="BX384">
        <f t="shared" si="1399"/>
        <v>1</v>
      </c>
      <c r="BY384">
        <f t="shared" si="1400"/>
        <v>1</v>
      </c>
      <c r="BZ384">
        <f t="shared" si="1401"/>
        <v>1</v>
      </c>
      <c r="CA384">
        <f t="shared" si="1402"/>
        <v>1</v>
      </c>
      <c r="CB384">
        <f t="shared" si="1403"/>
        <v>1</v>
      </c>
      <c r="CC384">
        <f t="shared" si="1404"/>
        <v>1</v>
      </c>
      <c r="CD384">
        <f t="shared" si="1405"/>
        <v>1</v>
      </c>
      <c r="CE384">
        <f t="shared" si="1406"/>
        <v>1</v>
      </c>
      <c r="CF384">
        <f t="shared" si="1407"/>
        <v>1</v>
      </c>
      <c r="CG384">
        <f t="shared" si="1408"/>
        <v>1</v>
      </c>
      <c r="CH384">
        <f t="shared" si="1409"/>
        <v>1</v>
      </c>
      <c r="CI384">
        <f t="shared" si="1410"/>
        <v>1</v>
      </c>
      <c r="CJ384">
        <f t="shared" si="1411"/>
        <v>1</v>
      </c>
      <c r="CK384">
        <f t="shared" si="1412"/>
        <v>1</v>
      </c>
      <c r="CL384">
        <f t="shared" si="1413"/>
        <v>1</v>
      </c>
      <c r="CM384">
        <f t="shared" si="1414"/>
        <v>1</v>
      </c>
      <c r="CN384">
        <f t="shared" si="1415"/>
        <v>1</v>
      </c>
      <c r="CO384">
        <f t="shared" si="1416"/>
        <v>1</v>
      </c>
      <c r="CP384">
        <f t="shared" si="1417"/>
        <v>1</v>
      </c>
      <c r="CQ384">
        <f t="shared" si="1418"/>
        <v>1</v>
      </c>
      <c r="CR384">
        <f t="shared" si="1419"/>
        <v>1</v>
      </c>
      <c r="CS384">
        <f t="shared" si="1420"/>
        <v>1</v>
      </c>
      <c r="CT384">
        <f t="shared" si="1421"/>
        <v>1</v>
      </c>
      <c r="CU384">
        <f t="shared" si="1422"/>
        <v>1</v>
      </c>
      <c r="CV384">
        <f t="shared" si="1423"/>
        <v>1</v>
      </c>
      <c r="CW384">
        <f t="shared" si="1424"/>
        <v>1</v>
      </c>
      <c r="CX384">
        <f t="shared" si="1425"/>
        <v>1</v>
      </c>
      <c r="CY384">
        <f t="shared" si="1426"/>
        <v>0</v>
      </c>
      <c r="CZ384">
        <f t="shared" si="1427"/>
        <v>1</v>
      </c>
      <c r="DA384">
        <f t="shared" si="1428"/>
        <v>1</v>
      </c>
      <c r="DB384">
        <f t="shared" si="1429"/>
        <v>1</v>
      </c>
      <c r="DC384">
        <f t="shared" si="1430"/>
        <v>1</v>
      </c>
      <c r="DD384">
        <f t="shared" si="1431"/>
        <v>1</v>
      </c>
      <c r="DE384">
        <f t="shared" si="1432"/>
        <v>1</v>
      </c>
      <c r="DF384">
        <f t="shared" si="1433"/>
        <v>1</v>
      </c>
      <c r="DG384">
        <f t="shared" si="1434"/>
        <v>1</v>
      </c>
      <c r="DH384" s="7">
        <f t="shared" si="1435"/>
        <v>0.15</v>
      </c>
      <c r="DI384" s="7">
        <f t="shared" si="1436"/>
        <v>0.15</v>
      </c>
      <c r="DJ384" s="7">
        <f t="shared" si="1437"/>
        <v>0.15</v>
      </c>
      <c r="DK384" s="7">
        <f t="shared" si="1438"/>
        <v>0.15</v>
      </c>
      <c r="DL384" s="7">
        <f t="shared" si="1439"/>
        <v>0.3</v>
      </c>
      <c r="DM384" s="7">
        <f t="shared" si="1440"/>
        <v>0.3</v>
      </c>
      <c r="DN384" s="7">
        <f t="shared" si="1441"/>
        <v>0.3</v>
      </c>
      <c r="DO384" s="7">
        <f t="shared" si="1442"/>
        <v>0.3</v>
      </c>
      <c r="DP384" s="7">
        <f>IF(MIN(Data[[#This Row],[¿El agente demuestra escucha activa durante la gestión?6]:[¿El agente parafrasea para confirmar entendimiento?9]])=0,0,30%)</f>
        <v>0.3</v>
      </c>
      <c r="DQ384" s="7">
        <f t="shared" si="1443"/>
        <v>0.3</v>
      </c>
      <c r="DR384" s="7">
        <f t="shared" si="1444"/>
        <v>0.3</v>
      </c>
      <c r="DS384" s="7">
        <f t="shared" si="1445"/>
        <v>0.3</v>
      </c>
      <c r="DT384" s="7">
        <f t="shared" si="1446"/>
        <v>0.3</v>
      </c>
      <c r="DU384" s="7">
        <f>IF(MIN(Data[[#This Row],[¿El agente adapta su comunicación al cliente?11]:[¿El agente utiliza el plural corporativo correctamente?14]])=0,0,30%)</f>
        <v>0.3</v>
      </c>
      <c r="DV384" s="7">
        <f t="shared" si="1447"/>
        <v>0</v>
      </c>
      <c r="DW384" s="7">
        <f t="shared" si="1448"/>
        <v>0</v>
      </c>
      <c r="DX384" s="7">
        <f t="shared" si="1449"/>
        <v>0.75</v>
      </c>
      <c r="DY384" s="7">
        <f t="shared" si="1450"/>
        <v>1</v>
      </c>
      <c r="DZ384" s="7">
        <f t="shared" si="1451"/>
        <v>1</v>
      </c>
      <c r="EA384" s="7">
        <f t="shared" si="1452"/>
        <v>1</v>
      </c>
      <c r="EB384" s="7">
        <f t="shared" si="1453"/>
        <v>1</v>
      </c>
      <c r="EC384" s="7">
        <f t="shared" si="1454"/>
        <v>1</v>
      </c>
      <c r="ED384" s="7">
        <f t="shared" si="1455"/>
        <v>1</v>
      </c>
      <c r="EE384" s="7">
        <f t="shared" si="1456"/>
        <v>1</v>
      </c>
      <c r="EF384" s="7">
        <f>IF(SUM(Data[[#This Row],[¿El agente presenta correctamente los beneficios del producto?23]:[¿El agente comunica beneficios emocionales al cliente?24]])=200%,100%,0%)</f>
        <v>1</v>
      </c>
      <c r="EG384" s="7">
        <f t="shared" si="1457"/>
        <v>1</v>
      </c>
      <c r="EH384" s="7">
        <f t="shared" si="1458"/>
        <v>1</v>
      </c>
      <c r="EI384" s="7">
        <f t="shared" si="1459"/>
        <v>1</v>
      </c>
      <c r="EJ384" s="7">
        <f t="shared" si="1460"/>
        <v>1</v>
      </c>
      <c r="EK384" s="7">
        <f t="shared" si="1461"/>
        <v>1</v>
      </c>
      <c r="EL384" s="7">
        <f>+Data[[#This Row],[¿El agente explica los términos y condiciones del servicio?28]]</f>
        <v>1</v>
      </c>
      <c r="EM384" s="7">
        <f t="shared" si="1462"/>
        <v>1</v>
      </c>
      <c r="EN384" s="7">
        <f>+Data[[#This Row],[¿El agente identifica correctamente la solicitud del cliente? 2]]</f>
        <v>1</v>
      </c>
      <c r="EO384" s="7">
        <f t="shared" si="1463"/>
        <v>1</v>
      </c>
      <c r="EP384" s="7">
        <f t="shared" si="1464"/>
        <v>1</v>
      </c>
      <c r="EQ384" s="7">
        <f t="shared" si="1465"/>
        <v>1</v>
      </c>
      <c r="ER384" s="7">
        <f t="shared" si="1466"/>
        <v>1</v>
      </c>
      <c r="ES384" s="7">
        <f t="shared" si="1467"/>
        <v>1</v>
      </c>
      <c r="ET384" s="7">
        <f t="shared" si="1468"/>
        <v>1</v>
      </c>
      <c r="EU384" s="7">
        <f t="shared" si="1469"/>
        <v>1</v>
      </c>
      <c r="EV384" s="7">
        <f t="shared" si="1470"/>
        <v>1</v>
      </c>
      <c r="EW384" s="7">
        <f t="shared" si="1471"/>
        <v>1</v>
      </c>
      <c r="EX384" s="7">
        <f t="shared" si="1472"/>
        <v>1</v>
      </c>
      <c r="EY384" s="7">
        <f t="shared" si="1473"/>
        <v>1</v>
      </c>
      <c r="EZ384" s="7">
        <f t="shared" si="1474"/>
        <v>1</v>
      </c>
      <c r="FA384" s="7">
        <f t="shared" si="1475"/>
        <v>1</v>
      </c>
      <c r="FB384" s="7">
        <f t="shared" si="1476"/>
        <v>1</v>
      </c>
      <c r="FC384" s="7">
        <f t="shared" si="1477"/>
        <v>1</v>
      </c>
      <c r="FD384" s="7">
        <f t="shared" si="1478"/>
        <v>1</v>
      </c>
      <c r="FE384" s="7">
        <f t="shared" si="1479"/>
        <v>1</v>
      </c>
      <c r="FF384" s="7">
        <f t="shared" si="1480"/>
        <v>1</v>
      </c>
      <c r="FG384" s="7">
        <f t="shared" si="1481"/>
        <v>1</v>
      </c>
      <c r="FH384" s="7">
        <f t="shared" si="1482"/>
        <v>1</v>
      </c>
      <c r="FI384" s="7">
        <f t="shared" si="1483"/>
        <v>1</v>
      </c>
      <c r="FJ384" s="7">
        <f t="shared" si="1484"/>
        <v>1</v>
      </c>
      <c r="FK384" s="7">
        <f t="shared" si="1485"/>
        <v>1</v>
      </c>
      <c r="FL384" s="7">
        <f>+Data[[#This Row],[¿El agente gestiona la oferta según la campaña vigente?48]]</f>
        <v>1</v>
      </c>
      <c r="FM384" s="7">
        <f t="shared" si="1486"/>
        <v>0</v>
      </c>
      <c r="FN384" s="7">
        <f t="shared" si="1487"/>
        <v>1</v>
      </c>
      <c r="FO384" s="7">
        <f t="shared" si="1488"/>
        <v>1</v>
      </c>
      <c r="FP384" s="7">
        <f t="shared" si="1489"/>
        <v>0</v>
      </c>
      <c r="FQ384" s="7">
        <f t="shared" si="1490"/>
        <v>1</v>
      </c>
      <c r="FR384" s="7">
        <f>+Data[[#This Row],[¿El agente registra correctamente todas las interacciones?52]]</f>
        <v>1</v>
      </c>
      <c r="FS384" s="7">
        <f t="shared" si="1491"/>
        <v>0</v>
      </c>
      <c r="FT384" s="7">
        <f t="shared" si="1492"/>
        <v>1</v>
      </c>
      <c r="FU384" s="7">
        <f>+Data[[#This Row],[¿El agente confirma la titularidad del cliente adecuadamente?53]]</f>
        <v>1</v>
      </c>
      <c r="FV384" s="242">
        <f t="shared" si="1493"/>
        <v>1</v>
      </c>
      <c r="FW384" s="242">
        <f t="shared" si="1494"/>
        <v>1</v>
      </c>
      <c r="FX384" s="7">
        <f t="shared" si="1495"/>
        <v>1</v>
      </c>
      <c r="FY384" s="242">
        <f t="shared" si="1496"/>
        <v>1</v>
      </c>
      <c r="FZ384" s="7">
        <f>+Data[[#This Row],[¿El agente evita compartir información sensible?56]]</f>
        <v>1</v>
      </c>
      <c r="GA384" s="7">
        <f t="shared" si="1497"/>
        <v>1</v>
      </c>
      <c r="GB384" s="7">
        <f t="shared" si="1498"/>
        <v>7.5000000000000011E-2</v>
      </c>
      <c r="GC384" s="7">
        <f t="shared" si="1499"/>
        <v>0.3</v>
      </c>
      <c r="GD384" s="234">
        <f t="shared" si="1500"/>
        <v>0</v>
      </c>
      <c r="GE384" s="234">
        <f t="shared" si="1501"/>
        <v>0.3</v>
      </c>
      <c r="GF384" s="7">
        <f t="shared" si="1502"/>
        <v>0.67500000000000004</v>
      </c>
      <c r="GG384">
        <f>1</f>
        <v>1</v>
      </c>
      <c r="GH384">
        <f t="shared" si="1503"/>
        <v>1</v>
      </c>
      <c r="GI384" t="str">
        <f t="shared" si="1504"/>
        <v/>
      </c>
      <c r="GJ384" t="str">
        <f t="shared" si="1505"/>
        <v/>
      </c>
      <c r="GK384" t="str">
        <f t="shared" si="1506"/>
        <v/>
      </c>
      <c r="GN384" t="str">
        <f t="shared" si="1507"/>
        <v/>
      </c>
      <c r="GO384" t="str">
        <f t="shared" si="1508"/>
        <v/>
      </c>
      <c r="GP384" t="str">
        <f t="shared" si="1509"/>
        <v/>
      </c>
      <c r="GQ384" t="str">
        <f t="shared" si="1510"/>
        <v/>
      </c>
      <c r="GR384" t="str">
        <f t="shared" si="1511"/>
        <v/>
      </c>
      <c r="GS384" t="str">
        <f t="shared" si="1512"/>
        <v/>
      </c>
      <c r="GT384" t="str">
        <f t="shared" si="1513"/>
        <v xml:space="preserve">¿El agente gestiona bien el tiempo de la interacción? </v>
      </c>
      <c r="GU384" t="e">
        <f>IF(#REF!="No",#REF!,"")</f>
        <v>#REF!</v>
      </c>
      <c r="GV384" t="str">
        <f t="shared" si="1514"/>
        <v/>
      </c>
      <c r="GW384" t="str">
        <f t="shared" si="1515"/>
        <v/>
      </c>
      <c r="GX384" t="str">
        <f t="shared" si="1516"/>
        <v/>
      </c>
      <c r="GY384" t="str">
        <f t="shared" si="1517"/>
        <v/>
      </c>
      <c r="GZ384" t="str">
        <f t="shared" si="1518"/>
        <v/>
      </c>
      <c r="HA384" t="str">
        <f t="shared" si="1519"/>
        <v/>
      </c>
      <c r="HB384" t="str">
        <f t="shared" si="1520"/>
        <v/>
      </c>
      <c r="HC384" t="str">
        <f t="shared" si="1521"/>
        <v/>
      </c>
      <c r="HD384" t="str">
        <f t="shared" si="1522"/>
        <v/>
      </c>
      <c r="HE384" t="str">
        <f t="shared" si="1523"/>
        <v/>
      </c>
      <c r="HF384" t="str">
        <f t="shared" si="1524"/>
        <v/>
      </c>
      <c r="HG384" t="str">
        <f t="shared" si="1525"/>
        <v/>
      </c>
      <c r="HH384" t="str">
        <f t="shared" si="1526"/>
        <v/>
      </c>
      <c r="HI384" t="str">
        <f t="shared" si="1527"/>
        <v/>
      </c>
      <c r="HJ384" t="str">
        <f t="shared" si="1528"/>
        <v/>
      </c>
      <c r="HK384" t="str">
        <f t="shared" si="1529"/>
        <v/>
      </c>
      <c r="HL384" t="str">
        <f t="shared" si="1530"/>
        <v/>
      </c>
      <c r="HM384" t="str">
        <f t="shared" si="1531"/>
        <v/>
      </c>
      <c r="HN384" t="str">
        <f t="shared" si="1532"/>
        <v/>
      </c>
      <c r="HO384" t="str">
        <f t="shared" si="1533"/>
        <v/>
      </c>
      <c r="HP384" t="str">
        <f t="shared" si="1534"/>
        <v/>
      </c>
      <c r="HQ384" t="e">
        <f>IF(#REF!="No",#REF!,"")</f>
        <v>#REF!</v>
      </c>
      <c r="HR384" t="e">
        <f>IF(#REF!="No",#REF!,"")</f>
        <v>#REF!</v>
      </c>
      <c r="HS384" t="str">
        <f t="shared" si="1535"/>
        <v/>
      </c>
      <c r="HT384" t="str">
        <f t="shared" si="1536"/>
        <v/>
      </c>
      <c r="HU384" t="str">
        <f t="shared" si="1537"/>
        <v/>
      </c>
      <c r="HV384" t="str">
        <f t="shared" si="1538"/>
        <v/>
      </c>
      <c r="HW384" t="str">
        <f t="shared" si="1539"/>
        <v/>
      </c>
      <c r="HX384" t="str">
        <f t="shared" si="1540"/>
        <v/>
      </c>
      <c r="HY384" t="str">
        <f t="shared" si="1541"/>
        <v/>
      </c>
      <c r="HZ384" t="str">
        <f t="shared" si="1542"/>
        <v xml:space="preserve">¿El agente solicita coordenadas cuando es necesario? </v>
      </c>
      <c r="IA384" t="str">
        <f t="shared" si="1543"/>
        <v/>
      </c>
      <c r="IB384" t="str">
        <f t="shared" si="1544"/>
        <v/>
      </c>
      <c r="IC384" t="str">
        <f t="shared" si="1545"/>
        <v/>
      </c>
      <c r="ID384" t="str">
        <f t="shared" si="1546"/>
        <v/>
      </c>
      <c r="IE384" t="str">
        <f t="shared" si="1547"/>
        <v/>
      </c>
      <c r="IF384" t="str">
        <f t="shared" si="1548"/>
        <v/>
      </c>
      <c r="IG384" t="str">
        <f t="shared" si="1549"/>
        <v/>
      </c>
      <c r="IH384" t="str">
        <f>A384&amp;" "&amp;F384&amp;" "&amp;Data[[#This Row],[mes]]</f>
        <v>Ashley Shaday Sanchez de Gracia Outbound jul-26</v>
      </c>
      <c r="II384">
        <f t="shared" si="1385"/>
        <v>1</v>
      </c>
      <c r="IJ384">
        <f t="shared" si="1550"/>
        <v>1</v>
      </c>
      <c r="IK384">
        <f>IF(Data[[#This Row],[Muestra Critica]]&gt;0,Data[[#This Row],[Muestra Critica]],"")</f>
        <v>1</v>
      </c>
      <c r="IL384">
        <f>IF(IK384="","",COUNTIF($IK$3:$IK800,IK384))</f>
        <v>397</v>
      </c>
      <c r="IM384">
        <f t="shared" si="1551"/>
        <v>0</v>
      </c>
      <c r="IN384" t="str">
        <f t="shared" si="1217"/>
        <v>jul-26</v>
      </c>
      <c r="IS384" t="str">
        <f ca="1">IFERROR(_xlfn.XLOOKUP(A:A,HC!B:B,HC!E:E,,0),0)</f>
        <v>&gt; 60 dias</v>
      </c>
    </row>
    <row r="385" spans="1:253" ht="15.5">
      <c r="A385" s="235" t="s">
        <v>335</v>
      </c>
      <c r="B385" s="235">
        <v>63709420</v>
      </c>
      <c r="C385" s="236">
        <v>46209</v>
      </c>
      <c r="D385" s="235" t="s">
        <v>449</v>
      </c>
      <c r="E385" s="205" t="s">
        <v>434</v>
      </c>
      <c r="F385" s="235" t="s">
        <v>32</v>
      </c>
      <c r="G385" s="235" t="s">
        <v>436</v>
      </c>
      <c r="H385" s="235" t="s">
        <v>530</v>
      </c>
      <c r="I385" s="237" t="s">
        <v>447</v>
      </c>
      <c r="J385" s="78" t="s">
        <v>33</v>
      </c>
      <c r="K385" s="78" t="s">
        <v>33</v>
      </c>
      <c r="L385" s="78" t="s">
        <v>33</v>
      </c>
      <c r="M385" s="78" t="s">
        <v>33</v>
      </c>
      <c r="N385" s="78" t="s">
        <v>33</v>
      </c>
      <c r="O385" s="78" t="s">
        <v>33</v>
      </c>
      <c r="P385" s="78" t="s">
        <v>33</v>
      </c>
      <c r="Q385" s="78" t="s">
        <v>33</v>
      </c>
      <c r="R385" s="78" t="s">
        <v>33</v>
      </c>
      <c r="S385" s="78" t="s">
        <v>33</v>
      </c>
      <c r="T385" s="78" t="s">
        <v>33</v>
      </c>
      <c r="U385" s="78" t="s">
        <v>34</v>
      </c>
      <c r="V385" s="78" t="s">
        <v>33</v>
      </c>
      <c r="W385" s="78" t="s">
        <v>33</v>
      </c>
      <c r="X385" s="78" t="s">
        <v>33</v>
      </c>
      <c r="Y385" t="s">
        <v>33</v>
      </c>
      <c r="Z385" t="s">
        <v>33</v>
      </c>
      <c r="AA385" t="s">
        <v>33</v>
      </c>
      <c r="AB385" t="s">
        <v>33</v>
      </c>
      <c r="AC385" t="s">
        <v>33</v>
      </c>
      <c r="AD385" t="s">
        <v>33</v>
      </c>
      <c r="AE385" t="s">
        <v>33</v>
      </c>
      <c r="AF385" t="s">
        <v>33</v>
      </c>
      <c r="AG385" t="s">
        <v>33</v>
      </c>
      <c r="AH385" t="s">
        <v>33</v>
      </c>
      <c r="AI385" t="s">
        <v>33</v>
      </c>
      <c r="AJ385" t="s">
        <v>33</v>
      </c>
      <c r="AK385" t="s">
        <v>33</v>
      </c>
      <c r="AL385" t="s">
        <v>33</v>
      </c>
      <c r="AM385" t="s">
        <v>33</v>
      </c>
      <c r="AN385" t="s">
        <v>33</v>
      </c>
      <c r="AO385" t="s">
        <v>33</v>
      </c>
      <c r="AP385" t="s">
        <v>33</v>
      </c>
      <c r="AQ385" s="169" t="s">
        <v>33</v>
      </c>
      <c r="AR385" t="s">
        <v>33</v>
      </c>
      <c r="AS385" t="s">
        <v>34</v>
      </c>
      <c r="AT385" t="s">
        <v>33</v>
      </c>
      <c r="AU385" t="s">
        <v>33</v>
      </c>
      <c r="AV385" t="s">
        <v>33</v>
      </c>
      <c r="AW385" t="s">
        <v>33</v>
      </c>
      <c r="AX385" t="s">
        <v>33</v>
      </c>
      <c r="AY385" t="s">
        <v>34</v>
      </c>
      <c r="AZ385" t="s">
        <v>33</v>
      </c>
      <c r="BA385" t="s">
        <v>33</v>
      </c>
      <c r="BB385" t="s">
        <v>33</v>
      </c>
      <c r="BC385" t="s">
        <v>33</v>
      </c>
      <c r="BD385" t="s">
        <v>33</v>
      </c>
      <c r="BE385" t="s">
        <v>33</v>
      </c>
      <c r="BF385" t="s">
        <v>33</v>
      </c>
      <c r="BH385" s="233" t="str">
        <f>Data[[#This Row],[Tipo de Muestra]]</f>
        <v>Critica</v>
      </c>
      <c r="BK385">
        <f t="shared" si="1386"/>
        <v>1</v>
      </c>
      <c r="BL385">
        <f t="shared" si="1387"/>
        <v>1</v>
      </c>
      <c r="BM385">
        <f t="shared" si="1388"/>
        <v>1</v>
      </c>
      <c r="BN385">
        <f t="shared" si="1389"/>
        <v>1</v>
      </c>
      <c r="BO385">
        <f t="shared" si="1390"/>
        <v>1</v>
      </c>
      <c r="BP385">
        <f t="shared" si="1391"/>
        <v>1</v>
      </c>
      <c r="BQ385">
        <f t="shared" si="1392"/>
        <v>1</v>
      </c>
      <c r="BR385">
        <f t="shared" si="1393"/>
        <v>1</v>
      </c>
      <c r="BS385">
        <f t="shared" si="1394"/>
        <v>1</v>
      </c>
      <c r="BT385">
        <f t="shared" si="1395"/>
        <v>1</v>
      </c>
      <c r="BU385">
        <f t="shared" si="1396"/>
        <v>1</v>
      </c>
      <c r="BV385">
        <f t="shared" si="1397"/>
        <v>0</v>
      </c>
      <c r="BW385">
        <f t="shared" si="1398"/>
        <v>1</v>
      </c>
      <c r="BX385">
        <f t="shared" si="1399"/>
        <v>1</v>
      </c>
      <c r="BY385">
        <f t="shared" si="1400"/>
        <v>1</v>
      </c>
      <c r="BZ385">
        <f t="shared" si="1401"/>
        <v>1</v>
      </c>
      <c r="CA385">
        <f t="shared" si="1402"/>
        <v>1</v>
      </c>
      <c r="CB385">
        <f t="shared" si="1403"/>
        <v>1</v>
      </c>
      <c r="CC385">
        <f t="shared" si="1404"/>
        <v>1</v>
      </c>
      <c r="CD385">
        <f t="shared" si="1405"/>
        <v>1</v>
      </c>
      <c r="CE385">
        <f t="shared" si="1406"/>
        <v>1</v>
      </c>
      <c r="CF385">
        <f t="shared" si="1407"/>
        <v>1</v>
      </c>
      <c r="CG385">
        <f t="shared" si="1408"/>
        <v>1</v>
      </c>
      <c r="CH385">
        <f t="shared" si="1409"/>
        <v>1</v>
      </c>
      <c r="CI385">
        <f t="shared" si="1410"/>
        <v>1</v>
      </c>
      <c r="CJ385">
        <f t="shared" si="1411"/>
        <v>1</v>
      </c>
      <c r="CK385">
        <f t="shared" si="1412"/>
        <v>1</v>
      </c>
      <c r="CL385">
        <f t="shared" si="1413"/>
        <v>1</v>
      </c>
      <c r="CM385">
        <f t="shared" si="1414"/>
        <v>1</v>
      </c>
      <c r="CN385">
        <f t="shared" si="1415"/>
        <v>1</v>
      </c>
      <c r="CO385">
        <f t="shared" si="1416"/>
        <v>1</v>
      </c>
      <c r="CP385">
        <f t="shared" si="1417"/>
        <v>1</v>
      </c>
      <c r="CQ385">
        <f t="shared" si="1418"/>
        <v>1</v>
      </c>
      <c r="CR385">
        <f t="shared" si="1419"/>
        <v>1</v>
      </c>
      <c r="CS385">
        <f t="shared" si="1420"/>
        <v>0</v>
      </c>
      <c r="CT385">
        <f t="shared" si="1421"/>
        <v>1</v>
      </c>
      <c r="CU385">
        <f t="shared" si="1422"/>
        <v>1</v>
      </c>
      <c r="CV385">
        <f t="shared" si="1423"/>
        <v>1</v>
      </c>
      <c r="CW385">
        <f t="shared" si="1424"/>
        <v>1</v>
      </c>
      <c r="CX385">
        <f t="shared" si="1425"/>
        <v>1</v>
      </c>
      <c r="CY385">
        <f t="shared" si="1426"/>
        <v>0</v>
      </c>
      <c r="CZ385">
        <f t="shared" si="1427"/>
        <v>1</v>
      </c>
      <c r="DA385">
        <f t="shared" si="1428"/>
        <v>1</v>
      </c>
      <c r="DB385">
        <f t="shared" si="1429"/>
        <v>1</v>
      </c>
      <c r="DC385">
        <f t="shared" si="1430"/>
        <v>1</v>
      </c>
      <c r="DD385">
        <f t="shared" si="1431"/>
        <v>1</v>
      </c>
      <c r="DE385">
        <f t="shared" si="1432"/>
        <v>1</v>
      </c>
      <c r="DF385">
        <f t="shared" si="1433"/>
        <v>1</v>
      </c>
      <c r="DG385">
        <f t="shared" si="1434"/>
        <v>1</v>
      </c>
      <c r="DH385" s="7">
        <f t="shared" si="1435"/>
        <v>0.15</v>
      </c>
      <c r="DI385" s="7">
        <f t="shared" si="1436"/>
        <v>0.15</v>
      </c>
      <c r="DJ385" s="7">
        <f t="shared" si="1437"/>
        <v>0.15</v>
      </c>
      <c r="DK385" s="7">
        <f t="shared" si="1438"/>
        <v>0.15</v>
      </c>
      <c r="DL385" s="7">
        <f t="shared" si="1439"/>
        <v>0.3</v>
      </c>
      <c r="DM385" s="7">
        <f t="shared" si="1440"/>
        <v>0.3</v>
      </c>
      <c r="DN385" s="7">
        <f t="shared" si="1441"/>
        <v>0.3</v>
      </c>
      <c r="DO385" s="7">
        <f t="shared" si="1442"/>
        <v>0.3</v>
      </c>
      <c r="DP385" s="7">
        <f>IF(MIN(Data[[#This Row],[¿El agente demuestra escucha activa durante la gestión?6]:[¿El agente parafrasea para confirmar entendimiento?9]])=0,0,30%)</f>
        <v>0.3</v>
      </c>
      <c r="DQ385" s="7">
        <f t="shared" si="1443"/>
        <v>0.3</v>
      </c>
      <c r="DR385" s="7">
        <f t="shared" si="1444"/>
        <v>0.3</v>
      </c>
      <c r="DS385" s="7">
        <f t="shared" si="1445"/>
        <v>0.3</v>
      </c>
      <c r="DT385" s="7">
        <f t="shared" si="1446"/>
        <v>0.3</v>
      </c>
      <c r="DU385" s="7">
        <f>IF(MIN(Data[[#This Row],[¿El agente adapta su comunicación al cliente?11]:[¿El agente utiliza el plural corporativo correctamente?14]])=0,0,30%)</f>
        <v>0.3</v>
      </c>
      <c r="DV385" s="7">
        <f t="shared" si="1447"/>
        <v>0</v>
      </c>
      <c r="DW385" s="7">
        <f t="shared" si="1448"/>
        <v>0</v>
      </c>
      <c r="DX385" s="7">
        <f t="shared" si="1449"/>
        <v>0.75</v>
      </c>
      <c r="DY385" s="7">
        <f t="shared" si="1450"/>
        <v>1</v>
      </c>
      <c r="DZ385" s="7">
        <f t="shared" si="1451"/>
        <v>1</v>
      </c>
      <c r="EA385" s="7">
        <f t="shared" si="1452"/>
        <v>1</v>
      </c>
      <c r="EB385" s="7">
        <f t="shared" si="1453"/>
        <v>1</v>
      </c>
      <c r="EC385" s="7">
        <f t="shared" si="1454"/>
        <v>1</v>
      </c>
      <c r="ED385" s="7">
        <f t="shared" si="1455"/>
        <v>1</v>
      </c>
      <c r="EE385" s="7">
        <f t="shared" si="1456"/>
        <v>1</v>
      </c>
      <c r="EF385" s="7">
        <f>IF(SUM(Data[[#This Row],[¿El agente presenta correctamente los beneficios del producto?23]:[¿El agente comunica beneficios emocionales al cliente?24]])=200%,100%,0%)</f>
        <v>1</v>
      </c>
      <c r="EG385" s="7">
        <f t="shared" si="1457"/>
        <v>1</v>
      </c>
      <c r="EH385" s="7">
        <f t="shared" si="1458"/>
        <v>1</v>
      </c>
      <c r="EI385" s="7">
        <f t="shared" si="1459"/>
        <v>1</v>
      </c>
      <c r="EJ385" s="7">
        <f t="shared" si="1460"/>
        <v>1</v>
      </c>
      <c r="EK385" s="7">
        <f t="shared" si="1461"/>
        <v>1</v>
      </c>
      <c r="EL385" s="7">
        <f>+Data[[#This Row],[¿El agente explica los términos y condiciones del servicio?28]]</f>
        <v>1</v>
      </c>
      <c r="EM385" s="7">
        <f t="shared" si="1462"/>
        <v>1</v>
      </c>
      <c r="EN385" s="7">
        <f>+Data[[#This Row],[¿El agente identifica correctamente la solicitud del cliente? 2]]</f>
        <v>1</v>
      </c>
      <c r="EO385" s="7">
        <f t="shared" si="1463"/>
        <v>1</v>
      </c>
      <c r="EP385" s="7">
        <f t="shared" si="1464"/>
        <v>1</v>
      </c>
      <c r="EQ385" s="7">
        <f t="shared" si="1465"/>
        <v>1</v>
      </c>
      <c r="ER385" s="7">
        <f t="shared" si="1466"/>
        <v>1</v>
      </c>
      <c r="ES385" s="7">
        <f t="shared" si="1467"/>
        <v>1</v>
      </c>
      <c r="ET385" s="7">
        <f t="shared" si="1468"/>
        <v>1</v>
      </c>
      <c r="EU385" s="7">
        <f t="shared" si="1469"/>
        <v>1</v>
      </c>
      <c r="EV385" s="7">
        <f t="shared" si="1470"/>
        <v>1</v>
      </c>
      <c r="EW385" s="7">
        <f t="shared" si="1471"/>
        <v>1</v>
      </c>
      <c r="EX385" s="7">
        <f t="shared" si="1472"/>
        <v>1</v>
      </c>
      <c r="EY385" s="7">
        <f t="shared" si="1473"/>
        <v>1</v>
      </c>
      <c r="EZ385" s="7">
        <f t="shared" si="1474"/>
        <v>1</v>
      </c>
      <c r="FA385" s="7">
        <f t="shared" si="1475"/>
        <v>1</v>
      </c>
      <c r="FB385" s="7">
        <f t="shared" si="1476"/>
        <v>1</v>
      </c>
      <c r="FC385" s="7">
        <f t="shared" si="1477"/>
        <v>1</v>
      </c>
      <c r="FD385" s="7">
        <f t="shared" si="1478"/>
        <v>1</v>
      </c>
      <c r="FE385" s="7">
        <f t="shared" si="1479"/>
        <v>0</v>
      </c>
      <c r="FF385" s="7">
        <f t="shared" si="1480"/>
        <v>1</v>
      </c>
      <c r="FG385" s="7">
        <f t="shared" si="1481"/>
        <v>1</v>
      </c>
      <c r="FH385" s="7">
        <f t="shared" si="1482"/>
        <v>1</v>
      </c>
      <c r="FI385" s="7">
        <f t="shared" si="1483"/>
        <v>1</v>
      </c>
      <c r="FJ385" s="7">
        <f t="shared" si="1484"/>
        <v>0</v>
      </c>
      <c r="FK385" s="7">
        <f t="shared" si="1485"/>
        <v>1</v>
      </c>
      <c r="FL385" s="7">
        <f>+Data[[#This Row],[¿El agente gestiona la oferta según la campaña vigente?48]]</f>
        <v>1</v>
      </c>
      <c r="FM385" s="7">
        <f t="shared" si="1486"/>
        <v>0</v>
      </c>
      <c r="FN385" s="7">
        <f t="shared" si="1487"/>
        <v>1</v>
      </c>
      <c r="FO385" s="7">
        <f t="shared" si="1488"/>
        <v>1</v>
      </c>
      <c r="FP385" s="7">
        <f t="shared" si="1489"/>
        <v>0</v>
      </c>
      <c r="FQ385" s="7">
        <f t="shared" si="1490"/>
        <v>1</v>
      </c>
      <c r="FR385" s="7">
        <f>+Data[[#This Row],[¿El agente registra correctamente todas las interacciones?52]]</f>
        <v>1</v>
      </c>
      <c r="FS385" s="7">
        <f t="shared" si="1491"/>
        <v>0</v>
      </c>
      <c r="FT385" s="7">
        <f t="shared" si="1492"/>
        <v>1</v>
      </c>
      <c r="FU385" s="7">
        <f>+Data[[#This Row],[¿El agente confirma la titularidad del cliente adecuadamente?53]]</f>
        <v>1</v>
      </c>
      <c r="FV385" s="242">
        <f t="shared" si="1493"/>
        <v>1</v>
      </c>
      <c r="FW385" s="242">
        <f t="shared" si="1494"/>
        <v>1</v>
      </c>
      <c r="FX385" s="7">
        <f t="shared" si="1495"/>
        <v>1</v>
      </c>
      <c r="FY385" s="242">
        <f t="shared" si="1496"/>
        <v>1</v>
      </c>
      <c r="FZ385" s="7">
        <f>+Data[[#This Row],[¿El agente evita compartir información sensible?56]]</f>
        <v>1</v>
      </c>
      <c r="GA385" s="7">
        <f t="shared" si="1497"/>
        <v>1</v>
      </c>
      <c r="GB385" s="7">
        <f t="shared" si="1498"/>
        <v>7.5000000000000011E-2</v>
      </c>
      <c r="GC385" s="7">
        <f t="shared" si="1499"/>
        <v>0.3</v>
      </c>
      <c r="GD385" s="234">
        <f t="shared" si="1500"/>
        <v>0</v>
      </c>
      <c r="GE385" s="234">
        <f t="shared" si="1501"/>
        <v>0.3</v>
      </c>
      <c r="GF385" s="7">
        <f t="shared" si="1502"/>
        <v>0.67500000000000004</v>
      </c>
      <c r="GG385">
        <f>1</f>
        <v>1</v>
      </c>
      <c r="GH385">
        <f t="shared" si="1503"/>
        <v>1</v>
      </c>
      <c r="GI385" t="str">
        <f t="shared" si="1504"/>
        <v/>
      </c>
      <c r="GJ385" t="str">
        <f t="shared" si="1505"/>
        <v/>
      </c>
      <c r="GK385" t="str">
        <f t="shared" si="1506"/>
        <v/>
      </c>
      <c r="GN385" t="str">
        <f t="shared" si="1507"/>
        <v/>
      </c>
      <c r="GO385" t="str">
        <f t="shared" si="1508"/>
        <v/>
      </c>
      <c r="GP385" t="str">
        <f t="shared" si="1509"/>
        <v/>
      </c>
      <c r="GQ385" t="str">
        <f t="shared" si="1510"/>
        <v/>
      </c>
      <c r="GR385" t="str">
        <f t="shared" si="1511"/>
        <v/>
      </c>
      <c r="GS385" t="str">
        <f t="shared" si="1512"/>
        <v/>
      </c>
      <c r="GT385" t="str">
        <f t="shared" si="1513"/>
        <v xml:space="preserve">¿El agente gestiona bien el tiempo de la interacción? </v>
      </c>
      <c r="GU385" t="e">
        <f>IF(#REF!="No",#REF!,"")</f>
        <v>#REF!</v>
      </c>
      <c r="GV385" t="str">
        <f t="shared" si="1514"/>
        <v/>
      </c>
      <c r="GW385" t="str">
        <f t="shared" si="1515"/>
        <v/>
      </c>
      <c r="GX385" t="str">
        <f t="shared" si="1516"/>
        <v/>
      </c>
      <c r="GY385" t="str">
        <f t="shared" si="1517"/>
        <v/>
      </c>
      <c r="GZ385" t="str">
        <f t="shared" si="1518"/>
        <v/>
      </c>
      <c r="HA385" t="str">
        <f t="shared" si="1519"/>
        <v/>
      </c>
      <c r="HB385" t="str">
        <f t="shared" si="1520"/>
        <v/>
      </c>
      <c r="HC385" t="str">
        <f t="shared" si="1521"/>
        <v/>
      </c>
      <c r="HD385" t="str">
        <f t="shared" si="1522"/>
        <v/>
      </c>
      <c r="HE385" t="str">
        <f t="shared" si="1523"/>
        <v/>
      </c>
      <c r="HF385" t="str">
        <f t="shared" si="1524"/>
        <v/>
      </c>
      <c r="HG385" t="str">
        <f t="shared" si="1525"/>
        <v/>
      </c>
      <c r="HH385" t="str">
        <f t="shared" si="1526"/>
        <v/>
      </c>
      <c r="HI385" t="str">
        <f t="shared" si="1527"/>
        <v/>
      </c>
      <c r="HJ385" t="str">
        <f t="shared" si="1528"/>
        <v/>
      </c>
      <c r="HK385" t="str">
        <f t="shared" si="1529"/>
        <v/>
      </c>
      <c r="HL385" t="str">
        <f t="shared" si="1530"/>
        <v/>
      </c>
      <c r="HM385" t="str">
        <f t="shared" si="1531"/>
        <v/>
      </c>
      <c r="HN385" t="str">
        <f t="shared" si="1532"/>
        <v/>
      </c>
      <c r="HO385" t="str">
        <f t="shared" si="1533"/>
        <v/>
      </c>
      <c r="HP385" t="str">
        <f t="shared" si="1534"/>
        <v/>
      </c>
      <c r="HQ385" t="e">
        <f>IF(#REF!="No",#REF!,"")</f>
        <v>#REF!</v>
      </c>
      <c r="HR385" t="e">
        <f>IF(#REF!="No",#REF!,"")</f>
        <v>#REF!</v>
      </c>
      <c r="HS385" t="str">
        <f t="shared" si="1535"/>
        <v/>
      </c>
      <c r="HT385" t="str">
        <f t="shared" si="1536"/>
        <v xml:space="preserve">¿El agente realiza venta cruzada cuando corresponde? </v>
      </c>
      <c r="HU385" t="str">
        <f t="shared" si="1537"/>
        <v/>
      </c>
      <c r="HV385" t="str">
        <f t="shared" si="1538"/>
        <v/>
      </c>
      <c r="HW385" t="str">
        <f t="shared" si="1539"/>
        <v/>
      </c>
      <c r="HX385" t="str">
        <f t="shared" si="1540"/>
        <v/>
      </c>
      <c r="HY385" t="str">
        <f t="shared" si="1541"/>
        <v/>
      </c>
      <c r="HZ385" t="str">
        <f t="shared" si="1542"/>
        <v xml:space="preserve">¿El agente solicita coordenadas cuando es necesario? </v>
      </c>
      <c r="IA385" t="str">
        <f t="shared" si="1543"/>
        <v/>
      </c>
      <c r="IB385" t="str">
        <f t="shared" si="1544"/>
        <v/>
      </c>
      <c r="IC385" t="str">
        <f t="shared" si="1545"/>
        <v/>
      </c>
      <c r="ID385" t="str">
        <f t="shared" si="1546"/>
        <v/>
      </c>
      <c r="IE385" t="str">
        <f t="shared" si="1547"/>
        <v/>
      </c>
      <c r="IF385" t="str">
        <f t="shared" si="1548"/>
        <v/>
      </c>
      <c r="IG385" t="str">
        <f t="shared" si="1549"/>
        <v/>
      </c>
      <c r="IH385" t="str">
        <f>A385&amp;" "&amp;F385&amp;" "&amp;Data[[#This Row],[mes]]</f>
        <v>Yhilary Frheily Santamaria Acosta Outbound jul-26</v>
      </c>
      <c r="II385">
        <f t="shared" si="1385"/>
        <v>1</v>
      </c>
      <c r="IJ385">
        <f t="shared" si="1550"/>
        <v>1</v>
      </c>
      <c r="IK385">
        <f>IF(Data[[#This Row],[Muestra Critica]]&gt;0,Data[[#This Row],[Muestra Critica]],"")</f>
        <v>1</v>
      </c>
      <c r="IL385">
        <f>IF(IK385="","",COUNTIF($IK$3:$IK801,IK385))</f>
        <v>397</v>
      </c>
      <c r="IM385">
        <f t="shared" si="1551"/>
        <v>0</v>
      </c>
      <c r="IN385" t="str">
        <f t="shared" si="1217"/>
        <v>jul-26</v>
      </c>
      <c r="IS385" t="str">
        <f ca="1">IFERROR(_xlfn.XLOOKUP(A:A,HC!B:B,HC!E:E,,0),0)</f>
        <v>&gt; 60 dias</v>
      </c>
    </row>
    <row r="386" spans="1:253" ht="15.5">
      <c r="A386" s="235" t="s">
        <v>336</v>
      </c>
      <c r="B386" s="235">
        <v>66738056</v>
      </c>
      <c r="C386" s="236">
        <v>46209</v>
      </c>
      <c r="D386" s="235" t="s">
        <v>449</v>
      </c>
      <c r="E386" s="205" t="s">
        <v>434</v>
      </c>
      <c r="F386" s="235" t="s">
        <v>32</v>
      </c>
      <c r="G386" s="235" t="s">
        <v>436</v>
      </c>
      <c r="H386" s="235" t="s">
        <v>530</v>
      </c>
      <c r="I386" s="237" t="s">
        <v>447</v>
      </c>
      <c r="J386" s="78" t="s">
        <v>33</v>
      </c>
      <c r="K386" s="78" t="s">
        <v>33</v>
      </c>
      <c r="L386" s="78" t="s">
        <v>33</v>
      </c>
      <c r="M386" s="78" t="s">
        <v>33</v>
      </c>
      <c r="N386" s="78" t="s">
        <v>33</v>
      </c>
      <c r="O386" s="78" t="s">
        <v>33</v>
      </c>
      <c r="P386" s="78" t="s">
        <v>33</v>
      </c>
      <c r="Q386" s="78" t="s">
        <v>33</v>
      </c>
      <c r="R386" s="78" t="s">
        <v>33</v>
      </c>
      <c r="S386" s="78" t="s">
        <v>33</v>
      </c>
      <c r="T386" s="78" t="s">
        <v>33</v>
      </c>
      <c r="U386" s="78" t="s">
        <v>33</v>
      </c>
      <c r="V386" s="78" t="s">
        <v>33</v>
      </c>
      <c r="W386" s="78" t="s">
        <v>33</v>
      </c>
      <c r="X386" s="78" t="s">
        <v>33</v>
      </c>
      <c r="Y386" t="s">
        <v>33</v>
      </c>
      <c r="Z386" t="s">
        <v>33</v>
      </c>
      <c r="AA386" t="s">
        <v>33</v>
      </c>
      <c r="AB386" t="s">
        <v>33</v>
      </c>
      <c r="AC386" t="s">
        <v>33</v>
      </c>
      <c r="AD386" t="s">
        <v>33</v>
      </c>
      <c r="AE386" t="s">
        <v>33</v>
      </c>
      <c r="AF386" t="s">
        <v>33</v>
      </c>
      <c r="AG386" t="s">
        <v>33</v>
      </c>
      <c r="AH386" t="s">
        <v>33</v>
      </c>
      <c r="AI386" t="s">
        <v>33</v>
      </c>
      <c r="AJ386" t="s">
        <v>33</v>
      </c>
      <c r="AK386" t="s">
        <v>33</v>
      </c>
      <c r="AL386" t="s">
        <v>33</v>
      </c>
      <c r="AM386" t="s">
        <v>33</v>
      </c>
      <c r="AN386" t="s">
        <v>33</v>
      </c>
      <c r="AO386" t="s">
        <v>33</v>
      </c>
      <c r="AP386" t="s">
        <v>33</v>
      </c>
      <c r="AQ386" s="169" t="s">
        <v>33</v>
      </c>
      <c r="AR386" t="s">
        <v>33</v>
      </c>
      <c r="AS386" t="s">
        <v>34</v>
      </c>
      <c r="AT386" t="s">
        <v>33</v>
      </c>
      <c r="AU386" t="s">
        <v>33</v>
      </c>
      <c r="AV386" t="s">
        <v>33</v>
      </c>
      <c r="AW386" t="s">
        <v>33</v>
      </c>
      <c r="AX386" t="s">
        <v>33</v>
      </c>
      <c r="AY386" t="s">
        <v>34</v>
      </c>
      <c r="AZ386" t="s">
        <v>33</v>
      </c>
      <c r="BA386" t="s">
        <v>33</v>
      </c>
      <c r="BB386" t="s">
        <v>33</v>
      </c>
      <c r="BC386" t="s">
        <v>33</v>
      </c>
      <c r="BD386" t="s">
        <v>33</v>
      </c>
      <c r="BE386" t="s">
        <v>33</v>
      </c>
      <c r="BF386" t="s">
        <v>33</v>
      </c>
      <c r="BH386" s="233" t="str">
        <f>Data[[#This Row],[Tipo de Muestra]]</f>
        <v>Critica</v>
      </c>
      <c r="BK386">
        <f t="shared" si="1386"/>
        <v>1</v>
      </c>
      <c r="BL386">
        <f t="shared" si="1387"/>
        <v>1</v>
      </c>
      <c r="BM386">
        <f t="shared" si="1388"/>
        <v>1</v>
      </c>
      <c r="BN386">
        <f t="shared" si="1389"/>
        <v>1</v>
      </c>
      <c r="BO386">
        <f t="shared" si="1390"/>
        <v>1</v>
      </c>
      <c r="BP386">
        <f t="shared" si="1391"/>
        <v>1</v>
      </c>
      <c r="BQ386">
        <f t="shared" si="1392"/>
        <v>1</v>
      </c>
      <c r="BR386">
        <f t="shared" si="1393"/>
        <v>1</v>
      </c>
      <c r="BS386">
        <f t="shared" si="1394"/>
        <v>1</v>
      </c>
      <c r="BT386">
        <f t="shared" si="1395"/>
        <v>1</v>
      </c>
      <c r="BU386">
        <f t="shared" si="1396"/>
        <v>1</v>
      </c>
      <c r="BV386">
        <f t="shared" si="1397"/>
        <v>1</v>
      </c>
      <c r="BW386">
        <f t="shared" si="1398"/>
        <v>1</v>
      </c>
      <c r="BX386">
        <f t="shared" si="1399"/>
        <v>1</v>
      </c>
      <c r="BY386">
        <f t="shared" si="1400"/>
        <v>1</v>
      </c>
      <c r="BZ386">
        <f t="shared" si="1401"/>
        <v>1</v>
      </c>
      <c r="CA386">
        <f t="shared" si="1402"/>
        <v>1</v>
      </c>
      <c r="CB386">
        <f t="shared" si="1403"/>
        <v>1</v>
      </c>
      <c r="CC386">
        <f t="shared" si="1404"/>
        <v>1</v>
      </c>
      <c r="CD386">
        <f t="shared" si="1405"/>
        <v>1</v>
      </c>
      <c r="CE386">
        <f t="shared" si="1406"/>
        <v>1</v>
      </c>
      <c r="CF386">
        <f t="shared" si="1407"/>
        <v>1</v>
      </c>
      <c r="CG386">
        <f t="shared" si="1408"/>
        <v>1</v>
      </c>
      <c r="CH386">
        <f t="shared" si="1409"/>
        <v>1</v>
      </c>
      <c r="CI386">
        <f t="shared" si="1410"/>
        <v>1</v>
      </c>
      <c r="CJ386">
        <f t="shared" si="1411"/>
        <v>1</v>
      </c>
      <c r="CK386">
        <f t="shared" si="1412"/>
        <v>1</v>
      </c>
      <c r="CL386">
        <f t="shared" si="1413"/>
        <v>1</v>
      </c>
      <c r="CM386">
        <f t="shared" si="1414"/>
        <v>1</v>
      </c>
      <c r="CN386">
        <f t="shared" si="1415"/>
        <v>1</v>
      </c>
      <c r="CO386">
        <f t="shared" si="1416"/>
        <v>1</v>
      </c>
      <c r="CP386">
        <f t="shared" si="1417"/>
        <v>1</v>
      </c>
      <c r="CQ386">
        <f t="shared" si="1418"/>
        <v>1</v>
      </c>
      <c r="CR386">
        <f t="shared" si="1419"/>
        <v>1</v>
      </c>
      <c r="CS386">
        <f t="shared" si="1420"/>
        <v>0</v>
      </c>
      <c r="CT386">
        <f t="shared" si="1421"/>
        <v>1</v>
      </c>
      <c r="CU386">
        <f t="shared" si="1422"/>
        <v>1</v>
      </c>
      <c r="CV386">
        <f t="shared" si="1423"/>
        <v>1</v>
      </c>
      <c r="CW386">
        <f t="shared" si="1424"/>
        <v>1</v>
      </c>
      <c r="CX386">
        <f t="shared" si="1425"/>
        <v>1</v>
      </c>
      <c r="CY386">
        <f t="shared" si="1426"/>
        <v>0</v>
      </c>
      <c r="CZ386">
        <f t="shared" si="1427"/>
        <v>1</v>
      </c>
      <c r="DA386">
        <f t="shared" si="1428"/>
        <v>1</v>
      </c>
      <c r="DB386">
        <f t="shared" si="1429"/>
        <v>1</v>
      </c>
      <c r="DC386">
        <f t="shared" si="1430"/>
        <v>1</v>
      </c>
      <c r="DD386">
        <f t="shared" si="1431"/>
        <v>1</v>
      </c>
      <c r="DE386">
        <f t="shared" si="1432"/>
        <v>1</v>
      </c>
      <c r="DF386">
        <f t="shared" si="1433"/>
        <v>1</v>
      </c>
      <c r="DG386">
        <f t="shared" si="1434"/>
        <v>1</v>
      </c>
      <c r="DH386" s="7">
        <f t="shared" si="1435"/>
        <v>0.15</v>
      </c>
      <c r="DI386" s="7">
        <f t="shared" si="1436"/>
        <v>0.15</v>
      </c>
      <c r="DJ386" s="7">
        <f t="shared" si="1437"/>
        <v>0.15</v>
      </c>
      <c r="DK386" s="7">
        <f t="shared" si="1438"/>
        <v>0.15</v>
      </c>
      <c r="DL386" s="7">
        <f t="shared" si="1439"/>
        <v>0.3</v>
      </c>
      <c r="DM386" s="7">
        <f t="shared" si="1440"/>
        <v>0.3</v>
      </c>
      <c r="DN386" s="7">
        <f t="shared" si="1441"/>
        <v>0.3</v>
      </c>
      <c r="DO386" s="7">
        <f t="shared" si="1442"/>
        <v>0.3</v>
      </c>
      <c r="DP386" s="7">
        <f>IF(MIN(Data[[#This Row],[¿El agente demuestra escucha activa durante la gestión?6]:[¿El agente parafrasea para confirmar entendimiento?9]])=0,0,30%)</f>
        <v>0.3</v>
      </c>
      <c r="DQ386" s="7">
        <f t="shared" si="1443"/>
        <v>0.3</v>
      </c>
      <c r="DR386" s="7">
        <f t="shared" si="1444"/>
        <v>0.3</v>
      </c>
      <c r="DS386" s="7">
        <f t="shared" si="1445"/>
        <v>0.3</v>
      </c>
      <c r="DT386" s="7">
        <f t="shared" si="1446"/>
        <v>0.3</v>
      </c>
      <c r="DU386" s="7">
        <f>IF(MIN(Data[[#This Row],[¿El agente adapta su comunicación al cliente?11]:[¿El agente utiliza el plural corporativo correctamente?14]])=0,0,30%)</f>
        <v>0.3</v>
      </c>
      <c r="DV386" s="7">
        <f t="shared" si="1447"/>
        <v>0.25</v>
      </c>
      <c r="DW386" s="7">
        <f t="shared" si="1448"/>
        <v>0.25</v>
      </c>
      <c r="DX386" s="7">
        <f t="shared" si="1449"/>
        <v>1</v>
      </c>
      <c r="DY386" s="7">
        <f t="shared" si="1450"/>
        <v>1</v>
      </c>
      <c r="DZ386" s="7">
        <f t="shared" si="1451"/>
        <v>1</v>
      </c>
      <c r="EA386" s="7">
        <f t="shared" si="1452"/>
        <v>1</v>
      </c>
      <c r="EB386" s="7">
        <f t="shared" si="1453"/>
        <v>1</v>
      </c>
      <c r="EC386" s="7">
        <f t="shared" si="1454"/>
        <v>1</v>
      </c>
      <c r="ED386" s="7">
        <f t="shared" si="1455"/>
        <v>1</v>
      </c>
      <c r="EE386" s="7">
        <f t="shared" si="1456"/>
        <v>1</v>
      </c>
      <c r="EF386" s="7">
        <f>IF(SUM(Data[[#This Row],[¿El agente presenta correctamente los beneficios del producto?23]:[¿El agente comunica beneficios emocionales al cliente?24]])=200%,100%,0%)</f>
        <v>1</v>
      </c>
      <c r="EG386" s="7">
        <f t="shared" si="1457"/>
        <v>1</v>
      </c>
      <c r="EH386" s="7">
        <f t="shared" si="1458"/>
        <v>1</v>
      </c>
      <c r="EI386" s="7">
        <f t="shared" si="1459"/>
        <v>1</v>
      </c>
      <c r="EJ386" s="7">
        <f t="shared" si="1460"/>
        <v>1</v>
      </c>
      <c r="EK386" s="7">
        <f t="shared" si="1461"/>
        <v>1</v>
      </c>
      <c r="EL386" s="7">
        <f>+Data[[#This Row],[¿El agente explica los términos y condiciones del servicio?28]]</f>
        <v>1</v>
      </c>
      <c r="EM386" s="7">
        <f t="shared" si="1462"/>
        <v>1</v>
      </c>
      <c r="EN386" s="7">
        <f>+Data[[#This Row],[¿El agente identifica correctamente la solicitud del cliente? 2]]</f>
        <v>1</v>
      </c>
      <c r="EO386" s="7">
        <f t="shared" si="1463"/>
        <v>1</v>
      </c>
      <c r="EP386" s="7">
        <f t="shared" si="1464"/>
        <v>1</v>
      </c>
      <c r="EQ386" s="7">
        <f t="shared" si="1465"/>
        <v>1</v>
      </c>
      <c r="ER386" s="7">
        <f t="shared" si="1466"/>
        <v>1</v>
      </c>
      <c r="ES386" s="7">
        <f t="shared" si="1467"/>
        <v>1</v>
      </c>
      <c r="ET386" s="7">
        <f t="shared" si="1468"/>
        <v>1</v>
      </c>
      <c r="EU386" s="7">
        <f t="shared" si="1469"/>
        <v>1</v>
      </c>
      <c r="EV386" s="7">
        <f t="shared" si="1470"/>
        <v>1</v>
      </c>
      <c r="EW386" s="7">
        <f t="shared" si="1471"/>
        <v>1</v>
      </c>
      <c r="EX386" s="7">
        <f t="shared" si="1472"/>
        <v>1</v>
      </c>
      <c r="EY386" s="7">
        <f t="shared" si="1473"/>
        <v>1</v>
      </c>
      <c r="EZ386" s="7">
        <f t="shared" si="1474"/>
        <v>1</v>
      </c>
      <c r="FA386" s="7">
        <f t="shared" si="1475"/>
        <v>1</v>
      </c>
      <c r="FB386" s="7">
        <f t="shared" si="1476"/>
        <v>1</v>
      </c>
      <c r="FC386" s="7">
        <f t="shared" si="1477"/>
        <v>1</v>
      </c>
      <c r="FD386" s="7">
        <f t="shared" si="1478"/>
        <v>1</v>
      </c>
      <c r="FE386" s="7">
        <f t="shared" si="1479"/>
        <v>0</v>
      </c>
      <c r="FF386" s="7">
        <f t="shared" si="1480"/>
        <v>1</v>
      </c>
      <c r="FG386" s="7">
        <f t="shared" si="1481"/>
        <v>1</v>
      </c>
      <c r="FH386" s="7">
        <f t="shared" si="1482"/>
        <v>1</v>
      </c>
      <c r="FI386" s="7">
        <f t="shared" si="1483"/>
        <v>1</v>
      </c>
      <c r="FJ386" s="7">
        <f t="shared" si="1484"/>
        <v>0</v>
      </c>
      <c r="FK386" s="7">
        <f t="shared" si="1485"/>
        <v>1</v>
      </c>
      <c r="FL386" s="7">
        <f>+Data[[#This Row],[¿El agente gestiona la oferta según la campaña vigente?48]]</f>
        <v>1</v>
      </c>
      <c r="FM386" s="7">
        <f t="shared" si="1486"/>
        <v>0</v>
      </c>
      <c r="FN386" s="7">
        <f t="shared" si="1487"/>
        <v>1</v>
      </c>
      <c r="FO386" s="7">
        <f t="shared" si="1488"/>
        <v>1</v>
      </c>
      <c r="FP386" s="7">
        <f t="shared" si="1489"/>
        <v>0</v>
      </c>
      <c r="FQ386" s="7">
        <f t="shared" si="1490"/>
        <v>1</v>
      </c>
      <c r="FR386" s="7">
        <f>+Data[[#This Row],[¿El agente registra correctamente todas las interacciones?52]]</f>
        <v>1</v>
      </c>
      <c r="FS386" s="7">
        <f t="shared" si="1491"/>
        <v>0</v>
      </c>
      <c r="FT386" s="7">
        <f t="shared" si="1492"/>
        <v>1</v>
      </c>
      <c r="FU386" s="7">
        <f>+Data[[#This Row],[¿El agente confirma la titularidad del cliente adecuadamente?53]]</f>
        <v>1</v>
      </c>
      <c r="FV386" s="242">
        <f t="shared" si="1493"/>
        <v>1</v>
      </c>
      <c r="FW386" s="242">
        <f t="shared" si="1494"/>
        <v>1</v>
      </c>
      <c r="FX386" s="7">
        <f t="shared" si="1495"/>
        <v>1</v>
      </c>
      <c r="FY386" s="242">
        <f t="shared" si="1496"/>
        <v>1</v>
      </c>
      <c r="FZ386" s="7">
        <f>+Data[[#This Row],[¿El agente evita compartir información sensible?56]]</f>
        <v>1</v>
      </c>
      <c r="GA386" s="7">
        <f t="shared" si="1497"/>
        <v>1</v>
      </c>
      <c r="GB386" s="7">
        <f t="shared" si="1498"/>
        <v>0.1</v>
      </c>
      <c r="GC386" s="7">
        <f t="shared" si="1499"/>
        <v>0.3</v>
      </c>
      <c r="GD386" s="234">
        <f t="shared" si="1500"/>
        <v>0</v>
      </c>
      <c r="GE386" s="234">
        <f t="shared" si="1501"/>
        <v>0.3</v>
      </c>
      <c r="GF386" s="7">
        <f t="shared" si="1502"/>
        <v>0.7</v>
      </c>
      <c r="GG386">
        <f>1</f>
        <v>1</v>
      </c>
      <c r="GH386">
        <f t="shared" si="1503"/>
        <v>1</v>
      </c>
      <c r="GI386" t="str">
        <f t="shared" si="1504"/>
        <v/>
      </c>
      <c r="GJ386" t="str">
        <f t="shared" si="1505"/>
        <v/>
      </c>
      <c r="GK386" t="str">
        <f t="shared" si="1506"/>
        <v/>
      </c>
      <c r="GN386" t="str">
        <f t="shared" si="1507"/>
        <v/>
      </c>
      <c r="GO386" t="str">
        <f t="shared" si="1508"/>
        <v/>
      </c>
      <c r="GP386" t="str">
        <f t="shared" si="1509"/>
        <v/>
      </c>
      <c r="GQ386" t="str">
        <f t="shared" si="1510"/>
        <v/>
      </c>
      <c r="GR386" t="str">
        <f t="shared" si="1511"/>
        <v/>
      </c>
      <c r="GS386" t="str">
        <f t="shared" si="1512"/>
        <v/>
      </c>
      <c r="GT386" t="str">
        <f t="shared" si="1513"/>
        <v/>
      </c>
      <c r="GU386" t="e">
        <f>IF(#REF!="No",#REF!,"")</f>
        <v>#REF!</v>
      </c>
      <c r="GV386" t="str">
        <f t="shared" si="1514"/>
        <v/>
      </c>
      <c r="GW386" t="str">
        <f t="shared" si="1515"/>
        <v/>
      </c>
      <c r="GX386" t="str">
        <f t="shared" si="1516"/>
        <v/>
      </c>
      <c r="GY386" t="str">
        <f t="shared" si="1517"/>
        <v/>
      </c>
      <c r="GZ386" t="str">
        <f t="shared" si="1518"/>
        <v/>
      </c>
      <c r="HA386" t="str">
        <f t="shared" si="1519"/>
        <v/>
      </c>
      <c r="HB386" t="str">
        <f t="shared" si="1520"/>
        <v/>
      </c>
      <c r="HC386" t="str">
        <f t="shared" si="1521"/>
        <v/>
      </c>
      <c r="HD386" t="str">
        <f t="shared" si="1522"/>
        <v/>
      </c>
      <c r="HE386" t="str">
        <f t="shared" si="1523"/>
        <v/>
      </c>
      <c r="HF386" t="str">
        <f t="shared" si="1524"/>
        <v/>
      </c>
      <c r="HG386" t="str">
        <f t="shared" si="1525"/>
        <v/>
      </c>
      <c r="HH386" t="str">
        <f t="shared" si="1526"/>
        <v/>
      </c>
      <c r="HI386" t="str">
        <f t="shared" si="1527"/>
        <v/>
      </c>
      <c r="HJ386" t="str">
        <f t="shared" si="1528"/>
        <v/>
      </c>
      <c r="HK386" t="str">
        <f t="shared" si="1529"/>
        <v/>
      </c>
      <c r="HL386" t="str">
        <f t="shared" si="1530"/>
        <v/>
      </c>
      <c r="HM386" t="str">
        <f t="shared" si="1531"/>
        <v/>
      </c>
      <c r="HN386" t="str">
        <f t="shared" si="1532"/>
        <v/>
      </c>
      <c r="HO386" t="str">
        <f t="shared" si="1533"/>
        <v/>
      </c>
      <c r="HP386" t="str">
        <f t="shared" si="1534"/>
        <v/>
      </c>
      <c r="HQ386" t="e">
        <f>IF(#REF!="No",#REF!,"")</f>
        <v>#REF!</v>
      </c>
      <c r="HR386" t="e">
        <f>IF(#REF!="No",#REF!,"")</f>
        <v>#REF!</v>
      </c>
      <c r="HS386" t="str">
        <f t="shared" si="1535"/>
        <v/>
      </c>
      <c r="HT386" t="str">
        <f t="shared" si="1536"/>
        <v xml:space="preserve">¿El agente realiza venta cruzada cuando corresponde? </v>
      </c>
      <c r="HU386" t="str">
        <f t="shared" si="1537"/>
        <v/>
      </c>
      <c r="HV386" t="str">
        <f t="shared" si="1538"/>
        <v/>
      </c>
      <c r="HW386" t="str">
        <f t="shared" si="1539"/>
        <v/>
      </c>
      <c r="HX386" t="str">
        <f t="shared" si="1540"/>
        <v/>
      </c>
      <c r="HY386" t="str">
        <f t="shared" si="1541"/>
        <v/>
      </c>
      <c r="HZ386" t="str">
        <f t="shared" si="1542"/>
        <v xml:space="preserve">¿El agente solicita coordenadas cuando es necesario? </v>
      </c>
      <c r="IA386" t="str">
        <f t="shared" si="1543"/>
        <v/>
      </c>
      <c r="IB386" t="str">
        <f t="shared" si="1544"/>
        <v/>
      </c>
      <c r="IC386" t="str">
        <f t="shared" si="1545"/>
        <v/>
      </c>
      <c r="ID386" t="str">
        <f t="shared" si="1546"/>
        <v/>
      </c>
      <c r="IE386" t="str">
        <f t="shared" si="1547"/>
        <v/>
      </c>
      <c r="IF386" t="str">
        <f t="shared" si="1548"/>
        <v/>
      </c>
      <c r="IG386" t="str">
        <f t="shared" si="1549"/>
        <v/>
      </c>
      <c r="IH386" t="str">
        <f>A386&amp;" "&amp;F386&amp;" "&amp;Data[[#This Row],[mes]]</f>
        <v>Amarilis de los Milagros Ramos Sinclair Outbound jul-26</v>
      </c>
      <c r="II386">
        <f t="shared" si="1385"/>
        <v>1</v>
      </c>
      <c r="IJ386">
        <f t="shared" si="1550"/>
        <v>1</v>
      </c>
      <c r="IK386">
        <f>IF(Data[[#This Row],[Muestra Critica]]&gt;0,Data[[#This Row],[Muestra Critica]],"")</f>
        <v>1</v>
      </c>
      <c r="IL386">
        <f>IF(IK386="","",COUNTIF($IK$3:$IK802,IK386))</f>
        <v>397</v>
      </c>
      <c r="IM386">
        <f t="shared" si="1551"/>
        <v>0</v>
      </c>
      <c r="IN386" t="str">
        <f t="shared" si="1217"/>
        <v>jul-26</v>
      </c>
      <c r="IS386" t="str">
        <f ca="1">IFERROR(_xlfn.XLOOKUP(A:A,HC!B:B,HC!E:E,,0),0)</f>
        <v>&gt; 60 dias</v>
      </c>
    </row>
    <row r="387" spans="1:253" ht="15.5">
      <c r="A387" s="235" t="s">
        <v>337</v>
      </c>
      <c r="B387" s="235">
        <v>65249763</v>
      </c>
      <c r="C387" s="236">
        <v>46209</v>
      </c>
      <c r="D387" s="235" t="s">
        <v>449</v>
      </c>
      <c r="E387" s="205" t="s">
        <v>434</v>
      </c>
      <c r="F387" s="235" t="s">
        <v>32</v>
      </c>
      <c r="G387" s="235" t="s">
        <v>436</v>
      </c>
      <c r="H387" s="235" t="s">
        <v>530</v>
      </c>
      <c r="I387" s="237" t="s">
        <v>447</v>
      </c>
      <c r="J387" s="78" t="s">
        <v>33</v>
      </c>
      <c r="K387" s="78" t="s">
        <v>33</v>
      </c>
      <c r="L387" s="78" t="s">
        <v>33</v>
      </c>
      <c r="M387" s="78" t="s">
        <v>33</v>
      </c>
      <c r="N387" s="78" t="s">
        <v>33</v>
      </c>
      <c r="O387" s="78" t="s">
        <v>33</v>
      </c>
      <c r="P387" s="78" t="s">
        <v>33</v>
      </c>
      <c r="Q387" s="78" t="s">
        <v>33</v>
      </c>
      <c r="R387" s="78" t="s">
        <v>33</v>
      </c>
      <c r="S387" s="78" t="s">
        <v>33</v>
      </c>
      <c r="T387" s="78" t="s">
        <v>33</v>
      </c>
      <c r="U387" s="78" t="s">
        <v>33</v>
      </c>
      <c r="V387" s="78" t="s">
        <v>33</v>
      </c>
      <c r="W387" s="78" t="s">
        <v>33</v>
      </c>
      <c r="X387" s="78" t="s">
        <v>33</v>
      </c>
      <c r="Y387" t="s">
        <v>33</v>
      </c>
      <c r="Z387" t="s">
        <v>33</v>
      </c>
      <c r="AA387" t="s">
        <v>33</v>
      </c>
      <c r="AB387" t="s">
        <v>33</v>
      </c>
      <c r="AC387" t="s">
        <v>33</v>
      </c>
      <c r="AD387" t="s">
        <v>33</v>
      </c>
      <c r="AE387" t="s">
        <v>33</v>
      </c>
      <c r="AF387" t="s">
        <v>33</v>
      </c>
      <c r="AG387" t="s">
        <v>33</v>
      </c>
      <c r="AH387" t="s">
        <v>33</v>
      </c>
      <c r="AI387" t="s">
        <v>33</v>
      </c>
      <c r="AJ387" t="s">
        <v>33</v>
      </c>
      <c r="AK387" t="s">
        <v>33</v>
      </c>
      <c r="AL387" t="s">
        <v>33</v>
      </c>
      <c r="AM387" t="s">
        <v>33</v>
      </c>
      <c r="AN387" t="s">
        <v>33</v>
      </c>
      <c r="AO387" t="s">
        <v>33</v>
      </c>
      <c r="AP387" t="s">
        <v>33</v>
      </c>
      <c r="AQ387" s="169" t="s">
        <v>33</v>
      </c>
      <c r="AR387" t="s">
        <v>33</v>
      </c>
      <c r="AS387" t="s">
        <v>34</v>
      </c>
      <c r="AT387" t="s">
        <v>33</v>
      </c>
      <c r="AU387" t="s">
        <v>33</v>
      </c>
      <c r="AV387" t="s">
        <v>33</v>
      </c>
      <c r="AW387" t="s">
        <v>33</v>
      </c>
      <c r="AX387" t="s">
        <v>33</v>
      </c>
      <c r="AY387" t="s">
        <v>34</v>
      </c>
      <c r="AZ387" t="s">
        <v>33</v>
      </c>
      <c r="BA387" t="s">
        <v>33</v>
      </c>
      <c r="BB387" t="s">
        <v>33</v>
      </c>
      <c r="BC387" t="s">
        <v>33</v>
      </c>
      <c r="BD387" t="s">
        <v>33</v>
      </c>
      <c r="BE387" t="s">
        <v>33</v>
      </c>
      <c r="BF387" t="s">
        <v>33</v>
      </c>
      <c r="BH387" s="233" t="str">
        <f>Data[[#This Row],[Tipo de Muestra]]</f>
        <v>Critica</v>
      </c>
      <c r="BK387">
        <f t="shared" si="1386"/>
        <v>1</v>
      </c>
      <c r="BL387">
        <f t="shared" si="1387"/>
        <v>1</v>
      </c>
      <c r="BM387">
        <f t="shared" si="1388"/>
        <v>1</v>
      </c>
      <c r="BN387">
        <f t="shared" si="1389"/>
        <v>1</v>
      </c>
      <c r="BO387">
        <f t="shared" si="1390"/>
        <v>1</v>
      </c>
      <c r="BP387">
        <f t="shared" si="1391"/>
        <v>1</v>
      </c>
      <c r="BQ387">
        <f t="shared" si="1392"/>
        <v>1</v>
      </c>
      <c r="BR387">
        <f t="shared" si="1393"/>
        <v>1</v>
      </c>
      <c r="BS387">
        <f t="shared" si="1394"/>
        <v>1</v>
      </c>
      <c r="BT387">
        <f t="shared" si="1395"/>
        <v>1</v>
      </c>
      <c r="BU387">
        <f t="shared" si="1396"/>
        <v>1</v>
      </c>
      <c r="BV387">
        <f t="shared" si="1397"/>
        <v>1</v>
      </c>
      <c r="BW387">
        <f t="shared" si="1398"/>
        <v>1</v>
      </c>
      <c r="BX387">
        <f t="shared" si="1399"/>
        <v>1</v>
      </c>
      <c r="BY387">
        <f t="shared" si="1400"/>
        <v>1</v>
      </c>
      <c r="BZ387">
        <f t="shared" si="1401"/>
        <v>1</v>
      </c>
      <c r="CA387">
        <f t="shared" si="1402"/>
        <v>1</v>
      </c>
      <c r="CB387">
        <f t="shared" si="1403"/>
        <v>1</v>
      </c>
      <c r="CC387">
        <f t="shared" si="1404"/>
        <v>1</v>
      </c>
      <c r="CD387">
        <f t="shared" si="1405"/>
        <v>1</v>
      </c>
      <c r="CE387">
        <f t="shared" si="1406"/>
        <v>1</v>
      </c>
      <c r="CF387">
        <f t="shared" si="1407"/>
        <v>1</v>
      </c>
      <c r="CG387">
        <f t="shared" si="1408"/>
        <v>1</v>
      </c>
      <c r="CH387">
        <f t="shared" si="1409"/>
        <v>1</v>
      </c>
      <c r="CI387">
        <f t="shared" si="1410"/>
        <v>1</v>
      </c>
      <c r="CJ387">
        <f t="shared" si="1411"/>
        <v>1</v>
      </c>
      <c r="CK387">
        <f t="shared" si="1412"/>
        <v>1</v>
      </c>
      <c r="CL387">
        <f t="shared" si="1413"/>
        <v>1</v>
      </c>
      <c r="CM387">
        <f t="shared" si="1414"/>
        <v>1</v>
      </c>
      <c r="CN387">
        <f t="shared" si="1415"/>
        <v>1</v>
      </c>
      <c r="CO387">
        <f t="shared" si="1416"/>
        <v>1</v>
      </c>
      <c r="CP387">
        <f t="shared" si="1417"/>
        <v>1</v>
      </c>
      <c r="CQ387">
        <f t="shared" si="1418"/>
        <v>1</v>
      </c>
      <c r="CR387">
        <f t="shared" si="1419"/>
        <v>1</v>
      </c>
      <c r="CS387">
        <f t="shared" si="1420"/>
        <v>0</v>
      </c>
      <c r="CT387">
        <f t="shared" si="1421"/>
        <v>1</v>
      </c>
      <c r="CU387">
        <f t="shared" si="1422"/>
        <v>1</v>
      </c>
      <c r="CV387">
        <f t="shared" si="1423"/>
        <v>1</v>
      </c>
      <c r="CW387">
        <f t="shared" si="1424"/>
        <v>1</v>
      </c>
      <c r="CX387">
        <f t="shared" si="1425"/>
        <v>1</v>
      </c>
      <c r="CY387">
        <f t="shared" si="1426"/>
        <v>0</v>
      </c>
      <c r="CZ387">
        <f t="shared" si="1427"/>
        <v>1</v>
      </c>
      <c r="DA387">
        <f t="shared" si="1428"/>
        <v>1</v>
      </c>
      <c r="DB387">
        <f t="shared" si="1429"/>
        <v>1</v>
      </c>
      <c r="DC387">
        <f t="shared" si="1430"/>
        <v>1</v>
      </c>
      <c r="DD387">
        <f t="shared" si="1431"/>
        <v>1</v>
      </c>
      <c r="DE387">
        <f t="shared" si="1432"/>
        <v>1</v>
      </c>
      <c r="DF387">
        <f t="shared" si="1433"/>
        <v>1</v>
      </c>
      <c r="DG387">
        <f t="shared" si="1434"/>
        <v>1</v>
      </c>
      <c r="DH387" s="7">
        <f t="shared" si="1435"/>
        <v>0.15</v>
      </c>
      <c r="DI387" s="7">
        <f t="shared" si="1436"/>
        <v>0.15</v>
      </c>
      <c r="DJ387" s="7">
        <f t="shared" si="1437"/>
        <v>0.15</v>
      </c>
      <c r="DK387" s="7">
        <f t="shared" si="1438"/>
        <v>0.15</v>
      </c>
      <c r="DL387" s="7">
        <f t="shared" si="1439"/>
        <v>0.3</v>
      </c>
      <c r="DM387" s="7">
        <f t="shared" si="1440"/>
        <v>0.3</v>
      </c>
      <c r="DN387" s="7">
        <f t="shared" si="1441"/>
        <v>0.3</v>
      </c>
      <c r="DO387" s="7">
        <f t="shared" si="1442"/>
        <v>0.3</v>
      </c>
      <c r="DP387" s="7">
        <f>IF(MIN(Data[[#This Row],[¿El agente demuestra escucha activa durante la gestión?6]:[¿El agente parafrasea para confirmar entendimiento?9]])=0,0,30%)</f>
        <v>0.3</v>
      </c>
      <c r="DQ387" s="7">
        <f t="shared" si="1443"/>
        <v>0.3</v>
      </c>
      <c r="DR387" s="7">
        <f t="shared" si="1444"/>
        <v>0.3</v>
      </c>
      <c r="DS387" s="7">
        <f t="shared" si="1445"/>
        <v>0.3</v>
      </c>
      <c r="DT387" s="7">
        <f t="shared" si="1446"/>
        <v>0.3</v>
      </c>
      <c r="DU387" s="7">
        <f>IF(MIN(Data[[#This Row],[¿El agente adapta su comunicación al cliente?11]:[¿El agente utiliza el plural corporativo correctamente?14]])=0,0,30%)</f>
        <v>0.3</v>
      </c>
      <c r="DV387" s="7">
        <f t="shared" si="1447"/>
        <v>0.25</v>
      </c>
      <c r="DW387" s="7">
        <f t="shared" si="1448"/>
        <v>0.25</v>
      </c>
      <c r="DX387" s="7">
        <f t="shared" si="1449"/>
        <v>1</v>
      </c>
      <c r="DY387" s="7">
        <f t="shared" si="1450"/>
        <v>1</v>
      </c>
      <c r="DZ387" s="7">
        <f t="shared" si="1451"/>
        <v>1</v>
      </c>
      <c r="EA387" s="7">
        <f t="shared" si="1452"/>
        <v>1</v>
      </c>
      <c r="EB387" s="7">
        <f t="shared" si="1453"/>
        <v>1</v>
      </c>
      <c r="EC387" s="7">
        <f t="shared" si="1454"/>
        <v>1</v>
      </c>
      <c r="ED387" s="7">
        <f t="shared" si="1455"/>
        <v>1</v>
      </c>
      <c r="EE387" s="7">
        <f t="shared" si="1456"/>
        <v>1</v>
      </c>
      <c r="EF387" s="7">
        <f>IF(SUM(Data[[#This Row],[¿El agente presenta correctamente los beneficios del producto?23]:[¿El agente comunica beneficios emocionales al cliente?24]])=200%,100%,0%)</f>
        <v>1</v>
      </c>
      <c r="EG387" s="7">
        <f t="shared" si="1457"/>
        <v>1</v>
      </c>
      <c r="EH387" s="7">
        <f t="shared" si="1458"/>
        <v>1</v>
      </c>
      <c r="EI387" s="7">
        <f t="shared" si="1459"/>
        <v>1</v>
      </c>
      <c r="EJ387" s="7">
        <f t="shared" si="1460"/>
        <v>1</v>
      </c>
      <c r="EK387" s="7">
        <f t="shared" si="1461"/>
        <v>1</v>
      </c>
      <c r="EL387" s="7">
        <f>+Data[[#This Row],[¿El agente explica los términos y condiciones del servicio?28]]</f>
        <v>1</v>
      </c>
      <c r="EM387" s="7">
        <f t="shared" si="1462"/>
        <v>1</v>
      </c>
      <c r="EN387" s="7">
        <f>+Data[[#This Row],[¿El agente identifica correctamente la solicitud del cliente? 2]]</f>
        <v>1</v>
      </c>
      <c r="EO387" s="7">
        <f t="shared" si="1463"/>
        <v>1</v>
      </c>
      <c r="EP387" s="7">
        <f t="shared" si="1464"/>
        <v>1</v>
      </c>
      <c r="EQ387" s="7">
        <f t="shared" si="1465"/>
        <v>1</v>
      </c>
      <c r="ER387" s="7">
        <f t="shared" si="1466"/>
        <v>1</v>
      </c>
      <c r="ES387" s="7">
        <f t="shared" si="1467"/>
        <v>1</v>
      </c>
      <c r="ET387" s="7">
        <f t="shared" si="1468"/>
        <v>1</v>
      </c>
      <c r="EU387" s="7">
        <f t="shared" si="1469"/>
        <v>1</v>
      </c>
      <c r="EV387" s="7">
        <f t="shared" si="1470"/>
        <v>1</v>
      </c>
      <c r="EW387" s="7">
        <f t="shared" si="1471"/>
        <v>1</v>
      </c>
      <c r="EX387" s="7">
        <f t="shared" si="1472"/>
        <v>1</v>
      </c>
      <c r="EY387" s="7">
        <f t="shared" si="1473"/>
        <v>1</v>
      </c>
      <c r="EZ387" s="7">
        <f t="shared" si="1474"/>
        <v>1</v>
      </c>
      <c r="FA387" s="7">
        <f t="shared" si="1475"/>
        <v>1</v>
      </c>
      <c r="FB387" s="7">
        <f t="shared" si="1476"/>
        <v>1</v>
      </c>
      <c r="FC387" s="7">
        <f t="shared" si="1477"/>
        <v>1</v>
      </c>
      <c r="FD387" s="7">
        <f t="shared" si="1478"/>
        <v>1</v>
      </c>
      <c r="FE387" s="7">
        <f t="shared" si="1479"/>
        <v>0</v>
      </c>
      <c r="FF387" s="7">
        <f t="shared" si="1480"/>
        <v>1</v>
      </c>
      <c r="FG387" s="7">
        <f t="shared" si="1481"/>
        <v>1</v>
      </c>
      <c r="FH387" s="7">
        <f t="shared" si="1482"/>
        <v>1</v>
      </c>
      <c r="FI387" s="7">
        <f t="shared" si="1483"/>
        <v>1</v>
      </c>
      <c r="FJ387" s="7">
        <f t="shared" si="1484"/>
        <v>0</v>
      </c>
      <c r="FK387" s="7">
        <f t="shared" si="1485"/>
        <v>1</v>
      </c>
      <c r="FL387" s="7">
        <f>+Data[[#This Row],[¿El agente gestiona la oferta según la campaña vigente?48]]</f>
        <v>1</v>
      </c>
      <c r="FM387" s="7">
        <f t="shared" si="1486"/>
        <v>0</v>
      </c>
      <c r="FN387" s="7">
        <f t="shared" si="1487"/>
        <v>1</v>
      </c>
      <c r="FO387" s="7">
        <f t="shared" si="1488"/>
        <v>1</v>
      </c>
      <c r="FP387" s="7">
        <f t="shared" si="1489"/>
        <v>0</v>
      </c>
      <c r="FQ387" s="7">
        <f t="shared" si="1490"/>
        <v>1</v>
      </c>
      <c r="FR387" s="7">
        <f>+Data[[#This Row],[¿El agente registra correctamente todas las interacciones?52]]</f>
        <v>1</v>
      </c>
      <c r="FS387" s="7">
        <f t="shared" si="1491"/>
        <v>0</v>
      </c>
      <c r="FT387" s="7">
        <f t="shared" si="1492"/>
        <v>1</v>
      </c>
      <c r="FU387" s="7">
        <f>+Data[[#This Row],[¿El agente confirma la titularidad del cliente adecuadamente?53]]</f>
        <v>1</v>
      </c>
      <c r="FV387" s="242">
        <f t="shared" si="1493"/>
        <v>1</v>
      </c>
      <c r="FW387" s="242">
        <f t="shared" si="1494"/>
        <v>1</v>
      </c>
      <c r="FX387" s="7">
        <f t="shared" si="1495"/>
        <v>1</v>
      </c>
      <c r="FY387" s="242">
        <f t="shared" si="1496"/>
        <v>1</v>
      </c>
      <c r="FZ387" s="7">
        <f>+Data[[#This Row],[¿El agente evita compartir información sensible?56]]</f>
        <v>1</v>
      </c>
      <c r="GA387" s="7">
        <f t="shared" si="1497"/>
        <v>1</v>
      </c>
      <c r="GB387" s="7">
        <f t="shared" si="1498"/>
        <v>0.1</v>
      </c>
      <c r="GC387" s="7">
        <f t="shared" si="1499"/>
        <v>0.3</v>
      </c>
      <c r="GD387" s="234">
        <f t="shared" si="1500"/>
        <v>0</v>
      </c>
      <c r="GE387" s="234">
        <f t="shared" si="1501"/>
        <v>0.3</v>
      </c>
      <c r="GF387" s="7">
        <f t="shared" si="1502"/>
        <v>0.7</v>
      </c>
      <c r="GG387">
        <f>1</f>
        <v>1</v>
      </c>
      <c r="GH387">
        <f t="shared" si="1503"/>
        <v>1</v>
      </c>
      <c r="GI387" t="str">
        <f t="shared" si="1504"/>
        <v/>
      </c>
      <c r="GJ387" t="str">
        <f t="shared" si="1505"/>
        <v/>
      </c>
      <c r="GK387" t="str">
        <f t="shared" si="1506"/>
        <v/>
      </c>
      <c r="GN387" t="str">
        <f t="shared" si="1507"/>
        <v/>
      </c>
      <c r="GO387" t="str">
        <f t="shared" si="1508"/>
        <v/>
      </c>
      <c r="GP387" t="str">
        <f t="shared" si="1509"/>
        <v/>
      </c>
      <c r="GQ387" t="str">
        <f t="shared" si="1510"/>
        <v/>
      </c>
      <c r="GR387" t="str">
        <f t="shared" si="1511"/>
        <v/>
      </c>
      <c r="GS387" t="str">
        <f t="shared" si="1512"/>
        <v/>
      </c>
      <c r="GT387" t="str">
        <f t="shared" si="1513"/>
        <v/>
      </c>
      <c r="GU387" t="e">
        <f>IF(#REF!="No",#REF!,"")</f>
        <v>#REF!</v>
      </c>
      <c r="GV387" t="str">
        <f t="shared" si="1514"/>
        <v/>
      </c>
      <c r="GW387" t="str">
        <f t="shared" si="1515"/>
        <v/>
      </c>
      <c r="GX387" t="str">
        <f t="shared" si="1516"/>
        <v/>
      </c>
      <c r="GY387" t="str">
        <f t="shared" si="1517"/>
        <v/>
      </c>
      <c r="GZ387" t="str">
        <f t="shared" si="1518"/>
        <v/>
      </c>
      <c r="HA387" t="str">
        <f t="shared" si="1519"/>
        <v/>
      </c>
      <c r="HB387" t="str">
        <f t="shared" si="1520"/>
        <v/>
      </c>
      <c r="HC387" t="str">
        <f t="shared" si="1521"/>
        <v/>
      </c>
      <c r="HD387" t="str">
        <f t="shared" si="1522"/>
        <v/>
      </c>
      <c r="HE387" t="str">
        <f t="shared" si="1523"/>
        <v/>
      </c>
      <c r="HF387" t="str">
        <f t="shared" si="1524"/>
        <v/>
      </c>
      <c r="HG387" t="str">
        <f t="shared" si="1525"/>
        <v/>
      </c>
      <c r="HH387" t="str">
        <f t="shared" si="1526"/>
        <v/>
      </c>
      <c r="HI387" t="str">
        <f t="shared" si="1527"/>
        <v/>
      </c>
      <c r="HJ387" t="str">
        <f t="shared" si="1528"/>
        <v/>
      </c>
      <c r="HK387" t="str">
        <f t="shared" si="1529"/>
        <v/>
      </c>
      <c r="HL387" t="str">
        <f t="shared" si="1530"/>
        <v/>
      </c>
      <c r="HM387" t="str">
        <f t="shared" si="1531"/>
        <v/>
      </c>
      <c r="HN387" t="str">
        <f t="shared" si="1532"/>
        <v/>
      </c>
      <c r="HO387" t="str">
        <f t="shared" si="1533"/>
        <v/>
      </c>
      <c r="HP387" t="str">
        <f t="shared" si="1534"/>
        <v/>
      </c>
      <c r="HQ387" t="e">
        <f>IF(#REF!="No",#REF!,"")</f>
        <v>#REF!</v>
      </c>
      <c r="HR387" t="e">
        <f>IF(#REF!="No",#REF!,"")</f>
        <v>#REF!</v>
      </c>
      <c r="HS387" t="str">
        <f t="shared" si="1535"/>
        <v/>
      </c>
      <c r="HT387" t="str">
        <f t="shared" si="1536"/>
        <v xml:space="preserve">¿El agente realiza venta cruzada cuando corresponde? </v>
      </c>
      <c r="HU387" t="str">
        <f t="shared" si="1537"/>
        <v/>
      </c>
      <c r="HV387" t="str">
        <f t="shared" si="1538"/>
        <v/>
      </c>
      <c r="HW387" t="str">
        <f t="shared" si="1539"/>
        <v/>
      </c>
      <c r="HX387" t="str">
        <f t="shared" si="1540"/>
        <v/>
      </c>
      <c r="HY387" t="str">
        <f t="shared" si="1541"/>
        <v/>
      </c>
      <c r="HZ387" t="str">
        <f t="shared" si="1542"/>
        <v xml:space="preserve">¿El agente solicita coordenadas cuando es necesario? </v>
      </c>
      <c r="IA387" t="str">
        <f t="shared" si="1543"/>
        <v/>
      </c>
      <c r="IB387" t="str">
        <f t="shared" si="1544"/>
        <v/>
      </c>
      <c r="IC387" t="str">
        <f t="shared" si="1545"/>
        <v/>
      </c>
      <c r="ID387" t="str">
        <f t="shared" si="1546"/>
        <v/>
      </c>
      <c r="IE387" t="str">
        <f t="shared" si="1547"/>
        <v/>
      </c>
      <c r="IF387" t="str">
        <f t="shared" si="1548"/>
        <v/>
      </c>
      <c r="IG387" t="str">
        <f t="shared" si="1549"/>
        <v/>
      </c>
      <c r="IH387" t="str">
        <f>A387&amp;" "&amp;F387&amp;" "&amp;Data[[#This Row],[mes]]</f>
        <v>Yeimy Yareth Caicedo Quintero Outbound jul-26</v>
      </c>
      <c r="II387">
        <f t="shared" si="1385"/>
        <v>1</v>
      </c>
      <c r="IJ387">
        <f t="shared" si="1550"/>
        <v>1</v>
      </c>
      <c r="IK387">
        <f>IF(Data[[#This Row],[Muestra Critica]]&gt;0,Data[[#This Row],[Muestra Critica]],"")</f>
        <v>1</v>
      </c>
      <c r="IL387">
        <f>IF(IK387="","",COUNTIF($IK$3:$IK803,IK387))</f>
        <v>397</v>
      </c>
      <c r="IM387">
        <f t="shared" si="1551"/>
        <v>0</v>
      </c>
      <c r="IN387" t="str">
        <f t="shared" si="1217"/>
        <v>jul-26</v>
      </c>
      <c r="IS387" t="str">
        <f ca="1">IFERROR(_xlfn.XLOOKUP(A:A,HC!B:B,HC!E:E,,0),0)</f>
        <v>&gt; 60 dias</v>
      </c>
    </row>
    <row r="388" spans="1:253" ht="15.5">
      <c r="A388" s="235" t="s">
        <v>338</v>
      </c>
      <c r="B388" s="235">
        <v>66967010</v>
      </c>
      <c r="C388" s="236">
        <v>46209</v>
      </c>
      <c r="D388" s="235" t="s">
        <v>449</v>
      </c>
      <c r="E388" s="205" t="s">
        <v>434</v>
      </c>
      <c r="F388" s="235" t="s">
        <v>32</v>
      </c>
      <c r="G388" s="235" t="s">
        <v>436</v>
      </c>
      <c r="H388" s="235" t="s">
        <v>530</v>
      </c>
      <c r="I388" s="237" t="s">
        <v>447</v>
      </c>
      <c r="J388" s="78" t="s">
        <v>33</v>
      </c>
      <c r="K388" s="78" t="s">
        <v>33</v>
      </c>
      <c r="L388" s="78" t="s">
        <v>33</v>
      </c>
      <c r="M388" s="78" t="s">
        <v>33</v>
      </c>
      <c r="N388" s="78" t="s">
        <v>33</v>
      </c>
      <c r="O388" s="78" t="s">
        <v>33</v>
      </c>
      <c r="P388" s="78" t="s">
        <v>33</v>
      </c>
      <c r="Q388" s="78" t="s">
        <v>33</v>
      </c>
      <c r="R388" s="78" t="s">
        <v>33</v>
      </c>
      <c r="S388" s="78" t="s">
        <v>33</v>
      </c>
      <c r="T388" s="78" t="s">
        <v>33</v>
      </c>
      <c r="U388" s="78" t="s">
        <v>33</v>
      </c>
      <c r="V388" s="78" t="s">
        <v>33</v>
      </c>
      <c r="W388" s="78" t="s">
        <v>33</v>
      </c>
      <c r="X388" s="78" t="s">
        <v>33</v>
      </c>
      <c r="Y388" t="s">
        <v>33</v>
      </c>
      <c r="Z388" t="s">
        <v>33</v>
      </c>
      <c r="AA388" t="s">
        <v>33</v>
      </c>
      <c r="AB388" t="s">
        <v>33</v>
      </c>
      <c r="AC388" t="s">
        <v>33</v>
      </c>
      <c r="AD388" t="s">
        <v>33</v>
      </c>
      <c r="AE388" t="s">
        <v>33</v>
      </c>
      <c r="AF388" t="s">
        <v>33</v>
      </c>
      <c r="AG388" t="s">
        <v>33</v>
      </c>
      <c r="AH388" t="s">
        <v>33</v>
      </c>
      <c r="AI388" t="s">
        <v>33</v>
      </c>
      <c r="AJ388" t="s">
        <v>33</v>
      </c>
      <c r="AK388" t="s">
        <v>33</v>
      </c>
      <c r="AL388" t="s">
        <v>33</v>
      </c>
      <c r="AM388" t="s">
        <v>33</v>
      </c>
      <c r="AN388" t="s">
        <v>33</v>
      </c>
      <c r="AO388" t="s">
        <v>33</v>
      </c>
      <c r="AP388" t="s">
        <v>33</v>
      </c>
      <c r="AQ388" s="169" t="s">
        <v>33</v>
      </c>
      <c r="AR388" t="s">
        <v>33</v>
      </c>
      <c r="AS388" t="s">
        <v>33</v>
      </c>
      <c r="AT388" t="s">
        <v>33</v>
      </c>
      <c r="AU388" t="s">
        <v>33</v>
      </c>
      <c r="AV388" t="s">
        <v>33</v>
      </c>
      <c r="AW388" t="s">
        <v>33</v>
      </c>
      <c r="AX388" t="s">
        <v>33</v>
      </c>
      <c r="AY388" t="s">
        <v>34</v>
      </c>
      <c r="AZ388" t="s">
        <v>33</v>
      </c>
      <c r="BA388" t="s">
        <v>33</v>
      </c>
      <c r="BB388" t="s">
        <v>33</v>
      </c>
      <c r="BC388" t="s">
        <v>33</v>
      </c>
      <c r="BD388" t="s">
        <v>33</v>
      </c>
      <c r="BE388" t="s">
        <v>33</v>
      </c>
      <c r="BF388" t="s">
        <v>33</v>
      </c>
      <c r="BH388" s="233" t="str">
        <f>Data[[#This Row],[Tipo de Muestra]]</f>
        <v>Critica</v>
      </c>
      <c r="BK388">
        <f t="shared" si="1386"/>
        <v>1</v>
      </c>
      <c r="BL388">
        <f t="shared" si="1387"/>
        <v>1</v>
      </c>
      <c r="BM388">
        <f t="shared" si="1388"/>
        <v>1</v>
      </c>
      <c r="BN388">
        <f t="shared" si="1389"/>
        <v>1</v>
      </c>
      <c r="BO388">
        <f t="shared" si="1390"/>
        <v>1</v>
      </c>
      <c r="BP388">
        <f t="shared" si="1391"/>
        <v>1</v>
      </c>
      <c r="BQ388">
        <f t="shared" si="1392"/>
        <v>1</v>
      </c>
      <c r="BR388">
        <f t="shared" si="1393"/>
        <v>1</v>
      </c>
      <c r="BS388">
        <f t="shared" si="1394"/>
        <v>1</v>
      </c>
      <c r="BT388">
        <f t="shared" si="1395"/>
        <v>1</v>
      </c>
      <c r="BU388">
        <f t="shared" si="1396"/>
        <v>1</v>
      </c>
      <c r="BV388">
        <f t="shared" si="1397"/>
        <v>1</v>
      </c>
      <c r="BW388">
        <f t="shared" si="1398"/>
        <v>1</v>
      </c>
      <c r="BX388">
        <f t="shared" si="1399"/>
        <v>1</v>
      </c>
      <c r="BY388">
        <f t="shared" si="1400"/>
        <v>1</v>
      </c>
      <c r="BZ388">
        <f t="shared" si="1401"/>
        <v>1</v>
      </c>
      <c r="CA388">
        <f t="shared" si="1402"/>
        <v>1</v>
      </c>
      <c r="CB388">
        <f t="shared" si="1403"/>
        <v>1</v>
      </c>
      <c r="CC388">
        <f t="shared" si="1404"/>
        <v>1</v>
      </c>
      <c r="CD388">
        <f t="shared" si="1405"/>
        <v>1</v>
      </c>
      <c r="CE388">
        <f t="shared" si="1406"/>
        <v>1</v>
      </c>
      <c r="CF388">
        <f t="shared" si="1407"/>
        <v>1</v>
      </c>
      <c r="CG388">
        <f t="shared" si="1408"/>
        <v>1</v>
      </c>
      <c r="CH388">
        <f t="shared" si="1409"/>
        <v>1</v>
      </c>
      <c r="CI388">
        <f t="shared" si="1410"/>
        <v>1</v>
      </c>
      <c r="CJ388">
        <f t="shared" si="1411"/>
        <v>1</v>
      </c>
      <c r="CK388">
        <f t="shared" si="1412"/>
        <v>1</v>
      </c>
      <c r="CL388">
        <f t="shared" si="1413"/>
        <v>1</v>
      </c>
      <c r="CM388">
        <f t="shared" si="1414"/>
        <v>1</v>
      </c>
      <c r="CN388">
        <f t="shared" si="1415"/>
        <v>1</v>
      </c>
      <c r="CO388">
        <f t="shared" si="1416"/>
        <v>1</v>
      </c>
      <c r="CP388">
        <f t="shared" si="1417"/>
        <v>1</v>
      </c>
      <c r="CQ388">
        <f t="shared" si="1418"/>
        <v>1</v>
      </c>
      <c r="CR388">
        <f t="shared" si="1419"/>
        <v>1</v>
      </c>
      <c r="CS388">
        <f t="shared" si="1420"/>
        <v>1</v>
      </c>
      <c r="CT388">
        <f t="shared" si="1421"/>
        <v>1</v>
      </c>
      <c r="CU388">
        <f t="shared" si="1422"/>
        <v>1</v>
      </c>
      <c r="CV388">
        <f t="shared" si="1423"/>
        <v>1</v>
      </c>
      <c r="CW388">
        <f t="shared" si="1424"/>
        <v>1</v>
      </c>
      <c r="CX388">
        <f t="shared" si="1425"/>
        <v>1</v>
      </c>
      <c r="CY388">
        <f t="shared" si="1426"/>
        <v>0</v>
      </c>
      <c r="CZ388">
        <f t="shared" si="1427"/>
        <v>1</v>
      </c>
      <c r="DA388">
        <f t="shared" si="1428"/>
        <v>1</v>
      </c>
      <c r="DB388">
        <f t="shared" si="1429"/>
        <v>1</v>
      </c>
      <c r="DC388">
        <f t="shared" si="1430"/>
        <v>1</v>
      </c>
      <c r="DD388">
        <f t="shared" si="1431"/>
        <v>1</v>
      </c>
      <c r="DE388">
        <f t="shared" si="1432"/>
        <v>1</v>
      </c>
      <c r="DF388">
        <f t="shared" si="1433"/>
        <v>1</v>
      </c>
      <c r="DG388">
        <f t="shared" si="1434"/>
        <v>1</v>
      </c>
      <c r="DH388" s="7">
        <f t="shared" si="1435"/>
        <v>0.15</v>
      </c>
      <c r="DI388" s="7">
        <f t="shared" si="1436"/>
        <v>0.15</v>
      </c>
      <c r="DJ388" s="7">
        <f t="shared" si="1437"/>
        <v>0.15</v>
      </c>
      <c r="DK388" s="7">
        <f t="shared" si="1438"/>
        <v>0.15</v>
      </c>
      <c r="DL388" s="7">
        <f t="shared" si="1439"/>
        <v>0.3</v>
      </c>
      <c r="DM388" s="7">
        <f t="shared" si="1440"/>
        <v>0.3</v>
      </c>
      <c r="DN388" s="7">
        <f t="shared" si="1441"/>
        <v>0.3</v>
      </c>
      <c r="DO388" s="7">
        <f t="shared" si="1442"/>
        <v>0.3</v>
      </c>
      <c r="DP388" s="7">
        <f>IF(MIN(Data[[#This Row],[¿El agente demuestra escucha activa durante la gestión?6]:[¿El agente parafrasea para confirmar entendimiento?9]])=0,0,30%)</f>
        <v>0.3</v>
      </c>
      <c r="DQ388" s="7">
        <f t="shared" si="1443"/>
        <v>0.3</v>
      </c>
      <c r="DR388" s="7">
        <f t="shared" si="1444"/>
        <v>0.3</v>
      </c>
      <c r="DS388" s="7">
        <f t="shared" si="1445"/>
        <v>0.3</v>
      </c>
      <c r="DT388" s="7">
        <f t="shared" si="1446"/>
        <v>0.3</v>
      </c>
      <c r="DU388" s="7">
        <f>IF(MIN(Data[[#This Row],[¿El agente adapta su comunicación al cliente?11]:[¿El agente utiliza el plural corporativo correctamente?14]])=0,0,30%)</f>
        <v>0.3</v>
      </c>
      <c r="DV388" s="7">
        <f t="shared" si="1447"/>
        <v>0.25</v>
      </c>
      <c r="DW388" s="7">
        <f t="shared" si="1448"/>
        <v>0.25</v>
      </c>
      <c r="DX388" s="7">
        <f t="shared" si="1449"/>
        <v>1</v>
      </c>
      <c r="DY388" s="7">
        <f t="shared" si="1450"/>
        <v>1</v>
      </c>
      <c r="DZ388" s="7">
        <f t="shared" si="1451"/>
        <v>1</v>
      </c>
      <c r="EA388" s="7">
        <f t="shared" si="1452"/>
        <v>1</v>
      </c>
      <c r="EB388" s="7">
        <f t="shared" si="1453"/>
        <v>1</v>
      </c>
      <c r="EC388" s="7">
        <f t="shared" si="1454"/>
        <v>1</v>
      </c>
      <c r="ED388" s="7">
        <f t="shared" si="1455"/>
        <v>1</v>
      </c>
      <c r="EE388" s="7">
        <f t="shared" si="1456"/>
        <v>1</v>
      </c>
      <c r="EF388" s="7">
        <f>IF(SUM(Data[[#This Row],[¿El agente presenta correctamente los beneficios del producto?23]:[¿El agente comunica beneficios emocionales al cliente?24]])=200%,100%,0%)</f>
        <v>1</v>
      </c>
      <c r="EG388" s="7">
        <f t="shared" si="1457"/>
        <v>1</v>
      </c>
      <c r="EH388" s="7">
        <f t="shared" si="1458"/>
        <v>1</v>
      </c>
      <c r="EI388" s="7">
        <f t="shared" si="1459"/>
        <v>1</v>
      </c>
      <c r="EJ388" s="7">
        <f t="shared" si="1460"/>
        <v>1</v>
      </c>
      <c r="EK388" s="7">
        <f t="shared" si="1461"/>
        <v>1</v>
      </c>
      <c r="EL388" s="7">
        <f>+Data[[#This Row],[¿El agente explica los términos y condiciones del servicio?28]]</f>
        <v>1</v>
      </c>
      <c r="EM388" s="7">
        <f t="shared" si="1462"/>
        <v>1</v>
      </c>
      <c r="EN388" s="7">
        <f>+Data[[#This Row],[¿El agente identifica correctamente la solicitud del cliente? 2]]</f>
        <v>1</v>
      </c>
      <c r="EO388" s="7">
        <f t="shared" si="1463"/>
        <v>1</v>
      </c>
      <c r="EP388" s="7">
        <f t="shared" si="1464"/>
        <v>1</v>
      </c>
      <c r="EQ388" s="7">
        <f t="shared" si="1465"/>
        <v>1</v>
      </c>
      <c r="ER388" s="7">
        <f t="shared" si="1466"/>
        <v>1</v>
      </c>
      <c r="ES388" s="7">
        <f t="shared" si="1467"/>
        <v>1</v>
      </c>
      <c r="ET388" s="7">
        <f t="shared" si="1468"/>
        <v>1</v>
      </c>
      <c r="EU388" s="7">
        <f t="shared" si="1469"/>
        <v>1</v>
      </c>
      <c r="EV388" s="7">
        <f t="shared" si="1470"/>
        <v>1</v>
      </c>
      <c r="EW388" s="7">
        <f t="shared" si="1471"/>
        <v>1</v>
      </c>
      <c r="EX388" s="7">
        <f t="shared" si="1472"/>
        <v>1</v>
      </c>
      <c r="EY388" s="7">
        <f t="shared" si="1473"/>
        <v>1</v>
      </c>
      <c r="EZ388" s="7">
        <f t="shared" si="1474"/>
        <v>1</v>
      </c>
      <c r="FA388" s="7">
        <f t="shared" si="1475"/>
        <v>1</v>
      </c>
      <c r="FB388" s="7">
        <f t="shared" si="1476"/>
        <v>1</v>
      </c>
      <c r="FC388" s="7">
        <f t="shared" si="1477"/>
        <v>1</v>
      </c>
      <c r="FD388" s="7">
        <f t="shared" si="1478"/>
        <v>1</v>
      </c>
      <c r="FE388" s="7">
        <f t="shared" si="1479"/>
        <v>1</v>
      </c>
      <c r="FF388" s="7">
        <f t="shared" si="1480"/>
        <v>1</v>
      </c>
      <c r="FG388" s="7">
        <f t="shared" si="1481"/>
        <v>1</v>
      </c>
      <c r="FH388" s="7">
        <f t="shared" si="1482"/>
        <v>1</v>
      </c>
      <c r="FI388" s="7">
        <f t="shared" si="1483"/>
        <v>1</v>
      </c>
      <c r="FJ388" s="7">
        <f t="shared" si="1484"/>
        <v>1</v>
      </c>
      <c r="FK388" s="7">
        <f t="shared" si="1485"/>
        <v>1</v>
      </c>
      <c r="FL388" s="7">
        <f>+Data[[#This Row],[¿El agente gestiona la oferta según la campaña vigente?48]]</f>
        <v>1</v>
      </c>
      <c r="FM388" s="7">
        <f t="shared" si="1486"/>
        <v>0</v>
      </c>
      <c r="FN388" s="7">
        <f t="shared" si="1487"/>
        <v>1</v>
      </c>
      <c r="FO388" s="7">
        <f t="shared" si="1488"/>
        <v>1</v>
      </c>
      <c r="FP388" s="7">
        <f t="shared" si="1489"/>
        <v>0</v>
      </c>
      <c r="FQ388" s="7">
        <f t="shared" si="1490"/>
        <v>1</v>
      </c>
      <c r="FR388" s="7">
        <f>+Data[[#This Row],[¿El agente registra correctamente todas las interacciones?52]]</f>
        <v>1</v>
      </c>
      <c r="FS388" s="7">
        <f t="shared" si="1491"/>
        <v>0</v>
      </c>
      <c r="FT388" s="7">
        <f t="shared" si="1492"/>
        <v>1</v>
      </c>
      <c r="FU388" s="7">
        <f>+Data[[#This Row],[¿El agente confirma la titularidad del cliente adecuadamente?53]]</f>
        <v>1</v>
      </c>
      <c r="FV388" s="242">
        <f t="shared" si="1493"/>
        <v>1</v>
      </c>
      <c r="FW388" s="242">
        <f t="shared" si="1494"/>
        <v>1</v>
      </c>
      <c r="FX388" s="7">
        <f t="shared" si="1495"/>
        <v>1</v>
      </c>
      <c r="FY388" s="242">
        <f t="shared" si="1496"/>
        <v>1</v>
      </c>
      <c r="FZ388" s="7">
        <f>+Data[[#This Row],[¿El agente evita compartir información sensible?56]]</f>
        <v>1</v>
      </c>
      <c r="GA388" s="7">
        <f t="shared" si="1497"/>
        <v>1</v>
      </c>
      <c r="GB388" s="7">
        <f t="shared" si="1498"/>
        <v>0.1</v>
      </c>
      <c r="GC388" s="7">
        <f t="shared" si="1499"/>
        <v>0.3</v>
      </c>
      <c r="GD388" s="234">
        <f t="shared" si="1500"/>
        <v>0</v>
      </c>
      <c r="GE388" s="234">
        <f t="shared" si="1501"/>
        <v>0.3</v>
      </c>
      <c r="GF388" s="7">
        <f t="shared" si="1502"/>
        <v>0.7</v>
      </c>
      <c r="GG388">
        <f>1</f>
        <v>1</v>
      </c>
      <c r="GH388">
        <f t="shared" si="1503"/>
        <v>1</v>
      </c>
      <c r="GI388" t="str">
        <f t="shared" si="1504"/>
        <v/>
      </c>
      <c r="GJ388" t="str">
        <f t="shared" si="1505"/>
        <v/>
      </c>
      <c r="GK388" t="str">
        <f t="shared" si="1506"/>
        <v/>
      </c>
      <c r="GN388" t="str">
        <f t="shared" si="1507"/>
        <v/>
      </c>
      <c r="GO388" t="str">
        <f t="shared" si="1508"/>
        <v/>
      </c>
      <c r="GP388" t="str">
        <f t="shared" si="1509"/>
        <v/>
      </c>
      <c r="GQ388" t="str">
        <f t="shared" si="1510"/>
        <v/>
      </c>
      <c r="GR388" t="str">
        <f t="shared" si="1511"/>
        <v/>
      </c>
      <c r="GS388" t="str">
        <f t="shared" si="1512"/>
        <v/>
      </c>
      <c r="GT388" t="str">
        <f t="shared" si="1513"/>
        <v/>
      </c>
      <c r="GU388" t="e">
        <f>IF(#REF!="No",#REF!,"")</f>
        <v>#REF!</v>
      </c>
      <c r="GV388" t="str">
        <f t="shared" si="1514"/>
        <v/>
      </c>
      <c r="GW388" t="str">
        <f t="shared" si="1515"/>
        <v/>
      </c>
      <c r="GX388" t="str">
        <f t="shared" si="1516"/>
        <v/>
      </c>
      <c r="GY388" t="str">
        <f t="shared" si="1517"/>
        <v/>
      </c>
      <c r="GZ388" t="str">
        <f t="shared" si="1518"/>
        <v/>
      </c>
      <c r="HA388" t="str">
        <f t="shared" si="1519"/>
        <v/>
      </c>
      <c r="HB388" t="str">
        <f t="shared" si="1520"/>
        <v/>
      </c>
      <c r="HC388" t="str">
        <f t="shared" si="1521"/>
        <v/>
      </c>
      <c r="HD388" t="str">
        <f t="shared" si="1522"/>
        <v/>
      </c>
      <c r="HE388" t="str">
        <f t="shared" si="1523"/>
        <v/>
      </c>
      <c r="HF388" t="str">
        <f t="shared" si="1524"/>
        <v/>
      </c>
      <c r="HG388" t="str">
        <f t="shared" si="1525"/>
        <v/>
      </c>
      <c r="HH388" t="str">
        <f t="shared" si="1526"/>
        <v/>
      </c>
      <c r="HI388" t="str">
        <f t="shared" si="1527"/>
        <v/>
      </c>
      <c r="HJ388" t="str">
        <f t="shared" si="1528"/>
        <v/>
      </c>
      <c r="HK388" t="str">
        <f t="shared" si="1529"/>
        <v/>
      </c>
      <c r="HL388" t="str">
        <f t="shared" si="1530"/>
        <v/>
      </c>
      <c r="HM388" t="str">
        <f t="shared" si="1531"/>
        <v/>
      </c>
      <c r="HN388" t="str">
        <f t="shared" si="1532"/>
        <v/>
      </c>
      <c r="HO388" t="str">
        <f t="shared" si="1533"/>
        <v/>
      </c>
      <c r="HP388" t="str">
        <f t="shared" si="1534"/>
        <v/>
      </c>
      <c r="HQ388" t="e">
        <f>IF(#REF!="No",#REF!,"")</f>
        <v>#REF!</v>
      </c>
      <c r="HR388" t="e">
        <f>IF(#REF!="No",#REF!,"")</f>
        <v>#REF!</v>
      </c>
      <c r="HS388" t="str">
        <f t="shared" si="1535"/>
        <v/>
      </c>
      <c r="HT388" t="str">
        <f t="shared" si="1536"/>
        <v/>
      </c>
      <c r="HU388" t="str">
        <f t="shared" si="1537"/>
        <v/>
      </c>
      <c r="HV388" t="str">
        <f t="shared" si="1538"/>
        <v/>
      </c>
      <c r="HW388" t="str">
        <f t="shared" si="1539"/>
        <v/>
      </c>
      <c r="HX388" t="str">
        <f t="shared" si="1540"/>
        <v/>
      </c>
      <c r="HY388" t="str">
        <f t="shared" si="1541"/>
        <v/>
      </c>
      <c r="HZ388" t="str">
        <f t="shared" si="1542"/>
        <v xml:space="preserve">¿El agente solicita coordenadas cuando es necesario? </v>
      </c>
      <c r="IA388" t="str">
        <f t="shared" si="1543"/>
        <v/>
      </c>
      <c r="IB388" t="str">
        <f t="shared" si="1544"/>
        <v/>
      </c>
      <c r="IC388" t="str">
        <f t="shared" si="1545"/>
        <v/>
      </c>
      <c r="ID388" t="str">
        <f t="shared" si="1546"/>
        <v/>
      </c>
      <c r="IE388" t="str">
        <f t="shared" si="1547"/>
        <v/>
      </c>
      <c r="IF388" t="str">
        <f t="shared" si="1548"/>
        <v/>
      </c>
      <c r="IG388" t="str">
        <f t="shared" si="1549"/>
        <v/>
      </c>
      <c r="IH388" t="str">
        <f>A388&amp;" "&amp;F388&amp;" "&amp;Data[[#This Row],[mes]]</f>
        <v>Emily Lisseth Forero Rivera Outbound jul-26</v>
      </c>
      <c r="II388">
        <f t="shared" si="1385"/>
        <v>1</v>
      </c>
      <c r="IJ388">
        <f t="shared" si="1550"/>
        <v>1</v>
      </c>
      <c r="IK388">
        <f>IF(Data[[#This Row],[Muestra Critica]]&gt;0,Data[[#This Row],[Muestra Critica]],"")</f>
        <v>1</v>
      </c>
      <c r="IL388">
        <f>IF(IK388="","",COUNTIF($IK$3:$IK804,IK388))</f>
        <v>397</v>
      </c>
      <c r="IM388">
        <f t="shared" si="1551"/>
        <v>0</v>
      </c>
      <c r="IN388" t="str">
        <f t="shared" ref="IN388:IN406" si="1552">TEXT(C388,"mmm-yy")</f>
        <v>jul-26</v>
      </c>
      <c r="IS388" t="str">
        <f ca="1">IFERROR(_xlfn.XLOOKUP(A:A,HC!B:B,HC!E:E,,0),0)</f>
        <v>&gt; 60 dias</v>
      </c>
    </row>
    <row r="389" spans="1:253" ht="15.5">
      <c r="A389" s="235" t="s">
        <v>339</v>
      </c>
      <c r="B389" s="235">
        <v>68360861</v>
      </c>
      <c r="C389" s="236">
        <v>46209</v>
      </c>
      <c r="D389" s="235" t="s">
        <v>449</v>
      </c>
      <c r="E389" s="205" t="s">
        <v>434</v>
      </c>
      <c r="F389" s="235" t="s">
        <v>32</v>
      </c>
      <c r="G389" s="235" t="s">
        <v>436</v>
      </c>
      <c r="H389" s="235" t="s">
        <v>530</v>
      </c>
      <c r="I389" s="237" t="s">
        <v>447</v>
      </c>
      <c r="J389" s="78" t="s">
        <v>33</v>
      </c>
      <c r="K389" s="78" t="s">
        <v>33</v>
      </c>
      <c r="L389" s="78" t="s">
        <v>33</v>
      </c>
      <c r="M389" s="78" t="s">
        <v>33</v>
      </c>
      <c r="N389" s="78" t="s">
        <v>33</v>
      </c>
      <c r="O389" s="78" t="s">
        <v>33</v>
      </c>
      <c r="P389" s="78" t="s">
        <v>33</v>
      </c>
      <c r="Q389" s="78" t="s">
        <v>33</v>
      </c>
      <c r="R389" s="78" t="s">
        <v>33</v>
      </c>
      <c r="S389" s="78" t="s">
        <v>33</v>
      </c>
      <c r="T389" s="78" t="s">
        <v>33</v>
      </c>
      <c r="U389" s="78" t="s">
        <v>33</v>
      </c>
      <c r="V389" s="78" t="s">
        <v>33</v>
      </c>
      <c r="W389" s="78" t="s">
        <v>33</v>
      </c>
      <c r="X389" s="78" t="s">
        <v>33</v>
      </c>
      <c r="Y389" t="s">
        <v>33</v>
      </c>
      <c r="Z389" t="s">
        <v>33</v>
      </c>
      <c r="AA389" t="s">
        <v>33</v>
      </c>
      <c r="AB389" t="s">
        <v>33</v>
      </c>
      <c r="AC389" t="s">
        <v>33</v>
      </c>
      <c r="AD389" t="s">
        <v>33</v>
      </c>
      <c r="AE389" t="s">
        <v>33</v>
      </c>
      <c r="AF389" t="s">
        <v>33</v>
      </c>
      <c r="AG389" t="s">
        <v>33</v>
      </c>
      <c r="AH389" t="s">
        <v>33</v>
      </c>
      <c r="AI389" t="s">
        <v>33</v>
      </c>
      <c r="AJ389" t="s">
        <v>33</v>
      </c>
      <c r="AK389" t="s">
        <v>33</v>
      </c>
      <c r="AL389" t="s">
        <v>33</v>
      </c>
      <c r="AM389" t="s">
        <v>33</v>
      </c>
      <c r="AN389" t="s">
        <v>33</v>
      </c>
      <c r="AO389" t="s">
        <v>33</v>
      </c>
      <c r="AP389" t="s">
        <v>33</v>
      </c>
      <c r="AQ389" s="169" t="s">
        <v>33</v>
      </c>
      <c r="AR389" t="s">
        <v>33</v>
      </c>
      <c r="AS389" t="s">
        <v>33</v>
      </c>
      <c r="AT389" t="s">
        <v>33</v>
      </c>
      <c r="AU389" t="s">
        <v>33</v>
      </c>
      <c r="AV389" t="s">
        <v>33</v>
      </c>
      <c r="AW389" t="s">
        <v>33</v>
      </c>
      <c r="AX389" t="s">
        <v>33</v>
      </c>
      <c r="AY389" t="s">
        <v>34</v>
      </c>
      <c r="AZ389" t="s">
        <v>33</v>
      </c>
      <c r="BA389" t="s">
        <v>33</v>
      </c>
      <c r="BB389" t="s">
        <v>33</v>
      </c>
      <c r="BC389" t="s">
        <v>33</v>
      </c>
      <c r="BD389" t="s">
        <v>33</v>
      </c>
      <c r="BE389" t="s">
        <v>33</v>
      </c>
      <c r="BF389" t="s">
        <v>33</v>
      </c>
      <c r="BH389" s="233" t="str">
        <f>Data[[#This Row],[Tipo de Muestra]]</f>
        <v>Critica</v>
      </c>
      <c r="BK389">
        <f t="shared" si="1386"/>
        <v>1</v>
      </c>
      <c r="BL389">
        <f t="shared" si="1387"/>
        <v>1</v>
      </c>
      <c r="BM389">
        <f t="shared" si="1388"/>
        <v>1</v>
      </c>
      <c r="BN389">
        <f t="shared" si="1389"/>
        <v>1</v>
      </c>
      <c r="BO389">
        <f t="shared" si="1390"/>
        <v>1</v>
      </c>
      <c r="BP389">
        <f t="shared" si="1391"/>
        <v>1</v>
      </c>
      <c r="BQ389">
        <f t="shared" si="1392"/>
        <v>1</v>
      </c>
      <c r="BR389">
        <f t="shared" si="1393"/>
        <v>1</v>
      </c>
      <c r="BS389">
        <f t="shared" si="1394"/>
        <v>1</v>
      </c>
      <c r="BT389">
        <f t="shared" si="1395"/>
        <v>1</v>
      </c>
      <c r="BU389">
        <f t="shared" si="1396"/>
        <v>1</v>
      </c>
      <c r="BV389">
        <f t="shared" si="1397"/>
        <v>1</v>
      </c>
      <c r="BW389">
        <f t="shared" si="1398"/>
        <v>1</v>
      </c>
      <c r="BX389">
        <f t="shared" si="1399"/>
        <v>1</v>
      </c>
      <c r="BY389">
        <f t="shared" si="1400"/>
        <v>1</v>
      </c>
      <c r="BZ389">
        <f t="shared" si="1401"/>
        <v>1</v>
      </c>
      <c r="CA389">
        <f t="shared" si="1402"/>
        <v>1</v>
      </c>
      <c r="CB389">
        <f t="shared" si="1403"/>
        <v>1</v>
      </c>
      <c r="CC389">
        <f t="shared" si="1404"/>
        <v>1</v>
      </c>
      <c r="CD389">
        <f t="shared" si="1405"/>
        <v>1</v>
      </c>
      <c r="CE389">
        <f t="shared" si="1406"/>
        <v>1</v>
      </c>
      <c r="CF389">
        <f t="shared" si="1407"/>
        <v>1</v>
      </c>
      <c r="CG389">
        <f t="shared" si="1408"/>
        <v>1</v>
      </c>
      <c r="CH389">
        <f t="shared" si="1409"/>
        <v>1</v>
      </c>
      <c r="CI389">
        <f t="shared" si="1410"/>
        <v>1</v>
      </c>
      <c r="CJ389">
        <f t="shared" si="1411"/>
        <v>1</v>
      </c>
      <c r="CK389">
        <f t="shared" si="1412"/>
        <v>1</v>
      </c>
      <c r="CL389">
        <f t="shared" si="1413"/>
        <v>1</v>
      </c>
      <c r="CM389">
        <f t="shared" si="1414"/>
        <v>1</v>
      </c>
      <c r="CN389">
        <f t="shared" si="1415"/>
        <v>1</v>
      </c>
      <c r="CO389">
        <f t="shared" si="1416"/>
        <v>1</v>
      </c>
      <c r="CP389">
        <f t="shared" si="1417"/>
        <v>1</v>
      </c>
      <c r="CQ389">
        <f t="shared" si="1418"/>
        <v>1</v>
      </c>
      <c r="CR389">
        <f t="shared" si="1419"/>
        <v>1</v>
      </c>
      <c r="CS389">
        <f t="shared" si="1420"/>
        <v>1</v>
      </c>
      <c r="CT389">
        <f t="shared" si="1421"/>
        <v>1</v>
      </c>
      <c r="CU389">
        <f t="shared" si="1422"/>
        <v>1</v>
      </c>
      <c r="CV389">
        <f t="shared" si="1423"/>
        <v>1</v>
      </c>
      <c r="CW389">
        <f t="shared" si="1424"/>
        <v>1</v>
      </c>
      <c r="CX389">
        <f t="shared" si="1425"/>
        <v>1</v>
      </c>
      <c r="CY389">
        <f t="shared" si="1426"/>
        <v>0</v>
      </c>
      <c r="CZ389">
        <f t="shared" si="1427"/>
        <v>1</v>
      </c>
      <c r="DA389">
        <f t="shared" si="1428"/>
        <v>1</v>
      </c>
      <c r="DB389">
        <f t="shared" si="1429"/>
        <v>1</v>
      </c>
      <c r="DC389">
        <f t="shared" si="1430"/>
        <v>1</v>
      </c>
      <c r="DD389">
        <f t="shared" si="1431"/>
        <v>1</v>
      </c>
      <c r="DE389">
        <f t="shared" si="1432"/>
        <v>1</v>
      </c>
      <c r="DF389">
        <f t="shared" si="1433"/>
        <v>1</v>
      </c>
      <c r="DG389">
        <f t="shared" si="1434"/>
        <v>1</v>
      </c>
      <c r="DH389" s="7">
        <f t="shared" si="1435"/>
        <v>0.15</v>
      </c>
      <c r="DI389" s="7">
        <f t="shared" si="1436"/>
        <v>0.15</v>
      </c>
      <c r="DJ389" s="7">
        <f t="shared" si="1437"/>
        <v>0.15</v>
      </c>
      <c r="DK389" s="7">
        <f t="shared" si="1438"/>
        <v>0.15</v>
      </c>
      <c r="DL389" s="7">
        <f t="shared" si="1439"/>
        <v>0.3</v>
      </c>
      <c r="DM389" s="7">
        <f t="shared" si="1440"/>
        <v>0.3</v>
      </c>
      <c r="DN389" s="7">
        <f t="shared" si="1441"/>
        <v>0.3</v>
      </c>
      <c r="DO389" s="7">
        <f t="shared" si="1442"/>
        <v>0.3</v>
      </c>
      <c r="DP389" s="7">
        <f>IF(MIN(Data[[#This Row],[¿El agente demuestra escucha activa durante la gestión?6]:[¿El agente parafrasea para confirmar entendimiento?9]])=0,0,30%)</f>
        <v>0.3</v>
      </c>
      <c r="DQ389" s="7">
        <f t="shared" si="1443"/>
        <v>0.3</v>
      </c>
      <c r="DR389" s="7">
        <f t="shared" si="1444"/>
        <v>0.3</v>
      </c>
      <c r="DS389" s="7">
        <f t="shared" si="1445"/>
        <v>0.3</v>
      </c>
      <c r="DT389" s="7">
        <f t="shared" si="1446"/>
        <v>0.3</v>
      </c>
      <c r="DU389" s="7">
        <f>IF(MIN(Data[[#This Row],[¿El agente adapta su comunicación al cliente?11]:[¿El agente utiliza el plural corporativo correctamente?14]])=0,0,30%)</f>
        <v>0.3</v>
      </c>
      <c r="DV389" s="7">
        <f t="shared" si="1447"/>
        <v>0.25</v>
      </c>
      <c r="DW389" s="7">
        <f t="shared" si="1448"/>
        <v>0.25</v>
      </c>
      <c r="DX389" s="7">
        <f t="shared" si="1449"/>
        <v>1</v>
      </c>
      <c r="DY389" s="7">
        <f t="shared" si="1450"/>
        <v>1</v>
      </c>
      <c r="DZ389" s="7">
        <f t="shared" si="1451"/>
        <v>1</v>
      </c>
      <c r="EA389" s="7">
        <f t="shared" si="1452"/>
        <v>1</v>
      </c>
      <c r="EB389" s="7">
        <f t="shared" si="1453"/>
        <v>1</v>
      </c>
      <c r="EC389" s="7">
        <f t="shared" si="1454"/>
        <v>1</v>
      </c>
      <c r="ED389" s="7">
        <f t="shared" si="1455"/>
        <v>1</v>
      </c>
      <c r="EE389" s="7">
        <f t="shared" si="1456"/>
        <v>1</v>
      </c>
      <c r="EF389" s="7">
        <f>IF(SUM(Data[[#This Row],[¿El agente presenta correctamente los beneficios del producto?23]:[¿El agente comunica beneficios emocionales al cliente?24]])=200%,100%,0%)</f>
        <v>1</v>
      </c>
      <c r="EG389" s="7">
        <f t="shared" si="1457"/>
        <v>1</v>
      </c>
      <c r="EH389" s="7">
        <f t="shared" si="1458"/>
        <v>1</v>
      </c>
      <c r="EI389" s="7">
        <f t="shared" si="1459"/>
        <v>1</v>
      </c>
      <c r="EJ389" s="7">
        <f t="shared" si="1460"/>
        <v>1</v>
      </c>
      <c r="EK389" s="7">
        <f t="shared" si="1461"/>
        <v>1</v>
      </c>
      <c r="EL389" s="7">
        <f>+Data[[#This Row],[¿El agente explica los términos y condiciones del servicio?28]]</f>
        <v>1</v>
      </c>
      <c r="EM389" s="7">
        <f t="shared" si="1462"/>
        <v>1</v>
      </c>
      <c r="EN389" s="7">
        <f>+Data[[#This Row],[¿El agente identifica correctamente la solicitud del cliente? 2]]</f>
        <v>1</v>
      </c>
      <c r="EO389" s="7">
        <f t="shared" si="1463"/>
        <v>1</v>
      </c>
      <c r="EP389" s="7">
        <f t="shared" si="1464"/>
        <v>1</v>
      </c>
      <c r="EQ389" s="7">
        <f t="shared" si="1465"/>
        <v>1</v>
      </c>
      <c r="ER389" s="7">
        <f t="shared" si="1466"/>
        <v>1</v>
      </c>
      <c r="ES389" s="7">
        <f t="shared" si="1467"/>
        <v>1</v>
      </c>
      <c r="ET389" s="7">
        <f t="shared" si="1468"/>
        <v>1</v>
      </c>
      <c r="EU389" s="7">
        <f t="shared" si="1469"/>
        <v>1</v>
      </c>
      <c r="EV389" s="7">
        <f t="shared" si="1470"/>
        <v>1</v>
      </c>
      <c r="EW389" s="7">
        <f t="shared" si="1471"/>
        <v>1</v>
      </c>
      <c r="EX389" s="7">
        <f t="shared" si="1472"/>
        <v>1</v>
      </c>
      <c r="EY389" s="7">
        <f t="shared" si="1473"/>
        <v>1</v>
      </c>
      <c r="EZ389" s="7">
        <f t="shared" si="1474"/>
        <v>1</v>
      </c>
      <c r="FA389" s="7">
        <f t="shared" si="1475"/>
        <v>1</v>
      </c>
      <c r="FB389" s="7">
        <f t="shared" si="1476"/>
        <v>1</v>
      </c>
      <c r="FC389" s="7">
        <f t="shared" si="1477"/>
        <v>1</v>
      </c>
      <c r="FD389" s="7">
        <f t="shared" si="1478"/>
        <v>1</v>
      </c>
      <c r="FE389" s="7">
        <f t="shared" si="1479"/>
        <v>1</v>
      </c>
      <c r="FF389" s="7">
        <f t="shared" si="1480"/>
        <v>1</v>
      </c>
      <c r="FG389" s="7">
        <f t="shared" si="1481"/>
        <v>1</v>
      </c>
      <c r="FH389" s="7">
        <f t="shared" si="1482"/>
        <v>1</v>
      </c>
      <c r="FI389" s="7">
        <f t="shared" si="1483"/>
        <v>1</v>
      </c>
      <c r="FJ389" s="7">
        <f t="shared" si="1484"/>
        <v>1</v>
      </c>
      <c r="FK389" s="7">
        <f t="shared" si="1485"/>
        <v>1</v>
      </c>
      <c r="FL389" s="7">
        <f>+Data[[#This Row],[¿El agente gestiona la oferta según la campaña vigente?48]]</f>
        <v>1</v>
      </c>
      <c r="FM389" s="7">
        <f t="shared" si="1486"/>
        <v>0</v>
      </c>
      <c r="FN389" s="7">
        <f t="shared" si="1487"/>
        <v>1</v>
      </c>
      <c r="FO389" s="7">
        <f t="shared" si="1488"/>
        <v>1</v>
      </c>
      <c r="FP389" s="7">
        <f t="shared" si="1489"/>
        <v>0</v>
      </c>
      <c r="FQ389" s="7">
        <f t="shared" si="1490"/>
        <v>1</v>
      </c>
      <c r="FR389" s="7">
        <f>+Data[[#This Row],[¿El agente registra correctamente todas las interacciones?52]]</f>
        <v>1</v>
      </c>
      <c r="FS389" s="7">
        <f t="shared" si="1491"/>
        <v>0</v>
      </c>
      <c r="FT389" s="7">
        <f t="shared" si="1492"/>
        <v>1</v>
      </c>
      <c r="FU389" s="7">
        <f>+Data[[#This Row],[¿El agente confirma la titularidad del cliente adecuadamente?53]]</f>
        <v>1</v>
      </c>
      <c r="FV389" s="242">
        <f t="shared" si="1493"/>
        <v>1</v>
      </c>
      <c r="FW389" s="242">
        <f t="shared" si="1494"/>
        <v>1</v>
      </c>
      <c r="FX389" s="7">
        <f t="shared" si="1495"/>
        <v>1</v>
      </c>
      <c r="FY389" s="242">
        <f t="shared" si="1496"/>
        <v>1</v>
      </c>
      <c r="FZ389" s="7">
        <f>+Data[[#This Row],[¿El agente evita compartir información sensible?56]]</f>
        <v>1</v>
      </c>
      <c r="GA389" s="7">
        <f t="shared" si="1497"/>
        <v>1</v>
      </c>
      <c r="GB389" s="7">
        <f t="shared" si="1498"/>
        <v>0.1</v>
      </c>
      <c r="GC389" s="7">
        <f t="shared" si="1499"/>
        <v>0.3</v>
      </c>
      <c r="GD389" s="234">
        <f t="shared" si="1500"/>
        <v>0</v>
      </c>
      <c r="GE389" s="234">
        <f t="shared" si="1501"/>
        <v>0.3</v>
      </c>
      <c r="GF389" s="7">
        <f t="shared" si="1502"/>
        <v>0.7</v>
      </c>
      <c r="GG389">
        <f>1</f>
        <v>1</v>
      </c>
      <c r="GH389">
        <f t="shared" si="1503"/>
        <v>1</v>
      </c>
      <c r="GI389" t="str">
        <f t="shared" si="1504"/>
        <v/>
      </c>
      <c r="GJ389" t="str">
        <f t="shared" si="1505"/>
        <v/>
      </c>
      <c r="GK389" t="str">
        <f t="shared" si="1506"/>
        <v/>
      </c>
      <c r="GN389" t="str">
        <f t="shared" si="1507"/>
        <v/>
      </c>
      <c r="GO389" t="str">
        <f t="shared" si="1508"/>
        <v/>
      </c>
      <c r="GP389" t="str">
        <f t="shared" si="1509"/>
        <v/>
      </c>
      <c r="GQ389" t="str">
        <f t="shared" si="1510"/>
        <v/>
      </c>
      <c r="GR389" t="str">
        <f t="shared" si="1511"/>
        <v/>
      </c>
      <c r="GS389" t="str">
        <f t="shared" si="1512"/>
        <v/>
      </c>
      <c r="GT389" t="str">
        <f t="shared" si="1513"/>
        <v/>
      </c>
      <c r="GU389" t="e">
        <f>IF(#REF!="No",#REF!,"")</f>
        <v>#REF!</v>
      </c>
      <c r="GV389" t="str">
        <f t="shared" si="1514"/>
        <v/>
      </c>
      <c r="GW389" t="str">
        <f t="shared" si="1515"/>
        <v/>
      </c>
      <c r="GX389" t="str">
        <f t="shared" si="1516"/>
        <v/>
      </c>
      <c r="GY389" t="str">
        <f t="shared" si="1517"/>
        <v/>
      </c>
      <c r="GZ389" t="str">
        <f t="shared" si="1518"/>
        <v/>
      </c>
      <c r="HA389" t="str">
        <f t="shared" si="1519"/>
        <v/>
      </c>
      <c r="HB389" t="str">
        <f t="shared" si="1520"/>
        <v/>
      </c>
      <c r="HC389" t="str">
        <f t="shared" si="1521"/>
        <v/>
      </c>
      <c r="HD389" t="str">
        <f t="shared" si="1522"/>
        <v/>
      </c>
      <c r="HE389" t="str">
        <f t="shared" si="1523"/>
        <v/>
      </c>
      <c r="HF389" t="str">
        <f t="shared" si="1524"/>
        <v/>
      </c>
      <c r="HG389" t="str">
        <f t="shared" si="1525"/>
        <v/>
      </c>
      <c r="HH389" t="str">
        <f t="shared" si="1526"/>
        <v/>
      </c>
      <c r="HI389" t="str">
        <f t="shared" si="1527"/>
        <v/>
      </c>
      <c r="HJ389" t="str">
        <f t="shared" si="1528"/>
        <v/>
      </c>
      <c r="HK389" t="str">
        <f t="shared" si="1529"/>
        <v/>
      </c>
      <c r="HL389" t="str">
        <f t="shared" si="1530"/>
        <v/>
      </c>
      <c r="HM389" t="str">
        <f t="shared" si="1531"/>
        <v/>
      </c>
      <c r="HN389" t="str">
        <f t="shared" si="1532"/>
        <v/>
      </c>
      <c r="HO389" t="str">
        <f t="shared" si="1533"/>
        <v/>
      </c>
      <c r="HP389" t="str">
        <f t="shared" si="1534"/>
        <v/>
      </c>
      <c r="HQ389" t="e">
        <f>IF(#REF!="No",#REF!,"")</f>
        <v>#REF!</v>
      </c>
      <c r="HR389" t="e">
        <f>IF(#REF!="No",#REF!,"")</f>
        <v>#REF!</v>
      </c>
      <c r="HS389" t="str">
        <f t="shared" si="1535"/>
        <v/>
      </c>
      <c r="HT389" t="str">
        <f t="shared" si="1536"/>
        <v/>
      </c>
      <c r="HU389" t="str">
        <f t="shared" si="1537"/>
        <v/>
      </c>
      <c r="HV389" t="str">
        <f t="shared" si="1538"/>
        <v/>
      </c>
      <c r="HW389" t="str">
        <f t="shared" si="1539"/>
        <v/>
      </c>
      <c r="HX389" t="str">
        <f t="shared" si="1540"/>
        <v/>
      </c>
      <c r="HY389" t="str">
        <f t="shared" si="1541"/>
        <v/>
      </c>
      <c r="HZ389" t="str">
        <f t="shared" si="1542"/>
        <v xml:space="preserve">¿El agente solicita coordenadas cuando es necesario? </v>
      </c>
      <c r="IA389" t="str">
        <f t="shared" si="1543"/>
        <v/>
      </c>
      <c r="IB389" t="str">
        <f t="shared" si="1544"/>
        <v/>
      </c>
      <c r="IC389" t="str">
        <f t="shared" si="1545"/>
        <v/>
      </c>
      <c r="ID389" t="str">
        <f t="shared" si="1546"/>
        <v/>
      </c>
      <c r="IE389" t="str">
        <f t="shared" si="1547"/>
        <v/>
      </c>
      <c r="IF389" t="str">
        <f t="shared" si="1548"/>
        <v/>
      </c>
      <c r="IG389" t="str">
        <f t="shared" si="1549"/>
        <v/>
      </c>
      <c r="IH389" t="str">
        <f>A389&amp;" "&amp;F389&amp;" "&amp;Data[[#This Row],[mes]]</f>
        <v>Yatzari Del Carmen Pimentel Rodriguez Outbound jul-26</v>
      </c>
      <c r="II389">
        <f t="shared" si="1385"/>
        <v>1</v>
      </c>
      <c r="IJ389">
        <f t="shared" si="1550"/>
        <v>1</v>
      </c>
      <c r="IK389">
        <f>IF(Data[[#This Row],[Muestra Critica]]&gt;0,Data[[#This Row],[Muestra Critica]],"")</f>
        <v>1</v>
      </c>
      <c r="IL389">
        <f>IF(IK389="","",COUNTIF($IK$3:$IK805,IK389))</f>
        <v>397</v>
      </c>
      <c r="IM389">
        <f t="shared" si="1551"/>
        <v>0</v>
      </c>
      <c r="IN389" t="str">
        <f t="shared" si="1552"/>
        <v>jul-26</v>
      </c>
      <c r="IS389" t="str">
        <f ca="1">IFERROR(_xlfn.XLOOKUP(A:A,HC!B:B,HC!E:E,,0),0)</f>
        <v>&gt; 60 dias</v>
      </c>
    </row>
    <row r="390" spans="1:253" ht="15.5">
      <c r="A390" s="235" t="s">
        <v>341</v>
      </c>
      <c r="B390" s="235">
        <v>69456511</v>
      </c>
      <c r="C390" s="236">
        <v>46209</v>
      </c>
      <c r="D390" s="235" t="s">
        <v>449</v>
      </c>
      <c r="E390" s="205" t="s">
        <v>434</v>
      </c>
      <c r="F390" s="235" t="s">
        <v>32</v>
      </c>
      <c r="G390" s="235" t="s">
        <v>436</v>
      </c>
      <c r="H390" s="235" t="s">
        <v>530</v>
      </c>
      <c r="I390" s="237" t="s">
        <v>447</v>
      </c>
      <c r="J390" s="78" t="s">
        <v>33</v>
      </c>
      <c r="K390" s="78" t="s">
        <v>33</v>
      </c>
      <c r="L390" s="78" t="s">
        <v>33</v>
      </c>
      <c r="M390" s="78" t="s">
        <v>33</v>
      </c>
      <c r="N390" s="78" t="s">
        <v>33</v>
      </c>
      <c r="O390" s="78" t="s">
        <v>33</v>
      </c>
      <c r="P390" s="78" t="s">
        <v>33</v>
      </c>
      <c r="Q390" s="78" t="s">
        <v>33</v>
      </c>
      <c r="R390" s="78" t="s">
        <v>33</v>
      </c>
      <c r="S390" s="78" t="s">
        <v>33</v>
      </c>
      <c r="T390" s="78" t="s">
        <v>33</v>
      </c>
      <c r="U390" s="78" t="s">
        <v>33</v>
      </c>
      <c r="V390" s="78" t="s">
        <v>33</v>
      </c>
      <c r="W390" s="78" t="s">
        <v>33</v>
      </c>
      <c r="X390" s="78" t="s">
        <v>33</v>
      </c>
      <c r="Y390" t="s">
        <v>33</v>
      </c>
      <c r="Z390" t="s">
        <v>33</v>
      </c>
      <c r="AA390" t="s">
        <v>33</v>
      </c>
      <c r="AB390" t="s">
        <v>33</v>
      </c>
      <c r="AC390" t="s">
        <v>33</v>
      </c>
      <c r="AD390" t="s">
        <v>33</v>
      </c>
      <c r="AE390" t="s">
        <v>33</v>
      </c>
      <c r="AF390" t="s">
        <v>33</v>
      </c>
      <c r="AG390" t="s">
        <v>33</v>
      </c>
      <c r="AH390" t="s">
        <v>33</v>
      </c>
      <c r="AI390" t="s">
        <v>33</v>
      </c>
      <c r="AJ390" t="s">
        <v>33</v>
      </c>
      <c r="AK390" t="s">
        <v>33</v>
      </c>
      <c r="AL390" t="s">
        <v>33</v>
      </c>
      <c r="AM390" t="s">
        <v>33</v>
      </c>
      <c r="AN390" t="s">
        <v>33</v>
      </c>
      <c r="AO390" t="s">
        <v>33</v>
      </c>
      <c r="AP390" t="s">
        <v>33</v>
      </c>
      <c r="AQ390" s="169" t="s">
        <v>33</v>
      </c>
      <c r="AR390" t="s">
        <v>34</v>
      </c>
      <c r="AS390" t="s">
        <v>34</v>
      </c>
      <c r="AT390" t="s">
        <v>33</v>
      </c>
      <c r="AU390" t="s">
        <v>33</v>
      </c>
      <c r="AV390" t="s">
        <v>33</v>
      </c>
      <c r="AW390" t="s">
        <v>34</v>
      </c>
      <c r="AX390" t="s">
        <v>33</v>
      </c>
      <c r="AY390" t="s">
        <v>33</v>
      </c>
      <c r="AZ390" t="s">
        <v>33</v>
      </c>
      <c r="BA390" t="s">
        <v>33</v>
      </c>
      <c r="BB390" t="s">
        <v>33</v>
      </c>
      <c r="BC390" t="s">
        <v>33</v>
      </c>
      <c r="BD390" t="s">
        <v>33</v>
      </c>
      <c r="BE390" t="s">
        <v>33</v>
      </c>
      <c r="BF390" t="s">
        <v>33</v>
      </c>
      <c r="BH390" s="233" t="str">
        <f>Data[[#This Row],[Tipo de Muestra]]</f>
        <v>Critica</v>
      </c>
      <c r="BK390">
        <f t="shared" si="1386"/>
        <v>1</v>
      </c>
      <c r="BL390">
        <f t="shared" si="1387"/>
        <v>1</v>
      </c>
      <c r="BM390">
        <f t="shared" si="1388"/>
        <v>1</v>
      </c>
      <c r="BN390">
        <f t="shared" si="1389"/>
        <v>1</v>
      </c>
      <c r="BO390">
        <f t="shared" si="1390"/>
        <v>1</v>
      </c>
      <c r="BP390">
        <f t="shared" si="1391"/>
        <v>1</v>
      </c>
      <c r="BQ390">
        <f t="shared" si="1392"/>
        <v>1</v>
      </c>
      <c r="BR390">
        <f t="shared" si="1393"/>
        <v>1</v>
      </c>
      <c r="BS390">
        <f t="shared" si="1394"/>
        <v>1</v>
      </c>
      <c r="BT390">
        <f t="shared" si="1395"/>
        <v>1</v>
      </c>
      <c r="BU390">
        <f t="shared" si="1396"/>
        <v>1</v>
      </c>
      <c r="BV390">
        <f t="shared" si="1397"/>
        <v>1</v>
      </c>
      <c r="BW390">
        <f t="shared" si="1398"/>
        <v>1</v>
      </c>
      <c r="BX390">
        <f t="shared" si="1399"/>
        <v>1</v>
      </c>
      <c r="BY390">
        <f t="shared" si="1400"/>
        <v>1</v>
      </c>
      <c r="BZ390">
        <f t="shared" si="1401"/>
        <v>1</v>
      </c>
      <c r="CA390">
        <f t="shared" si="1402"/>
        <v>1</v>
      </c>
      <c r="CB390">
        <f t="shared" si="1403"/>
        <v>1</v>
      </c>
      <c r="CC390">
        <f t="shared" si="1404"/>
        <v>1</v>
      </c>
      <c r="CD390">
        <f t="shared" si="1405"/>
        <v>1</v>
      </c>
      <c r="CE390">
        <f t="shared" si="1406"/>
        <v>1</v>
      </c>
      <c r="CF390">
        <f t="shared" si="1407"/>
        <v>1</v>
      </c>
      <c r="CG390">
        <f t="shared" si="1408"/>
        <v>1</v>
      </c>
      <c r="CH390">
        <f t="shared" si="1409"/>
        <v>1</v>
      </c>
      <c r="CI390">
        <f t="shared" si="1410"/>
        <v>1</v>
      </c>
      <c r="CJ390">
        <f t="shared" si="1411"/>
        <v>1</v>
      </c>
      <c r="CK390">
        <f t="shared" si="1412"/>
        <v>1</v>
      </c>
      <c r="CL390">
        <f t="shared" si="1413"/>
        <v>1</v>
      </c>
      <c r="CM390">
        <f t="shared" si="1414"/>
        <v>1</v>
      </c>
      <c r="CN390">
        <f t="shared" si="1415"/>
        <v>1</v>
      </c>
      <c r="CO390">
        <f t="shared" si="1416"/>
        <v>1</v>
      </c>
      <c r="CP390">
        <f t="shared" si="1417"/>
        <v>1</v>
      </c>
      <c r="CQ390">
        <f t="shared" si="1418"/>
        <v>1</v>
      </c>
      <c r="CR390">
        <f t="shared" si="1419"/>
        <v>0</v>
      </c>
      <c r="CS390">
        <f t="shared" si="1420"/>
        <v>0</v>
      </c>
      <c r="CT390">
        <f t="shared" si="1421"/>
        <v>1</v>
      </c>
      <c r="CU390">
        <f t="shared" si="1422"/>
        <v>1</v>
      </c>
      <c r="CV390">
        <f t="shared" si="1423"/>
        <v>1</v>
      </c>
      <c r="CW390">
        <f t="shared" si="1424"/>
        <v>0</v>
      </c>
      <c r="CX390">
        <f t="shared" si="1425"/>
        <v>1</v>
      </c>
      <c r="CY390">
        <f t="shared" si="1426"/>
        <v>1</v>
      </c>
      <c r="CZ390">
        <f t="shared" si="1427"/>
        <v>1</v>
      </c>
      <c r="DA390">
        <f t="shared" si="1428"/>
        <v>1</v>
      </c>
      <c r="DB390">
        <f t="shared" si="1429"/>
        <v>1</v>
      </c>
      <c r="DC390">
        <f t="shared" si="1430"/>
        <v>1</v>
      </c>
      <c r="DD390">
        <f t="shared" si="1431"/>
        <v>1</v>
      </c>
      <c r="DE390">
        <f t="shared" si="1432"/>
        <v>1</v>
      </c>
      <c r="DF390">
        <f t="shared" si="1433"/>
        <v>1</v>
      </c>
      <c r="DG390">
        <f t="shared" si="1434"/>
        <v>1</v>
      </c>
      <c r="DH390" s="7">
        <f t="shared" si="1435"/>
        <v>0.15</v>
      </c>
      <c r="DI390" s="7">
        <f t="shared" si="1436"/>
        <v>0.15</v>
      </c>
      <c r="DJ390" s="7">
        <f t="shared" si="1437"/>
        <v>0.15</v>
      </c>
      <c r="DK390" s="7">
        <f t="shared" si="1438"/>
        <v>0.15</v>
      </c>
      <c r="DL390" s="7">
        <f t="shared" si="1439"/>
        <v>0.3</v>
      </c>
      <c r="DM390" s="7">
        <f t="shared" si="1440"/>
        <v>0.3</v>
      </c>
      <c r="DN390" s="7">
        <f t="shared" si="1441"/>
        <v>0.3</v>
      </c>
      <c r="DO390" s="7">
        <f t="shared" si="1442"/>
        <v>0.3</v>
      </c>
      <c r="DP390" s="7">
        <f>IF(MIN(Data[[#This Row],[¿El agente demuestra escucha activa durante la gestión?6]:[¿El agente parafrasea para confirmar entendimiento?9]])=0,0,30%)</f>
        <v>0.3</v>
      </c>
      <c r="DQ390" s="7">
        <f t="shared" si="1443"/>
        <v>0.3</v>
      </c>
      <c r="DR390" s="7">
        <f t="shared" si="1444"/>
        <v>0.3</v>
      </c>
      <c r="DS390" s="7">
        <f t="shared" si="1445"/>
        <v>0.3</v>
      </c>
      <c r="DT390" s="7">
        <f t="shared" si="1446"/>
        <v>0.3</v>
      </c>
      <c r="DU390" s="7">
        <f>IF(MIN(Data[[#This Row],[¿El agente adapta su comunicación al cliente?11]:[¿El agente utiliza el plural corporativo correctamente?14]])=0,0,30%)</f>
        <v>0.3</v>
      </c>
      <c r="DV390" s="7">
        <f t="shared" si="1447"/>
        <v>0.25</v>
      </c>
      <c r="DW390" s="7">
        <f t="shared" si="1448"/>
        <v>0.25</v>
      </c>
      <c r="DX390" s="7">
        <f t="shared" si="1449"/>
        <v>1</v>
      </c>
      <c r="DY390" s="7">
        <f t="shared" si="1450"/>
        <v>1</v>
      </c>
      <c r="DZ390" s="7">
        <f t="shared" si="1451"/>
        <v>1</v>
      </c>
      <c r="EA390" s="7">
        <f t="shared" si="1452"/>
        <v>1</v>
      </c>
      <c r="EB390" s="7">
        <f t="shared" si="1453"/>
        <v>1</v>
      </c>
      <c r="EC390" s="7">
        <f t="shared" si="1454"/>
        <v>1</v>
      </c>
      <c r="ED390" s="7">
        <f t="shared" si="1455"/>
        <v>1</v>
      </c>
      <c r="EE390" s="7">
        <f t="shared" si="1456"/>
        <v>1</v>
      </c>
      <c r="EF390" s="7">
        <f>IF(SUM(Data[[#This Row],[¿El agente presenta correctamente los beneficios del producto?23]:[¿El agente comunica beneficios emocionales al cliente?24]])=200%,100%,0%)</f>
        <v>1</v>
      </c>
      <c r="EG390" s="7">
        <f t="shared" si="1457"/>
        <v>1</v>
      </c>
      <c r="EH390" s="7">
        <f t="shared" si="1458"/>
        <v>1</v>
      </c>
      <c r="EI390" s="7">
        <f t="shared" si="1459"/>
        <v>1</v>
      </c>
      <c r="EJ390" s="7">
        <f t="shared" si="1460"/>
        <v>1</v>
      </c>
      <c r="EK390" s="7">
        <f t="shared" si="1461"/>
        <v>1</v>
      </c>
      <c r="EL390" s="7">
        <f>+Data[[#This Row],[¿El agente explica los términos y condiciones del servicio?28]]</f>
        <v>1</v>
      </c>
      <c r="EM390" s="7">
        <f t="shared" si="1462"/>
        <v>1</v>
      </c>
      <c r="EN390" s="7">
        <f>+Data[[#This Row],[¿El agente identifica correctamente la solicitud del cliente? 2]]</f>
        <v>1</v>
      </c>
      <c r="EO390" s="7">
        <f t="shared" si="1463"/>
        <v>1</v>
      </c>
      <c r="EP390" s="7">
        <f t="shared" si="1464"/>
        <v>1</v>
      </c>
      <c r="EQ390" s="7">
        <f t="shared" si="1465"/>
        <v>1</v>
      </c>
      <c r="ER390" s="7">
        <f t="shared" si="1466"/>
        <v>1</v>
      </c>
      <c r="ES390" s="7">
        <f t="shared" si="1467"/>
        <v>1</v>
      </c>
      <c r="ET390" s="7">
        <f t="shared" si="1468"/>
        <v>1</v>
      </c>
      <c r="EU390" s="7">
        <f t="shared" si="1469"/>
        <v>1</v>
      </c>
      <c r="EV390" s="7">
        <f t="shared" si="1470"/>
        <v>1</v>
      </c>
      <c r="EW390" s="7">
        <f t="shared" si="1471"/>
        <v>1</v>
      </c>
      <c r="EX390" s="7">
        <f t="shared" si="1472"/>
        <v>1</v>
      </c>
      <c r="EY390" s="7">
        <f t="shared" si="1473"/>
        <v>1</v>
      </c>
      <c r="EZ390" s="7">
        <f t="shared" si="1474"/>
        <v>1</v>
      </c>
      <c r="FA390" s="7">
        <f t="shared" si="1475"/>
        <v>0</v>
      </c>
      <c r="FB390" s="7">
        <f t="shared" si="1476"/>
        <v>0</v>
      </c>
      <c r="FC390" s="7">
        <f t="shared" si="1477"/>
        <v>0</v>
      </c>
      <c r="FD390" s="7">
        <f t="shared" si="1478"/>
        <v>0</v>
      </c>
      <c r="FE390" s="7">
        <f t="shared" si="1479"/>
        <v>0</v>
      </c>
      <c r="FF390" s="7">
        <f t="shared" si="1480"/>
        <v>1</v>
      </c>
      <c r="FG390" s="7">
        <f t="shared" si="1481"/>
        <v>1</v>
      </c>
      <c r="FH390" s="7">
        <f t="shared" si="1482"/>
        <v>1</v>
      </c>
      <c r="FI390" s="7">
        <f t="shared" si="1483"/>
        <v>0</v>
      </c>
      <c r="FJ390" s="7">
        <f t="shared" si="1484"/>
        <v>0</v>
      </c>
      <c r="FK390" s="7">
        <f t="shared" si="1485"/>
        <v>1</v>
      </c>
      <c r="FL390" s="7">
        <f>+Data[[#This Row],[¿El agente gestiona la oferta según la campaña vigente?48]]</f>
        <v>1</v>
      </c>
      <c r="FM390" s="7">
        <f t="shared" si="1486"/>
        <v>1</v>
      </c>
      <c r="FN390" s="7">
        <f t="shared" si="1487"/>
        <v>1</v>
      </c>
      <c r="FO390" s="7">
        <f t="shared" si="1488"/>
        <v>1</v>
      </c>
      <c r="FP390" s="7">
        <f t="shared" si="1489"/>
        <v>1</v>
      </c>
      <c r="FQ390" s="7">
        <f t="shared" si="1490"/>
        <v>1</v>
      </c>
      <c r="FR390" s="7">
        <f>+Data[[#This Row],[¿El agente registra correctamente todas las interacciones?52]]</f>
        <v>1</v>
      </c>
      <c r="FS390" s="7">
        <f t="shared" si="1491"/>
        <v>0</v>
      </c>
      <c r="FT390" s="7">
        <f t="shared" si="1492"/>
        <v>1</v>
      </c>
      <c r="FU390" s="7">
        <f>+Data[[#This Row],[¿El agente confirma la titularidad del cliente adecuadamente?53]]</f>
        <v>1</v>
      </c>
      <c r="FV390" s="242">
        <f t="shared" si="1493"/>
        <v>1</v>
      </c>
      <c r="FW390" s="242">
        <f t="shared" si="1494"/>
        <v>1</v>
      </c>
      <c r="FX390" s="7">
        <f t="shared" si="1495"/>
        <v>1</v>
      </c>
      <c r="FY390" s="242">
        <f t="shared" si="1496"/>
        <v>1</v>
      </c>
      <c r="FZ390" s="7">
        <f>+Data[[#This Row],[¿El agente evita compartir información sensible?56]]</f>
        <v>1</v>
      </c>
      <c r="GA390" s="7">
        <f t="shared" si="1497"/>
        <v>1</v>
      </c>
      <c r="GB390" s="7">
        <f t="shared" si="1498"/>
        <v>0.1</v>
      </c>
      <c r="GC390" s="7">
        <f t="shared" si="1499"/>
        <v>0</v>
      </c>
      <c r="GD390" s="234">
        <f t="shared" si="1500"/>
        <v>0</v>
      </c>
      <c r="GE390" s="234">
        <f t="shared" si="1501"/>
        <v>0.3</v>
      </c>
      <c r="GF390" s="7">
        <f t="shared" si="1502"/>
        <v>0.4</v>
      </c>
      <c r="GG390">
        <f>1</f>
        <v>1</v>
      </c>
      <c r="GH390">
        <f t="shared" si="1503"/>
        <v>1</v>
      </c>
      <c r="GI390" t="str">
        <f t="shared" si="1504"/>
        <v/>
      </c>
      <c r="GJ390" t="str">
        <f t="shared" si="1505"/>
        <v/>
      </c>
      <c r="GK390" t="str">
        <f t="shared" si="1506"/>
        <v/>
      </c>
      <c r="GN390" t="str">
        <f t="shared" si="1507"/>
        <v/>
      </c>
      <c r="GO390" t="str">
        <f t="shared" si="1508"/>
        <v/>
      </c>
      <c r="GP390" t="str">
        <f t="shared" si="1509"/>
        <v/>
      </c>
      <c r="GQ390" t="str">
        <f t="shared" si="1510"/>
        <v/>
      </c>
      <c r="GR390" t="str">
        <f t="shared" si="1511"/>
        <v/>
      </c>
      <c r="GS390" t="str">
        <f t="shared" si="1512"/>
        <v/>
      </c>
      <c r="GT390" t="str">
        <f t="shared" si="1513"/>
        <v/>
      </c>
      <c r="GU390" t="e">
        <f>IF(#REF!="No",#REF!,"")</f>
        <v>#REF!</v>
      </c>
      <c r="GV390" t="str">
        <f t="shared" si="1514"/>
        <v/>
      </c>
      <c r="GW390" t="str">
        <f t="shared" si="1515"/>
        <v/>
      </c>
      <c r="GX390" t="str">
        <f t="shared" si="1516"/>
        <v/>
      </c>
      <c r="GY390" t="str">
        <f t="shared" si="1517"/>
        <v/>
      </c>
      <c r="GZ390" t="str">
        <f t="shared" si="1518"/>
        <v/>
      </c>
      <c r="HA390" t="str">
        <f t="shared" si="1519"/>
        <v/>
      </c>
      <c r="HB390" t="str">
        <f t="shared" si="1520"/>
        <v/>
      </c>
      <c r="HC390" t="str">
        <f t="shared" si="1521"/>
        <v/>
      </c>
      <c r="HD390" t="str">
        <f t="shared" si="1522"/>
        <v/>
      </c>
      <c r="HE390" t="str">
        <f t="shared" si="1523"/>
        <v/>
      </c>
      <c r="HF390" t="str">
        <f t="shared" si="1524"/>
        <v/>
      </c>
      <c r="HG390" t="str">
        <f t="shared" si="1525"/>
        <v/>
      </c>
      <c r="HH390" t="str">
        <f t="shared" si="1526"/>
        <v/>
      </c>
      <c r="HI390" t="str">
        <f t="shared" si="1527"/>
        <v/>
      </c>
      <c r="HJ390" t="str">
        <f t="shared" si="1528"/>
        <v/>
      </c>
      <c r="HK390" t="str">
        <f t="shared" si="1529"/>
        <v/>
      </c>
      <c r="HL390" t="str">
        <f t="shared" si="1530"/>
        <v/>
      </c>
      <c r="HM390" t="str">
        <f t="shared" si="1531"/>
        <v/>
      </c>
      <c r="HN390" t="str">
        <f t="shared" si="1532"/>
        <v/>
      </c>
      <c r="HO390" t="str">
        <f t="shared" si="1533"/>
        <v/>
      </c>
      <c r="HP390" t="str">
        <f t="shared" si="1534"/>
        <v/>
      </c>
      <c r="HQ390" t="e">
        <f>IF(#REF!="No",#REF!,"")</f>
        <v>#REF!</v>
      </c>
      <c r="HR390" t="e">
        <f>IF(#REF!="No",#REF!,"")</f>
        <v>#REF!</v>
      </c>
      <c r="HS390" t="str">
        <f t="shared" si="1535"/>
        <v xml:space="preserve">¿El agente ofrece adecuadamente un producto adicional? </v>
      </c>
      <c r="HT390" t="str">
        <f t="shared" si="1536"/>
        <v xml:space="preserve">¿El agente realiza venta cruzada cuando corresponde? </v>
      </c>
      <c r="HU390" t="str">
        <f t="shared" si="1537"/>
        <v/>
      </c>
      <c r="HV390" t="str">
        <f t="shared" si="1538"/>
        <v/>
      </c>
      <c r="HW390" t="str">
        <f t="shared" si="1539"/>
        <v/>
      </c>
      <c r="HX390" t="str">
        <f t="shared" si="1540"/>
        <v xml:space="preserve">¿El agente maneja correctamente las objeciones del cliente? </v>
      </c>
      <c r="HY390" t="str">
        <f t="shared" si="1541"/>
        <v/>
      </c>
      <c r="HZ390" t="str">
        <f t="shared" si="1542"/>
        <v/>
      </c>
      <c r="IA390" t="str">
        <f t="shared" si="1543"/>
        <v/>
      </c>
      <c r="IB390" t="str">
        <f t="shared" si="1544"/>
        <v/>
      </c>
      <c r="IC390" t="str">
        <f t="shared" si="1545"/>
        <v/>
      </c>
      <c r="ID390" t="str">
        <f t="shared" si="1546"/>
        <v/>
      </c>
      <c r="IE390" t="str">
        <f t="shared" si="1547"/>
        <v/>
      </c>
      <c r="IF390" t="str">
        <f t="shared" si="1548"/>
        <v/>
      </c>
      <c r="IG390" t="str">
        <f t="shared" si="1549"/>
        <v/>
      </c>
      <c r="IH390" t="str">
        <f>A390&amp;" "&amp;F390&amp;" "&amp;Data[[#This Row],[mes]]</f>
        <v>Roderick Dario Tack Urriola Outbound jul-26</v>
      </c>
      <c r="II390">
        <f t="shared" si="1385"/>
        <v>1</v>
      </c>
      <c r="IJ390">
        <f t="shared" si="1550"/>
        <v>1</v>
      </c>
      <c r="IK390">
        <f>IF(Data[[#This Row],[Muestra Critica]]&gt;0,Data[[#This Row],[Muestra Critica]],"")</f>
        <v>1</v>
      </c>
      <c r="IL390">
        <f>IF(IK390="","",COUNTIF($IK$3:$IK806,IK390))</f>
        <v>397</v>
      </c>
      <c r="IM390">
        <f t="shared" si="1551"/>
        <v>0</v>
      </c>
      <c r="IN390" t="str">
        <f t="shared" si="1552"/>
        <v>jul-26</v>
      </c>
      <c r="IS390" t="str">
        <f ca="1">IFERROR(_xlfn.XLOOKUP(A:A,HC!B:B,HC!E:E,,0),0)</f>
        <v>&gt; 60 dias</v>
      </c>
    </row>
    <row r="391" spans="1:253" ht="15.5">
      <c r="A391" s="235" t="s">
        <v>342</v>
      </c>
      <c r="B391" s="235">
        <v>63112539</v>
      </c>
      <c r="C391" s="236">
        <v>46209</v>
      </c>
      <c r="D391" s="235" t="s">
        <v>449</v>
      </c>
      <c r="E391" s="205" t="s">
        <v>434</v>
      </c>
      <c r="F391" s="235" t="s">
        <v>32</v>
      </c>
      <c r="G391" s="235" t="s">
        <v>436</v>
      </c>
      <c r="H391" s="235" t="s">
        <v>530</v>
      </c>
      <c r="I391" s="237" t="s">
        <v>447</v>
      </c>
      <c r="J391" s="78" t="s">
        <v>33</v>
      </c>
      <c r="K391" s="78" t="s">
        <v>33</v>
      </c>
      <c r="L391" s="78" t="s">
        <v>33</v>
      </c>
      <c r="M391" s="78" t="s">
        <v>33</v>
      </c>
      <c r="N391" s="78" t="s">
        <v>33</v>
      </c>
      <c r="O391" s="78" t="s">
        <v>33</v>
      </c>
      <c r="P391" s="78" t="s">
        <v>33</v>
      </c>
      <c r="Q391" s="78" t="s">
        <v>33</v>
      </c>
      <c r="R391" s="78" t="s">
        <v>33</v>
      </c>
      <c r="S391" s="78" t="s">
        <v>33</v>
      </c>
      <c r="T391" s="78" t="s">
        <v>33</v>
      </c>
      <c r="U391" s="78" t="s">
        <v>33</v>
      </c>
      <c r="V391" s="78" t="s">
        <v>33</v>
      </c>
      <c r="W391" s="78" t="s">
        <v>33</v>
      </c>
      <c r="X391" s="78" t="s">
        <v>33</v>
      </c>
      <c r="Y391" t="s">
        <v>33</v>
      </c>
      <c r="Z391" t="s">
        <v>33</v>
      </c>
      <c r="AA391" t="s">
        <v>33</v>
      </c>
      <c r="AB391" t="s">
        <v>33</v>
      </c>
      <c r="AC391" t="s">
        <v>33</v>
      </c>
      <c r="AD391" t="s">
        <v>33</v>
      </c>
      <c r="AE391" t="s">
        <v>33</v>
      </c>
      <c r="AF391" t="s">
        <v>33</v>
      </c>
      <c r="AG391" t="s">
        <v>33</v>
      </c>
      <c r="AH391" t="s">
        <v>33</v>
      </c>
      <c r="AI391" t="s">
        <v>33</v>
      </c>
      <c r="AJ391" t="s">
        <v>34</v>
      </c>
      <c r="AK391" t="s">
        <v>33</v>
      </c>
      <c r="AL391" t="s">
        <v>33</v>
      </c>
      <c r="AM391" t="s">
        <v>33</v>
      </c>
      <c r="AN391" t="s">
        <v>33</v>
      </c>
      <c r="AO391" t="s">
        <v>33</v>
      </c>
      <c r="AP391" t="s">
        <v>33</v>
      </c>
      <c r="AQ391" s="169" t="s">
        <v>33</v>
      </c>
      <c r="AR391" t="s">
        <v>33</v>
      </c>
      <c r="AS391" t="s">
        <v>33</v>
      </c>
      <c r="AT391" t="s">
        <v>33</v>
      </c>
      <c r="AU391" t="s">
        <v>33</v>
      </c>
      <c r="AV391" t="s">
        <v>33</v>
      </c>
      <c r="AW391" t="s">
        <v>34</v>
      </c>
      <c r="AX391" t="s">
        <v>33</v>
      </c>
      <c r="AY391" t="s">
        <v>33</v>
      </c>
      <c r="AZ391" t="s">
        <v>33</v>
      </c>
      <c r="BA391" t="s">
        <v>33</v>
      </c>
      <c r="BB391" t="s">
        <v>33</v>
      </c>
      <c r="BC391" t="s">
        <v>33</v>
      </c>
      <c r="BD391" t="s">
        <v>33</v>
      </c>
      <c r="BE391" t="s">
        <v>33</v>
      </c>
      <c r="BF391" t="s">
        <v>33</v>
      </c>
      <c r="BH391" s="233" t="str">
        <f>Data[[#This Row],[Tipo de Muestra]]</f>
        <v>Critica</v>
      </c>
      <c r="BK391">
        <f t="shared" si="1386"/>
        <v>1</v>
      </c>
      <c r="BL391">
        <f t="shared" si="1387"/>
        <v>1</v>
      </c>
      <c r="BM391">
        <f t="shared" si="1388"/>
        <v>1</v>
      </c>
      <c r="BN391">
        <f t="shared" si="1389"/>
        <v>1</v>
      </c>
      <c r="BO391">
        <f t="shared" si="1390"/>
        <v>1</v>
      </c>
      <c r="BP391">
        <f t="shared" si="1391"/>
        <v>1</v>
      </c>
      <c r="BQ391">
        <f t="shared" si="1392"/>
        <v>1</v>
      </c>
      <c r="BR391">
        <f t="shared" si="1393"/>
        <v>1</v>
      </c>
      <c r="BS391">
        <f t="shared" si="1394"/>
        <v>1</v>
      </c>
      <c r="BT391">
        <f t="shared" si="1395"/>
        <v>1</v>
      </c>
      <c r="BU391">
        <f t="shared" si="1396"/>
        <v>1</v>
      </c>
      <c r="BV391">
        <f t="shared" si="1397"/>
        <v>1</v>
      </c>
      <c r="BW391">
        <f t="shared" si="1398"/>
        <v>1</v>
      </c>
      <c r="BX391">
        <f t="shared" si="1399"/>
        <v>1</v>
      </c>
      <c r="BY391">
        <f t="shared" si="1400"/>
        <v>1</v>
      </c>
      <c r="BZ391">
        <f t="shared" si="1401"/>
        <v>1</v>
      </c>
      <c r="CA391">
        <f t="shared" si="1402"/>
        <v>1</v>
      </c>
      <c r="CB391">
        <f t="shared" si="1403"/>
        <v>1</v>
      </c>
      <c r="CC391">
        <f t="shared" si="1404"/>
        <v>1</v>
      </c>
      <c r="CD391">
        <f t="shared" si="1405"/>
        <v>1</v>
      </c>
      <c r="CE391">
        <f t="shared" si="1406"/>
        <v>1</v>
      </c>
      <c r="CF391">
        <f t="shared" si="1407"/>
        <v>1</v>
      </c>
      <c r="CG391">
        <f t="shared" si="1408"/>
        <v>1</v>
      </c>
      <c r="CH391">
        <f t="shared" si="1409"/>
        <v>1</v>
      </c>
      <c r="CI391">
        <f t="shared" si="1410"/>
        <v>1</v>
      </c>
      <c r="CJ391">
        <f t="shared" si="1411"/>
        <v>0</v>
      </c>
      <c r="CK391">
        <f t="shared" si="1412"/>
        <v>1</v>
      </c>
      <c r="CL391">
        <f t="shared" si="1413"/>
        <v>1</v>
      </c>
      <c r="CM391">
        <f t="shared" si="1414"/>
        <v>1</v>
      </c>
      <c r="CN391">
        <f t="shared" si="1415"/>
        <v>1</v>
      </c>
      <c r="CO391">
        <f t="shared" si="1416"/>
        <v>1</v>
      </c>
      <c r="CP391">
        <f t="shared" si="1417"/>
        <v>1</v>
      </c>
      <c r="CQ391">
        <f t="shared" si="1418"/>
        <v>1</v>
      </c>
      <c r="CR391">
        <f t="shared" si="1419"/>
        <v>1</v>
      </c>
      <c r="CS391">
        <f t="shared" si="1420"/>
        <v>1</v>
      </c>
      <c r="CT391">
        <f t="shared" si="1421"/>
        <v>1</v>
      </c>
      <c r="CU391">
        <f t="shared" si="1422"/>
        <v>1</v>
      </c>
      <c r="CV391">
        <f t="shared" si="1423"/>
        <v>1</v>
      </c>
      <c r="CW391">
        <f t="shared" si="1424"/>
        <v>0</v>
      </c>
      <c r="CX391">
        <f t="shared" si="1425"/>
        <v>1</v>
      </c>
      <c r="CY391">
        <f t="shared" si="1426"/>
        <v>1</v>
      </c>
      <c r="CZ391">
        <f t="shared" si="1427"/>
        <v>1</v>
      </c>
      <c r="DA391">
        <f t="shared" si="1428"/>
        <v>1</v>
      </c>
      <c r="DB391">
        <f t="shared" si="1429"/>
        <v>1</v>
      </c>
      <c r="DC391">
        <f t="shared" si="1430"/>
        <v>1</v>
      </c>
      <c r="DD391">
        <f t="shared" si="1431"/>
        <v>1</v>
      </c>
      <c r="DE391">
        <f t="shared" si="1432"/>
        <v>1</v>
      </c>
      <c r="DF391">
        <f t="shared" si="1433"/>
        <v>1</v>
      </c>
      <c r="DG391">
        <f t="shared" si="1434"/>
        <v>1</v>
      </c>
      <c r="DH391" s="7">
        <f t="shared" si="1435"/>
        <v>0.15</v>
      </c>
      <c r="DI391" s="7">
        <f t="shared" si="1436"/>
        <v>0.15</v>
      </c>
      <c r="DJ391" s="7">
        <f t="shared" si="1437"/>
        <v>0.15</v>
      </c>
      <c r="DK391" s="7">
        <f t="shared" si="1438"/>
        <v>0.15</v>
      </c>
      <c r="DL391" s="7">
        <f t="shared" si="1439"/>
        <v>0.3</v>
      </c>
      <c r="DM391" s="7">
        <f t="shared" si="1440"/>
        <v>0.3</v>
      </c>
      <c r="DN391" s="7">
        <f t="shared" si="1441"/>
        <v>0.3</v>
      </c>
      <c r="DO391" s="7">
        <f t="shared" si="1442"/>
        <v>0.3</v>
      </c>
      <c r="DP391" s="7">
        <f>IF(MIN(Data[[#This Row],[¿El agente demuestra escucha activa durante la gestión?6]:[¿El agente parafrasea para confirmar entendimiento?9]])=0,0,30%)</f>
        <v>0.3</v>
      </c>
      <c r="DQ391" s="7">
        <f t="shared" si="1443"/>
        <v>0.3</v>
      </c>
      <c r="DR391" s="7">
        <f t="shared" si="1444"/>
        <v>0.3</v>
      </c>
      <c r="DS391" s="7">
        <f t="shared" si="1445"/>
        <v>0.3</v>
      </c>
      <c r="DT391" s="7">
        <f t="shared" si="1446"/>
        <v>0.3</v>
      </c>
      <c r="DU391" s="7">
        <f>IF(MIN(Data[[#This Row],[¿El agente adapta su comunicación al cliente?11]:[¿El agente utiliza el plural corporativo correctamente?14]])=0,0,30%)</f>
        <v>0.3</v>
      </c>
      <c r="DV391" s="7">
        <f t="shared" si="1447"/>
        <v>0.25</v>
      </c>
      <c r="DW391" s="7">
        <f t="shared" si="1448"/>
        <v>0.25</v>
      </c>
      <c r="DX391" s="7">
        <f t="shared" si="1449"/>
        <v>1</v>
      </c>
      <c r="DY391" s="7">
        <f t="shared" si="1450"/>
        <v>1</v>
      </c>
      <c r="DZ391" s="7">
        <f t="shared" si="1451"/>
        <v>1</v>
      </c>
      <c r="EA391" s="7">
        <f t="shared" si="1452"/>
        <v>1</v>
      </c>
      <c r="EB391" s="7">
        <f t="shared" si="1453"/>
        <v>1</v>
      </c>
      <c r="EC391" s="7">
        <f t="shared" si="1454"/>
        <v>1</v>
      </c>
      <c r="ED391" s="7">
        <f t="shared" si="1455"/>
        <v>1</v>
      </c>
      <c r="EE391" s="7">
        <f t="shared" si="1456"/>
        <v>1</v>
      </c>
      <c r="EF391" s="7">
        <f>IF(SUM(Data[[#This Row],[¿El agente presenta correctamente los beneficios del producto?23]:[¿El agente comunica beneficios emocionales al cliente?24]])=200%,100%,0%)</f>
        <v>1</v>
      </c>
      <c r="EG391" s="7">
        <f t="shared" si="1457"/>
        <v>1</v>
      </c>
      <c r="EH391" s="7">
        <f t="shared" si="1458"/>
        <v>1</v>
      </c>
      <c r="EI391" s="7">
        <f t="shared" si="1459"/>
        <v>1</v>
      </c>
      <c r="EJ391" s="7">
        <f t="shared" si="1460"/>
        <v>1</v>
      </c>
      <c r="EK391" s="7">
        <f t="shared" si="1461"/>
        <v>1</v>
      </c>
      <c r="EL391" s="7">
        <f>+Data[[#This Row],[¿El agente explica los términos y condiciones del servicio?28]]</f>
        <v>1</v>
      </c>
      <c r="EM391" s="7">
        <f t="shared" si="1462"/>
        <v>1</v>
      </c>
      <c r="EN391" s="7">
        <f>+Data[[#This Row],[¿El agente identifica correctamente la solicitud del cliente? 2]]</f>
        <v>1</v>
      </c>
      <c r="EO391" s="7">
        <f t="shared" si="1463"/>
        <v>1</v>
      </c>
      <c r="EP391" s="7">
        <f t="shared" si="1464"/>
        <v>1</v>
      </c>
      <c r="EQ391" s="7">
        <f t="shared" si="1465"/>
        <v>1</v>
      </c>
      <c r="ER391" s="7">
        <f t="shared" si="1466"/>
        <v>1</v>
      </c>
      <c r="ES391" s="7">
        <f t="shared" si="1467"/>
        <v>0</v>
      </c>
      <c r="ET391" s="7">
        <f t="shared" si="1468"/>
        <v>1</v>
      </c>
      <c r="EU391" s="7">
        <f t="shared" si="1469"/>
        <v>0</v>
      </c>
      <c r="EV391" s="7">
        <f t="shared" si="1470"/>
        <v>1</v>
      </c>
      <c r="EW391" s="7">
        <f t="shared" si="1471"/>
        <v>1</v>
      </c>
      <c r="EX391" s="7">
        <f t="shared" si="1472"/>
        <v>1</v>
      </c>
      <c r="EY391" s="7">
        <f t="shared" si="1473"/>
        <v>1</v>
      </c>
      <c r="EZ391" s="7">
        <f t="shared" si="1474"/>
        <v>1</v>
      </c>
      <c r="FA391" s="7">
        <f t="shared" si="1475"/>
        <v>1</v>
      </c>
      <c r="FB391" s="7">
        <f t="shared" si="1476"/>
        <v>1</v>
      </c>
      <c r="FC391" s="7">
        <f t="shared" si="1477"/>
        <v>0</v>
      </c>
      <c r="FD391" s="7">
        <f t="shared" si="1478"/>
        <v>1</v>
      </c>
      <c r="FE391" s="7">
        <f t="shared" si="1479"/>
        <v>1</v>
      </c>
      <c r="FF391" s="7">
        <f t="shared" si="1480"/>
        <v>1</v>
      </c>
      <c r="FG391" s="7">
        <f t="shared" si="1481"/>
        <v>1</v>
      </c>
      <c r="FH391" s="7">
        <f t="shared" si="1482"/>
        <v>1</v>
      </c>
      <c r="FI391" s="7">
        <f t="shared" si="1483"/>
        <v>0</v>
      </c>
      <c r="FJ391" s="7">
        <f t="shared" si="1484"/>
        <v>0</v>
      </c>
      <c r="FK391" s="7">
        <f t="shared" si="1485"/>
        <v>1</v>
      </c>
      <c r="FL391" s="7">
        <f>+Data[[#This Row],[¿El agente gestiona la oferta según la campaña vigente?48]]</f>
        <v>1</v>
      </c>
      <c r="FM391" s="7">
        <f t="shared" si="1486"/>
        <v>1</v>
      </c>
      <c r="FN391" s="7">
        <f t="shared" si="1487"/>
        <v>1</v>
      </c>
      <c r="FO391" s="7">
        <f t="shared" si="1488"/>
        <v>1</v>
      </c>
      <c r="FP391" s="7">
        <f t="shared" si="1489"/>
        <v>1</v>
      </c>
      <c r="FQ391" s="7">
        <f t="shared" si="1490"/>
        <v>1</v>
      </c>
      <c r="FR391" s="7">
        <f>+Data[[#This Row],[¿El agente registra correctamente todas las interacciones?52]]</f>
        <v>1</v>
      </c>
      <c r="FS391" s="7">
        <f t="shared" si="1491"/>
        <v>0</v>
      </c>
      <c r="FT391" s="7">
        <f t="shared" si="1492"/>
        <v>1</v>
      </c>
      <c r="FU391" s="7">
        <f>+Data[[#This Row],[¿El agente confirma la titularidad del cliente adecuadamente?53]]</f>
        <v>1</v>
      </c>
      <c r="FV391" s="242">
        <f t="shared" si="1493"/>
        <v>1</v>
      </c>
      <c r="FW391" s="242">
        <f t="shared" si="1494"/>
        <v>1</v>
      </c>
      <c r="FX391" s="7">
        <f t="shared" si="1495"/>
        <v>1</v>
      </c>
      <c r="FY391" s="242">
        <f t="shared" si="1496"/>
        <v>1</v>
      </c>
      <c r="FZ391" s="7">
        <f>+Data[[#This Row],[¿El agente evita compartir información sensible?56]]</f>
        <v>1</v>
      </c>
      <c r="GA391" s="7">
        <f t="shared" si="1497"/>
        <v>1</v>
      </c>
      <c r="GB391" s="7">
        <f t="shared" si="1498"/>
        <v>0.1</v>
      </c>
      <c r="GC391" s="7">
        <f t="shared" si="1499"/>
        <v>0</v>
      </c>
      <c r="GD391" s="234">
        <f t="shared" si="1500"/>
        <v>0</v>
      </c>
      <c r="GE391" s="234">
        <f t="shared" si="1501"/>
        <v>0.3</v>
      </c>
      <c r="GF391" s="7">
        <f t="shared" si="1502"/>
        <v>0.4</v>
      </c>
      <c r="GG391">
        <f>1</f>
        <v>1</v>
      </c>
      <c r="GH391">
        <f t="shared" si="1503"/>
        <v>1</v>
      </c>
      <c r="GI391" t="str">
        <f t="shared" si="1504"/>
        <v/>
      </c>
      <c r="GJ391" t="str">
        <f t="shared" si="1505"/>
        <v/>
      </c>
      <c r="GK391" t="str">
        <f t="shared" si="1506"/>
        <v/>
      </c>
      <c r="GN391" t="str">
        <f t="shared" si="1507"/>
        <v/>
      </c>
      <c r="GO391" t="str">
        <f t="shared" si="1508"/>
        <v/>
      </c>
      <c r="GP391" t="str">
        <f t="shared" si="1509"/>
        <v/>
      </c>
      <c r="GQ391" t="str">
        <f t="shared" si="1510"/>
        <v/>
      </c>
      <c r="GR391" t="str">
        <f t="shared" si="1511"/>
        <v/>
      </c>
      <c r="GS391" t="str">
        <f t="shared" si="1512"/>
        <v/>
      </c>
      <c r="GT391" t="str">
        <f t="shared" si="1513"/>
        <v/>
      </c>
      <c r="GU391" t="e">
        <f>IF(#REF!="No",#REF!,"")</f>
        <v>#REF!</v>
      </c>
      <c r="GV391" t="str">
        <f t="shared" si="1514"/>
        <v/>
      </c>
      <c r="GW391" t="str">
        <f t="shared" si="1515"/>
        <v/>
      </c>
      <c r="GX391" t="str">
        <f t="shared" si="1516"/>
        <v/>
      </c>
      <c r="GY391" t="str">
        <f t="shared" si="1517"/>
        <v/>
      </c>
      <c r="GZ391" t="str">
        <f t="shared" si="1518"/>
        <v/>
      </c>
      <c r="HA391" t="str">
        <f t="shared" si="1519"/>
        <v/>
      </c>
      <c r="HB391" t="str">
        <f t="shared" si="1520"/>
        <v/>
      </c>
      <c r="HC391" t="str">
        <f t="shared" si="1521"/>
        <v/>
      </c>
      <c r="HD391" t="str">
        <f t="shared" si="1522"/>
        <v/>
      </c>
      <c r="HE391" t="str">
        <f t="shared" si="1523"/>
        <v/>
      </c>
      <c r="HF391" t="str">
        <f t="shared" si="1524"/>
        <v/>
      </c>
      <c r="HG391" t="str">
        <f t="shared" si="1525"/>
        <v/>
      </c>
      <c r="HH391" t="str">
        <f t="shared" si="1526"/>
        <v/>
      </c>
      <c r="HI391" t="str">
        <f t="shared" si="1527"/>
        <v/>
      </c>
      <c r="HJ391" t="str">
        <f t="shared" si="1528"/>
        <v xml:space="preserve">¿El agente mantiene respeto y cordialidad en toda la interacción? </v>
      </c>
      <c r="HK391" t="str">
        <f t="shared" si="1529"/>
        <v/>
      </c>
      <c r="HL391" t="str">
        <f t="shared" si="1530"/>
        <v/>
      </c>
      <c r="HM391" t="str">
        <f t="shared" si="1531"/>
        <v/>
      </c>
      <c r="HN391" t="str">
        <f t="shared" si="1532"/>
        <v/>
      </c>
      <c r="HO391" t="str">
        <f t="shared" si="1533"/>
        <v/>
      </c>
      <c r="HP391" t="str">
        <f t="shared" si="1534"/>
        <v/>
      </c>
      <c r="HQ391" t="e">
        <f>IF(#REF!="No",#REF!,"")</f>
        <v>#REF!</v>
      </c>
      <c r="HR391" t="e">
        <f>IF(#REF!="No",#REF!,"")</f>
        <v>#REF!</v>
      </c>
      <c r="HS391" t="str">
        <f t="shared" si="1535"/>
        <v/>
      </c>
      <c r="HT391" t="str">
        <f t="shared" si="1536"/>
        <v/>
      </c>
      <c r="HU391" t="str">
        <f t="shared" si="1537"/>
        <v/>
      </c>
      <c r="HV391" t="str">
        <f t="shared" si="1538"/>
        <v/>
      </c>
      <c r="HW391" t="str">
        <f t="shared" si="1539"/>
        <v/>
      </c>
      <c r="HX391" t="str">
        <f t="shared" si="1540"/>
        <v xml:space="preserve">¿El agente maneja correctamente las objeciones del cliente? </v>
      </c>
      <c r="HY391" t="str">
        <f t="shared" si="1541"/>
        <v/>
      </c>
      <c r="HZ391" t="str">
        <f t="shared" si="1542"/>
        <v/>
      </c>
      <c r="IA391" t="str">
        <f t="shared" si="1543"/>
        <v/>
      </c>
      <c r="IB391" t="str">
        <f t="shared" si="1544"/>
        <v/>
      </c>
      <c r="IC391" t="str">
        <f t="shared" si="1545"/>
        <v/>
      </c>
      <c r="ID391" t="str">
        <f t="shared" si="1546"/>
        <v/>
      </c>
      <c r="IE391" t="str">
        <f t="shared" si="1547"/>
        <v/>
      </c>
      <c r="IF391" t="str">
        <f t="shared" si="1548"/>
        <v/>
      </c>
      <c r="IG391" t="str">
        <f t="shared" si="1549"/>
        <v/>
      </c>
      <c r="IH391" t="str">
        <f>A391&amp;" "&amp;F391&amp;" "&amp;Data[[#This Row],[mes]]</f>
        <v>Roberto Palacios Outbound jul-26</v>
      </c>
      <c r="II391">
        <f t="shared" si="1385"/>
        <v>1</v>
      </c>
      <c r="IJ391">
        <f t="shared" si="1550"/>
        <v>1</v>
      </c>
      <c r="IK391">
        <f>IF(Data[[#This Row],[Muestra Critica]]&gt;0,Data[[#This Row],[Muestra Critica]],"")</f>
        <v>1</v>
      </c>
      <c r="IL391">
        <f>IF(IK391="","",COUNTIF($IK$3:$IK807,IK391))</f>
        <v>397</v>
      </c>
      <c r="IM391">
        <f t="shared" si="1551"/>
        <v>0</v>
      </c>
      <c r="IN391" t="str">
        <f t="shared" si="1552"/>
        <v>jul-26</v>
      </c>
      <c r="IS391" t="str">
        <f ca="1">IFERROR(_xlfn.XLOOKUP(A:A,HC!B:B,HC!E:E,,0),0)</f>
        <v>&gt; 60 dias</v>
      </c>
    </row>
    <row r="392" spans="1:253" ht="15.5">
      <c r="A392" s="235" t="s">
        <v>340</v>
      </c>
      <c r="B392" s="235">
        <v>68448934</v>
      </c>
      <c r="C392" s="236">
        <v>46209</v>
      </c>
      <c r="D392" s="235" t="s">
        <v>449</v>
      </c>
      <c r="E392" s="205" t="s">
        <v>434</v>
      </c>
      <c r="F392" s="235" t="s">
        <v>32</v>
      </c>
      <c r="G392" s="235" t="s">
        <v>436</v>
      </c>
      <c r="H392" s="235" t="s">
        <v>530</v>
      </c>
      <c r="I392" s="237" t="s">
        <v>447</v>
      </c>
      <c r="J392" s="78" t="s">
        <v>33</v>
      </c>
      <c r="K392" s="78" t="s">
        <v>33</v>
      </c>
      <c r="L392" s="78" t="s">
        <v>33</v>
      </c>
      <c r="M392" s="78" t="s">
        <v>33</v>
      </c>
      <c r="N392" s="78" t="s">
        <v>33</v>
      </c>
      <c r="O392" s="78" t="s">
        <v>33</v>
      </c>
      <c r="P392" s="78" t="s">
        <v>33</v>
      </c>
      <c r="Q392" s="78" t="s">
        <v>33</v>
      </c>
      <c r="R392" s="78" t="s">
        <v>33</v>
      </c>
      <c r="S392" s="78" t="s">
        <v>33</v>
      </c>
      <c r="T392" s="78" t="s">
        <v>33</v>
      </c>
      <c r="U392" s="78" t="s">
        <v>33</v>
      </c>
      <c r="V392" s="78" t="s">
        <v>33</v>
      </c>
      <c r="W392" s="78" t="s">
        <v>33</v>
      </c>
      <c r="X392" s="78" t="s">
        <v>33</v>
      </c>
      <c r="Y392" t="s">
        <v>33</v>
      </c>
      <c r="Z392" t="s">
        <v>33</v>
      </c>
      <c r="AA392" t="s">
        <v>33</v>
      </c>
      <c r="AB392" t="s">
        <v>33</v>
      </c>
      <c r="AC392" t="s">
        <v>33</v>
      </c>
      <c r="AD392" t="s">
        <v>33</v>
      </c>
      <c r="AE392" t="s">
        <v>33</v>
      </c>
      <c r="AF392" t="s">
        <v>33</v>
      </c>
      <c r="AG392" t="s">
        <v>33</v>
      </c>
      <c r="AH392" t="s">
        <v>33</v>
      </c>
      <c r="AI392" t="s">
        <v>33</v>
      </c>
      <c r="AJ392" t="s">
        <v>33</v>
      </c>
      <c r="AK392" t="s">
        <v>33</v>
      </c>
      <c r="AL392" t="s">
        <v>33</v>
      </c>
      <c r="AM392" t="s">
        <v>33</v>
      </c>
      <c r="AN392" t="s">
        <v>33</v>
      </c>
      <c r="AO392" t="s">
        <v>33</v>
      </c>
      <c r="AP392" t="s">
        <v>33</v>
      </c>
      <c r="AQ392" s="169" t="s">
        <v>33</v>
      </c>
      <c r="AR392" t="s">
        <v>33</v>
      </c>
      <c r="AS392" t="s">
        <v>34</v>
      </c>
      <c r="AT392" t="s">
        <v>33</v>
      </c>
      <c r="AU392" t="s">
        <v>33</v>
      </c>
      <c r="AV392" t="s">
        <v>33</v>
      </c>
      <c r="AW392" t="s">
        <v>33</v>
      </c>
      <c r="AX392" t="s">
        <v>33</v>
      </c>
      <c r="AY392" t="s">
        <v>34</v>
      </c>
      <c r="AZ392" t="s">
        <v>33</v>
      </c>
      <c r="BA392" t="s">
        <v>33</v>
      </c>
      <c r="BB392" t="s">
        <v>33</v>
      </c>
      <c r="BC392" t="s">
        <v>33</v>
      </c>
      <c r="BD392" t="s">
        <v>33</v>
      </c>
      <c r="BE392" t="s">
        <v>33</v>
      </c>
      <c r="BF392" t="s">
        <v>33</v>
      </c>
      <c r="BH392" s="233" t="str">
        <f>Data[[#This Row],[Tipo de Muestra]]</f>
        <v>Critica</v>
      </c>
      <c r="BK392">
        <f t="shared" si="1386"/>
        <v>1</v>
      </c>
      <c r="BL392">
        <f t="shared" si="1387"/>
        <v>1</v>
      </c>
      <c r="BM392">
        <f t="shared" si="1388"/>
        <v>1</v>
      </c>
      <c r="BN392">
        <f t="shared" si="1389"/>
        <v>1</v>
      </c>
      <c r="BO392">
        <f t="shared" si="1390"/>
        <v>1</v>
      </c>
      <c r="BP392">
        <f t="shared" si="1391"/>
        <v>1</v>
      </c>
      <c r="BQ392">
        <f t="shared" si="1392"/>
        <v>1</v>
      </c>
      <c r="BR392">
        <f t="shared" si="1393"/>
        <v>1</v>
      </c>
      <c r="BS392">
        <f t="shared" si="1394"/>
        <v>1</v>
      </c>
      <c r="BT392">
        <f t="shared" si="1395"/>
        <v>1</v>
      </c>
      <c r="BU392">
        <f t="shared" si="1396"/>
        <v>1</v>
      </c>
      <c r="BV392">
        <f t="shared" si="1397"/>
        <v>1</v>
      </c>
      <c r="BW392">
        <f t="shared" si="1398"/>
        <v>1</v>
      </c>
      <c r="BX392">
        <f t="shared" si="1399"/>
        <v>1</v>
      </c>
      <c r="BY392">
        <f t="shared" si="1400"/>
        <v>1</v>
      </c>
      <c r="BZ392">
        <f t="shared" si="1401"/>
        <v>1</v>
      </c>
      <c r="CA392">
        <f t="shared" si="1402"/>
        <v>1</v>
      </c>
      <c r="CB392">
        <f t="shared" si="1403"/>
        <v>1</v>
      </c>
      <c r="CC392">
        <f t="shared" si="1404"/>
        <v>1</v>
      </c>
      <c r="CD392">
        <f t="shared" si="1405"/>
        <v>1</v>
      </c>
      <c r="CE392">
        <f t="shared" si="1406"/>
        <v>1</v>
      </c>
      <c r="CF392">
        <f t="shared" si="1407"/>
        <v>1</v>
      </c>
      <c r="CG392">
        <f t="shared" si="1408"/>
        <v>1</v>
      </c>
      <c r="CH392">
        <f t="shared" si="1409"/>
        <v>1</v>
      </c>
      <c r="CI392">
        <f t="shared" si="1410"/>
        <v>1</v>
      </c>
      <c r="CJ392">
        <f t="shared" si="1411"/>
        <v>1</v>
      </c>
      <c r="CK392">
        <f t="shared" si="1412"/>
        <v>1</v>
      </c>
      <c r="CL392">
        <f t="shared" si="1413"/>
        <v>1</v>
      </c>
      <c r="CM392">
        <f t="shared" si="1414"/>
        <v>1</v>
      </c>
      <c r="CN392">
        <f t="shared" si="1415"/>
        <v>1</v>
      </c>
      <c r="CO392">
        <f t="shared" si="1416"/>
        <v>1</v>
      </c>
      <c r="CP392">
        <f t="shared" si="1417"/>
        <v>1</v>
      </c>
      <c r="CQ392">
        <f t="shared" si="1418"/>
        <v>1</v>
      </c>
      <c r="CR392">
        <f t="shared" si="1419"/>
        <v>1</v>
      </c>
      <c r="CS392">
        <f t="shared" si="1420"/>
        <v>0</v>
      </c>
      <c r="CT392">
        <f t="shared" si="1421"/>
        <v>1</v>
      </c>
      <c r="CU392">
        <f t="shared" si="1422"/>
        <v>1</v>
      </c>
      <c r="CV392">
        <f t="shared" si="1423"/>
        <v>1</v>
      </c>
      <c r="CW392">
        <f t="shared" si="1424"/>
        <v>1</v>
      </c>
      <c r="CX392">
        <f t="shared" si="1425"/>
        <v>1</v>
      </c>
      <c r="CY392">
        <f t="shared" si="1426"/>
        <v>0</v>
      </c>
      <c r="CZ392">
        <f t="shared" si="1427"/>
        <v>1</v>
      </c>
      <c r="DA392">
        <f t="shared" si="1428"/>
        <v>1</v>
      </c>
      <c r="DB392">
        <f t="shared" si="1429"/>
        <v>1</v>
      </c>
      <c r="DC392">
        <f t="shared" si="1430"/>
        <v>1</v>
      </c>
      <c r="DD392">
        <f t="shared" si="1431"/>
        <v>1</v>
      </c>
      <c r="DE392">
        <f t="shared" si="1432"/>
        <v>1</v>
      </c>
      <c r="DF392">
        <f t="shared" si="1433"/>
        <v>1</v>
      </c>
      <c r="DG392">
        <f t="shared" si="1434"/>
        <v>1</v>
      </c>
      <c r="DH392" s="7">
        <f t="shared" si="1435"/>
        <v>0.15</v>
      </c>
      <c r="DI392" s="7">
        <f t="shared" si="1436"/>
        <v>0.15</v>
      </c>
      <c r="DJ392" s="7">
        <f t="shared" si="1437"/>
        <v>0.15</v>
      </c>
      <c r="DK392" s="7">
        <f t="shared" si="1438"/>
        <v>0.15</v>
      </c>
      <c r="DL392" s="7">
        <f t="shared" si="1439"/>
        <v>0.3</v>
      </c>
      <c r="DM392" s="7">
        <f t="shared" si="1440"/>
        <v>0.3</v>
      </c>
      <c r="DN392" s="7">
        <f t="shared" si="1441"/>
        <v>0.3</v>
      </c>
      <c r="DO392" s="7">
        <f t="shared" si="1442"/>
        <v>0.3</v>
      </c>
      <c r="DP392" s="7">
        <f>IF(MIN(Data[[#This Row],[¿El agente demuestra escucha activa durante la gestión?6]:[¿El agente parafrasea para confirmar entendimiento?9]])=0,0,30%)</f>
        <v>0.3</v>
      </c>
      <c r="DQ392" s="7">
        <f t="shared" si="1443"/>
        <v>0.3</v>
      </c>
      <c r="DR392" s="7">
        <f t="shared" si="1444"/>
        <v>0.3</v>
      </c>
      <c r="DS392" s="7">
        <f t="shared" si="1445"/>
        <v>0.3</v>
      </c>
      <c r="DT392" s="7">
        <f t="shared" si="1446"/>
        <v>0.3</v>
      </c>
      <c r="DU392" s="7">
        <f>IF(MIN(Data[[#This Row],[¿El agente adapta su comunicación al cliente?11]:[¿El agente utiliza el plural corporativo correctamente?14]])=0,0,30%)</f>
        <v>0.3</v>
      </c>
      <c r="DV392" s="7">
        <f t="shared" si="1447"/>
        <v>0.25</v>
      </c>
      <c r="DW392" s="7">
        <f t="shared" si="1448"/>
        <v>0.25</v>
      </c>
      <c r="DX392" s="7">
        <f t="shared" si="1449"/>
        <v>1</v>
      </c>
      <c r="DY392" s="7">
        <f t="shared" si="1450"/>
        <v>1</v>
      </c>
      <c r="DZ392" s="7">
        <f t="shared" si="1451"/>
        <v>1</v>
      </c>
      <c r="EA392" s="7">
        <f t="shared" si="1452"/>
        <v>1</v>
      </c>
      <c r="EB392" s="7">
        <f t="shared" si="1453"/>
        <v>1</v>
      </c>
      <c r="EC392" s="7">
        <f t="shared" si="1454"/>
        <v>1</v>
      </c>
      <c r="ED392" s="7">
        <f t="shared" si="1455"/>
        <v>1</v>
      </c>
      <c r="EE392" s="7">
        <f t="shared" si="1456"/>
        <v>1</v>
      </c>
      <c r="EF392" s="7">
        <f>IF(SUM(Data[[#This Row],[¿El agente presenta correctamente los beneficios del producto?23]:[¿El agente comunica beneficios emocionales al cliente?24]])=200%,100%,0%)</f>
        <v>1</v>
      </c>
      <c r="EG392" s="7">
        <f t="shared" si="1457"/>
        <v>1</v>
      </c>
      <c r="EH392" s="7">
        <f t="shared" si="1458"/>
        <v>1</v>
      </c>
      <c r="EI392" s="7">
        <f t="shared" si="1459"/>
        <v>1</v>
      </c>
      <c r="EJ392" s="7">
        <f t="shared" si="1460"/>
        <v>1</v>
      </c>
      <c r="EK392" s="7">
        <f t="shared" si="1461"/>
        <v>1</v>
      </c>
      <c r="EL392" s="7">
        <f>+Data[[#This Row],[¿El agente explica los términos y condiciones del servicio?28]]</f>
        <v>1</v>
      </c>
      <c r="EM392" s="7">
        <f t="shared" si="1462"/>
        <v>1</v>
      </c>
      <c r="EN392" s="7">
        <f>+Data[[#This Row],[¿El agente identifica correctamente la solicitud del cliente? 2]]</f>
        <v>1</v>
      </c>
      <c r="EO392" s="7">
        <f t="shared" si="1463"/>
        <v>1</v>
      </c>
      <c r="EP392" s="7">
        <f t="shared" si="1464"/>
        <v>1</v>
      </c>
      <c r="EQ392" s="7">
        <f t="shared" si="1465"/>
        <v>1</v>
      </c>
      <c r="ER392" s="7">
        <f t="shared" si="1466"/>
        <v>1</v>
      </c>
      <c r="ES392" s="7">
        <f t="shared" si="1467"/>
        <v>1</v>
      </c>
      <c r="ET392" s="7">
        <f t="shared" si="1468"/>
        <v>1</v>
      </c>
      <c r="EU392" s="7">
        <f t="shared" si="1469"/>
        <v>1</v>
      </c>
      <c r="EV392" s="7">
        <f t="shared" si="1470"/>
        <v>1</v>
      </c>
      <c r="EW392" s="7">
        <f t="shared" si="1471"/>
        <v>1</v>
      </c>
      <c r="EX392" s="7">
        <f t="shared" si="1472"/>
        <v>1</v>
      </c>
      <c r="EY392" s="7">
        <f t="shared" si="1473"/>
        <v>1</v>
      </c>
      <c r="EZ392" s="7">
        <f t="shared" si="1474"/>
        <v>1</v>
      </c>
      <c r="FA392" s="7">
        <f t="shared" si="1475"/>
        <v>1</v>
      </c>
      <c r="FB392" s="7">
        <f t="shared" si="1476"/>
        <v>1</v>
      </c>
      <c r="FC392" s="7">
        <f t="shared" si="1477"/>
        <v>1</v>
      </c>
      <c r="FD392" s="7">
        <f t="shared" si="1478"/>
        <v>1</v>
      </c>
      <c r="FE392" s="7">
        <f t="shared" si="1479"/>
        <v>0</v>
      </c>
      <c r="FF392" s="7">
        <f t="shared" si="1480"/>
        <v>1</v>
      </c>
      <c r="FG392" s="7">
        <f t="shared" si="1481"/>
        <v>1</v>
      </c>
      <c r="FH392" s="7">
        <f t="shared" si="1482"/>
        <v>1</v>
      </c>
      <c r="FI392" s="7">
        <f t="shared" si="1483"/>
        <v>1</v>
      </c>
      <c r="FJ392" s="7">
        <f t="shared" si="1484"/>
        <v>0</v>
      </c>
      <c r="FK392" s="7">
        <f t="shared" si="1485"/>
        <v>1</v>
      </c>
      <c r="FL392" s="7">
        <f>+Data[[#This Row],[¿El agente gestiona la oferta según la campaña vigente?48]]</f>
        <v>1</v>
      </c>
      <c r="FM392" s="7">
        <f t="shared" si="1486"/>
        <v>0</v>
      </c>
      <c r="FN392" s="7">
        <f t="shared" si="1487"/>
        <v>1</v>
      </c>
      <c r="FO392" s="7">
        <f t="shared" si="1488"/>
        <v>1</v>
      </c>
      <c r="FP392" s="7">
        <f t="shared" si="1489"/>
        <v>0</v>
      </c>
      <c r="FQ392" s="7">
        <f t="shared" si="1490"/>
        <v>1</v>
      </c>
      <c r="FR392" s="7">
        <f>+Data[[#This Row],[¿El agente registra correctamente todas las interacciones?52]]</f>
        <v>1</v>
      </c>
      <c r="FS392" s="7">
        <f t="shared" si="1491"/>
        <v>0</v>
      </c>
      <c r="FT392" s="7">
        <f t="shared" si="1492"/>
        <v>1</v>
      </c>
      <c r="FU392" s="7">
        <f>+Data[[#This Row],[¿El agente confirma la titularidad del cliente adecuadamente?53]]</f>
        <v>1</v>
      </c>
      <c r="FV392" s="242">
        <f t="shared" si="1493"/>
        <v>1</v>
      </c>
      <c r="FW392" s="242">
        <f t="shared" si="1494"/>
        <v>1</v>
      </c>
      <c r="FX392" s="7">
        <f t="shared" si="1495"/>
        <v>1</v>
      </c>
      <c r="FY392" s="242">
        <f t="shared" si="1496"/>
        <v>1</v>
      </c>
      <c r="FZ392" s="7">
        <f>+Data[[#This Row],[¿El agente evita compartir información sensible?56]]</f>
        <v>1</v>
      </c>
      <c r="GA392" s="7">
        <f t="shared" si="1497"/>
        <v>1</v>
      </c>
      <c r="GB392" s="7">
        <f t="shared" si="1498"/>
        <v>0.1</v>
      </c>
      <c r="GC392" s="7">
        <f t="shared" si="1499"/>
        <v>0.3</v>
      </c>
      <c r="GD392" s="234">
        <f t="shared" si="1500"/>
        <v>0</v>
      </c>
      <c r="GE392" s="234">
        <f t="shared" si="1501"/>
        <v>0.3</v>
      </c>
      <c r="GF392" s="7">
        <f t="shared" si="1502"/>
        <v>0.7</v>
      </c>
      <c r="GG392">
        <f>1</f>
        <v>1</v>
      </c>
      <c r="GH392">
        <f t="shared" si="1503"/>
        <v>1</v>
      </c>
      <c r="GI392" t="str">
        <f t="shared" si="1504"/>
        <v/>
      </c>
      <c r="GJ392" t="str">
        <f t="shared" si="1505"/>
        <v/>
      </c>
      <c r="GK392" t="str">
        <f t="shared" si="1506"/>
        <v/>
      </c>
      <c r="GN392" t="str">
        <f t="shared" si="1507"/>
        <v/>
      </c>
      <c r="GO392" t="str">
        <f t="shared" si="1508"/>
        <v/>
      </c>
      <c r="GP392" t="str">
        <f t="shared" si="1509"/>
        <v/>
      </c>
      <c r="GQ392" t="str">
        <f t="shared" si="1510"/>
        <v/>
      </c>
      <c r="GR392" t="str">
        <f t="shared" si="1511"/>
        <v/>
      </c>
      <c r="GS392" t="str">
        <f t="shared" si="1512"/>
        <v/>
      </c>
      <c r="GT392" t="str">
        <f t="shared" si="1513"/>
        <v/>
      </c>
      <c r="GU392" t="e">
        <f>IF(#REF!="No",#REF!,"")</f>
        <v>#REF!</v>
      </c>
      <c r="GV392" t="str">
        <f t="shared" si="1514"/>
        <v/>
      </c>
      <c r="GW392" t="str">
        <f t="shared" si="1515"/>
        <v/>
      </c>
      <c r="GX392" t="str">
        <f t="shared" si="1516"/>
        <v/>
      </c>
      <c r="GY392" t="str">
        <f t="shared" si="1517"/>
        <v/>
      </c>
      <c r="GZ392" t="str">
        <f t="shared" si="1518"/>
        <v/>
      </c>
      <c r="HA392" t="str">
        <f t="shared" si="1519"/>
        <v/>
      </c>
      <c r="HB392" t="str">
        <f t="shared" si="1520"/>
        <v/>
      </c>
      <c r="HC392" t="str">
        <f t="shared" si="1521"/>
        <v/>
      </c>
      <c r="HD392" t="str">
        <f t="shared" si="1522"/>
        <v/>
      </c>
      <c r="HE392" t="str">
        <f t="shared" si="1523"/>
        <v/>
      </c>
      <c r="HF392" t="str">
        <f t="shared" si="1524"/>
        <v/>
      </c>
      <c r="HG392" t="str">
        <f t="shared" si="1525"/>
        <v/>
      </c>
      <c r="HH392" t="str">
        <f t="shared" si="1526"/>
        <v/>
      </c>
      <c r="HI392" t="str">
        <f t="shared" si="1527"/>
        <v/>
      </c>
      <c r="HJ392" t="str">
        <f t="shared" si="1528"/>
        <v/>
      </c>
      <c r="HK392" t="str">
        <f t="shared" si="1529"/>
        <v/>
      </c>
      <c r="HL392" t="str">
        <f t="shared" si="1530"/>
        <v/>
      </c>
      <c r="HM392" t="str">
        <f t="shared" si="1531"/>
        <v/>
      </c>
      <c r="HN392" t="str">
        <f t="shared" si="1532"/>
        <v/>
      </c>
      <c r="HO392" t="str">
        <f t="shared" si="1533"/>
        <v/>
      </c>
      <c r="HP392" t="str">
        <f t="shared" si="1534"/>
        <v/>
      </c>
      <c r="HQ392" t="e">
        <f>IF(#REF!="No",#REF!,"")</f>
        <v>#REF!</v>
      </c>
      <c r="HR392" t="e">
        <f>IF(#REF!="No",#REF!,"")</f>
        <v>#REF!</v>
      </c>
      <c r="HS392" t="str">
        <f t="shared" si="1535"/>
        <v/>
      </c>
      <c r="HT392" t="str">
        <f t="shared" si="1536"/>
        <v xml:space="preserve">¿El agente realiza venta cruzada cuando corresponde? </v>
      </c>
      <c r="HU392" t="str">
        <f t="shared" si="1537"/>
        <v/>
      </c>
      <c r="HV392" t="str">
        <f t="shared" si="1538"/>
        <v/>
      </c>
      <c r="HW392" t="str">
        <f t="shared" si="1539"/>
        <v/>
      </c>
      <c r="HX392" t="str">
        <f t="shared" si="1540"/>
        <v/>
      </c>
      <c r="HY392" t="str">
        <f t="shared" si="1541"/>
        <v/>
      </c>
      <c r="HZ392" t="str">
        <f t="shared" si="1542"/>
        <v xml:space="preserve">¿El agente solicita coordenadas cuando es necesario? </v>
      </c>
      <c r="IA392" t="str">
        <f t="shared" si="1543"/>
        <v/>
      </c>
      <c r="IB392" t="str">
        <f t="shared" si="1544"/>
        <v/>
      </c>
      <c r="IC392" t="str">
        <f t="shared" si="1545"/>
        <v/>
      </c>
      <c r="ID392" t="str">
        <f t="shared" si="1546"/>
        <v/>
      </c>
      <c r="IE392" t="str">
        <f t="shared" si="1547"/>
        <v/>
      </c>
      <c r="IF392" t="str">
        <f t="shared" si="1548"/>
        <v/>
      </c>
      <c r="IG392" t="str">
        <f t="shared" si="1549"/>
        <v/>
      </c>
      <c r="IH392" t="str">
        <f>A392&amp;" "&amp;F392&amp;" "&amp;Data[[#This Row],[mes]]</f>
        <v>Modeisa Itzel Rivas Cisneros Outbound jul-26</v>
      </c>
      <c r="II392">
        <f t="shared" si="1385"/>
        <v>1</v>
      </c>
      <c r="IJ392">
        <f t="shared" si="1550"/>
        <v>1</v>
      </c>
      <c r="IK392">
        <f>IF(Data[[#This Row],[Muestra Critica]]&gt;0,Data[[#This Row],[Muestra Critica]],"")</f>
        <v>1</v>
      </c>
      <c r="IL392">
        <f>IF(IK392="","",COUNTIF($IK$3:$IK808,IK392))</f>
        <v>397</v>
      </c>
      <c r="IM392">
        <f t="shared" si="1551"/>
        <v>0</v>
      </c>
      <c r="IN392" t="str">
        <f t="shared" si="1552"/>
        <v>jul-26</v>
      </c>
      <c r="IS392" t="str">
        <f ca="1">IFERROR(_xlfn.XLOOKUP(A:A,HC!B:B,HC!E:E,,0),0)</f>
        <v>&gt; 60 dias</v>
      </c>
    </row>
    <row r="393" spans="1:253" ht="15.5">
      <c r="A393" s="235" t="s">
        <v>343</v>
      </c>
      <c r="B393" s="235">
        <v>65127551</v>
      </c>
      <c r="C393" s="236">
        <v>46209</v>
      </c>
      <c r="D393" s="235" t="s">
        <v>449</v>
      </c>
      <c r="E393" s="205" t="s">
        <v>431</v>
      </c>
      <c r="F393" s="235" t="s">
        <v>32</v>
      </c>
      <c r="G393" s="235" t="s">
        <v>436</v>
      </c>
      <c r="H393" s="235" t="s">
        <v>530</v>
      </c>
      <c r="I393" s="237" t="s">
        <v>447</v>
      </c>
      <c r="J393" s="78" t="s">
        <v>33</v>
      </c>
      <c r="K393" s="78" t="s">
        <v>33</v>
      </c>
      <c r="L393" s="78" t="s">
        <v>33</v>
      </c>
      <c r="M393" s="78" t="s">
        <v>33</v>
      </c>
      <c r="N393" s="78" t="s">
        <v>33</v>
      </c>
      <c r="O393" s="78" t="s">
        <v>33</v>
      </c>
      <c r="P393" s="78" t="s">
        <v>33</v>
      </c>
      <c r="Q393" s="78" t="s">
        <v>33</v>
      </c>
      <c r="R393" s="78" t="s">
        <v>33</v>
      </c>
      <c r="S393" s="78" t="s">
        <v>33</v>
      </c>
      <c r="T393" s="78" t="s">
        <v>33</v>
      </c>
      <c r="U393" s="78" t="s">
        <v>33</v>
      </c>
      <c r="V393" s="78" t="s">
        <v>33</v>
      </c>
      <c r="W393" s="78" t="s">
        <v>33</v>
      </c>
      <c r="X393" s="78" t="s">
        <v>33</v>
      </c>
      <c r="Y393" t="s">
        <v>33</v>
      </c>
      <c r="Z393" t="s">
        <v>33</v>
      </c>
      <c r="AA393" t="s">
        <v>33</v>
      </c>
      <c r="AB393" t="s">
        <v>33</v>
      </c>
      <c r="AC393" t="s">
        <v>33</v>
      </c>
      <c r="AD393" t="s">
        <v>33</v>
      </c>
      <c r="AE393" t="s">
        <v>33</v>
      </c>
      <c r="AF393" t="s">
        <v>33</v>
      </c>
      <c r="AG393" t="s">
        <v>33</v>
      </c>
      <c r="AH393" t="s">
        <v>33</v>
      </c>
      <c r="AI393" t="s">
        <v>33</v>
      </c>
      <c r="AJ393" t="s">
        <v>33</v>
      </c>
      <c r="AK393" t="s">
        <v>33</v>
      </c>
      <c r="AL393" t="s">
        <v>33</v>
      </c>
      <c r="AM393" t="s">
        <v>33</v>
      </c>
      <c r="AN393" t="s">
        <v>33</v>
      </c>
      <c r="AO393" t="s">
        <v>33</v>
      </c>
      <c r="AP393" t="s">
        <v>33</v>
      </c>
      <c r="AQ393" s="169" t="s">
        <v>33</v>
      </c>
      <c r="AR393" t="s">
        <v>33</v>
      </c>
      <c r="AS393" t="s">
        <v>34</v>
      </c>
      <c r="AT393" t="s">
        <v>33</v>
      </c>
      <c r="AU393" t="s">
        <v>33</v>
      </c>
      <c r="AV393" t="s">
        <v>33</v>
      </c>
      <c r="AW393" t="s">
        <v>33</v>
      </c>
      <c r="AX393" t="s">
        <v>33</v>
      </c>
      <c r="AY393" t="s">
        <v>34</v>
      </c>
      <c r="AZ393" t="s">
        <v>33</v>
      </c>
      <c r="BA393" t="s">
        <v>33</v>
      </c>
      <c r="BB393" t="s">
        <v>33</v>
      </c>
      <c r="BC393" t="s">
        <v>33</v>
      </c>
      <c r="BD393" t="s">
        <v>33</v>
      </c>
      <c r="BE393" t="s">
        <v>33</v>
      </c>
      <c r="BF393" t="s">
        <v>33</v>
      </c>
      <c r="BH393" s="233" t="str">
        <f>Data[[#This Row],[Tipo de Muestra]]</f>
        <v>Critica</v>
      </c>
      <c r="BK393">
        <f t="shared" si="1386"/>
        <v>1</v>
      </c>
      <c r="BL393">
        <f t="shared" si="1387"/>
        <v>1</v>
      </c>
      <c r="BM393">
        <f t="shared" si="1388"/>
        <v>1</v>
      </c>
      <c r="BN393">
        <f t="shared" si="1389"/>
        <v>1</v>
      </c>
      <c r="BO393">
        <f t="shared" si="1390"/>
        <v>1</v>
      </c>
      <c r="BP393">
        <f t="shared" si="1391"/>
        <v>1</v>
      </c>
      <c r="BQ393">
        <f t="shared" si="1392"/>
        <v>1</v>
      </c>
      <c r="BR393">
        <f t="shared" si="1393"/>
        <v>1</v>
      </c>
      <c r="BS393">
        <f t="shared" si="1394"/>
        <v>1</v>
      </c>
      <c r="BT393">
        <f t="shared" si="1395"/>
        <v>1</v>
      </c>
      <c r="BU393">
        <f t="shared" si="1396"/>
        <v>1</v>
      </c>
      <c r="BV393">
        <f t="shared" si="1397"/>
        <v>1</v>
      </c>
      <c r="BW393">
        <f t="shared" si="1398"/>
        <v>1</v>
      </c>
      <c r="BX393">
        <f t="shared" si="1399"/>
        <v>1</v>
      </c>
      <c r="BY393">
        <f t="shared" si="1400"/>
        <v>1</v>
      </c>
      <c r="BZ393">
        <f t="shared" si="1401"/>
        <v>1</v>
      </c>
      <c r="CA393">
        <f t="shared" si="1402"/>
        <v>1</v>
      </c>
      <c r="CB393">
        <f t="shared" si="1403"/>
        <v>1</v>
      </c>
      <c r="CC393">
        <f t="shared" si="1404"/>
        <v>1</v>
      </c>
      <c r="CD393">
        <f t="shared" si="1405"/>
        <v>1</v>
      </c>
      <c r="CE393">
        <f t="shared" si="1406"/>
        <v>1</v>
      </c>
      <c r="CF393">
        <f t="shared" si="1407"/>
        <v>1</v>
      </c>
      <c r="CG393">
        <f t="shared" si="1408"/>
        <v>1</v>
      </c>
      <c r="CH393">
        <f t="shared" si="1409"/>
        <v>1</v>
      </c>
      <c r="CI393">
        <f t="shared" si="1410"/>
        <v>1</v>
      </c>
      <c r="CJ393">
        <f t="shared" si="1411"/>
        <v>1</v>
      </c>
      <c r="CK393">
        <f t="shared" si="1412"/>
        <v>1</v>
      </c>
      <c r="CL393">
        <f t="shared" si="1413"/>
        <v>1</v>
      </c>
      <c r="CM393">
        <f t="shared" si="1414"/>
        <v>1</v>
      </c>
      <c r="CN393">
        <f t="shared" si="1415"/>
        <v>1</v>
      </c>
      <c r="CO393">
        <f t="shared" si="1416"/>
        <v>1</v>
      </c>
      <c r="CP393">
        <f t="shared" si="1417"/>
        <v>1</v>
      </c>
      <c r="CQ393">
        <f t="shared" si="1418"/>
        <v>1</v>
      </c>
      <c r="CR393">
        <f t="shared" si="1419"/>
        <v>1</v>
      </c>
      <c r="CS393">
        <f t="shared" si="1420"/>
        <v>0</v>
      </c>
      <c r="CT393">
        <f t="shared" si="1421"/>
        <v>1</v>
      </c>
      <c r="CU393">
        <f t="shared" si="1422"/>
        <v>1</v>
      </c>
      <c r="CV393">
        <f t="shared" si="1423"/>
        <v>1</v>
      </c>
      <c r="CW393">
        <f t="shared" si="1424"/>
        <v>1</v>
      </c>
      <c r="CX393">
        <f t="shared" si="1425"/>
        <v>1</v>
      </c>
      <c r="CY393">
        <f t="shared" si="1426"/>
        <v>0</v>
      </c>
      <c r="CZ393">
        <f t="shared" si="1427"/>
        <v>1</v>
      </c>
      <c r="DA393">
        <f t="shared" si="1428"/>
        <v>1</v>
      </c>
      <c r="DB393">
        <f t="shared" si="1429"/>
        <v>1</v>
      </c>
      <c r="DC393">
        <f t="shared" si="1430"/>
        <v>1</v>
      </c>
      <c r="DD393">
        <f t="shared" si="1431"/>
        <v>1</v>
      </c>
      <c r="DE393">
        <f t="shared" si="1432"/>
        <v>1</v>
      </c>
      <c r="DF393">
        <f t="shared" si="1433"/>
        <v>1</v>
      </c>
      <c r="DG393">
        <f t="shared" si="1434"/>
        <v>1</v>
      </c>
      <c r="DH393" s="7">
        <f t="shared" si="1435"/>
        <v>0.15</v>
      </c>
      <c r="DI393" s="7">
        <f t="shared" si="1436"/>
        <v>0.15</v>
      </c>
      <c r="DJ393" s="7">
        <f t="shared" si="1437"/>
        <v>0.15</v>
      </c>
      <c r="DK393" s="7">
        <f t="shared" si="1438"/>
        <v>0.15</v>
      </c>
      <c r="DL393" s="7">
        <f t="shared" si="1439"/>
        <v>0.3</v>
      </c>
      <c r="DM393" s="7">
        <f t="shared" si="1440"/>
        <v>0.3</v>
      </c>
      <c r="DN393" s="7">
        <f t="shared" si="1441"/>
        <v>0.3</v>
      </c>
      <c r="DO393" s="7">
        <f t="shared" si="1442"/>
        <v>0.3</v>
      </c>
      <c r="DP393" s="7">
        <f>IF(MIN(Data[[#This Row],[¿El agente demuestra escucha activa durante la gestión?6]:[¿El agente parafrasea para confirmar entendimiento?9]])=0,0,30%)</f>
        <v>0.3</v>
      </c>
      <c r="DQ393" s="7">
        <f t="shared" si="1443"/>
        <v>0.3</v>
      </c>
      <c r="DR393" s="7">
        <f t="shared" si="1444"/>
        <v>0.3</v>
      </c>
      <c r="DS393" s="7">
        <f t="shared" si="1445"/>
        <v>0.3</v>
      </c>
      <c r="DT393" s="7">
        <f t="shared" si="1446"/>
        <v>0.3</v>
      </c>
      <c r="DU393" s="7">
        <f>IF(MIN(Data[[#This Row],[¿El agente adapta su comunicación al cliente?11]:[¿El agente utiliza el plural corporativo correctamente?14]])=0,0,30%)</f>
        <v>0.3</v>
      </c>
      <c r="DV393" s="7">
        <f t="shared" si="1447"/>
        <v>0.25</v>
      </c>
      <c r="DW393" s="7">
        <f t="shared" si="1448"/>
        <v>0.25</v>
      </c>
      <c r="DX393" s="7">
        <f t="shared" si="1449"/>
        <v>1</v>
      </c>
      <c r="DY393" s="7">
        <f t="shared" si="1450"/>
        <v>1</v>
      </c>
      <c r="DZ393" s="7">
        <f t="shared" si="1451"/>
        <v>1</v>
      </c>
      <c r="EA393" s="7">
        <f t="shared" si="1452"/>
        <v>1</v>
      </c>
      <c r="EB393" s="7">
        <f t="shared" si="1453"/>
        <v>1</v>
      </c>
      <c r="EC393" s="7">
        <f t="shared" si="1454"/>
        <v>1</v>
      </c>
      <c r="ED393" s="7">
        <f t="shared" si="1455"/>
        <v>1</v>
      </c>
      <c r="EE393" s="7">
        <f t="shared" si="1456"/>
        <v>1</v>
      </c>
      <c r="EF393" s="7">
        <f>IF(SUM(Data[[#This Row],[¿El agente presenta correctamente los beneficios del producto?23]:[¿El agente comunica beneficios emocionales al cliente?24]])=200%,100%,0%)</f>
        <v>1</v>
      </c>
      <c r="EG393" s="7">
        <f t="shared" si="1457"/>
        <v>1</v>
      </c>
      <c r="EH393" s="7">
        <f t="shared" si="1458"/>
        <v>1</v>
      </c>
      <c r="EI393" s="7">
        <f t="shared" si="1459"/>
        <v>1</v>
      </c>
      <c r="EJ393" s="7">
        <f t="shared" si="1460"/>
        <v>1</v>
      </c>
      <c r="EK393" s="7">
        <f t="shared" si="1461"/>
        <v>1</v>
      </c>
      <c r="EL393" s="7">
        <f>+Data[[#This Row],[¿El agente explica los términos y condiciones del servicio?28]]</f>
        <v>1</v>
      </c>
      <c r="EM393" s="7">
        <f t="shared" si="1462"/>
        <v>1</v>
      </c>
      <c r="EN393" s="7">
        <f>+Data[[#This Row],[¿El agente identifica correctamente la solicitud del cliente? 2]]</f>
        <v>1</v>
      </c>
      <c r="EO393" s="7">
        <f t="shared" si="1463"/>
        <v>1</v>
      </c>
      <c r="EP393" s="7">
        <f t="shared" si="1464"/>
        <v>1</v>
      </c>
      <c r="EQ393" s="7">
        <f t="shared" si="1465"/>
        <v>1</v>
      </c>
      <c r="ER393" s="7">
        <f t="shared" si="1466"/>
        <v>1</v>
      </c>
      <c r="ES393" s="7">
        <f t="shared" si="1467"/>
        <v>1</v>
      </c>
      <c r="ET393" s="7">
        <f t="shared" si="1468"/>
        <v>1</v>
      </c>
      <c r="EU393" s="7">
        <f t="shared" si="1469"/>
        <v>1</v>
      </c>
      <c r="EV393" s="7">
        <f t="shared" si="1470"/>
        <v>1</v>
      </c>
      <c r="EW393" s="7">
        <f t="shared" si="1471"/>
        <v>1</v>
      </c>
      <c r="EX393" s="7">
        <f t="shared" si="1472"/>
        <v>1</v>
      </c>
      <c r="EY393" s="7">
        <f t="shared" si="1473"/>
        <v>1</v>
      </c>
      <c r="EZ393" s="7">
        <f t="shared" si="1474"/>
        <v>1</v>
      </c>
      <c r="FA393" s="7">
        <f t="shared" si="1475"/>
        <v>1</v>
      </c>
      <c r="FB393" s="7">
        <f t="shared" si="1476"/>
        <v>1</v>
      </c>
      <c r="FC393" s="7">
        <f t="shared" si="1477"/>
        <v>1</v>
      </c>
      <c r="FD393" s="7">
        <f t="shared" si="1478"/>
        <v>1</v>
      </c>
      <c r="FE393" s="7">
        <f t="shared" si="1479"/>
        <v>0</v>
      </c>
      <c r="FF393" s="7">
        <f t="shared" si="1480"/>
        <v>1</v>
      </c>
      <c r="FG393" s="7">
        <f t="shared" si="1481"/>
        <v>1</v>
      </c>
      <c r="FH393" s="7">
        <f t="shared" si="1482"/>
        <v>1</v>
      </c>
      <c r="FI393" s="7">
        <f t="shared" si="1483"/>
        <v>1</v>
      </c>
      <c r="FJ393" s="7">
        <f t="shared" si="1484"/>
        <v>0</v>
      </c>
      <c r="FK393" s="7">
        <f t="shared" si="1485"/>
        <v>1</v>
      </c>
      <c r="FL393" s="7">
        <f>+Data[[#This Row],[¿El agente gestiona la oferta según la campaña vigente?48]]</f>
        <v>1</v>
      </c>
      <c r="FM393" s="7">
        <f t="shared" si="1486"/>
        <v>0</v>
      </c>
      <c r="FN393" s="7">
        <f t="shared" si="1487"/>
        <v>1</v>
      </c>
      <c r="FO393" s="7">
        <f t="shared" si="1488"/>
        <v>1</v>
      </c>
      <c r="FP393" s="7">
        <f t="shared" si="1489"/>
        <v>0</v>
      </c>
      <c r="FQ393" s="7">
        <f t="shared" si="1490"/>
        <v>1</v>
      </c>
      <c r="FR393" s="7">
        <f>+Data[[#This Row],[¿El agente registra correctamente todas las interacciones?52]]</f>
        <v>1</v>
      </c>
      <c r="FS393" s="7">
        <f t="shared" si="1491"/>
        <v>0</v>
      </c>
      <c r="FT393" s="7">
        <f t="shared" si="1492"/>
        <v>1</v>
      </c>
      <c r="FU393" s="7">
        <f>+Data[[#This Row],[¿El agente confirma la titularidad del cliente adecuadamente?53]]</f>
        <v>1</v>
      </c>
      <c r="FV393" s="242">
        <f t="shared" si="1493"/>
        <v>1</v>
      </c>
      <c r="FW393" s="242">
        <f t="shared" si="1494"/>
        <v>1</v>
      </c>
      <c r="FX393" s="7">
        <f t="shared" si="1495"/>
        <v>1</v>
      </c>
      <c r="FY393" s="242">
        <f t="shared" si="1496"/>
        <v>1</v>
      </c>
      <c r="FZ393" s="7">
        <f>+Data[[#This Row],[¿El agente evita compartir información sensible?56]]</f>
        <v>1</v>
      </c>
      <c r="GA393" s="7">
        <f t="shared" si="1497"/>
        <v>1</v>
      </c>
      <c r="GB393" s="7">
        <f t="shared" si="1498"/>
        <v>0.1</v>
      </c>
      <c r="GC393" s="7">
        <f t="shared" si="1499"/>
        <v>0.3</v>
      </c>
      <c r="GD393" s="234">
        <f t="shared" si="1500"/>
        <v>0</v>
      </c>
      <c r="GE393" s="234">
        <f t="shared" si="1501"/>
        <v>0.3</v>
      </c>
      <c r="GF393" s="7">
        <f t="shared" si="1502"/>
        <v>0.7</v>
      </c>
      <c r="GG393">
        <f>1</f>
        <v>1</v>
      </c>
      <c r="GH393">
        <f t="shared" si="1503"/>
        <v>1</v>
      </c>
      <c r="GI393" t="str">
        <f t="shared" si="1504"/>
        <v/>
      </c>
      <c r="GJ393" t="str">
        <f t="shared" si="1505"/>
        <v/>
      </c>
      <c r="GK393" t="str">
        <f t="shared" si="1506"/>
        <v/>
      </c>
      <c r="GN393" t="str">
        <f t="shared" si="1507"/>
        <v/>
      </c>
      <c r="GO393" t="str">
        <f t="shared" si="1508"/>
        <v/>
      </c>
      <c r="GP393" t="str">
        <f t="shared" si="1509"/>
        <v/>
      </c>
      <c r="GQ393" t="str">
        <f t="shared" si="1510"/>
        <v/>
      </c>
      <c r="GR393" t="str">
        <f t="shared" si="1511"/>
        <v/>
      </c>
      <c r="GS393" t="str">
        <f t="shared" si="1512"/>
        <v/>
      </c>
      <c r="GT393" t="str">
        <f t="shared" si="1513"/>
        <v/>
      </c>
      <c r="GU393" t="e">
        <f>IF(#REF!="No",#REF!,"")</f>
        <v>#REF!</v>
      </c>
      <c r="GV393" t="str">
        <f t="shared" si="1514"/>
        <v/>
      </c>
      <c r="GW393" t="str">
        <f t="shared" si="1515"/>
        <v/>
      </c>
      <c r="GX393" t="str">
        <f t="shared" si="1516"/>
        <v/>
      </c>
      <c r="GY393" t="str">
        <f t="shared" si="1517"/>
        <v/>
      </c>
      <c r="GZ393" t="str">
        <f t="shared" si="1518"/>
        <v/>
      </c>
      <c r="HA393" t="str">
        <f t="shared" si="1519"/>
        <v/>
      </c>
      <c r="HB393" t="str">
        <f t="shared" si="1520"/>
        <v/>
      </c>
      <c r="HC393" t="str">
        <f t="shared" si="1521"/>
        <v/>
      </c>
      <c r="HD393" t="str">
        <f t="shared" si="1522"/>
        <v/>
      </c>
      <c r="HE393" t="str">
        <f t="shared" si="1523"/>
        <v/>
      </c>
      <c r="HF393" t="str">
        <f t="shared" si="1524"/>
        <v/>
      </c>
      <c r="HG393" t="str">
        <f t="shared" si="1525"/>
        <v/>
      </c>
      <c r="HH393" t="str">
        <f t="shared" si="1526"/>
        <v/>
      </c>
      <c r="HI393" t="str">
        <f t="shared" si="1527"/>
        <v/>
      </c>
      <c r="HJ393" t="str">
        <f t="shared" si="1528"/>
        <v/>
      </c>
      <c r="HK393" t="str">
        <f t="shared" si="1529"/>
        <v/>
      </c>
      <c r="HL393" t="str">
        <f t="shared" si="1530"/>
        <v/>
      </c>
      <c r="HM393" t="str">
        <f t="shared" si="1531"/>
        <v/>
      </c>
      <c r="HN393" t="str">
        <f t="shared" si="1532"/>
        <v/>
      </c>
      <c r="HO393" t="str">
        <f t="shared" si="1533"/>
        <v/>
      </c>
      <c r="HP393" t="str">
        <f t="shared" si="1534"/>
        <v/>
      </c>
      <c r="HQ393" t="e">
        <f>IF(#REF!="No",#REF!,"")</f>
        <v>#REF!</v>
      </c>
      <c r="HR393" t="e">
        <f>IF(#REF!="No",#REF!,"")</f>
        <v>#REF!</v>
      </c>
      <c r="HS393" t="str">
        <f t="shared" si="1535"/>
        <v/>
      </c>
      <c r="HT393" t="str">
        <f t="shared" si="1536"/>
        <v xml:space="preserve">¿El agente realiza venta cruzada cuando corresponde? </v>
      </c>
      <c r="HU393" t="str">
        <f t="shared" si="1537"/>
        <v/>
      </c>
      <c r="HV393" t="str">
        <f t="shared" si="1538"/>
        <v/>
      </c>
      <c r="HW393" t="str">
        <f t="shared" si="1539"/>
        <v/>
      </c>
      <c r="HX393" t="str">
        <f t="shared" si="1540"/>
        <v/>
      </c>
      <c r="HY393" t="str">
        <f t="shared" si="1541"/>
        <v/>
      </c>
      <c r="HZ393" t="str">
        <f t="shared" si="1542"/>
        <v xml:space="preserve">¿El agente solicita coordenadas cuando es necesario? </v>
      </c>
      <c r="IA393" t="str">
        <f t="shared" si="1543"/>
        <v/>
      </c>
      <c r="IB393" t="str">
        <f t="shared" si="1544"/>
        <v/>
      </c>
      <c r="IC393" t="str">
        <f t="shared" si="1545"/>
        <v/>
      </c>
      <c r="ID393" t="str">
        <f t="shared" si="1546"/>
        <v/>
      </c>
      <c r="IE393" t="str">
        <f t="shared" si="1547"/>
        <v/>
      </c>
      <c r="IF393" t="str">
        <f t="shared" si="1548"/>
        <v/>
      </c>
      <c r="IG393" t="str">
        <f t="shared" si="1549"/>
        <v/>
      </c>
      <c r="IH393" t="str">
        <f>A393&amp;" "&amp;F393&amp;" "&amp;Data[[#This Row],[mes]]</f>
        <v>Yadira Isabel Fajardo Gil Outbound jul-26</v>
      </c>
      <c r="II393">
        <f t="shared" si="1385"/>
        <v>1</v>
      </c>
      <c r="IJ393">
        <f t="shared" si="1550"/>
        <v>1</v>
      </c>
      <c r="IK393">
        <f>IF(Data[[#This Row],[Muestra Critica]]&gt;0,Data[[#This Row],[Muestra Critica]],"")</f>
        <v>1</v>
      </c>
      <c r="IL393">
        <f>IF(IK393="","",COUNTIF($IK$3:$IK809,IK393))</f>
        <v>397</v>
      </c>
      <c r="IM393">
        <f t="shared" si="1551"/>
        <v>0</v>
      </c>
      <c r="IN393" t="str">
        <f t="shared" si="1552"/>
        <v>jul-26</v>
      </c>
      <c r="IS393" t="str">
        <f ca="1">IFERROR(_xlfn.XLOOKUP(A:A,HC!B:B,HC!E:E,,0),0)</f>
        <v>&gt; 60 dias</v>
      </c>
    </row>
    <row r="394" spans="1:253" ht="15.5">
      <c r="A394" s="235" t="s">
        <v>345</v>
      </c>
      <c r="B394" s="235">
        <v>66803483</v>
      </c>
      <c r="C394" s="236">
        <v>46209</v>
      </c>
      <c r="D394" s="235" t="s">
        <v>449</v>
      </c>
      <c r="E394" s="205" t="s">
        <v>431</v>
      </c>
      <c r="F394" s="235" t="s">
        <v>32</v>
      </c>
      <c r="G394" s="235" t="s">
        <v>436</v>
      </c>
      <c r="H394" s="235" t="s">
        <v>530</v>
      </c>
      <c r="I394" s="237" t="s">
        <v>447</v>
      </c>
      <c r="J394" s="78" t="s">
        <v>33</v>
      </c>
      <c r="K394" s="78" t="s">
        <v>33</v>
      </c>
      <c r="L394" s="78" t="s">
        <v>33</v>
      </c>
      <c r="M394" s="78" t="s">
        <v>33</v>
      </c>
      <c r="N394" s="78" t="s">
        <v>33</v>
      </c>
      <c r="O394" s="78" t="s">
        <v>33</v>
      </c>
      <c r="P394" s="78" t="s">
        <v>33</v>
      </c>
      <c r="Q394" s="78" t="s">
        <v>33</v>
      </c>
      <c r="R394" s="78" t="s">
        <v>33</v>
      </c>
      <c r="S394" s="78" t="s">
        <v>33</v>
      </c>
      <c r="T394" s="78" t="s">
        <v>33</v>
      </c>
      <c r="U394" s="78" t="s">
        <v>33</v>
      </c>
      <c r="V394" s="78" t="s">
        <v>33</v>
      </c>
      <c r="W394" s="78" t="s">
        <v>33</v>
      </c>
      <c r="X394" s="78" t="s">
        <v>33</v>
      </c>
      <c r="Y394" t="s">
        <v>33</v>
      </c>
      <c r="Z394" t="s">
        <v>33</v>
      </c>
      <c r="AA394" t="s">
        <v>33</v>
      </c>
      <c r="AB394" t="s">
        <v>33</v>
      </c>
      <c r="AC394" t="s">
        <v>33</v>
      </c>
      <c r="AD394" t="s">
        <v>33</v>
      </c>
      <c r="AE394" t="s">
        <v>33</v>
      </c>
      <c r="AF394" t="s">
        <v>33</v>
      </c>
      <c r="AG394" t="s">
        <v>33</v>
      </c>
      <c r="AH394" t="s">
        <v>33</v>
      </c>
      <c r="AI394" t="s">
        <v>33</v>
      </c>
      <c r="AJ394" t="s">
        <v>33</v>
      </c>
      <c r="AK394" t="s">
        <v>33</v>
      </c>
      <c r="AL394" t="s">
        <v>33</v>
      </c>
      <c r="AM394" t="s">
        <v>33</v>
      </c>
      <c r="AN394" t="s">
        <v>33</v>
      </c>
      <c r="AO394" t="s">
        <v>33</v>
      </c>
      <c r="AP394" t="s">
        <v>33</v>
      </c>
      <c r="AQ394" s="169" t="s">
        <v>33</v>
      </c>
      <c r="AR394" t="s">
        <v>34</v>
      </c>
      <c r="AS394" t="s">
        <v>33</v>
      </c>
      <c r="AT394" t="s">
        <v>34</v>
      </c>
      <c r="AU394" t="s">
        <v>33</v>
      </c>
      <c r="AV394" t="s">
        <v>33</v>
      </c>
      <c r="AW394" t="s">
        <v>33</v>
      </c>
      <c r="AX394" t="s">
        <v>33</v>
      </c>
      <c r="AY394" t="s">
        <v>33</v>
      </c>
      <c r="AZ394" t="s">
        <v>33</v>
      </c>
      <c r="BA394" t="s">
        <v>33</v>
      </c>
      <c r="BB394" t="s">
        <v>33</v>
      </c>
      <c r="BC394" t="s">
        <v>33</v>
      </c>
      <c r="BD394" t="s">
        <v>33</v>
      </c>
      <c r="BE394" t="s">
        <v>33</v>
      </c>
      <c r="BF394" t="s">
        <v>33</v>
      </c>
      <c r="BH394" s="233" t="str">
        <f>Data[[#This Row],[Tipo de Muestra]]</f>
        <v>Critica</v>
      </c>
      <c r="BK394">
        <f t="shared" si="1386"/>
        <v>1</v>
      </c>
      <c r="BL394">
        <f t="shared" si="1387"/>
        <v>1</v>
      </c>
      <c r="BM394">
        <f t="shared" si="1388"/>
        <v>1</v>
      </c>
      <c r="BN394">
        <f t="shared" si="1389"/>
        <v>1</v>
      </c>
      <c r="BO394">
        <f t="shared" si="1390"/>
        <v>1</v>
      </c>
      <c r="BP394">
        <f t="shared" si="1391"/>
        <v>1</v>
      </c>
      <c r="BQ394">
        <f t="shared" si="1392"/>
        <v>1</v>
      </c>
      <c r="BR394">
        <f t="shared" si="1393"/>
        <v>1</v>
      </c>
      <c r="BS394">
        <f t="shared" si="1394"/>
        <v>1</v>
      </c>
      <c r="BT394">
        <f t="shared" si="1395"/>
        <v>1</v>
      </c>
      <c r="BU394">
        <f t="shared" si="1396"/>
        <v>1</v>
      </c>
      <c r="BV394">
        <f t="shared" si="1397"/>
        <v>1</v>
      </c>
      <c r="BW394">
        <f t="shared" si="1398"/>
        <v>1</v>
      </c>
      <c r="BX394">
        <f t="shared" si="1399"/>
        <v>1</v>
      </c>
      <c r="BY394">
        <f t="shared" si="1400"/>
        <v>1</v>
      </c>
      <c r="BZ394">
        <f t="shared" si="1401"/>
        <v>1</v>
      </c>
      <c r="CA394">
        <f t="shared" si="1402"/>
        <v>1</v>
      </c>
      <c r="CB394">
        <f t="shared" si="1403"/>
        <v>1</v>
      </c>
      <c r="CC394">
        <f t="shared" si="1404"/>
        <v>1</v>
      </c>
      <c r="CD394">
        <f t="shared" si="1405"/>
        <v>1</v>
      </c>
      <c r="CE394">
        <f t="shared" si="1406"/>
        <v>1</v>
      </c>
      <c r="CF394">
        <f t="shared" si="1407"/>
        <v>1</v>
      </c>
      <c r="CG394">
        <f t="shared" si="1408"/>
        <v>1</v>
      </c>
      <c r="CH394">
        <f t="shared" si="1409"/>
        <v>1</v>
      </c>
      <c r="CI394">
        <f t="shared" si="1410"/>
        <v>1</v>
      </c>
      <c r="CJ394">
        <f t="shared" si="1411"/>
        <v>1</v>
      </c>
      <c r="CK394">
        <f t="shared" si="1412"/>
        <v>1</v>
      </c>
      <c r="CL394">
        <f t="shared" si="1413"/>
        <v>1</v>
      </c>
      <c r="CM394">
        <f t="shared" si="1414"/>
        <v>1</v>
      </c>
      <c r="CN394">
        <f t="shared" si="1415"/>
        <v>1</v>
      </c>
      <c r="CO394">
        <f t="shared" si="1416"/>
        <v>1</v>
      </c>
      <c r="CP394">
        <f t="shared" si="1417"/>
        <v>1</v>
      </c>
      <c r="CQ394">
        <f t="shared" si="1418"/>
        <v>1</v>
      </c>
      <c r="CR394">
        <f t="shared" si="1419"/>
        <v>0</v>
      </c>
      <c r="CS394">
        <f t="shared" si="1420"/>
        <v>1</v>
      </c>
      <c r="CT394">
        <f t="shared" si="1421"/>
        <v>0</v>
      </c>
      <c r="CU394">
        <f t="shared" si="1422"/>
        <v>1</v>
      </c>
      <c r="CV394">
        <f t="shared" si="1423"/>
        <v>1</v>
      </c>
      <c r="CW394">
        <f t="shared" si="1424"/>
        <v>1</v>
      </c>
      <c r="CX394">
        <f t="shared" si="1425"/>
        <v>1</v>
      </c>
      <c r="CY394">
        <f t="shared" si="1426"/>
        <v>1</v>
      </c>
      <c r="CZ394">
        <f t="shared" si="1427"/>
        <v>1</v>
      </c>
      <c r="DA394">
        <f t="shared" si="1428"/>
        <v>1</v>
      </c>
      <c r="DB394">
        <f t="shared" si="1429"/>
        <v>1</v>
      </c>
      <c r="DC394">
        <f t="shared" si="1430"/>
        <v>1</v>
      </c>
      <c r="DD394">
        <f t="shared" si="1431"/>
        <v>1</v>
      </c>
      <c r="DE394">
        <f t="shared" si="1432"/>
        <v>1</v>
      </c>
      <c r="DF394">
        <f t="shared" si="1433"/>
        <v>1</v>
      </c>
      <c r="DG394">
        <f t="shared" si="1434"/>
        <v>1</v>
      </c>
      <c r="DH394" s="7">
        <f t="shared" si="1435"/>
        <v>0.15</v>
      </c>
      <c r="DI394" s="7">
        <f t="shared" si="1436"/>
        <v>0.15</v>
      </c>
      <c r="DJ394" s="7">
        <f t="shared" si="1437"/>
        <v>0.15</v>
      </c>
      <c r="DK394" s="7">
        <f t="shared" si="1438"/>
        <v>0.15</v>
      </c>
      <c r="DL394" s="7">
        <f t="shared" si="1439"/>
        <v>0.3</v>
      </c>
      <c r="DM394" s="7">
        <f t="shared" si="1440"/>
        <v>0.3</v>
      </c>
      <c r="DN394" s="7">
        <f t="shared" si="1441"/>
        <v>0.3</v>
      </c>
      <c r="DO394" s="7">
        <f t="shared" si="1442"/>
        <v>0.3</v>
      </c>
      <c r="DP394" s="7">
        <f>IF(MIN(Data[[#This Row],[¿El agente demuestra escucha activa durante la gestión?6]:[¿El agente parafrasea para confirmar entendimiento?9]])=0,0,30%)</f>
        <v>0.3</v>
      </c>
      <c r="DQ394" s="7">
        <f t="shared" si="1443"/>
        <v>0.3</v>
      </c>
      <c r="DR394" s="7">
        <f t="shared" si="1444"/>
        <v>0.3</v>
      </c>
      <c r="DS394" s="7">
        <f t="shared" si="1445"/>
        <v>0.3</v>
      </c>
      <c r="DT394" s="7">
        <f t="shared" si="1446"/>
        <v>0.3</v>
      </c>
      <c r="DU394" s="7">
        <f>IF(MIN(Data[[#This Row],[¿El agente adapta su comunicación al cliente?11]:[¿El agente utiliza el plural corporativo correctamente?14]])=0,0,30%)</f>
        <v>0.3</v>
      </c>
      <c r="DV394" s="7">
        <f t="shared" si="1447"/>
        <v>0.25</v>
      </c>
      <c r="DW394" s="7">
        <f t="shared" si="1448"/>
        <v>0.25</v>
      </c>
      <c r="DX394" s="7">
        <f t="shared" si="1449"/>
        <v>1</v>
      </c>
      <c r="DY394" s="7">
        <f t="shared" si="1450"/>
        <v>1</v>
      </c>
      <c r="DZ394" s="7">
        <f t="shared" si="1451"/>
        <v>1</v>
      </c>
      <c r="EA394" s="7">
        <f t="shared" si="1452"/>
        <v>1</v>
      </c>
      <c r="EB394" s="7">
        <f t="shared" si="1453"/>
        <v>1</v>
      </c>
      <c r="EC394" s="7">
        <f t="shared" si="1454"/>
        <v>1</v>
      </c>
      <c r="ED394" s="7">
        <f t="shared" si="1455"/>
        <v>1</v>
      </c>
      <c r="EE394" s="7">
        <f t="shared" si="1456"/>
        <v>1</v>
      </c>
      <c r="EF394" s="7">
        <f>IF(SUM(Data[[#This Row],[¿El agente presenta correctamente los beneficios del producto?23]:[¿El agente comunica beneficios emocionales al cliente?24]])=200%,100%,0%)</f>
        <v>1</v>
      </c>
      <c r="EG394" s="7">
        <f t="shared" si="1457"/>
        <v>1</v>
      </c>
      <c r="EH394" s="7">
        <f t="shared" si="1458"/>
        <v>1</v>
      </c>
      <c r="EI394" s="7">
        <f t="shared" si="1459"/>
        <v>1</v>
      </c>
      <c r="EJ394" s="7">
        <f t="shared" si="1460"/>
        <v>1</v>
      </c>
      <c r="EK394" s="7">
        <f t="shared" si="1461"/>
        <v>1</v>
      </c>
      <c r="EL394" s="7">
        <f>+Data[[#This Row],[¿El agente explica los términos y condiciones del servicio?28]]</f>
        <v>1</v>
      </c>
      <c r="EM394" s="7">
        <f t="shared" si="1462"/>
        <v>1</v>
      </c>
      <c r="EN394" s="7">
        <f>+Data[[#This Row],[¿El agente identifica correctamente la solicitud del cliente? 2]]</f>
        <v>1</v>
      </c>
      <c r="EO394" s="7">
        <f t="shared" si="1463"/>
        <v>1</v>
      </c>
      <c r="EP394" s="7">
        <f t="shared" si="1464"/>
        <v>1</v>
      </c>
      <c r="EQ394" s="7">
        <f t="shared" si="1465"/>
        <v>1</v>
      </c>
      <c r="ER394" s="7">
        <f t="shared" si="1466"/>
        <v>1</v>
      </c>
      <c r="ES394" s="7">
        <f t="shared" si="1467"/>
        <v>1</v>
      </c>
      <c r="ET394" s="7">
        <f t="shared" si="1468"/>
        <v>1</v>
      </c>
      <c r="EU394" s="7">
        <f t="shared" si="1469"/>
        <v>1</v>
      </c>
      <c r="EV394" s="7">
        <f t="shared" si="1470"/>
        <v>1</v>
      </c>
      <c r="EW394" s="7">
        <f t="shared" si="1471"/>
        <v>1</v>
      </c>
      <c r="EX394" s="7">
        <f t="shared" si="1472"/>
        <v>1</v>
      </c>
      <c r="EY394" s="7">
        <f t="shared" si="1473"/>
        <v>1</v>
      </c>
      <c r="EZ394" s="7">
        <f t="shared" si="1474"/>
        <v>1</v>
      </c>
      <c r="FA394" s="7">
        <f t="shared" si="1475"/>
        <v>0</v>
      </c>
      <c r="FB394" s="7">
        <f t="shared" si="1476"/>
        <v>0</v>
      </c>
      <c r="FC394" s="7">
        <f t="shared" si="1477"/>
        <v>0</v>
      </c>
      <c r="FD394" s="7">
        <f t="shared" si="1478"/>
        <v>0</v>
      </c>
      <c r="FE394" s="7">
        <f t="shared" si="1479"/>
        <v>1</v>
      </c>
      <c r="FF394" s="7">
        <f t="shared" si="1480"/>
        <v>0</v>
      </c>
      <c r="FG394" s="7">
        <f t="shared" si="1481"/>
        <v>1</v>
      </c>
      <c r="FH394" s="7">
        <f t="shared" si="1482"/>
        <v>1</v>
      </c>
      <c r="FI394" s="7">
        <f t="shared" si="1483"/>
        <v>1</v>
      </c>
      <c r="FJ394" s="7">
        <f t="shared" si="1484"/>
        <v>0</v>
      </c>
      <c r="FK394" s="7">
        <f t="shared" si="1485"/>
        <v>1</v>
      </c>
      <c r="FL394" s="7">
        <f>+Data[[#This Row],[¿El agente gestiona la oferta según la campaña vigente?48]]</f>
        <v>1</v>
      </c>
      <c r="FM394" s="7">
        <f t="shared" si="1486"/>
        <v>1</v>
      </c>
      <c r="FN394" s="7">
        <f t="shared" si="1487"/>
        <v>1</v>
      </c>
      <c r="FO394" s="7">
        <f t="shared" si="1488"/>
        <v>1</v>
      </c>
      <c r="FP394" s="7">
        <f t="shared" si="1489"/>
        <v>1</v>
      </c>
      <c r="FQ394" s="7">
        <f t="shared" si="1490"/>
        <v>1</v>
      </c>
      <c r="FR394" s="7">
        <f>+Data[[#This Row],[¿El agente registra correctamente todas las interacciones?52]]</f>
        <v>1</v>
      </c>
      <c r="FS394" s="7">
        <f t="shared" si="1491"/>
        <v>0</v>
      </c>
      <c r="FT394" s="7">
        <f t="shared" si="1492"/>
        <v>1</v>
      </c>
      <c r="FU394" s="7">
        <f>+Data[[#This Row],[¿El agente confirma la titularidad del cliente adecuadamente?53]]</f>
        <v>1</v>
      </c>
      <c r="FV394" s="242">
        <f t="shared" si="1493"/>
        <v>1</v>
      </c>
      <c r="FW394" s="242">
        <f t="shared" si="1494"/>
        <v>1</v>
      </c>
      <c r="FX394" s="7">
        <f t="shared" si="1495"/>
        <v>1</v>
      </c>
      <c r="FY394" s="242">
        <f t="shared" si="1496"/>
        <v>1</v>
      </c>
      <c r="FZ394" s="7">
        <f>+Data[[#This Row],[¿El agente evita compartir información sensible?56]]</f>
        <v>1</v>
      </c>
      <c r="GA394" s="7">
        <f t="shared" si="1497"/>
        <v>1</v>
      </c>
      <c r="GB394" s="7">
        <f t="shared" si="1498"/>
        <v>0.1</v>
      </c>
      <c r="GC394" s="7">
        <f t="shared" si="1499"/>
        <v>0</v>
      </c>
      <c r="GD394" s="234">
        <f t="shared" si="1500"/>
        <v>0</v>
      </c>
      <c r="GE394" s="234">
        <f t="shared" si="1501"/>
        <v>0.3</v>
      </c>
      <c r="GF394" s="7">
        <f t="shared" si="1502"/>
        <v>0.4</v>
      </c>
      <c r="GG394">
        <f>1</f>
        <v>1</v>
      </c>
      <c r="GH394">
        <f t="shared" si="1503"/>
        <v>1</v>
      </c>
      <c r="GI394" t="str">
        <f t="shared" si="1504"/>
        <v/>
      </c>
      <c r="GJ394" t="str">
        <f t="shared" si="1505"/>
        <v/>
      </c>
      <c r="GK394" t="str">
        <f t="shared" si="1506"/>
        <v/>
      </c>
      <c r="GN394" t="str">
        <f t="shared" si="1507"/>
        <v/>
      </c>
      <c r="GO394" t="str">
        <f t="shared" si="1508"/>
        <v/>
      </c>
      <c r="GP394" t="str">
        <f t="shared" si="1509"/>
        <v/>
      </c>
      <c r="GQ394" t="str">
        <f t="shared" si="1510"/>
        <v/>
      </c>
      <c r="GR394" t="str">
        <f t="shared" si="1511"/>
        <v/>
      </c>
      <c r="GS394" t="str">
        <f t="shared" si="1512"/>
        <v/>
      </c>
      <c r="GT394" t="str">
        <f t="shared" si="1513"/>
        <v/>
      </c>
      <c r="GU394" t="e">
        <f>IF(#REF!="No",#REF!,"")</f>
        <v>#REF!</v>
      </c>
      <c r="GV394" t="str">
        <f t="shared" si="1514"/>
        <v/>
      </c>
      <c r="GW394" t="str">
        <f t="shared" si="1515"/>
        <v/>
      </c>
      <c r="GX394" t="str">
        <f t="shared" si="1516"/>
        <v/>
      </c>
      <c r="GY394" t="str">
        <f t="shared" si="1517"/>
        <v/>
      </c>
      <c r="GZ394" t="str">
        <f t="shared" si="1518"/>
        <v/>
      </c>
      <c r="HA394" t="str">
        <f t="shared" si="1519"/>
        <v/>
      </c>
      <c r="HB394" t="str">
        <f t="shared" si="1520"/>
        <v/>
      </c>
      <c r="HC394" t="str">
        <f t="shared" si="1521"/>
        <v/>
      </c>
      <c r="HD394" t="str">
        <f t="shared" si="1522"/>
        <v/>
      </c>
      <c r="HE394" t="str">
        <f t="shared" si="1523"/>
        <v/>
      </c>
      <c r="HF394" t="str">
        <f t="shared" si="1524"/>
        <v/>
      </c>
      <c r="HG394" t="str">
        <f t="shared" si="1525"/>
        <v/>
      </c>
      <c r="HH394" t="str">
        <f t="shared" si="1526"/>
        <v/>
      </c>
      <c r="HI394" t="str">
        <f t="shared" si="1527"/>
        <v/>
      </c>
      <c r="HJ394" t="str">
        <f t="shared" si="1528"/>
        <v/>
      </c>
      <c r="HK394" t="str">
        <f t="shared" si="1529"/>
        <v/>
      </c>
      <c r="HL394" t="str">
        <f t="shared" si="1530"/>
        <v/>
      </c>
      <c r="HM394" t="str">
        <f t="shared" si="1531"/>
        <v/>
      </c>
      <c r="HN394" t="str">
        <f t="shared" si="1532"/>
        <v/>
      </c>
      <c r="HO394" t="str">
        <f t="shared" si="1533"/>
        <v/>
      </c>
      <c r="HP394" t="str">
        <f t="shared" si="1534"/>
        <v/>
      </c>
      <c r="HQ394" t="e">
        <f>IF(#REF!="No",#REF!,"")</f>
        <v>#REF!</v>
      </c>
      <c r="HR394" t="e">
        <f>IF(#REF!="No",#REF!,"")</f>
        <v>#REF!</v>
      </c>
      <c r="HS394" t="str">
        <f t="shared" si="1535"/>
        <v xml:space="preserve">¿El agente ofrece adecuadamente un producto adicional? </v>
      </c>
      <c r="HT394" t="str">
        <f t="shared" si="1536"/>
        <v/>
      </c>
      <c r="HU394" t="str">
        <f t="shared" si="1537"/>
        <v xml:space="preserve">¿El agente indaga o sondea adecuadamente las necesidades del cliente? </v>
      </c>
      <c r="HV394" t="str">
        <f t="shared" si="1538"/>
        <v/>
      </c>
      <c r="HW394" t="str">
        <f t="shared" si="1539"/>
        <v/>
      </c>
      <c r="HX394" t="str">
        <f t="shared" si="1540"/>
        <v/>
      </c>
      <c r="HY394" t="str">
        <f t="shared" si="1541"/>
        <v/>
      </c>
      <c r="HZ394" t="str">
        <f t="shared" si="1542"/>
        <v/>
      </c>
      <c r="IA394" t="str">
        <f t="shared" si="1543"/>
        <v/>
      </c>
      <c r="IB394" t="str">
        <f t="shared" si="1544"/>
        <v/>
      </c>
      <c r="IC394" t="str">
        <f t="shared" si="1545"/>
        <v/>
      </c>
      <c r="ID394" t="str">
        <f t="shared" si="1546"/>
        <v/>
      </c>
      <c r="IE394" t="str">
        <f t="shared" si="1547"/>
        <v/>
      </c>
      <c r="IF394" t="str">
        <f t="shared" si="1548"/>
        <v/>
      </c>
      <c r="IG394" t="str">
        <f t="shared" si="1549"/>
        <v/>
      </c>
      <c r="IH394" t="str">
        <f>A394&amp;" "&amp;F394&amp;" "&amp;Data[[#This Row],[mes]]</f>
        <v>Vanessa Del Carmen Guevara Outbound jul-26</v>
      </c>
      <c r="II394">
        <f t="shared" si="1385"/>
        <v>1</v>
      </c>
      <c r="IJ394">
        <f t="shared" si="1550"/>
        <v>1</v>
      </c>
      <c r="IK394">
        <f>IF(Data[[#This Row],[Muestra Critica]]&gt;0,Data[[#This Row],[Muestra Critica]],"")</f>
        <v>1</v>
      </c>
      <c r="IL394">
        <f>IF(IK394="","",COUNTIF($IK$3:$IK810,IK394))</f>
        <v>397</v>
      </c>
      <c r="IM394">
        <f t="shared" si="1551"/>
        <v>0</v>
      </c>
      <c r="IN394" t="str">
        <f t="shared" si="1552"/>
        <v>jul-26</v>
      </c>
      <c r="IS394" t="str">
        <f ca="1">IFERROR(_xlfn.XLOOKUP(A:A,HC!B:B,HC!E:E,,0),0)</f>
        <v>&gt; 60 dias</v>
      </c>
    </row>
    <row r="395" spans="1:253" ht="15.5">
      <c r="A395" s="235" t="s">
        <v>347</v>
      </c>
      <c r="B395" s="235">
        <v>61513090</v>
      </c>
      <c r="C395" s="236">
        <v>46209</v>
      </c>
      <c r="D395" s="235" t="s">
        <v>449</v>
      </c>
      <c r="E395" s="205" t="s">
        <v>431</v>
      </c>
      <c r="F395" s="235" t="s">
        <v>32</v>
      </c>
      <c r="G395" s="235" t="s">
        <v>436</v>
      </c>
      <c r="H395" s="235" t="s">
        <v>530</v>
      </c>
      <c r="I395" s="237" t="s">
        <v>447</v>
      </c>
      <c r="J395" s="78" t="s">
        <v>33</v>
      </c>
      <c r="K395" s="78" t="s">
        <v>33</v>
      </c>
      <c r="L395" s="78" t="s">
        <v>33</v>
      </c>
      <c r="M395" s="78" t="s">
        <v>33</v>
      </c>
      <c r="N395" s="78" t="s">
        <v>33</v>
      </c>
      <c r="O395" s="78" t="s">
        <v>33</v>
      </c>
      <c r="P395" s="78" t="s">
        <v>33</v>
      </c>
      <c r="Q395" s="78" t="s">
        <v>33</v>
      </c>
      <c r="R395" s="78" t="s">
        <v>33</v>
      </c>
      <c r="S395" s="78" t="s">
        <v>33</v>
      </c>
      <c r="T395" s="78" t="s">
        <v>33</v>
      </c>
      <c r="U395" s="78" t="s">
        <v>33</v>
      </c>
      <c r="V395" s="78" t="s">
        <v>33</v>
      </c>
      <c r="W395" s="78" t="s">
        <v>33</v>
      </c>
      <c r="X395" s="78" t="s">
        <v>33</v>
      </c>
      <c r="Y395" t="s">
        <v>33</v>
      </c>
      <c r="Z395" t="s">
        <v>33</v>
      </c>
      <c r="AA395" t="s">
        <v>33</v>
      </c>
      <c r="AB395" t="s">
        <v>33</v>
      </c>
      <c r="AC395" t="s">
        <v>33</v>
      </c>
      <c r="AD395" t="s">
        <v>33</v>
      </c>
      <c r="AE395" t="s">
        <v>33</v>
      </c>
      <c r="AF395" t="s">
        <v>33</v>
      </c>
      <c r="AG395" t="s">
        <v>33</v>
      </c>
      <c r="AH395" t="s">
        <v>33</v>
      </c>
      <c r="AI395" t="s">
        <v>33</v>
      </c>
      <c r="AJ395" t="s">
        <v>33</v>
      </c>
      <c r="AK395" t="s">
        <v>33</v>
      </c>
      <c r="AL395" t="s">
        <v>33</v>
      </c>
      <c r="AM395" t="s">
        <v>33</v>
      </c>
      <c r="AN395" t="s">
        <v>33</v>
      </c>
      <c r="AO395" t="s">
        <v>33</v>
      </c>
      <c r="AP395" t="s">
        <v>33</v>
      </c>
      <c r="AQ395" s="169" t="s">
        <v>33</v>
      </c>
      <c r="AR395" t="s">
        <v>33</v>
      </c>
      <c r="AS395" t="s">
        <v>34</v>
      </c>
      <c r="AT395" t="s">
        <v>34</v>
      </c>
      <c r="AU395" t="s">
        <v>33</v>
      </c>
      <c r="AV395" t="s">
        <v>33</v>
      </c>
      <c r="AW395" t="s">
        <v>34</v>
      </c>
      <c r="AX395" t="s">
        <v>33</v>
      </c>
      <c r="AY395" t="s">
        <v>33</v>
      </c>
      <c r="AZ395" t="s">
        <v>33</v>
      </c>
      <c r="BA395" t="s">
        <v>33</v>
      </c>
      <c r="BB395" t="s">
        <v>33</v>
      </c>
      <c r="BC395" t="s">
        <v>33</v>
      </c>
      <c r="BD395" t="s">
        <v>33</v>
      </c>
      <c r="BE395" t="s">
        <v>33</v>
      </c>
      <c r="BF395" t="s">
        <v>33</v>
      </c>
      <c r="BH395" s="233" t="str">
        <f>Data[[#This Row],[Tipo de Muestra]]</f>
        <v>Critica</v>
      </c>
      <c r="BK395">
        <f t="shared" si="1386"/>
        <v>1</v>
      </c>
      <c r="BL395">
        <f t="shared" si="1387"/>
        <v>1</v>
      </c>
      <c r="BM395">
        <f t="shared" si="1388"/>
        <v>1</v>
      </c>
      <c r="BN395">
        <f t="shared" si="1389"/>
        <v>1</v>
      </c>
      <c r="BO395">
        <f t="shared" si="1390"/>
        <v>1</v>
      </c>
      <c r="BP395">
        <f t="shared" si="1391"/>
        <v>1</v>
      </c>
      <c r="BQ395">
        <f t="shared" si="1392"/>
        <v>1</v>
      </c>
      <c r="BR395">
        <f t="shared" si="1393"/>
        <v>1</v>
      </c>
      <c r="BS395">
        <f t="shared" si="1394"/>
        <v>1</v>
      </c>
      <c r="BT395">
        <f t="shared" si="1395"/>
        <v>1</v>
      </c>
      <c r="BU395">
        <f t="shared" si="1396"/>
        <v>1</v>
      </c>
      <c r="BV395">
        <f t="shared" si="1397"/>
        <v>1</v>
      </c>
      <c r="BW395">
        <f t="shared" si="1398"/>
        <v>1</v>
      </c>
      <c r="BX395">
        <f t="shared" si="1399"/>
        <v>1</v>
      </c>
      <c r="BY395">
        <f t="shared" si="1400"/>
        <v>1</v>
      </c>
      <c r="BZ395">
        <f t="shared" si="1401"/>
        <v>1</v>
      </c>
      <c r="CA395">
        <f t="shared" si="1402"/>
        <v>1</v>
      </c>
      <c r="CB395">
        <f t="shared" si="1403"/>
        <v>1</v>
      </c>
      <c r="CC395">
        <f t="shared" si="1404"/>
        <v>1</v>
      </c>
      <c r="CD395">
        <f t="shared" si="1405"/>
        <v>1</v>
      </c>
      <c r="CE395">
        <f t="shared" si="1406"/>
        <v>1</v>
      </c>
      <c r="CF395">
        <f t="shared" si="1407"/>
        <v>1</v>
      </c>
      <c r="CG395">
        <f t="shared" si="1408"/>
        <v>1</v>
      </c>
      <c r="CH395">
        <f t="shared" si="1409"/>
        <v>1</v>
      </c>
      <c r="CI395">
        <f t="shared" si="1410"/>
        <v>1</v>
      </c>
      <c r="CJ395">
        <f t="shared" si="1411"/>
        <v>1</v>
      </c>
      <c r="CK395">
        <f t="shared" si="1412"/>
        <v>1</v>
      </c>
      <c r="CL395">
        <f t="shared" si="1413"/>
        <v>1</v>
      </c>
      <c r="CM395">
        <f t="shared" si="1414"/>
        <v>1</v>
      </c>
      <c r="CN395">
        <f t="shared" si="1415"/>
        <v>1</v>
      </c>
      <c r="CO395">
        <f t="shared" si="1416"/>
        <v>1</v>
      </c>
      <c r="CP395">
        <f t="shared" si="1417"/>
        <v>1</v>
      </c>
      <c r="CQ395">
        <f t="shared" si="1418"/>
        <v>1</v>
      </c>
      <c r="CR395">
        <f t="shared" si="1419"/>
        <v>1</v>
      </c>
      <c r="CS395">
        <f t="shared" si="1420"/>
        <v>0</v>
      </c>
      <c r="CT395">
        <f t="shared" si="1421"/>
        <v>0</v>
      </c>
      <c r="CU395">
        <f t="shared" si="1422"/>
        <v>1</v>
      </c>
      <c r="CV395">
        <f t="shared" si="1423"/>
        <v>1</v>
      </c>
      <c r="CW395">
        <f t="shared" si="1424"/>
        <v>0</v>
      </c>
      <c r="CX395">
        <f t="shared" si="1425"/>
        <v>1</v>
      </c>
      <c r="CY395">
        <f t="shared" si="1426"/>
        <v>1</v>
      </c>
      <c r="CZ395">
        <f t="shared" si="1427"/>
        <v>1</v>
      </c>
      <c r="DA395">
        <f t="shared" si="1428"/>
        <v>1</v>
      </c>
      <c r="DB395">
        <f t="shared" si="1429"/>
        <v>1</v>
      </c>
      <c r="DC395">
        <f t="shared" si="1430"/>
        <v>1</v>
      </c>
      <c r="DD395">
        <f t="shared" si="1431"/>
        <v>1</v>
      </c>
      <c r="DE395">
        <f t="shared" si="1432"/>
        <v>1</v>
      </c>
      <c r="DF395">
        <f t="shared" si="1433"/>
        <v>1</v>
      </c>
      <c r="DG395">
        <f t="shared" si="1434"/>
        <v>1</v>
      </c>
      <c r="DH395" s="7">
        <f t="shared" si="1435"/>
        <v>0.15</v>
      </c>
      <c r="DI395" s="7">
        <f t="shared" si="1436"/>
        <v>0.15</v>
      </c>
      <c r="DJ395" s="7">
        <f t="shared" si="1437"/>
        <v>0.15</v>
      </c>
      <c r="DK395" s="7">
        <f t="shared" si="1438"/>
        <v>0.15</v>
      </c>
      <c r="DL395" s="7">
        <f t="shared" si="1439"/>
        <v>0.3</v>
      </c>
      <c r="DM395" s="7">
        <f t="shared" si="1440"/>
        <v>0.3</v>
      </c>
      <c r="DN395" s="7">
        <f t="shared" si="1441"/>
        <v>0.3</v>
      </c>
      <c r="DO395" s="7">
        <f t="shared" si="1442"/>
        <v>0.3</v>
      </c>
      <c r="DP395" s="7">
        <f>IF(MIN(Data[[#This Row],[¿El agente demuestra escucha activa durante la gestión?6]:[¿El agente parafrasea para confirmar entendimiento?9]])=0,0,30%)</f>
        <v>0.3</v>
      </c>
      <c r="DQ395" s="7">
        <f t="shared" si="1443"/>
        <v>0.3</v>
      </c>
      <c r="DR395" s="7">
        <f t="shared" si="1444"/>
        <v>0.3</v>
      </c>
      <c r="DS395" s="7">
        <f t="shared" si="1445"/>
        <v>0.3</v>
      </c>
      <c r="DT395" s="7">
        <f t="shared" si="1446"/>
        <v>0.3</v>
      </c>
      <c r="DU395" s="7">
        <f>IF(MIN(Data[[#This Row],[¿El agente adapta su comunicación al cliente?11]:[¿El agente utiliza el plural corporativo correctamente?14]])=0,0,30%)</f>
        <v>0.3</v>
      </c>
      <c r="DV395" s="7">
        <f t="shared" si="1447"/>
        <v>0.25</v>
      </c>
      <c r="DW395" s="7">
        <f t="shared" si="1448"/>
        <v>0.25</v>
      </c>
      <c r="DX395" s="7">
        <f t="shared" si="1449"/>
        <v>1</v>
      </c>
      <c r="DY395" s="7">
        <f t="shared" si="1450"/>
        <v>1</v>
      </c>
      <c r="DZ395" s="7">
        <f t="shared" si="1451"/>
        <v>1</v>
      </c>
      <c r="EA395" s="7">
        <f t="shared" si="1452"/>
        <v>1</v>
      </c>
      <c r="EB395" s="7">
        <f t="shared" si="1453"/>
        <v>1</v>
      </c>
      <c r="EC395" s="7">
        <f t="shared" si="1454"/>
        <v>1</v>
      </c>
      <c r="ED395" s="7">
        <f t="shared" si="1455"/>
        <v>1</v>
      </c>
      <c r="EE395" s="7">
        <f t="shared" si="1456"/>
        <v>1</v>
      </c>
      <c r="EF395" s="7">
        <f>IF(SUM(Data[[#This Row],[¿El agente presenta correctamente los beneficios del producto?23]:[¿El agente comunica beneficios emocionales al cliente?24]])=200%,100%,0%)</f>
        <v>1</v>
      </c>
      <c r="EG395" s="7">
        <f t="shared" si="1457"/>
        <v>1</v>
      </c>
      <c r="EH395" s="7">
        <f t="shared" si="1458"/>
        <v>1</v>
      </c>
      <c r="EI395" s="7">
        <f t="shared" si="1459"/>
        <v>1</v>
      </c>
      <c r="EJ395" s="7">
        <f t="shared" si="1460"/>
        <v>1</v>
      </c>
      <c r="EK395" s="7">
        <f t="shared" si="1461"/>
        <v>1</v>
      </c>
      <c r="EL395" s="7">
        <f>+Data[[#This Row],[¿El agente explica los términos y condiciones del servicio?28]]</f>
        <v>1</v>
      </c>
      <c r="EM395" s="7">
        <f t="shared" si="1462"/>
        <v>1</v>
      </c>
      <c r="EN395" s="7">
        <f>+Data[[#This Row],[¿El agente identifica correctamente la solicitud del cliente? 2]]</f>
        <v>1</v>
      </c>
      <c r="EO395" s="7">
        <f t="shared" si="1463"/>
        <v>1</v>
      </c>
      <c r="EP395" s="7">
        <f t="shared" si="1464"/>
        <v>1</v>
      </c>
      <c r="EQ395" s="7">
        <f t="shared" si="1465"/>
        <v>1</v>
      </c>
      <c r="ER395" s="7">
        <f t="shared" si="1466"/>
        <v>1</v>
      </c>
      <c r="ES395" s="7">
        <f t="shared" si="1467"/>
        <v>1</v>
      </c>
      <c r="ET395" s="7">
        <f t="shared" si="1468"/>
        <v>1</v>
      </c>
      <c r="EU395" s="7">
        <f t="shared" si="1469"/>
        <v>1</v>
      </c>
      <c r="EV395" s="7">
        <f t="shared" si="1470"/>
        <v>1</v>
      </c>
      <c r="EW395" s="7">
        <f t="shared" si="1471"/>
        <v>1</v>
      </c>
      <c r="EX395" s="7">
        <f t="shared" si="1472"/>
        <v>1</v>
      </c>
      <c r="EY395" s="7">
        <f t="shared" si="1473"/>
        <v>1</v>
      </c>
      <c r="EZ395" s="7">
        <f t="shared" si="1474"/>
        <v>1</v>
      </c>
      <c r="FA395" s="7">
        <f t="shared" si="1475"/>
        <v>1</v>
      </c>
      <c r="FB395" s="7">
        <f t="shared" si="1476"/>
        <v>1</v>
      </c>
      <c r="FC395" s="7">
        <f t="shared" si="1477"/>
        <v>1</v>
      </c>
      <c r="FD395" s="7">
        <f t="shared" si="1478"/>
        <v>1</v>
      </c>
      <c r="FE395" s="7">
        <f t="shared" si="1479"/>
        <v>0</v>
      </c>
      <c r="FF395" s="7">
        <f t="shared" si="1480"/>
        <v>0</v>
      </c>
      <c r="FG395" s="7">
        <f t="shared" si="1481"/>
        <v>1</v>
      </c>
      <c r="FH395" s="7">
        <f t="shared" si="1482"/>
        <v>1</v>
      </c>
      <c r="FI395" s="7">
        <f t="shared" si="1483"/>
        <v>0</v>
      </c>
      <c r="FJ395" s="7">
        <f t="shared" si="1484"/>
        <v>0</v>
      </c>
      <c r="FK395" s="7">
        <f t="shared" si="1485"/>
        <v>1</v>
      </c>
      <c r="FL395" s="7">
        <f>+Data[[#This Row],[¿El agente gestiona la oferta según la campaña vigente?48]]</f>
        <v>1</v>
      </c>
      <c r="FM395" s="7">
        <f t="shared" si="1486"/>
        <v>1</v>
      </c>
      <c r="FN395" s="7">
        <f t="shared" si="1487"/>
        <v>1</v>
      </c>
      <c r="FO395" s="7">
        <f t="shared" si="1488"/>
        <v>1</v>
      </c>
      <c r="FP395" s="7">
        <f t="shared" si="1489"/>
        <v>1</v>
      </c>
      <c r="FQ395" s="7">
        <f t="shared" si="1490"/>
        <v>1</v>
      </c>
      <c r="FR395" s="7">
        <f>+Data[[#This Row],[¿El agente registra correctamente todas las interacciones?52]]</f>
        <v>1</v>
      </c>
      <c r="FS395" s="7">
        <f t="shared" si="1491"/>
        <v>0</v>
      </c>
      <c r="FT395" s="7">
        <f t="shared" si="1492"/>
        <v>1</v>
      </c>
      <c r="FU395" s="7">
        <f>+Data[[#This Row],[¿El agente confirma la titularidad del cliente adecuadamente?53]]</f>
        <v>1</v>
      </c>
      <c r="FV395" s="242">
        <f t="shared" si="1493"/>
        <v>1</v>
      </c>
      <c r="FW395" s="242">
        <f t="shared" si="1494"/>
        <v>1</v>
      </c>
      <c r="FX395" s="7">
        <f t="shared" si="1495"/>
        <v>1</v>
      </c>
      <c r="FY395" s="242">
        <f t="shared" si="1496"/>
        <v>1</v>
      </c>
      <c r="FZ395" s="7">
        <f>+Data[[#This Row],[¿El agente evita compartir información sensible?56]]</f>
        <v>1</v>
      </c>
      <c r="GA395" s="7">
        <f t="shared" si="1497"/>
        <v>1</v>
      </c>
      <c r="GB395" s="7">
        <f t="shared" si="1498"/>
        <v>0.1</v>
      </c>
      <c r="GC395" s="7">
        <f t="shared" si="1499"/>
        <v>0.3</v>
      </c>
      <c r="GD395" s="234">
        <f t="shared" si="1500"/>
        <v>0</v>
      </c>
      <c r="GE395" s="234">
        <f t="shared" si="1501"/>
        <v>0.3</v>
      </c>
      <c r="GF395" s="7">
        <f t="shared" si="1502"/>
        <v>0.7</v>
      </c>
      <c r="GG395">
        <f>1</f>
        <v>1</v>
      </c>
      <c r="GH395">
        <f t="shared" si="1503"/>
        <v>1</v>
      </c>
      <c r="GI395" t="str">
        <f t="shared" si="1504"/>
        <v/>
      </c>
      <c r="GJ395" t="str">
        <f t="shared" si="1505"/>
        <v/>
      </c>
      <c r="GK395" t="str">
        <f t="shared" si="1506"/>
        <v/>
      </c>
      <c r="GN395" t="str">
        <f t="shared" si="1507"/>
        <v/>
      </c>
      <c r="GO395" t="str">
        <f t="shared" si="1508"/>
        <v/>
      </c>
      <c r="GP395" t="str">
        <f t="shared" si="1509"/>
        <v/>
      </c>
      <c r="GQ395" t="str">
        <f t="shared" si="1510"/>
        <v/>
      </c>
      <c r="GR395" t="str">
        <f t="shared" si="1511"/>
        <v/>
      </c>
      <c r="GS395" t="str">
        <f t="shared" si="1512"/>
        <v/>
      </c>
      <c r="GT395" t="str">
        <f t="shared" si="1513"/>
        <v/>
      </c>
      <c r="GU395" t="e">
        <f>IF(#REF!="No",#REF!,"")</f>
        <v>#REF!</v>
      </c>
      <c r="GV395" t="str">
        <f t="shared" si="1514"/>
        <v/>
      </c>
      <c r="GW395" t="str">
        <f t="shared" si="1515"/>
        <v/>
      </c>
      <c r="GX395" t="str">
        <f t="shared" si="1516"/>
        <v/>
      </c>
      <c r="GY395" t="str">
        <f t="shared" si="1517"/>
        <v/>
      </c>
      <c r="GZ395" t="str">
        <f t="shared" si="1518"/>
        <v/>
      </c>
      <c r="HA395" t="str">
        <f t="shared" si="1519"/>
        <v/>
      </c>
      <c r="HB395" t="str">
        <f t="shared" si="1520"/>
        <v/>
      </c>
      <c r="HC395" t="str">
        <f t="shared" si="1521"/>
        <v/>
      </c>
      <c r="HD395" t="str">
        <f t="shared" si="1522"/>
        <v/>
      </c>
      <c r="HE395" t="str">
        <f t="shared" si="1523"/>
        <v/>
      </c>
      <c r="HF395" t="str">
        <f t="shared" si="1524"/>
        <v/>
      </c>
      <c r="HG395" t="str">
        <f t="shared" si="1525"/>
        <v/>
      </c>
      <c r="HH395" t="str">
        <f t="shared" si="1526"/>
        <v/>
      </c>
      <c r="HI395" t="str">
        <f t="shared" si="1527"/>
        <v/>
      </c>
      <c r="HJ395" t="str">
        <f t="shared" si="1528"/>
        <v/>
      </c>
      <c r="HK395" t="str">
        <f t="shared" si="1529"/>
        <v/>
      </c>
      <c r="HL395" t="str">
        <f t="shared" si="1530"/>
        <v/>
      </c>
      <c r="HM395" t="str">
        <f t="shared" si="1531"/>
        <v/>
      </c>
      <c r="HN395" t="str">
        <f t="shared" si="1532"/>
        <v/>
      </c>
      <c r="HO395" t="str">
        <f t="shared" si="1533"/>
        <v/>
      </c>
      <c r="HP395" t="str">
        <f t="shared" si="1534"/>
        <v/>
      </c>
      <c r="HQ395" t="e">
        <f>IF(#REF!="No",#REF!,"")</f>
        <v>#REF!</v>
      </c>
      <c r="HR395" t="e">
        <f>IF(#REF!="No",#REF!,"")</f>
        <v>#REF!</v>
      </c>
      <c r="HS395" t="str">
        <f t="shared" si="1535"/>
        <v/>
      </c>
      <c r="HT395" t="str">
        <f t="shared" si="1536"/>
        <v xml:space="preserve">¿El agente realiza venta cruzada cuando corresponde? </v>
      </c>
      <c r="HU395" t="str">
        <f t="shared" si="1537"/>
        <v xml:space="preserve">¿El agente indaga o sondea adecuadamente las necesidades del cliente? </v>
      </c>
      <c r="HV395" t="str">
        <f t="shared" si="1538"/>
        <v/>
      </c>
      <c r="HW395" t="str">
        <f t="shared" si="1539"/>
        <v/>
      </c>
      <c r="HX395" t="str">
        <f t="shared" si="1540"/>
        <v xml:space="preserve">¿El agente maneja correctamente las objeciones del cliente? </v>
      </c>
      <c r="HY395" t="str">
        <f t="shared" si="1541"/>
        <v/>
      </c>
      <c r="HZ395" t="str">
        <f t="shared" si="1542"/>
        <v/>
      </c>
      <c r="IA395" t="str">
        <f t="shared" si="1543"/>
        <v/>
      </c>
      <c r="IB395" t="str">
        <f t="shared" si="1544"/>
        <v/>
      </c>
      <c r="IC395" t="str">
        <f t="shared" si="1545"/>
        <v/>
      </c>
      <c r="ID395" t="str">
        <f t="shared" si="1546"/>
        <v/>
      </c>
      <c r="IE395" t="str">
        <f t="shared" si="1547"/>
        <v/>
      </c>
      <c r="IF395" t="str">
        <f t="shared" si="1548"/>
        <v/>
      </c>
      <c r="IG395" t="str">
        <f t="shared" si="1549"/>
        <v/>
      </c>
      <c r="IH395" t="str">
        <f>A395&amp;" "&amp;F395&amp;" "&amp;Data[[#This Row],[mes]]</f>
        <v>Milen Dayanis Julio De La Cruz Outbound jul-26</v>
      </c>
      <c r="II395">
        <f t="shared" si="1385"/>
        <v>1</v>
      </c>
      <c r="IJ395">
        <f t="shared" si="1550"/>
        <v>1</v>
      </c>
      <c r="IK395">
        <f>IF(Data[[#This Row],[Muestra Critica]]&gt;0,Data[[#This Row],[Muestra Critica]],"")</f>
        <v>1</v>
      </c>
      <c r="IL395">
        <f>IF(IK395="","",COUNTIF($IK$3:$IK811,IK395))</f>
        <v>397</v>
      </c>
      <c r="IM395">
        <f t="shared" si="1551"/>
        <v>0</v>
      </c>
      <c r="IN395" t="str">
        <f t="shared" si="1552"/>
        <v>jul-26</v>
      </c>
      <c r="IS395" t="str">
        <f ca="1">IFERROR(_xlfn.XLOOKUP(A:A,HC!B:B,HC!E:E,,0),0)</f>
        <v>&gt; 60 dias</v>
      </c>
    </row>
    <row r="396" spans="1:253" ht="15.5">
      <c r="A396" s="235" t="s">
        <v>348</v>
      </c>
      <c r="B396" s="235">
        <v>65642826</v>
      </c>
      <c r="C396" s="236">
        <v>46209</v>
      </c>
      <c r="D396" s="235" t="s">
        <v>449</v>
      </c>
      <c r="E396" s="205" t="s">
        <v>431</v>
      </c>
      <c r="F396" s="235" t="s">
        <v>32</v>
      </c>
      <c r="G396" s="235" t="s">
        <v>436</v>
      </c>
      <c r="H396" s="235" t="s">
        <v>530</v>
      </c>
      <c r="I396" s="237" t="s">
        <v>447</v>
      </c>
      <c r="J396" s="78" t="s">
        <v>33</v>
      </c>
      <c r="K396" s="78" t="s">
        <v>33</v>
      </c>
      <c r="L396" s="78" t="s">
        <v>33</v>
      </c>
      <c r="M396" s="78" t="s">
        <v>33</v>
      </c>
      <c r="N396" s="78" t="s">
        <v>33</v>
      </c>
      <c r="O396" s="78" t="s">
        <v>33</v>
      </c>
      <c r="P396" s="78" t="s">
        <v>33</v>
      </c>
      <c r="Q396" s="78" t="s">
        <v>33</v>
      </c>
      <c r="R396" s="78" t="s">
        <v>33</v>
      </c>
      <c r="S396" s="78" t="s">
        <v>33</v>
      </c>
      <c r="T396" s="78" t="s">
        <v>33</v>
      </c>
      <c r="U396" s="78" t="s">
        <v>33</v>
      </c>
      <c r="V396" s="78" t="s">
        <v>33</v>
      </c>
      <c r="W396" s="78" t="s">
        <v>33</v>
      </c>
      <c r="X396" s="78" t="s">
        <v>33</v>
      </c>
      <c r="Y396" t="s">
        <v>33</v>
      </c>
      <c r="Z396" t="s">
        <v>33</v>
      </c>
      <c r="AA396" t="s">
        <v>33</v>
      </c>
      <c r="AB396" t="s">
        <v>33</v>
      </c>
      <c r="AC396" t="s">
        <v>33</v>
      </c>
      <c r="AD396" t="s">
        <v>33</v>
      </c>
      <c r="AE396" t="s">
        <v>33</v>
      </c>
      <c r="AF396" t="s">
        <v>33</v>
      </c>
      <c r="AG396" t="s">
        <v>33</v>
      </c>
      <c r="AH396" t="s">
        <v>33</v>
      </c>
      <c r="AI396" t="s">
        <v>33</v>
      </c>
      <c r="AJ396" t="s">
        <v>33</v>
      </c>
      <c r="AK396" t="s">
        <v>33</v>
      </c>
      <c r="AL396" t="s">
        <v>33</v>
      </c>
      <c r="AM396" t="s">
        <v>33</v>
      </c>
      <c r="AN396" t="s">
        <v>33</v>
      </c>
      <c r="AO396" t="s">
        <v>33</v>
      </c>
      <c r="AP396" t="s">
        <v>33</v>
      </c>
      <c r="AQ396" s="169" t="s">
        <v>33</v>
      </c>
      <c r="AR396" t="s">
        <v>33</v>
      </c>
      <c r="AS396" t="s">
        <v>33</v>
      </c>
      <c r="AT396" t="s">
        <v>34</v>
      </c>
      <c r="AU396" t="s">
        <v>33</v>
      </c>
      <c r="AV396" t="s">
        <v>33</v>
      </c>
      <c r="AW396" t="s">
        <v>34</v>
      </c>
      <c r="AX396" t="s">
        <v>33</v>
      </c>
      <c r="AY396" t="s">
        <v>34</v>
      </c>
      <c r="AZ396" t="s">
        <v>33</v>
      </c>
      <c r="BA396" t="s">
        <v>33</v>
      </c>
      <c r="BB396" t="s">
        <v>33</v>
      </c>
      <c r="BC396" t="s">
        <v>33</v>
      </c>
      <c r="BD396" t="s">
        <v>33</v>
      </c>
      <c r="BE396" t="s">
        <v>33</v>
      </c>
      <c r="BF396" t="s">
        <v>33</v>
      </c>
      <c r="BH396" s="233" t="str">
        <f>Data[[#This Row],[Tipo de Muestra]]</f>
        <v>Critica</v>
      </c>
      <c r="BK396">
        <f t="shared" si="1386"/>
        <v>1</v>
      </c>
      <c r="BL396">
        <f t="shared" si="1387"/>
        <v>1</v>
      </c>
      <c r="BM396">
        <f t="shared" si="1388"/>
        <v>1</v>
      </c>
      <c r="BN396">
        <f t="shared" si="1389"/>
        <v>1</v>
      </c>
      <c r="BO396">
        <f t="shared" si="1390"/>
        <v>1</v>
      </c>
      <c r="BP396">
        <f t="shared" si="1391"/>
        <v>1</v>
      </c>
      <c r="BQ396">
        <f t="shared" si="1392"/>
        <v>1</v>
      </c>
      <c r="BR396">
        <f t="shared" si="1393"/>
        <v>1</v>
      </c>
      <c r="BS396">
        <f t="shared" si="1394"/>
        <v>1</v>
      </c>
      <c r="BT396">
        <f t="shared" si="1395"/>
        <v>1</v>
      </c>
      <c r="BU396">
        <f t="shared" si="1396"/>
        <v>1</v>
      </c>
      <c r="BV396">
        <f t="shared" si="1397"/>
        <v>1</v>
      </c>
      <c r="BW396">
        <f t="shared" si="1398"/>
        <v>1</v>
      </c>
      <c r="BX396">
        <f t="shared" si="1399"/>
        <v>1</v>
      </c>
      <c r="BY396">
        <f t="shared" si="1400"/>
        <v>1</v>
      </c>
      <c r="BZ396">
        <f t="shared" si="1401"/>
        <v>1</v>
      </c>
      <c r="CA396">
        <f t="shared" si="1402"/>
        <v>1</v>
      </c>
      <c r="CB396">
        <f t="shared" si="1403"/>
        <v>1</v>
      </c>
      <c r="CC396">
        <f t="shared" si="1404"/>
        <v>1</v>
      </c>
      <c r="CD396">
        <f t="shared" si="1405"/>
        <v>1</v>
      </c>
      <c r="CE396">
        <f t="shared" si="1406"/>
        <v>1</v>
      </c>
      <c r="CF396">
        <f t="shared" si="1407"/>
        <v>1</v>
      </c>
      <c r="CG396">
        <f t="shared" si="1408"/>
        <v>1</v>
      </c>
      <c r="CH396">
        <f t="shared" si="1409"/>
        <v>1</v>
      </c>
      <c r="CI396">
        <f t="shared" si="1410"/>
        <v>1</v>
      </c>
      <c r="CJ396">
        <f t="shared" si="1411"/>
        <v>1</v>
      </c>
      <c r="CK396">
        <f t="shared" si="1412"/>
        <v>1</v>
      </c>
      <c r="CL396">
        <f t="shared" si="1413"/>
        <v>1</v>
      </c>
      <c r="CM396">
        <f t="shared" si="1414"/>
        <v>1</v>
      </c>
      <c r="CN396">
        <f t="shared" si="1415"/>
        <v>1</v>
      </c>
      <c r="CO396">
        <f t="shared" si="1416"/>
        <v>1</v>
      </c>
      <c r="CP396">
        <f t="shared" si="1417"/>
        <v>1</v>
      </c>
      <c r="CQ396">
        <f t="shared" si="1418"/>
        <v>1</v>
      </c>
      <c r="CR396">
        <f t="shared" si="1419"/>
        <v>1</v>
      </c>
      <c r="CS396">
        <f t="shared" si="1420"/>
        <v>1</v>
      </c>
      <c r="CT396">
        <f t="shared" si="1421"/>
        <v>0</v>
      </c>
      <c r="CU396">
        <f t="shared" si="1422"/>
        <v>1</v>
      </c>
      <c r="CV396">
        <f t="shared" si="1423"/>
        <v>1</v>
      </c>
      <c r="CW396">
        <f t="shared" si="1424"/>
        <v>0</v>
      </c>
      <c r="CX396">
        <f t="shared" si="1425"/>
        <v>1</v>
      </c>
      <c r="CY396">
        <f t="shared" si="1426"/>
        <v>0</v>
      </c>
      <c r="CZ396">
        <f t="shared" si="1427"/>
        <v>1</v>
      </c>
      <c r="DA396">
        <f t="shared" si="1428"/>
        <v>1</v>
      </c>
      <c r="DB396">
        <f t="shared" si="1429"/>
        <v>1</v>
      </c>
      <c r="DC396">
        <f t="shared" si="1430"/>
        <v>1</v>
      </c>
      <c r="DD396">
        <f t="shared" si="1431"/>
        <v>1</v>
      </c>
      <c r="DE396">
        <f t="shared" si="1432"/>
        <v>1</v>
      </c>
      <c r="DF396">
        <f t="shared" si="1433"/>
        <v>1</v>
      </c>
      <c r="DG396">
        <f t="shared" si="1434"/>
        <v>1</v>
      </c>
      <c r="DH396" s="7">
        <f t="shared" si="1435"/>
        <v>0.15</v>
      </c>
      <c r="DI396" s="7">
        <f t="shared" si="1436"/>
        <v>0.15</v>
      </c>
      <c r="DJ396" s="7">
        <f t="shared" si="1437"/>
        <v>0.15</v>
      </c>
      <c r="DK396" s="7">
        <f t="shared" si="1438"/>
        <v>0.15</v>
      </c>
      <c r="DL396" s="7">
        <f t="shared" si="1439"/>
        <v>0.3</v>
      </c>
      <c r="DM396" s="7">
        <f t="shared" si="1440"/>
        <v>0.3</v>
      </c>
      <c r="DN396" s="7">
        <f t="shared" si="1441"/>
        <v>0.3</v>
      </c>
      <c r="DO396" s="7">
        <f t="shared" si="1442"/>
        <v>0.3</v>
      </c>
      <c r="DP396" s="7">
        <f>IF(MIN(Data[[#This Row],[¿El agente demuestra escucha activa durante la gestión?6]:[¿El agente parafrasea para confirmar entendimiento?9]])=0,0,30%)</f>
        <v>0.3</v>
      </c>
      <c r="DQ396" s="7">
        <f t="shared" si="1443"/>
        <v>0.3</v>
      </c>
      <c r="DR396" s="7">
        <f t="shared" si="1444"/>
        <v>0.3</v>
      </c>
      <c r="DS396" s="7">
        <f t="shared" si="1445"/>
        <v>0.3</v>
      </c>
      <c r="DT396" s="7">
        <f t="shared" si="1446"/>
        <v>0.3</v>
      </c>
      <c r="DU396" s="7">
        <f>IF(MIN(Data[[#This Row],[¿El agente adapta su comunicación al cliente?11]:[¿El agente utiliza el plural corporativo correctamente?14]])=0,0,30%)</f>
        <v>0.3</v>
      </c>
      <c r="DV396" s="7">
        <f t="shared" si="1447"/>
        <v>0.25</v>
      </c>
      <c r="DW396" s="7">
        <f t="shared" si="1448"/>
        <v>0.25</v>
      </c>
      <c r="DX396" s="7">
        <f t="shared" si="1449"/>
        <v>1</v>
      </c>
      <c r="DY396" s="7">
        <f t="shared" si="1450"/>
        <v>1</v>
      </c>
      <c r="DZ396" s="7">
        <f t="shared" si="1451"/>
        <v>1</v>
      </c>
      <c r="EA396" s="7">
        <f t="shared" si="1452"/>
        <v>1</v>
      </c>
      <c r="EB396" s="7">
        <f t="shared" si="1453"/>
        <v>1</v>
      </c>
      <c r="EC396" s="7">
        <f t="shared" si="1454"/>
        <v>1</v>
      </c>
      <c r="ED396" s="7">
        <f t="shared" si="1455"/>
        <v>1</v>
      </c>
      <c r="EE396" s="7">
        <f t="shared" si="1456"/>
        <v>1</v>
      </c>
      <c r="EF396" s="7">
        <f>IF(SUM(Data[[#This Row],[¿El agente presenta correctamente los beneficios del producto?23]:[¿El agente comunica beneficios emocionales al cliente?24]])=200%,100%,0%)</f>
        <v>1</v>
      </c>
      <c r="EG396" s="7">
        <f t="shared" si="1457"/>
        <v>1</v>
      </c>
      <c r="EH396" s="7">
        <f t="shared" si="1458"/>
        <v>1</v>
      </c>
      <c r="EI396" s="7">
        <f t="shared" si="1459"/>
        <v>1</v>
      </c>
      <c r="EJ396" s="7">
        <f t="shared" si="1460"/>
        <v>1</v>
      </c>
      <c r="EK396" s="7">
        <f t="shared" si="1461"/>
        <v>1</v>
      </c>
      <c r="EL396" s="7">
        <f>+Data[[#This Row],[¿El agente explica los términos y condiciones del servicio?28]]</f>
        <v>1</v>
      </c>
      <c r="EM396" s="7">
        <f t="shared" si="1462"/>
        <v>1</v>
      </c>
      <c r="EN396" s="7">
        <f>+Data[[#This Row],[¿El agente identifica correctamente la solicitud del cliente? 2]]</f>
        <v>1</v>
      </c>
      <c r="EO396" s="7">
        <f t="shared" si="1463"/>
        <v>1</v>
      </c>
      <c r="EP396" s="7">
        <f t="shared" si="1464"/>
        <v>1</v>
      </c>
      <c r="EQ396" s="7">
        <f t="shared" si="1465"/>
        <v>1</v>
      </c>
      <c r="ER396" s="7">
        <f t="shared" si="1466"/>
        <v>1</v>
      </c>
      <c r="ES396" s="7">
        <f t="shared" si="1467"/>
        <v>1</v>
      </c>
      <c r="ET396" s="7">
        <f t="shared" si="1468"/>
        <v>1</v>
      </c>
      <c r="EU396" s="7">
        <f t="shared" si="1469"/>
        <v>1</v>
      </c>
      <c r="EV396" s="7">
        <f t="shared" si="1470"/>
        <v>1</v>
      </c>
      <c r="EW396" s="7">
        <f t="shared" si="1471"/>
        <v>1</v>
      </c>
      <c r="EX396" s="7">
        <f t="shared" si="1472"/>
        <v>1</v>
      </c>
      <c r="EY396" s="7">
        <f t="shared" si="1473"/>
        <v>1</v>
      </c>
      <c r="EZ396" s="7">
        <f t="shared" si="1474"/>
        <v>1</v>
      </c>
      <c r="FA396" s="7">
        <f t="shared" si="1475"/>
        <v>1</v>
      </c>
      <c r="FB396" s="7">
        <f t="shared" si="1476"/>
        <v>1</v>
      </c>
      <c r="FC396" s="7">
        <f t="shared" si="1477"/>
        <v>1</v>
      </c>
      <c r="FD396" s="7">
        <f t="shared" si="1478"/>
        <v>1</v>
      </c>
      <c r="FE396" s="7">
        <f t="shared" si="1479"/>
        <v>1</v>
      </c>
      <c r="FF396" s="7">
        <f t="shared" si="1480"/>
        <v>0</v>
      </c>
      <c r="FG396" s="7">
        <f t="shared" si="1481"/>
        <v>1</v>
      </c>
      <c r="FH396" s="7">
        <f t="shared" si="1482"/>
        <v>1</v>
      </c>
      <c r="FI396" s="7">
        <f t="shared" si="1483"/>
        <v>0</v>
      </c>
      <c r="FJ396" s="7">
        <f t="shared" si="1484"/>
        <v>0</v>
      </c>
      <c r="FK396" s="7">
        <f t="shared" si="1485"/>
        <v>1</v>
      </c>
      <c r="FL396" s="7">
        <f>+Data[[#This Row],[¿El agente gestiona la oferta según la campaña vigente?48]]</f>
        <v>1</v>
      </c>
      <c r="FM396" s="7">
        <f t="shared" si="1486"/>
        <v>0</v>
      </c>
      <c r="FN396" s="7">
        <f t="shared" si="1487"/>
        <v>1</v>
      </c>
      <c r="FO396" s="7">
        <f t="shared" si="1488"/>
        <v>1</v>
      </c>
      <c r="FP396" s="7">
        <f t="shared" si="1489"/>
        <v>0</v>
      </c>
      <c r="FQ396" s="7">
        <f t="shared" si="1490"/>
        <v>1</v>
      </c>
      <c r="FR396" s="7">
        <f>+Data[[#This Row],[¿El agente registra correctamente todas las interacciones?52]]</f>
        <v>1</v>
      </c>
      <c r="FS396" s="7">
        <f t="shared" si="1491"/>
        <v>0</v>
      </c>
      <c r="FT396" s="7">
        <f t="shared" si="1492"/>
        <v>1</v>
      </c>
      <c r="FU396" s="7">
        <f>+Data[[#This Row],[¿El agente confirma la titularidad del cliente adecuadamente?53]]</f>
        <v>1</v>
      </c>
      <c r="FV396" s="242">
        <f t="shared" si="1493"/>
        <v>1</v>
      </c>
      <c r="FW396" s="242">
        <f t="shared" si="1494"/>
        <v>1</v>
      </c>
      <c r="FX396" s="7">
        <f t="shared" si="1495"/>
        <v>1</v>
      </c>
      <c r="FY396" s="242">
        <f t="shared" si="1496"/>
        <v>1</v>
      </c>
      <c r="FZ396" s="7">
        <f>+Data[[#This Row],[¿El agente evita compartir información sensible?56]]</f>
        <v>1</v>
      </c>
      <c r="GA396" s="7">
        <f t="shared" si="1497"/>
        <v>1</v>
      </c>
      <c r="GB396" s="7">
        <f t="shared" si="1498"/>
        <v>0.1</v>
      </c>
      <c r="GC396" s="7">
        <f t="shared" si="1499"/>
        <v>0.3</v>
      </c>
      <c r="GD396" s="234">
        <f t="shared" si="1500"/>
        <v>0</v>
      </c>
      <c r="GE396" s="234">
        <f t="shared" si="1501"/>
        <v>0.3</v>
      </c>
      <c r="GF396" s="7">
        <f t="shared" si="1502"/>
        <v>0.7</v>
      </c>
      <c r="GG396">
        <f>1</f>
        <v>1</v>
      </c>
      <c r="GH396">
        <f t="shared" si="1503"/>
        <v>1</v>
      </c>
      <c r="GI396" t="str">
        <f t="shared" si="1504"/>
        <v/>
      </c>
      <c r="GJ396" t="str">
        <f t="shared" si="1505"/>
        <v/>
      </c>
      <c r="GK396" t="str">
        <f t="shared" si="1506"/>
        <v/>
      </c>
      <c r="GN396" t="str">
        <f t="shared" si="1507"/>
        <v/>
      </c>
      <c r="GO396" t="str">
        <f t="shared" si="1508"/>
        <v/>
      </c>
      <c r="GP396" t="str">
        <f t="shared" si="1509"/>
        <v/>
      </c>
      <c r="GQ396" t="str">
        <f t="shared" si="1510"/>
        <v/>
      </c>
      <c r="GR396" t="str">
        <f t="shared" si="1511"/>
        <v/>
      </c>
      <c r="GS396" t="str">
        <f t="shared" si="1512"/>
        <v/>
      </c>
      <c r="GT396" t="str">
        <f t="shared" si="1513"/>
        <v/>
      </c>
      <c r="GU396" t="e">
        <f>IF(#REF!="No",#REF!,"")</f>
        <v>#REF!</v>
      </c>
      <c r="GV396" t="str">
        <f t="shared" si="1514"/>
        <v/>
      </c>
      <c r="GW396" t="str">
        <f t="shared" si="1515"/>
        <v/>
      </c>
      <c r="GX396" t="str">
        <f t="shared" si="1516"/>
        <v/>
      </c>
      <c r="GY396" t="str">
        <f t="shared" si="1517"/>
        <v/>
      </c>
      <c r="GZ396" t="str">
        <f t="shared" si="1518"/>
        <v/>
      </c>
      <c r="HA396" t="str">
        <f t="shared" si="1519"/>
        <v/>
      </c>
      <c r="HB396" t="str">
        <f t="shared" si="1520"/>
        <v/>
      </c>
      <c r="HC396" t="str">
        <f t="shared" si="1521"/>
        <v/>
      </c>
      <c r="HD396" t="str">
        <f t="shared" si="1522"/>
        <v/>
      </c>
      <c r="HE396" t="str">
        <f t="shared" si="1523"/>
        <v/>
      </c>
      <c r="HF396" t="str">
        <f t="shared" si="1524"/>
        <v/>
      </c>
      <c r="HG396" t="str">
        <f t="shared" si="1525"/>
        <v/>
      </c>
      <c r="HH396" t="str">
        <f t="shared" si="1526"/>
        <v/>
      </c>
      <c r="HI396" t="str">
        <f t="shared" si="1527"/>
        <v/>
      </c>
      <c r="HJ396" t="str">
        <f t="shared" si="1528"/>
        <v/>
      </c>
      <c r="HK396" t="str">
        <f t="shared" si="1529"/>
        <v/>
      </c>
      <c r="HL396" t="str">
        <f t="shared" si="1530"/>
        <v/>
      </c>
      <c r="HM396" t="str">
        <f t="shared" si="1531"/>
        <v/>
      </c>
      <c r="HN396" t="str">
        <f t="shared" si="1532"/>
        <v/>
      </c>
      <c r="HO396" t="str">
        <f t="shared" si="1533"/>
        <v/>
      </c>
      <c r="HP396" t="str">
        <f t="shared" si="1534"/>
        <v/>
      </c>
      <c r="HQ396" t="e">
        <f>IF(#REF!="No",#REF!,"")</f>
        <v>#REF!</v>
      </c>
      <c r="HR396" t="e">
        <f>IF(#REF!="No",#REF!,"")</f>
        <v>#REF!</v>
      </c>
      <c r="HS396" t="str">
        <f t="shared" si="1535"/>
        <v/>
      </c>
      <c r="HT396" t="str">
        <f t="shared" si="1536"/>
        <v/>
      </c>
      <c r="HU396" t="str">
        <f t="shared" si="1537"/>
        <v xml:space="preserve">¿El agente indaga o sondea adecuadamente las necesidades del cliente? </v>
      </c>
      <c r="HV396" t="str">
        <f t="shared" si="1538"/>
        <v/>
      </c>
      <c r="HW396" t="str">
        <f t="shared" si="1539"/>
        <v/>
      </c>
      <c r="HX396" t="str">
        <f t="shared" si="1540"/>
        <v xml:space="preserve">¿El agente maneja correctamente las objeciones del cliente? </v>
      </c>
      <c r="HY396" t="str">
        <f t="shared" si="1541"/>
        <v/>
      </c>
      <c r="HZ396" t="str">
        <f t="shared" si="1542"/>
        <v xml:space="preserve">¿El agente solicita coordenadas cuando es necesario? </v>
      </c>
      <c r="IA396" t="str">
        <f t="shared" si="1543"/>
        <v/>
      </c>
      <c r="IB396" t="str">
        <f t="shared" si="1544"/>
        <v/>
      </c>
      <c r="IC396" t="str">
        <f t="shared" si="1545"/>
        <v/>
      </c>
      <c r="ID396" t="str">
        <f t="shared" si="1546"/>
        <v/>
      </c>
      <c r="IE396" t="str">
        <f t="shared" si="1547"/>
        <v/>
      </c>
      <c r="IF396" t="str">
        <f t="shared" si="1548"/>
        <v/>
      </c>
      <c r="IG396" t="str">
        <f t="shared" si="1549"/>
        <v/>
      </c>
      <c r="IH396" t="str">
        <f>A396&amp;" "&amp;F396&amp;" "&amp;Data[[#This Row],[mes]]</f>
        <v>Abdiel Alberto Vanega Simpson Outbound jul-26</v>
      </c>
      <c r="II396">
        <f t="shared" si="1385"/>
        <v>1</v>
      </c>
      <c r="IJ396">
        <f t="shared" si="1550"/>
        <v>1</v>
      </c>
      <c r="IK396">
        <f>IF(Data[[#This Row],[Muestra Critica]]&gt;0,Data[[#This Row],[Muestra Critica]],"")</f>
        <v>1</v>
      </c>
      <c r="IL396">
        <f>IF(IK396="","",COUNTIF($IK$3:$IK812,IK396))</f>
        <v>397</v>
      </c>
      <c r="IM396">
        <f t="shared" si="1551"/>
        <v>0</v>
      </c>
      <c r="IN396" t="str">
        <f t="shared" si="1552"/>
        <v>jul-26</v>
      </c>
      <c r="IS396" t="str">
        <f ca="1">IFERROR(_xlfn.XLOOKUP(A:A,HC!B:B,HC!E:E,,0),0)</f>
        <v>&gt; 60 dias</v>
      </c>
    </row>
    <row r="397" spans="1:253" ht="15.5">
      <c r="A397" s="235" t="s">
        <v>349</v>
      </c>
      <c r="B397" s="235">
        <v>66647281</v>
      </c>
      <c r="C397" s="236">
        <v>46209</v>
      </c>
      <c r="D397" s="235" t="s">
        <v>449</v>
      </c>
      <c r="E397" s="205" t="s">
        <v>431</v>
      </c>
      <c r="F397" s="235" t="s">
        <v>32</v>
      </c>
      <c r="G397" s="235" t="s">
        <v>436</v>
      </c>
      <c r="H397" s="235" t="s">
        <v>530</v>
      </c>
      <c r="I397" s="237" t="s">
        <v>447</v>
      </c>
      <c r="J397" s="78" t="s">
        <v>33</v>
      </c>
      <c r="K397" s="78" t="s">
        <v>33</v>
      </c>
      <c r="L397" s="78" t="s">
        <v>33</v>
      </c>
      <c r="M397" s="78" t="s">
        <v>33</v>
      </c>
      <c r="N397" s="78" t="s">
        <v>33</v>
      </c>
      <c r="O397" s="78" t="s">
        <v>33</v>
      </c>
      <c r="P397" s="78" t="s">
        <v>33</v>
      </c>
      <c r="Q397" s="78" t="s">
        <v>33</v>
      </c>
      <c r="R397" s="78" t="s">
        <v>33</v>
      </c>
      <c r="S397" s="78" t="s">
        <v>33</v>
      </c>
      <c r="T397" s="78" t="s">
        <v>33</v>
      </c>
      <c r="U397" s="78" t="s">
        <v>33</v>
      </c>
      <c r="V397" s="78" t="s">
        <v>33</v>
      </c>
      <c r="W397" s="78" t="s">
        <v>33</v>
      </c>
      <c r="X397" s="78" t="s">
        <v>33</v>
      </c>
      <c r="Y397" t="s">
        <v>33</v>
      </c>
      <c r="Z397" t="s">
        <v>33</v>
      </c>
      <c r="AA397" t="s">
        <v>33</v>
      </c>
      <c r="AB397" t="s">
        <v>33</v>
      </c>
      <c r="AC397" t="s">
        <v>33</v>
      </c>
      <c r="AD397" t="s">
        <v>33</v>
      </c>
      <c r="AE397" t="s">
        <v>33</v>
      </c>
      <c r="AF397" t="s">
        <v>33</v>
      </c>
      <c r="AG397" t="s">
        <v>33</v>
      </c>
      <c r="AH397" t="s">
        <v>33</v>
      </c>
      <c r="AI397" t="s">
        <v>33</v>
      </c>
      <c r="AJ397" t="s">
        <v>33</v>
      </c>
      <c r="AK397" t="s">
        <v>33</v>
      </c>
      <c r="AL397" t="s">
        <v>33</v>
      </c>
      <c r="AM397" t="s">
        <v>33</v>
      </c>
      <c r="AN397" t="s">
        <v>33</v>
      </c>
      <c r="AO397" t="s">
        <v>33</v>
      </c>
      <c r="AP397" t="s">
        <v>33</v>
      </c>
      <c r="AQ397" s="169" t="s">
        <v>33</v>
      </c>
      <c r="AR397" t="s">
        <v>33</v>
      </c>
      <c r="AS397" t="s">
        <v>33</v>
      </c>
      <c r="AT397" t="s">
        <v>34</v>
      </c>
      <c r="AU397" t="s">
        <v>33</v>
      </c>
      <c r="AV397" t="s">
        <v>33</v>
      </c>
      <c r="AW397" t="s">
        <v>34</v>
      </c>
      <c r="AX397" t="s">
        <v>33</v>
      </c>
      <c r="AY397" t="s">
        <v>33</v>
      </c>
      <c r="AZ397" t="s">
        <v>33</v>
      </c>
      <c r="BA397" t="s">
        <v>33</v>
      </c>
      <c r="BB397" t="s">
        <v>33</v>
      </c>
      <c r="BC397" t="s">
        <v>33</v>
      </c>
      <c r="BD397" t="s">
        <v>33</v>
      </c>
      <c r="BE397" t="s">
        <v>33</v>
      </c>
      <c r="BF397" t="s">
        <v>33</v>
      </c>
      <c r="BH397" s="233" t="str">
        <f>Data[[#This Row],[Tipo de Muestra]]</f>
        <v>Critica</v>
      </c>
      <c r="BK397">
        <f t="shared" si="1386"/>
        <v>1</v>
      </c>
      <c r="BL397">
        <f t="shared" si="1387"/>
        <v>1</v>
      </c>
      <c r="BM397">
        <f t="shared" si="1388"/>
        <v>1</v>
      </c>
      <c r="BN397">
        <f t="shared" si="1389"/>
        <v>1</v>
      </c>
      <c r="BO397">
        <f t="shared" si="1390"/>
        <v>1</v>
      </c>
      <c r="BP397">
        <f t="shared" si="1391"/>
        <v>1</v>
      </c>
      <c r="BQ397">
        <f t="shared" si="1392"/>
        <v>1</v>
      </c>
      <c r="BR397">
        <f t="shared" si="1393"/>
        <v>1</v>
      </c>
      <c r="BS397">
        <f t="shared" si="1394"/>
        <v>1</v>
      </c>
      <c r="BT397">
        <f t="shared" si="1395"/>
        <v>1</v>
      </c>
      <c r="BU397">
        <f t="shared" si="1396"/>
        <v>1</v>
      </c>
      <c r="BV397">
        <f t="shared" si="1397"/>
        <v>1</v>
      </c>
      <c r="BW397">
        <f t="shared" si="1398"/>
        <v>1</v>
      </c>
      <c r="BX397">
        <f t="shared" si="1399"/>
        <v>1</v>
      </c>
      <c r="BY397">
        <f t="shared" si="1400"/>
        <v>1</v>
      </c>
      <c r="BZ397">
        <f t="shared" si="1401"/>
        <v>1</v>
      </c>
      <c r="CA397">
        <f t="shared" si="1402"/>
        <v>1</v>
      </c>
      <c r="CB397">
        <f t="shared" si="1403"/>
        <v>1</v>
      </c>
      <c r="CC397">
        <f t="shared" si="1404"/>
        <v>1</v>
      </c>
      <c r="CD397">
        <f t="shared" si="1405"/>
        <v>1</v>
      </c>
      <c r="CE397">
        <f t="shared" si="1406"/>
        <v>1</v>
      </c>
      <c r="CF397">
        <f t="shared" si="1407"/>
        <v>1</v>
      </c>
      <c r="CG397">
        <f t="shared" si="1408"/>
        <v>1</v>
      </c>
      <c r="CH397">
        <f t="shared" si="1409"/>
        <v>1</v>
      </c>
      <c r="CI397">
        <f t="shared" si="1410"/>
        <v>1</v>
      </c>
      <c r="CJ397">
        <f t="shared" si="1411"/>
        <v>1</v>
      </c>
      <c r="CK397">
        <f t="shared" si="1412"/>
        <v>1</v>
      </c>
      <c r="CL397">
        <f t="shared" si="1413"/>
        <v>1</v>
      </c>
      <c r="CM397">
        <f t="shared" si="1414"/>
        <v>1</v>
      </c>
      <c r="CN397">
        <f t="shared" si="1415"/>
        <v>1</v>
      </c>
      <c r="CO397">
        <f t="shared" si="1416"/>
        <v>1</v>
      </c>
      <c r="CP397">
        <f t="shared" si="1417"/>
        <v>1</v>
      </c>
      <c r="CQ397">
        <f t="shared" si="1418"/>
        <v>1</v>
      </c>
      <c r="CR397">
        <f t="shared" si="1419"/>
        <v>1</v>
      </c>
      <c r="CS397">
        <f t="shared" si="1420"/>
        <v>1</v>
      </c>
      <c r="CT397">
        <f t="shared" si="1421"/>
        <v>0</v>
      </c>
      <c r="CU397">
        <f t="shared" si="1422"/>
        <v>1</v>
      </c>
      <c r="CV397">
        <f t="shared" si="1423"/>
        <v>1</v>
      </c>
      <c r="CW397">
        <f t="shared" si="1424"/>
        <v>0</v>
      </c>
      <c r="CX397">
        <f t="shared" si="1425"/>
        <v>1</v>
      </c>
      <c r="CY397">
        <f t="shared" si="1426"/>
        <v>1</v>
      </c>
      <c r="CZ397">
        <f t="shared" si="1427"/>
        <v>1</v>
      </c>
      <c r="DA397">
        <f t="shared" si="1428"/>
        <v>1</v>
      </c>
      <c r="DB397">
        <f t="shared" si="1429"/>
        <v>1</v>
      </c>
      <c r="DC397">
        <f t="shared" si="1430"/>
        <v>1</v>
      </c>
      <c r="DD397">
        <f t="shared" si="1431"/>
        <v>1</v>
      </c>
      <c r="DE397">
        <f t="shared" si="1432"/>
        <v>1</v>
      </c>
      <c r="DF397">
        <f t="shared" si="1433"/>
        <v>1</v>
      </c>
      <c r="DG397">
        <f t="shared" si="1434"/>
        <v>1</v>
      </c>
      <c r="DH397" s="7">
        <f t="shared" si="1435"/>
        <v>0.15</v>
      </c>
      <c r="DI397" s="7">
        <f t="shared" si="1436"/>
        <v>0.15</v>
      </c>
      <c r="DJ397" s="7">
        <f t="shared" si="1437"/>
        <v>0.15</v>
      </c>
      <c r="DK397" s="7">
        <f t="shared" si="1438"/>
        <v>0.15</v>
      </c>
      <c r="DL397" s="7">
        <f t="shared" si="1439"/>
        <v>0.3</v>
      </c>
      <c r="DM397" s="7">
        <f t="shared" si="1440"/>
        <v>0.3</v>
      </c>
      <c r="DN397" s="7">
        <f t="shared" si="1441"/>
        <v>0.3</v>
      </c>
      <c r="DO397" s="7">
        <f t="shared" si="1442"/>
        <v>0.3</v>
      </c>
      <c r="DP397" s="7">
        <f>IF(MIN(Data[[#This Row],[¿El agente demuestra escucha activa durante la gestión?6]:[¿El agente parafrasea para confirmar entendimiento?9]])=0,0,30%)</f>
        <v>0.3</v>
      </c>
      <c r="DQ397" s="7">
        <f t="shared" si="1443"/>
        <v>0.3</v>
      </c>
      <c r="DR397" s="7">
        <f t="shared" si="1444"/>
        <v>0.3</v>
      </c>
      <c r="DS397" s="7">
        <f t="shared" si="1445"/>
        <v>0.3</v>
      </c>
      <c r="DT397" s="7">
        <f t="shared" si="1446"/>
        <v>0.3</v>
      </c>
      <c r="DU397" s="7">
        <f>IF(MIN(Data[[#This Row],[¿El agente adapta su comunicación al cliente?11]:[¿El agente utiliza el plural corporativo correctamente?14]])=0,0,30%)</f>
        <v>0.3</v>
      </c>
      <c r="DV397" s="7">
        <f t="shared" si="1447"/>
        <v>0.25</v>
      </c>
      <c r="DW397" s="7">
        <f t="shared" si="1448"/>
        <v>0.25</v>
      </c>
      <c r="DX397" s="7">
        <f t="shared" si="1449"/>
        <v>1</v>
      </c>
      <c r="DY397" s="7">
        <f t="shared" si="1450"/>
        <v>1</v>
      </c>
      <c r="DZ397" s="7">
        <f t="shared" si="1451"/>
        <v>1</v>
      </c>
      <c r="EA397" s="7">
        <f t="shared" si="1452"/>
        <v>1</v>
      </c>
      <c r="EB397" s="7">
        <f t="shared" si="1453"/>
        <v>1</v>
      </c>
      <c r="EC397" s="7">
        <f t="shared" si="1454"/>
        <v>1</v>
      </c>
      <c r="ED397" s="7">
        <f t="shared" si="1455"/>
        <v>1</v>
      </c>
      <c r="EE397" s="7">
        <f t="shared" si="1456"/>
        <v>1</v>
      </c>
      <c r="EF397" s="7">
        <f>IF(SUM(Data[[#This Row],[¿El agente presenta correctamente los beneficios del producto?23]:[¿El agente comunica beneficios emocionales al cliente?24]])=200%,100%,0%)</f>
        <v>1</v>
      </c>
      <c r="EG397" s="7">
        <f t="shared" si="1457"/>
        <v>1</v>
      </c>
      <c r="EH397" s="7">
        <f t="shared" si="1458"/>
        <v>1</v>
      </c>
      <c r="EI397" s="7">
        <f t="shared" si="1459"/>
        <v>1</v>
      </c>
      <c r="EJ397" s="7">
        <f t="shared" si="1460"/>
        <v>1</v>
      </c>
      <c r="EK397" s="7">
        <f t="shared" si="1461"/>
        <v>1</v>
      </c>
      <c r="EL397" s="7">
        <f>+Data[[#This Row],[¿El agente explica los términos y condiciones del servicio?28]]</f>
        <v>1</v>
      </c>
      <c r="EM397" s="7">
        <f t="shared" si="1462"/>
        <v>1</v>
      </c>
      <c r="EN397" s="7">
        <f>+Data[[#This Row],[¿El agente identifica correctamente la solicitud del cliente? 2]]</f>
        <v>1</v>
      </c>
      <c r="EO397" s="7">
        <f t="shared" si="1463"/>
        <v>1</v>
      </c>
      <c r="EP397" s="7">
        <f t="shared" si="1464"/>
        <v>1</v>
      </c>
      <c r="EQ397" s="7">
        <f t="shared" si="1465"/>
        <v>1</v>
      </c>
      <c r="ER397" s="7">
        <f t="shared" si="1466"/>
        <v>1</v>
      </c>
      <c r="ES397" s="7">
        <f t="shared" si="1467"/>
        <v>1</v>
      </c>
      <c r="ET397" s="7">
        <f t="shared" si="1468"/>
        <v>1</v>
      </c>
      <c r="EU397" s="7">
        <f t="shared" si="1469"/>
        <v>1</v>
      </c>
      <c r="EV397" s="7">
        <f t="shared" si="1470"/>
        <v>1</v>
      </c>
      <c r="EW397" s="7">
        <f t="shared" si="1471"/>
        <v>1</v>
      </c>
      <c r="EX397" s="7">
        <f t="shared" si="1472"/>
        <v>1</v>
      </c>
      <c r="EY397" s="7">
        <f t="shared" si="1473"/>
        <v>1</v>
      </c>
      <c r="EZ397" s="7">
        <f t="shared" si="1474"/>
        <v>1</v>
      </c>
      <c r="FA397" s="7">
        <f t="shared" si="1475"/>
        <v>1</v>
      </c>
      <c r="FB397" s="7">
        <f t="shared" si="1476"/>
        <v>1</v>
      </c>
      <c r="FC397" s="7">
        <f t="shared" si="1477"/>
        <v>1</v>
      </c>
      <c r="FD397" s="7">
        <f t="shared" si="1478"/>
        <v>1</v>
      </c>
      <c r="FE397" s="7">
        <f t="shared" si="1479"/>
        <v>1</v>
      </c>
      <c r="FF397" s="7">
        <f t="shared" si="1480"/>
        <v>0</v>
      </c>
      <c r="FG397" s="7">
        <f t="shared" si="1481"/>
        <v>1</v>
      </c>
      <c r="FH397" s="7">
        <f t="shared" si="1482"/>
        <v>1</v>
      </c>
      <c r="FI397" s="7">
        <f t="shared" si="1483"/>
        <v>0</v>
      </c>
      <c r="FJ397" s="7">
        <f t="shared" si="1484"/>
        <v>0</v>
      </c>
      <c r="FK397" s="7">
        <f t="shared" si="1485"/>
        <v>1</v>
      </c>
      <c r="FL397" s="7">
        <f>+Data[[#This Row],[¿El agente gestiona la oferta según la campaña vigente?48]]</f>
        <v>1</v>
      </c>
      <c r="FM397" s="7">
        <f t="shared" si="1486"/>
        <v>1</v>
      </c>
      <c r="FN397" s="7">
        <f t="shared" si="1487"/>
        <v>1</v>
      </c>
      <c r="FO397" s="7">
        <f t="shared" si="1488"/>
        <v>1</v>
      </c>
      <c r="FP397" s="7">
        <f t="shared" si="1489"/>
        <v>1</v>
      </c>
      <c r="FQ397" s="7">
        <f t="shared" si="1490"/>
        <v>1</v>
      </c>
      <c r="FR397" s="7">
        <f>+Data[[#This Row],[¿El agente registra correctamente todas las interacciones?52]]</f>
        <v>1</v>
      </c>
      <c r="FS397" s="7">
        <f t="shared" si="1491"/>
        <v>0</v>
      </c>
      <c r="FT397" s="7">
        <f t="shared" si="1492"/>
        <v>1</v>
      </c>
      <c r="FU397" s="7">
        <f>+Data[[#This Row],[¿El agente confirma la titularidad del cliente adecuadamente?53]]</f>
        <v>1</v>
      </c>
      <c r="FV397" s="242">
        <f t="shared" si="1493"/>
        <v>1</v>
      </c>
      <c r="FW397" s="242">
        <f t="shared" si="1494"/>
        <v>1</v>
      </c>
      <c r="FX397" s="7">
        <f t="shared" si="1495"/>
        <v>1</v>
      </c>
      <c r="FY397" s="242">
        <f t="shared" si="1496"/>
        <v>1</v>
      </c>
      <c r="FZ397" s="7">
        <f>+Data[[#This Row],[¿El agente evita compartir información sensible?56]]</f>
        <v>1</v>
      </c>
      <c r="GA397" s="7">
        <f t="shared" si="1497"/>
        <v>1</v>
      </c>
      <c r="GB397" s="7">
        <f t="shared" si="1498"/>
        <v>0.1</v>
      </c>
      <c r="GC397" s="7">
        <f t="shared" si="1499"/>
        <v>0.3</v>
      </c>
      <c r="GD397" s="234">
        <f t="shared" si="1500"/>
        <v>0</v>
      </c>
      <c r="GE397" s="234">
        <f t="shared" si="1501"/>
        <v>0.3</v>
      </c>
      <c r="GF397" s="7">
        <f t="shared" si="1502"/>
        <v>0.7</v>
      </c>
      <c r="GG397">
        <f>1</f>
        <v>1</v>
      </c>
      <c r="GH397">
        <f t="shared" si="1503"/>
        <v>1</v>
      </c>
      <c r="GI397" t="str">
        <f t="shared" si="1504"/>
        <v/>
      </c>
      <c r="GJ397" t="str">
        <f t="shared" si="1505"/>
        <v/>
      </c>
      <c r="GK397" t="str">
        <f t="shared" si="1506"/>
        <v/>
      </c>
      <c r="GN397" t="str">
        <f t="shared" si="1507"/>
        <v/>
      </c>
      <c r="GO397" t="str">
        <f t="shared" si="1508"/>
        <v/>
      </c>
      <c r="GP397" t="str">
        <f t="shared" si="1509"/>
        <v/>
      </c>
      <c r="GQ397" t="str">
        <f t="shared" si="1510"/>
        <v/>
      </c>
      <c r="GR397" t="str">
        <f t="shared" si="1511"/>
        <v/>
      </c>
      <c r="GS397" t="str">
        <f t="shared" si="1512"/>
        <v/>
      </c>
      <c r="GT397" t="str">
        <f t="shared" si="1513"/>
        <v/>
      </c>
      <c r="GU397" t="e">
        <f>IF(#REF!="No",#REF!,"")</f>
        <v>#REF!</v>
      </c>
      <c r="GV397" t="str">
        <f t="shared" si="1514"/>
        <v/>
      </c>
      <c r="GW397" t="str">
        <f t="shared" si="1515"/>
        <v/>
      </c>
      <c r="GX397" t="str">
        <f t="shared" si="1516"/>
        <v/>
      </c>
      <c r="GY397" t="str">
        <f t="shared" si="1517"/>
        <v/>
      </c>
      <c r="GZ397" t="str">
        <f t="shared" si="1518"/>
        <v/>
      </c>
      <c r="HA397" t="str">
        <f t="shared" si="1519"/>
        <v/>
      </c>
      <c r="HB397" t="str">
        <f t="shared" si="1520"/>
        <v/>
      </c>
      <c r="HC397" t="str">
        <f t="shared" si="1521"/>
        <v/>
      </c>
      <c r="HD397" t="str">
        <f t="shared" si="1522"/>
        <v/>
      </c>
      <c r="HE397" t="str">
        <f t="shared" si="1523"/>
        <v/>
      </c>
      <c r="HF397" t="str">
        <f t="shared" si="1524"/>
        <v/>
      </c>
      <c r="HG397" t="str">
        <f t="shared" si="1525"/>
        <v/>
      </c>
      <c r="HH397" t="str">
        <f t="shared" si="1526"/>
        <v/>
      </c>
      <c r="HI397" t="str">
        <f t="shared" si="1527"/>
        <v/>
      </c>
      <c r="HJ397" t="str">
        <f t="shared" si="1528"/>
        <v/>
      </c>
      <c r="HK397" t="str">
        <f t="shared" si="1529"/>
        <v/>
      </c>
      <c r="HL397" t="str">
        <f t="shared" si="1530"/>
        <v/>
      </c>
      <c r="HM397" t="str">
        <f t="shared" si="1531"/>
        <v/>
      </c>
      <c r="HN397" t="str">
        <f t="shared" si="1532"/>
        <v/>
      </c>
      <c r="HO397" t="str">
        <f t="shared" si="1533"/>
        <v/>
      </c>
      <c r="HP397" t="str">
        <f t="shared" si="1534"/>
        <v/>
      </c>
      <c r="HQ397" t="e">
        <f>IF(#REF!="No",#REF!,"")</f>
        <v>#REF!</v>
      </c>
      <c r="HR397" t="e">
        <f>IF(#REF!="No",#REF!,"")</f>
        <v>#REF!</v>
      </c>
      <c r="HS397" t="str">
        <f t="shared" si="1535"/>
        <v/>
      </c>
      <c r="HT397" t="str">
        <f t="shared" si="1536"/>
        <v/>
      </c>
      <c r="HU397" t="str">
        <f t="shared" si="1537"/>
        <v xml:space="preserve">¿El agente indaga o sondea adecuadamente las necesidades del cliente? </v>
      </c>
      <c r="HV397" t="str">
        <f t="shared" si="1538"/>
        <v/>
      </c>
      <c r="HW397" t="str">
        <f t="shared" si="1539"/>
        <v/>
      </c>
      <c r="HX397" t="str">
        <f t="shared" si="1540"/>
        <v xml:space="preserve">¿El agente maneja correctamente las objeciones del cliente? </v>
      </c>
      <c r="HY397" t="str">
        <f t="shared" si="1541"/>
        <v/>
      </c>
      <c r="HZ397" t="str">
        <f t="shared" si="1542"/>
        <v/>
      </c>
      <c r="IA397" t="str">
        <f t="shared" si="1543"/>
        <v/>
      </c>
      <c r="IB397" t="str">
        <f t="shared" si="1544"/>
        <v/>
      </c>
      <c r="IC397" t="str">
        <f t="shared" si="1545"/>
        <v/>
      </c>
      <c r="ID397" t="str">
        <f t="shared" si="1546"/>
        <v/>
      </c>
      <c r="IE397" t="str">
        <f t="shared" si="1547"/>
        <v/>
      </c>
      <c r="IF397" t="str">
        <f t="shared" si="1548"/>
        <v/>
      </c>
      <c r="IG397" t="str">
        <f t="shared" si="1549"/>
        <v/>
      </c>
      <c r="IH397" t="str">
        <f>A397&amp;" "&amp;F397&amp;" "&amp;Data[[#This Row],[mes]]</f>
        <v>Yosuany Milagros Muñoz Apolayo Outbound jul-26</v>
      </c>
      <c r="II397">
        <f t="shared" si="1385"/>
        <v>1</v>
      </c>
      <c r="IJ397">
        <f t="shared" si="1550"/>
        <v>1</v>
      </c>
      <c r="IK397">
        <f>IF(Data[[#This Row],[Muestra Critica]]&gt;0,Data[[#This Row],[Muestra Critica]],"")</f>
        <v>1</v>
      </c>
      <c r="IL397">
        <f>IF(IK397="","",COUNTIF($IK$3:$IK813,IK397))</f>
        <v>397</v>
      </c>
      <c r="IM397">
        <f t="shared" si="1551"/>
        <v>0</v>
      </c>
      <c r="IN397" t="str">
        <f t="shared" si="1552"/>
        <v>jul-26</v>
      </c>
      <c r="IS397" t="str">
        <f ca="1">IFERROR(_xlfn.XLOOKUP(A:A,HC!B:B,HC!E:E,,0),0)</f>
        <v>&gt; 60 dias</v>
      </c>
    </row>
    <row r="398" spans="1:253" ht="15.5">
      <c r="A398" s="235" t="s">
        <v>350</v>
      </c>
      <c r="B398" s="235">
        <v>63190051</v>
      </c>
      <c r="C398" s="236">
        <v>46209</v>
      </c>
      <c r="D398" s="235" t="s">
        <v>449</v>
      </c>
      <c r="E398" s="205" t="s">
        <v>431</v>
      </c>
      <c r="F398" s="235" t="s">
        <v>32</v>
      </c>
      <c r="G398" s="235" t="s">
        <v>436</v>
      </c>
      <c r="H398" s="235" t="s">
        <v>530</v>
      </c>
      <c r="I398" s="237" t="s">
        <v>447</v>
      </c>
      <c r="J398" s="78" t="s">
        <v>33</v>
      </c>
      <c r="K398" s="78" t="s">
        <v>33</v>
      </c>
      <c r="L398" s="78" t="s">
        <v>33</v>
      </c>
      <c r="M398" s="78" t="s">
        <v>33</v>
      </c>
      <c r="N398" s="78" t="s">
        <v>33</v>
      </c>
      <c r="O398" s="78" t="s">
        <v>33</v>
      </c>
      <c r="P398" s="78" t="s">
        <v>33</v>
      </c>
      <c r="Q398" s="78" t="s">
        <v>33</v>
      </c>
      <c r="R398" s="78" t="s">
        <v>33</v>
      </c>
      <c r="S398" s="78" t="s">
        <v>33</v>
      </c>
      <c r="T398" s="78" t="s">
        <v>33</v>
      </c>
      <c r="U398" s="78" t="s">
        <v>33</v>
      </c>
      <c r="V398" s="78" t="s">
        <v>33</v>
      </c>
      <c r="W398" s="78" t="s">
        <v>33</v>
      </c>
      <c r="X398" s="78" t="s">
        <v>33</v>
      </c>
      <c r="Y398" t="s">
        <v>33</v>
      </c>
      <c r="Z398" t="s">
        <v>33</v>
      </c>
      <c r="AA398" t="s">
        <v>33</v>
      </c>
      <c r="AB398" t="s">
        <v>33</v>
      </c>
      <c r="AC398" t="s">
        <v>33</v>
      </c>
      <c r="AD398" t="s">
        <v>33</v>
      </c>
      <c r="AE398" t="s">
        <v>33</v>
      </c>
      <c r="AF398" t="s">
        <v>33</v>
      </c>
      <c r="AG398" t="s">
        <v>33</v>
      </c>
      <c r="AH398" t="s">
        <v>33</v>
      </c>
      <c r="AI398" t="s">
        <v>33</v>
      </c>
      <c r="AJ398" t="s">
        <v>33</v>
      </c>
      <c r="AK398" t="s">
        <v>33</v>
      </c>
      <c r="AL398" t="s">
        <v>33</v>
      </c>
      <c r="AM398" t="s">
        <v>33</v>
      </c>
      <c r="AN398" t="s">
        <v>33</v>
      </c>
      <c r="AO398" t="s">
        <v>33</v>
      </c>
      <c r="AP398" t="s">
        <v>33</v>
      </c>
      <c r="AQ398" s="169" t="s">
        <v>33</v>
      </c>
      <c r="AR398" t="s">
        <v>33</v>
      </c>
      <c r="AS398" t="s">
        <v>34</v>
      </c>
      <c r="AT398" t="s">
        <v>33</v>
      </c>
      <c r="AU398" t="s">
        <v>33</v>
      </c>
      <c r="AV398" t="s">
        <v>33</v>
      </c>
      <c r="AW398" t="s">
        <v>33</v>
      </c>
      <c r="AX398" t="s">
        <v>33</v>
      </c>
      <c r="AY398" t="s">
        <v>33</v>
      </c>
      <c r="AZ398" t="s">
        <v>33</v>
      </c>
      <c r="BA398" t="s">
        <v>33</v>
      </c>
      <c r="BB398" t="s">
        <v>33</v>
      </c>
      <c r="BC398" t="s">
        <v>33</v>
      </c>
      <c r="BD398" t="s">
        <v>33</v>
      </c>
      <c r="BE398" t="s">
        <v>33</v>
      </c>
      <c r="BF398" t="s">
        <v>33</v>
      </c>
      <c r="BH398" s="233" t="str">
        <f>Data[[#This Row],[Tipo de Muestra]]</f>
        <v>Critica</v>
      </c>
      <c r="BK398">
        <f t="shared" si="1386"/>
        <v>1</v>
      </c>
      <c r="BL398">
        <f t="shared" si="1387"/>
        <v>1</v>
      </c>
      <c r="BM398">
        <f t="shared" si="1388"/>
        <v>1</v>
      </c>
      <c r="BN398">
        <f t="shared" si="1389"/>
        <v>1</v>
      </c>
      <c r="BO398">
        <f t="shared" si="1390"/>
        <v>1</v>
      </c>
      <c r="BP398">
        <f t="shared" si="1391"/>
        <v>1</v>
      </c>
      <c r="BQ398">
        <f t="shared" si="1392"/>
        <v>1</v>
      </c>
      <c r="BR398">
        <f t="shared" si="1393"/>
        <v>1</v>
      </c>
      <c r="BS398">
        <f t="shared" si="1394"/>
        <v>1</v>
      </c>
      <c r="BT398">
        <f t="shared" si="1395"/>
        <v>1</v>
      </c>
      <c r="BU398">
        <f t="shared" si="1396"/>
        <v>1</v>
      </c>
      <c r="BV398">
        <f t="shared" si="1397"/>
        <v>1</v>
      </c>
      <c r="BW398">
        <f t="shared" si="1398"/>
        <v>1</v>
      </c>
      <c r="BX398">
        <f t="shared" si="1399"/>
        <v>1</v>
      </c>
      <c r="BY398">
        <f t="shared" si="1400"/>
        <v>1</v>
      </c>
      <c r="BZ398">
        <f t="shared" si="1401"/>
        <v>1</v>
      </c>
      <c r="CA398">
        <f t="shared" si="1402"/>
        <v>1</v>
      </c>
      <c r="CB398">
        <f t="shared" si="1403"/>
        <v>1</v>
      </c>
      <c r="CC398">
        <f t="shared" si="1404"/>
        <v>1</v>
      </c>
      <c r="CD398">
        <f t="shared" si="1405"/>
        <v>1</v>
      </c>
      <c r="CE398">
        <f t="shared" si="1406"/>
        <v>1</v>
      </c>
      <c r="CF398">
        <f t="shared" si="1407"/>
        <v>1</v>
      </c>
      <c r="CG398">
        <f t="shared" si="1408"/>
        <v>1</v>
      </c>
      <c r="CH398">
        <f t="shared" si="1409"/>
        <v>1</v>
      </c>
      <c r="CI398">
        <f t="shared" si="1410"/>
        <v>1</v>
      </c>
      <c r="CJ398">
        <f t="shared" si="1411"/>
        <v>1</v>
      </c>
      <c r="CK398">
        <f t="shared" si="1412"/>
        <v>1</v>
      </c>
      <c r="CL398">
        <f t="shared" si="1413"/>
        <v>1</v>
      </c>
      <c r="CM398">
        <f t="shared" si="1414"/>
        <v>1</v>
      </c>
      <c r="CN398">
        <f t="shared" si="1415"/>
        <v>1</v>
      </c>
      <c r="CO398">
        <f t="shared" si="1416"/>
        <v>1</v>
      </c>
      <c r="CP398">
        <f t="shared" si="1417"/>
        <v>1</v>
      </c>
      <c r="CQ398">
        <f t="shared" si="1418"/>
        <v>1</v>
      </c>
      <c r="CR398">
        <f t="shared" si="1419"/>
        <v>1</v>
      </c>
      <c r="CS398">
        <f t="shared" si="1420"/>
        <v>0</v>
      </c>
      <c r="CT398">
        <f t="shared" si="1421"/>
        <v>1</v>
      </c>
      <c r="CU398">
        <f t="shared" si="1422"/>
        <v>1</v>
      </c>
      <c r="CV398">
        <f t="shared" si="1423"/>
        <v>1</v>
      </c>
      <c r="CW398">
        <f t="shared" si="1424"/>
        <v>1</v>
      </c>
      <c r="CX398">
        <f t="shared" si="1425"/>
        <v>1</v>
      </c>
      <c r="CY398">
        <f t="shared" si="1426"/>
        <v>1</v>
      </c>
      <c r="CZ398">
        <f t="shared" si="1427"/>
        <v>1</v>
      </c>
      <c r="DA398">
        <f t="shared" si="1428"/>
        <v>1</v>
      </c>
      <c r="DB398">
        <f t="shared" si="1429"/>
        <v>1</v>
      </c>
      <c r="DC398">
        <f t="shared" si="1430"/>
        <v>1</v>
      </c>
      <c r="DD398">
        <f t="shared" si="1431"/>
        <v>1</v>
      </c>
      <c r="DE398">
        <f t="shared" si="1432"/>
        <v>1</v>
      </c>
      <c r="DF398">
        <f t="shared" si="1433"/>
        <v>1</v>
      </c>
      <c r="DG398">
        <f t="shared" si="1434"/>
        <v>1</v>
      </c>
      <c r="DH398" s="7">
        <f t="shared" si="1435"/>
        <v>0.15</v>
      </c>
      <c r="DI398" s="7">
        <f t="shared" si="1436"/>
        <v>0.15</v>
      </c>
      <c r="DJ398" s="7">
        <f t="shared" si="1437"/>
        <v>0.15</v>
      </c>
      <c r="DK398" s="7">
        <f t="shared" si="1438"/>
        <v>0.15</v>
      </c>
      <c r="DL398" s="7">
        <f t="shared" si="1439"/>
        <v>0.3</v>
      </c>
      <c r="DM398" s="7">
        <f t="shared" si="1440"/>
        <v>0.3</v>
      </c>
      <c r="DN398" s="7">
        <f t="shared" si="1441"/>
        <v>0.3</v>
      </c>
      <c r="DO398" s="7">
        <f t="shared" si="1442"/>
        <v>0.3</v>
      </c>
      <c r="DP398" s="7">
        <f>IF(MIN(Data[[#This Row],[¿El agente demuestra escucha activa durante la gestión?6]:[¿El agente parafrasea para confirmar entendimiento?9]])=0,0,30%)</f>
        <v>0.3</v>
      </c>
      <c r="DQ398" s="7">
        <f t="shared" si="1443"/>
        <v>0.3</v>
      </c>
      <c r="DR398" s="7">
        <f t="shared" si="1444"/>
        <v>0.3</v>
      </c>
      <c r="DS398" s="7">
        <f t="shared" si="1445"/>
        <v>0.3</v>
      </c>
      <c r="DT398" s="7">
        <f t="shared" si="1446"/>
        <v>0.3</v>
      </c>
      <c r="DU398" s="7">
        <f>IF(MIN(Data[[#This Row],[¿El agente adapta su comunicación al cliente?11]:[¿El agente utiliza el plural corporativo correctamente?14]])=0,0,30%)</f>
        <v>0.3</v>
      </c>
      <c r="DV398" s="7">
        <f t="shared" si="1447"/>
        <v>0.25</v>
      </c>
      <c r="DW398" s="7">
        <f t="shared" si="1448"/>
        <v>0.25</v>
      </c>
      <c r="DX398" s="7">
        <f t="shared" si="1449"/>
        <v>1</v>
      </c>
      <c r="DY398" s="7">
        <f t="shared" si="1450"/>
        <v>1</v>
      </c>
      <c r="DZ398" s="7">
        <f t="shared" si="1451"/>
        <v>1</v>
      </c>
      <c r="EA398" s="7">
        <f t="shared" si="1452"/>
        <v>1</v>
      </c>
      <c r="EB398" s="7">
        <f t="shared" si="1453"/>
        <v>1</v>
      </c>
      <c r="EC398" s="7">
        <f t="shared" si="1454"/>
        <v>1</v>
      </c>
      <c r="ED398" s="7">
        <f t="shared" si="1455"/>
        <v>1</v>
      </c>
      <c r="EE398" s="7">
        <f t="shared" si="1456"/>
        <v>1</v>
      </c>
      <c r="EF398" s="7">
        <f>IF(SUM(Data[[#This Row],[¿El agente presenta correctamente los beneficios del producto?23]:[¿El agente comunica beneficios emocionales al cliente?24]])=200%,100%,0%)</f>
        <v>1</v>
      </c>
      <c r="EG398" s="7">
        <f t="shared" si="1457"/>
        <v>1</v>
      </c>
      <c r="EH398" s="7">
        <f t="shared" si="1458"/>
        <v>1</v>
      </c>
      <c r="EI398" s="7">
        <f t="shared" si="1459"/>
        <v>1</v>
      </c>
      <c r="EJ398" s="7">
        <f t="shared" si="1460"/>
        <v>1</v>
      </c>
      <c r="EK398" s="7">
        <f t="shared" si="1461"/>
        <v>1</v>
      </c>
      <c r="EL398" s="7">
        <f>+Data[[#This Row],[¿El agente explica los términos y condiciones del servicio?28]]</f>
        <v>1</v>
      </c>
      <c r="EM398" s="7">
        <f t="shared" si="1462"/>
        <v>1</v>
      </c>
      <c r="EN398" s="7">
        <f>+Data[[#This Row],[¿El agente identifica correctamente la solicitud del cliente? 2]]</f>
        <v>1</v>
      </c>
      <c r="EO398" s="7">
        <f t="shared" si="1463"/>
        <v>1</v>
      </c>
      <c r="EP398" s="7">
        <f t="shared" si="1464"/>
        <v>1</v>
      </c>
      <c r="EQ398" s="7">
        <f t="shared" si="1465"/>
        <v>1</v>
      </c>
      <c r="ER398" s="7">
        <f t="shared" si="1466"/>
        <v>1</v>
      </c>
      <c r="ES398" s="7">
        <f t="shared" si="1467"/>
        <v>1</v>
      </c>
      <c r="ET398" s="7">
        <f t="shared" si="1468"/>
        <v>1</v>
      </c>
      <c r="EU398" s="7">
        <f t="shared" si="1469"/>
        <v>1</v>
      </c>
      <c r="EV398" s="7">
        <f t="shared" si="1470"/>
        <v>1</v>
      </c>
      <c r="EW398" s="7">
        <f t="shared" si="1471"/>
        <v>1</v>
      </c>
      <c r="EX398" s="7">
        <f t="shared" si="1472"/>
        <v>1</v>
      </c>
      <c r="EY398" s="7">
        <f t="shared" si="1473"/>
        <v>1</v>
      </c>
      <c r="EZ398" s="7">
        <f t="shared" si="1474"/>
        <v>1</v>
      </c>
      <c r="FA398" s="7">
        <f t="shared" si="1475"/>
        <v>1</v>
      </c>
      <c r="FB398" s="7">
        <f t="shared" si="1476"/>
        <v>1</v>
      </c>
      <c r="FC398" s="7">
        <f t="shared" si="1477"/>
        <v>1</v>
      </c>
      <c r="FD398" s="7">
        <f t="shared" si="1478"/>
        <v>1</v>
      </c>
      <c r="FE398" s="7">
        <f t="shared" si="1479"/>
        <v>0</v>
      </c>
      <c r="FF398" s="7">
        <f t="shared" si="1480"/>
        <v>1</v>
      </c>
      <c r="FG398" s="7">
        <f t="shared" si="1481"/>
        <v>1</v>
      </c>
      <c r="FH398" s="7">
        <f t="shared" si="1482"/>
        <v>1</v>
      </c>
      <c r="FI398" s="7">
        <f t="shared" si="1483"/>
        <v>1</v>
      </c>
      <c r="FJ398" s="7">
        <f t="shared" si="1484"/>
        <v>0</v>
      </c>
      <c r="FK398" s="7">
        <f t="shared" si="1485"/>
        <v>1</v>
      </c>
      <c r="FL398" s="7">
        <f>+Data[[#This Row],[¿El agente gestiona la oferta según la campaña vigente?48]]</f>
        <v>1</v>
      </c>
      <c r="FM398" s="7">
        <f t="shared" si="1486"/>
        <v>1</v>
      </c>
      <c r="FN398" s="7">
        <f t="shared" si="1487"/>
        <v>1</v>
      </c>
      <c r="FO398" s="7">
        <f t="shared" si="1488"/>
        <v>1</v>
      </c>
      <c r="FP398" s="7">
        <f t="shared" si="1489"/>
        <v>1</v>
      </c>
      <c r="FQ398" s="7">
        <f t="shared" si="1490"/>
        <v>1</v>
      </c>
      <c r="FR398" s="7">
        <f>+Data[[#This Row],[¿El agente registra correctamente todas las interacciones?52]]</f>
        <v>1</v>
      </c>
      <c r="FS398" s="7">
        <f t="shared" si="1491"/>
        <v>0</v>
      </c>
      <c r="FT398" s="7">
        <f t="shared" si="1492"/>
        <v>1</v>
      </c>
      <c r="FU398" s="7">
        <f>+Data[[#This Row],[¿El agente confirma la titularidad del cliente adecuadamente?53]]</f>
        <v>1</v>
      </c>
      <c r="FV398" s="242">
        <f t="shared" si="1493"/>
        <v>1</v>
      </c>
      <c r="FW398" s="242">
        <f t="shared" si="1494"/>
        <v>1</v>
      </c>
      <c r="FX398" s="7">
        <f t="shared" si="1495"/>
        <v>1</v>
      </c>
      <c r="FY398" s="242">
        <f t="shared" si="1496"/>
        <v>1</v>
      </c>
      <c r="FZ398" s="7">
        <f>+Data[[#This Row],[¿El agente evita compartir información sensible?56]]</f>
        <v>1</v>
      </c>
      <c r="GA398" s="7">
        <f t="shared" si="1497"/>
        <v>1</v>
      </c>
      <c r="GB398" s="7">
        <f t="shared" si="1498"/>
        <v>0.1</v>
      </c>
      <c r="GC398" s="7">
        <f t="shared" si="1499"/>
        <v>0.3</v>
      </c>
      <c r="GD398" s="234">
        <f t="shared" si="1500"/>
        <v>0</v>
      </c>
      <c r="GE398" s="234">
        <f t="shared" si="1501"/>
        <v>0.3</v>
      </c>
      <c r="GF398" s="7">
        <f t="shared" si="1502"/>
        <v>0.7</v>
      </c>
      <c r="GG398">
        <f>1</f>
        <v>1</v>
      </c>
      <c r="GH398">
        <f t="shared" si="1503"/>
        <v>1</v>
      </c>
      <c r="GI398" t="str">
        <f t="shared" si="1504"/>
        <v/>
      </c>
      <c r="GJ398" t="str">
        <f t="shared" si="1505"/>
        <v/>
      </c>
      <c r="GK398" t="str">
        <f t="shared" si="1506"/>
        <v/>
      </c>
      <c r="GN398" t="str">
        <f t="shared" si="1507"/>
        <v/>
      </c>
      <c r="GO398" t="str">
        <f t="shared" si="1508"/>
        <v/>
      </c>
      <c r="GP398" t="str">
        <f t="shared" si="1509"/>
        <v/>
      </c>
      <c r="GQ398" t="str">
        <f t="shared" si="1510"/>
        <v/>
      </c>
      <c r="GR398" t="str">
        <f t="shared" si="1511"/>
        <v/>
      </c>
      <c r="GS398" t="str">
        <f t="shared" si="1512"/>
        <v/>
      </c>
      <c r="GT398" t="str">
        <f t="shared" si="1513"/>
        <v/>
      </c>
      <c r="GU398" t="e">
        <f>IF(#REF!="No",#REF!,"")</f>
        <v>#REF!</v>
      </c>
      <c r="GV398" t="str">
        <f t="shared" si="1514"/>
        <v/>
      </c>
      <c r="GW398" t="str">
        <f t="shared" si="1515"/>
        <v/>
      </c>
      <c r="GX398" t="str">
        <f t="shared" si="1516"/>
        <v/>
      </c>
      <c r="GY398" t="str">
        <f t="shared" si="1517"/>
        <v/>
      </c>
      <c r="GZ398" t="str">
        <f t="shared" si="1518"/>
        <v/>
      </c>
      <c r="HA398" t="str">
        <f t="shared" si="1519"/>
        <v/>
      </c>
      <c r="HB398" t="str">
        <f t="shared" si="1520"/>
        <v/>
      </c>
      <c r="HC398" t="str">
        <f t="shared" si="1521"/>
        <v/>
      </c>
      <c r="HD398" t="str">
        <f t="shared" si="1522"/>
        <v/>
      </c>
      <c r="HE398" t="str">
        <f t="shared" si="1523"/>
        <v/>
      </c>
      <c r="HF398" t="str">
        <f t="shared" si="1524"/>
        <v/>
      </c>
      <c r="HG398" t="str">
        <f t="shared" si="1525"/>
        <v/>
      </c>
      <c r="HH398" t="str">
        <f t="shared" si="1526"/>
        <v/>
      </c>
      <c r="HI398" t="str">
        <f t="shared" si="1527"/>
        <v/>
      </c>
      <c r="HJ398" t="str">
        <f t="shared" si="1528"/>
        <v/>
      </c>
      <c r="HK398" t="str">
        <f t="shared" si="1529"/>
        <v/>
      </c>
      <c r="HL398" t="str">
        <f t="shared" si="1530"/>
        <v/>
      </c>
      <c r="HM398" t="str">
        <f t="shared" si="1531"/>
        <v/>
      </c>
      <c r="HN398" t="str">
        <f t="shared" si="1532"/>
        <v/>
      </c>
      <c r="HO398" t="str">
        <f t="shared" si="1533"/>
        <v/>
      </c>
      <c r="HP398" t="str">
        <f t="shared" si="1534"/>
        <v/>
      </c>
      <c r="HQ398" t="e">
        <f>IF(#REF!="No",#REF!,"")</f>
        <v>#REF!</v>
      </c>
      <c r="HR398" t="e">
        <f>IF(#REF!="No",#REF!,"")</f>
        <v>#REF!</v>
      </c>
      <c r="HS398" t="str">
        <f t="shared" si="1535"/>
        <v/>
      </c>
      <c r="HT398" t="str">
        <f t="shared" si="1536"/>
        <v xml:space="preserve">¿El agente realiza venta cruzada cuando corresponde? </v>
      </c>
      <c r="HU398" t="str">
        <f t="shared" si="1537"/>
        <v/>
      </c>
      <c r="HV398" t="str">
        <f t="shared" si="1538"/>
        <v/>
      </c>
      <c r="HW398" t="str">
        <f t="shared" si="1539"/>
        <v/>
      </c>
      <c r="HX398" t="str">
        <f t="shared" si="1540"/>
        <v/>
      </c>
      <c r="HY398" t="str">
        <f t="shared" si="1541"/>
        <v/>
      </c>
      <c r="HZ398" t="str">
        <f t="shared" si="1542"/>
        <v/>
      </c>
      <c r="IA398" t="str">
        <f t="shared" si="1543"/>
        <v/>
      </c>
      <c r="IB398" t="str">
        <f t="shared" si="1544"/>
        <v/>
      </c>
      <c r="IC398" t="str">
        <f t="shared" si="1545"/>
        <v/>
      </c>
      <c r="ID398" t="str">
        <f t="shared" si="1546"/>
        <v/>
      </c>
      <c r="IE398" t="str">
        <f t="shared" si="1547"/>
        <v/>
      </c>
      <c r="IF398" t="str">
        <f t="shared" si="1548"/>
        <v/>
      </c>
      <c r="IG398" t="str">
        <f t="shared" si="1549"/>
        <v/>
      </c>
      <c r="IH398" t="str">
        <f>A398&amp;" "&amp;F398&amp;" "&amp;Data[[#This Row],[mes]]</f>
        <v>Aleshka Sachell Ambulo Prado Outbound jul-26</v>
      </c>
      <c r="II398">
        <f>COUNTIF($IH398:$IH815,IH398)</f>
        <v>1</v>
      </c>
      <c r="IJ398">
        <f t="shared" si="1550"/>
        <v>1</v>
      </c>
      <c r="IK398">
        <f>IF(Data[[#This Row],[Muestra Critica]]&gt;0,Data[[#This Row],[Muestra Critica]],"")</f>
        <v>1</v>
      </c>
      <c r="IL398">
        <f>IF(IK398="","",COUNTIF($IK$3:$IK815,IK398))</f>
        <v>397</v>
      </c>
      <c r="IM398">
        <f t="shared" si="1551"/>
        <v>0</v>
      </c>
      <c r="IN398" t="str">
        <f t="shared" si="1552"/>
        <v>jul-26</v>
      </c>
      <c r="IS398" t="str">
        <f ca="1">IFERROR(_xlfn.XLOOKUP(A:A,HC!B:B,HC!E:E,,0),0)</f>
        <v>&gt; 60 dias</v>
      </c>
    </row>
    <row r="399" spans="1:253" ht="15.5">
      <c r="A399" s="235" t="s">
        <v>353</v>
      </c>
      <c r="B399" s="235">
        <v>67972339</v>
      </c>
      <c r="C399" s="236">
        <v>46209</v>
      </c>
      <c r="D399" s="235" t="s">
        <v>449</v>
      </c>
      <c r="E399" s="205" t="s">
        <v>431</v>
      </c>
      <c r="F399" s="235" t="s">
        <v>32</v>
      </c>
      <c r="G399" s="235" t="s">
        <v>436</v>
      </c>
      <c r="H399" s="235" t="s">
        <v>530</v>
      </c>
      <c r="I399" s="237" t="s">
        <v>447</v>
      </c>
      <c r="J399" s="78" t="s">
        <v>33</v>
      </c>
      <c r="K399" s="78" t="s">
        <v>33</v>
      </c>
      <c r="L399" s="78" t="s">
        <v>33</v>
      </c>
      <c r="M399" s="78" t="s">
        <v>33</v>
      </c>
      <c r="N399" s="78" t="s">
        <v>33</v>
      </c>
      <c r="O399" s="78" t="s">
        <v>33</v>
      </c>
      <c r="P399" s="78" t="s">
        <v>33</v>
      </c>
      <c r="Q399" s="78" t="s">
        <v>33</v>
      </c>
      <c r="R399" s="78" t="s">
        <v>33</v>
      </c>
      <c r="S399" s="78" t="s">
        <v>33</v>
      </c>
      <c r="T399" s="78" t="s">
        <v>33</v>
      </c>
      <c r="U399" s="78" t="s">
        <v>33</v>
      </c>
      <c r="V399" s="78" t="s">
        <v>33</v>
      </c>
      <c r="W399" s="78" t="s">
        <v>33</v>
      </c>
      <c r="X399" s="78" t="s">
        <v>33</v>
      </c>
      <c r="Y399" t="s">
        <v>33</v>
      </c>
      <c r="Z399" t="s">
        <v>33</v>
      </c>
      <c r="AA399" t="s">
        <v>33</v>
      </c>
      <c r="AB399" t="s">
        <v>33</v>
      </c>
      <c r="AC399" t="s">
        <v>33</v>
      </c>
      <c r="AD399" t="s">
        <v>33</v>
      </c>
      <c r="AE399" t="s">
        <v>33</v>
      </c>
      <c r="AF399" t="s">
        <v>33</v>
      </c>
      <c r="AG399" t="s">
        <v>33</v>
      </c>
      <c r="AH399" t="s">
        <v>33</v>
      </c>
      <c r="AI399" t="s">
        <v>33</v>
      </c>
      <c r="AJ399" t="s">
        <v>33</v>
      </c>
      <c r="AK399" t="s">
        <v>33</v>
      </c>
      <c r="AL399" t="s">
        <v>33</v>
      </c>
      <c r="AM399" t="s">
        <v>33</v>
      </c>
      <c r="AN399" t="s">
        <v>33</v>
      </c>
      <c r="AO399" t="s">
        <v>33</v>
      </c>
      <c r="AP399" t="s">
        <v>33</v>
      </c>
      <c r="AQ399" s="169" t="s">
        <v>33</v>
      </c>
      <c r="AR399" t="s">
        <v>34</v>
      </c>
      <c r="AS399" t="s">
        <v>34</v>
      </c>
      <c r="AT399" t="s">
        <v>33</v>
      </c>
      <c r="AU399" t="s">
        <v>33</v>
      </c>
      <c r="AV399" t="s">
        <v>33</v>
      </c>
      <c r="AW399" t="s">
        <v>33</v>
      </c>
      <c r="AX399" t="s">
        <v>33</v>
      </c>
      <c r="AY399" t="s">
        <v>34</v>
      </c>
      <c r="AZ399" t="s">
        <v>33</v>
      </c>
      <c r="BA399" t="s">
        <v>33</v>
      </c>
      <c r="BB399" t="s">
        <v>33</v>
      </c>
      <c r="BC399" t="s">
        <v>33</v>
      </c>
      <c r="BD399" t="s">
        <v>33</v>
      </c>
      <c r="BE399" t="s">
        <v>33</v>
      </c>
      <c r="BF399" t="s">
        <v>33</v>
      </c>
      <c r="BH399" s="233" t="str">
        <f>Data[[#This Row],[Tipo de Muestra]]</f>
        <v>Critica</v>
      </c>
      <c r="BK399">
        <f t="shared" si="1386"/>
        <v>1</v>
      </c>
      <c r="BL399">
        <f t="shared" si="1387"/>
        <v>1</v>
      </c>
      <c r="BM399">
        <f t="shared" si="1388"/>
        <v>1</v>
      </c>
      <c r="BN399">
        <f t="shared" si="1389"/>
        <v>1</v>
      </c>
      <c r="BO399">
        <f t="shared" si="1390"/>
        <v>1</v>
      </c>
      <c r="BP399">
        <f t="shared" si="1391"/>
        <v>1</v>
      </c>
      <c r="BQ399">
        <f t="shared" si="1392"/>
        <v>1</v>
      </c>
      <c r="BR399">
        <f t="shared" si="1393"/>
        <v>1</v>
      </c>
      <c r="BS399">
        <f t="shared" si="1394"/>
        <v>1</v>
      </c>
      <c r="BT399">
        <f t="shared" si="1395"/>
        <v>1</v>
      </c>
      <c r="BU399">
        <f t="shared" si="1396"/>
        <v>1</v>
      </c>
      <c r="BV399">
        <f t="shared" si="1397"/>
        <v>1</v>
      </c>
      <c r="BW399">
        <f t="shared" si="1398"/>
        <v>1</v>
      </c>
      <c r="BX399">
        <f t="shared" si="1399"/>
        <v>1</v>
      </c>
      <c r="BY399">
        <f t="shared" si="1400"/>
        <v>1</v>
      </c>
      <c r="BZ399">
        <f t="shared" si="1401"/>
        <v>1</v>
      </c>
      <c r="CA399">
        <f t="shared" si="1402"/>
        <v>1</v>
      </c>
      <c r="CB399">
        <f t="shared" si="1403"/>
        <v>1</v>
      </c>
      <c r="CC399">
        <f t="shared" si="1404"/>
        <v>1</v>
      </c>
      <c r="CD399">
        <f t="shared" si="1405"/>
        <v>1</v>
      </c>
      <c r="CE399">
        <f t="shared" si="1406"/>
        <v>1</v>
      </c>
      <c r="CF399">
        <f t="shared" si="1407"/>
        <v>1</v>
      </c>
      <c r="CG399">
        <f t="shared" si="1408"/>
        <v>1</v>
      </c>
      <c r="CH399">
        <f t="shared" si="1409"/>
        <v>1</v>
      </c>
      <c r="CI399">
        <f t="shared" si="1410"/>
        <v>1</v>
      </c>
      <c r="CJ399">
        <f t="shared" si="1411"/>
        <v>1</v>
      </c>
      <c r="CK399">
        <f t="shared" si="1412"/>
        <v>1</v>
      </c>
      <c r="CL399">
        <f t="shared" si="1413"/>
        <v>1</v>
      </c>
      <c r="CM399">
        <f t="shared" si="1414"/>
        <v>1</v>
      </c>
      <c r="CN399">
        <f t="shared" si="1415"/>
        <v>1</v>
      </c>
      <c r="CO399">
        <f t="shared" si="1416"/>
        <v>1</v>
      </c>
      <c r="CP399">
        <f t="shared" si="1417"/>
        <v>1</v>
      </c>
      <c r="CQ399">
        <f t="shared" si="1418"/>
        <v>1</v>
      </c>
      <c r="CR399">
        <f t="shared" si="1419"/>
        <v>0</v>
      </c>
      <c r="CS399">
        <f t="shared" si="1420"/>
        <v>0</v>
      </c>
      <c r="CT399">
        <f t="shared" si="1421"/>
        <v>1</v>
      </c>
      <c r="CU399">
        <f t="shared" si="1422"/>
        <v>1</v>
      </c>
      <c r="CV399">
        <f t="shared" si="1423"/>
        <v>1</v>
      </c>
      <c r="CW399">
        <f t="shared" si="1424"/>
        <v>1</v>
      </c>
      <c r="CX399">
        <f t="shared" si="1425"/>
        <v>1</v>
      </c>
      <c r="CY399">
        <f t="shared" si="1426"/>
        <v>0</v>
      </c>
      <c r="CZ399">
        <f t="shared" si="1427"/>
        <v>1</v>
      </c>
      <c r="DA399">
        <f t="shared" si="1428"/>
        <v>1</v>
      </c>
      <c r="DB399">
        <f t="shared" si="1429"/>
        <v>1</v>
      </c>
      <c r="DC399">
        <f t="shared" si="1430"/>
        <v>1</v>
      </c>
      <c r="DD399">
        <f t="shared" si="1431"/>
        <v>1</v>
      </c>
      <c r="DE399">
        <f t="shared" si="1432"/>
        <v>1</v>
      </c>
      <c r="DF399">
        <f t="shared" si="1433"/>
        <v>1</v>
      </c>
      <c r="DG399">
        <f t="shared" si="1434"/>
        <v>1</v>
      </c>
      <c r="DH399" s="7">
        <f t="shared" si="1435"/>
        <v>0.15</v>
      </c>
      <c r="DI399" s="7">
        <f t="shared" si="1436"/>
        <v>0.15</v>
      </c>
      <c r="DJ399" s="7">
        <f t="shared" si="1437"/>
        <v>0.15</v>
      </c>
      <c r="DK399" s="7">
        <f t="shared" si="1438"/>
        <v>0.15</v>
      </c>
      <c r="DL399" s="7">
        <f t="shared" si="1439"/>
        <v>0.3</v>
      </c>
      <c r="DM399" s="7">
        <f t="shared" si="1440"/>
        <v>0.3</v>
      </c>
      <c r="DN399" s="7">
        <f t="shared" si="1441"/>
        <v>0.3</v>
      </c>
      <c r="DO399" s="7">
        <f t="shared" si="1442"/>
        <v>0.3</v>
      </c>
      <c r="DP399" s="7">
        <f>IF(MIN(Data[[#This Row],[¿El agente demuestra escucha activa durante la gestión?6]:[¿El agente parafrasea para confirmar entendimiento?9]])=0,0,30%)</f>
        <v>0.3</v>
      </c>
      <c r="DQ399" s="7">
        <f t="shared" si="1443"/>
        <v>0.3</v>
      </c>
      <c r="DR399" s="7">
        <f t="shared" si="1444"/>
        <v>0.3</v>
      </c>
      <c r="DS399" s="7">
        <f t="shared" si="1445"/>
        <v>0.3</v>
      </c>
      <c r="DT399" s="7">
        <f t="shared" si="1446"/>
        <v>0.3</v>
      </c>
      <c r="DU399" s="7">
        <f>IF(MIN(Data[[#This Row],[¿El agente adapta su comunicación al cliente?11]:[¿El agente utiliza el plural corporativo correctamente?14]])=0,0,30%)</f>
        <v>0.3</v>
      </c>
      <c r="DV399" s="7">
        <f t="shared" si="1447"/>
        <v>0.25</v>
      </c>
      <c r="DW399" s="7">
        <f t="shared" si="1448"/>
        <v>0.25</v>
      </c>
      <c r="DX399" s="7">
        <f t="shared" si="1449"/>
        <v>1</v>
      </c>
      <c r="DY399" s="7">
        <f t="shared" si="1450"/>
        <v>1</v>
      </c>
      <c r="DZ399" s="7">
        <f t="shared" si="1451"/>
        <v>1</v>
      </c>
      <c r="EA399" s="7">
        <f t="shared" si="1452"/>
        <v>1</v>
      </c>
      <c r="EB399" s="7">
        <f t="shared" si="1453"/>
        <v>1</v>
      </c>
      <c r="EC399" s="7">
        <f t="shared" si="1454"/>
        <v>1</v>
      </c>
      <c r="ED399" s="7">
        <f t="shared" si="1455"/>
        <v>1</v>
      </c>
      <c r="EE399" s="7">
        <f t="shared" si="1456"/>
        <v>1</v>
      </c>
      <c r="EF399" s="7">
        <f>IF(SUM(Data[[#This Row],[¿El agente presenta correctamente los beneficios del producto?23]:[¿El agente comunica beneficios emocionales al cliente?24]])=200%,100%,0%)</f>
        <v>1</v>
      </c>
      <c r="EG399" s="7">
        <f t="shared" si="1457"/>
        <v>1</v>
      </c>
      <c r="EH399" s="7">
        <f t="shared" si="1458"/>
        <v>1</v>
      </c>
      <c r="EI399" s="7">
        <f t="shared" si="1459"/>
        <v>1</v>
      </c>
      <c r="EJ399" s="7">
        <f t="shared" si="1460"/>
        <v>1</v>
      </c>
      <c r="EK399" s="7">
        <f t="shared" si="1461"/>
        <v>1</v>
      </c>
      <c r="EL399" s="7">
        <f>+Data[[#This Row],[¿El agente explica los términos y condiciones del servicio?28]]</f>
        <v>1</v>
      </c>
      <c r="EM399" s="7">
        <f t="shared" si="1462"/>
        <v>1</v>
      </c>
      <c r="EN399" s="7">
        <f>+Data[[#This Row],[¿El agente identifica correctamente la solicitud del cliente? 2]]</f>
        <v>1</v>
      </c>
      <c r="EO399" s="7">
        <f t="shared" si="1463"/>
        <v>1</v>
      </c>
      <c r="EP399" s="7">
        <f t="shared" si="1464"/>
        <v>1</v>
      </c>
      <c r="EQ399" s="7">
        <f t="shared" si="1465"/>
        <v>1</v>
      </c>
      <c r="ER399" s="7">
        <f t="shared" si="1466"/>
        <v>1</v>
      </c>
      <c r="ES399" s="7">
        <f t="shared" si="1467"/>
        <v>1</v>
      </c>
      <c r="ET399" s="7">
        <f t="shared" si="1468"/>
        <v>1</v>
      </c>
      <c r="EU399" s="7">
        <f t="shared" si="1469"/>
        <v>1</v>
      </c>
      <c r="EV399" s="7">
        <f t="shared" si="1470"/>
        <v>1</v>
      </c>
      <c r="EW399" s="7">
        <f t="shared" si="1471"/>
        <v>1</v>
      </c>
      <c r="EX399" s="7">
        <f t="shared" si="1472"/>
        <v>1</v>
      </c>
      <c r="EY399" s="7">
        <f t="shared" si="1473"/>
        <v>1</v>
      </c>
      <c r="EZ399" s="7">
        <f t="shared" si="1474"/>
        <v>1</v>
      </c>
      <c r="FA399" s="7">
        <f t="shared" si="1475"/>
        <v>0</v>
      </c>
      <c r="FB399" s="7">
        <f t="shared" si="1476"/>
        <v>0</v>
      </c>
      <c r="FC399" s="7">
        <f t="shared" si="1477"/>
        <v>0</v>
      </c>
      <c r="FD399" s="7">
        <f t="shared" si="1478"/>
        <v>0</v>
      </c>
      <c r="FE399" s="7">
        <f t="shared" si="1479"/>
        <v>0</v>
      </c>
      <c r="FF399" s="7">
        <f t="shared" si="1480"/>
        <v>1</v>
      </c>
      <c r="FG399" s="7">
        <f t="shared" si="1481"/>
        <v>1</v>
      </c>
      <c r="FH399" s="7">
        <f t="shared" si="1482"/>
        <v>1</v>
      </c>
      <c r="FI399" s="7">
        <f t="shared" si="1483"/>
        <v>1</v>
      </c>
      <c r="FJ399" s="7">
        <f t="shared" si="1484"/>
        <v>0</v>
      </c>
      <c r="FK399" s="7">
        <f t="shared" si="1485"/>
        <v>1</v>
      </c>
      <c r="FL399" s="7">
        <f>+Data[[#This Row],[¿El agente gestiona la oferta según la campaña vigente?48]]</f>
        <v>1</v>
      </c>
      <c r="FM399" s="7">
        <f t="shared" si="1486"/>
        <v>0</v>
      </c>
      <c r="FN399" s="7">
        <f t="shared" si="1487"/>
        <v>1</v>
      </c>
      <c r="FO399" s="7">
        <f t="shared" si="1488"/>
        <v>1</v>
      </c>
      <c r="FP399" s="7">
        <f t="shared" si="1489"/>
        <v>0</v>
      </c>
      <c r="FQ399" s="7">
        <f t="shared" si="1490"/>
        <v>1</v>
      </c>
      <c r="FR399" s="7">
        <f>+Data[[#This Row],[¿El agente registra correctamente todas las interacciones?52]]</f>
        <v>1</v>
      </c>
      <c r="FS399" s="7">
        <f t="shared" si="1491"/>
        <v>0</v>
      </c>
      <c r="FT399" s="7">
        <f t="shared" si="1492"/>
        <v>1</v>
      </c>
      <c r="FU399" s="7">
        <f>+Data[[#This Row],[¿El agente confirma la titularidad del cliente adecuadamente?53]]</f>
        <v>1</v>
      </c>
      <c r="FV399" s="242">
        <f t="shared" si="1493"/>
        <v>1</v>
      </c>
      <c r="FW399" s="242">
        <f t="shared" si="1494"/>
        <v>1</v>
      </c>
      <c r="FX399" s="7">
        <f t="shared" si="1495"/>
        <v>1</v>
      </c>
      <c r="FY399" s="242">
        <f t="shared" si="1496"/>
        <v>1</v>
      </c>
      <c r="FZ399" s="7">
        <f>+Data[[#This Row],[¿El agente evita compartir información sensible?56]]</f>
        <v>1</v>
      </c>
      <c r="GA399" s="7">
        <f t="shared" si="1497"/>
        <v>1</v>
      </c>
      <c r="GB399" s="7">
        <f t="shared" si="1498"/>
        <v>0.1</v>
      </c>
      <c r="GC399" s="7">
        <f t="shared" si="1499"/>
        <v>0</v>
      </c>
      <c r="GD399" s="234">
        <f t="shared" si="1500"/>
        <v>0</v>
      </c>
      <c r="GE399" s="234">
        <f t="shared" si="1501"/>
        <v>0.3</v>
      </c>
      <c r="GF399" s="7">
        <f t="shared" si="1502"/>
        <v>0.4</v>
      </c>
      <c r="GG399">
        <f>1</f>
        <v>1</v>
      </c>
      <c r="GH399">
        <f t="shared" si="1503"/>
        <v>1</v>
      </c>
      <c r="GI399" t="str">
        <f t="shared" si="1504"/>
        <v/>
      </c>
      <c r="GJ399" t="str">
        <f t="shared" si="1505"/>
        <v/>
      </c>
      <c r="GK399" t="str">
        <f t="shared" si="1506"/>
        <v/>
      </c>
      <c r="GN399" t="str">
        <f t="shared" si="1507"/>
        <v/>
      </c>
      <c r="GO399" t="str">
        <f t="shared" si="1508"/>
        <v/>
      </c>
      <c r="GP399" t="str">
        <f t="shared" si="1509"/>
        <v/>
      </c>
      <c r="GQ399" t="str">
        <f t="shared" si="1510"/>
        <v/>
      </c>
      <c r="GR399" t="str">
        <f t="shared" si="1511"/>
        <v/>
      </c>
      <c r="GS399" t="str">
        <f t="shared" si="1512"/>
        <v/>
      </c>
      <c r="GT399" t="str">
        <f t="shared" si="1513"/>
        <v/>
      </c>
      <c r="GU399" t="e">
        <f>IF(#REF!="No",#REF!,"")</f>
        <v>#REF!</v>
      </c>
      <c r="GV399" t="str">
        <f t="shared" si="1514"/>
        <v/>
      </c>
      <c r="GW399" t="str">
        <f t="shared" si="1515"/>
        <v/>
      </c>
      <c r="GX399" t="str">
        <f t="shared" si="1516"/>
        <v/>
      </c>
      <c r="GY399" t="str">
        <f t="shared" si="1517"/>
        <v/>
      </c>
      <c r="GZ399" t="str">
        <f t="shared" si="1518"/>
        <v/>
      </c>
      <c r="HA399" t="str">
        <f t="shared" si="1519"/>
        <v/>
      </c>
      <c r="HB399" t="str">
        <f t="shared" si="1520"/>
        <v/>
      </c>
      <c r="HC399" t="str">
        <f t="shared" si="1521"/>
        <v/>
      </c>
      <c r="HD399" t="str">
        <f t="shared" si="1522"/>
        <v/>
      </c>
      <c r="HE399" t="str">
        <f t="shared" si="1523"/>
        <v/>
      </c>
      <c r="HF399" t="str">
        <f t="shared" si="1524"/>
        <v/>
      </c>
      <c r="HG399" t="str">
        <f t="shared" si="1525"/>
        <v/>
      </c>
      <c r="HH399" t="str">
        <f t="shared" si="1526"/>
        <v/>
      </c>
      <c r="HI399" t="str">
        <f t="shared" si="1527"/>
        <v/>
      </c>
      <c r="HJ399" t="str">
        <f t="shared" si="1528"/>
        <v/>
      </c>
      <c r="HK399" t="str">
        <f t="shared" si="1529"/>
        <v/>
      </c>
      <c r="HL399" t="str">
        <f t="shared" si="1530"/>
        <v/>
      </c>
      <c r="HM399" t="str">
        <f t="shared" si="1531"/>
        <v/>
      </c>
      <c r="HN399" t="str">
        <f t="shared" si="1532"/>
        <v/>
      </c>
      <c r="HO399" t="str">
        <f t="shared" si="1533"/>
        <v/>
      </c>
      <c r="HP399" t="str">
        <f t="shared" si="1534"/>
        <v/>
      </c>
      <c r="HQ399" t="e">
        <f>IF(#REF!="No",#REF!,"")</f>
        <v>#REF!</v>
      </c>
      <c r="HR399" t="e">
        <f>IF(#REF!="No",#REF!,"")</f>
        <v>#REF!</v>
      </c>
      <c r="HS399" t="str">
        <f t="shared" si="1535"/>
        <v xml:space="preserve">¿El agente ofrece adecuadamente un producto adicional? </v>
      </c>
      <c r="HT399" t="str">
        <f t="shared" si="1536"/>
        <v xml:space="preserve">¿El agente realiza venta cruzada cuando corresponde? </v>
      </c>
      <c r="HU399" t="str">
        <f t="shared" si="1537"/>
        <v/>
      </c>
      <c r="HV399" t="str">
        <f t="shared" si="1538"/>
        <v/>
      </c>
      <c r="HW399" t="str">
        <f t="shared" si="1539"/>
        <v/>
      </c>
      <c r="HX399" t="str">
        <f t="shared" si="1540"/>
        <v/>
      </c>
      <c r="HY399" t="str">
        <f t="shared" si="1541"/>
        <v/>
      </c>
      <c r="HZ399" t="str">
        <f t="shared" si="1542"/>
        <v xml:space="preserve">¿El agente solicita coordenadas cuando es necesario? </v>
      </c>
      <c r="IA399" t="str">
        <f t="shared" si="1543"/>
        <v/>
      </c>
      <c r="IB399" t="str">
        <f t="shared" si="1544"/>
        <v/>
      </c>
      <c r="IC399" t="str">
        <f t="shared" si="1545"/>
        <v/>
      </c>
      <c r="ID399" t="str">
        <f t="shared" si="1546"/>
        <v/>
      </c>
      <c r="IE399" t="str">
        <f t="shared" si="1547"/>
        <v/>
      </c>
      <c r="IF399" t="str">
        <f t="shared" si="1548"/>
        <v/>
      </c>
      <c r="IG399" t="str">
        <f t="shared" si="1549"/>
        <v/>
      </c>
      <c r="IH399" t="str">
        <f>A399&amp;" "&amp;F399&amp;" "&amp;Data[[#This Row],[mes]]</f>
        <v>Valeri Michell Ambulo Rook Outbound jul-26</v>
      </c>
      <c r="II399">
        <f>COUNTIF($IH398:$IH815,IH399)</f>
        <v>1</v>
      </c>
      <c r="IJ399">
        <f t="shared" si="1550"/>
        <v>1</v>
      </c>
      <c r="IK399">
        <f>IF(Data[[#This Row],[Muestra Critica]]&gt;0,Data[[#This Row],[Muestra Critica]],"")</f>
        <v>1</v>
      </c>
      <c r="IL399">
        <f>IF(IK399="","",COUNTIF($IK$3:$IK815,IK399))</f>
        <v>397</v>
      </c>
      <c r="IM399">
        <f t="shared" si="1551"/>
        <v>0</v>
      </c>
      <c r="IN399" t="str">
        <f t="shared" si="1552"/>
        <v>jul-26</v>
      </c>
      <c r="IS399" t="str">
        <f ca="1">IFERROR(_xlfn.XLOOKUP(A:A,HC!B:B,HC!E:E,,0),0)</f>
        <v>&gt; 60 dias</v>
      </c>
    </row>
    <row r="400" spans="1:253" ht="15.5">
      <c r="A400" s="235" t="s">
        <v>354</v>
      </c>
      <c r="B400" s="235">
        <v>62522969</v>
      </c>
      <c r="C400" s="236">
        <v>46209</v>
      </c>
      <c r="D400" s="235" t="s">
        <v>449</v>
      </c>
      <c r="E400" s="205" t="s">
        <v>431</v>
      </c>
      <c r="F400" s="235" t="s">
        <v>32</v>
      </c>
      <c r="G400" s="235" t="s">
        <v>436</v>
      </c>
      <c r="H400" s="235" t="s">
        <v>530</v>
      </c>
      <c r="I400" s="237" t="s">
        <v>447</v>
      </c>
      <c r="J400" s="78" t="s">
        <v>33</v>
      </c>
      <c r="K400" s="78" t="s">
        <v>33</v>
      </c>
      <c r="L400" s="78" t="s">
        <v>34</v>
      </c>
      <c r="M400" s="78" t="s">
        <v>33</v>
      </c>
      <c r="N400" s="78" t="s">
        <v>33</v>
      </c>
      <c r="O400" s="78" t="s">
        <v>33</v>
      </c>
      <c r="P400" s="78" t="s">
        <v>33</v>
      </c>
      <c r="Q400" s="78" t="s">
        <v>33</v>
      </c>
      <c r="R400" s="78" t="s">
        <v>33</v>
      </c>
      <c r="S400" s="78" t="s">
        <v>33</v>
      </c>
      <c r="T400" s="78" t="s">
        <v>33</v>
      </c>
      <c r="U400" s="78" t="s">
        <v>33</v>
      </c>
      <c r="V400" s="78" t="s">
        <v>33</v>
      </c>
      <c r="W400" s="78" t="s">
        <v>33</v>
      </c>
      <c r="X400" s="78" t="s">
        <v>33</v>
      </c>
      <c r="Y400" t="s">
        <v>33</v>
      </c>
      <c r="Z400" t="s">
        <v>33</v>
      </c>
      <c r="AA400" t="s">
        <v>33</v>
      </c>
      <c r="AB400" t="s">
        <v>33</v>
      </c>
      <c r="AC400" t="s">
        <v>34</v>
      </c>
      <c r="AD400" t="s">
        <v>33</v>
      </c>
      <c r="AE400" t="s">
        <v>33</v>
      </c>
      <c r="AF400" t="s">
        <v>33</v>
      </c>
      <c r="AG400" t="s">
        <v>33</v>
      </c>
      <c r="AH400" t="s">
        <v>33</v>
      </c>
      <c r="AI400" t="s">
        <v>33</v>
      </c>
      <c r="AJ400" t="s">
        <v>33</v>
      </c>
      <c r="AK400" t="s">
        <v>33</v>
      </c>
      <c r="AL400" t="s">
        <v>33</v>
      </c>
      <c r="AM400" t="s">
        <v>33</v>
      </c>
      <c r="AN400" t="s">
        <v>33</v>
      </c>
      <c r="AO400" t="s">
        <v>33</v>
      </c>
      <c r="AP400" t="s">
        <v>33</v>
      </c>
      <c r="AQ400" s="169" t="s">
        <v>33</v>
      </c>
      <c r="AR400" t="s">
        <v>34</v>
      </c>
      <c r="AS400" t="s">
        <v>34</v>
      </c>
      <c r="AT400" t="s">
        <v>33</v>
      </c>
      <c r="AU400" t="s">
        <v>33</v>
      </c>
      <c r="AV400" t="s">
        <v>33</v>
      </c>
      <c r="AW400" t="s">
        <v>33</v>
      </c>
      <c r="AX400" t="s">
        <v>33</v>
      </c>
      <c r="AY400" t="s">
        <v>34</v>
      </c>
      <c r="AZ400" t="s">
        <v>33</v>
      </c>
      <c r="BA400" t="s">
        <v>33</v>
      </c>
      <c r="BB400" t="s">
        <v>33</v>
      </c>
      <c r="BC400" t="s">
        <v>33</v>
      </c>
      <c r="BD400" t="s">
        <v>33</v>
      </c>
      <c r="BE400" t="s">
        <v>33</v>
      </c>
      <c r="BF400" t="s">
        <v>33</v>
      </c>
      <c r="BH400" s="233" t="str">
        <f>Data[[#This Row],[Tipo de Muestra]]</f>
        <v>Critica</v>
      </c>
      <c r="BK400">
        <f t="shared" si="1386"/>
        <v>1</v>
      </c>
      <c r="BL400">
        <f t="shared" si="1387"/>
        <v>1</v>
      </c>
      <c r="BM400">
        <f t="shared" si="1388"/>
        <v>0</v>
      </c>
      <c r="BN400">
        <f t="shared" si="1389"/>
        <v>1</v>
      </c>
      <c r="BO400">
        <f t="shared" si="1390"/>
        <v>1</v>
      </c>
      <c r="BP400">
        <f t="shared" si="1391"/>
        <v>1</v>
      </c>
      <c r="BQ400">
        <f t="shared" si="1392"/>
        <v>1</v>
      </c>
      <c r="BR400">
        <f t="shared" si="1393"/>
        <v>1</v>
      </c>
      <c r="BS400">
        <f t="shared" si="1394"/>
        <v>1</v>
      </c>
      <c r="BT400">
        <f t="shared" si="1395"/>
        <v>1</v>
      </c>
      <c r="BU400">
        <f t="shared" si="1396"/>
        <v>1</v>
      </c>
      <c r="BV400">
        <f t="shared" si="1397"/>
        <v>1</v>
      </c>
      <c r="BW400">
        <f t="shared" si="1398"/>
        <v>1</v>
      </c>
      <c r="BX400">
        <f t="shared" si="1399"/>
        <v>1</v>
      </c>
      <c r="BY400">
        <f t="shared" si="1400"/>
        <v>1</v>
      </c>
      <c r="BZ400">
        <f t="shared" si="1401"/>
        <v>1</v>
      </c>
      <c r="CA400">
        <f t="shared" si="1402"/>
        <v>1</v>
      </c>
      <c r="CB400">
        <f t="shared" si="1403"/>
        <v>1</v>
      </c>
      <c r="CC400">
        <f t="shared" si="1404"/>
        <v>1</v>
      </c>
      <c r="CD400">
        <f t="shared" si="1405"/>
        <v>0</v>
      </c>
      <c r="CE400">
        <f t="shared" si="1406"/>
        <v>1</v>
      </c>
      <c r="CF400">
        <f t="shared" si="1407"/>
        <v>1</v>
      </c>
      <c r="CG400">
        <f t="shared" si="1408"/>
        <v>1</v>
      </c>
      <c r="CH400">
        <f t="shared" si="1409"/>
        <v>1</v>
      </c>
      <c r="CI400">
        <f t="shared" si="1410"/>
        <v>1</v>
      </c>
      <c r="CJ400">
        <f t="shared" si="1411"/>
        <v>1</v>
      </c>
      <c r="CK400">
        <f t="shared" si="1412"/>
        <v>1</v>
      </c>
      <c r="CL400">
        <f t="shared" si="1413"/>
        <v>1</v>
      </c>
      <c r="CM400">
        <f t="shared" si="1414"/>
        <v>1</v>
      </c>
      <c r="CN400">
        <f t="shared" si="1415"/>
        <v>1</v>
      </c>
      <c r="CO400">
        <f t="shared" si="1416"/>
        <v>1</v>
      </c>
      <c r="CP400">
        <f t="shared" si="1417"/>
        <v>1</v>
      </c>
      <c r="CQ400">
        <f t="shared" si="1418"/>
        <v>1</v>
      </c>
      <c r="CR400">
        <f t="shared" si="1419"/>
        <v>0</v>
      </c>
      <c r="CS400">
        <f t="shared" si="1420"/>
        <v>0</v>
      </c>
      <c r="CT400">
        <f t="shared" si="1421"/>
        <v>1</v>
      </c>
      <c r="CU400">
        <f t="shared" si="1422"/>
        <v>1</v>
      </c>
      <c r="CV400">
        <f t="shared" si="1423"/>
        <v>1</v>
      </c>
      <c r="CW400">
        <f t="shared" si="1424"/>
        <v>1</v>
      </c>
      <c r="CX400">
        <f t="shared" si="1425"/>
        <v>1</v>
      </c>
      <c r="CY400">
        <f t="shared" si="1426"/>
        <v>0</v>
      </c>
      <c r="CZ400">
        <f t="shared" si="1427"/>
        <v>1</v>
      </c>
      <c r="DA400">
        <f t="shared" si="1428"/>
        <v>1</v>
      </c>
      <c r="DB400">
        <f t="shared" si="1429"/>
        <v>1</v>
      </c>
      <c r="DC400">
        <f t="shared" si="1430"/>
        <v>1</v>
      </c>
      <c r="DD400">
        <f t="shared" si="1431"/>
        <v>1</v>
      </c>
      <c r="DE400">
        <f t="shared" si="1432"/>
        <v>1</v>
      </c>
      <c r="DF400">
        <f t="shared" si="1433"/>
        <v>1</v>
      </c>
      <c r="DG400">
        <f t="shared" si="1434"/>
        <v>1</v>
      </c>
      <c r="DH400" s="7">
        <f t="shared" si="1435"/>
        <v>0.15</v>
      </c>
      <c r="DI400" s="7">
        <f t="shared" si="1436"/>
        <v>0.15</v>
      </c>
      <c r="DJ400" s="7">
        <f t="shared" si="1437"/>
        <v>0</v>
      </c>
      <c r="DK400" s="7">
        <f t="shared" si="1438"/>
        <v>0</v>
      </c>
      <c r="DL400" s="7">
        <f t="shared" si="1439"/>
        <v>0.3</v>
      </c>
      <c r="DM400" s="7">
        <f t="shared" si="1440"/>
        <v>0.3</v>
      </c>
      <c r="DN400" s="7">
        <f t="shared" si="1441"/>
        <v>0.3</v>
      </c>
      <c r="DO400" s="7">
        <f t="shared" si="1442"/>
        <v>0.3</v>
      </c>
      <c r="DP400" s="7">
        <f>IF(MIN(Data[[#This Row],[¿El agente demuestra escucha activa durante la gestión?6]:[¿El agente parafrasea para confirmar entendimiento?9]])=0,0,30%)</f>
        <v>0.3</v>
      </c>
      <c r="DQ400" s="7">
        <f t="shared" si="1443"/>
        <v>0.3</v>
      </c>
      <c r="DR400" s="7">
        <f t="shared" si="1444"/>
        <v>0.3</v>
      </c>
      <c r="DS400" s="7">
        <f t="shared" si="1445"/>
        <v>0.3</v>
      </c>
      <c r="DT400" s="7">
        <f t="shared" si="1446"/>
        <v>0.3</v>
      </c>
      <c r="DU400" s="7">
        <f>IF(MIN(Data[[#This Row],[¿El agente adapta su comunicación al cliente?11]:[¿El agente utiliza el plural corporativo correctamente?14]])=0,0,30%)</f>
        <v>0.3</v>
      </c>
      <c r="DV400" s="7">
        <f t="shared" si="1447"/>
        <v>0.25</v>
      </c>
      <c r="DW400" s="7">
        <f t="shared" si="1448"/>
        <v>0.25</v>
      </c>
      <c r="DX400" s="7">
        <f t="shared" si="1449"/>
        <v>0.85</v>
      </c>
      <c r="DY400" s="7">
        <f t="shared" si="1450"/>
        <v>1</v>
      </c>
      <c r="DZ400" s="7">
        <f t="shared" si="1451"/>
        <v>1</v>
      </c>
      <c r="EA400" s="7">
        <f t="shared" si="1452"/>
        <v>1</v>
      </c>
      <c r="EB400" s="7">
        <f t="shared" si="1453"/>
        <v>1</v>
      </c>
      <c r="EC400" s="7">
        <f t="shared" si="1454"/>
        <v>1</v>
      </c>
      <c r="ED400" s="7">
        <f t="shared" si="1455"/>
        <v>1</v>
      </c>
      <c r="EE400" s="7">
        <f t="shared" si="1456"/>
        <v>1</v>
      </c>
      <c r="EF400" s="7">
        <f>IF(SUM(Data[[#This Row],[¿El agente presenta correctamente los beneficios del producto?23]:[¿El agente comunica beneficios emocionales al cliente?24]])=200%,100%,0%)</f>
        <v>1</v>
      </c>
      <c r="EG400" s="7">
        <f t="shared" si="1457"/>
        <v>1</v>
      </c>
      <c r="EH400" s="7">
        <f t="shared" si="1458"/>
        <v>0</v>
      </c>
      <c r="EI400" s="7">
        <f t="shared" si="1459"/>
        <v>1</v>
      </c>
      <c r="EJ400" s="7">
        <f t="shared" si="1460"/>
        <v>0</v>
      </c>
      <c r="EK400" s="7">
        <f t="shared" si="1461"/>
        <v>1</v>
      </c>
      <c r="EL400" s="7">
        <f>+Data[[#This Row],[¿El agente explica los términos y condiciones del servicio?28]]</f>
        <v>1</v>
      </c>
      <c r="EM400" s="7">
        <f t="shared" si="1462"/>
        <v>1</v>
      </c>
      <c r="EN400" s="7">
        <f>+Data[[#This Row],[¿El agente identifica correctamente la solicitud del cliente? 2]]</f>
        <v>1</v>
      </c>
      <c r="EO400" s="7">
        <f t="shared" si="1463"/>
        <v>1</v>
      </c>
      <c r="EP400" s="7">
        <f t="shared" si="1464"/>
        <v>1</v>
      </c>
      <c r="EQ400" s="7">
        <f t="shared" si="1465"/>
        <v>1</v>
      </c>
      <c r="ER400" s="7">
        <f t="shared" si="1466"/>
        <v>1</v>
      </c>
      <c r="ES400" s="7">
        <f t="shared" si="1467"/>
        <v>1</v>
      </c>
      <c r="ET400" s="7">
        <f t="shared" si="1468"/>
        <v>1</v>
      </c>
      <c r="EU400" s="7">
        <f t="shared" si="1469"/>
        <v>1</v>
      </c>
      <c r="EV400" s="7">
        <f t="shared" si="1470"/>
        <v>1</v>
      </c>
      <c r="EW400" s="7">
        <f t="shared" si="1471"/>
        <v>1</v>
      </c>
      <c r="EX400" s="7">
        <f t="shared" si="1472"/>
        <v>1</v>
      </c>
      <c r="EY400" s="7">
        <f t="shared" si="1473"/>
        <v>1</v>
      </c>
      <c r="EZ400" s="7">
        <f t="shared" si="1474"/>
        <v>1</v>
      </c>
      <c r="FA400" s="7">
        <f t="shared" si="1475"/>
        <v>0</v>
      </c>
      <c r="FB400" s="7">
        <f t="shared" si="1476"/>
        <v>0</v>
      </c>
      <c r="FC400" s="7">
        <f t="shared" si="1477"/>
        <v>0</v>
      </c>
      <c r="FD400" s="7">
        <f t="shared" si="1478"/>
        <v>0</v>
      </c>
      <c r="FE400" s="7">
        <f t="shared" si="1479"/>
        <v>0</v>
      </c>
      <c r="FF400" s="7">
        <f t="shared" si="1480"/>
        <v>1</v>
      </c>
      <c r="FG400" s="7">
        <f t="shared" si="1481"/>
        <v>1</v>
      </c>
      <c r="FH400" s="7">
        <f t="shared" si="1482"/>
        <v>1</v>
      </c>
      <c r="FI400" s="7">
        <f t="shared" si="1483"/>
        <v>1</v>
      </c>
      <c r="FJ400" s="7">
        <f t="shared" si="1484"/>
        <v>0</v>
      </c>
      <c r="FK400" s="7">
        <f t="shared" si="1485"/>
        <v>1</v>
      </c>
      <c r="FL400" s="7">
        <f>+Data[[#This Row],[¿El agente gestiona la oferta según la campaña vigente?48]]</f>
        <v>1</v>
      </c>
      <c r="FM400" s="7">
        <f t="shared" si="1486"/>
        <v>0</v>
      </c>
      <c r="FN400" s="7">
        <f t="shared" si="1487"/>
        <v>1</v>
      </c>
      <c r="FO400" s="7">
        <f t="shared" si="1488"/>
        <v>1</v>
      </c>
      <c r="FP400" s="7">
        <f t="shared" si="1489"/>
        <v>0</v>
      </c>
      <c r="FQ400" s="7">
        <f t="shared" si="1490"/>
        <v>1</v>
      </c>
      <c r="FR400" s="7">
        <f>+Data[[#This Row],[¿El agente registra correctamente todas las interacciones?52]]</f>
        <v>1</v>
      </c>
      <c r="FS400" s="7">
        <f t="shared" si="1491"/>
        <v>0</v>
      </c>
      <c r="FT400" s="7">
        <f t="shared" si="1492"/>
        <v>1</v>
      </c>
      <c r="FU400" s="7">
        <f>+Data[[#This Row],[¿El agente confirma la titularidad del cliente adecuadamente?53]]</f>
        <v>1</v>
      </c>
      <c r="FV400" s="242">
        <f t="shared" si="1493"/>
        <v>1</v>
      </c>
      <c r="FW400" s="242">
        <f t="shared" si="1494"/>
        <v>1</v>
      </c>
      <c r="FX400" s="7">
        <f t="shared" si="1495"/>
        <v>1</v>
      </c>
      <c r="FY400" s="242">
        <f t="shared" si="1496"/>
        <v>1</v>
      </c>
      <c r="FZ400" s="7">
        <f>+Data[[#This Row],[¿El agente evita compartir información sensible?56]]</f>
        <v>1</v>
      </c>
      <c r="GA400" s="7">
        <f t="shared" si="1497"/>
        <v>1</v>
      </c>
      <c r="GB400" s="7">
        <f t="shared" si="1498"/>
        <v>8.5000000000000006E-2</v>
      </c>
      <c r="GC400" s="7">
        <f t="shared" si="1499"/>
        <v>0</v>
      </c>
      <c r="GD400" s="234">
        <f t="shared" si="1500"/>
        <v>0</v>
      </c>
      <c r="GE400" s="234">
        <f t="shared" si="1501"/>
        <v>0.3</v>
      </c>
      <c r="GF400" s="7">
        <f t="shared" si="1502"/>
        <v>0.38500000000000001</v>
      </c>
      <c r="GG400">
        <f>1</f>
        <v>1</v>
      </c>
      <c r="GH400">
        <f t="shared" si="1503"/>
        <v>1</v>
      </c>
      <c r="GI400" t="str">
        <f t="shared" si="1504"/>
        <v/>
      </c>
      <c r="GJ400" t="str">
        <f t="shared" si="1505"/>
        <v/>
      </c>
      <c r="GK400" t="str">
        <f t="shared" si="1506"/>
        <v xml:space="preserve">¿El agente cumple con la identificación formal y profesional? </v>
      </c>
      <c r="GN400" t="str">
        <f t="shared" si="1507"/>
        <v/>
      </c>
      <c r="GO400" t="str">
        <f t="shared" si="1508"/>
        <v/>
      </c>
      <c r="GP400" t="str">
        <f t="shared" si="1509"/>
        <v/>
      </c>
      <c r="GQ400" t="str">
        <f t="shared" si="1510"/>
        <v/>
      </c>
      <c r="GR400" t="str">
        <f t="shared" si="1511"/>
        <v/>
      </c>
      <c r="GS400" t="str">
        <f t="shared" si="1512"/>
        <v/>
      </c>
      <c r="GT400" t="str">
        <f t="shared" si="1513"/>
        <v/>
      </c>
      <c r="GU400" t="e">
        <f>IF(#REF!="No",#REF!,"")</f>
        <v>#REF!</v>
      </c>
      <c r="GV400" t="str">
        <f t="shared" si="1514"/>
        <v/>
      </c>
      <c r="GW400" t="str">
        <f t="shared" si="1515"/>
        <v/>
      </c>
      <c r="GX400" t="str">
        <f t="shared" si="1516"/>
        <v/>
      </c>
      <c r="GY400" t="str">
        <f t="shared" si="1517"/>
        <v/>
      </c>
      <c r="GZ400" t="str">
        <f t="shared" si="1518"/>
        <v/>
      </c>
      <c r="HA400" t="str">
        <f t="shared" si="1519"/>
        <v/>
      </c>
      <c r="HB400" t="str">
        <f t="shared" si="1520"/>
        <v/>
      </c>
      <c r="HC400" t="str">
        <f t="shared" si="1521"/>
        <v xml:space="preserve">¿El agente detalla correctamente los tiempos operativos? </v>
      </c>
      <c r="HD400" t="str">
        <f t="shared" si="1522"/>
        <v/>
      </c>
      <c r="HE400" t="str">
        <f t="shared" si="1523"/>
        <v/>
      </c>
      <c r="HF400" t="str">
        <f t="shared" si="1524"/>
        <v/>
      </c>
      <c r="HG400" t="str">
        <f t="shared" si="1525"/>
        <v/>
      </c>
      <c r="HH400" t="str">
        <f t="shared" si="1526"/>
        <v/>
      </c>
      <c r="HI400" t="str">
        <f t="shared" si="1527"/>
        <v/>
      </c>
      <c r="HJ400" t="str">
        <f t="shared" si="1528"/>
        <v/>
      </c>
      <c r="HK400" t="str">
        <f t="shared" si="1529"/>
        <v/>
      </c>
      <c r="HL400" t="str">
        <f t="shared" si="1530"/>
        <v/>
      </c>
      <c r="HM400" t="str">
        <f t="shared" si="1531"/>
        <v/>
      </c>
      <c r="HN400" t="str">
        <f t="shared" si="1532"/>
        <v/>
      </c>
      <c r="HO400" t="str">
        <f t="shared" si="1533"/>
        <v/>
      </c>
      <c r="HP400" t="str">
        <f t="shared" si="1534"/>
        <v/>
      </c>
      <c r="HQ400" t="e">
        <f>IF(#REF!="No",#REF!,"")</f>
        <v>#REF!</v>
      </c>
      <c r="HR400" t="e">
        <f>IF(#REF!="No",#REF!,"")</f>
        <v>#REF!</v>
      </c>
      <c r="HS400" t="str">
        <f t="shared" si="1535"/>
        <v xml:space="preserve">¿El agente ofrece adecuadamente un producto adicional? </v>
      </c>
      <c r="HT400" t="str">
        <f t="shared" si="1536"/>
        <v xml:space="preserve">¿El agente realiza venta cruzada cuando corresponde? </v>
      </c>
      <c r="HU400" t="str">
        <f t="shared" si="1537"/>
        <v/>
      </c>
      <c r="HV400" t="str">
        <f t="shared" si="1538"/>
        <v/>
      </c>
      <c r="HW400" t="str">
        <f t="shared" si="1539"/>
        <v/>
      </c>
      <c r="HX400" t="str">
        <f t="shared" si="1540"/>
        <v/>
      </c>
      <c r="HY400" t="str">
        <f t="shared" si="1541"/>
        <v/>
      </c>
      <c r="HZ400" t="str">
        <f t="shared" si="1542"/>
        <v xml:space="preserve">¿El agente solicita coordenadas cuando es necesario? </v>
      </c>
      <c r="IA400" t="str">
        <f t="shared" si="1543"/>
        <v/>
      </c>
      <c r="IB400" t="str">
        <f t="shared" si="1544"/>
        <v/>
      </c>
      <c r="IC400" t="str">
        <f t="shared" si="1545"/>
        <v/>
      </c>
      <c r="ID400" t="str">
        <f t="shared" si="1546"/>
        <v/>
      </c>
      <c r="IE400" t="str">
        <f t="shared" si="1547"/>
        <v/>
      </c>
      <c r="IF400" t="str">
        <f t="shared" si="1548"/>
        <v/>
      </c>
      <c r="IG400" t="str">
        <f t="shared" si="1549"/>
        <v/>
      </c>
      <c r="IH400" t="str">
        <f>A400&amp;" "&amp;F400&amp;" "&amp;Data[[#This Row],[mes]]</f>
        <v>Frank Joseph Castillo Morales Outbound jul-26</v>
      </c>
      <c r="II400">
        <f>COUNTIF($IH399:$IH816,IH400)</f>
        <v>1</v>
      </c>
      <c r="IJ400">
        <f t="shared" si="1550"/>
        <v>1</v>
      </c>
      <c r="IK400">
        <f>IF(Data[[#This Row],[Muestra Critica]]&gt;0,Data[[#This Row],[Muestra Critica]],"")</f>
        <v>1</v>
      </c>
      <c r="IL400">
        <f>IF(IK400="","",COUNTIF($IK$3:$IK816,IK400))</f>
        <v>397</v>
      </c>
      <c r="IM400">
        <f t="shared" si="1551"/>
        <v>0</v>
      </c>
      <c r="IN400" t="str">
        <f t="shared" si="1552"/>
        <v>jul-26</v>
      </c>
      <c r="IS400" t="str">
        <f ca="1">IFERROR(_xlfn.XLOOKUP(A:A,HC!B:B,HC!E:E,,0),0)</f>
        <v>&gt; 60 dias</v>
      </c>
    </row>
    <row r="401" spans="1:253" ht="15.5">
      <c r="A401" s="235" t="s">
        <v>355</v>
      </c>
      <c r="B401" s="235">
        <v>65101478</v>
      </c>
      <c r="C401" s="236">
        <v>46209</v>
      </c>
      <c r="D401" s="235" t="s">
        <v>449</v>
      </c>
      <c r="E401" s="205" t="s">
        <v>431</v>
      </c>
      <c r="F401" s="235" t="s">
        <v>32</v>
      </c>
      <c r="G401" s="235" t="s">
        <v>436</v>
      </c>
      <c r="H401" s="235" t="s">
        <v>530</v>
      </c>
      <c r="I401" s="237" t="s">
        <v>447</v>
      </c>
      <c r="J401" s="78" t="s">
        <v>33</v>
      </c>
      <c r="K401" s="78" t="s">
        <v>33</v>
      </c>
      <c r="L401" s="78" t="s">
        <v>33</v>
      </c>
      <c r="M401" s="78" t="s">
        <v>33</v>
      </c>
      <c r="N401" s="78" t="s">
        <v>33</v>
      </c>
      <c r="O401" s="78" t="s">
        <v>33</v>
      </c>
      <c r="P401" s="78" t="s">
        <v>33</v>
      </c>
      <c r="Q401" s="78" t="s">
        <v>33</v>
      </c>
      <c r="R401" s="78" t="s">
        <v>33</v>
      </c>
      <c r="S401" s="78" t="s">
        <v>33</v>
      </c>
      <c r="T401" s="78" t="s">
        <v>33</v>
      </c>
      <c r="U401" s="78" t="s">
        <v>33</v>
      </c>
      <c r="V401" s="78" t="s">
        <v>33</v>
      </c>
      <c r="W401" s="78" t="s">
        <v>33</v>
      </c>
      <c r="X401" s="78" t="s">
        <v>33</v>
      </c>
      <c r="Y401" t="s">
        <v>33</v>
      </c>
      <c r="Z401" t="s">
        <v>33</v>
      </c>
      <c r="AA401" t="s">
        <v>33</v>
      </c>
      <c r="AB401" t="s">
        <v>33</v>
      </c>
      <c r="AC401" t="s">
        <v>34</v>
      </c>
      <c r="AD401" t="s">
        <v>33</v>
      </c>
      <c r="AE401" t="s">
        <v>33</v>
      </c>
      <c r="AF401" t="s">
        <v>33</v>
      </c>
      <c r="AG401" t="s">
        <v>33</v>
      </c>
      <c r="AH401" t="s">
        <v>33</v>
      </c>
      <c r="AI401" t="s">
        <v>33</v>
      </c>
      <c r="AJ401" t="s">
        <v>33</v>
      </c>
      <c r="AK401" t="s">
        <v>33</v>
      </c>
      <c r="AL401" t="s">
        <v>33</v>
      </c>
      <c r="AM401" t="s">
        <v>33</v>
      </c>
      <c r="AN401" t="s">
        <v>33</v>
      </c>
      <c r="AO401" t="s">
        <v>33</v>
      </c>
      <c r="AP401" t="s">
        <v>33</v>
      </c>
      <c r="AQ401" s="169" t="s">
        <v>33</v>
      </c>
      <c r="AR401" t="s">
        <v>34</v>
      </c>
      <c r="AS401" t="s">
        <v>34</v>
      </c>
      <c r="AT401" t="s">
        <v>34</v>
      </c>
      <c r="AU401" t="s">
        <v>33</v>
      </c>
      <c r="AV401" t="s">
        <v>33</v>
      </c>
      <c r="AW401" t="s">
        <v>34</v>
      </c>
      <c r="AX401" t="s">
        <v>33</v>
      </c>
      <c r="AY401" t="s">
        <v>34</v>
      </c>
      <c r="AZ401" t="s">
        <v>33</v>
      </c>
      <c r="BA401" t="s">
        <v>33</v>
      </c>
      <c r="BB401" t="s">
        <v>33</v>
      </c>
      <c r="BC401" t="s">
        <v>33</v>
      </c>
      <c r="BD401" t="s">
        <v>33</v>
      </c>
      <c r="BE401" t="s">
        <v>33</v>
      </c>
      <c r="BF401" t="s">
        <v>33</v>
      </c>
      <c r="BH401" s="233" t="str">
        <f>Data[[#This Row],[Tipo de Muestra]]</f>
        <v>Critica</v>
      </c>
      <c r="BK401">
        <f t="shared" si="1386"/>
        <v>1</v>
      </c>
      <c r="BL401">
        <f t="shared" si="1387"/>
        <v>1</v>
      </c>
      <c r="BM401">
        <f t="shared" si="1388"/>
        <v>1</v>
      </c>
      <c r="BN401">
        <f t="shared" si="1389"/>
        <v>1</v>
      </c>
      <c r="BO401">
        <f t="shared" si="1390"/>
        <v>1</v>
      </c>
      <c r="BP401">
        <f t="shared" si="1391"/>
        <v>1</v>
      </c>
      <c r="BQ401">
        <f t="shared" si="1392"/>
        <v>1</v>
      </c>
      <c r="BR401">
        <f t="shared" si="1393"/>
        <v>1</v>
      </c>
      <c r="BS401">
        <f t="shared" si="1394"/>
        <v>1</v>
      </c>
      <c r="BT401">
        <f t="shared" si="1395"/>
        <v>1</v>
      </c>
      <c r="BU401">
        <f t="shared" si="1396"/>
        <v>1</v>
      </c>
      <c r="BV401">
        <f t="shared" si="1397"/>
        <v>1</v>
      </c>
      <c r="BW401">
        <f t="shared" si="1398"/>
        <v>1</v>
      </c>
      <c r="BX401">
        <f t="shared" si="1399"/>
        <v>1</v>
      </c>
      <c r="BY401">
        <f t="shared" si="1400"/>
        <v>1</v>
      </c>
      <c r="BZ401">
        <f t="shared" si="1401"/>
        <v>1</v>
      </c>
      <c r="CA401">
        <f t="shared" si="1402"/>
        <v>1</v>
      </c>
      <c r="CB401">
        <f t="shared" si="1403"/>
        <v>1</v>
      </c>
      <c r="CC401">
        <f t="shared" si="1404"/>
        <v>1</v>
      </c>
      <c r="CD401">
        <f t="shared" si="1405"/>
        <v>0</v>
      </c>
      <c r="CE401">
        <f t="shared" si="1406"/>
        <v>1</v>
      </c>
      <c r="CF401">
        <f t="shared" si="1407"/>
        <v>1</v>
      </c>
      <c r="CG401">
        <f t="shared" si="1408"/>
        <v>1</v>
      </c>
      <c r="CH401">
        <f t="shared" si="1409"/>
        <v>1</v>
      </c>
      <c r="CI401">
        <f t="shared" si="1410"/>
        <v>1</v>
      </c>
      <c r="CJ401">
        <f t="shared" si="1411"/>
        <v>1</v>
      </c>
      <c r="CK401">
        <f t="shared" si="1412"/>
        <v>1</v>
      </c>
      <c r="CL401">
        <f t="shared" si="1413"/>
        <v>1</v>
      </c>
      <c r="CM401">
        <f t="shared" si="1414"/>
        <v>1</v>
      </c>
      <c r="CN401">
        <f t="shared" si="1415"/>
        <v>1</v>
      </c>
      <c r="CO401">
        <f t="shared" si="1416"/>
        <v>1</v>
      </c>
      <c r="CP401">
        <f t="shared" si="1417"/>
        <v>1</v>
      </c>
      <c r="CQ401">
        <f t="shared" si="1418"/>
        <v>1</v>
      </c>
      <c r="CR401">
        <f t="shared" si="1419"/>
        <v>0</v>
      </c>
      <c r="CS401">
        <f t="shared" si="1420"/>
        <v>0</v>
      </c>
      <c r="CT401">
        <f t="shared" si="1421"/>
        <v>0</v>
      </c>
      <c r="CU401">
        <f t="shared" si="1422"/>
        <v>1</v>
      </c>
      <c r="CV401">
        <f t="shared" si="1423"/>
        <v>1</v>
      </c>
      <c r="CW401">
        <f t="shared" si="1424"/>
        <v>0</v>
      </c>
      <c r="CX401">
        <f t="shared" si="1425"/>
        <v>1</v>
      </c>
      <c r="CY401">
        <f t="shared" si="1426"/>
        <v>0</v>
      </c>
      <c r="CZ401">
        <f t="shared" si="1427"/>
        <v>1</v>
      </c>
      <c r="DA401">
        <f t="shared" si="1428"/>
        <v>1</v>
      </c>
      <c r="DB401">
        <f t="shared" si="1429"/>
        <v>1</v>
      </c>
      <c r="DC401">
        <f t="shared" si="1430"/>
        <v>1</v>
      </c>
      <c r="DD401">
        <f t="shared" si="1431"/>
        <v>1</v>
      </c>
      <c r="DE401">
        <f t="shared" si="1432"/>
        <v>1</v>
      </c>
      <c r="DF401">
        <f t="shared" si="1433"/>
        <v>1</v>
      </c>
      <c r="DG401">
        <f t="shared" si="1434"/>
        <v>1</v>
      </c>
      <c r="DH401" s="7">
        <f t="shared" si="1435"/>
        <v>0.15</v>
      </c>
      <c r="DI401" s="7">
        <f t="shared" si="1436"/>
        <v>0.15</v>
      </c>
      <c r="DJ401" s="7">
        <f t="shared" si="1437"/>
        <v>0.15</v>
      </c>
      <c r="DK401" s="7">
        <f t="shared" si="1438"/>
        <v>0.15</v>
      </c>
      <c r="DL401" s="7">
        <f t="shared" si="1439"/>
        <v>0.3</v>
      </c>
      <c r="DM401" s="7">
        <f t="shared" si="1440"/>
        <v>0.3</v>
      </c>
      <c r="DN401" s="7">
        <f t="shared" si="1441"/>
        <v>0.3</v>
      </c>
      <c r="DO401" s="7">
        <f t="shared" si="1442"/>
        <v>0.3</v>
      </c>
      <c r="DP401" s="7">
        <f>IF(MIN(Data[[#This Row],[¿El agente demuestra escucha activa durante la gestión?6]:[¿El agente parafrasea para confirmar entendimiento?9]])=0,0,30%)</f>
        <v>0.3</v>
      </c>
      <c r="DQ401" s="7">
        <f t="shared" si="1443"/>
        <v>0.3</v>
      </c>
      <c r="DR401" s="7">
        <f t="shared" si="1444"/>
        <v>0.3</v>
      </c>
      <c r="DS401" s="7">
        <f t="shared" si="1445"/>
        <v>0.3</v>
      </c>
      <c r="DT401" s="7">
        <f t="shared" si="1446"/>
        <v>0.3</v>
      </c>
      <c r="DU401" s="7">
        <f>IF(MIN(Data[[#This Row],[¿El agente adapta su comunicación al cliente?11]:[¿El agente utiliza el plural corporativo correctamente?14]])=0,0,30%)</f>
        <v>0.3</v>
      </c>
      <c r="DV401" s="7">
        <f t="shared" si="1447"/>
        <v>0.25</v>
      </c>
      <c r="DW401" s="7">
        <f t="shared" si="1448"/>
        <v>0.25</v>
      </c>
      <c r="DX401" s="7">
        <f t="shared" si="1449"/>
        <v>1</v>
      </c>
      <c r="DY401" s="7">
        <f t="shared" si="1450"/>
        <v>1</v>
      </c>
      <c r="DZ401" s="7">
        <f t="shared" si="1451"/>
        <v>1</v>
      </c>
      <c r="EA401" s="7">
        <f t="shared" si="1452"/>
        <v>1</v>
      </c>
      <c r="EB401" s="7">
        <f t="shared" si="1453"/>
        <v>1</v>
      </c>
      <c r="EC401" s="7">
        <f t="shared" si="1454"/>
        <v>1</v>
      </c>
      <c r="ED401" s="7">
        <f t="shared" si="1455"/>
        <v>1</v>
      </c>
      <c r="EE401" s="7">
        <f t="shared" si="1456"/>
        <v>1</v>
      </c>
      <c r="EF401" s="7">
        <f>IF(SUM(Data[[#This Row],[¿El agente presenta correctamente los beneficios del producto?23]:[¿El agente comunica beneficios emocionales al cliente?24]])=200%,100%,0%)</f>
        <v>1</v>
      </c>
      <c r="EG401" s="7">
        <f t="shared" si="1457"/>
        <v>1</v>
      </c>
      <c r="EH401" s="7">
        <f t="shared" si="1458"/>
        <v>0</v>
      </c>
      <c r="EI401" s="7">
        <f t="shared" si="1459"/>
        <v>1</v>
      </c>
      <c r="EJ401" s="7">
        <f t="shared" si="1460"/>
        <v>0</v>
      </c>
      <c r="EK401" s="7">
        <f t="shared" si="1461"/>
        <v>1</v>
      </c>
      <c r="EL401" s="7">
        <f>+Data[[#This Row],[¿El agente explica los términos y condiciones del servicio?28]]</f>
        <v>1</v>
      </c>
      <c r="EM401" s="7">
        <f t="shared" si="1462"/>
        <v>1</v>
      </c>
      <c r="EN401" s="7">
        <f>+Data[[#This Row],[¿El agente identifica correctamente la solicitud del cliente? 2]]</f>
        <v>1</v>
      </c>
      <c r="EO401" s="7">
        <f t="shared" si="1463"/>
        <v>1</v>
      </c>
      <c r="EP401" s="7">
        <f t="shared" si="1464"/>
        <v>1</v>
      </c>
      <c r="EQ401" s="7">
        <f t="shared" si="1465"/>
        <v>1</v>
      </c>
      <c r="ER401" s="7">
        <f t="shared" si="1466"/>
        <v>1</v>
      </c>
      <c r="ES401" s="7">
        <f t="shared" si="1467"/>
        <v>1</v>
      </c>
      <c r="ET401" s="7">
        <f t="shared" si="1468"/>
        <v>1</v>
      </c>
      <c r="EU401" s="7">
        <f t="shared" si="1469"/>
        <v>1</v>
      </c>
      <c r="EV401" s="7">
        <f t="shared" si="1470"/>
        <v>1</v>
      </c>
      <c r="EW401" s="7">
        <f t="shared" si="1471"/>
        <v>1</v>
      </c>
      <c r="EX401" s="7">
        <f t="shared" si="1472"/>
        <v>1</v>
      </c>
      <c r="EY401" s="7">
        <f t="shared" si="1473"/>
        <v>1</v>
      </c>
      <c r="EZ401" s="7">
        <f t="shared" si="1474"/>
        <v>1</v>
      </c>
      <c r="FA401" s="7">
        <f t="shared" si="1475"/>
        <v>0</v>
      </c>
      <c r="FB401" s="7">
        <f t="shared" si="1476"/>
        <v>0</v>
      </c>
      <c r="FC401" s="7">
        <f t="shared" si="1477"/>
        <v>0</v>
      </c>
      <c r="FD401" s="7">
        <f t="shared" si="1478"/>
        <v>0</v>
      </c>
      <c r="FE401" s="7">
        <f t="shared" si="1479"/>
        <v>0</v>
      </c>
      <c r="FF401" s="7">
        <f t="shared" si="1480"/>
        <v>0</v>
      </c>
      <c r="FG401" s="7">
        <f t="shared" si="1481"/>
        <v>1</v>
      </c>
      <c r="FH401" s="7">
        <f t="shared" si="1482"/>
        <v>1</v>
      </c>
      <c r="FI401" s="7">
        <f t="shared" si="1483"/>
        <v>0</v>
      </c>
      <c r="FJ401" s="7">
        <f t="shared" si="1484"/>
        <v>0</v>
      </c>
      <c r="FK401" s="7">
        <f t="shared" si="1485"/>
        <v>1</v>
      </c>
      <c r="FL401" s="7">
        <f>+Data[[#This Row],[¿El agente gestiona la oferta según la campaña vigente?48]]</f>
        <v>1</v>
      </c>
      <c r="FM401" s="7">
        <f t="shared" si="1486"/>
        <v>0</v>
      </c>
      <c r="FN401" s="7">
        <f t="shared" si="1487"/>
        <v>1</v>
      </c>
      <c r="FO401" s="7">
        <f t="shared" si="1488"/>
        <v>1</v>
      </c>
      <c r="FP401" s="7">
        <f t="shared" si="1489"/>
        <v>0</v>
      </c>
      <c r="FQ401" s="7">
        <f t="shared" si="1490"/>
        <v>1</v>
      </c>
      <c r="FR401" s="7">
        <f>+Data[[#This Row],[¿El agente registra correctamente todas las interacciones?52]]</f>
        <v>1</v>
      </c>
      <c r="FS401" s="7">
        <f t="shared" si="1491"/>
        <v>0</v>
      </c>
      <c r="FT401" s="7">
        <f t="shared" si="1492"/>
        <v>1</v>
      </c>
      <c r="FU401" s="7">
        <f>+Data[[#This Row],[¿El agente confirma la titularidad del cliente adecuadamente?53]]</f>
        <v>1</v>
      </c>
      <c r="FV401" s="242">
        <f t="shared" si="1493"/>
        <v>1</v>
      </c>
      <c r="FW401" s="242">
        <f t="shared" si="1494"/>
        <v>1</v>
      </c>
      <c r="FX401" s="7">
        <f t="shared" si="1495"/>
        <v>1</v>
      </c>
      <c r="FY401" s="242">
        <f t="shared" si="1496"/>
        <v>1</v>
      </c>
      <c r="FZ401" s="7">
        <f>+Data[[#This Row],[¿El agente evita compartir información sensible?56]]</f>
        <v>1</v>
      </c>
      <c r="GA401" s="7">
        <f t="shared" si="1497"/>
        <v>1</v>
      </c>
      <c r="GB401" s="7">
        <f t="shared" si="1498"/>
        <v>0.1</v>
      </c>
      <c r="GC401" s="7">
        <f t="shared" si="1499"/>
        <v>0</v>
      </c>
      <c r="GD401" s="234">
        <f t="shared" si="1500"/>
        <v>0</v>
      </c>
      <c r="GE401" s="234">
        <f t="shared" si="1501"/>
        <v>0.3</v>
      </c>
      <c r="GF401" s="7">
        <f t="shared" si="1502"/>
        <v>0.4</v>
      </c>
      <c r="GG401">
        <f>1</f>
        <v>1</v>
      </c>
      <c r="GH401">
        <f t="shared" si="1503"/>
        <v>1</v>
      </c>
      <c r="GI401" t="str">
        <f t="shared" si="1504"/>
        <v/>
      </c>
      <c r="GJ401" t="str">
        <f t="shared" si="1505"/>
        <v/>
      </c>
      <c r="GK401" t="str">
        <f t="shared" si="1506"/>
        <v/>
      </c>
      <c r="GN401" t="str">
        <f t="shared" si="1507"/>
        <v/>
      </c>
      <c r="GO401" t="str">
        <f t="shared" si="1508"/>
        <v/>
      </c>
      <c r="GP401" t="str">
        <f t="shared" si="1509"/>
        <v/>
      </c>
      <c r="GQ401" t="str">
        <f t="shared" si="1510"/>
        <v/>
      </c>
      <c r="GR401" t="str">
        <f t="shared" si="1511"/>
        <v/>
      </c>
      <c r="GS401" t="str">
        <f t="shared" si="1512"/>
        <v/>
      </c>
      <c r="GT401" t="str">
        <f t="shared" si="1513"/>
        <v/>
      </c>
      <c r="GU401" t="e">
        <f>IF(#REF!="No",#REF!,"")</f>
        <v>#REF!</v>
      </c>
      <c r="GV401" t="str">
        <f t="shared" si="1514"/>
        <v/>
      </c>
      <c r="GW401" t="str">
        <f t="shared" si="1515"/>
        <v/>
      </c>
      <c r="GX401" t="str">
        <f t="shared" si="1516"/>
        <v/>
      </c>
      <c r="GY401" t="str">
        <f t="shared" si="1517"/>
        <v/>
      </c>
      <c r="GZ401" t="str">
        <f t="shared" si="1518"/>
        <v/>
      </c>
      <c r="HA401" t="str">
        <f t="shared" si="1519"/>
        <v/>
      </c>
      <c r="HB401" t="str">
        <f t="shared" si="1520"/>
        <v/>
      </c>
      <c r="HC401" t="str">
        <f t="shared" si="1521"/>
        <v xml:space="preserve">¿El agente detalla correctamente los tiempos operativos? </v>
      </c>
      <c r="HD401" t="str">
        <f t="shared" si="1522"/>
        <v/>
      </c>
      <c r="HE401" t="str">
        <f t="shared" si="1523"/>
        <v/>
      </c>
      <c r="HF401" t="str">
        <f t="shared" si="1524"/>
        <v/>
      </c>
      <c r="HG401" t="str">
        <f t="shared" si="1525"/>
        <v/>
      </c>
      <c r="HH401" t="str">
        <f t="shared" si="1526"/>
        <v/>
      </c>
      <c r="HI401" t="str">
        <f t="shared" si="1527"/>
        <v/>
      </c>
      <c r="HJ401" t="str">
        <f t="shared" si="1528"/>
        <v/>
      </c>
      <c r="HK401" t="str">
        <f t="shared" si="1529"/>
        <v/>
      </c>
      <c r="HL401" t="str">
        <f t="shared" si="1530"/>
        <v/>
      </c>
      <c r="HM401" t="str">
        <f t="shared" si="1531"/>
        <v/>
      </c>
      <c r="HN401" t="str">
        <f t="shared" si="1532"/>
        <v/>
      </c>
      <c r="HO401" t="str">
        <f t="shared" si="1533"/>
        <v/>
      </c>
      <c r="HP401" t="str">
        <f t="shared" si="1534"/>
        <v/>
      </c>
      <c r="HQ401" t="e">
        <f>IF(#REF!="No",#REF!,"")</f>
        <v>#REF!</v>
      </c>
      <c r="HR401" t="e">
        <f>IF(#REF!="No",#REF!,"")</f>
        <v>#REF!</v>
      </c>
      <c r="HS401" t="str">
        <f t="shared" si="1535"/>
        <v xml:space="preserve">¿El agente ofrece adecuadamente un producto adicional? </v>
      </c>
      <c r="HT401" t="str">
        <f t="shared" si="1536"/>
        <v xml:space="preserve">¿El agente realiza venta cruzada cuando corresponde? </v>
      </c>
      <c r="HU401" t="str">
        <f t="shared" si="1537"/>
        <v xml:space="preserve">¿El agente indaga o sondea adecuadamente las necesidades del cliente? </v>
      </c>
      <c r="HV401" t="str">
        <f t="shared" si="1538"/>
        <v/>
      </c>
      <c r="HW401" t="str">
        <f t="shared" si="1539"/>
        <v/>
      </c>
      <c r="HX401" t="str">
        <f t="shared" si="1540"/>
        <v xml:space="preserve">¿El agente maneja correctamente las objeciones del cliente? </v>
      </c>
      <c r="HY401" t="str">
        <f t="shared" si="1541"/>
        <v/>
      </c>
      <c r="HZ401" t="str">
        <f t="shared" si="1542"/>
        <v xml:space="preserve">¿El agente solicita coordenadas cuando es necesario? </v>
      </c>
      <c r="IA401" t="str">
        <f t="shared" si="1543"/>
        <v/>
      </c>
      <c r="IB401" t="str">
        <f t="shared" si="1544"/>
        <v/>
      </c>
      <c r="IC401" t="str">
        <f t="shared" si="1545"/>
        <v/>
      </c>
      <c r="ID401" t="str">
        <f t="shared" si="1546"/>
        <v/>
      </c>
      <c r="IE401" t="str">
        <f t="shared" si="1547"/>
        <v/>
      </c>
      <c r="IF401" t="str">
        <f t="shared" si="1548"/>
        <v/>
      </c>
      <c r="IG401" t="str">
        <f t="shared" si="1549"/>
        <v/>
      </c>
      <c r="IH401" t="str">
        <f>A401&amp;" "&amp;F401&amp;" "&amp;Data[[#This Row],[mes]]</f>
        <v>Sanneth Lyeette Soberon Guzman Outbound jul-26</v>
      </c>
      <c r="II401">
        <f>COUNTIF($IH400:$IH817,IH401)</f>
        <v>1</v>
      </c>
      <c r="IJ401">
        <f t="shared" si="1550"/>
        <v>1</v>
      </c>
      <c r="IK401">
        <f>IF(Data[[#This Row],[Muestra Critica]]&gt;0,Data[[#This Row],[Muestra Critica]],"")</f>
        <v>1</v>
      </c>
      <c r="IL401">
        <f>IF(IK401="","",COUNTIF($IK$3:$IK817,IK401))</f>
        <v>397</v>
      </c>
      <c r="IM401">
        <f t="shared" si="1551"/>
        <v>0</v>
      </c>
      <c r="IN401" t="str">
        <f t="shared" si="1552"/>
        <v>jul-26</v>
      </c>
      <c r="IS401" t="str">
        <f ca="1">IFERROR(_xlfn.XLOOKUP(A:A,HC!B:B,HC!E:E,,0),0)</f>
        <v>&gt; 60 dias</v>
      </c>
    </row>
    <row r="402" spans="1:253" ht="15.5">
      <c r="A402" s="235" t="s">
        <v>356</v>
      </c>
      <c r="B402" s="235">
        <v>66741771</v>
      </c>
      <c r="C402" s="236">
        <v>46209</v>
      </c>
      <c r="D402" s="235" t="s">
        <v>449</v>
      </c>
      <c r="E402" s="205" t="s">
        <v>431</v>
      </c>
      <c r="F402" s="235" t="s">
        <v>32</v>
      </c>
      <c r="G402" s="235" t="s">
        <v>436</v>
      </c>
      <c r="H402" s="235" t="s">
        <v>530</v>
      </c>
      <c r="I402" s="237" t="s">
        <v>447</v>
      </c>
      <c r="J402" s="78" t="s">
        <v>33</v>
      </c>
      <c r="K402" s="78" t="s">
        <v>33</v>
      </c>
      <c r="L402" s="78" t="s">
        <v>33</v>
      </c>
      <c r="M402" s="78" t="s">
        <v>33</v>
      </c>
      <c r="N402" s="78" t="s">
        <v>33</v>
      </c>
      <c r="O402" s="78" t="s">
        <v>33</v>
      </c>
      <c r="P402" s="78" t="s">
        <v>33</v>
      </c>
      <c r="Q402" s="78" t="s">
        <v>33</v>
      </c>
      <c r="R402" s="78" t="s">
        <v>33</v>
      </c>
      <c r="S402" s="78" t="s">
        <v>33</v>
      </c>
      <c r="T402" s="78" t="s">
        <v>33</v>
      </c>
      <c r="U402" s="78" t="s">
        <v>33</v>
      </c>
      <c r="V402" s="78" t="s">
        <v>33</v>
      </c>
      <c r="W402" s="78" t="s">
        <v>33</v>
      </c>
      <c r="X402" s="78" t="s">
        <v>33</v>
      </c>
      <c r="Y402" t="s">
        <v>33</v>
      </c>
      <c r="Z402" t="s">
        <v>33</v>
      </c>
      <c r="AA402" t="s">
        <v>33</v>
      </c>
      <c r="AB402" t="s">
        <v>33</v>
      </c>
      <c r="AC402" t="s">
        <v>33</v>
      </c>
      <c r="AD402" t="s">
        <v>33</v>
      </c>
      <c r="AE402" t="s">
        <v>33</v>
      </c>
      <c r="AF402" t="s">
        <v>33</v>
      </c>
      <c r="AG402" t="s">
        <v>33</v>
      </c>
      <c r="AH402" t="s">
        <v>33</v>
      </c>
      <c r="AI402" t="s">
        <v>33</v>
      </c>
      <c r="AJ402" t="s">
        <v>33</v>
      </c>
      <c r="AK402" t="s">
        <v>33</v>
      </c>
      <c r="AL402" t="s">
        <v>33</v>
      </c>
      <c r="AM402" t="s">
        <v>33</v>
      </c>
      <c r="AN402" t="s">
        <v>33</v>
      </c>
      <c r="AO402" t="s">
        <v>33</v>
      </c>
      <c r="AP402" t="s">
        <v>33</v>
      </c>
      <c r="AQ402" s="169" t="s">
        <v>33</v>
      </c>
      <c r="AR402" t="s">
        <v>33</v>
      </c>
      <c r="AS402" t="s">
        <v>34</v>
      </c>
      <c r="AT402" t="s">
        <v>34</v>
      </c>
      <c r="AU402" t="s">
        <v>33</v>
      </c>
      <c r="AV402" t="s">
        <v>33</v>
      </c>
      <c r="AW402" t="s">
        <v>33</v>
      </c>
      <c r="AX402" t="s">
        <v>33</v>
      </c>
      <c r="AY402" t="s">
        <v>34</v>
      </c>
      <c r="AZ402" t="s">
        <v>33</v>
      </c>
      <c r="BA402" t="s">
        <v>33</v>
      </c>
      <c r="BB402" t="s">
        <v>33</v>
      </c>
      <c r="BC402" t="s">
        <v>33</v>
      </c>
      <c r="BD402" t="s">
        <v>33</v>
      </c>
      <c r="BE402" t="s">
        <v>33</v>
      </c>
      <c r="BF402" t="s">
        <v>33</v>
      </c>
      <c r="BH402" s="233" t="str">
        <f>Data[[#This Row],[Tipo de Muestra]]</f>
        <v>Critica</v>
      </c>
      <c r="BK402">
        <f t="shared" si="1386"/>
        <v>1</v>
      </c>
      <c r="BL402">
        <f t="shared" si="1387"/>
        <v>1</v>
      </c>
      <c r="BM402">
        <f t="shared" si="1388"/>
        <v>1</v>
      </c>
      <c r="BN402">
        <f t="shared" si="1389"/>
        <v>1</v>
      </c>
      <c r="BO402">
        <f t="shared" si="1390"/>
        <v>1</v>
      </c>
      <c r="BP402">
        <f t="shared" si="1391"/>
        <v>1</v>
      </c>
      <c r="BQ402">
        <f t="shared" si="1392"/>
        <v>1</v>
      </c>
      <c r="BR402">
        <f t="shared" si="1393"/>
        <v>1</v>
      </c>
      <c r="BS402">
        <f t="shared" si="1394"/>
        <v>1</v>
      </c>
      <c r="BT402">
        <f t="shared" si="1395"/>
        <v>1</v>
      </c>
      <c r="BU402">
        <f t="shared" si="1396"/>
        <v>1</v>
      </c>
      <c r="BV402">
        <f t="shared" si="1397"/>
        <v>1</v>
      </c>
      <c r="BW402">
        <f t="shared" si="1398"/>
        <v>1</v>
      </c>
      <c r="BX402">
        <f t="shared" si="1399"/>
        <v>1</v>
      </c>
      <c r="BY402">
        <f t="shared" si="1400"/>
        <v>1</v>
      </c>
      <c r="BZ402">
        <f t="shared" si="1401"/>
        <v>1</v>
      </c>
      <c r="CA402">
        <f t="shared" si="1402"/>
        <v>1</v>
      </c>
      <c r="CB402">
        <f t="shared" si="1403"/>
        <v>1</v>
      </c>
      <c r="CC402">
        <f t="shared" si="1404"/>
        <v>1</v>
      </c>
      <c r="CD402">
        <f t="shared" si="1405"/>
        <v>1</v>
      </c>
      <c r="CE402">
        <f t="shared" si="1406"/>
        <v>1</v>
      </c>
      <c r="CF402">
        <f t="shared" si="1407"/>
        <v>1</v>
      </c>
      <c r="CG402">
        <f t="shared" si="1408"/>
        <v>1</v>
      </c>
      <c r="CH402">
        <f t="shared" si="1409"/>
        <v>1</v>
      </c>
      <c r="CI402">
        <f t="shared" si="1410"/>
        <v>1</v>
      </c>
      <c r="CJ402">
        <f t="shared" si="1411"/>
        <v>1</v>
      </c>
      <c r="CK402">
        <f t="shared" si="1412"/>
        <v>1</v>
      </c>
      <c r="CL402">
        <f t="shared" si="1413"/>
        <v>1</v>
      </c>
      <c r="CM402">
        <f t="shared" si="1414"/>
        <v>1</v>
      </c>
      <c r="CN402">
        <f t="shared" si="1415"/>
        <v>1</v>
      </c>
      <c r="CO402">
        <f t="shared" si="1416"/>
        <v>1</v>
      </c>
      <c r="CP402">
        <f t="shared" si="1417"/>
        <v>1</v>
      </c>
      <c r="CQ402">
        <f t="shared" si="1418"/>
        <v>1</v>
      </c>
      <c r="CR402">
        <f t="shared" si="1419"/>
        <v>1</v>
      </c>
      <c r="CS402">
        <f t="shared" si="1420"/>
        <v>0</v>
      </c>
      <c r="CT402">
        <f t="shared" si="1421"/>
        <v>0</v>
      </c>
      <c r="CU402">
        <f t="shared" si="1422"/>
        <v>1</v>
      </c>
      <c r="CV402">
        <f t="shared" si="1423"/>
        <v>1</v>
      </c>
      <c r="CW402">
        <f t="shared" si="1424"/>
        <v>1</v>
      </c>
      <c r="CX402">
        <f t="shared" si="1425"/>
        <v>1</v>
      </c>
      <c r="CY402">
        <f t="shared" si="1426"/>
        <v>0</v>
      </c>
      <c r="CZ402">
        <f t="shared" si="1427"/>
        <v>1</v>
      </c>
      <c r="DA402">
        <f t="shared" si="1428"/>
        <v>1</v>
      </c>
      <c r="DB402">
        <f t="shared" si="1429"/>
        <v>1</v>
      </c>
      <c r="DC402">
        <f t="shared" si="1430"/>
        <v>1</v>
      </c>
      <c r="DD402">
        <f t="shared" si="1431"/>
        <v>1</v>
      </c>
      <c r="DE402">
        <f t="shared" si="1432"/>
        <v>1</v>
      </c>
      <c r="DF402">
        <f t="shared" si="1433"/>
        <v>1</v>
      </c>
      <c r="DG402">
        <f t="shared" si="1434"/>
        <v>1</v>
      </c>
      <c r="DH402" s="7">
        <f t="shared" si="1435"/>
        <v>0.15</v>
      </c>
      <c r="DI402" s="7">
        <f t="shared" si="1436"/>
        <v>0.15</v>
      </c>
      <c r="DJ402" s="7">
        <f t="shared" si="1437"/>
        <v>0.15</v>
      </c>
      <c r="DK402" s="7">
        <f t="shared" si="1438"/>
        <v>0.15</v>
      </c>
      <c r="DL402" s="7">
        <f t="shared" si="1439"/>
        <v>0.3</v>
      </c>
      <c r="DM402" s="7">
        <f t="shared" si="1440"/>
        <v>0.3</v>
      </c>
      <c r="DN402" s="7">
        <f t="shared" si="1441"/>
        <v>0.3</v>
      </c>
      <c r="DO402" s="7">
        <f t="shared" si="1442"/>
        <v>0.3</v>
      </c>
      <c r="DP402" s="7">
        <f>IF(MIN(Data[[#This Row],[¿El agente demuestra escucha activa durante la gestión?6]:[¿El agente parafrasea para confirmar entendimiento?9]])=0,0,30%)</f>
        <v>0.3</v>
      </c>
      <c r="DQ402" s="7">
        <f t="shared" si="1443"/>
        <v>0.3</v>
      </c>
      <c r="DR402" s="7">
        <f t="shared" si="1444"/>
        <v>0.3</v>
      </c>
      <c r="DS402" s="7">
        <f t="shared" si="1445"/>
        <v>0.3</v>
      </c>
      <c r="DT402" s="7">
        <f t="shared" si="1446"/>
        <v>0.3</v>
      </c>
      <c r="DU402" s="7">
        <f>IF(MIN(Data[[#This Row],[¿El agente adapta su comunicación al cliente?11]:[¿El agente utiliza el plural corporativo correctamente?14]])=0,0,30%)</f>
        <v>0.3</v>
      </c>
      <c r="DV402" s="7">
        <f t="shared" si="1447"/>
        <v>0.25</v>
      </c>
      <c r="DW402" s="7">
        <f t="shared" si="1448"/>
        <v>0.25</v>
      </c>
      <c r="DX402" s="7">
        <f t="shared" si="1449"/>
        <v>1</v>
      </c>
      <c r="DY402" s="7">
        <f t="shared" si="1450"/>
        <v>1</v>
      </c>
      <c r="DZ402" s="7">
        <f t="shared" si="1451"/>
        <v>1</v>
      </c>
      <c r="EA402" s="7">
        <f t="shared" si="1452"/>
        <v>1</v>
      </c>
      <c r="EB402" s="7">
        <f t="shared" si="1453"/>
        <v>1</v>
      </c>
      <c r="EC402" s="7">
        <f t="shared" si="1454"/>
        <v>1</v>
      </c>
      <c r="ED402" s="7">
        <f t="shared" si="1455"/>
        <v>1</v>
      </c>
      <c r="EE402" s="7">
        <f t="shared" si="1456"/>
        <v>1</v>
      </c>
      <c r="EF402" s="7">
        <f>IF(SUM(Data[[#This Row],[¿El agente presenta correctamente los beneficios del producto?23]:[¿El agente comunica beneficios emocionales al cliente?24]])=200%,100%,0%)</f>
        <v>1</v>
      </c>
      <c r="EG402" s="7">
        <f t="shared" si="1457"/>
        <v>1</v>
      </c>
      <c r="EH402" s="7">
        <f t="shared" si="1458"/>
        <v>1</v>
      </c>
      <c r="EI402" s="7">
        <f t="shared" si="1459"/>
        <v>1</v>
      </c>
      <c r="EJ402" s="7">
        <f t="shared" si="1460"/>
        <v>1</v>
      </c>
      <c r="EK402" s="7">
        <f t="shared" si="1461"/>
        <v>1</v>
      </c>
      <c r="EL402" s="7">
        <f>+Data[[#This Row],[¿El agente explica los términos y condiciones del servicio?28]]</f>
        <v>1</v>
      </c>
      <c r="EM402" s="7">
        <f t="shared" si="1462"/>
        <v>1</v>
      </c>
      <c r="EN402" s="7">
        <f>+Data[[#This Row],[¿El agente identifica correctamente la solicitud del cliente? 2]]</f>
        <v>1</v>
      </c>
      <c r="EO402" s="7">
        <f t="shared" si="1463"/>
        <v>1</v>
      </c>
      <c r="EP402" s="7">
        <f t="shared" si="1464"/>
        <v>1</v>
      </c>
      <c r="EQ402" s="7">
        <f t="shared" si="1465"/>
        <v>1</v>
      </c>
      <c r="ER402" s="7">
        <f t="shared" si="1466"/>
        <v>1</v>
      </c>
      <c r="ES402" s="7">
        <f t="shared" si="1467"/>
        <v>1</v>
      </c>
      <c r="ET402" s="7">
        <f t="shared" si="1468"/>
        <v>1</v>
      </c>
      <c r="EU402" s="7">
        <f t="shared" si="1469"/>
        <v>1</v>
      </c>
      <c r="EV402" s="7">
        <f t="shared" si="1470"/>
        <v>1</v>
      </c>
      <c r="EW402" s="7">
        <f t="shared" si="1471"/>
        <v>1</v>
      </c>
      <c r="EX402" s="7">
        <f t="shared" si="1472"/>
        <v>1</v>
      </c>
      <c r="EY402" s="7">
        <f t="shared" si="1473"/>
        <v>1</v>
      </c>
      <c r="EZ402" s="7">
        <f t="shared" si="1474"/>
        <v>1</v>
      </c>
      <c r="FA402" s="7">
        <f t="shared" si="1475"/>
        <v>1</v>
      </c>
      <c r="FB402" s="7">
        <f t="shared" si="1476"/>
        <v>1</v>
      </c>
      <c r="FC402" s="7">
        <f t="shared" si="1477"/>
        <v>1</v>
      </c>
      <c r="FD402" s="7">
        <f t="shared" si="1478"/>
        <v>1</v>
      </c>
      <c r="FE402" s="7">
        <f t="shared" si="1479"/>
        <v>0</v>
      </c>
      <c r="FF402" s="7">
        <f t="shared" si="1480"/>
        <v>0</v>
      </c>
      <c r="FG402" s="7">
        <f t="shared" si="1481"/>
        <v>1</v>
      </c>
      <c r="FH402" s="7">
        <f t="shared" si="1482"/>
        <v>1</v>
      </c>
      <c r="FI402" s="7">
        <f t="shared" si="1483"/>
        <v>1</v>
      </c>
      <c r="FJ402" s="7">
        <f t="shared" si="1484"/>
        <v>0</v>
      </c>
      <c r="FK402" s="7">
        <f t="shared" si="1485"/>
        <v>1</v>
      </c>
      <c r="FL402" s="7">
        <f>+Data[[#This Row],[¿El agente gestiona la oferta según la campaña vigente?48]]</f>
        <v>1</v>
      </c>
      <c r="FM402" s="7">
        <f t="shared" si="1486"/>
        <v>0</v>
      </c>
      <c r="FN402" s="7">
        <f t="shared" si="1487"/>
        <v>1</v>
      </c>
      <c r="FO402" s="7">
        <f t="shared" si="1488"/>
        <v>1</v>
      </c>
      <c r="FP402" s="7">
        <f t="shared" si="1489"/>
        <v>0</v>
      </c>
      <c r="FQ402" s="7">
        <f t="shared" si="1490"/>
        <v>1</v>
      </c>
      <c r="FR402" s="7">
        <f>+Data[[#This Row],[¿El agente registra correctamente todas las interacciones?52]]</f>
        <v>1</v>
      </c>
      <c r="FS402" s="7">
        <f t="shared" si="1491"/>
        <v>0</v>
      </c>
      <c r="FT402" s="7">
        <f t="shared" si="1492"/>
        <v>1</v>
      </c>
      <c r="FU402" s="7">
        <f>+Data[[#This Row],[¿El agente confirma la titularidad del cliente adecuadamente?53]]</f>
        <v>1</v>
      </c>
      <c r="FV402" s="242">
        <f t="shared" si="1493"/>
        <v>1</v>
      </c>
      <c r="FW402" s="242">
        <f t="shared" si="1494"/>
        <v>1</v>
      </c>
      <c r="FX402" s="7">
        <f t="shared" si="1495"/>
        <v>1</v>
      </c>
      <c r="FY402" s="242">
        <f t="shared" si="1496"/>
        <v>1</v>
      </c>
      <c r="FZ402" s="7">
        <f>+Data[[#This Row],[¿El agente evita compartir información sensible?56]]</f>
        <v>1</v>
      </c>
      <c r="GA402" s="7">
        <f t="shared" si="1497"/>
        <v>1</v>
      </c>
      <c r="GB402" s="7">
        <f t="shared" si="1498"/>
        <v>0.1</v>
      </c>
      <c r="GC402" s="7">
        <f t="shared" si="1499"/>
        <v>0.3</v>
      </c>
      <c r="GD402" s="234">
        <f t="shared" si="1500"/>
        <v>0</v>
      </c>
      <c r="GE402" s="234">
        <f t="shared" si="1501"/>
        <v>0.3</v>
      </c>
      <c r="GF402" s="7">
        <f t="shared" si="1502"/>
        <v>0.7</v>
      </c>
      <c r="GG402">
        <f>1</f>
        <v>1</v>
      </c>
      <c r="GH402">
        <f t="shared" si="1503"/>
        <v>1</v>
      </c>
      <c r="GI402" t="str">
        <f t="shared" si="1504"/>
        <v/>
      </c>
      <c r="GJ402" t="str">
        <f t="shared" si="1505"/>
        <v/>
      </c>
      <c r="GK402" t="str">
        <f t="shared" si="1506"/>
        <v/>
      </c>
      <c r="GN402" t="str">
        <f t="shared" si="1507"/>
        <v/>
      </c>
      <c r="GO402" t="str">
        <f t="shared" si="1508"/>
        <v/>
      </c>
      <c r="GP402" t="str">
        <f t="shared" si="1509"/>
        <v/>
      </c>
      <c r="GQ402" t="str">
        <f t="shared" si="1510"/>
        <v/>
      </c>
      <c r="GR402" t="str">
        <f t="shared" si="1511"/>
        <v/>
      </c>
      <c r="GS402" t="str">
        <f t="shared" si="1512"/>
        <v/>
      </c>
      <c r="GT402" t="str">
        <f t="shared" si="1513"/>
        <v/>
      </c>
      <c r="GU402" t="e">
        <f>IF(#REF!="No",#REF!,"")</f>
        <v>#REF!</v>
      </c>
      <c r="GV402" t="str">
        <f t="shared" si="1514"/>
        <v/>
      </c>
      <c r="GW402" t="str">
        <f t="shared" si="1515"/>
        <v/>
      </c>
      <c r="GX402" t="str">
        <f t="shared" si="1516"/>
        <v/>
      </c>
      <c r="GY402" t="str">
        <f t="shared" si="1517"/>
        <v/>
      </c>
      <c r="GZ402" t="str">
        <f t="shared" si="1518"/>
        <v/>
      </c>
      <c r="HA402" t="str">
        <f t="shared" si="1519"/>
        <v/>
      </c>
      <c r="HB402" t="str">
        <f t="shared" si="1520"/>
        <v/>
      </c>
      <c r="HC402" t="str">
        <f t="shared" si="1521"/>
        <v/>
      </c>
      <c r="HD402" t="str">
        <f t="shared" si="1522"/>
        <v/>
      </c>
      <c r="HE402" t="str">
        <f t="shared" si="1523"/>
        <v/>
      </c>
      <c r="HF402" t="str">
        <f t="shared" si="1524"/>
        <v/>
      </c>
      <c r="HG402" t="str">
        <f t="shared" si="1525"/>
        <v/>
      </c>
      <c r="HH402" t="str">
        <f t="shared" si="1526"/>
        <v/>
      </c>
      <c r="HI402" t="str">
        <f t="shared" si="1527"/>
        <v/>
      </c>
      <c r="HJ402" t="str">
        <f t="shared" si="1528"/>
        <v/>
      </c>
      <c r="HK402" t="str">
        <f t="shared" si="1529"/>
        <v/>
      </c>
      <c r="HL402" t="str">
        <f t="shared" si="1530"/>
        <v/>
      </c>
      <c r="HM402" t="str">
        <f t="shared" si="1531"/>
        <v/>
      </c>
      <c r="HN402" t="str">
        <f t="shared" si="1532"/>
        <v/>
      </c>
      <c r="HO402" t="str">
        <f t="shared" si="1533"/>
        <v/>
      </c>
      <c r="HP402" t="str">
        <f t="shared" si="1534"/>
        <v/>
      </c>
      <c r="HQ402" t="e">
        <f>IF(#REF!="No",#REF!,"")</f>
        <v>#REF!</v>
      </c>
      <c r="HR402" t="e">
        <f>IF(#REF!="No",#REF!,"")</f>
        <v>#REF!</v>
      </c>
      <c r="HS402" t="str">
        <f t="shared" si="1535"/>
        <v/>
      </c>
      <c r="HT402" t="str">
        <f t="shared" si="1536"/>
        <v xml:space="preserve">¿El agente realiza venta cruzada cuando corresponde? </v>
      </c>
      <c r="HU402" t="str">
        <f t="shared" si="1537"/>
        <v xml:space="preserve">¿El agente indaga o sondea adecuadamente las necesidades del cliente? </v>
      </c>
      <c r="HV402" t="str">
        <f t="shared" si="1538"/>
        <v/>
      </c>
      <c r="HW402" t="str">
        <f t="shared" si="1539"/>
        <v/>
      </c>
      <c r="HX402" t="str">
        <f t="shared" si="1540"/>
        <v/>
      </c>
      <c r="HY402" t="str">
        <f t="shared" si="1541"/>
        <v/>
      </c>
      <c r="HZ402" t="str">
        <f t="shared" si="1542"/>
        <v xml:space="preserve">¿El agente solicita coordenadas cuando es necesario? </v>
      </c>
      <c r="IA402" t="str">
        <f t="shared" si="1543"/>
        <v/>
      </c>
      <c r="IB402" t="str">
        <f t="shared" si="1544"/>
        <v/>
      </c>
      <c r="IC402" t="str">
        <f t="shared" si="1545"/>
        <v/>
      </c>
      <c r="ID402" t="str">
        <f t="shared" si="1546"/>
        <v/>
      </c>
      <c r="IE402" t="str">
        <f t="shared" si="1547"/>
        <v/>
      </c>
      <c r="IF402" t="str">
        <f t="shared" si="1548"/>
        <v/>
      </c>
      <c r="IG402" t="str">
        <f t="shared" si="1549"/>
        <v/>
      </c>
      <c r="IH402" t="str">
        <f>A402&amp;" "&amp;F402&amp;" "&amp;Data[[#This Row],[mes]]</f>
        <v>Emanuel Yusiel Velez Delgado Outbound jul-26</v>
      </c>
      <c r="II402">
        <f>COUNTIF($IH402:$IH819,IH402)</f>
        <v>1</v>
      </c>
      <c r="IJ402">
        <f t="shared" si="1550"/>
        <v>1</v>
      </c>
      <c r="IK402">
        <f>IF(Data[[#This Row],[Muestra Critica]]&gt;0,Data[[#This Row],[Muestra Critica]],"")</f>
        <v>1</v>
      </c>
      <c r="IL402">
        <f>IF(IK402="","",COUNTIF($IK$3:$IK819,IK402))</f>
        <v>397</v>
      </c>
      <c r="IM402">
        <f t="shared" si="1551"/>
        <v>0</v>
      </c>
      <c r="IN402" t="str">
        <f t="shared" si="1552"/>
        <v>jul-26</v>
      </c>
      <c r="IS402" t="str">
        <f ca="1">IFERROR(_xlfn.XLOOKUP(A:A,HC!B:B,HC!E:E,,0),0)</f>
        <v>&gt; 60 dias</v>
      </c>
    </row>
    <row r="403" spans="1:253" ht="15.5">
      <c r="A403" s="235" t="s">
        <v>357</v>
      </c>
      <c r="B403" s="235">
        <v>61331240</v>
      </c>
      <c r="C403" s="236">
        <v>46209</v>
      </c>
      <c r="D403" s="235" t="s">
        <v>449</v>
      </c>
      <c r="E403" s="205" t="s">
        <v>431</v>
      </c>
      <c r="F403" s="235" t="s">
        <v>32</v>
      </c>
      <c r="G403" s="235" t="s">
        <v>436</v>
      </c>
      <c r="H403" s="235" t="s">
        <v>530</v>
      </c>
      <c r="I403" s="237" t="s">
        <v>447</v>
      </c>
      <c r="J403" s="78" t="s">
        <v>33</v>
      </c>
      <c r="K403" s="78" t="s">
        <v>33</v>
      </c>
      <c r="L403" s="78" t="s">
        <v>33</v>
      </c>
      <c r="M403" s="78" t="s">
        <v>33</v>
      </c>
      <c r="N403" s="78" t="s">
        <v>33</v>
      </c>
      <c r="O403" s="78" t="s">
        <v>33</v>
      </c>
      <c r="P403" s="78" t="s">
        <v>33</v>
      </c>
      <c r="Q403" s="78" t="s">
        <v>33</v>
      </c>
      <c r="R403" s="78" t="s">
        <v>33</v>
      </c>
      <c r="S403" s="78" t="s">
        <v>33</v>
      </c>
      <c r="T403" s="78" t="s">
        <v>33</v>
      </c>
      <c r="U403" s="78" t="s">
        <v>33</v>
      </c>
      <c r="V403" s="78" t="s">
        <v>33</v>
      </c>
      <c r="W403" s="78" t="s">
        <v>33</v>
      </c>
      <c r="X403" s="78" t="s">
        <v>33</v>
      </c>
      <c r="Y403" t="s">
        <v>33</v>
      </c>
      <c r="Z403" t="s">
        <v>33</v>
      </c>
      <c r="AA403" t="s">
        <v>33</v>
      </c>
      <c r="AB403" t="s">
        <v>33</v>
      </c>
      <c r="AC403" t="s">
        <v>33</v>
      </c>
      <c r="AD403" t="s">
        <v>33</v>
      </c>
      <c r="AE403" t="s">
        <v>33</v>
      </c>
      <c r="AF403" t="s">
        <v>33</v>
      </c>
      <c r="AG403" t="s">
        <v>33</v>
      </c>
      <c r="AH403" t="s">
        <v>33</v>
      </c>
      <c r="AI403" t="s">
        <v>33</v>
      </c>
      <c r="AJ403" t="s">
        <v>33</v>
      </c>
      <c r="AK403" t="s">
        <v>33</v>
      </c>
      <c r="AL403" t="s">
        <v>33</v>
      </c>
      <c r="AM403" t="s">
        <v>33</v>
      </c>
      <c r="AN403" t="s">
        <v>33</v>
      </c>
      <c r="AO403" t="s">
        <v>33</v>
      </c>
      <c r="AP403" t="s">
        <v>33</v>
      </c>
      <c r="AQ403" s="169" t="s">
        <v>33</v>
      </c>
      <c r="AR403" t="s">
        <v>33</v>
      </c>
      <c r="AS403" t="s">
        <v>34</v>
      </c>
      <c r="AT403" t="s">
        <v>34</v>
      </c>
      <c r="AU403" t="s">
        <v>33</v>
      </c>
      <c r="AV403" t="s">
        <v>33</v>
      </c>
      <c r="AW403" t="s">
        <v>33</v>
      </c>
      <c r="AX403" t="s">
        <v>33</v>
      </c>
      <c r="AY403" t="s">
        <v>34</v>
      </c>
      <c r="AZ403" t="s">
        <v>33</v>
      </c>
      <c r="BA403" t="s">
        <v>33</v>
      </c>
      <c r="BB403" t="s">
        <v>33</v>
      </c>
      <c r="BC403" t="s">
        <v>33</v>
      </c>
      <c r="BD403" t="s">
        <v>33</v>
      </c>
      <c r="BE403" t="s">
        <v>33</v>
      </c>
      <c r="BF403" t="s">
        <v>33</v>
      </c>
      <c r="BH403" s="233" t="str">
        <f>Data[[#This Row],[Tipo de Muestra]]</f>
        <v>Critica</v>
      </c>
      <c r="BK403">
        <f t="shared" si="1386"/>
        <v>1</v>
      </c>
      <c r="BL403">
        <f t="shared" si="1387"/>
        <v>1</v>
      </c>
      <c r="BM403">
        <f t="shared" si="1388"/>
        <v>1</v>
      </c>
      <c r="BN403">
        <f t="shared" si="1389"/>
        <v>1</v>
      </c>
      <c r="BO403">
        <f t="shared" si="1390"/>
        <v>1</v>
      </c>
      <c r="BP403">
        <f t="shared" si="1391"/>
        <v>1</v>
      </c>
      <c r="BQ403">
        <f t="shared" si="1392"/>
        <v>1</v>
      </c>
      <c r="BR403">
        <f t="shared" si="1393"/>
        <v>1</v>
      </c>
      <c r="BS403">
        <f t="shared" si="1394"/>
        <v>1</v>
      </c>
      <c r="BT403">
        <f t="shared" si="1395"/>
        <v>1</v>
      </c>
      <c r="BU403">
        <f t="shared" si="1396"/>
        <v>1</v>
      </c>
      <c r="BV403">
        <f t="shared" si="1397"/>
        <v>1</v>
      </c>
      <c r="BW403">
        <f t="shared" si="1398"/>
        <v>1</v>
      </c>
      <c r="BX403">
        <f t="shared" si="1399"/>
        <v>1</v>
      </c>
      <c r="BY403">
        <f t="shared" si="1400"/>
        <v>1</v>
      </c>
      <c r="BZ403">
        <f t="shared" si="1401"/>
        <v>1</v>
      </c>
      <c r="CA403">
        <f t="shared" si="1402"/>
        <v>1</v>
      </c>
      <c r="CB403">
        <f t="shared" si="1403"/>
        <v>1</v>
      </c>
      <c r="CC403">
        <f t="shared" si="1404"/>
        <v>1</v>
      </c>
      <c r="CD403">
        <f t="shared" si="1405"/>
        <v>1</v>
      </c>
      <c r="CE403">
        <f t="shared" si="1406"/>
        <v>1</v>
      </c>
      <c r="CF403">
        <f t="shared" si="1407"/>
        <v>1</v>
      </c>
      <c r="CG403">
        <f t="shared" si="1408"/>
        <v>1</v>
      </c>
      <c r="CH403">
        <f t="shared" si="1409"/>
        <v>1</v>
      </c>
      <c r="CI403">
        <f t="shared" si="1410"/>
        <v>1</v>
      </c>
      <c r="CJ403">
        <f t="shared" si="1411"/>
        <v>1</v>
      </c>
      <c r="CK403">
        <f t="shared" si="1412"/>
        <v>1</v>
      </c>
      <c r="CL403">
        <f t="shared" si="1413"/>
        <v>1</v>
      </c>
      <c r="CM403">
        <f t="shared" si="1414"/>
        <v>1</v>
      </c>
      <c r="CN403">
        <f t="shared" si="1415"/>
        <v>1</v>
      </c>
      <c r="CO403">
        <f t="shared" si="1416"/>
        <v>1</v>
      </c>
      <c r="CP403">
        <f t="shared" si="1417"/>
        <v>1</v>
      </c>
      <c r="CQ403">
        <f t="shared" si="1418"/>
        <v>1</v>
      </c>
      <c r="CR403">
        <f t="shared" si="1419"/>
        <v>1</v>
      </c>
      <c r="CS403">
        <f t="shared" si="1420"/>
        <v>0</v>
      </c>
      <c r="CT403">
        <f t="shared" si="1421"/>
        <v>0</v>
      </c>
      <c r="CU403">
        <f t="shared" si="1422"/>
        <v>1</v>
      </c>
      <c r="CV403">
        <f t="shared" si="1423"/>
        <v>1</v>
      </c>
      <c r="CW403">
        <f t="shared" si="1424"/>
        <v>1</v>
      </c>
      <c r="CX403">
        <f t="shared" si="1425"/>
        <v>1</v>
      </c>
      <c r="CY403">
        <f t="shared" si="1426"/>
        <v>0</v>
      </c>
      <c r="CZ403">
        <f t="shared" si="1427"/>
        <v>1</v>
      </c>
      <c r="DA403">
        <f t="shared" si="1428"/>
        <v>1</v>
      </c>
      <c r="DB403">
        <f t="shared" si="1429"/>
        <v>1</v>
      </c>
      <c r="DC403">
        <f t="shared" si="1430"/>
        <v>1</v>
      </c>
      <c r="DD403">
        <f t="shared" si="1431"/>
        <v>1</v>
      </c>
      <c r="DE403">
        <f t="shared" si="1432"/>
        <v>1</v>
      </c>
      <c r="DF403">
        <f t="shared" si="1433"/>
        <v>1</v>
      </c>
      <c r="DG403">
        <f t="shared" si="1434"/>
        <v>1</v>
      </c>
      <c r="DH403" s="7">
        <f t="shared" si="1435"/>
        <v>0.15</v>
      </c>
      <c r="DI403" s="7">
        <f t="shared" si="1436"/>
        <v>0.15</v>
      </c>
      <c r="DJ403" s="7">
        <f t="shared" si="1437"/>
        <v>0.15</v>
      </c>
      <c r="DK403" s="7">
        <f t="shared" si="1438"/>
        <v>0.15</v>
      </c>
      <c r="DL403" s="7">
        <f t="shared" si="1439"/>
        <v>0.3</v>
      </c>
      <c r="DM403" s="7">
        <f t="shared" si="1440"/>
        <v>0.3</v>
      </c>
      <c r="DN403" s="7">
        <f t="shared" si="1441"/>
        <v>0.3</v>
      </c>
      <c r="DO403" s="7">
        <f t="shared" si="1442"/>
        <v>0.3</v>
      </c>
      <c r="DP403" s="7">
        <f>IF(MIN(Data[[#This Row],[¿El agente demuestra escucha activa durante la gestión?6]:[¿El agente parafrasea para confirmar entendimiento?9]])=0,0,30%)</f>
        <v>0.3</v>
      </c>
      <c r="DQ403" s="7">
        <f t="shared" si="1443"/>
        <v>0.3</v>
      </c>
      <c r="DR403" s="7">
        <f t="shared" si="1444"/>
        <v>0.3</v>
      </c>
      <c r="DS403" s="7">
        <f t="shared" si="1445"/>
        <v>0.3</v>
      </c>
      <c r="DT403" s="7">
        <f t="shared" si="1446"/>
        <v>0.3</v>
      </c>
      <c r="DU403" s="7">
        <f>IF(MIN(Data[[#This Row],[¿El agente adapta su comunicación al cliente?11]:[¿El agente utiliza el plural corporativo correctamente?14]])=0,0,30%)</f>
        <v>0.3</v>
      </c>
      <c r="DV403" s="7">
        <f t="shared" si="1447"/>
        <v>0.25</v>
      </c>
      <c r="DW403" s="7">
        <f t="shared" si="1448"/>
        <v>0.25</v>
      </c>
      <c r="DX403" s="7">
        <f t="shared" si="1449"/>
        <v>1</v>
      </c>
      <c r="DY403" s="7">
        <f t="shared" si="1450"/>
        <v>1</v>
      </c>
      <c r="DZ403" s="7">
        <f t="shared" si="1451"/>
        <v>1</v>
      </c>
      <c r="EA403" s="7">
        <f t="shared" si="1452"/>
        <v>1</v>
      </c>
      <c r="EB403" s="7">
        <f t="shared" si="1453"/>
        <v>1</v>
      </c>
      <c r="EC403" s="7">
        <f t="shared" si="1454"/>
        <v>1</v>
      </c>
      <c r="ED403" s="7">
        <f t="shared" si="1455"/>
        <v>1</v>
      </c>
      <c r="EE403" s="7">
        <f t="shared" si="1456"/>
        <v>1</v>
      </c>
      <c r="EF403" s="7">
        <f>IF(SUM(Data[[#This Row],[¿El agente presenta correctamente los beneficios del producto?23]:[¿El agente comunica beneficios emocionales al cliente?24]])=200%,100%,0%)</f>
        <v>1</v>
      </c>
      <c r="EG403" s="7">
        <f t="shared" si="1457"/>
        <v>1</v>
      </c>
      <c r="EH403" s="7">
        <f t="shared" si="1458"/>
        <v>1</v>
      </c>
      <c r="EI403" s="7">
        <f t="shared" si="1459"/>
        <v>1</v>
      </c>
      <c r="EJ403" s="7">
        <f t="shared" si="1460"/>
        <v>1</v>
      </c>
      <c r="EK403" s="7">
        <f t="shared" si="1461"/>
        <v>1</v>
      </c>
      <c r="EL403" s="7">
        <f>+Data[[#This Row],[¿El agente explica los términos y condiciones del servicio?28]]</f>
        <v>1</v>
      </c>
      <c r="EM403" s="7">
        <f t="shared" si="1462"/>
        <v>1</v>
      </c>
      <c r="EN403" s="7">
        <f>+Data[[#This Row],[¿El agente identifica correctamente la solicitud del cliente? 2]]</f>
        <v>1</v>
      </c>
      <c r="EO403" s="7">
        <f t="shared" si="1463"/>
        <v>1</v>
      </c>
      <c r="EP403" s="7">
        <f t="shared" si="1464"/>
        <v>1</v>
      </c>
      <c r="EQ403" s="7">
        <f t="shared" si="1465"/>
        <v>1</v>
      </c>
      <c r="ER403" s="7">
        <f t="shared" si="1466"/>
        <v>1</v>
      </c>
      <c r="ES403" s="7">
        <f t="shared" si="1467"/>
        <v>1</v>
      </c>
      <c r="ET403" s="7">
        <f t="shared" si="1468"/>
        <v>1</v>
      </c>
      <c r="EU403" s="7">
        <f t="shared" si="1469"/>
        <v>1</v>
      </c>
      <c r="EV403" s="7">
        <f t="shared" si="1470"/>
        <v>1</v>
      </c>
      <c r="EW403" s="7">
        <f t="shared" si="1471"/>
        <v>1</v>
      </c>
      <c r="EX403" s="7">
        <f t="shared" si="1472"/>
        <v>1</v>
      </c>
      <c r="EY403" s="7">
        <f t="shared" si="1473"/>
        <v>1</v>
      </c>
      <c r="EZ403" s="7">
        <f t="shared" si="1474"/>
        <v>1</v>
      </c>
      <c r="FA403" s="7">
        <f t="shared" si="1475"/>
        <v>1</v>
      </c>
      <c r="FB403" s="7">
        <f t="shared" si="1476"/>
        <v>1</v>
      </c>
      <c r="FC403" s="7">
        <f t="shared" si="1477"/>
        <v>1</v>
      </c>
      <c r="FD403" s="7">
        <f t="shared" si="1478"/>
        <v>1</v>
      </c>
      <c r="FE403" s="7">
        <f t="shared" si="1479"/>
        <v>0</v>
      </c>
      <c r="FF403" s="7">
        <f t="shared" si="1480"/>
        <v>0</v>
      </c>
      <c r="FG403" s="7">
        <f t="shared" si="1481"/>
        <v>1</v>
      </c>
      <c r="FH403" s="7">
        <f t="shared" si="1482"/>
        <v>1</v>
      </c>
      <c r="FI403" s="7">
        <f t="shared" si="1483"/>
        <v>1</v>
      </c>
      <c r="FJ403" s="7">
        <f t="shared" si="1484"/>
        <v>0</v>
      </c>
      <c r="FK403" s="7">
        <f t="shared" si="1485"/>
        <v>1</v>
      </c>
      <c r="FL403" s="7">
        <f>+Data[[#This Row],[¿El agente gestiona la oferta según la campaña vigente?48]]</f>
        <v>1</v>
      </c>
      <c r="FM403" s="7">
        <f t="shared" si="1486"/>
        <v>0</v>
      </c>
      <c r="FN403" s="7">
        <f t="shared" si="1487"/>
        <v>1</v>
      </c>
      <c r="FO403" s="7">
        <f t="shared" si="1488"/>
        <v>1</v>
      </c>
      <c r="FP403" s="7">
        <f t="shared" si="1489"/>
        <v>0</v>
      </c>
      <c r="FQ403" s="7">
        <f t="shared" si="1490"/>
        <v>1</v>
      </c>
      <c r="FR403" s="7">
        <f>+Data[[#This Row],[¿El agente registra correctamente todas las interacciones?52]]</f>
        <v>1</v>
      </c>
      <c r="FS403" s="7">
        <f t="shared" si="1491"/>
        <v>0</v>
      </c>
      <c r="FT403" s="7">
        <f t="shared" si="1492"/>
        <v>1</v>
      </c>
      <c r="FU403" s="7">
        <f>+Data[[#This Row],[¿El agente confirma la titularidad del cliente adecuadamente?53]]</f>
        <v>1</v>
      </c>
      <c r="FV403" s="242">
        <f t="shared" si="1493"/>
        <v>1</v>
      </c>
      <c r="FW403" s="242">
        <f t="shared" si="1494"/>
        <v>1</v>
      </c>
      <c r="FX403" s="7">
        <f t="shared" si="1495"/>
        <v>1</v>
      </c>
      <c r="FY403" s="242">
        <f t="shared" si="1496"/>
        <v>1</v>
      </c>
      <c r="FZ403" s="7">
        <f>+Data[[#This Row],[¿El agente evita compartir información sensible?56]]</f>
        <v>1</v>
      </c>
      <c r="GA403" s="7">
        <f t="shared" si="1497"/>
        <v>1</v>
      </c>
      <c r="GB403" s="7">
        <f t="shared" si="1498"/>
        <v>0.1</v>
      </c>
      <c r="GC403" s="7">
        <f t="shared" si="1499"/>
        <v>0.3</v>
      </c>
      <c r="GD403" s="234">
        <f t="shared" si="1500"/>
        <v>0</v>
      </c>
      <c r="GE403" s="234">
        <f t="shared" si="1501"/>
        <v>0.3</v>
      </c>
      <c r="GF403" s="7">
        <f t="shared" si="1502"/>
        <v>0.7</v>
      </c>
      <c r="GG403">
        <f>1</f>
        <v>1</v>
      </c>
      <c r="GH403">
        <f t="shared" si="1503"/>
        <v>1</v>
      </c>
      <c r="GI403" t="str">
        <f t="shared" si="1504"/>
        <v/>
      </c>
      <c r="GJ403" t="str">
        <f t="shared" si="1505"/>
        <v/>
      </c>
      <c r="GK403" t="str">
        <f t="shared" si="1506"/>
        <v/>
      </c>
      <c r="GN403" t="str">
        <f t="shared" si="1507"/>
        <v/>
      </c>
      <c r="GO403" t="str">
        <f t="shared" si="1508"/>
        <v/>
      </c>
      <c r="GP403" t="str">
        <f t="shared" si="1509"/>
        <v/>
      </c>
      <c r="GQ403" t="str">
        <f t="shared" si="1510"/>
        <v/>
      </c>
      <c r="GR403" t="str">
        <f t="shared" si="1511"/>
        <v/>
      </c>
      <c r="GS403" t="str">
        <f t="shared" si="1512"/>
        <v/>
      </c>
      <c r="GT403" t="str">
        <f t="shared" si="1513"/>
        <v/>
      </c>
      <c r="GU403" t="e">
        <f>IF(#REF!="No",#REF!,"")</f>
        <v>#REF!</v>
      </c>
      <c r="GV403" t="str">
        <f t="shared" si="1514"/>
        <v/>
      </c>
      <c r="GW403" t="str">
        <f t="shared" si="1515"/>
        <v/>
      </c>
      <c r="GX403" t="str">
        <f t="shared" si="1516"/>
        <v/>
      </c>
      <c r="GY403" t="str">
        <f t="shared" si="1517"/>
        <v/>
      </c>
      <c r="GZ403" t="str">
        <f t="shared" si="1518"/>
        <v/>
      </c>
      <c r="HA403" t="str">
        <f t="shared" si="1519"/>
        <v/>
      </c>
      <c r="HB403" t="str">
        <f t="shared" si="1520"/>
        <v/>
      </c>
      <c r="HC403" t="str">
        <f t="shared" si="1521"/>
        <v/>
      </c>
      <c r="HD403" t="str">
        <f t="shared" si="1522"/>
        <v/>
      </c>
      <c r="HE403" t="str">
        <f t="shared" si="1523"/>
        <v/>
      </c>
      <c r="HF403" t="str">
        <f t="shared" si="1524"/>
        <v/>
      </c>
      <c r="HG403" t="str">
        <f t="shared" si="1525"/>
        <v/>
      </c>
      <c r="HH403" t="str">
        <f t="shared" si="1526"/>
        <v/>
      </c>
      <c r="HI403" t="str">
        <f t="shared" si="1527"/>
        <v/>
      </c>
      <c r="HJ403" t="str">
        <f t="shared" si="1528"/>
        <v/>
      </c>
      <c r="HK403" t="str">
        <f t="shared" si="1529"/>
        <v/>
      </c>
      <c r="HL403" t="str">
        <f t="shared" si="1530"/>
        <v/>
      </c>
      <c r="HM403" t="str">
        <f t="shared" si="1531"/>
        <v/>
      </c>
      <c r="HN403" t="str">
        <f t="shared" si="1532"/>
        <v/>
      </c>
      <c r="HO403" t="str">
        <f t="shared" si="1533"/>
        <v/>
      </c>
      <c r="HP403" t="str">
        <f t="shared" si="1534"/>
        <v/>
      </c>
      <c r="HQ403" t="e">
        <f>IF(#REF!="No",#REF!,"")</f>
        <v>#REF!</v>
      </c>
      <c r="HR403" t="e">
        <f>IF(#REF!="No",#REF!,"")</f>
        <v>#REF!</v>
      </c>
      <c r="HS403" t="str">
        <f t="shared" si="1535"/>
        <v/>
      </c>
      <c r="HT403" t="str">
        <f t="shared" si="1536"/>
        <v xml:space="preserve">¿El agente realiza venta cruzada cuando corresponde? </v>
      </c>
      <c r="HU403" t="str">
        <f t="shared" si="1537"/>
        <v xml:space="preserve">¿El agente indaga o sondea adecuadamente las necesidades del cliente? </v>
      </c>
      <c r="HV403" t="str">
        <f t="shared" si="1538"/>
        <v/>
      </c>
      <c r="HW403" t="str">
        <f t="shared" si="1539"/>
        <v/>
      </c>
      <c r="HX403" t="str">
        <f t="shared" si="1540"/>
        <v/>
      </c>
      <c r="HY403" t="str">
        <f t="shared" si="1541"/>
        <v/>
      </c>
      <c r="HZ403" t="str">
        <f t="shared" si="1542"/>
        <v xml:space="preserve">¿El agente solicita coordenadas cuando es necesario? </v>
      </c>
      <c r="IA403" t="str">
        <f t="shared" si="1543"/>
        <v/>
      </c>
      <c r="IB403" t="str">
        <f t="shared" si="1544"/>
        <v/>
      </c>
      <c r="IC403" t="str">
        <f t="shared" si="1545"/>
        <v/>
      </c>
      <c r="ID403" t="str">
        <f t="shared" si="1546"/>
        <v/>
      </c>
      <c r="IE403" t="str">
        <f t="shared" si="1547"/>
        <v/>
      </c>
      <c r="IF403" t="str">
        <f t="shared" si="1548"/>
        <v/>
      </c>
      <c r="IG403" t="str">
        <f t="shared" si="1549"/>
        <v/>
      </c>
      <c r="IH403" t="str">
        <f>A403&amp;" "&amp;F403&amp;" "&amp;Data[[#This Row],[mes]]</f>
        <v>Ronaldo Jahir Rivera Madrid Outbound jul-26</v>
      </c>
      <c r="II403">
        <f>COUNTIF($IH402:$IH819,IH403)</f>
        <v>1</v>
      </c>
      <c r="IJ403">
        <f t="shared" si="1550"/>
        <v>1</v>
      </c>
      <c r="IK403">
        <f>IF(Data[[#This Row],[Muestra Critica]]&gt;0,Data[[#This Row],[Muestra Critica]],"")</f>
        <v>1</v>
      </c>
      <c r="IL403">
        <f>IF(IK403="","",COUNTIF($IK$3:$IK819,IK403))</f>
        <v>397</v>
      </c>
      <c r="IM403">
        <f t="shared" si="1551"/>
        <v>0</v>
      </c>
      <c r="IN403" t="str">
        <f t="shared" si="1552"/>
        <v>jul-26</v>
      </c>
      <c r="IS403" t="str">
        <f ca="1">IFERROR(_xlfn.XLOOKUP(A:A,HC!B:B,HC!E:E,,0),0)</f>
        <v>&gt; 60 dias</v>
      </c>
    </row>
    <row r="404" spans="1:253" ht="15.5">
      <c r="A404" s="235" t="s">
        <v>352</v>
      </c>
      <c r="B404" s="235">
        <v>66858404</v>
      </c>
      <c r="C404" s="236">
        <v>46209</v>
      </c>
      <c r="D404" s="235" t="s">
        <v>449</v>
      </c>
      <c r="E404" s="205" t="s">
        <v>431</v>
      </c>
      <c r="F404" s="235" t="s">
        <v>32</v>
      </c>
      <c r="G404" s="235" t="s">
        <v>436</v>
      </c>
      <c r="H404" s="235" t="s">
        <v>530</v>
      </c>
      <c r="I404" s="237" t="s">
        <v>446</v>
      </c>
      <c r="J404" s="78" t="s">
        <v>33</v>
      </c>
      <c r="K404" s="78" t="s">
        <v>33</v>
      </c>
      <c r="L404" s="78" t="s">
        <v>33</v>
      </c>
      <c r="M404" s="78" t="s">
        <v>33</v>
      </c>
      <c r="N404" s="78" t="s">
        <v>33</v>
      </c>
      <c r="O404" s="78" t="s">
        <v>33</v>
      </c>
      <c r="P404" s="78" t="s">
        <v>33</v>
      </c>
      <c r="Q404" s="78" t="s">
        <v>33</v>
      </c>
      <c r="R404" s="78" t="s">
        <v>33</v>
      </c>
      <c r="S404" s="78" t="s">
        <v>33</v>
      </c>
      <c r="T404" s="78" t="s">
        <v>33</v>
      </c>
      <c r="U404" s="78" t="s">
        <v>33</v>
      </c>
      <c r="V404" s="78" t="s">
        <v>33</v>
      </c>
      <c r="W404" s="78" t="s">
        <v>33</v>
      </c>
      <c r="X404" s="78" t="s">
        <v>33</v>
      </c>
      <c r="Y404" t="s">
        <v>33</v>
      </c>
      <c r="Z404" t="s">
        <v>33</v>
      </c>
      <c r="AA404" t="s">
        <v>33</v>
      </c>
      <c r="AB404" t="s">
        <v>33</v>
      </c>
      <c r="AC404" t="s">
        <v>33</v>
      </c>
      <c r="AD404" t="s">
        <v>33</v>
      </c>
      <c r="AE404" t="s">
        <v>33</v>
      </c>
      <c r="AF404" t="s">
        <v>33</v>
      </c>
      <c r="AG404" t="s">
        <v>33</v>
      </c>
      <c r="AH404" t="s">
        <v>33</v>
      </c>
      <c r="AI404" t="s">
        <v>33</v>
      </c>
      <c r="AJ404" t="s">
        <v>33</v>
      </c>
      <c r="AK404" t="s">
        <v>33</v>
      </c>
      <c r="AL404" t="s">
        <v>33</v>
      </c>
      <c r="AM404" t="s">
        <v>33</v>
      </c>
      <c r="AN404" t="s">
        <v>33</v>
      </c>
      <c r="AO404" t="s">
        <v>33</v>
      </c>
      <c r="AP404" t="s">
        <v>33</v>
      </c>
      <c r="AQ404" s="169" t="s">
        <v>33</v>
      </c>
      <c r="AR404" t="s">
        <v>33</v>
      </c>
      <c r="AS404" t="s">
        <v>33</v>
      </c>
      <c r="AT404" t="s">
        <v>33</v>
      </c>
      <c r="AU404" t="s">
        <v>33</v>
      </c>
      <c r="AV404" t="s">
        <v>33</v>
      </c>
      <c r="AW404" t="s">
        <v>33</v>
      </c>
      <c r="AX404" t="s">
        <v>33</v>
      </c>
      <c r="AY404" t="s">
        <v>33</v>
      </c>
      <c r="AZ404" t="s">
        <v>33</v>
      </c>
      <c r="BA404" t="s">
        <v>33</v>
      </c>
      <c r="BB404" t="s">
        <v>33</v>
      </c>
      <c r="BC404" t="s">
        <v>33</v>
      </c>
      <c r="BD404" t="s">
        <v>33</v>
      </c>
      <c r="BE404" t="s">
        <v>33</v>
      </c>
      <c r="BF404" t="s">
        <v>33</v>
      </c>
      <c r="BH404" s="233" t="str">
        <f>Data[[#This Row],[Tipo de Muestra]]</f>
        <v>No Critica</v>
      </c>
      <c r="BK404">
        <f t="shared" si="1386"/>
        <v>1</v>
      </c>
      <c r="BL404">
        <f t="shared" si="1387"/>
        <v>1</v>
      </c>
      <c r="BM404">
        <f t="shared" si="1388"/>
        <v>1</v>
      </c>
      <c r="BN404">
        <f t="shared" si="1389"/>
        <v>1</v>
      </c>
      <c r="BO404">
        <f t="shared" si="1390"/>
        <v>1</v>
      </c>
      <c r="BP404">
        <f t="shared" si="1391"/>
        <v>1</v>
      </c>
      <c r="BQ404">
        <f t="shared" si="1392"/>
        <v>1</v>
      </c>
      <c r="BR404">
        <f t="shared" si="1393"/>
        <v>1</v>
      </c>
      <c r="BS404">
        <f t="shared" si="1394"/>
        <v>1</v>
      </c>
      <c r="BT404">
        <f t="shared" si="1395"/>
        <v>1</v>
      </c>
      <c r="BU404">
        <f t="shared" si="1396"/>
        <v>1</v>
      </c>
      <c r="BV404">
        <f t="shared" si="1397"/>
        <v>1</v>
      </c>
      <c r="BW404">
        <f t="shared" si="1398"/>
        <v>1</v>
      </c>
      <c r="BX404">
        <f t="shared" si="1399"/>
        <v>1</v>
      </c>
      <c r="BY404">
        <f t="shared" si="1400"/>
        <v>1</v>
      </c>
      <c r="BZ404">
        <f t="shared" si="1401"/>
        <v>1</v>
      </c>
      <c r="CA404">
        <f t="shared" si="1402"/>
        <v>1</v>
      </c>
      <c r="CB404">
        <f t="shared" si="1403"/>
        <v>1</v>
      </c>
      <c r="CC404">
        <f t="shared" si="1404"/>
        <v>1</v>
      </c>
      <c r="CD404">
        <f t="shared" si="1405"/>
        <v>1</v>
      </c>
      <c r="CE404">
        <f t="shared" si="1406"/>
        <v>1</v>
      </c>
      <c r="CF404">
        <f t="shared" si="1407"/>
        <v>1</v>
      </c>
      <c r="CG404">
        <f t="shared" si="1408"/>
        <v>1</v>
      </c>
      <c r="CH404">
        <f t="shared" si="1409"/>
        <v>1</v>
      </c>
      <c r="CI404">
        <f t="shared" si="1410"/>
        <v>1</v>
      </c>
      <c r="CJ404">
        <f t="shared" si="1411"/>
        <v>1</v>
      </c>
      <c r="CK404">
        <f t="shared" si="1412"/>
        <v>1</v>
      </c>
      <c r="CL404">
        <f t="shared" si="1413"/>
        <v>1</v>
      </c>
      <c r="CM404">
        <f t="shared" si="1414"/>
        <v>1</v>
      </c>
      <c r="CN404">
        <f t="shared" si="1415"/>
        <v>1</v>
      </c>
      <c r="CO404">
        <f t="shared" si="1416"/>
        <v>1</v>
      </c>
      <c r="CP404">
        <f t="shared" si="1417"/>
        <v>1</v>
      </c>
      <c r="CQ404">
        <f t="shared" si="1418"/>
        <v>1</v>
      </c>
      <c r="CR404">
        <f t="shared" si="1419"/>
        <v>1</v>
      </c>
      <c r="CS404">
        <f t="shared" si="1420"/>
        <v>1</v>
      </c>
      <c r="CT404">
        <f t="shared" si="1421"/>
        <v>1</v>
      </c>
      <c r="CU404">
        <f t="shared" si="1422"/>
        <v>1</v>
      </c>
      <c r="CV404">
        <f t="shared" si="1423"/>
        <v>1</v>
      </c>
      <c r="CW404">
        <f t="shared" si="1424"/>
        <v>1</v>
      </c>
      <c r="CX404">
        <f t="shared" si="1425"/>
        <v>1</v>
      </c>
      <c r="CY404">
        <f t="shared" si="1426"/>
        <v>1</v>
      </c>
      <c r="CZ404">
        <f t="shared" si="1427"/>
        <v>1</v>
      </c>
      <c r="DA404">
        <f t="shared" si="1428"/>
        <v>1</v>
      </c>
      <c r="DB404">
        <f t="shared" si="1429"/>
        <v>1</v>
      </c>
      <c r="DC404">
        <f t="shared" si="1430"/>
        <v>1</v>
      </c>
      <c r="DD404">
        <f t="shared" si="1431"/>
        <v>1</v>
      </c>
      <c r="DE404">
        <f t="shared" si="1432"/>
        <v>1</v>
      </c>
      <c r="DF404">
        <f t="shared" si="1433"/>
        <v>1</v>
      </c>
      <c r="DG404">
        <f t="shared" si="1434"/>
        <v>1</v>
      </c>
      <c r="DH404" s="7">
        <f t="shared" si="1435"/>
        <v>0.15</v>
      </c>
      <c r="DI404" s="7">
        <f t="shared" si="1436"/>
        <v>0.15</v>
      </c>
      <c r="DJ404" s="7">
        <f t="shared" si="1437"/>
        <v>0.15</v>
      </c>
      <c r="DK404" s="7">
        <f t="shared" si="1438"/>
        <v>0.15</v>
      </c>
      <c r="DL404" s="7">
        <f t="shared" si="1439"/>
        <v>0.3</v>
      </c>
      <c r="DM404" s="7">
        <f t="shared" si="1440"/>
        <v>0.3</v>
      </c>
      <c r="DN404" s="7">
        <f t="shared" si="1441"/>
        <v>0.3</v>
      </c>
      <c r="DO404" s="7">
        <f t="shared" si="1442"/>
        <v>0.3</v>
      </c>
      <c r="DP404" s="7">
        <f>IF(MIN(Data[[#This Row],[¿El agente demuestra escucha activa durante la gestión?6]:[¿El agente parafrasea para confirmar entendimiento?9]])=0,0,30%)</f>
        <v>0.3</v>
      </c>
      <c r="DQ404" s="7">
        <f t="shared" si="1443"/>
        <v>0.3</v>
      </c>
      <c r="DR404" s="7">
        <f t="shared" si="1444"/>
        <v>0.3</v>
      </c>
      <c r="DS404" s="7">
        <f t="shared" si="1445"/>
        <v>0.3</v>
      </c>
      <c r="DT404" s="7">
        <f t="shared" si="1446"/>
        <v>0.3</v>
      </c>
      <c r="DU404" s="7">
        <f>IF(MIN(Data[[#This Row],[¿El agente adapta su comunicación al cliente?11]:[¿El agente utiliza el plural corporativo correctamente?14]])=0,0,30%)</f>
        <v>0.3</v>
      </c>
      <c r="DV404" s="7">
        <f t="shared" si="1447"/>
        <v>0.25</v>
      </c>
      <c r="DW404" s="7">
        <f t="shared" si="1448"/>
        <v>0.25</v>
      </c>
      <c r="DX404" s="7">
        <f t="shared" si="1449"/>
        <v>1</v>
      </c>
      <c r="DY404" s="7">
        <f t="shared" si="1450"/>
        <v>1</v>
      </c>
      <c r="DZ404" s="7">
        <f t="shared" si="1451"/>
        <v>1</v>
      </c>
      <c r="EA404" s="7">
        <f t="shared" si="1452"/>
        <v>1</v>
      </c>
      <c r="EB404" s="7">
        <f t="shared" si="1453"/>
        <v>1</v>
      </c>
      <c r="EC404" s="7">
        <f t="shared" si="1454"/>
        <v>1</v>
      </c>
      <c r="ED404" s="7">
        <f t="shared" si="1455"/>
        <v>1</v>
      </c>
      <c r="EE404" s="7">
        <f t="shared" si="1456"/>
        <v>1</v>
      </c>
      <c r="EF404" s="7">
        <f>IF(SUM(Data[[#This Row],[¿El agente presenta correctamente los beneficios del producto?23]:[¿El agente comunica beneficios emocionales al cliente?24]])=200%,100%,0%)</f>
        <v>1</v>
      </c>
      <c r="EG404" s="7">
        <f t="shared" si="1457"/>
        <v>1</v>
      </c>
      <c r="EH404" s="7">
        <f t="shared" si="1458"/>
        <v>1</v>
      </c>
      <c r="EI404" s="7">
        <f t="shared" si="1459"/>
        <v>1</v>
      </c>
      <c r="EJ404" s="7">
        <f t="shared" si="1460"/>
        <v>1</v>
      </c>
      <c r="EK404" s="7">
        <f t="shared" si="1461"/>
        <v>1</v>
      </c>
      <c r="EL404" s="7">
        <f>+Data[[#This Row],[¿El agente explica los términos y condiciones del servicio?28]]</f>
        <v>1</v>
      </c>
      <c r="EM404" s="7">
        <f t="shared" si="1462"/>
        <v>1</v>
      </c>
      <c r="EN404" s="7">
        <f>+Data[[#This Row],[¿El agente identifica correctamente la solicitud del cliente? 2]]</f>
        <v>1</v>
      </c>
      <c r="EO404" s="7">
        <f t="shared" si="1463"/>
        <v>1</v>
      </c>
      <c r="EP404" s="7">
        <f t="shared" si="1464"/>
        <v>1</v>
      </c>
      <c r="EQ404" s="7">
        <f t="shared" si="1465"/>
        <v>1</v>
      </c>
      <c r="ER404" s="7">
        <f t="shared" si="1466"/>
        <v>1</v>
      </c>
      <c r="ES404" s="7">
        <f t="shared" si="1467"/>
        <v>1</v>
      </c>
      <c r="ET404" s="7">
        <f t="shared" si="1468"/>
        <v>1</v>
      </c>
      <c r="EU404" s="7">
        <f t="shared" si="1469"/>
        <v>1</v>
      </c>
      <c r="EV404" s="7">
        <f t="shared" si="1470"/>
        <v>1</v>
      </c>
      <c r="EW404" s="7">
        <f t="shared" si="1471"/>
        <v>1</v>
      </c>
      <c r="EX404" s="7">
        <f t="shared" si="1472"/>
        <v>1</v>
      </c>
      <c r="EY404" s="7">
        <f t="shared" si="1473"/>
        <v>1</v>
      </c>
      <c r="EZ404" s="7">
        <f t="shared" si="1474"/>
        <v>1</v>
      </c>
      <c r="FA404" s="7">
        <f t="shared" si="1475"/>
        <v>1</v>
      </c>
      <c r="FB404" s="7">
        <f t="shared" si="1476"/>
        <v>1</v>
      </c>
      <c r="FC404" s="7">
        <f t="shared" si="1477"/>
        <v>1</v>
      </c>
      <c r="FD404" s="7">
        <f t="shared" si="1478"/>
        <v>1</v>
      </c>
      <c r="FE404" s="7">
        <f t="shared" si="1479"/>
        <v>1</v>
      </c>
      <c r="FF404" s="7">
        <f t="shared" si="1480"/>
        <v>1</v>
      </c>
      <c r="FG404" s="7">
        <f t="shared" si="1481"/>
        <v>1</v>
      </c>
      <c r="FH404" s="7">
        <f t="shared" si="1482"/>
        <v>1</v>
      </c>
      <c r="FI404" s="7">
        <f t="shared" si="1483"/>
        <v>1</v>
      </c>
      <c r="FJ404" s="7">
        <f t="shared" si="1484"/>
        <v>1</v>
      </c>
      <c r="FK404" s="7">
        <f t="shared" si="1485"/>
        <v>1</v>
      </c>
      <c r="FL404" s="7">
        <f>+Data[[#This Row],[¿El agente gestiona la oferta según la campaña vigente?48]]</f>
        <v>1</v>
      </c>
      <c r="FM404" s="7">
        <f t="shared" si="1486"/>
        <v>1</v>
      </c>
      <c r="FN404" s="7">
        <f t="shared" si="1487"/>
        <v>1</v>
      </c>
      <c r="FO404" s="7">
        <f t="shared" si="1488"/>
        <v>1</v>
      </c>
      <c r="FP404" s="7">
        <f t="shared" si="1489"/>
        <v>1</v>
      </c>
      <c r="FQ404" s="7">
        <f t="shared" si="1490"/>
        <v>1</v>
      </c>
      <c r="FR404" s="7">
        <f>+Data[[#This Row],[¿El agente registra correctamente todas las interacciones?52]]</f>
        <v>1</v>
      </c>
      <c r="FS404" s="7">
        <f t="shared" si="1491"/>
        <v>1</v>
      </c>
      <c r="FT404" s="7">
        <f t="shared" si="1492"/>
        <v>1</v>
      </c>
      <c r="FU404" s="7">
        <f>+Data[[#This Row],[¿El agente confirma la titularidad del cliente adecuadamente?53]]</f>
        <v>1</v>
      </c>
      <c r="FV404" s="242">
        <f t="shared" si="1493"/>
        <v>1</v>
      </c>
      <c r="FW404" s="242">
        <f t="shared" si="1494"/>
        <v>1</v>
      </c>
      <c r="FX404" s="7">
        <f t="shared" si="1495"/>
        <v>1</v>
      </c>
      <c r="FY404" s="242">
        <f t="shared" si="1496"/>
        <v>1</v>
      </c>
      <c r="FZ404" s="7">
        <f>+Data[[#This Row],[¿El agente evita compartir información sensible?56]]</f>
        <v>1</v>
      </c>
      <c r="GA404" s="7">
        <f t="shared" si="1497"/>
        <v>1</v>
      </c>
      <c r="GB404" s="7">
        <f t="shared" si="1498"/>
        <v>0.1</v>
      </c>
      <c r="GC404" s="7">
        <f t="shared" si="1499"/>
        <v>0.3</v>
      </c>
      <c r="GD404" s="234">
        <f t="shared" si="1500"/>
        <v>0.3</v>
      </c>
      <c r="GE404" s="234">
        <f t="shared" si="1501"/>
        <v>0.3</v>
      </c>
      <c r="GF404" s="7">
        <f t="shared" si="1502"/>
        <v>1</v>
      </c>
      <c r="GG404">
        <f>1</f>
        <v>1</v>
      </c>
      <c r="GH404">
        <f t="shared" si="1503"/>
        <v>0</v>
      </c>
      <c r="GI404" t="str">
        <f t="shared" si="1504"/>
        <v/>
      </c>
      <c r="GJ404" t="str">
        <f t="shared" si="1505"/>
        <v/>
      </c>
      <c r="GK404" t="str">
        <f t="shared" si="1506"/>
        <v/>
      </c>
      <c r="GN404" t="str">
        <f t="shared" si="1507"/>
        <v/>
      </c>
      <c r="GO404" t="str">
        <f t="shared" si="1508"/>
        <v/>
      </c>
      <c r="GP404" t="str">
        <f t="shared" si="1509"/>
        <v/>
      </c>
      <c r="GQ404" t="str">
        <f t="shared" si="1510"/>
        <v/>
      </c>
      <c r="GR404" t="str">
        <f t="shared" si="1511"/>
        <v/>
      </c>
      <c r="GS404" t="str">
        <f t="shared" si="1512"/>
        <v/>
      </c>
      <c r="GT404" t="str">
        <f t="shared" si="1513"/>
        <v/>
      </c>
      <c r="GU404" t="e">
        <f>IF(#REF!="No",#REF!,"")</f>
        <v>#REF!</v>
      </c>
      <c r="GV404" t="str">
        <f t="shared" si="1514"/>
        <v/>
      </c>
      <c r="GW404" t="str">
        <f t="shared" si="1515"/>
        <v/>
      </c>
      <c r="GX404" t="str">
        <f t="shared" si="1516"/>
        <v/>
      </c>
      <c r="GY404" t="str">
        <f t="shared" si="1517"/>
        <v/>
      </c>
      <c r="GZ404" t="str">
        <f t="shared" si="1518"/>
        <v/>
      </c>
      <c r="HA404" t="str">
        <f t="shared" si="1519"/>
        <v/>
      </c>
      <c r="HB404" t="str">
        <f t="shared" si="1520"/>
        <v/>
      </c>
      <c r="HC404" t="str">
        <f t="shared" si="1521"/>
        <v/>
      </c>
      <c r="HD404" t="str">
        <f t="shared" si="1522"/>
        <v/>
      </c>
      <c r="HE404" t="str">
        <f t="shared" si="1523"/>
        <v/>
      </c>
      <c r="HF404" t="str">
        <f t="shared" si="1524"/>
        <v/>
      </c>
      <c r="HG404" t="str">
        <f t="shared" si="1525"/>
        <v/>
      </c>
      <c r="HH404" t="str">
        <f t="shared" si="1526"/>
        <v/>
      </c>
      <c r="HI404" t="str">
        <f t="shared" si="1527"/>
        <v/>
      </c>
      <c r="HJ404" t="str">
        <f t="shared" si="1528"/>
        <v/>
      </c>
      <c r="HK404" t="str">
        <f t="shared" si="1529"/>
        <v/>
      </c>
      <c r="HL404" t="str">
        <f t="shared" si="1530"/>
        <v/>
      </c>
      <c r="HM404" t="str">
        <f t="shared" si="1531"/>
        <v/>
      </c>
      <c r="HN404" t="str">
        <f t="shared" si="1532"/>
        <v/>
      </c>
      <c r="HO404" t="str">
        <f t="shared" si="1533"/>
        <v/>
      </c>
      <c r="HP404" t="str">
        <f t="shared" si="1534"/>
        <v/>
      </c>
      <c r="HQ404" t="e">
        <f>IF(#REF!="No",#REF!,"")</f>
        <v>#REF!</v>
      </c>
      <c r="HR404" t="e">
        <f>IF(#REF!="No",#REF!,"")</f>
        <v>#REF!</v>
      </c>
      <c r="HS404" t="str">
        <f t="shared" si="1535"/>
        <v/>
      </c>
      <c r="HT404" t="str">
        <f t="shared" si="1536"/>
        <v/>
      </c>
      <c r="HU404" t="str">
        <f t="shared" si="1537"/>
        <v/>
      </c>
      <c r="HV404" t="str">
        <f t="shared" si="1538"/>
        <v/>
      </c>
      <c r="HW404" t="str">
        <f t="shared" si="1539"/>
        <v/>
      </c>
      <c r="HX404" t="str">
        <f t="shared" si="1540"/>
        <v/>
      </c>
      <c r="HY404" t="str">
        <f t="shared" si="1541"/>
        <v/>
      </c>
      <c r="HZ404" t="str">
        <f t="shared" si="1542"/>
        <v/>
      </c>
      <c r="IA404" t="str">
        <f t="shared" si="1543"/>
        <v/>
      </c>
      <c r="IB404" t="str">
        <f t="shared" si="1544"/>
        <v/>
      </c>
      <c r="IC404" t="str">
        <f t="shared" si="1545"/>
        <v/>
      </c>
      <c r="ID404" t="str">
        <f t="shared" si="1546"/>
        <v/>
      </c>
      <c r="IE404" t="str">
        <f t="shared" si="1547"/>
        <v/>
      </c>
      <c r="IF404" t="str">
        <f t="shared" si="1548"/>
        <v/>
      </c>
      <c r="IG404" t="str">
        <f t="shared" si="1549"/>
        <v/>
      </c>
      <c r="IH404" t="str">
        <f>A404&amp;" "&amp;F404&amp;" "&amp;Data[[#This Row],[mes]]</f>
        <v>Alma Rosa Delgado Garcia Outbound jul-26</v>
      </c>
      <c r="II404">
        <f>COUNTIF($IH403:$IH820,IH404)</f>
        <v>1</v>
      </c>
      <c r="IJ404">
        <f t="shared" si="1550"/>
        <v>1</v>
      </c>
      <c r="IK404" t="str">
        <f>IF(Data[[#This Row],[Muestra Critica]]&gt;0,Data[[#This Row],[Muestra Critica]],"")</f>
        <v/>
      </c>
      <c r="IL404" t="str">
        <f>IF(IK404="","",COUNTIF($IK$3:$IK820,IK404))</f>
        <v/>
      </c>
      <c r="IM404">
        <f t="shared" si="1551"/>
        <v>0</v>
      </c>
      <c r="IN404" t="str">
        <f t="shared" si="1552"/>
        <v>jul-26</v>
      </c>
      <c r="IS404" t="str">
        <f ca="1">IFERROR(_xlfn.XLOOKUP(A:A,HC!B:B,HC!E:E,,0),0)</f>
        <v>&gt; 60 dias</v>
      </c>
    </row>
    <row r="405" spans="1:253" ht="15.5">
      <c r="A405" s="235" t="s">
        <v>359</v>
      </c>
      <c r="B405" s="235">
        <v>67570753</v>
      </c>
      <c r="C405" s="236">
        <v>46209</v>
      </c>
      <c r="D405" s="235" t="s">
        <v>449</v>
      </c>
      <c r="E405" s="205" t="s">
        <v>431</v>
      </c>
      <c r="F405" s="235" t="s">
        <v>32</v>
      </c>
      <c r="G405" s="235" t="s">
        <v>436</v>
      </c>
      <c r="H405" s="235" t="s">
        <v>530</v>
      </c>
      <c r="I405" s="237" t="s">
        <v>447</v>
      </c>
      <c r="J405" s="78" t="s">
        <v>33</v>
      </c>
      <c r="K405" s="78" t="s">
        <v>33</v>
      </c>
      <c r="L405" s="78" t="s">
        <v>33</v>
      </c>
      <c r="M405" s="78" t="s">
        <v>33</v>
      </c>
      <c r="N405" s="78" t="s">
        <v>33</v>
      </c>
      <c r="O405" s="78" t="s">
        <v>33</v>
      </c>
      <c r="P405" s="78" t="s">
        <v>33</v>
      </c>
      <c r="Q405" s="78" t="s">
        <v>33</v>
      </c>
      <c r="R405" s="78" t="s">
        <v>33</v>
      </c>
      <c r="S405" s="78" t="s">
        <v>33</v>
      </c>
      <c r="T405" s="78" t="s">
        <v>33</v>
      </c>
      <c r="U405" s="78" t="s">
        <v>33</v>
      </c>
      <c r="V405" s="78" t="s">
        <v>33</v>
      </c>
      <c r="W405" s="78" t="s">
        <v>33</v>
      </c>
      <c r="X405" s="78" t="s">
        <v>33</v>
      </c>
      <c r="Y405" t="s">
        <v>33</v>
      </c>
      <c r="Z405" t="s">
        <v>33</v>
      </c>
      <c r="AA405" t="s">
        <v>33</v>
      </c>
      <c r="AB405" t="s">
        <v>33</v>
      </c>
      <c r="AC405" t="s">
        <v>33</v>
      </c>
      <c r="AD405" t="s">
        <v>33</v>
      </c>
      <c r="AE405" t="s">
        <v>33</v>
      </c>
      <c r="AF405" t="s">
        <v>33</v>
      </c>
      <c r="AG405" t="s">
        <v>33</v>
      </c>
      <c r="AH405" t="s">
        <v>33</v>
      </c>
      <c r="AI405" t="s">
        <v>33</v>
      </c>
      <c r="AJ405" t="s">
        <v>33</v>
      </c>
      <c r="AK405" t="s">
        <v>33</v>
      </c>
      <c r="AL405" t="s">
        <v>33</v>
      </c>
      <c r="AM405" t="s">
        <v>33</v>
      </c>
      <c r="AN405" t="s">
        <v>33</v>
      </c>
      <c r="AO405" t="s">
        <v>33</v>
      </c>
      <c r="AP405" t="s">
        <v>33</v>
      </c>
      <c r="AQ405" s="169" t="s">
        <v>33</v>
      </c>
      <c r="AR405" t="s">
        <v>34</v>
      </c>
      <c r="AS405" t="s">
        <v>34</v>
      </c>
      <c r="AT405" t="s">
        <v>33</v>
      </c>
      <c r="AU405" t="s">
        <v>33</v>
      </c>
      <c r="AV405" t="s">
        <v>33</v>
      </c>
      <c r="AW405" t="s">
        <v>33</v>
      </c>
      <c r="AX405" t="s">
        <v>33</v>
      </c>
      <c r="AY405" t="s">
        <v>33</v>
      </c>
      <c r="AZ405" t="s">
        <v>33</v>
      </c>
      <c r="BA405" t="s">
        <v>33</v>
      </c>
      <c r="BB405" t="s">
        <v>33</v>
      </c>
      <c r="BC405" t="s">
        <v>33</v>
      </c>
      <c r="BD405" t="s">
        <v>33</v>
      </c>
      <c r="BE405" t="s">
        <v>33</v>
      </c>
      <c r="BF405" t="s">
        <v>33</v>
      </c>
      <c r="BH405" s="233" t="str">
        <f>Data[[#This Row],[Tipo de Muestra]]</f>
        <v>Critica</v>
      </c>
      <c r="BK405">
        <f t="shared" si="1386"/>
        <v>1</v>
      </c>
      <c r="BL405">
        <f t="shared" si="1387"/>
        <v>1</v>
      </c>
      <c r="BM405">
        <f t="shared" si="1388"/>
        <v>1</v>
      </c>
      <c r="BN405">
        <f t="shared" si="1389"/>
        <v>1</v>
      </c>
      <c r="BO405">
        <f t="shared" si="1390"/>
        <v>1</v>
      </c>
      <c r="BP405">
        <f t="shared" si="1391"/>
        <v>1</v>
      </c>
      <c r="BQ405">
        <f t="shared" si="1392"/>
        <v>1</v>
      </c>
      <c r="BR405">
        <f t="shared" si="1393"/>
        <v>1</v>
      </c>
      <c r="BS405">
        <f t="shared" si="1394"/>
        <v>1</v>
      </c>
      <c r="BT405">
        <f t="shared" si="1395"/>
        <v>1</v>
      </c>
      <c r="BU405">
        <f t="shared" si="1396"/>
        <v>1</v>
      </c>
      <c r="BV405">
        <f t="shared" si="1397"/>
        <v>1</v>
      </c>
      <c r="BW405">
        <f t="shared" si="1398"/>
        <v>1</v>
      </c>
      <c r="BX405">
        <f t="shared" si="1399"/>
        <v>1</v>
      </c>
      <c r="BY405">
        <f t="shared" si="1400"/>
        <v>1</v>
      </c>
      <c r="BZ405">
        <f t="shared" si="1401"/>
        <v>1</v>
      </c>
      <c r="CA405">
        <f t="shared" si="1402"/>
        <v>1</v>
      </c>
      <c r="CB405">
        <f t="shared" si="1403"/>
        <v>1</v>
      </c>
      <c r="CC405">
        <f t="shared" si="1404"/>
        <v>1</v>
      </c>
      <c r="CD405">
        <f t="shared" si="1405"/>
        <v>1</v>
      </c>
      <c r="CE405">
        <f t="shared" si="1406"/>
        <v>1</v>
      </c>
      <c r="CF405">
        <f t="shared" si="1407"/>
        <v>1</v>
      </c>
      <c r="CG405">
        <f t="shared" si="1408"/>
        <v>1</v>
      </c>
      <c r="CH405">
        <f t="shared" si="1409"/>
        <v>1</v>
      </c>
      <c r="CI405">
        <f t="shared" si="1410"/>
        <v>1</v>
      </c>
      <c r="CJ405">
        <f t="shared" si="1411"/>
        <v>1</v>
      </c>
      <c r="CK405">
        <f t="shared" si="1412"/>
        <v>1</v>
      </c>
      <c r="CL405">
        <f t="shared" si="1413"/>
        <v>1</v>
      </c>
      <c r="CM405">
        <f t="shared" si="1414"/>
        <v>1</v>
      </c>
      <c r="CN405">
        <f t="shared" si="1415"/>
        <v>1</v>
      </c>
      <c r="CO405">
        <f t="shared" si="1416"/>
        <v>1</v>
      </c>
      <c r="CP405">
        <f t="shared" si="1417"/>
        <v>1</v>
      </c>
      <c r="CQ405">
        <f t="shared" si="1418"/>
        <v>1</v>
      </c>
      <c r="CR405">
        <f t="shared" si="1419"/>
        <v>0</v>
      </c>
      <c r="CS405">
        <f t="shared" si="1420"/>
        <v>0</v>
      </c>
      <c r="CT405">
        <f t="shared" si="1421"/>
        <v>1</v>
      </c>
      <c r="CU405">
        <f t="shared" si="1422"/>
        <v>1</v>
      </c>
      <c r="CV405">
        <f t="shared" si="1423"/>
        <v>1</v>
      </c>
      <c r="CW405">
        <f t="shared" si="1424"/>
        <v>1</v>
      </c>
      <c r="CX405">
        <f t="shared" si="1425"/>
        <v>1</v>
      </c>
      <c r="CY405">
        <f t="shared" si="1426"/>
        <v>1</v>
      </c>
      <c r="CZ405">
        <f t="shared" si="1427"/>
        <v>1</v>
      </c>
      <c r="DA405">
        <f t="shared" si="1428"/>
        <v>1</v>
      </c>
      <c r="DB405">
        <f t="shared" si="1429"/>
        <v>1</v>
      </c>
      <c r="DC405">
        <f t="shared" si="1430"/>
        <v>1</v>
      </c>
      <c r="DD405">
        <f t="shared" si="1431"/>
        <v>1</v>
      </c>
      <c r="DE405">
        <f t="shared" si="1432"/>
        <v>1</v>
      </c>
      <c r="DF405">
        <f t="shared" si="1433"/>
        <v>1</v>
      </c>
      <c r="DG405">
        <f t="shared" si="1434"/>
        <v>1</v>
      </c>
      <c r="DH405" s="7">
        <f t="shared" si="1435"/>
        <v>0.15</v>
      </c>
      <c r="DI405" s="7">
        <f t="shared" si="1436"/>
        <v>0.15</v>
      </c>
      <c r="DJ405" s="7">
        <f t="shared" si="1437"/>
        <v>0.15</v>
      </c>
      <c r="DK405" s="7">
        <f t="shared" si="1438"/>
        <v>0.15</v>
      </c>
      <c r="DL405" s="7">
        <f t="shared" si="1439"/>
        <v>0.3</v>
      </c>
      <c r="DM405" s="7">
        <f t="shared" si="1440"/>
        <v>0.3</v>
      </c>
      <c r="DN405" s="7">
        <f t="shared" si="1441"/>
        <v>0.3</v>
      </c>
      <c r="DO405" s="7">
        <f t="shared" si="1442"/>
        <v>0.3</v>
      </c>
      <c r="DP405" s="7">
        <f>IF(MIN(Data[[#This Row],[¿El agente demuestra escucha activa durante la gestión?6]:[¿El agente parafrasea para confirmar entendimiento?9]])=0,0,30%)</f>
        <v>0.3</v>
      </c>
      <c r="DQ405" s="7">
        <f t="shared" si="1443"/>
        <v>0.3</v>
      </c>
      <c r="DR405" s="7">
        <f t="shared" si="1444"/>
        <v>0.3</v>
      </c>
      <c r="DS405" s="7">
        <f t="shared" si="1445"/>
        <v>0.3</v>
      </c>
      <c r="DT405" s="7">
        <f t="shared" si="1446"/>
        <v>0.3</v>
      </c>
      <c r="DU405" s="7">
        <f>IF(MIN(Data[[#This Row],[¿El agente adapta su comunicación al cliente?11]:[¿El agente utiliza el plural corporativo correctamente?14]])=0,0,30%)</f>
        <v>0.3</v>
      </c>
      <c r="DV405" s="7">
        <f t="shared" si="1447"/>
        <v>0.25</v>
      </c>
      <c r="DW405" s="7">
        <f t="shared" si="1448"/>
        <v>0.25</v>
      </c>
      <c r="DX405" s="7">
        <f t="shared" si="1449"/>
        <v>1</v>
      </c>
      <c r="DY405" s="7">
        <f t="shared" si="1450"/>
        <v>1</v>
      </c>
      <c r="DZ405" s="7">
        <f t="shared" si="1451"/>
        <v>1</v>
      </c>
      <c r="EA405" s="7">
        <f t="shared" si="1452"/>
        <v>1</v>
      </c>
      <c r="EB405" s="7">
        <f t="shared" si="1453"/>
        <v>1</v>
      </c>
      <c r="EC405" s="7">
        <f t="shared" si="1454"/>
        <v>1</v>
      </c>
      <c r="ED405" s="7">
        <f t="shared" si="1455"/>
        <v>1</v>
      </c>
      <c r="EE405" s="7">
        <f t="shared" si="1456"/>
        <v>1</v>
      </c>
      <c r="EF405" s="7">
        <f>IF(SUM(Data[[#This Row],[¿El agente presenta correctamente los beneficios del producto?23]:[¿El agente comunica beneficios emocionales al cliente?24]])=200%,100%,0%)</f>
        <v>1</v>
      </c>
      <c r="EG405" s="7">
        <f t="shared" si="1457"/>
        <v>1</v>
      </c>
      <c r="EH405" s="7">
        <f t="shared" si="1458"/>
        <v>1</v>
      </c>
      <c r="EI405" s="7">
        <f t="shared" si="1459"/>
        <v>1</v>
      </c>
      <c r="EJ405" s="7">
        <f t="shared" si="1460"/>
        <v>1</v>
      </c>
      <c r="EK405" s="7">
        <f t="shared" si="1461"/>
        <v>1</v>
      </c>
      <c r="EL405" s="7">
        <f>+Data[[#This Row],[¿El agente explica los términos y condiciones del servicio?28]]</f>
        <v>1</v>
      </c>
      <c r="EM405" s="7">
        <f t="shared" si="1462"/>
        <v>1</v>
      </c>
      <c r="EN405" s="7">
        <f>+Data[[#This Row],[¿El agente identifica correctamente la solicitud del cliente? 2]]</f>
        <v>1</v>
      </c>
      <c r="EO405" s="7">
        <f t="shared" si="1463"/>
        <v>1</v>
      </c>
      <c r="EP405" s="7">
        <f t="shared" si="1464"/>
        <v>1</v>
      </c>
      <c r="EQ405" s="7">
        <f t="shared" si="1465"/>
        <v>1</v>
      </c>
      <c r="ER405" s="7">
        <f t="shared" si="1466"/>
        <v>1</v>
      </c>
      <c r="ES405" s="7">
        <f t="shared" si="1467"/>
        <v>1</v>
      </c>
      <c r="ET405" s="7">
        <f t="shared" si="1468"/>
        <v>1</v>
      </c>
      <c r="EU405" s="7">
        <f t="shared" si="1469"/>
        <v>1</v>
      </c>
      <c r="EV405" s="7">
        <f t="shared" si="1470"/>
        <v>1</v>
      </c>
      <c r="EW405" s="7">
        <f t="shared" si="1471"/>
        <v>1</v>
      </c>
      <c r="EX405" s="7">
        <f t="shared" si="1472"/>
        <v>1</v>
      </c>
      <c r="EY405" s="7">
        <f t="shared" si="1473"/>
        <v>1</v>
      </c>
      <c r="EZ405" s="7">
        <f t="shared" si="1474"/>
        <v>1</v>
      </c>
      <c r="FA405" s="7">
        <f t="shared" si="1475"/>
        <v>0</v>
      </c>
      <c r="FB405" s="7">
        <f t="shared" si="1476"/>
        <v>0</v>
      </c>
      <c r="FC405" s="7">
        <f t="shared" si="1477"/>
        <v>0</v>
      </c>
      <c r="FD405" s="7">
        <f t="shared" si="1478"/>
        <v>0</v>
      </c>
      <c r="FE405" s="7">
        <f t="shared" si="1479"/>
        <v>0</v>
      </c>
      <c r="FF405" s="7">
        <f t="shared" si="1480"/>
        <v>1</v>
      </c>
      <c r="FG405" s="7">
        <f t="shared" si="1481"/>
        <v>1</v>
      </c>
      <c r="FH405" s="7">
        <f t="shared" si="1482"/>
        <v>1</v>
      </c>
      <c r="FI405" s="7">
        <f t="shared" si="1483"/>
        <v>1</v>
      </c>
      <c r="FJ405" s="7">
        <f t="shared" si="1484"/>
        <v>0</v>
      </c>
      <c r="FK405" s="7">
        <f t="shared" si="1485"/>
        <v>1</v>
      </c>
      <c r="FL405" s="7">
        <f>+Data[[#This Row],[¿El agente gestiona la oferta según la campaña vigente?48]]</f>
        <v>1</v>
      </c>
      <c r="FM405" s="7">
        <f t="shared" si="1486"/>
        <v>1</v>
      </c>
      <c r="FN405" s="7">
        <f t="shared" si="1487"/>
        <v>1</v>
      </c>
      <c r="FO405" s="7">
        <f t="shared" si="1488"/>
        <v>1</v>
      </c>
      <c r="FP405" s="7">
        <f t="shared" si="1489"/>
        <v>1</v>
      </c>
      <c r="FQ405" s="7">
        <f t="shared" si="1490"/>
        <v>1</v>
      </c>
      <c r="FR405" s="7">
        <f>+Data[[#This Row],[¿El agente registra correctamente todas las interacciones?52]]</f>
        <v>1</v>
      </c>
      <c r="FS405" s="7">
        <f t="shared" si="1491"/>
        <v>0</v>
      </c>
      <c r="FT405" s="7">
        <f t="shared" si="1492"/>
        <v>1</v>
      </c>
      <c r="FU405" s="7">
        <f>+Data[[#This Row],[¿El agente confirma la titularidad del cliente adecuadamente?53]]</f>
        <v>1</v>
      </c>
      <c r="FV405" s="242">
        <f t="shared" si="1493"/>
        <v>1</v>
      </c>
      <c r="FW405" s="242">
        <f t="shared" si="1494"/>
        <v>1</v>
      </c>
      <c r="FX405" s="7">
        <f t="shared" si="1495"/>
        <v>1</v>
      </c>
      <c r="FY405" s="242">
        <f t="shared" si="1496"/>
        <v>1</v>
      </c>
      <c r="FZ405" s="7">
        <f>+Data[[#This Row],[¿El agente evita compartir información sensible?56]]</f>
        <v>1</v>
      </c>
      <c r="GA405" s="7">
        <f t="shared" si="1497"/>
        <v>1</v>
      </c>
      <c r="GB405" s="7">
        <f t="shared" si="1498"/>
        <v>0.1</v>
      </c>
      <c r="GC405" s="7">
        <f t="shared" si="1499"/>
        <v>0</v>
      </c>
      <c r="GD405" s="234">
        <f t="shared" si="1500"/>
        <v>0</v>
      </c>
      <c r="GE405" s="234">
        <f t="shared" si="1501"/>
        <v>0.3</v>
      </c>
      <c r="GF405" s="7">
        <f t="shared" si="1502"/>
        <v>0.4</v>
      </c>
      <c r="GG405">
        <f>1</f>
        <v>1</v>
      </c>
      <c r="GH405">
        <f t="shared" si="1503"/>
        <v>1</v>
      </c>
      <c r="GI405" t="str">
        <f t="shared" si="1504"/>
        <v/>
      </c>
      <c r="GJ405" t="str">
        <f t="shared" si="1505"/>
        <v/>
      </c>
      <c r="GK405" t="str">
        <f t="shared" si="1506"/>
        <v/>
      </c>
      <c r="GN405" t="str">
        <f t="shared" si="1507"/>
        <v/>
      </c>
      <c r="GO405" t="str">
        <f t="shared" si="1508"/>
        <v/>
      </c>
      <c r="GP405" t="str">
        <f t="shared" si="1509"/>
        <v/>
      </c>
      <c r="GQ405" t="str">
        <f t="shared" si="1510"/>
        <v/>
      </c>
      <c r="GR405" t="str">
        <f t="shared" si="1511"/>
        <v/>
      </c>
      <c r="GS405" t="str">
        <f t="shared" si="1512"/>
        <v/>
      </c>
      <c r="GT405" t="str">
        <f t="shared" si="1513"/>
        <v/>
      </c>
      <c r="GU405" t="e">
        <f>IF(#REF!="No",#REF!,"")</f>
        <v>#REF!</v>
      </c>
      <c r="GV405" t="str">
        <f t="shared" si="1514"/>
        <v/>
      </c>
      <c r="GW405" t="str">
        <f t="shared" si="1515"/>
        <v/>
      </c>
      <c r="GX405" t="str">
        <f t="shared" si="1516"/>
        <v/>
      </c>
      <c r="GY405" t="str">
        <f t="shared" si="1517"/>
        <v/>
      </c>
      <c r="GZ405" t="str">
        <f t="shared" si="1518"/>
        <v/>
      </c>
      <c r="HA405" t="str">
        <f t="shared" si="1519"/>
        <v/>
      </c>
      <c r="HB405" t="str">
        <f t="shared" si="1520"/>
        <v/>
      </c>
      <c r="HC405" t="str">
        <f t="shared" si="1521"/>
        <v/>
      </c>
      <c r="HD405" t="str">
        <f t="shared" si="1522"/>
        <v/>
      </c>
      <c r="HE405" t="str">
        <f t="shared" si="1523"/>
        <v/>
      </c>
      <c r="HF405" t="str">
        <f t="shared" si="1524"/>
        <v/>
      </c>
      <c r="HG405" t="str">
        <f t="shared" si="1525"/>
        <v/>
      </c>
      <c r="HH405" t="str">
        <f t="shared" si="1526"/>
        <v/>
      </c>
      <c r="HI405" t="str">
        <f t="shared" si="1527"/>
        <v/>
      </c>
      <c r="HJ405" t="str">
        <f t="shared" si="1528"/>
        <v/>
      </c>
      <c r="HK405" t="str">
        <f t="shared" si="1529"/>
        <v/>
      </c>
      <c r="HL405" t="str">
        <f t="shared" si="1530"/>
        <v/>
      </c>
      <c r="HM405" t="str">
        <f t="shared" si="1531"/>
        <v/>
      </c>
      <c r="HN405" t="str">
        <f t="shared" si="1532"/>
        <v/>
      </c>
      <c r="HO405" t="str">
        <f t="shared" si="1533"/>
        <v/>
      </c>
      <c r="HP405" t="str">
        <f t="shared" si="1534"/>
        <v/>
      </c>
      <c r="HQ405" t="e">
        <f>IF(#REF!="No",#REF!,"")</f>
        <v>#REF!</v>
      </c>
      <c r="HR405" t="e">
        <f>IF(#REF!="No",#REF!,"")</f>
        <v>#REF!</v>
      </c>
      <c r="HS405" t="str">
        <f t="shared" si="1535"/>
        <v xml:space="preserve">¿El agente ofrece adecuadamente un producto adicional? </v>
      </c>
      <c r="HT405" t="str">
        <f t="shared" si="1536"/>
        <v xml:space="preserve">¿El agente realiza venta cruzada cuando corresponde? </v>
      </c>
      <c r="HU405" t="str">
        <f t="shared" si="1537"/>
        <v/>
      </c>
      <c r="HV405" t="str">
        <f t="shared" si="1538"/>
        <v/>
      </c>
      <c r="HW405" t="str">
        <f t="shared" si="1539"/>
        <v/>
      </c>
      <c r="HX405" t="str">
        <f t="shared" si="1540"/>
        <v/>
      </c>
      <c r="HY405" t="str">
        <f t="shared" si="1541"/>
        <v/>
      </c>
      <c r="HZ405" t="str">
        <f t="shared" si="1542"/>
        <v/>
      </c>
      <c r="IA405" t="str">
        <f t="shared" si="1543"/>
        <v/>
      </c>
      <c r="IB405" t="str">
        <f t="shared" si="1544"/>
        <v/>
      </c>
      <c r="IC405" t="str">
        <f t="shared" si="1545"/>
        <v/>
      </c>
      <c r="ID405" t="str">
        <f t="shared" si="1546"/>
        <v/>
      </c>
      <c r="IE405" t="str">
        <f t="shared" si="1547"/>
        <v/>
      </c>
      <c r="IF405" t="str">
        <f t="shared" si="1548"/>
        <v/>
      </c>
      <c r="IG405" t="str">
        <f t="shared" si="1549"/>
        <v/>
      </c>
      <c r="IH405" t="str">
        <f>A405&amp;" "&amp;F405&amp;" "&amp;Data[[#This Row],[mes]]</f>
        <v>Kevin Ameth Torres Banda Outbound jul-26</v>
      </c>
      <c r="II405">
        <f>COUNTIF($IH404:$IH821,IH405)</f>
        <v>1</v>
      </c>
      <c r="IJ405">
        <f t="shared" si="1550"/>
        <v>1</v>
      </c>
      <c r="IK405">
        <f>IF(Data[[#This Row],[Muestra Critica]]&gt;0,Data[[#This Row],[Muestra Critica]],"")</f>
        <v>1</v>
      </c>
      <c r="IL405">
        <f>IF(IK405="","",COUNTIF($IK$3:$IK821,IK405))</f>
        <v>397</v>
      </c>
      <c r="IM405">
        <f t="shared" si="1551"/>
        <v>0</v>
      </c>
      <c r="IN405" t="str">
        <f t="shared" si="1552"/>
        <v>jul-26</v>
      </c>
      <c r="IS405" t="str">
        <f ca="1">IFERROR(_xlfn.XLOOKUP(A:A,HC!B:B,HC!E:E,,0),0)</f>
        <v>&gt; 60 dias</v>
      </c>
    </row>
    <row r="406" spans="1:253" ht="15.5">
      <c r="A406" s="235" t="s">
        <v>360</v>
      </c>
      <c r="B406" s="235">
        <v>68297163</v>
      </c>
      <c r="C406" s="236">
        <v>46209</v>
      </c>
      <c r="D406" s="235" t="s">
        <v>449</v>
      </c>
      <c r="E406" s="205" t="s">
        <v>431</v>
      </c>
      <c r="F406" s="235" t="s">
        <v>32</v>
      </c>
      <c r="G406" s="235" t="s">
        <v>436</v>
      </c>
      <c r="H406" s="235" t="s">
        <v>530</v>
      </c>
      <c r="I406" s="237" t="s">
        <v>447</v>
      </c>
      <c r="J406" s="78" t="s">
        <v>33</v>
      </c>
      <c r="K406" s="78" t="s">
        <v>33</v>
      </c>
      <c r="L406" s="78" t="s">
        <v>33</v>
      </c>
      <c r="M406" s="78" t="s">
        <v>33</v>
      </c>
      <c r="N406" s="78" t="s">
        <v>33</v>
      </c>
      <c r="O406" s="78" t="s">
        <v>33</v>
      </c>
      <c r="P406" s="78" t="s">
        <v>33</v>
      </c>
      <c r="Q406" s="78" t="s">
        <v>33</v>
      </c>
      <c r="R406" s="78" t="s">
        <v>33</v>
      </c>
      <c r="S406" s="78" t="s">
        <v>33</v>
      </c>
      <c r="T406" s="78" t="s">
        <v>33</v>
      </c>
      <c r="U406" s="78" t="s">
        <v>33</v>
      </c>
      <c r="V406" s="78" t="s">
        <v>33</v>
      </c>
      <c r="W406" s="78" t="s">
        <v>33</v>
      </c>
      <c r="X406" s="78" t="s">
        <v>33</v>
      </c>
      <c r="Y406" t="s">
        <v>33</v>
      </c>
      <c r="Z406" t="s">
        <v>33</v>
      </c>
      <c r="AA406" t="s">
        <v>33</v>
      </c>
      <c r="AB406" t="s">
        <v>33</v>
      </c>
      <c r="AC406" t="s">
        <v>33</v>
      </c>
      <c r="AD406" t="s">
        <v>33</v>
      </c>
      <c r="AE406" t="s">
        <v>33</v>
      </c>
      <c r="AF406" t="s">
        <v>33</v>
      </c>
      <c r="AG406" t="s">
        <v>33</v>
      </c>
      <c r="AH406" t="s">
        <v>33</v>
      </c>
      <c r="AI406" t="s">
        <v>33</v>
      </c>
      <c r="AJ406" t="s">
        <v>33</v>
      </c>
      <c r="AK406" t="s">
        <v>33</v>
      </c>
      <c r="AL406" t="s">
        <v>33</v>
      </c>
      <c r="AM406" t="s">
        <v>33</v>
      </c>
      <c r="AN406" t="s">
        <v>33</v>
      </c>
      <c r="AO406" t="s">
        <v>33</v>
      </c>
      <c r="AP406" t="s">
        <v>33</v>
      </c>
      <c r="AQ406" s="169" t="s">
        <v>33</v>
      </c>
      <c r="AR406" t="s">
        <v>34</v>
      </c>
      <c r="AS406" t="s">
        <v>34</v>
      </c>
      <c r="AT406" t="s">
        <v>33</v>
      </c>
      <c r="AU406" t="s">
        <v>33</v>
      </c>
      <c r="AV406" t="s">
        <v>33</v>
      </c>
      <c r="AW406" t="s">
        <v>33</v>
      </c>
      <c r="AX406" t="s">
        <v>33</v>
      </c>
      <c r="AY406" t="s">
        <v>33</v>
      </c>
      <c r="AZ406" t="s">
        <v>33</v>
      </c>
      <c r="BA406" t="s">
        <v>33</v>
      </c>
      <c r="BB406" t="s">
        <v>33</v>
      </c>
      <c r="BC406" t="s">
        <v>33</v>
      </c>
      <c r="BD406" t="s">
        <v>33</v>
      </c>
      <c r="BE406" t="s">
        <v>33</v>
      </c>
      <c r="BF406" t="s">
        <v>33</v>
      </c>
      <c r="BH406" s="233" t="str">
        <f>Data[[#This Row],[Tipo de Muestra]]</f>
        <v>Critica</v>
      </c>
      <c r="BK406">
        <f t="shared" si="1386"/>
        <v>1</v>
      </c>
      <c r="BL406">
        <f t="shared" si="1387"/>
        <v>1</v>
      </c>
      <c r="BM406">
        <f t="shared" si="1388"/>
        <v>1</v>
      </c>
      <c r="BN406">
        <f t="shared" si="1389"/>
        <v>1</v>
      </c>
      <c r="BO406">
        <f t="shared" si="1390"/>
        <v>1</v>
      </c>
      <c r="BP406">
        <f t="shared" si="1391"/>
        <v>1</v>
      </c>
      <c r="BQ406">
        <f t="shared" si="1392"/>
        <v>1</v>
      </c>
      <c r="BR406">
        <f t="shared" si="1393"/>
        <v>1</v>
      </c>
      <c r="BS406">
        <f t="shared" si="1394"/>
        <v>1</v>
      </c>
      <c r="BT406">
        <f t="shared" si="1395"/>
        <v>1</v>
      </c>
      <c r="BU406">
        <f t="shared" si="1396"/>
        <v>1</v>
      </c>
      <c r="BV406">
        <f t="shared" si="1397"/>
        <v>1</v>
      </c>
      <c r="BW406">
        <f t="shared" si="1398"/>
        <v>1</v>
      </c>
      <c r="BX406">
        <f t="shared" si="1399"/>
        <v>1</v>
      </c>
      <c r="BY406">
        <f t="shared" si="1400"/>
        <v>1</v>
      </c>
      <c r="BZ406">
        <f t="shared" si="1401"/>
        <v>1</v>
      </c>
      <c r="CA406">
        <f t="shared" si="1402"/>
        <v>1</v>
      </c>
      <c r="CB406">
        <f t="shared" si="1403"/>
        <v>1</v>
      </c>
      <c r="CC406">
        <f t="shared" si="1404"/>
        <v>1</v>
      </c>
      <c r="CD406">
        <f t="shared" si="1405"/>
        <v>1</v>
      </c>
      <c r="CE406">
        <f t="shared" si="1406"/>
        <v>1</v>
      </c>
      <c r="CF406">
        <f t="shared" si="1407"/>
        <v>1</v>
      </c>
      <c r="CG406">
        <f t="shared" si="1408"/>
        <v>1</v>
      </c>
      <c r="CH406">
        <f t="shared" si="1409"/>
        <v>1</v>
      </c>
      <c r="CI406">
        <f t="shared" si="1410"/>
        <v>1</v>
      </c>
      <c r="CJ406">
        <f t="shared" si="1411"/>
        <v>1</v>
      </c>
      <c r="CK406">
        <f t="shared" si="1412"/>
        <v>1</v>
      </c>
      <c r="CL406">
        <f t="shared" si="1413"/>
        <v>1</v>
      </c>
      <c r="CM406">
        <f t="shared" si="1414"/>
        <v>1</v>
      </c>
      <c r="CN406">
        <f t="shared" si="1415"/>
        <v>1</v>
      </c>
      <c r="CO406">
        <f t="shared" si="1416"/>
        <v>1</v>
      </c>
      <c r="CP406">
        <f t="shared" si="1417"/>
        <v>1</v>
      </c>
      <c r="CQ406">
        <f t="shared" si="1418"/>
        <v>1</v>
      </c>
      <c r="CR406">
        <f t="shared" si="1419"/>
        <v>0</v>
      </c>
      <c r="CS406">
        <f t="shared" si="1420"/>
        <v>0</v>
      </c>
      <c r="CT406">
        <f t="shared" si="1421"/>
        <v>1</v>
      </c>
      <c r="CU406">
        <f t="shared" si="1422"/>
        <v>1</v>
      </c>
      <c r="CV406">
        <f t="shared" si="1423"/>
        <v>1</v>
      </c>
      <c r="CW406">
        <f t="shared" si="1424"/>
        <v>1</v>
      </c>
      <c r="CX406">
        <f t="shared" si="1425"/>
        <v>1</v>
      </c>
      <c r="CY406">
        <f t="shared" si="1426"/>
        <v>1</v>
      </c>
      <c r="CZ406">
        <f t="shared" si="1427"/>
        <v>1</v>
      </c>
      <c r="DA406">
        <f t="shared" si="1428"/>
        <v>1</v>
      </c>
      <c r="DB406">
        <f t="shared" si="1429"/>
        <v>1</v>
      </c>
      <c r="DC406">
        <f t="shared" si="1430"/>
        <v>1</v>
      </c>
      <c r="DD406">
        <f t="shared" si="1431"/>
        <v>1</v>
      </c>
      <c r="DE406">
        <f t="shared" si="1432"/>
        <v>1</v>
      </c>
      <c r="DF406">
        <f t="shared" si="1433"/>
        <v>1</v>
      </c>
      <c r="DG406">
        <f t="shared" si="1434"/>
        <v>1</v>
      </c>
      <c r="DH406" s="7">
        <f t="shared" si="1435"/>
        <v>0.15</v>
      </c>
      <c r="DI406" s="7">
        <f t="shared" si="1436"/>
        <v>0.15</v>
      </c>
      <c r="DJ406" s="7">
        <f t="shared" si="1437"/>
        <v>0.15</v>
      </c>
      <c r="DK406" s="7">
        <f t="shared" si="1438"/>
        <v>0.15</v>
      </c>
      <c r="DL406" s="7">
        <f t="shared" si="1439"/>
        <v>0.3</v>
      </c>
      <c r="DM406" s="7">
        <f t="shared" si="1440"/>
        <v>0.3</v>
      </c>
      <c r="DN406" s="7">
        <f t="shared" si="1441"/>
        <v>0.3</v>
      </c>
      <c r="DO406" s="7">
        <f t="shared" si="1442"/>
        <v>0.3</v>
      </c>
      <c r="DP406" s="7">
        <f>IF(MIN(Data[[#This Row],[¿El agente demuestra escucha activa durante la gestión?6]:[¿El agente parafrasea para confirmar entendimiento?9]])=0,0,30%)</f>
        <v>0.3</v>
      </c>
      <c r="DQ406" s="7">
        <f t="shared" si="1443"/>
        <v>0.3</v>
      </c>
      <c r="DR406" s="7">
        <f t="shared" si="1444"/>
        <v>0.3</v>
      </c>
      <c r="DS406" s="7">
        <f t="shared" si="1445"/>
        <v>0.3</v>
      </c>
      <c r="DT406" s="7">
        <f t="shared" si="1446"/>
        <v>0.3</v>
      </c>
      <c r="DU406" s="7">
        <f>IF(MIN(Data[[#This Row],[¿El agente adapta su comunicación al cliente?11]:[¿El agente utiliza el plural corporativo correctamente?14]])=0,0,30%)</f>
        <v>0.3</v>
      </c>
      <c r="DV406" s="7">
        <f t="shared" si="1447"/>
        <v>0.25</v>
      </c>
      <c r="DW406" s="7">
        <f t="shared" si="1448"/>
        <v>0.25</v>
      </c>
      <c r="DX406" s="7">
        <f t="shared" si="1449"/>
        <v>1</v>
      </c>
      <c r="DY406" s="7">
        <f t="shared" si="1450"/>
        <v>1</v>
      </c>
      <c r="DZ406" s="7">
        <f t="shared" si="1451"/>
        <v>1</v>
      </c>
      <c r="EA406" s="7">
        <f t="shared" si="1452"/>
        <v>1</v>
      </c>
      <c r="EB406" s="7">
        <f t="shared" si="1453"/>
        <v>1</v>
      </c>
      <c r="EC406" s="7">
        <f t="shared" si="1454"/>
        <v>1</v>
      </c>
      <c r="ED406" s="7">
        <f t="shared" si="1455"/>
        <v>1</v>
      </c>
      <c r="EE406" s="7">
        <f t="shared" si="1456"/>
        <v>1</v>
      </c>
      <c r="EF406" s="7">
        <f>IF(SUM(Data[[#This Row],[¿El agente presenta correctamente los beneficios del producto?23]:[¿El agente comunica beneficios emocionales al cliente?24]])=200%,100%,0%)</f>
        <v>1</v>
      </c>
      <c r="EG406" s="7">
        <f t="shared" si="1457"/>
        <v>1</v>
      </c>
      <c r="EH406" s="7">
        <f t="shared" si="1458"/>
        <v>1</v>
      </c>
      <c r="EI406" s="7">
        <f t="shared" si="1459"/>
        <v>1</v>
      </c>
      <c r="EJ406" s="7">
        <f t="shared" si="1460"/>
        <v>1</v>
      </c>
      <c r="EK406" s="7">
        <f t="shared" si="1461"/>
        <v>1</v>
      </c>
      <c r="EL406" s="7">
        <f>+Data[[#This Row],[¿El agente explica los términos y condiciones del servicio?28]]</f>
        <v>1</v>
      </c>
      <c r="EM406" s="7">
        <f t="shared" si="1462"/>
        <v>1</v>
      </c>
      <c r="EN406" s="7">
        <f>+Data[[#This Row],[¿El agente identifica correctamente la solicitud del cliente? 2]]</f>
        <v>1</v>
      </c>
      <c r="EO406" s="7">
        <f t="shared" si="1463"/>
        <v>1</v>
      </c>
      <c r="EP406" s="7">
        <f t="shared" si="1464"/>
        <v>1</v>
      </c>
      <c r="EQ406" s="7">
        <f t="shared" si="1465"/>
        <v>1</v>
      </c>
      <c r="ER406" s="7">
        <f t="shared" si="1466"/>
        <v>1</v>
      </c>
      <c r="ES406" s="7">
        <f t="shared" si="1467"/>
        <v>1</v>
      </c>
      <c r="ET406" s="7">
        <f t="shared" si="1468"/>
        <v>1</v>
      </c>
      <c r="EU406" s="7">
        <f t="shared" si="1469"/>
        <v>1</v>
      </c>
      <c r="EV406" s="7">
        <f t="shared" si="1470"/>
        <v>1</v>
      </c>
      <c r="EW406" s="7">
        <f t="shared" si="1471"/>
        <v>1</v>
      </c>
      <c r="EX406" s="7">
        <f t="shared" si="1472"/>
        <v>1</v>
      </c>
      <c r="EY406" s="7">
        <f t="shared" si="1473"/>
        <v>1</v>
      </c>
      <c r="EZ406" s="7">
        <f t="shared" si="1474"/>
        <v>1</v>
      </c>
      <c r="FA406" s="7">
        <f t="shared" si="1475"/>
        <v>0</v>
      </c>
      <c r="FB406" s="7">
        <f t="shared" si="1476"/>
        <v>0</v>
      </c>
      <c r="FC406" s="7">
        <f t="shared" si="1477"/>
        <v>0</v>
      </c>
      <c r="FD406" s="7">
        <f t="shared" si="1478"/>
        <v>0</v>
      </c>
      <c r="FE406" s="7">
        <f t="shared" si="1479"/>
        <v>0</v>
      </c>
      <c r="FF406" s="7">
        <f t="shared" si="1480"/>
        <v>1</v>
      </c>
      <c r="FG406" s="7">
        <f t="shared" si="1481"/>
        <v>1</v>
      </c>
      <c r="FH406" s="7">
        <f t="shared" si="1482"/>
        <v>1</v>
      </c>
      <c r="FI406" s="7">
        <f t="shared" si="1483"/>
        <v>1</v>
      </c>
      <c r="FJ406" s="7">
        <f t="shared" si="1484"/>
        <v>0</v>
      </c>
      <c r="FK406" s="7">
        <f t="shared" si="1485"/>
        <v>1</v>
      </c>
      <c r="FL406" s="7">
        <f>+Data[[#This Row],[¿El agente gestiona la oferta según la campaña vigente?48]]</f>
        <v>1</v>
      </c>
      <c r="FM406" s="7">
        <f t="shared" si="1486"/>
        <v>1</v>
      </c>
      <c r="FN406" s="7">
        <f t="shared" si="1487"/>
        <v>1</v>
      </c>
      <c r="FO406" s="7">
        <f t="shared" si="1488"/>
        <v>1</v>
      </c>
      <c r="FP406" s="7">
        <f t="shared" si="1489"/>
        <v>1</v>
      </c>
      <c r="FQ406" s="7">
        <f t="shared" si="1490"/>
        <v>1</v>
      </c>
      <c r="FR406" s="7">
        <f>+Data[[#This Row],[¿El agente registra correctamente todas las interacciones?52]]</f>
        <v>1</v>
      </c>
      <c r="FS406" s="7">
        <f t="shared" si="1491"/>
        <v>0</v>
      </c>
      <c r="FT406" s="7">
        <f t="shared" si="1492"/>
        <v>1</v>
      </c>
      <c r="FU406" s="7">
        <f>+Data[[#This Row],[¿El agente confirma la titularidad del cliente adecuadamente?53]]</f>
        <v>1</v>
      </c>
      <c r="FV406" s="242">
        <f t="shared" si="1493"/>
        <v>1</v>
      </c>
      <c r="FW406" s="242">
        <f t="shared" si="1494"/>
        <v>1</v>
      </c>
      <c r="FX406" s="7">
        <f t="shared" si="1495"/>
        <v>1</v>
      </c>
      <c r="FY406" s="242">
        <f t="shared" si="1496"/>
        <v>1</v>
      </c>
      <c r="FZ406" s="7">
        <f>+Data[[#This Row],[¿El agente evita compartir información sensible?56]]</f>
        <v>1</v>
      </c>
      <c r="GA406" s="7">
        <f t="shared" si="1497"/>
        <v>1</v>
      </c>
      <c r="GB406" s="7">
        <f t="shared" si="1498"/>
        <v>0.1</v>
      </c>
      <c r="GC406" s="7">
        <f t="shared" si="1499"/>
        <v>0</v>
      </c>
      <c r="GD406" s="234">
        <f t="shared" si="1500"/>
        <v>0</v>
      </c>
      <c r="GE406" s="234">
        <f t="shared" si="1501"/>
        <v>0.3</v>
      </c>
      <c r="GF406" s="7">
        <f t="shared" si="1502"/>
        <v>0.4</v>
      </c>
      <c r="GG406">
        <f>1</f>
        <v>1</v>
      </c>
      <c r="GH406">
        <f t="shared" si="1503"/>
        <v>1</v>
      </c>
      <c r="GI406" t="str">
        <f t="shared" si="1504"/>
        <v/>
      </c>
      <c r="GJ406" t="str">
        <f t="shared" si="1505"/>
        <v/>
      </c>
      <c r="GK406" t="str">
        <f t="shared" si="1506"/>
        <v/>
      </c>
      <c r="GN406" t="str">
        <f t="shared" si="1507"/>
        <v/>
      </c>
      <c r="GO406" t="str">
        <f t="shared" si="1508"/>
        <v/>
      </c>
      <c r="GP406" t="str">
        <f t="shared" si="1509"/>
        <v/>
      </c>
      <c r="GQ406" t="str">
        <f t="shared" si="1510"/>
        <v/>
      </c>
      <c r="GR406" t="str">
        <f t="shared" si="1511"/>
        <v/>
      </c>
      <c r="GS406" t="str">
        <f t="shared" si="1512"/>
        <v/>
      </c>
      <c r="GT406" t="str">
        <f t="shared" si="1513"/>
        <v/>
      </c>
      <c r="GU406" t="e">
        <f>IF(#REF!="No",#REF!,"")</f>
        <v>#REF!</v>
      </c>
      <c r="GV406" t="str">
        <f t="shared" si="1514"/>
        <v/>
      </c>
      <c r="GW406" t="str">
        <f t="shared" si="1515"/>
        <v/>
      </c>
      <c r="GX406" t="str">
        <f t="shared" si="1516"/>
        <v/>
      </c>
      <c r="GY406" t="str">
        <f t="shared" si="1517"/>
        <v/>
      </c>
      <c r="GZ406" t="str">
        <f t="shared" si="1518"/>
        <v/>
      </c>
      <c r="HA406" t="str">
        <f t="shared" si="1519"/>
        <v/>
      </c>
      <c r="HB406" t="str">
        <f t="shared" si="1520"/>
        <v/>
      </c>
      <c r="HC406" t="str">
        <f t="shared" si="1521"/>
        <v/>
      </c>
      <c r="HD406" t="str">
        <f t="shared" si="1522"/>
        <v/>
      </c>
      <c r="HE406" t="str">
        <f t="shared" si="1523"/>
        <v/>
      </c>
      <c r="HF406" t="str">
        <f t="shared" si="1524"/>
        <v/>
      </c>
      <c r="HG406" t="str">
        <f t="shared" si="1525"/>
        <v/>
      </c>
      <c r="HH406" t="str">
        <f t="shared" si="1526"/>
        <v/>
      </c>
      <c r="HI406" t="str">
        <f t="shared" si="1527"/>
        <v/>
      </c>
      <c r="HJ406" t="str">
        <f t="shared" si="1528"/>
        <v/>
      </c>
      <c r="HK406" t="str">
        <f t="shared" si="1529"/>
        <v/>
      </c>
      <c r="HL406" t="str">
        <f t="shared" si="1530"/>
        <v/>
      </c>
      <c r="HM406" t="str">
        <f t="shared" si="1531"/>
        <v/>
      </c>
      <c r="HN406" t="str">
        <f t="shared" si="1532"/>
        <v/>
      </c>
      <c r="HO406" t="str">
        <f t="shared" si="1533"/>
        <v/>
      </c>
      <c r="HP406" t="str">
        <f t="shared" si="1534"/>
        <v/>
      </c>
      <c r="HQ406" t="e">
        <f>IF(#REF!="No",#REF!,"")</f>
        <v>#REF!</v>
      </c>
      <c r="HR406" t="e">
        <f>IF(#REF!="No",#REF!,"")</f>
        <v>#REF!</v>
      </c>
      <c r="HS406" t="str">
        <f t="shared" si="1535"/>
        <v xml:space="preserve">¿El agente ofrece adecuadamente un producto adicional? </v>
      </c>
      <c r="HT406" t="str">
        <f t="shared" si="1536"/>
        <v xml:space="preserve">¿El agente realiza venta cruzada cuando corresponde? </v>
      </c>
      <c r="HU406" t="str">
        <f t="shared" si="1537"/>
        <v/>
      </c>
      <c r="HV406" t="str">
        <f t="shared" si="1538"/>
        <v/>
      </c>
      <c r="HW406" t="str">
        <f t="shared" si="1539"/>
        <v/>
      </c>
      <c r="HX406" t="str">
        <f t="shared" si="1540"/>
        <v/>
      </c>
      <c r="HY406" t="str">
        <f t="shared" si="1541"/>
        <v/>
      </c>
      <c r="HZ406" t="str">
        <f t="shared" si="1542"/>
        <v/>
      </c>
      <c r="IA406" t="str">
        <f t="shared" si="1543"/>
        <v/>
      </c>
      <c r="IB406" t="str">
        <f t="shared" si="1544"/>
        <v/>
      </c>
      <c r="IC406" t="str">
        <f t="shared" si="1545"/>
        <v/>
      </c>
      <c r="ID406" t="str">
        <f t="shared" si="1546"/>
        <v/>
      </c>
      <c r="IE406" t="str">
        <f t="shared" si="1547"/>
        <v/>
      </c>
      <c r="IF406" t="str">
        <f t="shared" si="1548"/>
        <v/>
      </c>
      <c r="IG406" t="str">
        <f t="shared" si="1549"/>
        <v/>
      </c>
      <c r="IH406" t="str">
        <f>A406&amp;" "&amp;F406&amp;" "&amp;Data[[#This Row],[mes]]</f>
        <v>Abdiel Antonio Melendez Peguero Outbound jul-26</v>
      </c>
      <c r="II406">
        <f>COUNTIF($IH406:$IH823,IH406)</f>
        <v>1</v>
      </c>
      <c r="IJ406">
        <f t="shared" si="1550"/>
        <v>1</v>
      </c>
      <c r="IK406">
        <f>IF(Data[[#This Row],[Muestra Critica]]&gt;0,Data[[#This Row],[Muestra Critica]],"")</f>
        <v>1</v>
      </c>
      <c r="IL406">
        <f>IF(IK406="","",COUNTIF($IK$3:$IK823,IK406))</f>
        <v>397</v>
      </c>
      <c r="IM406">
        <f t="shared" si="1551"/>
        <v>0</v>
      </c>
      <c r="IN406" t="str">
        <f t="shared" si="1552"/>
        <v>jul-26</v>
      </c>
      <c r="IS406" t="str">
        <f ca="1">IFERROR(_xlfn.XLOOKUP(A:A,HC!B:B,HC!E:E,,0),0)</f>
        <v>&gt; 60 dias</v>
      </c>
    </row>
    <row r="407" spans="1:253" ht="15.5">
      <c r="A407" s="281" t="s">
        <v>534</v>
      </c>
      <c r="B407" s="281">
        <v>66557310</v>
      </c>
      <c r="C407" s="296">
        <v>46209</v>
      </c>
      <c r="D407" s="281" t="s">
        <v>441</v>
      </c>
      <c r="E407" s="282" t="s">
        <v>433</v>
      </c>
      <c r="F407" s="281" t="s">
        <v>32</v>
      </c>
      <c r="G407" s="281" t="s">
        <v>436</v>
      </c>
      <c r="H407" s="281" t="s">
        <v>530</v>
      </c>
      <c r="I407" s="283" t="s">
        <v>447</v>
      </c>
      <c r="J407" s="284" t="s">
        <v>33</v>
      </c>
      <c r="K407" s="284" t="s">
        <v>33</v>
      </c>
      <c r="L407" s="284" t="s">
        <v>33</v>
      </c>
      <c r="M407" s="284" t="s">
        <v>33</v>
      </c>
      <c r="N407" s="284" t="s">
        <v>33</v>
      </c>
      <c r="O407" s="284" t="s">
        <v>33</v>
      </c>
      <c r="P407" s="284" t="s">
        <v>33</v>
      </c>
      <c r="Q407" s="284" t="s">
        <v>33</v>
      </c>
      <c r="R407" s="284" t="s">
        <v>33</v>
      </c>
      <c r="S407" s="284" t="s">
        <v>33</v>
      </c>
      <c r="T407" s="284" t="s">
        <v>33</v>
      </c>
      <c r="U407" s="284" t="s">
        <v>33</v>
      </c>
      <c r="V407" s="284" t="s">
        <v>33</v>
      </c>
      <c r="W407" s="284" t="s">
        <v>33</v>
      </c>
      <c r="X407" s="284" t="s">
        <v>33</v>
      </c>
      <c r="Y407" s="285" t="s">
        <v>33</v>
      </c>
      <c r="Z407" s="285" t="s">
        <v>33</v>
      </c>
      <c r="AA407" s="285" t="s">
        <v>33</v>
      </c>
      <c r="AB407" s="285" t="s">
        <v>33</v>
      </c>
      <c r="AC407" s="285" t="s">
        <v>33</v>
      </c>
      <c r="AD407" s="285" t="s">
        <v>33</v>
      </c>
      <c r="AE407" s="285" t="s">
        <v>33</v>
      </c>
      <c r="AF407" s="285" t="s">
        <v>33</v>
      </c>
      <c r="AG407" s="285" t="s">
        <v>33</v>
      </c>
      <c r="AH407" s="285" t="s">
        <v>33</v>
      </c>
      <c r="AI407" s="285" t="s">
        <v>33</v>
      </c>
      <c r="AJ407" s="285" t="s">
        <v>33</v>
      </c>
      <c r="AK407" s="285" t="s">
        <v>33</v>
      </c>
      <c r="AL407" s="285" t="s">
        <v>33</v>
      </c>
      <c r="AM407" s="285" t="s">
        <v>33</v>
      </c>
      <c r="AN407" s="285" t="s">
        <v>33</v>
      </c>
      <c r="AO407" s="285" t="s">
        <v>33</v>
      </c>
      <c r="AP407" s="285" t="s">
        <v>33</v>
      </c>
      <c r="AQ407" s="169" t="s">
        <v>33</v>
      </c>
      <c r="AR407" s="285" t="s">
        <v>33</v>
      </c>
      <c r="AS407" s="285" t="s">
        <v>33</v>
      </c>
      <c r="AT407" s="285" t="s">
        <v>33</v>
      </c>
      <c r="AU407" s="285" t="s">
        <v>33</v>
      </c>
      <c r="AV407" s="285" t="s">
        <v>33</v>
      </c>
      <c r="AW407" s="285" t="s">
        <v>33</v>
      </c>
      <c r="AX407" s="285" t="s">
        <v>33</v>
      </c>
      <c r="AY407" s="285" t="s">
        <v>34</v>
      </c>
      <c r="AZ407" s="285" t="s">
        <v>33</v>
      </c>
      <c r="BA407" s="285" t="s">
        <v>33</v>
      </c>
      <c r="BB407" s="285" t="s">
        <v>33</v>
      </c>
      <c r="BC407" s="285" t="s">
        <v>33</v>
      </c>
      <c r="BD407" s="285" t="s">
        <v>33</v>
      </c>
      <c r="BE407" s="285" t="s">
        <v>33</v>
      </c>
      <c r="BF407" s="285" t="s">
        <v>33</v>
      </c>
      <c r="BG407" s="285"/>
      <c r="BH407" s="286" t="str">
        <f>Data[[#This Row],[Tipo de Muestra]]</f>
        <v>Critica</v>
      </c>
      <c r="BI407" s="285"/>
      <c r="BJ407" s="287"/>
      <c r="BK407" s="287">
        <f t="shared" ref="BK407:BT413" si="1553">IF(OR(J407="Si",J407="N/A"),1,0)</f>
        <v>1</v>
      </c>
      <c r="BL407" s="287">
        <f t="shared" si="1553"/>
        <v>1</v>
      </c>
      <c r="BM407" s="287">
        <f t="shared" si="1553"/>
        <v>1</v>
      </c>
      <c r="BN407" s="287">
        <f t="shared" si="1553"/>
        <v>1</v>
      </c>
      <c r="BO407" s="287">
        <f t="shared" si="1553"/>
        <v>1</v>
      </c>
      <c r="BP407" s="287">
        <f t="shared" si="1553"/>
        <v>1</v>
      </c>
      <c r="BQ407" s="287">
        <f t="shared" si="1553"/>
        <v>1</v>
      </c>
      <c r="BR407" s="287">
        <f t="shared" si="1553"/>
        <v>1</v>
      </c>
      <c r="BS407" s="287">
        <f t="shared" si="1553"/>
        <v>1</v>
      </c>
      <c r="BT407" s="287">
        <f t="shared" si="1553"/>
        <v>1</v>
      </c>
      <c r="BU407" s="287">
        <f t="shared" ref="BU407:CD413" si="1554">IF(OR(T407="Si",T407="N/A"),1,0)</f>
        <v>1</v>
      </c>
      <c r="BV407" s="287">
        <f t="shared" si="1554"/>
        <v>1</v>
      </c>
      <c r="BW407" s="287">
        <f t="shared" si="1554"/>
        <v>1</v>
      </c>
      <c r="BX407" s="287">
        <f t="shared" si="1554"/>
        <v>1</v>
      </c>
      <c r="BY407" s="287">
        <f t="shared" si="1554"/>
        <v>1</v>
      </c>
      <c r="BZ407" s="287">
        <f t="shared" si="1554"/>
        <v>1</v>
      </c>
      <c r="CA407" s="287">
        <f t="shared" si="1554"/>
        <v>1</v>
      </c>
      <c r="CB407" s="287">
        <f t="shared" si="1554"/>
        <v>1</v>
      </c>
      <c r="CC407" s="287">
        <f t="shared" si="1554"/>
        <v>1</v>
      </c>
      <c r="CD407" s="287">
        <f t="shared" si="1554"/>
        <v>1</v>
      </c>
      <c r="CE407" s="287">
        <f t="shared" ref="CE407:CE413" si="1555">IF(OR(AD407="Si",AD407="N/A"),1,0)</f>
        <v>1</v>
      </c>
      <c r="CF407" s="287">
        <f t="shared" ref="CF407:CP413" si="1556">IF(OR(AF407="Si",AF407="N/A"),1,0)</f>
        <v>1</v>
      </c>
      <c r="CG407" s="287">
        <f t="shared" si="1556"/>
        <v>1</v>
      </c>
      <c r="CH407" s="287">
        <f t="shared" si="1556"/>
        <v>1</v>
      </c>
      <c r="CI407" s="287">
        <f t="shared" si="1556"/>
        <v>1</v>
      </c>
      <c r="CJ407" s="287">
        <f t="shared" si="1556"/>
        <v>1</v>
      </c>
      <c r="CK407" s="287">
        <f t="shared" si="1556"/>
        <v>1</v>
      </c>
      <c r="CL407" s="287">
        <f t="shared" si="1556"/>
        <v>1</v>
      </c>
      <c r="CM407" s="287">
        <f t="shared" si="1556"/>
        <v>1</v>
      </c>
      <c r="CN407" s="287">
        <f t="shared" si="1556"/>
        <v>1</v>
      </c>
      <c r="CO407" s="287">
        <f t="shared" si="1556"/>
        <v>1</v>
      </c>
      <c r="CP407" s="287">
        <f t="shared" si="1556"/>
        <v>1</v>
      </c>
      <c r="CQ407" s="287">
        <f t="shared" ref="CQ407:CQ413" si="1557">IF(OR(AP407="Si",AP407="N/A"),1,0)</f>
        <v>1</v>
      </c>
      <c r="CR407" s="287">
        <f t="shared" ref="CR407:DE413" si="1558">IF(OR(AR407="Si",AR407="N/A"),1,0)</f>
        <v>1</v>
      </c>
      <c r="CS407" s="287">
        <f t="shared" si="1558"/>
        <v>1</v>
      </c>
      <c r="CT407" s="287">
        <f t="shared" si="1558"/>
        <v>1</v>
      </c>
      <c r="CU407" s="287">
        <f t="shared" si="1558"/>
        <v>1</v>
      </c>
      <c r="CV407" s="287">
        <f t="shared" si="1558"/>
        <v>1</v>
      </c>
      <c r="CW407" s="287">
        <f t="shared" si="1558"/>
        <v>1</v>
      </c>
      <c r="CX407" s="287">
        <f t="shared" si="1558"/>
        <v>1</v>
      </c>
      <c r="CY407" s="287">
        <f t="shared" si="1558"/>
        <v>0</v>
      </c>
      <c r="CZ407" s="287">
        <f t="shared" si="1558"/>
        <v>1</v>
      </c>
      <c r="DA407" s="287">
        <f t="shared" si="1558"/>
        <v>1</v>
      </c>
      <c r="DB407" s="287">
        <f t="shared" si="1558"/>
        <v>1</v>
      </c>
      <c r="DC407" s="287">
        <f t="shared" si="1558"/>
        <v>1</v>
      </c>
      <c r="DD407" s="287">
        <f t="shared" si="1558"/>
        <v>1</v>
      </c>
      <c r="DE407" s="287">
        <f t="shared" si="1558"/>
        <v>1</v>
      </c>
      <c r="DF407" s="287">
        <f t="shared" ref="DF407:DG413" si="1559">IF(OR(BE407="Si",BE407="N/A"),1,0)</f>
        <v>1</v>
      </c>
      <c r="DG407">
        <f t="shared" si="1559"/>
        <v>1</v>
      </c>
      <c r="DH407" s="288">
        <f t="shared" ref="DH407:DJ413" si="1560">IF((J407="No"),0,$DH$2)</f>
        <v>0.15</v>
      </c>
      <c r="DI407" s="288">
        <f t="shared" si="1560"/>
        <v>0.15</v>
      </c>
      <c r="DJ407" s="288">
        <f t="shared" si="1560"/>
        <v>0.15</v>
      </c>
      <c r="DK407" s="288">
        <f t="shared" ref="DK407:DK413" si="1561">IF(MIN(DH407:DJ407)=0,0,15%)</f>
        <v>0.15</v>
      </c>
      <c r="DL407" s="288">
        <f t="shared" ref="DL407:DO413" si="1562">IF((M407="No"),0,$DL$2)</f>
        <v>0.3</v>
      </c>
      <c r="DM407" s="288">
        <f t="shared" si="1562"/>
        <v>0.3</v>
      </c>
      <c r="DN407" s="288">
        <f t="shared" si="1562"/>
        <v>0.3</v>
      </c>
      <c r="DO407" s="288">
        <f t="shared" si="1562"/>
        <v>0.3</v>
      </c>
      <c r="DP407" s="288">
        <f>IF(MIN(Data[[#This Row],[¿El agente demuestra escucha activa durante la gestión?6]:[¿El agente parafrasea para confirmar entendimiento?9]])=0,0,30%)</f>
        <v>0.3</v>
      </c>
      <c r="DQ407" s="288">
        <f t="shared" ref="DQ407:DT413" si="1563">IF((Q407="No"),0,$DQ$2)</f>
        <v>0.3</v>
      </c>
      <c r="DR407" s="288">
        <f t="shared" si="1563"/>
        <v>0.3</v>
      </c>
      <c r="DS407" s="288">
        <f t="shared" si="1563"/>
        <v>0.3</v>
      </c>
      <c r="DT407" s="288">
        <f t="shared" si="1563"/>
        <v>0.3</v>
      </c>
      <c r="DU407" s="288">
        <f>IF(MIN(Data[[#This Row],[¿El agente adapta su comunicación al cliente?11]:[¿El agente utiliza el plural corporativo correctamente?14]])=0,0,30%)</f>
        <v>0.3</v>
      </c>
      <c r="DV407" s="288">
        <f t="shared" ref="DV407:DV413" si="1564">IF((U407="No"),0,$DV$2)</f>
        <v>0.25</v>
      </c>
      <c r="DW407" s="288">
        <f t="shared" ref="DW407:DW413" si="1565">IF(MIN(DV407)=0,0,25%)</f>
        <v>0.25</v>
      </c>
      <c r="DX407" s="288">
        <f t="shared" ref="DX407:DX413" si="1566">IF(SUM(DK407,DP407,DU407,DW407)&gt;335%,100%,SUM(DK407,DP407,DU407,DW407)/100%)</f>
        <v>1</v>
      </c>
      <c r="DY407" s="288">
        <f t="shared" ref="DY407:DZ413" si="1567">IF((V407="No"),0,$DY$2)</f>
        <v>1</v>
      </c>
      <c r="DZ407" s="288">
        <f t="shared" si="1567"/>
        <v>1</v>
      </c>
      <c r="EA407" s="288">
        <f t="shared" ref="EA407:EA413" si="1568">IF((Y407="No"),0,$DY$2)</f>
        <v>1</v>
      </c>
      <c r="EB407" s="288">
        <f t="shared" ref="EB407:EB413" si="1569">IF((Y407="No"),0,$DY$2)</f>
        <v>1</v>
      </c>
      <c r="EC407" s="289">
        <f t="shared" ref="EC407:EC413" si="1570">IF(SUM(DY407:EB407)=400%,100%,0%)</f>
        <v>1</v>
      </c>
      <c r="ED407" s="288">
        <f t="shared" ref="ED407:EE413" si="1571">IF((Z407="No"),0,$DY$2)</f>
        <v>1</v>
      </c>
      <c r="EE407" s="288">
        <f t="shared" si="1571"/>
        <v>1</v>
      </c>
      <c r="EF407" s="289">
        <f>IF(SUM(Data[[#This Row],[¿El agente presenta correctamente los beneficios del producto?23]:[¿El agente comunica beneficios emocionales al cliente?24]])=200%,100%,0%)</f>
        <v>1</v>
      </c>
      <c r="EG407" s="288">
        <f t="shared" ref="EG407:EI413" si="1572">IF((AB407="No"),0,$DY$2)</f>
        <v>1</v>
      </c>
      <c r="EH407" s="288">
        <f t="shared" si="1572"/>
        <v>1</v>
      </c>
      <c r="EI407" s="288">
        <f t="shared" si="1572"/>
        <v>1</v>
      </c>
      <c r="EJ407" s="289">
        <f t="shared" ref="EJ407:EJ413" si="1573">IF(SUM(EG407:EI407)=300%,100%,0%)</f>
        <v>1</v>
      </c>
      <c r="EK407" s="288">
        <f t="shared" ref="EK407:EK413" si="1574">IF((AE407="No"),0,$DY$2)</f>
        <v>1</v>
      </c>
      <c r="EL407" s="289">
        <f>+Data[[#This Row],[¿El agente explica los términos y condiciones del servicio?28]]</f>
        <v>1</v>
      </c>
      <c r="EM407" s="288">
        <f t="shared" ref="EM407:EM413" si="1575">IF((AF407="No"),0,$DY$2)</f>
        <v>1</v>
      </c>
      <c r="EN407" s="289">
        <f>+Data[[#This Row],[¿El agente identifica correctamente la solicitud del cliente? 2]]</f>
        <v>1</v>
      </c>
      <c r="EO407" s="288">
        <f t="shared" ref="EO407:EQ413" si="1576">IF((AG407="No"),0,$DY$2)</f>
        <v>1</v>
      </c>
      <c r="EP407" s="288">
        <f t="shared" si="1576"/>
        <v>1</v>
      </c>
      <c r="EQ407" s="288">
        <f t="shared" si="1576"/>
        <v>1</v>
      </c>
      <c r="ER407" s="289">
        <f t="shared" ref="ER407:ER413" si="1577">IF(SUM(EO407:EQ407)=300%,100%,0%)</f>
        <v>1</v>
      </c>
      <c r="ES407" s="288">
        <f t="shared" ref="ES407:ET413" si="1578">IF((AJ407="No"),0,$DY$2)</f>
        <v>1</v>
      </c>
      <c r="ET407" s="288">
        <f t="shared" si="1578"/>
        <v>1</v>
      </c>
      <c r="EU407" s="289">
        <f t="shared" ref="EU407:EU413" si="1579">IF(SUM(ES407:ET407)=200%,100%,0%)</f>
        <v>1</v>
      </c>
      <c r="EV407" s="288">
        <f t="shared" ref="EV407:EW413" si="1580">IF((AL407="No"),0,$DY$2)</f>
        <v>1</v>
      </c>
      <c r="EW407" s="288">
        <f t="shared" si="1580"/>
        <v>1</v>
      </c>
      <c r="EX407" s="288">
        <f t="shared" ref="EX407:EY413" si="1581">IF((AO407="No"),0,$DY$2)</f>
        <v>1</v>
      </c>
      <c r="EY407" s="288">
        <f t="shared" si="1581"/>
        <v>1</v>
      </c>
      <c r="EZ407" s="288">
        <f t="shared" ref="EZ407:EZ413" si="1582">IF((AP407="No"),0,$DY$2)</f>
        <v>1</v>
      </c>
      <c r="FA407" s="288">
        <f t="shared" ref="FA407:FA413" si="1583">IF((AR407="No"),0,$DY$2)</f>
        <v>1</v>
      </c>
      <c r="FB407" s="289">
        <f t="shared" ref="FB407:FB413" si="1584">IF(SUM(EV407:FA407)=600%,100%,0%)</f>
        <v>1</v>
      </c>
      <c r="FC407" s="288">
        <f t="shared" ref="FC407:FC413" si="1585">IF(SUM(EC407,EF407,EL407,EJ407,EN407,ER407,EU407,FB407)=800%,100%,0%)</f>
        <v>1</v>
      </c>
      <c r="FD407" s="288">
        <f t="shared" ref="FD407:FI413" si="1586">IF((AR407="No"),0,$DY$2)</f>
        <v>1</v>
      </c>
      <c r="FE407" s="288">
        <f t="shared" si="1586"/>
        <v>1</v>
      </c>
      <c r="FF407" s="288">
        <f t="shared" si="1586"/>
        <v>1</v>
      </c>
      <c r="FG407" s="288">
        <f t="shared" si="1586"/>
        <v>1</v>
      </c>
      <c r="FH407" s="288">
        <f t="shared" si="1586"/>
        <v>1</v>
      </c>
      <c r="FI407" s="288">
        <f t="shared" si="1586"/>
        <v>1</v>
      </c>
      <c r="FJ407" s="288">
        <f t="shared" ref="FJ407:FJ413" si="1587">IF(SUM(FD407:FI407)=600%,100%,)</f>
        <v>1</v>
      </c>
      <c r="FK407" s="288">
        <f t="shared" ref="FK407:FK413" si="1588">IF((AX407="No"),0,$DY$2)</f>
        <v>1</v>
      </c>
      <c r="FL407" s="288">
        <f>+Data[[#This Row],[¿El agente gestiona la oferta según la campaña vigente?48]]</f>
        <v>1</v>
      </c>
      <c r="FM407" s="288">
        <f t="shared" ref="FM407:FO413" si="1589">IF((AY407="No"),0,$DY$2)</f>
        <v>0</v>
      </c>
      <c r="FN407" s="288">
        <f t="shared" si="1589"/>
        <v>1</v>
      </c>
      <c r="FO407" s="288">
        <f t="shared" si="1589"/>
        <v>1</v>
      </c>
      <c r="FP407" s="288">
        <f t="shared" ref="FP407:FP413" si="1590">IF(SUM(FM407:FO407)=300%,100%,)</f>
        <v>0</v>
      </c>
      <c r="FQ407" s="288">
        <f t="shared" ref="FQ407:FQ413" si="1591">IF((BB407="No"),0,$DY$2)</f>
        <v>1</v>
      </c>
      <c r="FR407" s="288">
        <f>+Data[[#This Row],[¿El agente registra correctamente todas las interacciones?52]]</f>
        <v>1</v>
      </c>
      <c r="FS407" s="288">
        <f t="shared" ref="FS407:FS413" si="1592">IF(SUM(FJ407,FL407,FP407,FR407)=400%,100%,0)</f>
        <v>0</v>
      </c>
      <c r="FT407" s="288">
        <f t="shared" ref="FT407:FT413" si="1593">IF((BC407="No"),0,$DY$2)</f>
        <v>1</v>
      </c>
      <c r="FU407" s="289">
        <f>+Data[[#This Row],[¿El agente confirma la titularidad del cliente adecuadamente?53]]</f>
        <v>1</v>
      </c>
      <c r="FV407" s="242">
        <f t="shared" ref="FV407:FW413" si="1594">IF((BD407="No"),0,$DY$2)</f>
        <v>1</v>
      </c>
      <c r="FW407" s="242">
        <f t="shared" si="1594"/>
        <v>1</v>
      </c>
      <c r="FX407" s="289">
        <f t="shared" ref="FX407:FX413" si="1595">IF(SUM(FV407:FW407)=200%,100%,)</f>
        <v>1</v>
      </c>
      <c r="FY407" s="242">
        <f t="shared" ref="FY407:FY413" si="1596">IF((BF407="No"),0,$DY$2)</f>
        <v>1</v>
      </c>
      <c r="FZ407" s="289">
        <f>+Data[[#This Row],[¿El agente evita compartir información sensible?56]]</f>
        <v>1</v>
      </c>
      <c r="GA407" s="288">
        <f t="shared" ref="GA407:GA413" si="1597">IF(SUM(FU407,FX407,FZ407)=300%,100%,)</f>
        <v>1</v>
      </c>
      <c r="GB407" s="288">
        <f t="shared" ref="GB407:GB413" si="1598">$GB$2*DX407</f>
        <v>0.1</v>
      </c>
      <c r="GC407" s="288">
        <f t="shared" ref="GC407:GC413" si="1599">$GC$2*FC407</f>
        <v>0.3</v>
      </c>
      <c r="GD407" s="290">
        <f t="shared" ref="GD407:GD413" si="1600">$GD$2*FS407</f>
        <v>0</v>
      </c>
      <c r="GE407" s="290">
        <f t="shared" ref="GE407:GE413" si="1601">$GE$2*GA407</f>
        <v>0.3</v>
      </c>
      <c r="GF407" s="288">
        <f t="shared" ref="GF407:GF413" si="1602">SUM(GB407:GE407)</f>
        <v>0.7</v>
      </c>
      <c r="GG407" s="287">
        <f>1</f>
        <v>1</v>
      </c>
      <c r="GH407" s="287">
        <f t="shared" ref="GH407:GH413" si="1603">IF((BH407="Critica"),1,0)</f>
        <v>1</v>
      </c>
      <c r="GI407" s="287" t="str">
        <f t="shared" ref="GI407:GK413" si="1604">IF(J407="No",J$3,"")</f>
        <v/>
      </c>
      <c r="GJ407" s="287" t="str">
        <f t="shared" si="1604"/>
        <v/>
      </c>
      <c r="GK407" s="287" t="str">
        <f t="shared" si="1604"/>
        <v/>
      </c>
      <c r="GL407" s="291"/>
      <c r="GM407" s="291"/>
      <c r="GN407" s="287" t="str">
        <f t="shared" ref="GN407:GT413" si="1605">IF(O407="No",O$3,"")</f>
        <v/>
      </c>
      <c r="GO407" s="287" t="str">
        <f t="shared" si="1605"/>
        <v/>
      </c>
      <c r="GP407" s="287" t="str">
        <f t="shared" si="1605"/>
        <v/>
      </c>
      <c r="GQ407" s="287" t="str">
        <f t="shared" si="1605"/>
        <v/>
      </c>
      <c r="GR407" s="287" t="str">
        <f t="shared" si="1605"/>
        <v/>
      </c>
      <c r="GS407" s="287" t="str">
        <f t="shared" si="1605"/>
        <v/>
      </c>
      <c r="GT407" s="287" t="str">
        <f t="shared" si="1605"/>
        <v/>
      </c>
      <c r="GU407" s="287" t="e">
        <f>IF(#REF!="No",#REF!,"")</f>
        <v>#REF!</v>
      </c>
      <c r="GV407" s="287" t="str">
        <f t="shared" ref="GV407:HE413" si="1606">IF(V407="No",V$3,"")</f>
        <v/>
      </c>
      <c r="GW407" s="287" t="str">
        <f t="shared" si="1606"/>
        <v/>
      </c>
      <c r="GX407" s="287" t="str">
        <f t="shared" si="1606"/>
        <v/>
      </c>
      <c r="GY407" s="287" t="str">
        <f t="shared" si="1606"/>
        <v/>
      </c>
      <c r="GZ407" s="287" t="str">
        <f t="shared" si="1606"/>
        <v/>
      </c>
      <c r="HA407" s="287" t="str">
        <f t="shared" si="1606"/>
        <v/>
      </c>
      <c r="HB407" s="287" t="str">
        <f t="shared" si="1606"/>
        <v/>
      </c>
      <c r="HC407" s="287" t="str">
        <f t="shared" si="1606"/>
        <v/>
      </c>
      <c r="HD407" s="287" t="str">
        <f t="shared" si="1606"/>
        <v/>
      </c>
      <c r="HE407" s="287" t="str">
        <f t="shared" si="1606"/>
        <v/>
      </c>
      <c r="HF407" s="287" t="str">
        <f t="shared" ref="HF407:HO413" si="1607">IF(AF407="No",AF$3,"")</f>
        <v/>
      </c>
      <c r="HG407" s="287" t="str">
        <f t="shared" si="1607"/>
        <v/>
      </c>
      <c r="HH407" s="287" t="str">
        <f t="shared" si="1607"/>
        <v/>
      </c>
      <c r="HI407" s="287" t="str">
        <f t="shared" si="1607"/>
        <v/>
      </c>
      <c r="HJ407" s="287" t="str">
        <f t="shared" si="1607"/>
        <v/>
      </c>
      <c r="HK407" s="287" t="str">
        <f t="shared" si="1607"/>
        <v/>
      </c>
      <c r="HL407" s="287" t="str">
        <f t="shared" si="1607"/>
        <v/>
      </c>
      <c r="HM407" s="287" t="str">
        <f t="shared" si="1607"/>
        <v/>
      </c>
      <c r="HN407" s="287" t="str">
        <f t="shared" si="1607"/>
        <v/>
      </c>
      <c r="HO407" s="287" t="str">
        <f t="shared" si="1607"/>
        <v/>
      </c>
      <c r="HP407" s="287" t="str">
        <f t="shared" ref="HP407:HP413" si="1608">IF(AP407="No",AP$3,"")</f>
        <v/>
      </c>
      <c r="HQ407" s="287" t="e">
        <f>IF(#REF!="No",#REF!,"")</f>
        <v>#REF!</v>
      </c>
      <c r="HR407" s="287" t="e">
        <f>IF(#REF!="No",#REF!,"")</f>
        <v>#REF!</v>
      </c>
      <c r="HS407" s="285" t="str">
        <f t="shared" ref="HS407:IG413" si="1609">IF(AR407="No",AR$3,"")</f>
        <v/>
      </c>
      <c r="HT407" s="285" t="str">
        <f t="shared" si="1609"/>
        <v/>
      </c>
      <c r="HU407" s="285" t="str">
        <f t="shared" si="1609"/>
        <v/>
      </c>
      <c r="HV407" s="285" t="str">
        <f t="shared" si="1609"/>
        <v/>
      </c>
      <c r="HW407" s="285" t="str">
        <f t="shared" si="1609"/>
        <v/>
      </c>
      <c r="HX407" s="285" t="str">
        <f t="shared" si="1609"/>
        <v/>
      </c>
      <c r="HY407" s="285" t="str">
        <f t="shared" si="1609"/>
        <v/>
      </c>
      <c r="HZ407" s="285" t="str">
        <f t="shared" si="1609"/>
        <v xml:space="preserve">¿El agente solicita coordenadas cuando es necesario? </v>
      </c>
      <c r="IA407" s="285" t="str">
        <f t="shared" si="1609"/>
        <v/>
      </c>
      <c r="IB407" s="285" t="str">
        <f t="shared" si="1609"/>
        <v/>
      </c>
      <c r="IC407" s="285" t="str">
        <f t="shared" si="1609"/>
        <v/>
      </c>
      <c r="ID407" s="285" t="str">
        <f t="shared" si="1609"/>
        <v/>
      </c>
      <c r="IE407" s="285" t="str">
        <f t="shared" si="1609"/>
        <v/>
      </c>
      <c r="IF407" s="285" t="str">
        <f t="shared" si="1609"/>
        <v/>
      </c>
      <c r="IG407" s="285" t="str">
        <f t="shared" si="1609"/>
        <v/>
      </c>
      <c r="IH407" s="292" t="str">
        <f>A407&amp;" "&amp;F407&amp;" "&amp;Data[[#This Row],[mes]]</f>
        <v>Max Heurtematte   Outbound jul-26</v>
      </c>
      <c r="II407" s="292">
        <f t="shared" ref="II407:II420" si="1610">COUNTIF($IH406:$IH823,IH407)</f>
        <v>1</v>
      </c>
      <c r="IJ407" s="292">
        <f t="shared" ref="IJ407:IJ413" si="1611">IF(II407=1,1,0)</f>
        <v>1</v>
      </c>
      <c r="IK407" s="293">
        <f>IF(Data[[#This Row],[Muestra Critica]]&gt;0,Data[[#This Row],[Muestra Critica]],"")</f>
        <v>1</v>
      </c>
      <c r="IL407" s="294">
        <f>IF(IK407="","",COUNTIF($IK$3:$IK823,IK407))</f>
        <v>397</v>
      </c>
      <c r="IM407" s="295">
        <f t="shared" ref="IM407:IM413" si="1612">IF(IL407=1,1,0)</f>
        <v>0</v>
      </c>
      <c r="IN407" s="287" t="str">
        <f t="shared" ref="IN407:IN413" si="1613">TEXT(C407,"mmm-yy")</f>
        <v>jul-26</v>
      </c>
      <c r="IO407" s="293"/>
      <c r="IP407" s="293"/>
      <c r="IQ407" s="293"/>
      <c r="IR407" s="293"/>
      <c r="IS407" s="292" t="str">
        <f ca="1">IFERROR(_xlfn.XLOOKUP(A:A,HC!B:B,HC!E:E,,0),0)</f>
        <v>31 a 60 dias</v>
      </c>
    </row>
    <row r="408" spans="1:253" ht="15.5">
      <c r="A408" s="281" t="s">
        <v>535</v>
      </c>
      <c r="B408" s="281">
        <v>65940195</v>
      </c>
      <c r="C408" s="296">
        <v>46209</v>
      </c>
      <c r="D408" s="281" t="s">
        <v>441</v>
      </c>
      <c r="E408" s="282" t="s">
        <v>433</v>
      </c>
      <c r="F408" s="281" t="s">
        <v>32</v>
      </c>
      <c r="G408" s="281" t="s">
        <v>436</v>
      </c>
      <c r="H408" s="281" t="s">
        <v>530</v>
      </c>
      <c r="I408" s="283" t="s">
        <v>447</v>
      </c>
      <c r="J408" s="284" t="s">
        <v>33</v>
      </c>
      <c r="K408" s="284" t="s">
        <v>33</v>
      </c>
      <c r="L408" s="284" t="s">
        <v>33</v>
      </c>
      <c r="M408" s="284" t="s">
        <v>33</v>
      </c>
      <c r="N408" s="284" t="s">
        <v>33</v>
      </c>
      <c r="O408" s="284" t="s">
        <v>33</v>
      </c>
      <c r="P408" s="284" t="s">
        <v>33</v>
      </c>
      <c r="Q408" s="284" t="s">
        <v>33</v>
      </c>
      <c r="R408" s="284" t="s">
        <v>33</v>
      </c>
      <c r="S408" s="284" t="s">
        <v>33</v>
      </c>
      <c r="T408" s="284" t="s">
        <v>33</v>
      </c>
      <c r="U408" s="284" t="s">
        <v>33</v>
      </c>
      <c r="V408" s="284" t="s">
        <v>33</v>
      </c>
      <c r="W408" s="284" t="s">
        <v>33</v>
      </c>
      <c r="X408" s="284" t="s">
        <v>33</v>
      </c>
      <c r="Y408" s="285" t="s">
        <v>33</v>
      </c>
      <c r="Z408" s="285" t="s">
        <v>33</v>
      </c>
      <c r="AA408" s="285" t="s">
        <v>33</v>
      </c>
      <c r="AB408" s="285" t="s">
        <v>33</v>
      </c>
      <c r="AC408" s="285" t="s">
        <v>33</v>
      </c>
      <c r="AD408" s="285" t="s">
        <v>33</v>
      </c>
      <c r="AE408" s="285" t="s">
        <v>33</v>
      </c>
      <c r="AF408" s="285" t="s">
        <v>33</v>
      </c>
      <c r="AG408" s="285" t="s">
        <v>33</v>
      </c>
      <c r="AH408" s="285" t="s">
        <v>33</v>
      </c>
      <c r="AI408" s="285" t="s">
        <v>33</v>
      </c>
      <c r="AJ408" s="285" t="s">
        <v>33</v>
      </c>
      <c r="AK408" s="285" t="s">
        <v>33</v>
      </c>
      <c r="AL408" s="285" t="s">
        <v>33</v>
      </c>
      <c r="AM408" s="285" t="s">
        <v>33</v>
      </c>
      <c r="AN408" s="285" t="s">
        <v>33</v>
      </c>
      <c r="AO408" s="285" t="s">
        <v>33</v>
      </c>
      <c r="AP408" s="285" t="s">
        <v>33</v>
      </c>
      <c r="AQ408" s="169" t="s">
        <v>33</v>
      </c>
      <c r="AR408" s="285" t="s">
        <v>33</v>
      </c>
      <c r="AS408" s="285" t="s">
        <v>34</v>
      </c>
      <c r="AT408" s="285" t="s">
        <v>33</v>
      </c>
      <c r="AU408" s="285" t="s">
        <v>33</v>
      </c>
      <c r="AV408" s="285" t="s">
        <v>33</v>
      </c>
      <c r="AW408" s="285" t="s">
        <v>33</v>
      </c>
      <c r="AX408" s="285" t="s">
        <v>33</v>
      </c>
      <c r="AY408" s="285" t="s">
        <v>33</v>
      </c>
      <c r="AZ408" s="285" t="s">
        <v>33</v>
      </c>
      <c r="BA408" s="285" t="s">
        <v>33</v>
      </c>
      <c r="BB408" s="285" t="s">
        <v>33</v>
      </c>
      <c r="BC408" s="285" t="s">
        <v>33</v>
      </c>
      <c r="BD408" s="285" t="s">
        <v>33</v>
      </c>
      <c r="BE408" s="285" t="s">
        <v>33</v>
      </c>
      <c r="BF408" s="285" t="s">
        <v>33</v>
      </c>
      <c r="BG408" s="285"/>
      <c r="BH408" s="286" t="str">
        <f>Data[[#This Row],[Tipo de Muestra]]</f>
        <v>Critica</v>
      </c>
      <c r="BI408" s="285"/>
      <c r="BJ408" s="287"/>
      <c r="BK408" s="287">
        <f t="shared" si="1553"/>
        <v>1</v>
      </c>
      <c r="BL408" s="287">
        <f t="shared" si="1553"/>
        <v>1</v>
      </c>
      <c r="BM408" s="287">
        <f t="shared" si="1553"/>
        <v>1</v>
      </c>
      <c r="BN408" s="287">
        <f t="shared" si="1553"/>
        <v>1</v>
      </c>
      <c r="BO408" s="287">
        <f t="shared" si="1553"/>
        <v>1</v>
      </c>
      <c r="BP408" s="287">
        <f t="shared" si="1553"/>
        <v>1</v>
      </c>
      <c r="BQ408" s="287">
        <f t="shared" si="1553"/>
        <v>1</v>
      </c>
      <c r="BR408" s="287">
        <f t="shared" si="1553"/>
        <v>1</v>
      </c>
      <c r="BS408" s="287">
        <f t="shared" si="1553"/>
        <v>1</v>
      </c>
      <c r="BT408" s="287">
        <f t="shared" si="1553"/>
        <v>1</v>
      </c>
      <c r="BU408" s="287">
        <f t="shared" si="1554"/>
        <v>1</v>
      </c>
      <c r="BV408" s="287">
        <f t="shared" si="1554"/>
        <v>1</v>
      </c>
      <c r="BW408" s="287">
        <f t="shared" si="1554"/>
        <v>1</v>
      </c>
      <c r="BX408" s="287">
        <f t="shared" si="1554"/>
        <v>1</v>
      </c>
      <c r="BY408" s="287">
        <f t="shared" si="1554"/>
        <v>1</v>
      </c>
      <c r="BZ408" s="287">
        <f t="shared" si="1554"/>
        <v>1</v>
      </c>
      <c r="CA408" s="287">
        <f t="shared" si="1554"/>
        <v>1</v>
      </c>
      <c r="CB408" s="287">
        <f t="shared" si="1554"/>
        <v>1</v>
      </c>
      <c r="CC408" s="287">
        <f t="shared" si="1554"/>
        <v>1</v>
      </c>
      <c r="CD408" s="287">
        <f t="shared" si="1554"/>
        <v>1</v>
      </c>
      <c r="CE408" s="287">
        <f t="shared" si="1555"/>
        <v>1</v>
      </c>
      <c r="CF408" s="287">
        <f t="shared" si="1556"/>
        <v>1</v>
      </c>
      <c r="CG408" s="287">
        <f t="shared" si="1556"/>
        <v>1</v>
      </c>
      <c r="CH408" s="287">
        <f t="shared" si="1556"/>
        <v>1</v>
      </c>
      <c r="CI408" s="287">
        <f t="shared" si="1556"/>
        <v>1</v>
      </c>
      <c r="CJ408" s="287">
        <f t="shared" si="1556"/>
        <v>1</v>
      </c>
      <c r="CK408" s="287">
        <f t="shared" si="1556"/>
        <v>1</v>
      </c>
      <c r="CL408" s="287">
        <f t="shared" si="1556"/>
        <v>1</v>
      </c>
      <c r="CM408" s="287">
        <f t="shared" si="1556"/>
        <v>1</v>
      </c>
      <c r="CN408" s="287">
        <f t="shared" si="1556"/>
        <v>1</v>
      </c>
      <c r="CO408" s="287">
        <f t="shared" si="1556"/>
        <v>1</v>
      </c>
      <c r="CP408" s="287">
        <f t="shared" si="1556"/>
        <v>1</v>
      </c>
      <c r="CQ408" s="287">
        <f t="shared" si="1557"/>
        <v>1</v>
      </c>
      <c r="CR408" s="287">
        <f t="shared" si="1558"/>
        <v>1</v>
      </c>
      <c r="CS408" s="287">
        <f t="shared" si="1558"/>
        <v>0</v>
      </c>
      <c r="CT408" s="287">
        <f t="shared" si="1558"/>
        <v>1</v>
      </c>
      <c r="CU408" s="287">
        <f t="shared" si="1558"/>
        <v>1</v>
      </c>
      <c r="CV408" s="287">
        <f t="shared" si="1558"/>
        <v>1</v>
      </c>
      <c r="CW408" s="287">
        <f t="shared" si="1558"/>
        <v>1</v>
      </c>
      <c r="CX408" s="287">
        <f t="shared" si="1558"/>
        <v>1</v>
      </c>
      <c r="CY408" s="287">
        <f t="shared" si="1558"/>
        <v>1</v>
      </c>
      <c r="CZ408" s="287">
        <f t="shared" si="1558"/>
        <v>1</v>
      </c>
      <c r="DA408" s="287">
        <f t="shared" si="1558"/>
        <v>1</v>
      </c>
      <c r="DB408" s="287">
        <f t="shared" si="1558"/>
        <v>1</v>
      </c>
      <c r="DC408" s="287">
        <f t="shared" si="1558"/>
        <v>1</v>
      </c>
      <c r="DD408" s="287">
        <f t="shared" si="1558"/>
        <v>1</v>
      </c>
      <c r="DE408" s="287">
        <f t="shared" si="1558"/>
        <v>1</v>
      </c>
      <c r="DF408" s="287">
        <f t="shared" si="1559"/>
        <v>1</v>
      </c>
      <c r="DG408">
        <f t="shared" si="1559"/>
        <v>1</v>
      </c>
      <c r="DH408" s="288">
        <f t="shared" si="1560"/>
        <v>0.15</v>
      </c>
      <c r="DI408" s="288">
        <f t="shared" si="1560"/>
        <v>0.15</v>
      </c>
      <c r="DJ408" s="288">
        <f t="shared" si="1560"/>
        <v>0.15</v>
      </c>
      <c r="DK408" s="288">
        <f t="shared" si="1561"/>
        <v>0.15</v>
      </c>
      <c r="DL408" s="288">
        <f t="shared" si="1562"/>
        <v>0.3</v>
      </c>
      <c r="DM408" s="288">
        <f t="shared" si="1562"/>
        <v>0.3</v>
      </c>
      <c r="DN408" s="288">
        <f t="shared" si="1562"/>
        <v>0.3</v>
      </c>
      <c r="DO408" s="288">
        <f t="shared" si="1562"/>
        <v>0.3</v>
      </c>
      <c r="DP408" s="288">
        <f>IF(MIN(Data[[#This Row],[¿El agente demuestra escucha activa durante la gestión?6]:[¿El agente parafrasea para confirmar entendimiento?9]])=0,0,30%)</f>
        <v>0.3</v>
      </c>
      <c r="DQ408" s="288">
        <f t="shared" si="1563"/>
        <v>0.3</v>
      </c>
      <c r="DR408" s="288">
        <f t="shared" si="1563"/>
        <v>0.3</v>
      </c>
      <c r="DS408" s="288">
        <f t="shared" si="1563"/>
        <v>0.3</v>
      </c>
      <c r="DT408" s="288">
        <f t="shared" si="1563"/>
        <v>0.3</v>
      </c>
      <c r="DU408" s="288">
        <f>IF(MIN(Data[[#This Row],[¿El agente adapta su comunicación al cliente?11]:[¿El agente utiliza el plural corporativo correctamente?14]])=0,0,30%)</f>
        <v>0.3</v>
      </c>
      <c r="DV408" s="288">
        <f t="shared" si="1564"/>
        <v>0.25</v>
      </c>
      <c r="DW408" s="288">
        <f t="shared" si="1565"/>
        <v>0.25</v>
      </c>
      <c r="DX408" s="288">
        <f t="shared" si="1566"/>
        <v>1</v>
      </c>
      <c r="DY408" s="288">
        <f t="shared" si="1567"/>
        <v>1</v>
      </c>
      <c r="DZ408" s="288">
        <f t="shared" si="1567"/>
        <v>1</v>
      </c>
      <c r="EA408" s="288">
        <f t="shared" si="1568"/>
        <v>1</v>
      </c>
      <c r="EB408" s="288">
        <f t="shared" si="1569"/>
        <v>1</v>
      </c>
      <c r="EC408" s="289">
        <f t="shared" si="1570"/>
        <v>1</v>
      </c>
      <c r="ED408" s="288">
        <f t="shared" si="1571"/>
        <v>1</v>
      </c>
      <c r="EE408" s="288">
        <f t="shared" si="1571"/>
        <v>1</v>
      </c>
      <c r="EF408" s="289">
        <f>IF(SUM(Data[[#This Row],[¿El agente presenta correctamente los beneficios del producto?23]:[¿El agente comunica beneficios emocionales al cliente?24]])=200%,100%,0%)</f>
        <v>1</v>
      </c>
      <c r="EG408" s="288">
        <f t="shared" si="1572"/>
        <v>1</v>
      </c>
      <c r="EH408" s="288">
        <f t="shared" si="1572"/>
        <v>1</v>
      </c>
      <c r="EI408" s="288">
        <f t="shared" si="1572"/>
        <v>1</v>
      </c>
      <c r="EJ408" s="289">
        <f t="shared" si="1573"/>
        <v>1</v>
      </c>
      <c r="EK408" s="288">
        <f t="shared" si="1574"/>
        <v>1</v>
      </c>
      <c r="EL408" s="289">
        <f>+Data[[#This Row],[¿El agente explica los términos y condiciones del servicio?28]]</f>
        <v>1</v>
      </c>
      <c r="EM408" s="288">
        <f t="shared" si="1575"/>
        <v>1</v>
      </c>
      <c r="EN408" s="289">
        <f>+Data[[#This Row],[¿El agente identifica correctamente la solicitud del cliente? 2]]</f>
        <v>1</v>
      </c>
      <c r="EO408" s="288">
        <f t="shared" si="1576"/>
        <v>1</v>
      </c>
      <c r="EP408" s="288">
        <f t="shared" si="1576"/>
        <v>1</v>
      </c>
      <c r="EQ408" s="288">
        <f t="shared" si="1576"/>
        <v>1</v>
      </c>
      <c r="ER408" s="289">
        <f t="shared" si="1577"/>
        <v>1</v>
      </c>
      <c r="ES408" s="288">
        <f t="shared" si="1578"/>
        <v>1</v>
      </c>
      <c r="ET408" s="288">
        <f t="shared" si="1578"/>
        <v>1</v>
      </c>
      <c r="EU408" s="289">
        <f t="shared" si="1579"/>
        <v>1</v>
      </c>
      <c r="EV408" s="288">
        <f t="shared" si="1580"/>
        <v>1</v>
      </c>
      <c r="EW408" s="288">
        <f t="shared" si="1580"/>
        <v>1</v>
      </c>
      <c r="EX408" s="288">
        <f t="shared" si="1581"/>
        <v>1</v>
      </c>
      <c r="EY408" s="288">
        <f t="shared" si="1581"/>
        <v>1</v>
      </c>
      <c r="EZ408" s="288">
        <f t="shared" si="1582"/>
        <v>1</v>
      </c>
      <c r="FA408" s="288">
        <f t="shared" si="1583"/>
        <v>1</v>
      </c>
      <c r="FB408" s="289">
        <f t="shared" si="1584"/>
        <v>1</v>
      </c>
      <c r="FC408" s="288">
        <f t="shared" si="1585"/>
        <v>1</v>
      </c>
      <c r="FD408" s="288">
        <f t="shared" si="1586"/>
        <v>1</v>
      </c>
      <c r="FE408" s="288">
        <f t="shared" si="1586"/>
        <v>0</v>
      </c>
      <c r="FF408" s="288">
        <f t="shared" si="1586"/>
        <v>1</v>
      </c>
      <c r="FG408" s="288">
        <f t="shared" si="1586"/>
        <v>1</v>
      </c>
      <c r="FH408" s="288">
        <f t="shared" si="1586"/>
        <v>1</v>
      </c>
      <c r="FI408" s="288">
        <f t="shared" si="1586"/>
        <v>1</v>
      </c>
      <c r="FJ408" s="288">
        <f t="shared" si="1587"/>
        <v>0</v>
      </c>
      <c r="FK408" s="288">
        <f t="shared" si="1588"/>
        <v>1</v>
      </c>
      <c r="FL408" s="288">
        <f>+Data[[#This Row],[¿El agente gestiona la oferta según la campaña vigente?48]]</f>
        <v>1</v>
      </c>
      <c r="FM408" s="288">
        <f t="shared" si="1589"/>
        <v>1</v>
      </c>
      <c r="FN408" s="288">
        <f t="shared" si="1589"/>
        <v>1</v>
      </c>
      <c r="FO408" s="288">
        <f t="shared" si="1589"/>
        <v>1</v>
      </c>
      <c r="FP408" s="288">
        <f t="shared" si="1590"/>
        <v>1</v>
      </c>
      <c r="FQ408" s="288">
        <f t="shared" si="1591"/>
        <v>1</v>
      </c>
      <c r="FR408" s="288">
        <f>+Data[[#This Row],[¿El agente registra correctamente todas las interacciones?52]]</f>
        <v>1</v>
      </c>
      <c r="FS408" s="288">
        <f t="shared" si="1592"/>
        <v>0</v>
      </c>
      <c r="FT408" s="288">
        <f t="shared" si="1593"/>
        <v>1</v>
      </c>
      <c r="FU408" s="289">
        <f>+Data[[#This Row],[¿El agente confirma la titularidad del cliente adecuadamente?53]]</f>
        <v>1</v>
      </c>
      <c r="FV408" s="242">
        <f t="shared" si="1594"/>
        <v>1</v>
      </c>
      <c r="FW408" s="242">
        <f t="shared" si="1594"/>
        <v>1</v>
      </c>
      <c r="FX408" s="289">
        <f t="shared" si="1595"/>
        <v>1</v>
      </c>
      <c r="FY408" s="242">
        <f t="shared" si="1596"/>
        <v>1</v>
      </c>
      <c r="FZ408" s="289">
        <f>+Data[[#This Row],[¿El agente evita compartir información sensible?56]]</f>
        <v>1</v>
      </c>
      <c r="GA408" s="288">
        <f t="shared" si="1597"/>
        <v>1</v>
      </c>
      <c r="GB408" s="288">
        <f t="shared" si="1598"/>
        <v>0.1</v>
      </c>
      <c r="GC408" s="288">
        <f t="shared" si="1599"/>
        <v>0.3</v>
      </c>
      <c r="GD408" s="290">
        <f t="shared" si="1600"/>
        <v>0</v>
      </c>
      <c r="GE408" s="290">
        <f t="shared" si="1601"/>
        <v>0.3</v>
      </c>
      <c r="GF408" s="288">
        <f t="shared" si="1602"/>
        <v>0.7</v>
      </c>
      <c r="GG408" s="287">
        <f>1</f>
        <v>1</v>
      </c>
      <c r="GH408" s="287">
        <f t="shared" si="1603"/>
        <v>1</v>
      </c>
      <c r="GI408" s="287" t="str">
        <f t="shared" si="1604"/>
        <v/>
      </c>
      <c r="GJ408" s="287" t="str">
        <f t="shared" si="1604"/>
        <v/>
      </c>
      <c r="GK408" s="287" t="str">
        <f t="shared" si="1604"/>
        <v/>
      </c>
      <c r="GL408" s="291"/>
      <c r="GM408" s="291"/>
      <c r="GN408" s="287" t="str">
        <f t="shared" si="1605"/>
        <v/>
      </c>
      <c r="GO408" s="287" t="str">
        <f t="shared" si="1605"/>
        <v/>
      </c>
      <c r="GP408" s="287" t="str">
        <f t="shared" si="1605"/>
        <v/>
      </c>
      <c r="GQ408" s="287" t="str">
        <f t="shared" si="1605"/>
        <v/>
      </c>
      <c r="GR408" s="287" t="str">
        <f t="shared" si="1605"/>
        <v/>
      </c>
      <c r="GS408" s="287" t="str">
        <f t="shared" si="1605"/>
        <v/>
      </c>
      <c r="GT408" s="287" t="str">
        <f t="shared" si="1605"/>
        <v/>
      </c>
      <c r="GU408" s="287" t="e">
        <f>IF(#REF!="No",#REF!,"")</f>
        <v>#REF!</v>
      </c>
      <c r="GV408" s="287" t="str">
        <f t="shared" si="1606"/>
        <v/>
      </c>
      <c r="GW408" s="287" t="str">
        <f t="shared" si="1606"/>
        <v/>
      </c>
      <c r="GX408" s="287" t="str">
        <f t="shared" si="1606"/>
        <v/>
      </c>
      <c r="GY408" s="287" t="str">
        <f t="shared" si="1606"/>
        <v/>
      </c>
      <c r="GZ408" s="287" t="str">
        <f t="shared" si="1606"/>
        <v/>
      </c>
      <c r="HA408" s="287" t="str">
        <f t="shared" si="1606"/>
        <v/>
      </c>
      <c r="HB408" s="287" t="str">
        <f t="shared" si="1606"/>
        <v/>
      </c>
      <c r="HC408" s="287" t="str">
        <f t="shared" si="1606"/>
        <v/>
      </c>
      <c r="HD408" s="287" t="str">
        <f t="shared" si="1606"/>
        <v/>
      </c>
      <c r="HE408" s="287" t="str">
        <f t="shared" si="1606"/>
        <v/>
      </c>
      <c r="HF408" s="287" t="str">
        <f t="shared" si="1607"/>
        <v/>
      </c>
      <c r="HG408" s="287" t="str">
        <f t="shared" si="1607"/>
        <v/>
      </c>
      <c r="HH408" s="287" t="str">
        <f t="shared" si="1607"/>
        <v/>
      </c>
      <c r="HI408" s="287" t="str">
        <f t="shared" si="1607"/>
        <v/>
      </c>
      <c r="HJ408" s="287" t="str">
        <f t="shared" si="1607"/>
        <v/>
      </c>
      <c r="HK408" s="287" t="str">
        <f t="shared" si="1607"/>
        <v/>
      </c>
      <c r="HL408" s="287" t="str">
        <f t="shared" si="1607"/>
        <v/>
      </c>
      <c r="HM408" s="287" t="str">
        <f t="shared" si="1607"/>
        <v/>
      </c>
      <c r="HN408" s="287" t="str">
        <f t="shared" si="1607"/>
        <v/>
      </c>
      <c r="HO408" s="287" t="str">
        <f t="shared" si="1607"/>
        <v/>
      </c>
      <c r="HP408" s="287" t="str">
        <f t="shared" si="1608"/>
        <v/>
      </c>
      <c r="HQ408" s="287" t="e">
        <f>IF(#REF!="No",#REF!,"")</f>
        <v>#REF!</v>
      </c>
      <c r="HR408" s="287" t="e">
        <f>IF(#REF!="No",#REF!,"")</f>
        <v>#REF!</v>
      </c>
      <c r="HS408" s="285" t="str">
        <f t="shared" si="1609"/>
        <v/>
      </c>
      <c r="HT408" s="285" t="str">
        <f t="shared" si="1609"/>
        <v xml:space="preserve">¿El agente realiza venta cruzada cuando corresponde? </v>
      </c>
      <c r="HU408" s="285" t="str">
        <f t="shared" si="1609"/>
        <v/>
      </c>
      <c r="HV408" s="285" t="str">
        <f t="shared" si="1609"/>
        <v/>
      </c>
      <c r="HW408" s="285" t="str">
        <f t="shared" si="1609"/>
        <v/>
      </c>
      <c r="HX408" s="285" t="str">
        <f t="shared" si="1609"/>
        <v/>
      </c>
      <c r="HY408" s="285" t="str">
        <f t="shared" si="1609"/>
        <v/>
      </c>
      <c r="HZ408" s="285" t="str">
        <f t="shared" si="1609"/>
        <v/>
      </c>
      <c r="IA408" s="285" t="str">
        <f t="shared" si="1609"/>
        <v/>
      </c>
      <c r="IB408" s="285" t="str">
        <f t="shared" si="1609"/>
        <v/>
      </c>
      <c r="IC408" s="285" t="str">
        <f t="shared" si="1609"/>
        <v/>
      </c>
      <c r="ID408" s="285" t="str">
        <f t="shared" si="1609"/>
        <v/>
      </c>
      <c r="IE408" s="285" t="str">
        <f t="shared" si="1609"/>
        <v/>
      </c>
      <c r="IF408" s="285" t="str">
        <f t="shared" si="1609"/>
        <v/>
      </c>
      <c r="IG408" s="285" t="str">
        <f t="shared" si="1609"/>
        <v/>
      </c>
      <c r="IH408" s="292" t="str">
        <f>A408&amp;" "&amp;F408&amp;" "&amp;Data[[#This Row],[mes]]</f>
        <v>Gina Batista Outbound jul-26</v>
      </c>
      <c r="II408" s="292">
        <f t="shared" si="1610"/>
        <v>1</v>
      </c>
      <c r="IJ408" s="292">
        <f t="shared" si="1611"/>
        <v>1</v>
      </c>
      <c r="IK408" s="293">
        <f>IF(Data[[#This Row],[Muestra Critica]]&gt;0,Data[[#This Row],[Muestra Critica]],"")</f>
        <v>1</v>
      </c>
      <c r="IL408" s="292">
        <f>IF(IK408="","",COUNTIF($IK$3:$IK824,IK408))</f>
        <v>397</v>
      </c>
      <c r="IM408" s="293">
        <f t="shared" si="1612"/>
        <v>0</v>
      </c>
      <c r="IN408" s="287" t="str">
        <f t="shared" si="1613"/>
        <v>jul-26</v>
      </c>
      <c r="IO408" s="293"/>
      <c r="IP408" s="293"/>
      <c r="IQ408" s="293"/>
      <c r="IR408" s="293"/>
      <c r="IS408" s="292" t="str">
        <f ca="1">IFERROR(_xlfn.XLOOKUP(A:A,HC!B:B,HC!E:E,,0),0)</f>
        <v>31 a 60 dias</v>
      </c>
    </row>
    <row r="409" spans="1:253" ht="15.5">
      <c r="A409" s="281" t="s">
        <v>538</v>
      </c>
      <c r="B409" s="281">
        <v>66688016</v>
      </c>
      <c r="C409" s="296">
        <v>46209</v>
      </c>
      <c r="D409" s="281" t="s">
        <v>441</v>
      </c>
      <c r="E409" s="282" t="s">
        <v>433</v>
      </c>
      <c r="F409" s="281" t="s">
        <v>32</v>
      </c>
      <c r="G409" s="281" t="s">
        <v>436</v>
      </c>
      <c r="H409" s="281" t="s">
        <v>530</v>
      </c>
      <c r="I409" s="283" t="s">
        <v>447</v>
      </c>
      <c r="J409" s="284" t="s">
        <v>33</v>
      </c>
      <c r="K409" s="284" t="s">
        <v>33</v>
      </c>
      <c r="L409" s="284" t="s">
        <v>33</v>
      </c>
      <c r="M409" s="284" t="s">
        <v>33</v>
      </c>
      <c r="N409" s="284" t="s">
        <v>33</v>
      </c>
      <c r="O409" s="284" t="s">
        <v>33</v>
      </c>
      <c r="P409" s="284" t="s">
        <v>33</v>
      </c>
      <c r="Q409" s="284" t="s">
        <v>33</v>
      </c>
      <c r="R409" s="284" t="s">
        <v>33</v>
      </c>
      <c r="S409" s="284" t="s">
        <v>33</v>
      </c>
      <c r="T409" s="284" t="s">
        <v>33</v>
      </c>
      <c r="U409" s="284" t="s">
        <v>34</v>
      </c>
      <c r="V409" s="284" t="s">
        <v>33</v>
      </c>
      <c r="W409" s="284" t="s">
        <v>33</v>
      </c>
      <c r="X409" s="284" t="s">
        <v>33</v>
      </c>
      <c r="Y409" s="285" t="s">
        <v>33</v>
      </c>
      <c r="Z409" s="285" t="s">
        <v>33</v>
      </c>
      <c r="AA409" s="285" t="s">
        <v>34</v>
      </c>
      <c r="AB409" s="285" t="s">
        <v>33</v>
      </c>
      <c r="AC409" s="285" t="s">
        <v>33</v>
      </c>
      <c r="AD409" s="285" t="s">
        <v>33</v>
      </c>
      <c r="AE409" s="285" t="s">
        <v>33</v>
      </c>
      <c r="AF409" s="285" t="s">
        <v>33</v>
      </c>
      <c r="AG409" s="285" t="s">
        <v>33</v>
      </c>
      <c r="AH409" s="285" t="s">
        <v>33</v>
      </c>
      <c r="AI409" s="285" t="s">
        <v>33</v>
      </c>
      <c r="AJ409" s="285" t="s">
        <v>33</v>
      </c>
      <c r="AK409" s="285" t="s">
        <v>33</v>
      </c>
      <c r="AL409" s="285" t="s">
        <v>33</v>
      </c>
      <c r="AM409" s="285" t="s">
        <v>33</v>
      </c>
      <c r="AN409" s="285" t="s">
        <v>33</v>
      </c>
      <c r="AO409" s="285" t="s">
        <v>33</v>
      </c>
      <c r="AP409" s="285" t="s">
        <v>33</v>
      </c>
      <c r="AQ409" s="169" t="s">
        <v>33</v>
      </c>
      <c r="AR409" s="285" t="s">
        <v>33</v>
      </c>
      <c r="AS409" s="285" t="s">
        <v>34</v>
      </c>
      <c r="AT409" s="285" t="s">
        <v>33</v>
      </c>
      <c r="AU409" s="285" t="s">
        <v>33</v>
      </c>
      <c r="AV409" s="285" t="s">
        <v>33</v>
      </c>
      <c r="AW409" s="285" t="s">
        <v>33</v>
      </c>
      <c r="AX409" s="285" t="s">
        <v>33</v>
      </c>
      <c r="AY409" s="285" t="s">
        <v>33</v>
      </c>
      <c r="AZ409" s="285" t="s">
        <v>33</v>
      </c>
      <c r="BA409" s="285" t="s">
        <v>33</v>
      </c>
      <c r="BB409" s="285" t="s">
        <v>33</v>
      </c>
      <c r="BC409" s="285" t="s">
        <v>33</v>
      </c>
      <c r="BD409" s="285" t="s">
        <v>33</v>
      </c>
      <c r="BE409" s="285" t="s">
        <v>33</v>
      </c>
      <c r="BF409" s="285" t="s">
        <v>33</v>
      </c>
      <c r="BG409" s="285"/>
      <c r="BH409" s="286" t="str">
        <f>Data[[#This Row],[Tipo de Muestra]]</f>
        <v>Critica</v>
      </c>
      <c r="BI409" s="285"/>
      <c r="BJ409" s="287"/>
      <c r="BK409" s="287">
        <f t="shared" si="1553"/>
        <v>1</v>
      </c>
      <c r="BL409" s="287">
        <f t="shared" si="1553"/>
        <v>1</v>
      </c>
      <c r="BM409" s="287">
        <f t="shared" si="1553"/>
        <v>1</v>
      </c>
      <c r="BN409" s="287">
        <f t="shared" si="1553"/>
        <v>1</v>
      </c>
      <c r="BO409" s="287">
        <f t="shared" si="1553"/>
        <v>1</v>
      </c>
      <c r="BP409" s="287">
        <f t="shared" si="1553"/>
        <v>1</v>
      </c>
      <c r="BQ409" s="287">
        <f t="shared" si="1553"/>
        <v>1</v>
      </c>
      <c r="BR409" s="287">
        <f t="shared" si="1553"/>
        <v>1</v>
      </c>
      <c r="BS409" s="287">
        <f t="shared" si="1553"/>
        <v>1</v>
      </c>
      <c r="BT409" s="287">
        <f t="shared" si="1553"/>
        <v>1</v>
      </c>
      <c r="BU409" s="287">
        <f t="shared" si="1554"/>
        <v>1</v>
      </c>
      <c r="BV409" s="287">
        <f t="shared" si="1554"/>
        <v>0</v>
      </c>
      <c r="BW409" s="287">
        <f t="shared" si="1554"/>
        <v>1</v>
      </c>
      <c r="BX409" s="287">
        <f t="shared" si="1554"/>
        <v>1</v>
      </c>
      <c r="BY409" s="287">
        <f t="shared" si="1554"/>
        <v>1</v>
      </c>
      <c r="BZ409" s="287">
        <f t="shared" si="1554"/>
        <v>1</v>
      </c>
      <c r="CA409" s="287">
        <f t="shared" si="1554"/>
        <v>1</v>
      </c>
      <c r="CB409" s="287">
        <f t="shared" si="1554"/>
        <v>0</v>
      </c>
      <c r="CC409" s="287">
        <f t="shared" si="1554"/>
        <v>1</v>
      </c>
      <c r="CD409" s="287">
        <f t="shared" si="1554"/>
        <v>1</v>
      </c>
      <c r="CE409" s="287">
        <f t="shared" si="1555"/>
        <v>1</v>
      </c>
      <c r="CF409" s="287">
        <f t="shared" si="1556"/>
        <v>1</v>
      </c>
      <c r="CG409" s="287">
        <f t="shared" si="1556"/>
        <v>1</v>
      </c>
      <c r="CH409" s="287">
        <f t="shared" si="1556"/>
        <v>1</v>
      </c>
      <c r="CI409" s="287">
        <f t="shared" si="1556"/>
        <v>1</v>
      </c>
      <c r="CJ409" s="287">
        <f t="shared" si="1556"/>
        <v>1</v>
      </c>
      <c r="CK409" s="287">
        <f t="shared" si="1556"/>
        <v>1</v>
      </c>
      <c r="CL409" s="287">
        <f t="shared" si="1556"/>
        <v>1</v>
      </c>
      <c r="CM409" s="287">
        <f t="shared" si="1556"/>
        <v>1</v>
      </c>
      <c r="CN409" s="287">
        <f t="shared" si="1556"/>
        <v>1</v>
      </c>
      <c r="CO409" s="287">
        <f t="shared" si="1556"/>
        <v>1</v>
      </c>
      <c r="CP409" s="287">
        <f t="shared" si="1556"/>
        <v>1</v>
      </c>
      <c r="CQ409" s="287">
        <f t="shared" si="1557"/>
        <v>1</v>
      </c>
      <c r="CR409" s="287">
        <f t="shared" si="1558"/>
        <v>1</v>
      </c>
      <c r="CS409" s="287">
        <f t="shared" si="1558"/>
        <v>0</v>
      </c>
      <c r="CT409" s="287">
        <f t="shared" si="1558"/>
        <v>1</v>
      </c>
      <c r="CU409" s="287">
        <f t="shared" si="1558"/>
        <v>1</v>
      </c>
      <c r="CV409" s="287">
        <f t="shared" si="1558"/>
        <v>1</v>
      </c>
      <c r="CW409" s="287">
        <f t="shared" si="1558"/>
        <v>1</v>
      </c>
      <c r="CX409" s="287">
        <f t="shared" si="1558"/>
        <v>1</v>
      </c>
      <c r="CY409" s="287">
        <f t="shared" si="1558"/>
        <v>1</v>
      </c>
      <c r="CZ409" s="287">
        <f t="shared" si="1558"/>
        <v>1</v>
      </c>
      <c r="DA409" s="287">
        <f t="shared" si="1558"/>
        <v>1</v>
      </c>
      <c r="DB409" s="287">
        <f t="shared" si="1558"/>
        <v>1</v>
      </c>
      <c r="DC409" s="287">
        <f t="shared" si="1558"/>
        <v>1</v>
      </c>
      <c r="DD409" s="287">
        <f t="shared" si="1558"/>
        <v>1</v>
      </c>
      <c r="DE409" s="287">
        <f t="shared" si="1558"/>
        <v>1</v>
      </c>
      <c r="DF409" s="287">
        <f t="shared" si="1559"/>
        <v>1</v>
      </c>
      <c r="DG409">
        <f t="shared" si="1559"/>
        <v>1</v>
      </c>
      <c r="DH409" s="288">
        <f t="shared" si="1560"/>
        <v>0.15</v>
      </c>
      <c r="DI409" s="288">
        <f t="shared" si="1560"/>
        <v>0.15</v>
      </c>
      <c r="DJ409" s="288">
        <f t="shared" si="1560"/>
        <v>0.15</v>
      </c>
      <c r="DK409" s="288">
        <f t="shared" si="1561"/>
        <v>0.15</v>
      </c>
      <c r="DL409" s="288">
        <f t="shared" si="1562"/>
        <v>0.3</v>
      </c>
      <c r="DM409" s="288">
        <f t="shared" si="1562"/>
        <v>0.3</v>
      </c>
      <c r="DN409" s="288">
        <f t="shared" si="1562"/>
        <v>0.3</v>
      </c>
      <c r="DO409" s="288">
        <f t="shared" si="1562"/>
        <v>0.3</v>
      </c>
      <c r="DP409" s="288">
        <f>IF(MIN(Data[[#This Row],[¿El agente demuestra escucha activa durante la gestión?6]:[¿El agente parafrasea para confirmar entendimiento?9]])=0,0,30%)</f>
        <v>0.3</v>
      </c>
      <c r="DQ409" s="288">
        <f t="shared" si="1563"/>
        <v>0.3</v>
      </c>
      <c r="DR409" s="288">
        <f t="shared" si="1563"/>
        <v>0.3</v>
      </c>
      <c r="DS409" s="288">
        <f t="shared" si="1563"/>
        <v>0.3</v>
      </c>
      <c r="DT409" s="288">
        <f t="shared" si="1563"/>
        <v>0.3</v>
      </c>
      <c r="DU409" s="288">
        <f>IF(MIN(Data[[#This Row],[¿El agente adapta su comunicación al cliente?11]:[¿El agente utiliza el plural corporativo correctamente?14]])=0,0,30%)</f>
        <v>0.3</v>
      </c>
      <c r="DV409" s="288">
        <f t="shared" si="1564"/>
        <v>0</v>
      </c>
      <c r="DW409" s="288">
        <f t="shared" si="1565"/>
        <v>0</v>
      </c>
      <c r="DX409" s="288">
        <f t="shared" si="1566"/>
        <v>0.75</v>
      </c>
      <c r="DY409" s="288">
        <f t="shared" si="1567"/>
        <v>1</v>
      </c>
      <c r="DZ409" s="288">
        <f t="shared" si="1567"/>
        <v>1</v>
      </c>
      <c r="EA409" s="288">
        <f t="shared" si="1568"/>
        <v>1</v>
      </c>
      <c r="EB409" s="288">
        <f t="shared" si="1569"/>
        <v>1</v>
      </c>
      <c r="EC409" s="289">
        <f t="shared" si="1570"/>
        <v>1</v>
      </c>
      <c r="ED409" s="288">
        <f t="shared" si="1571"/>
        <v>1</v>
      </c>
      <c r="EE409" s="288">
        <f t="shared" si="1571"/>
        <v>0</v>
      </c>
      <c r="EF409" s="289">
        <f>IF(SUM(Data[[#This Row],[¿El agente presenta correctamente los beneficios del producto?23]:[¿El agente comunica beneficios emocionales al cliente?24]])=200%,100%,0%)</f>
        <v>0</v>
      </c>
      <c r="EG409" s="288">
        <f t="shared" si="1572"/>
        <v>1</v>
      </c>
      <c r="EH409" s="288">
        <f t="shared" si="1572"/>
        <v>1</v>
      </c>
      <c r="EI409" s="288">
        <f t="shared" si="1572"/>
        <v>1</v>
      </c>
      <c r="EJ409" s="289">
        <f t="shared" si="1573"/>
        <v>1</v>
      </c>
      <c r="EK409" s="288">
        <f t="shared" si="1574"/>
        <v>1</v>
      </c>
      <c r="EL409" s="289">
        <f>+Data[[#This Row],[¿El agente explica los términos y condiciones del servicio?28]]</f>
        <v>1</v>
      </c>
      <c r="EM409" s="288">
        <f t="shared" si="1575"/>
        <v>1</v>
      </c>
      <c r="EN409" s="289">
        <f>+Data[[#This Row],[¿El agente identifica correctamente la solicitud del cliente? 2]]</f>
        <v>1</v>
      </c>
      <c r="EO409" s="288">
        <f t="shared" si="1576"/>
        <v>1</v>
      </c>
      <c r="EP409" s="288">
        <f t="shared" si="1576"/>
        <v>1</v>
      </c>
      <c r="EQ409" s="288">
        <f t="shared" si="1576"/>
        <v>1</v>
      </c>
      <c r="ER409" s="289">
        <f t="shared" si="1577"/>
        <v>1</v>
      </c>
      <c r="ES409" s="288">
        <f t="shared" si="1578"/>
        <v>1</v>
      </c>
      <c r="ET409" s="288">
        <f t="shared" si="1578"/>
        <v>1</v>
      </c>
      <c r="EU409" s="289">
        <f t="shared" si="1579"/>
        <v>1</v>
      </c>
      <c r="EV409" s="288">
        <f t="shared" si="1580"/>
        <v>1</v>
      </c>
      <c r="EW409" s="288">
        <f t="shared" si="1580"/>
        <v>1</v>
      </c>
      <c r="EX409" s="288">
        <f t="shared" si="1581"/>
        <v>1</v>
      </c>
      <c r="EY409" s="288">
        <f t="shared" si="1581"/>
        <v>1</v>
      </c>
      <c r="EZ409" s="288">
        <f t="shared" si="1582"/>
        <v>1</v>
      </c>
      <c r="FA409" s="288">
        <f t="shared" si="1583"/>
        <v>1</v>
      </c>
      <c r="FB409" s="289">
        <f t="shared" si="1584"/>
        <v>1</v>
      </c>
      <c r="FC409" s="288">
        <f t="shared" si="1585"/>
        <v>0</v>
      </c>
      <c r="FD409" s="288">
        <f t="shared" si="1586"/>
        <v>1</v>
      </c>
      <c r="FE409" s="288">
        <f t="shared" si="1586"/>
        <v>0</v>
      </c>
      <c r="FF409" s="288">
        <f t="shared" si="1586"/>
        <v>1</v>
      </c>
      <c r="FG409" s="288">
        <f t="shared" si="1586"/>
        <v>1</v>
      </c>
      <c r="FH409" s="288">
        <f t="shared" si="1586"/>
        <v>1</v>
      </c>
      <c r="FI409" s="288">
        <f t="shared" si="1586"/>
        <v>1</v>
      </c>
      <c r="FJ409" s="288">
        <f t="shared" si="1587"/>
        <v>0</v>
      </c>
      <c r="FK409" s="288">
        <f t="shared" si="1588"/>
        <v>1</v>
      </c>
      <c r="FL409" s="288">
        <f>+Data[[#This Row],[¿El agente gestiona la oferta según la campaña vigente?48]]</f>
        <v>1</v>
      </c>
      <c r="FM409" s="288">
        <f t="shared" si="1589"/>
        <v>1</v>
      </c>
      <c r="FN409" s="288">
        <f t="shared" si="1589"/>
        <v>1</v>
      </c>
      <c r="FO409" s="288">
        <f t="shared" si="1589"/>
        <v>1</v>
      </c>
      <c r="FP409" s="288">
        <f t="shared" si="1590"/>
        <v>1</v>
      </c>
      <c r="FQ409" s="288">
        <f t="shared" si="1591"/>
        <v>1</v>
      </c>
      <c r="FR409" s="288">
        <f>+Data[[#This Row],[¿El agente registra correctamente todas las interacciones?52]]</f>
        <v>1</v>
      </c>
      <c r="FS409" s="288">
        <f t="shared" si="1592"/>
        <v>0</v>
      </c>
      <c r="FT409" s="288">
        <f t="shared" si="1593"/>
        <v>1</v>
      </c>
      <c r="FU409" s="289">
        <f>+Data[[#This Row],[¿El agente confirma la titularidad del cliente adecuadamente?53]]</f>
        <v>1</v>
      </c>
      <c r="FV409" s="242">
        <f t="shared" si="1594"/>
        <v>1</v>
      </c>
      <c r="FW409" s="242">
        <f t="shared" si="1594"/>
        <v>1</v>
      </c>
      <c r="FX409" s="289">
        <f t="shared" si="1595"/>
        <v>1</v>
      </c>
      <c r="FY409" s="242">
        <f t="shared" si="1596"/>
        <v>1</v>
      </c>
      <c r="FZ409" s="289">
        <f>+Data[[#This Row],[¿El agente evita compartir información sensible?56]]</f>
        <v>1</v>
      </c>
      <c r="GA409" s="288">
        <f t="shared" si="1597"/>
        <v>1</v>
      </c>
      <c r="GB409" s="288">
        <f t="shared" si="1598"/>
        <v>7.5000000000000011E-2</v>
      </c>
      <c r="GC409" s="288">
        <f t="shared" si="1599"/>
        <v>0</v>
      </c>
      <c r="GD409" s="290">
        <f t="shared" si="1600"/>
        <v>0</v>
      </c>
      <c r="GE409" s="290">
        <f t="shared" si="1601"/>
        <v>0.3</v>
      </c>
      <c r="GF409" s="288">
        <f t="shared" si="1602"/>
        <v>0.375</v>
      </c>
      <c r="GG409" s="287">
        <f>1</f>
        <v>1</v>
      </c>
      <c r="GH409" s="287">
        <f t="shared" si="1603"/>
        <v>1</v>
      </c>
      <c r="GI409" s="287" t="str">
        <f t="shared" si="1604"/>
        <v/>
      </c>
      <c r="GJ409" s="287" t="str">
        <f t="shared" si="1604"/>
        <v/>
      </c>
      <c r="GK409" s="287" t="str">
        <f t="shared" si="1604"/>
        <v/>
      </c>
      <c r="GL409" s="291"/>
      <c r="GM409" s="291"/>
      <c r="GN409" s="287" t="str">
        <f t="shared" si="1605"/>
        <v/>
      </c>
      <c r="GO409" s="287" t="str">
        <f t="shared" si="1605"/>
        <v/>
      </c>
      <c r="GP409" s="287" t="str">
        <f t="shared" si="1605"/>
        <v/>
      </c>
      <c r="GQ409" s="287" t="str">
        <f t="shared" si="1605"/>
        <v/>
      </c>
      <c r="GR409" s="287" t="str">
        <f t="shared" si="1605"/>
        <v/>
      </c>
      <c r="GS409" s="287" t="str">
        <f t="shared" si="1605"/>
        <v/>
      </c>
      <c r="GT409" s="287" t="str">
        <f t="shared" si="1605"/>
        <v xml:space="preserve">¿El agente gestiona bien el tiempo de la interacción? </v>
      </c>
      <c r="GU409" s="287" t="e">
        <f>IF(#REF!="No",#REF!,"")</f>
        <v>#REF!</v>
      </c>
      <c r="GV409" s="287" t="str">
        <f t="shared" si="1606"/>
        <v/>
      </c>
      <c r="GW409" s="287" t="str">
        <f t="shared" si="1606"/>
        <v/>
      </c>
      <c r="GX409" s="287" t="str">
        <f t="shared" si="1606"/>
        <v/>
      </c>
      <c r="GY409" s="287" t="str">
        <f t="shared" si="1606"/>
        <v/>
      </c>
      <c r="GZ409" s="287" t="str">
        <f t="shared" si="1606"/>
        <v/>
      </c>
      <c r="HA409" s="287" t="str">
        <f t="shared" si="1606"/>
        <v xml:space="preserve">¿El agente comunica beneficios emocionales al cliente? </v>
      </c>
      <c r="HB409" s="287" t="str">
        <f t="shared" si="1606"/>
        <v/>
      </c>
      <c r="HC409" s="287" t="str">
        <f t="shared" si="1606"/>
        <v/>
      </c>
      <c r="HD409" s="287" t="str">
        <f t="shared" si="1606"/>
        <v/>
      </c>
      <c r="HE409" s="287" t="str">
        <f t="shared" si="1606"/>
        <v/>
      </c>
      <c r="HF409" s="287" t="str">
        <f t="shared" si="1607"/>
        <v/>
      </c>
      <c r="HG409" s="287" t="str">
        <f t="shared" si="1607"/>
        <v/>
      </c>
      <c r="HH409" s="287" t="str">
        <f t="shared" si="1607"/>
        <v/>
      </c>
      <c r="HI409" s="287" t="str">
        <f t="shared" si="1607"/>
        <v/>
      </c>
      <c r="HJ409" s="287" t="str">
        <f t="shared" si="1607"/>
        <v/>
      </c>
      <c r="HK409" s="287" t="str">
        <f t="shared" si="1607"/>
        <v/>
      </c>
      <c r="HL409" s="287" t="str">
        <f t="shared" si="1607"/>
        <v/>
      </c>
      <c r="HM409" s="287" t="str">
        <f t="shared" si="1607"/>
        <v/>
      </c>
      <c r="HN409" s="287" t="str">
        <f t="shared" si="1607"/>
        <v/>
      </c>
      <c r="HO409" s="287" t="str">
        <f t="shared" si="1607"/>
        <v/>
      </c>
      <c r="HP409" s="287" t="str">
        <f t="shared" si="1608"/>
        <v/>
      </c>
      <c r="HQ409" s="287" t="e">
        <f>IF(#REF!="No",#REF!,"")</f>
        <v>#REF!</v>
      </c>
      <c r="HR409" s="287" t="e">
        <f>IF(#REF!="No",#REF!,"")</f>
        <v>#REF!</v>
      </c>
      <c r="HS409" s="285" t="str">
        <f t="shared" si="1609"/>
        <v/>
      </c>
      <c r="HT409" s="285" t="str">
        <f t="shared" si="1609"/>
        <v xml:space="preserve">¿El agente realiza venta cruzada cuando corresponde? </v>
      </c>
      <c r="HU409" s="285" t="str">
        <f t="shared" si="1609"/>
        <v/>
      </c>
      <c r="HV409" s="285" t="str">
        <f t="shared" si="1609"/>
        <v/>
      </c>
      <c r="HW409" s="285" t="str">
        <f t="shared" si="1609"/>
        <v/>
      </c>
      <c r="HX409" s="285" t="str">
        <f t="shared" si="1609"/>
        <v/>
      </c>
      <c r="HY409" s="285" t="str">
        <f t="shared" si="1609"/>
        <v/>
      </c>
      <c r="HZ409" s="285" t="str">
        <f t="shared" si="1609"/>
        <v/>
      </c>
      <c r="IA409" s="285" t="str">
        <f t="shared" si="1609"/>
        <v/>
      </c>
      <c r="IB409" s="285" t="str">
        <f t="shared" si="1609"/>
        <v/>
      </c>
      <c r="IC409" s="285" t="str">
        <f t="shared" si="1609"/>
        <v/>
      </c>
      <c r="ID409" s="285" t="str">
        <f t="shared" si="1609"/>
        <v/>
      </c>
      <c r="IE409" s="285" t="str">
        <f t="shared" si="1609"/>
        <v/>
      </c>
      <c r="IF409" s="285" t="str">
        <f t="shared" si="1609"/>
        <v/>
      </c>
      <c r="IG409" s="285" t="str">
        <f t="shared" si="1609"/>
        <v/>
      </c>
      <c r="IH409" s="292" t="str">
        <f>A409&amp;" "&amp;F409&amp;" "&amp;Data[[#This Row],[mes]]</f>
        <v>Evelyn Torres Outbound jul-26</v>
      </c>
      <c r="II409" s="292">
        <f t="shared" si="1610"/>
        <v>1</v>
      </c>
      <c r="IJ409" s="292">
        <f t="shared" si="1611"/>
        <v>1</v>
      </c>
      <c r="IK409" s="293">
        <f>IF(Data[[#This Row],[Muestra Critica]]&gt;0,Data[[#This Row],[Muestra Critica]],"")</f>
        <v>1</v>
      </c>
      <c r="IL409" s="292">
        <f>IF(IK409="","",COUNTIF($IK$3:$IK825,IK409))</f>
        <v>397</v>
      </c>
      <c r="IM409" s="293">
        <f t="shared" si="1612"/>
        <v>0</v>
      </c>
      <c r="IN409" s="287" t="str">
        <f t="shared" si="1613"/>
        <v>jul-26</v>
      </c>
      <c r="IO409" s="293"/>
      <c r="IP409" s="293"/>
      <c r="IQ409" s="293"/>
      <c r="IR409" s="293"/>
      <c r="IS409" s="292" t="str">
        <f ca="1">IFERROR(_xlfn.XLOOKUP(A:A,HC!B:B,HC!E:E,,0),0)</f>
        <v>31 a 60 dias</v>
      </c>
    </row>
    <row r="410" spans="1:253" ht="15.5">
      <c r="A410" s="281" t="s">
        <v>536</v>
      </c>
      <c r="B410" s="281">
        <v>65489527</v>
      </c>
      <c r="C410" s="296">
        <v>46209</v>
      </c>
      <c r="D410" s="281" t="s">
        <v>441</v>
      </c>
      <c r="E410" s="282" t="s">
        <v>432</v>
      </c>
      <c r="F410" s="281" t="s">
        <v>32</v>
      </c>
      <c r="G410" s="281" t="s">
        <v>436</v>
      </c>
      <c r="H410" s="281" t="s">
        <v>530</v>
      </c>
      <c r="I410" s="283" t="s">
        <v>447</v>
      </c>
      <c r="J410" s="284" t="s">
        <v>33</v>
      </c>
      <c r="K410" s="284" t="s">
        <v>33</v>
      </c>
      <c r="L410" s="284" t="s">
        <v>33</v>
      </c>
      <c r="M410" s="284" t="s">
        <v>33</v>
      </c>
      <c r="N410" s="284" t="s">
        <v>33</v>
      </c>
      <c r="O410" s="284" t="s">
        <v>33</v>
      </c>
      <c r="P410" s="284" t="s">
        <v>33</v>
      </c>
      <c r="Q410" s="284" t="s">
        <v>33</v>
      </c>
      <c r="R410" s="284" t="s">
        <v>33</v>
      </c>
      <c r="S410" s="284" t="s">
        <v>33</v>
      </c>
      <c r="T410" s="284" t="s">
        <v>33</v>
      </c>
      <c r="U410" s="284" t="s">
        <v>33</v>
      </c>
      <c r="V410" s="284" t="s">
        <v>33</v>
      </c>
      <c r="W410" s="284" t="s">
        <v>33</v>
      </c>
      <c r="X410" s="284" t="s">
        <v>33</v>
      </c>
      <c r="Y410" s="285" t="s">
        <v>33</v>
      </c>
      <c r="Z410" s="285" t="s">
        <v>33</v>
      </c>
      <c r="AA410" s="285" t="s">
        <v>33</v>
      </c>
      <c r="AB410" s="285" t="s">
        <v>33</v>
      </c>
      <c r="AC410" s="285" t="s">
        <v>33</v>
      </c>
      <c r="AD410" s="285" t="s">
        <v>33</v>
      </c>
      <c r="AE410" s="285" t="s">
        <v>33</v>
      </c>
      <c r="AF410" s="285" t="s">
        <v>33</v>
      </c>
      <c r="AG410" s="285" t="s">
        <v>33</v>
      </c>
      <c r="AH410" s="285" t="s">
        <v>33</v>
      </c>
      <c r="AI410" s="285" t="s">
        <v>33</v>
      </c>
      <c r="AJ410" s="285" t="s">
        <v>33</v>
      </c>
      <c r="AK410" s="285" t="s">
        <v>33</v>
      </c>
      <c r="AL410" s="285" t="s">
        <v>33</v>
      </c>
      <c r="AM410" s="285" t="s">
        <v>33</v>
      </c>
      <c r="AN410" s="285" t="s">
        <v>33</v>
      </c>
      <c r="AO410" s="285" t="s">
        <v>33</v>
      </c>
      <c r="AP410" s="285" t="s">
        <v>33</v>
      </c>
      <c r="AQ410" s="169" t="s">
        <v>33</v>
      </c>
      <c r="AR410" s="285" t="s">
        <v>33</v>
      </c>
      <c r="AS410" s="285" t="s">
        <v>34</v>
      </c>
      <c r="AT410" s="285" t="s">
        <v>33</v>
      </c>
      <c r="AU410" s="285" t="s">
        <v>33</v>
      </c>
      <c r="AV410" s="285" t="s">
        <v>33</v>
      </c>
      <c r="AW410" s="285" t="s">
        <v>34</v>
      </c>
      <c r="AX410" s="285" t="s">
        <v>33</v>
      </c>
      <c r="AY410" s="285" t="s">
        <v>33</v>
      </c>
      <c r="AZ410" s="285" t="s">
        <v>33</v>
      </c>
      <c r="BA410" s="285" t="s">
        <v>33</v>
      </c>
      <c r="BB410" s="285" t="s">
        <v>33</v>
      </c>
      <c r="BC410" s="285" t="s">
        <v>33</v>
      </c>
      <c r="BD410" s="285" t="s">
        <v>33</v>
      </c>
      <c r="BE410" s="285" t="s">
        <v>33</v>
      </c>
      <c r="BF410" s="285" t="s">
        <v>33</v>
      </c>
      <c r="BG410" s="285"/>
      <c r="BH410" s="286" t="str">
        <f>Data[[#This Row],[Tipo de Muestra]]</f>
        <v>Critica</v>
      </c>
      <c r="BI410" s="285"/>
      <c r="BJ410" s="287"/>
      <c r="BK410" s="287">
        <f t="shared" si="1553"/>
        <v>1</v>
      </c>
      <c r="BL410" s="287">
        <f t="shared" si="1553"/>
        <v>1</v>
      </c>
      <c r="BM410" s="287">
        <f t="shared" si="1553"/>
        <v>1</v>
      </c>
      <c r="BN410" s="287">
        <f t="shared" si="1553"/>
        <v>1</v>
      </c>
      <c r="BO410" s="287">
        <f t="shared" si="1553"/>
        <v>1</v>
      </c>
      <c r="BP410" s="287">
        <f t="shared" si="1553"/>
        <v>1</v>
      </c>
      <c r="BQ410" s="287">
        <f t="shared" si="1553"/>
        <v>1</v>
      </c>
      <c r="BR410" s="287">
        <f t="shared" si="1553"/>
        <v>1</v>
      </c>
      <c r="BS410" s="287">
        <f t="shared" si="1553"/>
        <v>1</v>
      </c>
      <c r="BT410" s="287">
        <f t="shared" si="1553"/>
        <v>1</v>
      </c>
      <c r="BU410" s="287">
        <f t="shared" si="1554"/>
        <v>1</v>
      </c>
      <c r="BV410" s="287">
        <f t="shared" si="1554"/>
        <v>1</v>
      </c>
      <c r="BW410" s="287">
        <f t="shared" si="1554"/>
        <v>1</v>
      </c>
      <c r="BX410" s="287">
        <f t="shared" si="1554"/>
        <v>1</v>
      </c>
      <c r="BY410" s="287">
        <f t="shared" si="1554"/>
        <v>1</v>
      </c>
      <c r="BZ410" s="287">
        <f t="shared" si="1554"/>
        <v>1</v>
      </c>
      <c r="CA410" s="287">
        <f t="shared" si="1554"/>
        <v>1</v>
      </c>
      <c r="CB410" s="287">
        <f t="shared" si="1554"/>
        <v>1</v>
      </c>
      <c r="CC410" s="287">
        <f t="shared" si="1554"/>
        <v>1</v>
      </c>
      <c r="CD410" s="287">
        <f t="shared" si="1554"/>
        <v>1</v>
      </c>
      <c r="CE410" s="287">
        <f t="shared" si="1555"/>
        <v>1</v>
      </c>
      <c r="CF410" s="287">
        <f t="shared" si="1556"/>
        <v>1</v>
      </c>
      <c r="CG410" s="287">
        <f t="shared" si="1556"/>
        <v>1</v>
      </c>
      <c r="CH410" s="287">
        <f t="shared" si="1556"/>
        <v>1</v>
      </c>
      <c r="CI410" s="287">
        <f t="shared" si="1556"/>
        <v>1</v>
      </c>
      <c r="CJ410" s="287">
        <f t="shared" si="1556"/>
        <v>1</v>
      </c>
      <c r="CK410" s="287">
        <f t="shared" si="1556"/>
        <v>1</v>
      </c>
      <c r="CL410" s="287">
        <f t="shared" si="1556"/>
        <v>1</v>
      </c>
      <c r="CM410" s="287">
        <f t="shared" si="1556"/>
        <v>1</v>
      </c>
      <c r="CN410" s="287">
        <f t="shared" si="1556"/>
        <v>1</v>
      </c>
      <c r="CO410" s="287">
        <f t="shared" si="1556"/>
        <v>1</v>
      </c>
      <c r="CP410" s="287">
        <f t="shared" si="1556"/>
        <v>1</v>
      </c>
      <c r="CQ410" s="287">
        <f t="shared" si="1557"/>
        <v>1</v>
      </c>
      <c r="CR410" s="287">
        <f t="shared" si="1558"/>
        <v>1</v>
      </c>
      <c r="CS410" s="287">
        <f t="shared" si="1558"/>
        <v>0</v>
      </c>
      <c r="CT410" s="287">
        <f t="shared" si="1558"/>
        <v>1</v>
      </c>
      <c r="CU410" s="287">
        <f t="shared" si="1558"/>
        <v>1</v>
      </c>
      <c r="CV410" s="287">
        <f t="shared" si="1558"/>
        <v>1</v>
      </c>
      <c r="CW410" s="287">
        <f t="shared" si="1558"/>
        <v>0</v>
      </c>
      <c r="CX410" s="287">
        <f t="shared" si="1558"/>
        <v>1</v>
      </c>
      <c r="CY410" s="287">
        <f t="shared" si="1558"/>
        <v>1</v>
      </c>
      <c r="CZ410" s="287">
        <f t="shared" si="1558"/>
        <v>1</v>
      </c>
      <c r="DA410" s="287">
        <f t="shared" si="1558"/>
        <v>1</v>
      </c>
      <c r="DB410" s="287">
        <f t="shared" si="1558"/>
        <v>1</v>
      </c>
      <c r="DC410" s="287">
        <f t="shared" si="1558"/>
        <v>1</v>
      </c>
      <c r="DD410" s="287">
        <f t="shared" si="1558"/>
        <v>1</v>
      </c>
      <c r="DE410" s="287">
        <f t="shared" si="1558"/>
        <v>1</v>
      </c>
      <c r="DF410" s="287">
        <f t="shared" si="1559"/>
        <v>1</v>
      </c>
      <c r="DG410">
        <f t="shared" si="1559"/>
        <v>1</v>
      </c>
      <c r="DH410" s="288">
        <f t="shared" si="1560"/>
        <v>0.15</v>
      </c>
      <c r="DI410" s="288">
        <f t="shared" si="1560"/>
        <v>0.15</v>
      </c>
      <c r="DJ410" s="288">
        <f t="shared" si="1560"/>
        <v>0.15</v>
      </c>
      <c r="DK410" s="288">
        <f t="shared" si="1561"/>
        <v>0.15</v>
      </c>
      <c r="DL410" s="288">
        <f t="shared" si="1562"/>
        <v>0.3</v>
      </c>
      <c r="DM410" s="288">
        <f t="shared" si="1562"/>
        <v>0.3</v>
      </c>
      <c r="DN410" s="288">
        <f t="shared" si="1562"/>
        <v>0.3</v>
      </c>
      <c r="DO410" s="288">
        <f t="shared" si="1562"/>
        <v>0.3</v>
      </c>
      <c r="DP410" s="288">
        <f>IF(MIN(Data[[#This Row],[¿El agente demuestra escucha activa durante la gestión?6]:[¿El agente parafrasea para confirmar entendimiento?9]])=0,0,30%)</f>
        <v>0.3</v>
      </c>
      <c r="DQ410" s="288">
        <f t="shared" si="1563"/>
        <v>0.3</v>
      </c>
      <c r="DR410" s="288">
        <f t="shared" si="1563"/>
        <v>0.3</v>
      </c>
      <c r="DS410" s="288">
        <f t="shared" si="1563"/>
        <v>0.3</v>
      </c>
      <c r="DT410" s="288">
        <f t="shared" si="1563"/>
        <v>0.3</v>
      </c>
      <c r="DU410" s="288">
        <f>IF(MIN(Data[[#This Row],[¿El agente adapta su comunicación al cliente?11]:[¿El agente utiliza el plural corporativo correctamente?14]])=0,0,30%)</f>
        <v>0.3</v>
      </c>
      <c r="DV410" s="288">
        <f t="shared" si="1564"/>
        <v>0.25</v>
      </c>
      <c r="DW410" s="288">
        <f t="shared" si="1565"/>
        <v>0.25</v>
      </c>
      <c r="DX410" s="288">
        <f t="shared" si="1566"/>
        <v>1</v>
      </c>
      <c r="DY410" s="288">
        <f t="shared" si="1567"/>
        <v>1</v>
      </c>
      <c r="DZ410" s="288">
        <f t="shared" si="1567"/>
        <v>1</v>
      </c>
      <c r="EA410" s="288">
        <f t="shared" si="1568"/>
        <v>1</v>
      </c>
      <c r="EB410" s="288">
        <f t="shared" si="1569"/>
        <v>1</v>
      </c>
      <c r="EC410" s="289">
        <f t="shared" si="1570"/>
        <v>1</v>
      </c>
      <c r="ED410" s="288">
        <f t="shared" si="1571"/>
        <v>1</v>
      </c>
      <c r="EE410" s="288">
        <f t="shared" si="1571"/>
        <v>1</v>
      </c>
      <c r="EF410" s="289">
        <f>IF(SUM(Data[[#This Row],[¿El agente presenta correctamente los beneficios del producto?23]:[¿El agente comunica beneficios emocionales al cliente?24]])=200%,100%,0%)</f>
        <v>1</v>
      </c>
      <c r="EG410" s="288">
        <f t="shared" si="1572"/>
        <v>1</v>
      </c>
      <c r="EH410" s="288">
        <f t="shared" si="1572"/>
        <v>1</v>
      </c>
      <c r="EI410" s="288">
        <f t="shared" si="1572"/>
        <v>1</v>
      </c>
      <c r="EJ410" s="289">
        <f t="shared" si="1573"/>
        <v>1</v>
      </c>
      <c r="EK410" s="288">
        <f t="shared" si="1574"/>
        <v>1</v>
      </c>
      <c r="EL410" s="289">
        <f>+Data[[#This Row],[¿El agente explica los términos y condiciones del servicio?28]]</f>
        <v>1</v>
      </c>
      <c r="EM410" s="288">
        <f t="shared" si="1575"/>
        <v>1</v>
      </c>
      <c r="EN410" s="289">
        <f>+Data[[#This Row],[¿El agente identifica correctamente la solicitud del cliente? 2]]</f>
        <v>1</v>
      </c>
      <c r="EO410" s="288">
        <f t="shared" si="1576"/>
        <v>1</v>
      </c>
      <c r="EP410" s="288">
        <f t="shared" si="1576"/>
        <v>1</v>
      </c>
      <c r="EQ410" s="288">
        <f t="shared" si="1576"/>
        <v>1</v>
      </c>
      <c r="ER410" s="289">
        <f t="shared" si="1577"/>
        <v>1</v>
      </c>
      <c r="ES410" s="288">
        <f t="shared" si="1578"/>
        <v>1</v>
      </c>
      <c r="ET410" s="288">
        <f t="shared" si="1578"/>
        <v>1</v>
      </c>
      <c r="EU410" s="289">
        <f t="shared" si="1579"/>
        <v>1</v>
      </c>
      <c r="EV410" s="288">
        <f t="shared" si="1580"/>
        <v>1</v>
      </c>
      <c r="EW410" s="288">
        <f t="shared" si="1580"/>
        <v>1</v>
      </c>
      <c r="EX410" s="288">
        <f t="shared" si="1581"/>
        <v>1</v>
      </c>
      <c r="EY410" s="288">
        <f t="shared" si="1581"/>
        <v>1</v>
      </c>
      <c r="EZ410" s="288">
        <f t="shared" si="1582"/>
        <v>1</v>
      </c>
      <c r="FA410" s="288">
        <f t="shared" si="1583"/>
        <v>1</v>
      </c>
      <c r="FB410" s="289">
        <f t="shared" si="1584"/>
        <v>1</v>
      </c>
      <c r="FC410" s="288">
        <f t="shared" si="1585"/>
        <v>1</v>
      </c>
      <c r="FD410" s="288">
        <f t="shared" si="1586"/>
        <v>1</v>
      </c>
      <c r="FE410" s="288">
        <f t="shared" si="1586"/>
        <v>0</v>
      </c>
      <c r="FF410" s="288">
        <f t="shared" si="1586"/>
        <v>1</v>
      </c>
      <c r="FG410" s="288">
        <f t="shared" si="1586"/>
        <v>1</v>
      </c>
      <c r="FH410" s="288">
        <f t="shared" si="1586"/>
        <v>1</v>
      </c>
      <c r="FI410" s="288">
        <f t="shared" si="1586"/>
        <v>0</v>
      </c>
      <c r="FJ410" s="288">
        <f t="shared" si="1587"/>
        <v>0</v>
      </c>
      <c r="FK410" s="288">
        <f t="shared" si="1588"/>
        <v>1</v>
      </c>
      <c r="FL410" s="288">
        <f>+Data[[#This Row],[¿El agente gestiona la oferta según la campaña vigente?48]]</f>
        <v>1</v>
      </c>
      <c r="FM410" s="288">
        <f t="shared" si="1589"/>
        <v>1</v>
      </c>
      <c r="FN410" s="288">
        <f t="shared" si="1589"/>
        <v>1</v>
      </c>
      <c r="FO410" s="288">
        <f t="shared" si="1589"/>
        <v>1</v>
      </c>
      <c r="FP410" s="288">
        <f t="shared" si="1590"/>
        <v>1</v>
      </c>
      <c r="FQ410" s="288">
        <f t="shared" si="1591"/>
        <v>1</v>
      </c>
      <c r="FR410" s="288">
        <f>+Data[[#This Row],[¿El agente registra correctamente todas las interacciones?52]]</f>
        <v>1</v>
      </c>
      <c r="FS410" s="288">
        <f t="shared" si="1592"/>
        <v>0</v>
      </c>
      <c r="FT410" s="288">
        <f t="shared" si="1593"/>
        <v>1</v>
      </c>
      <c r="FU410" s="289">
        <f>+Data[[#This Row],[¿El agente confirma la titularidad del cliente adecuadamente?53]]</f>
        <v>1</v>
      </c>
      <c r="FV410" s="242">
        <f t="shared" si="1594"/>
        <v>1</v>
      </c>
      <c r="FW410" s="242">
        <f t="shared" si="1594"/>
        <v>1</v>
      </c>
      <c r="FX410" s="289">
        <f t="shared" si="1595"/>
        <v>1</v>
      </c>
      <c r="FY410" s="242">
        <f t="shared" si="1596"/>
        <v>1</v>
      </c>
      <c r="FZ410" s="289">
        <f>+Data[[#This Row],[¿El agente evita compartir información sensible?56]]</f>
        <v>1</v>
      </c>
      <c r="GA410" s="288">
        <f t="shared" si="1597"/>
        <v>1</v>
      </c>
      <c r="GB410" s="288">
        <f t="shared" si="1598"/>
        <v>0.1</v>
      </c>
      <c r="GC410" s="288">
        <f t="shared" si="1599"/>
        <v>0.3</v>
      </c>
      <c r="GD410" s="290">
        <f t="shared" si="1600"/>
        <v>0</v>
      </c>
      <c r="GE410" s="290">
        <f t="shared" si="1601"/>
        <v>0.3</v>
      </c>
      <c r="GF410" s="288">
        <f t="shared" si="1602"/>
        <v>0.7</v>
      </c>
      <c r="GG410" s="287">
        <f>1</f>
        <v>1</v>
      </c>
      <c r="GH410" s="287">
        <f t="shared" si="1603"/>
        <v>1</v>
      </c>
      <c r="GI410" s="287" t="str">
        <f t="shared" si="1604"/>
        <v/>
      </c>
      <c r="GJ410" s="287" t="str">
        <f t="shared" si="1604"/>
        <v/>
      </c>
      <c r="GK410" s="287" t="str">
        <f t="shared" si="1604"/>
        <v/>
      </c>
      <c r="GL410" s="291"/>
      <c r="GM410" s="291"/>
      <c r="GN410" s="287" t="str">
        <f t="shared" si="1605"/>
        <v/>
      </c>
      <c r="GO410" s="287" t="str">
        <f t="shared" si="1605"/>
        <v/>
      </c>
      <c r="GP410" s="287" t="str">
        <f t="shared" si="1605"/>
        <v/>
      </c>
      <c r="GQ410" s="287" t="str">
        <f t="shared" si="1605"/>
        <v/>
      </c>
      <c r="GR410" s="287" t="str">
        <f t="shared" si="1605"/>
        <v/>
      </c>
      <c r="GS410" s="287" t="str">
        <f t="shared" si="1605"/>
        <v/>
      </c>
      <c r="GT410" s="287" t="str">
        <f t="shared" si="1605"/>
        <v/>
      </c>
      <c r="GU410" s="287" t="e">
        <f>IF(#REF!="No",#REF!,"")</f>
        <v>#REF!</v>
      </c>
      <c r="GV410" s="287" t="str">
        <f t="shared" si="1606"/>
        <v/>
      </c>
      <c r="GW410" s="287" t="str">
        <f t="shared" si="1606"/>
        <v/>
      </c>
      <c r="GX410" s="287" t="str">
        <f t="shared" si="1606"/>
        <v/>
      </c>
      <c r="GY410" s="287" t="str">
        <f t="shared" si="1606"/>
        <v/>
      </c>
      <c r="GZ410" s="287" t="str">
        <f t="shared" si="1606"/>
        <v/>
      </c>
      <c r="HA410" s="287" t="str">
        <f t="shared" si="1606"/>
        <v/>
      </c>
      <c r="HB410" s="287" t="str">
        <f t="shared" si="1606"/>
        <v/>
      </c>
      <c r="HC410" s="287" t="str">
        <f t="shared" si="1606"/>
        <v/>
      </c>
      <c r="HD410" s="287" t="str">
        <f t="shared" si="1606"/>
        <v/>
      </c>
      <c r="HE410" s="287" t="str">
        <f t="shared" si="1606"/>
        <v/>
      </c>
      <c r="HF410" s="287" t="str">
        <f t="shared" si="1607"/>
        <v/>
      </c>
      <c r="HG410" s="287" t="str">
        <f t="shared" si="1607"/>
        <v/>
      </c>
      <c r="HH410" s="287" t="str">
        <f t="shared" si="1607"/>
        <v/>
      </c>
      <c r="HI410" s="287" t="str">
        <f t="shared" si="1607"/>
        <v/>
      </c>
      <c r="HJ410" s="287" t="str">
        <f t="shared" si="1607"/>
        <v/>
      </c>
      <c r="HK410" s="287" t="str">
        <f t="shared" si="1607"/>
        <v/>
      </c>
      <c r="HL410" s="287" t="str">
        <f t="shared" si="1607"/>
        <v/>
      </c>
      <c r="HM410" s="287" t="str">
        <f t="shared" si="1607"/>
        <v/>
      </c>
      <c r="HN410" s="287" t="str">
        <f t="shared" si="1607"/>
        <v/>
      </c>
      <c r="HO410" s="287" t="str">
        <f t="shared" si="1607"/>
        <v/>
      </c>
      <c r="HP410" s="287" t="str">
        <f t="shared" si="1608"/>
        <v/>
      </c>
      <c r="HQ410" s="287" t="e">
        <f>IF(#REF!="No",#REF!,"")</f>
        <v>#REF!</v>
      </c>
      <c r="HR410" s="287" t="e">
        <f>IF(#REF!="No",#REF!,"")</f>
        <v>#REF!</v>
      </c>
      <c r="HS410" s="285" t="str">
        <f t="shared" si="1609"/>
        <v/>
      </c>
      <c r="HT410" s="285" t="str">
        <f t="shared" si="1609"/>
        <v xml:space="preserve">¿El agente realiza venta cruzada cuando corresponde? </v>
      </c>
      <c r="HU410" s="285" t="str">
        <f t="shared" si="1609"/>
        <v/>
      </c>
      <c r="HV410" s="285" t="str">
        <f t="shared" si="1609"/>
        <v/>
      </c>
      <c r="HW410" s="285" t="str">
        <f t="shared" si="1609"/>
        <v/>
      </c>
      <c r="HX410" s="285" t="str">
        <f t="shared" si="1609"/>
        <v xml:space="preserve">¿El agente maneja correctamente las objeciones del cliente? </v>
      </c>
      <c r="HY410" s="285" t="str">
        <f t="shared" si="1609"/>
        <v/>
      </c>
      <c r="HZ410" s="285" t="str">
        <f t="shared" si="1609"/>
        <v/>
      </c>
      <c r="IA410" s="285" t="str">
        <f t="shared" si="1609"/>
        <v/>
      </c>
      <c r="IB410" s="285" t="str">
        <f t="shared" si="1609"/>
        <v/>
      </c>
      <c r="IC410" s="285" t="str">
        <f t="shared" si="1609"/>
        <v/>
      </c>
      <c r="ID410" s="285" t="str">
        <f t="shared" si="1609"/>
        <v/>
      </c>
      <c r="IE410" s="285" t="str">
        <f t="shared" si="1609"/>
        <v/>
      </c>
      <c r="IF410" s="285" t="str">
        <f t="shared" si="1609"/>
        <v/>
      </c>
      <c r="IG410" s="285" t="str">
        <f t="shared" si="1609"/>
        <v/>
      </c>
      <c r="IH410" s="292" t="str">
        <f>A410&amp;" "&amp;F410&amp;" "&amp;Data[[#This Row],[mes]]</f>
        <v>David Gonzalez Outbound jul-26</v>
      </c>
      <c r="II410" s="292">
        <f t="shared" si="1610"/>
        <v>1</v>
      </c>
      <c r="IJ410" s="292">
        <f t="shared" si="1611"/>
        <v>1</v>
      </c>
      <c r="IK410" s="293">
        <f>IF(Data[[#This Row],[Muestra Critica]]&gt;0,Data[[#This Row],[Muestra Critica]],"")</f>
        <v>1</v>
      </c>
      <c r="IL410" s="292">
        <f>IF(IK410="","",COUNTIF($IK$3:$IK826,IK410))</f>
        <v>397</v>
      </c>
      <c r="IM410" s="293">
        <f t="shared" si="1612"/>
        <v>0</v>
      </c>
      <c r="IN410" s="287" t="str">
        <f t="shared" si="1613"/>
        <v>jul-26</v>
      </c>
      <c r="IO410" s="293"/>
      <c r="IP410" s="293"/>
      <c r="IQ410" s="293"/>
      <c r="IR410" s="293"/>
      <c r="IS410" s="292" t="str">
        <f ca="1">IFERROR(_xlfn.XLOOKUP(A:A,HC!B:B,HC!E:E,,0),0)</f>
        <v>31 a 60 dias</v>
      </c>
    </row>
    <row r="411" spans="1:253" ht="15.5">
      <c r="A411" s="281" t="s">
        <v>537</v>
      </c>
      <c r="B411" s="281">
        <v>64335321</v>
      </c>
      <c r="C411" s="296">
        <v>46209</v>
      </c>
      <c r="D411" s="281" t="s">
        <v>441</v>
      </c>
      <c r="E411" s="282" t="s">
        <v>432</v>
      </c>
      <c r="F411" s="281" t="s">
        <v>32</v>
      </c>
      <c r="G411" s="281" t="s">
        <v>436</v>
      </c>
      <c r="H411" s="281" t="s">
        <v>530</v>
      </c>
      <c r="I411" s="283" t="s">
        <v>447</v>
      </c>
      <c r="J411" s="284" t="s">
        <v>33</v>
      </c>
      <c r="K411" s="284" t="s">
        <v>33</v>
      </c>
      <c r="L411" s="284" t="s">
        <v>33</v>
      </c>
      <c r="M411" s="284" t="s">
        <v>33</v>
      </c>
      <c r="N411" s="284" t="s">
        <v>33</v>
      </c>
      <c r="O411" s="284" t="s">
        <v>33</v>
      </c>
      <c r="P411" s="284" t="s">
        <v>33</v>
      </c>
      <c r="Q411" s="284" t="s">
        <v>33</v>
      </c>
      <c r="R411" s="284" t="s">
        <v>33</v>
      </c>
      <c r="S411" s="284" t="s">
        <v>33</v>
      </c>
      <c r="T411" s="284" t="s">
        <v>33</v>
      </c>
      <c r="U411" s="284" t="s">
        <v>33</v>
      </c>
      <c r="V411" s="284" t="s">
        <v>33</v>
      </c>
      <c r="W411" s="284" t="s">
        <v>33</v>
      </c>
      <c r="X411" s="284" t="s">
        <v>33</v>
      </c>
      <c r="Y411" s="285" t="s">
        <v>33</v>
      </c>
      <c r="Z411" s="285" t="s">
        <v>33</v>
      </c>
      <c r="AA411" s="285" t="s">
        <v>33</v>
      </c>
      <c r="AB411" s="285" t="s">
        <v>33</v>
      </c>
      <c r="AC411" s="285" t="s">
        <v>33</v>
      </c>
      <c r="AD411" s="285" t="s">
        <v>33</v>
      </c>
      <c r="AE411" s="285" t="s">
        <v>33</v>
      </c>
      <c r="AF411" s="285" t="s">
        <v>33</v>
      </c>
      <c r="AG411" s="285" t="s">
        <v>33</v>
      </c>
      <c r="AH411" s="285" t="s">
        <v>33</v>
      </c>
      <c r="AI411" s="285" t="s">
        <v>33</v>
      </c>
      <c r="AJ411" s="285" t="s">
        <v>33</v>
      </c>
      <c r="AK411" s="285" t="s">
        <v>33</v>
      </c>
      <c r="AL411" s="285" t="s">
        <v>33</v>
      </c>
      <c r="AM411" s="285" t="s">
        <v>33</v>
      </c>
      <c r="AN411" s="285" t="s">
        <v>33</v>
      </c>
      <c r="AO411" s="285" t="s">
        <v>33</v>
      </c>
      <c r="AP411" s="285" t="s">
        <v>33</v>
      </c>
      <c r="AQ411" s="169" t="s">
        <v>33</v>
      </c>
      <c r="AR411" s="285" t="s">
        <v>33</v>
      </c>
      <c r="AS411" s="285" t="s">
        <v>33</v>
      </c>
      <c r="AT411" s="285" t="s">
        <v>33</v>
      </c>
      <c r="AU411" s="285" t="s">
        <v>33</v>
      </c>
      <c r="AV411" s="285" t="s">
        <v>33</v>
      </c>
      <c r="AW411" s="285" t="s">
        <v>33</v>
      </c>
      <c r="AX411" s="285" t="s">
        <v>33</v>
      </c>
      <c r="AY411" s="285" t="s">
        <v>34</v>
      </c>
      <c r="AZ411" s="285" t="s">
        <v>33</v>
      </c>
      <c r="BA411" s="285" t="s">
        <v>33</v>
      </c>
      <c r="BB411" s="285" t="s">
        <v>33</v>
      </c>
      <c r="BC411" s="285" t="s">
        <v>33</v>
      </c>
      <c r="BD411" s="285" t="s">
        <v>33</v>
      </c>
      <c r="BE411" s="285" t="s">
        <v>33</v>
      </c>
      <c r="BF411" s="285" t="s">
        <v>33</v>
      </c>
      <c r="BG411" s="285"/>
      <c r="BH411" s="286" t="str">
        <f>Data[[#This Row],[Tipo de Muestra]]</f>
        <v>Critica</v>
      </c>
      <c r="BI411" s="285"/>
      <c r="BJ411" s="287"/>
      <c r="BK411" s="287">
        <f t="shared" si="1553"/>
        <v>1</v>
      </c>
      <c r="BL411" s="287">
        <f t="shared" si="1553"/>
        <v>1</v>
      </c>
      <c r="BM411" s="287">
        <f t="shared" si="1553"/>
        <v>1</v>
      </c>
      <c r="BN411" s="287">
        <f t="shared" si="1553"/>
        <v>1</v>
      </c>
      <c r="BO411" s="287">
        <f t="shared" si="1553"/>
        <v>1</v>
      </c>
      <c r="BP411" s="287">
        <f t="shared" si="1553"/>
        <v>1</v>
      </c>
      <c r="BQ411" s="287">
        <f t="shared" si="1553"/>
        <v>1</v>
      </c>
      <c r="BR411" s="287">
        <f t="shared" si="1553"/>
        <v>1</v>
      </c>
      <c r="BS411" s="287">
        <f t="shared" si="1553"/>
        <v>1</v>
      </c>
      <c r="BT411" s="287">
        <f t="shared" si="1553"/>
        <v>1</v>
      </c>
      <c r="BU411" s="287">
        <f t="shared" si="1554"/>
        <v>1</v>
      </c>
      <c r="BV411" s="287">
        <f t="shared" si="1554"/>
        <v>1</v>
      </c>
      <c r="BW411" s="287">
        <f t="shared" si="1554"/>
        <v>1</v>
      </c>
      <c r="BX411" s="287">
        <f t="shared" si="1554"/>
        <v>1</v>
      </c>
      <c r="BY411" s="287">
        <f t="shared" si="1554"/>
        <v>1</v>
      </c>
      <c r="BZ411" s="287">
        <f t="shared" si="1554"/>
        <v>1</v>
      </c>
      <c r="CA411" s="287">
        <f t="shared" si="1554"/>
        <v>1</v>
      </c>
      <c r="CB411" s="287">
        <f t="shared" si="1554"/>
        <v>1</v>
      </c>
      <c r="CC411" s="287">
        <f t="shared" si="1554"/>
        <v>1</v>
      </c>
      <c r="CD411" s="287">
        <f t="shared" si="1554"/>
        <v>1</v>
      </c>
      <c r="CE411" s="287">
        <f t="shared" si="1555"/>
        <v>1</v>
      </c>
      <c r="CF411" s="287">
        <f t="shared" si="1556"/>
        <v>1</v>
      </c>
      <c r="CG411" s="287">
        <f t="shared" si="1556"/>
        <v>1</v>
      </c>
      <c r="CH411" s="287">
        <f t="shared" si="1556"/>
        <v>1</v>
      </c>
      <c r="CI411" s="287">
        <f t="shared" si="1556"/>
        <v>1</v>
      </c>
      <c r="CJ411" s="287">
        <f t="shared" si="1556"/>
        <v>1</v>
      </c>
      <c r="CK411" s="287">
        <f t="shared" si="1556"/>
        <v>1</v>
      </c>
      <c r="CL411" s="287">
        <f t="shared" si="1556"/>
        <v>1</v>
      </c>
      <c r="CM411" s="287">
        <f t="shared" si="1556"/>
        <v>1</v>
      </c>
      <c r="CN411" s="287">
        <f t="shared" si="1556"/>
        <v>1</v>
      </c>
      <c r="CO411" s="287">
        <f t="shared" si="1556"/>
        <v>1</v>
      </c>
      <c r="CP411" s="287">
        <f t="shared" si="1556"/>
        <v>1</v>
      </c>
      <c r="CQ411" s="287">
        <f t="shared" si="1557"/>
        <v>1</v>
      </c>
      <c r="CR411" s="287">
        <f t="shared" si="1558"/>
        <v>1</v>
      </c>
      <c r="CS411" s="287">
        <f t="shared" si="1558"/>
        <v>1</v>
      </c>
      <c r="CT411" s="287">
        <f t="shared" si="1558"/>
        <v>1</v>
      </c>
      <c r="CU411" s="287">
        <f t="shared" si="1558"/>
        <v>1</v>
      </c>
      <c r="CV411" s="287">
        <f t="shared" si="1558"/>
        <v>1</v>
      </c>
      <c r="CW411" s="287">
        <f t="shared" si="1558"/>
        <v>1</v>
      </c>
      <c r="CX411" s="287">
        <f t="shared" si="1558"/>
        <v>1</v>
      </c>
      <c r="CY411" s="287">
        <f t="shared" si="1558"/>
        <v>0</v>
      </c>
      <c r="CZ411" s="287">
        <f t="shared" si="1558"/>
        <v>1</v>
      </c>
      <c r="DA411" s="287">
        <f t="shared" si="1558"/>
        <v>1</v>
      </c>
      <c r="DB411" s="287">
        <f t="shared" si="1558"/>
        <v>1</v>
      </c>
      <c r="DC411" s="287">
        <f t="shared" si="1558"/>
        <v>1</v>
      </c>
      <c r="DD411" s="287">
        <f t="shared" si="1558"/>
        <v>1</v>
      </c>
      <c r="DE411" s="287">
        <f t="shared" si="1558"/>
        <v>1</v>
      </c>
      <c r="DF411" s="287">
        <f t="shared" si="1559"/>
        <v>1</v>
      </c>
      <c r="DG411">
        <f t="shared" si="1559"/>
        <v>1</v>
      </c>
      <c r="DH411" s="288">
        <f t="shared" si="1560"/>
        <v>0.15</v>
      </c>
      <c r="DI411" s="288">
        <f t="shared" si="1560"/>
        <v>0.15</v>
      </c>
      <c r="DJ411" s="288">
        <f t="shared" si="1560"/>
        <v>0.15</v>
      </c>
      <c r="DK411" s="288">
        <f t="shared" si="1561"/>
        <v>0.15</v>
      </c>
      <c r="DL411" s="288">
        <f t="shared" si="1562"/>
        <v>0.3</v>
      </c>
      <c r="DM411" s="288">
        <f t="shared" si="1562"/>
        <v>0.3</v>
      </c>
      <c r="DN411" s="288">
        <f t="shared" si="1562"/>
        <v>0.3</v>
      </c>
      <c r="DO411" s="288">
        <f t="shared" si="1562"/>
        <v>0.3</v>
      </c>
      <c r="DP411" s="288">
        <f>IF(MIN(Data[[#This Row],[¿El agente demuestra escucha activa durante la gestión?6]:[¿El agente parafrasea para confirmar entendimiento?9]])=0,0,30%)</f>
        <v>0.3</v>
      </c>
      <c r="DQ411" s="288">
        <f t="shared" si="1563"/>
        <v>0.3</v>
      </c>
      <c r="DR411" s="288">
        <f t="shared" si="1563"/>
        <v>0.3</v>
      </c>
      <c r="DS411" s="288">
        <f t="shared" si="1563"/>
        <v>0.3</v>
      </c>
      <c r="DT411" s="288">
        <f t="shared" si="1563"/>
        <v>0.3</v>
      </c>
      <c r="DU411" s="288">
        <f>IF(MIN(Data[[#This Row],[¿El agente adapta su comunicación al cliente?11]:[¿El agente utiliza el plural corporativo correctamente?14]])=0,0,30%)</f>
        <v>0.3</v>
      </c>
      <c r="DV411" s="288">
        <f t="shared" si="1564"/>
        <v>0.25</v>
      </c>
      <c r="DW411" s="288">
        <f t="shared" si="1565"/>
        <v>0.25</v>
      </c>
      <c r="DX411" s="288">
        <f t="shared" si="1566"/>
        <v>1</v>
      </c>
      <c r="DY411" s="288">
        <f t="shared" si="1567"/>
        <v>1</v>
      </c>
      <c r="DZ411" s="288">
        <f t="shared" si="1567"/>
        <v>1</v>
      </c>
      <c r="EA411" s="288">
        <f t="shared" si="1568"/>
        <v>1</v>
      </c>
      <c r="EB411" s="288">
        <f t="shared" si="1569"/>
        <v>1</v>
      </c>
      <c r="EC411" s="289">
        <f t="shared" si="1570"/>
        <v>1</v>
      </c>
      <c r="ED411" s="288">
        <f t="shared" si="1571"/>
        <v>1</v>
      </c>
      <c r="EE411" s="288">
        <f t="shared" si="1571"/>
        <v>1</v>
      </c>
      <c r="EF411" s="289">
        <f>IF(SUM(Data[[#This Row],[¿El agente presenta correctamente los beneficios del producto?23]:[¿El agente comunica beneficios emocionales al cliente?24]])=200%,100%,0%)</f>
        <v>1</v>
      </c>
      <c r="EG411" s="288">
        <f t="shared" si="1572"/>
        <v>1</v>
      </c>
      <c r="EH411" s="288">
        <f t="shared" si="1572"/>
        <v>1</v>
      </c>
      <c r="EI411" s="288">
        <f t="shared" si="1572"/>
        <v>1</v>
      </c>
      <c r="EJ411" s="289">
        <f t="shared" si="1573"/>
        <v>1</v>
      </c>
      <c r="EK411" s="288">
        <f t="shared" si="1574"/>
        <v>1</v>
      </c>
      <c r="EL411" s="289">
        <f>+Data[[#This Row],[¿El agente explica los términos y condiciones del servicio?28]]</f>
        <v>1</v>
      </c>
      <c r="EM411" s="288">
        <f t="shared" si="1575"/>
        <v>1</v>
      </c>
      <c r="EN411" s="289">
        <f>+Data[[#This Row],[¿El agente identifica correctamente la solicitud del cliente? 2]]</f>
        <v>1</v>
      </c>
      <c r="EO411" s="288">
        <f t="shared" si="1576"/>
        <v>1</v>
      </c>
      <c r="EP411" s="288">
        <f t="shared" si="1576"/>
        <v>1</v>
      </c>
      <c r="EQ411" s="288">
        <f t="shared" si="1576"/>
        <v>1</v>
      </c>
      <c r="ER411" s="289">
        <f t="shared" si="1577"/>
        <v>1</v>
      </c>
      <c r="ES411" s="288">
        <f t="shared" si="1578"/>
        <v>1</v>
      </c>
      <c r="ET411" s="288">
        <f t="shared" si="1578"/>
        <v>1</v>
      </c>
      <c r="EU411" s="289">
        <f t="shared" si="1579"/>
        <v>1</v>
      </c>
      <c r="EV411" s="288">
        <f t="shared" si="1580"/>
        <v>1</v>
      </c>
      <c r="EW411" s="288">
        <f t="shared" si="1580"/>
        <v>1</v>
      </c>
      <c r="EX411" s="288">
        <f t="shared" si="1581"/>
        <v>1</v>
      </c>
      <c r="EY411" s="288">
        <f t="shared" si="1581"/>
        <v>1</v>
      </c>
      <c r="EZ411" s="288">
        <f t="shared" si="1582"/>
        <v>1</v>
      </c>
      <c r="FA411" s="288">
        <f t="shared" si="1583"/>
        <v>1</v>
      </c>
      <c r="FB411" s="289">
        <f t="shared" si="1584"/>
        <v>1</v>
      </c>
      <c r="FC411" s="288">
        <f t="shared" si="1585"/>
        <v>1</v>
      </c>
      <c r="FD411" s="288">
        <f t="shared" si="1586"/>
        <v>1</v>
      </c>
      <c r="FE411" s="288">
        <f t="shared" si="1586"/>
        <v>1</v>
      </c>
      <c r="FF411" s="288">
        <f t="shared" si="1586"/>
        <v>1</v>
      </c>
      <c r="FG411" s="288">
        <f t="shared" si="1586"/>
        <v>1</v>
      </c>
      <c r="FH411" s="288">
        <f t="shared" si="1586"/>
        <v>1</v>
      </c>
      <c r="FI411" s="288">
        <f t="shared" si="1586"/>
        <v>1</v>
      </c>
      <c r="FJ411" s="288">
        <f t="shared" si="1587"/>
        <v>1</v>
      </c>
      <c r="FK411" s="288">
        <f t="shared" si="1588"/>
        <v>1</v>
      </c>
      <c r="FL411" s="288">
        <f>+Data[[#This Row],[¿El agente gestiona la oferta según la campaña vigente?48]]</f>
        <v>1</v>
      </c>
      <c r="FM411" s="288">
        <f t="shared" si="1589"/>
        <v>0</v>
      </c>
      <c r="FN411" s="288">
        <f t="shared" si="1589"/>
        <v>1</v>
      </c>
      <c r="FO411" s="288">
        <f t="shared" si="1589"/>
        <v>1</v>
      </c>
      <c r="FP411" s="288">
        <f t="shared" si="1590"/>
        <v>0</v>
      </c>
      <c r="FQ411" s="288">
        <f t="shared" si="1591"/>
        <v>1</v>
      </c>
      <c r="FR411" s="288">
        <f>+Data[[#This Row],[¿El agente registra correctamente todas las interacciones?52]]</f>
        <v>1</v>
      </c>
      <c r="FS411" s="288">
        <f t="shared" si="1592"/>
        <v>0</v>
      </c>
      <c r="FT411" s="288">
        <f t="shared" si="1593"/>
        <v>1</v>
      </c>
      <c r="FU411" s="289">
        <f>+Data[[#This Row],[¿El agente confirma la titularidad del cliente adecuadamente?53]]</f>
        <v>1</v>
      </c>
      <c r="FV411" s="242">
        <f t="shared" si="1594"/>
        <v>1</v>
      </c>
      <c r="FW411" s="242">
        <f t="shared" si="1594"/>
        <v>1</v>
      </c>
      <c r="FX411" s="289">
        <f t="shared" si="1595"/>
        <v>1</v>
      </c>
      <c r="FY411" s="242">
        <f t="shared" si="1596"/>
        <v>1</v>
      </c>
      <c r="FZ411" s="289">
        <f>+Data[[#This Row],[¿El agente evita compartir información sensible?56]]</f>
        <v>1</v>
      </c>
      <c r="GA411" s="288">
        <f t="shared" si="1597"/>
        <v>1</v>
      </c>
      <c r="GB411" s="288">
        <f t="shared" si="1598"/>
        <v>0.1</v>
      </c>
      <c r="GC411" s="288">
        <f t="shared" si="1599"/>
        <v>0.3</v>
      </c>
      <c r="GD411" s="290">
        <f t="shared" si="1600"/>
        <v>0</v>
      </c>
      <c r="GE411" s="290">
        <f t="shared" si="1601"/>
        <v>0.3</v>
      </c>
      <c r="GF411" s="288">
        <f t="shared" si="1602"/>
        <v>0.7</v>
      </c>
      <c r="GG411" s="287">
        <f>1</f>
        <v>1</v>
      </c>
      <c r="GH411" s="287">
        <f t="shared" si="1603"/>
        <v>1</v>
      </c>
      <c r="GI411" s="287" t="str">
        <f t="shared" si="1604"/>
        <v/>
      </c>
      <c r="GJ411" s="287" t="str">
        <f t="shared" si="1604"/>
        <v/>
      </c>
      <c r="GK411" s="287" t="str">
        <f t="shared" si="1604"/>
        <v/>
      </c>
      <c r="GL411" s="291"/>
      <c r="GM411" s="291"/>
      <c r="GN411" s="287" t="str">
        <f t="shared" si="1605"/>
        <v/>
      </c>
      <c r="GO411" s="287" t="str">
        <f t="shared" si="1605"/>
        <v/>
      </c>
      <c r="GP411" s="287" t="str">
        <f t="shared" si="1605"/>
        <v/>
      </c>
      <c r="GQ411" s="287" t="str">
        <f t="shared" si="1605"/>
        <v/>
      </c>
      <c r="GR411" s="287" t="str">
        <f t="shared" si="1605"/>
        <v/>
      </c>
      <c r="GS411" s="287" t="str">
        <f t="shared" si="1605"/>
        <v/>
      </c>
      <c r="GT411" s="287" t="str">
        <f t="shared" si="1605"/>
        <v/>
      </c>
      <c r="GU411" s="287" t="e">
        <f>IF(#REF!="No",#REF!,"")</f>
        <v>#REF!</v>
      </c>
      <c r="GV411" s="287" t="str">
        <f t="shared" si="1606"/>
        <v/>
      </c>
      <c r="GW411" s="287" t="str">
        <f t="shared" si="1606"/>
        <v/>
      </c>
      <c r="GX411" s="287" t="str">
        <f t="shared" si="1606"/>
        <v/>
      </c>
      <c r="GY411" s="287" t="str">
        <f t="shared" si="1606"/>
        <v/>
      </c>
      <c r="GZ411" s="287" t="str">
        <f t="shared" si="1606"/>
        <v/>
      </c>
      <c r="HA411" s="287" t="str">
        <f t="shared" si="1606"/>
        <v/>
      </c>
      <c r="HB411" s="287" t="str">
        <f t="shared" si="1606"/>
        <v/>
      </c>
      <c r="HC411" s="287" t="str">
        <f t="shared" si="1606"/>
        <v/>
      </c>
      <c r="HD411" s="287" t="str">
        <f t="shared" si="1606"/>
        <v/>
      </c>
      <c r="HE411" s="287" t="str">
        <f t="shared" si="1606"/>
        <v/>
      </c>
      <c r="HF411" s="287" t="str">
        <f t="shared" si="1607"/>
        <v/>
      </c>
      <c r="HG411" s="287" t="str">
        <f t="shared" si="1607"/>
        <v/>
      </c>
      <c r="HH411" s="287" t="str">
        <f t="shared" si="1607"/>
        <v/>
      </c>
      <c r="HI411" s="287" t="str">
        <f t="shared" si="1607"/>
        <v/>
      </c>
      <c r="HJ411" s="287" t="str">
        <f t="shared" si="1607"/>
        <v/>
      </c>
      <c r="HK411" s="287" t="str">
        <f t="shared" si="1607"/>
        <v/>
      </c>
      <c r="HL411" s="287" t="str">
        <f t="shared" si="1607"/>
        <v/>
      </c>
      <c r="HM411" s="287" t="str">
        <f t="shared" si="1607"/>
        <v/>
      </c>
      <c r="HN411" s="287" t="str">
        <f t="shared" si="1607"/>
        <v/>
      </c>
      <c r="HO411" s="287" t="str">
        <f t="shared" si="1607"/>
        <v/>
      </c>
      <c r="HP411" s="287" t="str">
        <f t="shared" si="1608"/>
        <v/>
      </c>
      <c r="HQ411" s="287" t="e">
        <f>IF(#REF!="No",#REF!,"")</f>
        <v>#REF!</v>
      </c>
      <c r="HR411" s="287" t="e">
        <f>IF(#REF!="No",#REF!,"")</f>
        <v>#REF!</v>
      </c>
      <c r="HS411" s="285" t="str">
        <f t="shared" si="1609"/>
        <v/>
      </c>
      <c r="HT411" s="285" t="str">
        <f t="shared" si="1609"/>
        <v/>
      </c>
      <c r="HU411" s="285" t="str">
        <f t="shared" si="1609"/>
        <v/>
      </c>
      <c r="HV411" s="285" t="str">
        <f t="shared" si="1609"/>
        <v/>
      </c>
      <c r="HW411" s="285" t="str">
        <f t="shared" si="1609"/>
        <v/>
      </c>
      <c r="HX411" s="285" t="str">
        <f t="shared" si="1609"/>
        <v/>
      </c>
      <c r="HY411" s="285" t="str">
        <f t="shared" si="1609"/>
        <v/>
      </c>
      <c r="HZ411" s="285" t="str">
        <f t="shared" si="1609"/>
        <v xml:space="preserve">¿El agente solicita coordenadas cuando es necesario? </v>
      </c>
      <c r="IA411" s="285" t="str">
        <f t="shared" si="1609"/>
        <v/>
      </c>
      <c r="IB411" s="285" t="str">
        <f t="shared" si="1609"/>
        <v/>
      </c>
      <c r="IC411" s="285" t="str">
        <f t="shared" si="1609"/>
        <v/>
      </c>
      <c r="ID411" s="285" t="str">
        <f t="shared" si="1609"/>
        <v/>
      </c>
      <c r="IE411" s="285" t="str">
        <f t="shared" si="1609"/>
        <v/>
      </c>
      <c r="IF411" s="285" t="str">
        <f t="shared" si="1609"/>
        <v/>
      </c>
      <c r="IG411" s="285" t="str">
        <f t="shared" si="1609"/>
        <v/>
      </c>
      <c r="IH411" s="292" t="str">
        <f>A411&amp;" "&amp;F411&amp;" "&amp;Data[[#This Row],[mes]]</f>
        <v>Astrid Carolina Camaño Outbound jul-26</v>
      </c>
      <c r="II411" s="292">
        <f t="shared" si="1610"/>
        <v>1</v>
      </c>
      <c r="IJ411" s="292">
        <f t="shared" si="1611"/>
        <v>1</v>
      </c>
      <c r="IK411" s="293">
        <f>IF(Data[[#This Row],[Muestra Critica]]&gt;0,Data[[#This Row],[Muestra Critica]],"")</f>
        <v>1</v>
      </c>
      <c r="IL411" s="292">
        <f>IF(IK411="","",COUNTIF($IK$3:$IK827,IK411))</f>
        <v>397</v>
      </c>
      <c r="IM411" s="293">
        <f t="shared" si="1612"/>
        <v>0</v>
      </c>
      <c r="IN411" s="287" t="str">
        <f t="shared" si="1613"/>
        <v>jul-26</v>
      </c>
      <c r="IO411" s="293"/>
      <c r="IP411" s="293"/>
      <c r="IQ411" s="293"/>
      <c r="IR411" s="293"/>
      <c r="IS411" s="292" t="str">
        <f ca="1">IFERROR(_xlfn.XLOOKUP(A:A,HC!B:B,HC!E:E,,0),0)</f>
        <v>31 a 60 dias</v>
      </c>
    </row>
    <row r="412" spans="1:253" ht="15.5">
      <c r="A412" s="281" t="s">
        <v>541</v>
      </c>
      <c r="B412" s="281">
        <v>64287709</v>
      </c>
      <c r="C412" s="296">
        <v>46209</v>
      </c>
      <c r="D412" s="281" t="s">
        <v>441</v>
      </c>
      <c r="E412" s="282" t="s">
        <v>432</v>
      </c>
      <c r="F412" s="281" t="s">
        <v>32</v>
      </c>
      <c r="G412" s="281" t="s">
        <v>436</v>
      </c>
      <c r="H412" s="281" t="s">
        <v>530</v>
      </c>
      <c r="I412" s="283" t="s">
        <v>447</v>
      </c>
      <c r="J412" s="284" t="s">
        <v>33</v>
      </c>
      <c r="K412" s="284" t="s">
        <v>33</v>
      </c>
      <c r="L412" s="284" t="s">
        <v>33</v>
      </c>
      <c r="M412" s="284" t="s">
        <v>33</v>
      </c>
      <c r="N412" s="284" t="s">
        <v>33</v>
      </c>
      <c r="O412" s="284" t="s">
        <v>33</v>
      </c>
      <c r="P412" s="284" t="s">
        <v>33</v>
      </c>
      <c r="Q412" s="284" t="s">
        <v>33</v>
      </c>
      <c r="R412" s="284" t="s">
        <v>33</v>
      </c>
      <c r="S412" s="284" t="s">
        <v>33</v>
      </c>
      <c r="T412" s="284" t="s">
        <v>33</v>
      </c>
      <c r="U412" s="284" t="s">
        <v>34</v>
      </c>
      <c r="V412" s="284" t="s">
        <v>33</v>
      </c>
      <c r="W412" s="284" t="s">
        <v>33</v>
      </c>
      <c r="X412" s="284" t="s">
        <v>33</v>
      </c>
      <c r="Y412" s="285" t="s">
        <v>33</v>
      </c>
      <c r="Z412" s="285" t="s">
        <v>33</v>
      </c>
      <c r="AA412" s="285" t="s">
        <v>33</v>
      </c>
      <c r="AB412" s="285" t="s">
        <v>33</v>
      </c>
      <c r="AC412" s="285" t="s">
        <v>33</v>
      </c>
      <c r="AD412" s="285" t="s">
        <v>33</v>
      </c>
      <c r="AE412" s="285" t="s">
        <v>33</v>
      </c>
      <c r="AF412" s="285" t="s">
        <v>33</v>
      </c>
      <c r="AG412" s="285" t="s">
        <v>33</v>
      </c>
      <c r="AH412" s="285" t="s">
        <v>33</v>
      </c>
      <c r="AI412" s="285" t="s">
        <v>33</v>
      </c>
      <c r="AJ412" s="285" t="s">
        <v>33</v>
      </c>
      <c r="AK412" s="285" t="s">
        <v>33</v>
      </c>
      <c r="AL412" s="285" t="s">
        <v>33</v>
      </c>
      <c r="AM412" s="285" t="s">
        <v>33</v>
      </c>
      <c r="AN412" s="285" t="s">
        <v>34</v>
      </c>
      <c r="AO412" s="285" t="s">
        <v>33</v>
      </c>
      <c r="AP412" s="285" t="s">
        <v>33</v>
      </c>
      <c r="AQ412" s="169" t="s">
        <v>33</v>
      </c>
      <c r="AR412" s="285" t="s">
        <v>33</v>
      </c>
      <c r="AS412" s="285" t="s">
        <v>33</v>
      </c>
      <c r="AT412" s="285" t="s">
        <v>33</v>
      </c>
      <c r="AU412" s="285" t="s">
        <v>33</v>
      </c>
      <c r="AV412" s="285" t="s">
        <v>33</v>
      </c>
      <c r="AW412" s="285" t="s">
        <v>33</v>
      </c>
      <c r="AX412" s="285" t="s">
        <v>33</v>
      </c>
      <c r="AY412" s="285" t="s">
        <v>34</v>
      </c>
      <c r="AZ412" s="285" t="s">
        <v>33</v>
      </c>
      <c r="BA412" s="285" t="s">
        <v>33</v>
      </c>
      <c r="BB412" s="285" t="s">
        <v>33</v>
      </c>
      <c r="BC412" s="285" t="s">
        <v>33</v>
      </c>
      <c r="BD412" s="285" t="s">
        <v>33</v>
      </c>
      <c r="BE412" s="285" t="s">
        <v>33</v>
      </c>
      <c r="BF412" s="285" t="s">
        <v>33</v>
      </c>
      <c r="BG412" s="285"/>
      <c r="BH412" s="286" t="str">
        <f>Data[[#This Row],[Tipo de Muestra]]</f>
        <v>Critica</v>
      </c>
      <c r="BI412" s="285"/>
      <c r="BJ412" s="287"/>
      <c r="BK412" s="287">
        <f t="shared" si="1553"/>
        <v>1</v>
      </c>
      <c r="BL412" s="287">
        <f t="shared" si="1553"/>
        <v>1</v>
      </c>
      <c r="BM412" s="287">
        <f t="shared" si="1553"/>
        <v>1</v>
      </c>
      <c r="BN412" s="287">
        <f t="shared" si="1553"/>
        <v>1</v>
      </c>
      <c r="BO412" s="287">
        <f t="shared" si="1553"/>
        <v>1</v>
      </c>
      <c r="BP412" s="287">
        <f t="shared" si="1553"/>
        <v>1</v>
      </c>
      <c r="BQ412" s="287">
        <f t="shared" si="1553"/>
        <v>1</v>
      </c>
      <c r="BR412" s="287">
        <f t="shared" si="1553"/>
        <v>1</v>
      </c>
      <c r="BS412" s="287">
        <f t="shared" si="1553"/>
        <v>1</v>
      </c>
      <c r="BT412" s="287">
        <f t="shared" si="1553"/>
        <v>1</v>
      </c>
      <c r="BU412" s="287">
        <f t="shared" si="1554"/>
        <v>1</v>
      </c>
      <c r="BV412" s="287">
        <f t="shared" si="1554"/>
        <v>0</v>
      </c>
      <c r="BW412" s="287">
        <f t="shared" si="1554"/>
        <v>1</v>
      </c>
      <c r="BX412" s="287">
        <f t="shared" si="1554"/>
        <v>1</v>
      </c>
      <c r="BY412" s="287">
        <f t="shared" si="1554"/>
        <v>1</v>
      </c>
      <c r="BZ412" s="287">
        <f t="shared" si="1554"/>
        <v>1</v>
      </c>
      <c r="CA412" s="287">
        <f t="shared" si="1554"/>
        <v>1</v>
      </c>
      <c r="CB412" s="287">
        <f t="shared" si="1554"/>
        <v>1</v>
      </c>
      <c r="CC412" s="287">
        <f t="shared" si="1554"/>
        <v>1</v>
      </c>
      <c r="CD412" s="287">
        <f t="shared" si="1554"/>
        <v>1</v>
      </c>
      <c r="CE412" s="287">
        <f t="shared" si="1555"/>
        <v>1</v>
      </c>
      <c r="CF412" s="287">
        <f t="shared" si="1556"/>
        <v>1</v>
      </c>
      <c r="CG412" s="287">
        <f t="shared" si="1556"/>
        <v>1</v>
      </c>
      <c r="CH412" s="287">
        <f t="shared" si="1556"/>
        <v>1</v>
      </c>
      <c r="CI412" s="287">
        <f t="shared" si="1556"/>
        <v>1</v>
      </c>
      <c r="CJ412" s="287">
        <f t="shared" si="1556"/>
        <v>1</v>
      </c>
      <c r="CK412" s="287">
        <f t="shared" si="1556"/>
        <v>1</v>
      </c>
      <c r="CL412" s="287">
        <f t="shared" si="1556"/>
        <v>1</v>
      </c>
      <c r="CM412" s="287">
        <f t="shared" si="1556"/>
        <v>1</v>
      </c>
      <c r="CN412" s="287">
        <f t="shared" si="1556"/>
        <v>0</v>
      </c>
      <c r="CO412" s="287">
        <f t="shared" si="1556"/>
        <v>1</v>
      </c>
      <c r="CP412" s="287">
        <f t="shared" si="1556"/>
        <v>1</v>
      </c>
      <c r="CQ412" s="287">
        <f t="shared" si="1557"/>
        <v>1</v>
      </c>
      <c r="CR412" s="287">
        <f t="shared" si="1558"/>
        <v>1</v>
      </c>
      <c r="CS412" s="287">
        <f t="shared" si="1558"/>
        <v>1</v>
      </c>
      <c r="CT412" s="287">
        <f t="shared" si="1558"/>
        <v>1</v>
      </c>
      <c r="CU412" s="287">
        <f t="shared" si="1558"/>
        <v>1</v>
      </c>
      <c r="CV412" s="287">
        <f t="shared" si="1558"/>
        <v>1</v>
      </c>
      <c r="CW412" s="287">
        <f t="shared" si="1558"/>
        <v>1</v>
      </c>
      <c r="CX412" s="287">
        <f t="shared" si="1558"/>
        <v>1</v>
      </c>
      <c r="CY412" s="287">
        <f t="shared" si="1558"/>
        <v>0</v>
      </c>
      <c r="CZ412" s="287">
        <f t="shared" si="1558"/>
        <v>1</v>
      </c>
      <c r="DA412" s="287">
        <f t="shared" si="1558"/>
        <v>1</v>
      </c>
      <c r="DB412" s="287">
        <f t="shared" si="1558"/>
        <v>1</v>
      </c>
      <c r="DC412" s="287">
        <f t="shared" si="1558"/>
        <v>1</v>
      </c>
      <c r="DD412" s="287">
        <f t="shared" si="1558"/>
        <v>1</v>
      </c>
      <c r="DE412" s="287">
        <f t="shared" si="1558"/>
        <v>1</v>
      </c>
      <c r="DF412" s="287">
        <f t="shared" si="1559"/>
        <v>1</v>
      </c>
      <c r="DG412">
        <f t="shared" si="1559"/>
        <v>1</v>
      </c>
      <c r="DH412" s="288">
        <f t="shared" si="1560"/>
        <v>0.15</v>
      </c>
      <c r="DI412" s="288">
        <f t="shared" si="1560"/>
        <v>0.15</v>
      </c>
      <c r="DJ412" s="288">
        <f t="shared" si="1560"/>
        <v>0.15</v>
      </c>
      <c r="DK412" s="288">
        <f t="shared" si="1561"/>
        <v>0.15</v>
      </c>
      <c r="DL412" s="288">
        <f t="shared" si="1562"/>
        <v>0.3</v>
      </c>
      <c r="DM412" s="288">
        <f t="shared" si="1562"/>
        <v>0.3</v>
      </c>
      <c r="DN412" s="288">
        <f t="shared" si="1562"/>
        <v>0.3</v>
      </c>
      <c r="DO412" s="288">
        <f t="shared" si="1562"/>
        <v>0.3</v>
      </c>
      <c r="DP412" s="288">
        <f>IF(MIN(Data[[#This Row],[¿El agente demuestra escucha activa durante la gestión?6]:[¿El agente parafrasea para confirmar entendimiento?9]])=0,0,30%)</f>
        <v>0.3</v>
      </c>
      <c r="DQ412" s="288">
        <f t="shared" si="1563"/>
        <v>0.3</v>
      </c>
      <c r="DR412" s="288">
        <f t="shared" si="1563"/>
        <v>0.3</v>
      </c>
      <c r="DS412" s="288">
        <f t="shared" si="1563"/>
        <v>0.3</v>
      </c>
      <c r="DT412" s="288">
        <f t="shared" si="1563"/>
        <v>0.3</v>
      </c>
      <c r="DU412" s="288">
        <f>IF(MIN(Data[[#This Row],[¿El agente adapta su comunicación al cliente?11]:[¿El agente utiliza el plural corporativo correctamente?14]])=0,0,30%)</f>
        <v>0.3</v>
      </c>
      <c r="DV412" s="288">
        <f t="shared" si="1564"/>
        <v>0</v>
      </c>
      <c r="DW412" s="288">
        <f t="shared" si="1565"/>
        <v>0</v>
      </c>
      <c r="DX412" s="288">
        <f t="shared" si="1566"/>
        <v>0.75</v>
      </c>
      <c r="DY412" s="288">
        <f t="shared" si="1567"/>
        <v>1</v>
      </c>
      <c r="DZ412" s="288">
        <f t="shared" si="1567"/>
        <v>1</v>
      </c>
      <c r="EA412" s="288">
        <f t="shared" si="1568"/>
        <v>1</v>
      </c>
      <c r="EB412" s="288">
        <f t="shared" si="1569"/>
        <v>1</v>
      </c>
      <c r="EC412" s="289">
        <f t="shared" si="1570"/>
        <v>1</v>
      </c>
      <c r="ED412" s="288">
        <f t="shared" si="1571"/>
        <v>1</v>
      </c>
      <c r="EE412" s="288">
        <f t="shared" si="1571"/>
        <v>1</v>
      </c>
      <c r="EF412" s="289">
        <f>IF(SUM(Data[[#This Row],[¿El agente presenta correctamente los beneficios del producto?23]:[¿El agente comunica beneficios emocionales al cliente?24]])=200%,100%,0%)</f>
        <v>1</v>
      </c>
      <c r="EG412" s="288">
        <f t="shared" si="1572"/>
        <v>1</v>
      </c>
      <c r="EH412" s="288">
        <f t="shared" si="1572"/>
        <v>1</v>
      </c>
      <c r="EI412" s="288">
        <f t="shared" si="1572"/>
        <v>1</v>
      </c>
      <c r="EJ412" s="289">
        <f t="shared" si="1573"/>
        <v>1</v>
      </c>
      <c r="EK412" s="288">
        <f t="shared" si="1574"/>
        <v>1</v>
      </c>
      <c r="EL412" s="289">
        <f>+Data[[#This Row],[¿El agente explica los términos y condiciones del servicio?28]]</f>
        <v>1</v>
      </c>
      <c r="EM412" s="288">
        <f t="shared" si="1575"/>
        <v>1</v>
      </c>
      <c r="EN412" s="289">
        <f>+Data[[#This Row],[¿El agente identifica correctamente la solicitud del cliente? 2]]</f>
        <v>1</v>
      </c>
      <c r="EO412" s="288">
        <f t="shared" si="1576"/>
        <v>1</v>
      </c>
      <c r="EP412" s="288">
        <f t="shared" si="1576"/>
        <v>1</v>
      </c>
      <c r="EQ412" s="288">
        <f t="shared" si="1576"/>
        <v>1</v>
      </c>
      <c r="ER412" s="289">
        <f t="shared" si="1577"/>
        <v>1</v>
      </c>
      <c r="ES412" s="288">
        <f t="shared" si="1578"/>
        <v>1</v>
      </c>
      <c r="ET412" s="288">
        <f t="shared" si="1578"/>
        <v>1</v>
      </c>
      <c r="EU412" s="289">
        <f t="shared" si="1579"/>
        <v>1</v>
      </c>
      <c r="EV412" s="288">
        <f t="shared" si="1580"/>
        <v>1</v>
      </c>
      <c r="EW412" s="288">
        <f t="shared" si="1580"/>
        <v>1</v>
      </c>
      <c r="EX412" s="288">
        <f t="shared" si="1581"/>
        <v>1</v>
      </c>
      <c r="EY412" s="288">
        <f t="shared" si="1581"/>
        <v>1</v>
      </c>
      <c r="EZ412" s="288">
        <f t="shared" si="1582"/>
        <v>1</v>
      </c>
      <c r="FA412" s="288">
        <f t="shared" si="1583"/>
        <v>1</v>
      </c>
      <c r="FB412" s="289">
        <f t="shared" si="1584"/>
        <v>1</v>
      </c>
      <c r="FC412" s="288">
        <f t="shared" si="1585"/>
        <v>1</v>
      </c>
      <c r="FD412" s="288">
        <f t="shared" si="1586"/>
        <v>1</v>
      </c>
      <c r="FE412" s="288">
        <f t="shared" si="1586"/>
        <v>1</v>
      </c>
      <c r="FF412" s="288">
        <f t="shared" si="1586"/>
        <v>1</v>
      </c>
      <c r="FG412" s="288">
        <f t="shared" si="1586"/>
        <v>1</v>
      </c>
      <c r="FH412" s="288">
        <f t="shared" si="1586"/>
        <v>1</v>
      </c>
      <c r="FI412" s="288">
        <f t="shared" si="1586"/>
        <v>1</v>
      </c>
      <c r="FJ412" s="288">
        <f t="shared" si="1587"/>
        <v>1</v>
      </c>
      <c r="FK412" s="288">
        <f t="shared" si="1588"/>
        <v>1</v>
      </c>
      <c r="FL412" s="288">
        <f>+Data[[#This Row],[¿El agente gestiona la oferta según la campaña vigente?48]]</f>
        <v>1</v>
      </c>
      <c r="FM412" s="288">
        <f t="shared" si="1589"/>
        <v>0</v>
      </c>
      <c r="FN412" s="288">
        <f t="shared" si="1589"/>
        <v>1</v>
      </c>
      <c r="FO412" s="288">
        <f t="shared" si="1589"/>
        <v>1</v>
      </c>
      <c r="FP412" s="288">
        <f t="shared" si="1590"/>
        <v>0</v>
      </c>
      <c r="FQ412" s="288">
        <f t="shared" si="1591"/>
        <v>1</v>
      </c>
      <c r="FR412" s="288">
        <f>+Data[[#This Row],[¿El agente registra correctamente todas las interacciones?52]]</f>
        <v>1</v>
      </c>
      <c r="FS412" s="288">
        <f t="shared" si="1592"/>
        <v>0</v>
      </c>
      <c r="FT412" s="288">
        <f t="shared" si="1593"/>
        <v>1</v>
      </c>
      <c r="FU412" s="289">
        <f>+Data[[#This Row],[¿El agente confirma la titularidad del cliente adecuadamente?53]]</f>
        <v>1</v>
      </c>
      <c r="FV412" s="242">
        <f t="shared" si="1594"/>
        <v>1</v>
      </c>
      <c r="FW412" s="242">
        <f t="shared" si="1594"/>
        <v>1</v>
      </c>
      <c r="FX412" s="289">
        <f t="shared" si="1595"/>
        <v>1</v>
      </c>
      <c r="FY412" s="242">
        <f t="shared" si="1596"/>
        <v>1</v>
      </c>
      <c r="FZ412" s="289">
        <f>+Data[[#This Row],[¿El agente evita compartir información sensible?56]]</f>
        <v>1</v>
      </c>
      <c r="GA412" s="288">
        <f t="shared" si="1597"/>
        <v>1</v>
      </c>
      <c r="GB412" s="288">
        <f t="shared" si="1598"/>
        <v>7.5000000000000011E-2</v>
      </c>
      <c r="GC412" s="288">
        <f t="shared" si="1599"/>
        <v>0.3</v>
      </c>
      <c r="GD412" s="290">
        <f t="shared" si="1600"/>
        <v>0</v>
      </c>
      <c r="GE412" s="290">
        <f t="shared" si="1601"/>
        <v>0.3</v>
      </c>
      <c r="GF412" s="288">
        <f t="shared" si="1602"/>
        <v>0.67500000000000004</v>
      </c>
      <c r="GG412" s="287">
        <f>1</f>
        <v>1</v>
      </c>
      <c r="GH412" s="287">
        <f t="shared" si="1603"/>
        <v>1</v>
      </c>
      <c r="GI412" s="287" t="str">
        <f t="shared" si="1604"/>
        <v/>
      </c>
      <c r="GJ412" s="287" t="str">
        <f t="shared" si="1604"/>
        <v/>
      </c>
      <c r="GK412" s="287" t="str">
        <f t="shared" si="1604"/>
        <v/>
      </c>
      <c r="GL412" s="291"/>
      <c r="GM412" s="291"/>
      <c r="GN412" s="287" t="str">
        <f t="shared" si="1605"/>
        <v/>
      </c>
      <c r="GO412" s="287" t="str">
        <f t="shared" si="1605"/>
        <v/>
      </c>
      <c r="GP412" s="287" t="str">
        <f t="shared" si="1605"/>
        <v/>
      </c>
      <c r="GQ412" s="287" t="str">
        <f t="shared" si="1605"/>
        <v/>
      </c>
      <c r="GR412" s="287" t="str">
        <f t="shared" si="1605"/>
        <v/>
      </c>
      <c r="GS412" s="287" t="str">
        <f t="shared" si="1605"/>
        <v/>
      </c>
      <c r="GT412" s="287" t="str">
        <f t="shared" si="1605"/>
        <v xml:space="preserve">¿El agente gestiona bien el tiempo de la interacción? </v>
      </c>
      <c r="GU412" s="287" t="e">
        <f>IF(#REF!="No",#REF!,"")</f>
        <v>#REF!</v>
      </c>
      <c r="GV412" s="287" t="str">
        <f t="shared" si="1606"/>
        <v/>
      </c>
      <c r="GW412" s="287" t="str">
        <f t="shared" si="1606"/>
        <v/>
      </c>
      <c r="GX412" s="287" t="str">
        <f t="shared" si="1606"/>
        <v/>
      </c>
      <c r="GY412" s="287" t="str">
        <f t="shared" si="1606"/>
        <v/>
      </c>
      <c r="GZ412" s="287" t="str">
        <f t="shared" si="1606"/>
        <v/>
      </c>
      <c r="HA412" s="287" t="str">
        <f t="shared" si="1606"/>
        <v/>
      </c>
      <c r="HB412" s="287" t="str">
        <f t="shared" si="1606"/>
        <v/>
      </c>
      <c r="HC412" s="287" t="str">
        <f t="shared" si="1606"/>
        <v/>
      </c>
      <c r="HD412" s="287" t="str">
        <f t="shared" si="1606"/>
        <v/>
      </c>
      <c r="HE412" s="287" t="str">
        <f t="shared" si="1606"/>
        <v/>
      </c>
      <c r="HF412" s="287" t="str">
        <f t="shared" si="1607"/>
        <v/>
      </c>
      <c r="HG412" s="287" t="str">
        <f t="shared" si="1607"/>
        <v/>
      </c>
      <c r="HH412" s="287" t="str">
        <f t="shared" si="1607"/>
        <v/>
      </c>
      <c r="HI412" s="287" t="str">
        <f t="shared" si="1607"/>
        <v/>
      </c>
      <c r="HJ412" s="287" t="str">
        <f t="shared" si="1607"/>
        <v/>
      </c>
      <c r="HK412" s="287" t="str">
        <f t="shared" si="1607"/>
        <v/>
      </c>
      <c r="HL412" s="287" t="str">
        <f t="shared" si="1607"/>
        <v/>
      </c>
      <c r="HM412" s="287" t="str">
        <f t="shared" si="1607"/>
        <v/>
      </c>
      <c r="HN412" s="287" t="str">
        <f t="shared" si="1607"/>
        <v xml:space="preserve">¿El agente identifica cuentas malas cuando corresponde? </v>
      </c>
      <c r="HO412" s="287" t="str">
        <f t="shared" si="1607"/>
        <v/>
      </c>
      <c r="HP412" s="287" t="str">
        <f t="shared" si="1608"/>
        <v/>
      </c>
      <c r="HQ412" s="287" t="e">
        <f>IF(#REF!="No",#REF!,"")</f>
        <v>#REF!</v>
      </c>
      <c r="HR412" s="287" t="e">
        <f>IF(#REF!="No",#REF!,"")</f>
        <v>#REF!</v>
      </c>
      <c r="HS412" s="285" t="str">
        <f t="shared" si="1609"/>
        <v/>
      </c>
      <c r="HT412" s="285" t="str">
        <f t="shared" si="1609"/>
        <v/>
      </c>
      <c r="HU412" s="285" t="str">
        <f t="shared" si="1609"/>
        <v/>
      </c>
      <c r="HV412" s="285" t="str">
        <f t="shared" si="1609"/>
        <v/>
      </c>
      <c r="HW412" s="285" t="str">
        <f t="shared" si="1609"/>
        <v/>
      </c>
      <c r="HX412" s="285" t="str">
        <f t="shared" si="1609"/>
        <v/>
      </c>
      <c r="HY412" s="285" t="str">
        <f t="shared" si="1609"/>
        <v/>
      </c>
      <c r="HZ412" s="285" t="str">
        <f t="shared" si="1609"/>
        <v xml:space="preserve">¿El agente solicita coordenadas cuando es necesario? </v>
      </c>
      <c r="IA412" s="285" t="str">
        <f t="shared" si="1609"/>
        <v/>
      </c>
      <c r="IB412" s="285" t="str">
        <f t="shared" si="1609"/>
        <v/>
      </c>
      <c r="IC412" s="285" t="str">
        <f t="shared" si="1609"/>
        <v/>
      </c>
      <c r="ID412" s="285" t="str">
        <f t="shared" si="1609"/>
        <v/>
      </c>
      <c r="IE412" s="285" t="str">
        <f t="shared" si="1609"/>
        <v/>
      </c>
      <c r="IF412" s="285" t="str">
        <f t="shared" si="1609"/>
        <v/>
      </c>
      <c r="IG412" s="285" t="str">
        <f t="shared" si="1609"/>
        <v/>
      </c>
      <c r="IH412" s="292" t="str">
        <f>A412&amp;" "&amp;F412&amp;" "&amp;Data[[#This Row],[mes]]</f>
        <v>Yaelin Bethancourt Outbound jul-26</v>
      </c>
      <c r="II412" s="292">
        <f t="shared" si="1610"/>
        <v>1</v>
      </c>
      <c r="IJ412" s="292">
        <f t="shared" si="1611"/>
        <v>1</v>
      </c>
      <c r="IK412" s="293">
        <f>IF(Data[[#This Row],[Muestra Critica]]&gt;0,Data[[#This Row],[Muestra Critica]],"")</f>
        <v>1</v>
      </c>
      <c r="IL412" s="292">
        <f>IF(IK412="","",COUNTIF($IK$3:$IK828,IK412))</f>
        <v>397</v>
      </c>
      <c r="IM412" s="293">
        <f t="shared" si="1612"/>
        <v>0</v>
      </c>
      <c r="IN412" s="287" t="str">
        <f t="shared" si="1613"/>
        <v>jul-26</v>
      </c>
      <c r="IO412" s="293"/>
      <c r="IP412" s="293"/>
      <c r="IQ412" s="293"/>
      <c r="IR412" s="293"/>
      <c r="IS412" s="292" t="str">
        <f ca="1">IFERROR(_xlfn.XLOOKUP(A:A,HC!B:B,HC!E:E,,0),0)</f>
        <v>1 a 30 dias</v>
      </c>
    </row>
    <row r="413" spans="1:253" ht="15.5">
      <c r="A413" s="281" t="s">
        <v>346</v>
      </c>
      <c r="B413" s="281">
        <v>68296873</v>
      </c>
      <c r="C413" s="296">
        <v>46209</v>
      </c>
      <c r="D413" s="281" t="s">
        <v>441</v>
      </c>
      <c r="E413" s="282" t="s">
        <v>431</v>
      </c>
      <c r="F413" s="281" t="s">
        <v>32</v>
      </c>
      <c r="G413" s="281" t="s">
        <v>436</v>
      </c>
      <c r="H413" s="281" t="s">
        <v>530</v>
      </c>
      <c r="I413" s="283" t="s">
        <v>447</v>
      </c>
      <c r="J413" s="284" t="s">
        <v>33</v>
      </c>
      <c r="K413" s="284" t="s">
        <v>33</v>
      </c>
      <c r="L413" s="284" t="s">
        <v>33</v>
      </c>
      <c r="M413" s="284" t="s">
        <v>33</v>
      </c>
      <c r="N413" s="284" t="s">
        <v>33</v>
      </c>
      <c r="O413" s="284" t="s">
        <v>33</v>
      </c>
      <c r="P413" s="284" t="s">
        <v>33</v>
      </c>
      <c r="Q413" s="284" t="s">
        <v>33</v>
      </c>
      <c r="R413" s="284" t="s">
        <v>33</v>
      </c>
      <c r="S413" s="284" t="s">
        <v>33</v>
      </c>
      <c r="T413" s="284" t="s">
        <v>33</v>
      </c>
      <c r="U413" s="284" t="s">
        <v>33</v>
      </c>
      <c r="V413" s="284" t="s">
        <v>33</v>
      </c>
      <c r="W413" s="284" t="s">
        <v>33</v>
      </c>
      <c r="X413" s="284" t="s">
        <v>33</v>
      </c>
      <c r="Y413" s="285" t="s">
        <v>33</v>
      </c>
      <c r="Z413" s="285" t="s">
        <v>33</v>
      </c>
      <c r="AA413" s="285" t="s">
        <v>33</v>
      </c>
      <c r="AB413" s="285" t="s">
        <v>33</v>
      </c>
      <c r="AC413" s="285" t="s">
        <v>33</v>
      </c>
      <c r="AD413" s="285" t="s">
        <v>33</v>
      </c>
      <c r="AE413" s="285" t="s">
        <v>33</v>
      </c>
      <c r="AF413" s="285" t="s">
        <v>33</v>
      </c>
      <c r="AG413" s="285" t="s">
        <v>33</v>
      </c>
      <c r="AH413" s="285" t="s">
        <v>33</v>
      </c>
      <c r="AI413" s="285" t="s">
        <v>33</v>
      </c>
      <c r="AJ413" s="285" t="s">
        <v>33</v>
      </c>
      <c r="AK413" s="285" t="s">
        <v>33</v>
      </c>
      <c r="AL413" s="285" t="s">
        <v>33</v>
      </c>
      <c r="AM413" s="285" t="s">
        <v>33</v>
      </c>
      <c r="AN413" s="285" t="s">
        <v>33</v>
      </c>
      <c r="AO413" s="285" t="s">
        <v>33</v>
      </c>
      <c r="AP413" s="285" t="s">
        <v>33</v>
      </c>
      <c r="AQ413" s="169" t="s">
        <v>33</v>
      </c>
      <c r="AR413" s="285" t="s">
        <v>33</v>
      </c>
      <c r="AS413" s="285" t="s">
        <v>33</v>
      </c>
      <c r="AT413" s="285" t="s">
        <v>34</v>
      </c>
      <c r="AU413" s="285" t="s">
        <v>33</v>
      </c>
      <c r="AV413" s="285" t="s">
        <v>33</v>
      </c>
      <c r="AW413" s="285" t="s">
        <v>33</v>
      </c>
      <c r="AX413" s="285" t="s">
        <v>33</v>
      </c>
      <c r="AY413" s="285" t="s">
        <v>33</v>
      </c>
      <c r="AZ413" s="285" t="s">
        <v>33</v>
      </c>
      <c r="BA413" s="285" t="s">
        <v>33</v>
      </c>
      <c r="BB413" s="285" t="s">
        <v>33</v>
      </c>
      <c r="BC413" s="285" t="s">
        <v>33</v>
      </c>
      <c r="BD413" s="285" t="s">
        <v>33</v>
      </c>
      <c r="BE413" s="285" t="s">
        <v>33</v>
      </c>
      <c r="BF413" s="285" t="s">
        <v>33</v>
      </c>
      <c r="BG413" s="285"/>
      <c r="BH413" s="286" t="str">
        <f>Data[[#This Row],[Tipo de Muestra]]</f>
        <v>Critica</v>
      </c>
      <c r="BI413" s="285"/>
      <c r="BJ413" s="287"/>
      <c r="BK413" s="287">
        <f t="shared" si="1553"/>
        <v>1</v>
      </c>
      <c r="BL413" s="287">
        <f t="shared" si="1553"/>
        <v>1</v>
      </c>
      <c r="BM413" s="287">
        <f t="shared" si="1553"/>
        <v>1</v>
      </c>
      <c r="BN413" s="287">
        <f t="shared" si="1553"/>
        <v>1</v>
      </c>
      <c r="BO413" s="287">
        <f t="shared" si="1553"/>
        <v>1</v>
      </c>
      <c r="BP413" s="287">
        <f t="shared" si="1553"/>
        <v>1</v>
      </c>
      <c r="BQ413" s="287">
        <f t="shared" si="1553"/>
        <v>1</v>
      </c>
      <c r="BR413" s="287">
        <f t="shared" si="1553"/>
        <v>1</v>
      </c>
      <c r="BS413" s="287">
        <f t="shared" si="1553"/>
        <v>1</v>
      </c>
      <c r="BT413" s="287">
        <f t="shared" si="1553"/>
        <v>1</v>
      </c>
      <c r="BU413" s="287">
        <f t="shared" si="1554"/>
        <v>1</v>
      </c>
      <c r="BV413" s="287">
        <f t="shared" si="1554"/>
        <v>1</v>
      </c>
      <c r="BW413" s="287">
        <f t="shared" si="1554"/>
        <v>1</v>
      </c>
      <c r="BX413" s="287">
        <f t="shared" si="1554"/>
        <v>1</v>
      </c>
      <c r="BY413" s="287">
        <f t="shared" si="1554"/>
        <v>1</v>
      </c>
      <c r="BZ413" s="287">
        <f t="shared" si="1554"/>
        <v>1</v>
      </c>
      <c r="CA413" s="287">
        <f t="shared" si="1554"/>
        <v>1</v>
      </c>
      <c r="CB413" s="287">
        <f t="shared" si="1554"/>
        <v>1</v>
      </c>
      <c r="CC413" s="287">
        <f t="shared" si="1554"/>
        <v>1</v>
      </c>
      <c r="CD413" s="287">
        <f t="shared" si="1554"/>
        <v>1</v>
      </c>
      <c r="CE413" s="287">
        <f t="shared" si="1555"/>
        <v>1</v>
      </c>
      <c r="CF413" s="287">
        <f t="shared" si="1556"/>
        <v>1</v>
      </c>
      <c r="CG413" s="287">
        <f t="shared" si="1556"/>
        <v>1</v>
      </c>
      <c r="CH413" s="287">
        <f t="shared" si="1556"/>
        <v>1</v>
      </c>
      <c r="CI413" s="287">
        <f t="shared" si="1556"/>
        <v>1</v>
      </c>
      <c r="CJ413" s="287">
        <f t="shared" si="1556"/>
        <v>1</v>
      </c>
      <c r="CK413" s="287">
        <f t="shared" si="1556"/>
        <v>1</v>
      </c>
      <c r="CL413" s="287">
        <f t="shared" si="1556"/>
        <v>1</v>
      </c>
      <c r="CM413" s="287">
        <f t="shared" si="1556"/>
        <v>1</v>
      </c>
      <c r="CN413" s="287">
        <f t="shared" si="1556"/>
        <v>1</v>
      </c>
      <c r="CO413" s="287">
        <f t="shared" si="1556"/>
        <v>1</v>
      </c>
      <c r="CP413" s="287">
        <f t="shared" si="1556"/>
        <v>1</v>
      </c>
      <c r="CQ413" s="287">
        <f t="shared" si="1557"/>
        <v>1</v>
      </c>
      <c r="CR413" s="287">
        <f t="shared" si="1558"/>
        <v>1</v>
      </c>
      <c r="CS413" s="287">
        <f t="shared" si="1558"/>
        <v>1</v>
      </c>
      <c r="CT413" s="287">
        <f t="shared" si="1558"/>
        <v>0</v>
      </c>
      <c r="CU413" s="287">
        <f t="shared" si="1558"/>
        <v>1</v>
      </c>
      <c r="CV413" s="287">
        <f t="shared" si="1558"/>
        <v>1</v>
      </c>
      <c r="CW413" s="287">
        <f t="shared" si="1558"/>
        <v>1</v>
      </c>
      <c r="CX413" s="287">
        <f t="shared" si="1558"/>
        <v>1</v>
      </c>
      <c r="CY413" s="287">
        <f t="shared" si="1558"/>
        <v>1</v>
      </c>
      <c r="CZ413" s="287">
        <f t="shared" si="1558"/>
        <v>1</v>
      </c>
      <c r="DA413" s="287">
        <f t="shared" si="1558"/>
        <v>1</v>
      </c>
      <c r="DB413" s="287">
        <f t="shared" si="1558"/>
        <v>1</v>
      </c>
      <c r="DC413" s="287">
        <f t="shared" si="1558"/>
        <v>1</v>
      </c>
      <c r="DD413" s="287">
        <f t="shared" si="1558"/>
        <v>1</v>
      </c>
      <c r="DE413" s="287">
        <f t="shared" si="1558"/>
        <v>1</v>
      </c>
      <c r="DF413" s="287">
        <f t="shared" si="1559"/>
        <v>1</v>
      </c>
      <c r="DG413">
        <f t="shared" si="1559"/>
        <v>1</v>
      </c>
      <c r="DH413" s="288">
        <f t="shared" si="1560"/>
        <v>0.15</v>
      </c>
      <c r="DI413" s="288">
        <f t="shared" si="1560"/>
        <v>0.15</v>
      </c>
      <c r="DJ413" s="288">
        <f t="shared" si="1560"/>
        <v>0.15</v>
      </c>
      <c r="DK413" s="288">
        <f t="shared" si="1561"/>
        <v>0.15</v>
      </c>
      <c r="DL413" s="288">
        <f t="shared" si="1562"/>
        <v>0.3</v>
      </c>
      <c r="DM413" s="288">
        <f t="shared" si="1562"/>
        <v>0.3</v>
      </c>
      <c r="DN413" s="288">
        <f t="shared" si="1562"/>
        <v>0.3</v>
      </c>
      <c r="DO413" s="288">
        <f t="shared" si="1562"/>
        <v>0.3</v>
      </c>
      <c r="DP413" s="288">
        <f>IF(MIN(Data[[#This Row],[¿El agente demuestra escucha activa durante la gestión?6]:[¿El agente parafrasea para confirmar entendimiento?9]])=0,0,30%)</f>
        <v>0.3</v>
      </c>
      <c r="DQ413" s="288">
        <f t="shared" si="1563"/>
        <v>0.3</v>
      </c>
      <c r="DR413" s="288">
        <f t="shared" si="1563"/>
        <v>0.3</v>
      </c>
      <c r="DS413" s="288">
        <f t="shared" si="1563"/>
        <v>0.3</v>
      </c>
      <c r="DT413" s="288">
        <f t="shared" si="1563"/>
        <v>0.3</v>
      </c>
      <c r="DU413" s="288">
        <f>IF(MIN(Data[[#This Row],[¿El agente adapta su comunicación al cliente?11]:[¿El agente utiliza el plural corporativo correctamente?14]])=0,0,30%)</f>
        <v>0.3</v>
      </c>
      <c r="DV413" s="288">
        <f t="shared" si="1564"/>
        <v>0.25</v>
      </c>
      <c r="DW413" s="288">
        <f t="shared" si="1565"/>
        <v>0.25</v>
      </c>
      <c r="DX413" s="288">
        <f t="shared" si="1566"/>
        <v>1</v>
      </c>
      <c r="DY413" s="288">
        <f t="shared" si="1567"/>
        <v>1</v>
      </c>
      <c r="DZ413" s="288">
        <f t="shared" si="1567"/>
        <v>1</v>
      </c>
      <c r="EA413" s="288">
        <f t="shared" si="1568"/>
        <v>1</v>
      </c>
      <c r="EB413" s="288">
        <f t="shared" si="1569"/>
        <v>1</v>
      </c>
      <c r="EC413" s="289">
        <f t="shared" si="1570"/>
        <v>1</v>
      </c>
      <c r="ED413" s="288">
        <f t="shared" si="1571"/>
        <v>1</v>
      </c>
      <c r="EE413" s="288">
        <f t="shared" si="1571"/>
        <v>1</v>
      </c>
      <c r="EF413" s="289">
        <f>IF(SUM(Data[[#This Row],[¿El agente presenta correctamente los beneficios del producto?23]:[¿El agente comunica beneficios emocionales al cliente?24]])=200%,100%,0%)</f>
        <v>1</v>
      </c>
      <c r="EG413" s="288">
        <f t="shared" si="1572"/>
        <v>1</v>
      </c>
      <c r="EH413" s="288">
        <f t="shared" si="1572"/>
        <v>1</v>
      </c>
      <c r="EI413" s="288">
        <f t="shared" si="1572"/>
        <v>1</v>
      </c>
      <c r="EJ413" s="289">
        <f t="shared" si="1573"/>
        <v>1</v>
      </c>
      <c r="EK413" s="288">
        <f t="shared" si="1574"/>
        <v>1</v>
      </c>
      <c r="EL413" s="289">
        <f>+Data[[#This Row],[¿El agente explica los términos y condiciones del servicio?28]]</f>
        <v>1</v>
      </c>
      <c r="EM413" s="288">
        <f t="shared" si="1575"/>
        <v>1</v>
      </c>
      <c r="EN413" s="289">
        <f>+Data[[#This Row],[¿El agente identifica correctamente la solicitud del cliente? 2]]</f>
        <v>1</v>
      </c>
      <c r="EO413" s="288">
        <f t="shared" si="1576"/>
        <v>1</v>
      </c>
      <c r="EP413" s="288">
        <f t="shared" si="1576"/>
        <v>1</v>
      </c>
      <c r="EQ413" s="288">
        <f t="shared" si="1576"/>
        <v>1</v>
      </c>
      <c r="ER413" s="289">
        <f t="shared" si="1577"/>
        <v>1</v>
      </c>
      <c r="ES413" s="288">
        <f t="shared" si="1578"/>
        <v>1</v>
      </c>
      <c r="ET413" s="288">
        <f t="shared" si="1578"/>
        <v>1</v>
      </c>
      <c r="EU413" s="289">
        <f t="shared" si="1579"/>
        <v>1</v>
      </c>
      <c r="EV413" s="288">
        <f t="shared" si="1580"/>
        <v>1</v>
      </c>
      <c r="EW413" s="288">
        <f t="shared" si="1580"/>
        <v>1</v>
      </c>
      <c r="EX413" s="288">
        <f t="shared" si="1581"/>
        <v>1</v>
      </c>
      <c r="EY413" s="288">
        <f t="shared" si="1581"/>
        <v>1</v>
      </c>
      <c r="EZ413" s="288">
        <f t="shared" si="1582"/>
        <v>1</v>
      </c>
      <c r="FA413" s="288">
        <f t="shared" si="1583"/>
        <v>1</v>
      </c>
      <c r="FB413" s="289">
        <f t="shared" si="1584"/>
        <v>1</v>
      </c>
      <c r="FC413" s="288">
        <f t="shared" si="1585"/>
        <v>1</v>
      </c>
      <c r="FD413" s="288">
        <f t="shared" si="1586"/>
        <v>1</v>
      </c>
      <c r="FE413" s="288">
        <f t="shared" si="1586"/>
        <v>1</v>
      </c>
      <c r="FF413" s="288">
        <f t="shared" si="1586"/>
        <v>0</v>
      </c>
      <c r="FG413" s="288">
        <f t="shared" si="1586"/>
        <v>1</v>
      </c>
      <c r="FH413" s="288">
        <f t="shared" si="1586"/>
        <v>1</v>
      </c>
      <c r="FI413" s="288">
        <f t="shared" si="1586"/>
        <v>1</v>
      </c>
      <c r="FJ413" s="288">
        <f t="shared" si="1587"/>
        <v>0</v>
      </c>
      <c r="FK413" s="288">
        <f t="shared" si="1588"/>
        <v>1</v>
      </c>
      <c r="FL413" s="288">
        <f>+Data[[#This Row],[¿El agente gestiona la oferta según la campaña vigente?48]]</f>
        <v>1</v>
      </c>
      <c r="FM413" s="288">
        <f t="shared" si="1589"/>
        <v>1</v>
      </c>
      <c r="FN413" s="288">
        <f t="shared" si="1589"/>
        <v>1</v>
      </c>
      <c r="FO413" s="288">
        <f t="shared" si="1589"/>
        <v>1</v>
      </c>
      <c r="FP413" s="288">
        <f t="shared" si="1590"/>
        <v>1</v>
      </c>
      <c r="FQ413" s="288">
        <f t="shared" si="1591"/>
        <v>1</v>
      </c>
      <c r="FR413" s="288">
        <f>+Data[[#This Row],[¿El agente registra correctamente todas las interacciones?52]]</f>
        <v>1</v>
      </c>
      <c r="FS413" s="288">
        <f t="shared" si="1592"/>
        <v>0</v>
      </c>
      <c r="FT413" s="288">
        <f t="shared" si="1593"/>
        <v>1</v>
      </c>
      <c r="FU413" s="289">
        <f>+Data[[#This Row],[¿El agente confirma la titularidad del cliente adecuadamente?53]]</f>
        <v>1</v>
      </c>
      <c r="FV413" s="242">
        <f t="shared" si="1594"/>
        <v>1</v>
      </c>
      <c r="FW413" s="242">
        <f t="shared" si="1594"/>
        <v>1</v>
      </c>
      <c r="FX413" s="289">
        <f t="shared" si="1595"/>
        <v>1</v>
      </c>
      <c r="FY413" s="242">
        <f t="shared" si="1596"/>
        <v>1</v>
      </c>
      <c r="FZ413" s="289">
        <f>+Data[[#This Row],[¿El agente evita compartir información sensible?56]]</f>
        <v>1</v>
      </c>
      <c r="GA413" s="288">
        <f t="shared" si="1597"/>
        <v>1</v>
      </c>
      <c r="GB413" s="288">
        <f t="shared" si="1598"/>
        <v>0.1</v>
      </c>
      <c r="GC413" s="288">
        <f t="shared" si="1599"/>
        <v>0.3</v>
      </c>
      <c r="GD413" s="290">
        <f t="shared" si="1600"/>
        <v>0</v>
      </c>
      <c r="GE413" s="290">
        <f t="shared" si="1601"/>
        <v>0.3</v>
      </c>
      <c r="GF413" s="288">
        <f t="shared" si="1602"/>
        <v>0.7</v>
      </c>
      <c r="GG413" s="287">
        <f>1</f>
        <v>1</v>
      </c>
      <c r="GH413" s="287">
        <f t="shared" si="1603"/>
        <v>1</v>
      </c>
      <c r="GI413" s="287" t="str">
        <f t="shared" si="1604"/>
        <v/>
      </c>
      <c r="GJ413" s="287" t="str">
        <f t="shared" si="1604"/>
        <v/>
      </c>
      <c r="GK413" s="287" t="str">
        <f t="shared" si="1604"/>
        <v/>
      </c>
      <c r="GL413" s="291"/>
      <c r="GM413" s="291"/>
      <c r="GN413" s="287" t="str">
        <f t="shared" si="1605"/>
        <v/>
      </c>
      <c r="GO413" s="287" t="str">
        <f t="shared" si="1605"/>
        <v/>
      </c>
      <c r="GP413" s="287" t="str">
        <f t="shared" si="1605"/>
        <v/>
      </c>
      <c r="GQ413" s="287" t="str">
        <f t="shared" si="1605"/>
        <v/>
      </c>
      <c r="GR413" s="287" t="str">
        <f t="shared" si="1605"/>
        <v/>
      </c>
      <c r="GS413" s="287" t="str">
        <f t="shared" si="1605"/>
        <v/>
      </c>
      <c r="GT413" s="287" t="str">
        <f t="shared" si="1605"/>
        <v/>
      </c>
      <c r="GU413" s="287" t="e">
        <f>IF(#REF!="No",#REF!,"")</f>
        <v>#REF!</v>
      </c>
      <c r="GV413" s="287" t="str">
        <f t="shared" si="1606"/>
        <v/>
      </c>
      <c r="GW413" s="287" t="str">
        <f t="shared" si="1606"/>
        <v/>
      </c>
      <c r="GX413" s="287" t="str">
        <f t="shared" si="1606"/>
        <v/>
      </c>
      <c r="GY413" s="287" t="str">
        <f t="shared" si="1606"/>
        <v/>
      </c>
      <c r="GZ413" s="287" t="str">
        <f t="shared" si="1606"/>
        <v/>
      </c>
      <c r="HA413" s="287" t="str">
        <f t="shared" si="1606"/>
        <v/>
      </c>
      <c r="HB413" s="287" t="str">
        <f t="shared" si="1606"/>
        <v/>
      </c>
      <c r="HC413" s="287" t="str">
        <f t="shared" si="1606"/>
        <v/>
      </c>
      <c r="HD413" s="287" t="str">
        <f t="shared" si="1606"/>
        <v/>
      </c>
      <c r="HE413" s="287" t="str">
        <f t="shared" si="1606"/>
        <v/>
      </c>
      <c r="HF413" s="287" t="str">
        <f t="shared" si="1607"/>
        <v/>
      </c>
      <c r="HG413" s="287" t="str">
        <f t="shared" si="1607"/>
        <v/>
      </c>
      <c r="HH413" s="287" t="str">
        <f t="shared" si="1607"/>
        <v/>
      </c>
      <c r="HI413" s="287" t="str">
        <f t="shared" si="1607"/>
        <v/>
      </c>
      <c r="HJ413" s="287" t="str">
        <f t="shared" si="1607"/>
        <v/>
      </c>
      <c r="HK413" s="287" t="str">
        <f t="shared" si="1607"/>
        <v/>
      </c>
      <c r="HL413" s="287" t="str">
        <f t="shared" si="1607"/>
        <v/>
      </c>
      <c r="HM413" s="287" t="str">
        <f t="shared" si="1607"/>
        <v/>
      </c>
      <c r="HN413" s="287" t="str">
        <f t="shared" si="1607"/>
        <v/>
      </c>
      <c r="HO413" s="287" t="str">
        <f t="shared" si="1607"/>
        <v/>
      </c>
      <c r="HP413" s="287" t="str">
        <f t="shared" si="1608"/>
        <v/>
      </c>
      <c r="HQ413" s="287" t="e">
        <f>IF(#REF!="No",#REF!,"")</f>
        <v>#REF!</v>
      </c>
      <c r="HR413" s="287" t="e">
        <f>IF(#REF!="No",#REF!,"")</f>
        <v>#REF!</v>
      </c>
      <c r="HS413" s="285" t="str">
        <f t="shared" si="1609"/>
        <v/>
      </c>
      <c r="HT413" s="285" t="str">
        <f t="shared" si="1609"/>
        <v/>
      </c>
      <c r="HU413" s="285" t="str">
        <f t="shared" si="1609"/>
        <v xml:space="preserve">¿El agente indaga o sondea adecuadamente las necesidades del cliente? </v>
      </c>
      <c r="HV413" s="285" t="str">
        <f t="shared" si="1609"/>
        <v/>
      </c>
      <c r="HW413" s="285" t="str">
        <f t="shared" si="1609"/>
        <v/>
      </c>
      <c r="HX413" s="285" t="str">
        <f t="shared" si="1609"/>
        <v/>
      </c>
      <c r="HY413" s="285" t="str">
        <f t="shared" si="1609"/>
        <v/>
      </c>
      <c r="HZ413" s="285" t="str">
        <f t="shared" si="1609"/>
        <v/>
      </c>
      <c r="IA413" s="285" t="str">
        <f t="shared" si="1609"/>
        <v/>
      </c>
      <c r="IB413" s="285" t="str">
        <f t="shared" si="1609"/>
        <v/>
      </c>
      <c r="IC413" s="285" t="str">
        <f t="shared" si="1609"/>
        <v/>
      </c>
      <c r="ID413" s="285" t="str">
        <f t="shared" si="1609"/>
        <v/>
      </c>
      <c r="IE413" s="285" t="str">
        <f t="shared" si="1609"/>
        <v/>
      </c>
      <c r="IF413" s="285" t="str">
        <f t="shared" si="1609"/>
        <v/>
      </c>
      <c r="IG413" s="285" t="str">
        <f t="shared" si="1609"/>
        <v/>
      </c>
      <c r="IH413" s="292" t="str">
        <f>A413&amp;" "&amp;F413&amp;" "&amp;Data[[#This Row],[mes]]</f>
        <v>Geraldine Isela Ovalles Pinto Outbound jul-26</v>
      </c>
      <c r="II413" s="292">
        <f t="shared" si="1610"/>
        <v>1</v>
      </c>
      <c r="IJ413" s="292">
        <f t="shared" si="1611"/>
        <v>1</v>
      </c>
      <c r="IK413" s="293">
        <f>IF(Data[[#This Row],[Muestra Critica]]&gt;0,Data[[#This Row],[Muestra Critica]],"")</f>
        <v>1</v>
      </c>
      <c r="IL413" s="292">
        <f>IF(IK413="","",COUNTIF($IK$3:$IK829,IK413))</f>
        <v>397</v>
      </c>
      <c r="IM413" s="293">
        <f t="shared" si="1612"/>
        <v>0</v>
      </c>
      <c r="IN413" s="287" t="str">
        <f t="shared" si="1613"/>
        <v>jul-26</v>
      </c>
      <c r="IO413" s="293"/>
      <c r="IP413" s="293"/>
      <c r="IQ413" s="293"/>
      <c r="IR413" s="293"/>
      <c r="IS413" s="292" t="str">
        <f ca="1">IFERROR(_xlfn.XLOOKUP(A:A,HC!B:B,HC!E:E,,0),0)</f>
        <v>&gt; 60 dias</v>
      </c>
    </row>
    <row r="414" spans="1:253" ht="15.5">
      <c r="A414" s="281" t="s">
        <v>543</v>
      </c>
      <c r="B414" s="281">
        <v>61954341</v>
      </c>
      <c r="C414" s="296">
        <v>46209</v>
      </c>
      <c r="D414" s="281" t="s">
        <v>449</v>
      </c>
      <c r="E414" s="282" t="s">
        <v>542</v>
      </c>
      <c r="F414" s="281" t="s">
        <v>32</v>
      </c>
      <c r="G414" s="281" t="s">
        <v>436</v>
      </c>
      <c r="H414" s="281" t="s">
        <v>530</v>
      </c>
      <c r="I414" s="283" t="s">
        <v>447</v>
      </c>
      <c r="J414" s="284" t="s">
        <v>33</v>
      </c>
      <c r="K414" s="284" t="s">
        <v>33</v>
      </c>
      <c r="L414" s="284" t="s">
        <v>33</v>
      </c>
      <c r="M414" s="284" t="s">
        <v>33</v>
      </c>
      <c r="N414" s="284" t="s">
        <v>33</v>
      </c>
      <c r="O414" s="284" t="s">
        <v>33</v>
      </c>
      <c r="P414" s="284" t="s">
        <v>33</v>
      </c>
      <c r="Q414" s="284" t="s">
        <v>33</v>
      </c>
      <c r="R414" s="284" t="s">
        <v>33</v>
      </c>
      <c r="S414" s="284" t="s">
        <v>33</v>
      </c>
      <c r="T414" s="284" t="s">
        <v>33</v>
      </c>
      <c r="U414" s="284" t="s">
        <v>33</v>
      </c>
      <c r="V414" s="284" t="s">
        <v>33</v>
      </c>
      <c r="W414" s="284" t="s">
        <v>33</v>
      </c>
      <c r="X414" s="284" t="s">
        <v>33</v>
      </c>
      <c r="Y414" s="285" t="s">
        <v>33</v>
      </c>
      <c r="Z414" s="285" t="s">
        <v>33</v>
      </c>
      <c r="AA414" s="285" t="s">
        <v>33</v>
      </c>
      <c r="AB414" s="285" t="s">
        <v>33</v>
      </c>
      <c r="AC414" s="285" t="s">
        <v>33</v>
      </c>
      <c r="AD414" s="285" t="s">
        <v>33</v>
      </c>
      <c r="AE414" s="285" t="s">
        <v>33</v>
      </c>
      <c r="AF414" s="285" t="s">
        <v>33</v>
      </c>
      <c r="AG414" s="285" t="s">
        <v>33</v>
      </c>
      <c r="AH414" s="285" t="s">
        <v>33</v>
      </c>
      <c r="AI414" s="285" t="s">
        <v>33</v>
      </c>
      <c r="AJ414" s="285" t="s">
        <v>33</v>
      </c>
      <c r="AK414" s="285" t="s">
        <v>33</v>
      </c>
      <c r="AL414" s="285" t="s">
        <v>33</v>
      </c>
      <c r="AM414" s="285" t="s">
        <v>33</v>
      </c>
      <c r="AN414" s="285" t="s">
        <v>33</v>
      </c>
      <c r="AO414" s="285" t="s">
        <v>33</v>
      </c>
      <c r="AP414" s="285" t="s">
        <v>33</v>
      </c>
      <c r="AQ414" s="169" t="s">
        <v>33</v>
      </c>
      <c r="AR414" s="285" t="s">
        <v>33</v>
      </c>
      <c r="AS414" s="285" t="s">
        <v>33</v>
      </c>
      <c r="AT414" s="285" t="s">
        <v>34</v>
      </c>
      <c r="AU414" s="285" t="s">
        <v>33</v>
      </c>
      <c r="AV414" s="285" t="s">
        <v>33</v>
      </c>
      <c r="AW414" s="285" t="s">
        <v>33</v>
      </c>
      <c r="AX414" s="285" t="s">
        <v>33</v>
      </c>
      <c r="AY414" s="285" t="s">
        <v>34</v>
      </c>
      <c r="AZ414" s="285" t="s">
        <v>33</v>
      </c>
      <c r="BA414" s="285" t="s">
        <v>33</v>
      </c>
      <c r="BB414" s="285" t="s">
        <v>33</v>
      </c>
      <c r="BC414" s="285" t="s">
        <v>33</v>
      </c>
      <c r="BD414" s="285" t="s">
        <v>33</v>
      </c>
      <c r="BE414" s="285" t="s">
        <v>33</v>
      </c>
      <c r="BF414" s="285" t="s">
        <v>33</v>
      </c>
      <c r="BG414" s="285"/>
      <c r="BH414" s="286" t="str">
        <f>Data[[#This Row],[Tipo de Muestra]]</f>
        <v>Critica</v>
      </c>
      <c r="BI414" s="285"/>
      <c r="BJ414" s="287"/>
      <c r="BK414" s="287">
        <f t="shared" ref="BK414:BT420" si="1614">IF(OR(J414="Si",J414="N/A"),1,0)</f>
        <v>1</v>
      </c>
      <c r="BL414" s="287">
        <f t="shared" si="1614"/>
        <v>1</v>
      </c>
      <c r="BM414" s="287">
        <f t="shared" si="1614"/>
        <v>1</v>
      </c>
      <c r="BN414" s="287">
        <f t="shared" si="1614"/>
        <v>1</v>
      </c>
      <c r="BO414" s="287">
        <f t="shared" si="1614"/>
        <v>1</v>
      </c>
      <c r="BP414" s="287">
        <f t="shared" si="1614"/>
        <v>1</v>
      </c>
      <c r="BQ414" s="287">
        <f t="shared" si="1614"/>
        <v>1</v>
      </c>
      <c r="BR414" s="287">
        <f t="shared" si="1614"/>
        <v>1</v>
      </c>
      <c r="BS414" s="287">
        <f t="shared" si="1614"/>
        <v>1</v>
      </c>
      <c r="BT414" s="287">
        <f t="shared" si="1614"/>
        <v>1</v>
      </c>
      <c r="BU414" s="287">
        <f t="shared" ref="BU414:CD420" si="1615">IF(OR(T414="Si",T414="N/A"),1,0)</f>
        <v>1</v>
      </c>
      <c r="BV414" s="287">
        <f t="shared" si="1615"/>
        <v>1</v>
      </c>
      <c r="BW414" s="287">
        <f t="shared" si="1615"/>
        <v>1</v>
      </c>
      <c r="BX414" s="287">
        <f t="shared" si="1615"/>
        <v>1</v>
      </c>
      <c r="BY414" s="287">
        <f t="shared" si="1615"/>
        <v>1</v>
      </c>
      <c r="BZ414" s="287">
        <f t="shared" si="1615"/>
        <v>1</v>
      </c>
      <c r="CA414" s="287">
        <f t="shared" si="1615"/>
        <v>1</v>
      </c>
      <c r="CB414" s="287">
        <f t="shared" si="1615"/>
        <v>1</v>
      </c>
      <c r="CC414" s="287">
        <f t="shared" si="1615"/>
        <v>1</v>
      </c>
      <c r="CD414" s="287">
        <f t="shared" si="1615"/>
        <v>1</v>
      </c>
      <c r="CE414" s="287">
        <f t="shared" ref="CE414:CN420" si="1616">IF(OR(AD414="Si",AD414="N/A"),1,0)</f>
        <v>1</v>
      </c>
      <c r="CF414" s="287">
        <f t="shared" ref="CF414:CP420" si="1617">IF(OR(AF414="Si",AF414="N/A"),1,0)</f>
        <v>1</v>
      </c>
      <c r="CG414" s="287">
        <f t="shared" si="1617"/>
        <v>1</v>
      </c>
      <c r="CH414" s="287">
        <f t="shared" si="1617"/>
        <v>1</v>
      </c>
      <c r="CI414" s="287">
        <f t="shared" si="1617"/>
        <v>1</v>
      </c>
      <c r="CJ414" s="287">
        <f t="shared" si="1617"/>
        <v>1</v>
      </c>
      <c r="CK414" s="287">
        <f t="shared" si="1617"/>
        <v>1</v>
      </c>
      <c r="CL414" s="287">
        <f t="shared" si="1617"/>
        <v>1</v>
      </c>
      <c r="CM414" s="287">
        <f t="shared" si="1617"/>
        <v>1</v>
      </c>
      <c r="CN414" s="287">
        <f t="shared" si="1617"/>
        <v>1</v>
      </c>
      <c r="CO414" s="287">
        <f t="shared" si="1617"/>
        <v>1</v>
      </c>
      <c r="CP414" s="287">
        <f t="shared" si="1617"/>
        <v>1</v>
      </c>
      <c r="CQ414" s="287">
        <f t="shared" ref="CQ414:CQ420" si="1618">IF(OR(AP414="Si",AP414="N/A"),1,0)</f>
        <v>1</v>
      </c>
      <c r="CR414" s="287">
        <f t="shared" ref="CR414:DE420" si="1619">IF(OR(AR414="Si",AR414="N/A"),1,0)</f>
        <v>1</v>
      </c>
      <c r="CS414" s="287">
        <f t="shared" si="1619"/>
        <v>1</v>
      </c>
      <c r="CT414" s="287">
        <f t="shared" si="1619"/>
        <v>0</v>
      </c>
      <c r="CU414" s="287">
        <f t="shared" si="1619"/>
        <v>1</v>
      </c>
      <c r="CV414" s="287">
        <f t="shared" si="1619"/>
        <v>1</v>
      </c>
      <c r="CW414" s="287">
        <f t="shared" si="1619"/>
        <v>1</v>
      </c>
      <c r="CX414" s="287">
        <f t="shared" si="1619"/>
        <v>1</v>
      </c>
      <c r="CY414" s="287">
        <f t="shared" si="1619"/>
        <v>0</v>
      </c>
      <c r="CZ414" s="287">
        <f t="shared" si="1619"/>
        <v>1</v>
      </c>
      <c r="DA414" s="287">
        <f t="shared" si="1619"/>
        <v>1</v>
      </c>
      <c r="DB414" s="287">
        <f t="shared" si="1619"/>
        <v>1</v>
      </c>
      <c r="DC414" s="287">
        <f t="shared" si="1619"/>
        <v>1</v>
      </c>
      <c r="DD414" s="287">
        <f t="shared" si="1619"/>
        <v>1</v>
      </c>
      <c r="DE414" s="287">
        <f t="shared" si="1619"/>
        <v>1</v>
      </c>
      <c r="DF414" s="287">
        <f t="shared" ref="DF414:DG420" si="1620">IF(OR(BE414="Si",BE414="N/A"),1,0)</f>
        <v>1</v>
      </c>
      <c r="DG414">
        <f t="shared" si="1620"/>
        <v>1</v>
      </c>
      <c r="DH414" s="288">
        <f t="shared" ref="DH414:DJ420" si="1621">IF((J414="No"),0,$DH$2)</f>
        <v>0.15</v>
      </c>
      <c r="DI414" s="288">
        <f t="shared" si="1621"/>
        <v>0.15</v>
      </c>
      <c r="DJ414" s="288">
        <f t="shared" si="1621"/>
        <v>0.15</v>
      </c>
      <c r="DK414" s="288">
        <f t="shared" ref="DK414:DK420" si="1622">IF(MIN(DH414:DJ414)=0,0,15%)</f>
        <v>0.15</v>
      </c>
      <c r="DL414" s="288">
        <f t="shared" ref="DL414:DO420" si="1623">IF((M414="No"),0,$DL$2)</f>
        <v>0.3</v>
      </c>
      <c r="DM414" s="288">
        <f t="shared" si="1623"/>
        <v>0.3</v>
      </c>
      <c r="DN414" s="288">
        <f t="shared" si="1623"/>
        <v>0.3</v>
      </c>
      <c r="DO414" s="288">
        <f t="shared" si="1623"/>
        <v>0.3</v>
      </c>
      <c r="DP414" s="288">
        <f>IF(MIN(Data[[#This Row],[¿El agente demuestra escucha activa durante la gestión?6]:[¿El agente parafrasea para confirmar entendimiento?9]])=0,0,30%)</f>
        <v>0.3</v>
      </c>
      <c r="DQ414" s="288">
        <f t="shared" ref="DQ414:DT420" si="1624">IF((Q414="No"),0,$DQ$2)</f>
        <v>0.3</v>
      </c>
      <c r="DR414" s="288">
        <f t="shared" si="1624"/>
        <v>0.3</v>
      </c>
      <c r="DS414" s="288">
        <f t="shared" si="1624"/>
        <v>0.3</v>
      </c>
      <c r="DT414" s="288">
        <f t="shared" si="1624"/>
        <v>0.3</v>
      </c>
      <c r="DU414" s="288">
        <f>IF(MIN(Data[[#This Row],[¿El agente adapta su comunicación al cliente?11]:[¿El agente utiliza el plural corporativo correctamente?14]])=0,0,30%)</f>
        <v>0.3</v>
      </c>
      <c r="DV414" s="288">
        <f t="shared" ref="DV414:DV420" si="1625">IF((U414="No"),0,$DV$2)</f>
        <v>0.25</v>
      </c>
      <c r="DW414" s="288">
        <f t="shared" ref="DW414:DW420" si="1626">IF(MIN(DV414)=0,0,25%)</f>
        <v>0.25</v>
      </c>
      <c r="DX414" s="288">
        <f t="shared" ref="DX414:DX420" si="1627">IF(SUM(DK414,DP414,DU414,DW414)&gt;335%,100%,SUM(DK414,DP414,DU414,DW414)/100%)</f>
        <v>1</v>
      </c>
      <c r="DY414" s="288">
        <f t="shared" ref="DY414:DZ420" si="1628">IF((V414="No"),0,$DY$2)</f>
        <v>1</v>
      </c>
      <c r="DZ414" s="288">
        <f t="shared" si="1628"/>
        <v>1</v>
      </c>
      <c r="EA414" s="288">
        <f t="shared" ref="EA414:EA420" si="1629">IF((Y414="No"),0,$DY$2)</f>
        <v>1</v>
      </c>
      <c r="EB414" s="288">
        <f t="shared" ref="EB414:EB420" si="1630">IF((Y414="No"),0,$DY$2)</f>
        <v>1</v>
      </c>
      <c r="EC414" s="289">
        <f t="shared" ref="EC414:EC420" si="1631">IF(SUM(DY414:EB414)=400%,100%,0%)</f>
        <v>1</v>
      </c>
      <c r="ED414" s="288">
        <f t="shared" ref="ED414:EE420" si="1632">IF((Z414="No"),0,$DY$2)</f>
        <v>1</v>
      </c>
      <c r="EE414" s="288">
        <f t="shared" si="1632"/>
        <v>1</v>
      </c>
      <c r="EF414" s="289">
        <f>IF(SUM(Data[[#This Row],[¿El agente presenta correctamente los beneficios del producto?23]:[¿El agente comunica beneficios emocionales al cliente?24]])=200%,100%,0%)</f>
        <v>1</v>
      </c>
      <c r="EG414" s="288">
        <f t="shared" ref="EG414:EI420" si="1633">IF((AB414="No"),0,$DY$2)</f>
        <v>1</v>
      </c>
      <c r="EH414" s="288">
        <f t="shared" si="1633"/>
        <v>1</v>
      </c>
      <c r="EI414" s="288">
        <f t="shared" si="1633"/>
        <v>1</v>
      </c>
      <c r="EJ414" s="289">
        <f t="shared" ref="EJ414:EJ420" si="1634">IF(SUM(EG414:EI414)=300%,100%,0%)</f>
        <v>1</v>
      </c>
      <c r="EK414" s="288">
        <f t="shared" ref="EK414:EK420" si="1635">IF((AE414="No"),0,$DY$2)</f>
        <v>1</v>
      </c>
      <c r="EL414" s="289">
        <f>+Data[[#This Row],[¿El agente explica los términos y condiciones del servicio?28]]</f>
        <v>1</v>
      </c>
      <c r="EM414" s="288">
        <f t="shared" ref="EM414:EM420" si="1636">IF((AF414="No"),0,$DY$2)</f>
        <v>1</v>
      </c>
      <c r="EN414" s="289">
        <f>+Data[[#This Row],[¿El agente identifica correctamente la solicitud del cliente? 2]]</f>
        <v>1</v>
      </c>
      <c r="EO414" s="288">
        <f t="shared" ref="EO414:EQ420" si="1637">IF((AG414="No"),0,$DY$2)</f>
        <v>1</v>
      </c>
      <c r="EP414" s="288">
        <f t="shared" si="1637"/>
        <v>1</v>
      </c>
      <c r="EQ414" s="288">
        <f t="shared" si="1637"/>
        <v>1</v>
      </c>
      <c r="ER414" s="289">
        <f t="shared" ref="ER414:ER420" si="1638">IF(SUM(EO414:EQ414)=300%,100%,0%)</f>
        <v>1</v>
      </c>
      <c r="ES414" s="288">
        <f t="shared" ref="ES414:ET420" si="1639">IF((AJ414="No"),0,$DY$2)</f>
        <v>1</v>
      </c>
      <c r="ET414" s="288">
        <f t="shared" si="1639"/>
        <v>1</v>
      </c>
      <c r="EU414" s="289">
        <f t="shared" ref="EU414:EU420" si="1640">IF(SUM(ES414:ET414)=200%,100%,0%)</f>
        <v>1</v>
      </c>
      <c r="EV414" s="288">
        <f t="shared" ref="EV414:EW420" si="1641">IF((AL414="No"),0,$DY$2)</f>
        <v>1</v>
      </c>
      <c r="EW414" s="288">
        <f t="shared" si="1641"/>
        <v>1</v>
      </c>
      <c r="EX414" s="288">
        <f t="shared" ref="EX414:EY420" si="1642">IF((AO414="No"),0,$DY$2)</f>
        <v>1</v>
      </c>
      <c r="EY414" s="288">
        <f t="shared" si="1642"/>
        <v>1</v>
      </c>
      <c r="EZ414" s="288">
        <f t="shared" ref="EZ414:EZ420" si="1643">IF((AP414="No"),0,$DY$2)</f>
        <v>1</v>
      </c>
      <c r="FA414" s="288">
        <f t="shared" ref="FA414:FA420" si="1644">IF((AR414="No"),0,$DY$2)</f>
        <v>1</v>
      </c>
      <c r="FB414" s="289">
        <f t="shared" ref="FB414:FB420" si="1645">IF(SUM(EV414:FA414)=600%,100%,0%)</f>
        <v>1</v>
      </c>
      <c r="FC414" s="288">
        <f t="shared" ref="FC414:FC420" si="1646">IF(SUM(EC414,EF414,EL414,EJ414,EN414,ER414,EU414,FB414)=800%,100%,0%)</f>
        <v>1</v>
      </c>
      <c r="FD414" s="288">
        <f t="shared" ref="FD414:FI420" si="1647">IF((AR414="No"),0,$DY$2)</f>
        <v>1</v>
      </c>
      <c r="FE414" s="288">
        <f t="shared" si="1647"/>
        <v>1</v>
      </c>
      <c r="FF414" s="288">
        <f t="shared" si="1647"/>
        <v>0</v>
      </c>
      <c r="FG414" s="288">
        <f t="shared" si="1647"/>
        <v>1</v>
      </c>
      <c r="FH414" s="288">
        <f t="shared" si="1647"/>
        <v>1</v>
      </c>
      <c r="FI414" s="288">
        <f t="shared" si="1647"/>
        <v>1</v>
      </c>
      <c r="FJ414" s="288">
        <f t="shared" ref="FJ414:FJ420" si="1648">IF(SUM(FD414:FI414)=600%,100%,)</f>
        <v>0</v>
      </c>
      <c r="FK414" s="288">
        <f t="shared" ref="FK414:FK420" si="1649">IF((AX414="No"),0,$DY$2)</f>
        <v>1</v>
      </c>
      <c r="FL414" s="288">
        <f>+Data[[#This Row],[¿El agente gestiona la oferta según la campaña vigente?48]]</f>
        <v>1</v>
      </c>
      <c r="FM414" s="288">
        <f t="shared" ref="FM414:FO420" si="1650">IF((AY414="No"),0,$DY$2)</f>
        <v>0</v>
      </c>
      <c r="FN414" s="288">
        <f t="shared" si="1650"/>
        <v>1</v>
      </c>
      <c r="FO414" s="288">
        <f t="shared" si="1650"/>
        <v>1</v>
      </c>
      <c r="FP414" s="288">
        <f t="shared" ref="FP414:FP420" si="1651">IF(SUM(FM414:FO414)=300%,100%,)</f>
        <v>0</v>
      </c>
      <c r="FQ414" s="288">
        <f t="shared" ref="FQ414:FQ420" si="1652">IF((BB414="No"),0,$DY$2)</f>
        <v>1</v>
      </c>
      <c r="FR414" s="288">
        <f>+Data[[#This Row],[¿El agente registra correctamente todas las interacciones?52]]</f>
        <v>1</v>
      </c>
      <c r="FS414" s="288">
        <f t="shared" ref="FS414:FS420" si="1653">IF(SUM(FJ414,FL414,FP414,FR414)=400%,100%,0)</f>
        <v>0</v>
      </c>
      <c r="FT414" s="288">
        <f t="shared" ref="FT414:FT420" si="1654">IF((BC414="No"),0,$DY$2)</f>
        <v>1</v>
      </c>
      <c r="FU414" s="289">
        <f>+Data[[#This Row],[¿El agente confirma la titularidad del cliente adecuadamente?53]]</f>
        <v>1</v>
      </c>
      <c r="FV414" s="242">
        <f t="shared" ref="FV414:FW420" si="1655">IF((BD414="No"),0,$DY$2)</f>
        <v>1</v>
      </c>
      <c r="FW414" s="242">
        <f t="shared" si="1655"/>
        <v>1</v>
      </c>
      <c r="FX414" s="289">
        <f t="shared" ref="FX414:FX420" si="1656">IF(SUM(FV414:FW414)=200%,100%,)</f>
        <v>1</v>
      </c>
      <c r="FY414" s="242">
        <f t="shared" ref="FY414:FY420" si="1657">IF((BF414="No"),0,$DY$2)</f>
        <v>1</v>
      </c>
      <c r="FZ414" s="289">
        <f>+Data[[#This Row],[¿El agente evita compartir información sensible?56]]</f>
        <v>1</v>
      </c>
      <c r="GA414" s="288">
        <f t="shared" ref="GA414:GA420" si="1658">IF(SUM(FU414,FX414,FZ414)=300%,100%,)</f>
        <v>1</v>
      </c>
      <c r="GB414" s="288">
        <f t="shared" ref="GB414:GB420" si="1659">$GB$2*DX414</f>
        <v>0.1</v>
      </c>
      <c r="GC414" s="288">
        <f t="shared" ref="GC414:GC420" si="1660">$GC$2*FC414</f>
        <v>0.3</v>
      </c>
      <c r="GD414" s="290">
        <f t="shared" ref="GD414:GD420" si="1661">$GD$2*FS414</f>
        <v>0</v>
      </c>
      <c r="GE414" s="290">
        <f t="shared" ref="GE414:GE420" si="1662">$GE$2*GA414</f>
        <v>0.3</v>
      </c>
      <c r="GF414" s="288">
        <f t="shared" ref="GF414:GF420" si="1663">SUM(GB414:GE414)</f>
        <v>0.7</v>
      </c>
      <c r="GG414" s="287">
        <f>1</f>
        <v>1</v>
      </c>
      <c r="GH414" s="287">
        <f t="shared" ref="GH414:GH420" si="1664">IF((BH414="Critica"),1,0)</f>
        <v>1</v>
      </c>
      <c r="GI414" s="287" t="str">
        <f t="shared" ref="GI414:GK420" si="1665">IF(J414="No",J$3,"")</f>
        <v/>
      </c>
      <c r="GJ414" s="287" t="str">
        <f t="shared" si="1665"/>
        <v/>
      </c>
      <c r="GK414" s="287" t="str">
        <f t="shared" si="1665"/>
        <v/>
      </c>
      <c r="GL414" s="291"/>
      <c r="GM414" s="291"/>
      <c r="GN414" s="287" t="str">
        <f t="shared" ref="GN414:GT420" si="1666">IF(O414="No",O$3,"")</f>
        <v/>
      </c>
      <c r="GO414" s="287" t="str">
        <f t="shared" si="1666"/>
        <v/>
      </c>
      <c r="GP414" s="287" t="str">
        <f t="shared" si="1666"/>
        <v/>
      </c>
      <c r="GQ414" s="287" t="str">
        <f t="shared" si="1666"/>
        <v/>
      </c>
      <c r="GR414" s="287" t="str">
        <f t="shared" si="1666"/>
        <v/>
      </c>
      <c r="GS414" s="287" t="str">
        <f t="shared" si="1666"/>
        <v/>
      </c>
      <c r="GT414" s="287" t="str">
        <f t="shared" si="1666"/>
        <v/>
      </c>
      <c r="GU414" s="287" t="e">
        <f>IF(#REF!="No",#REF!,"")</f>
        <v>#REF!</v>
      </c>
      <c r="GV414" s="287" t="str">
        <f t="shared" ref="GV414:HE420" si="1667">IF(V414="No",V$3,"")</f>
        <v/>
      </c>
      <c r="GW414" s="287" t="str">
        <f t="shared" si="1667"/>
        <v/>
      </c>
      <c r="GX414" s="287" t="str">
        <f t="shared" si="1667"/>
        <v/>
      </c>
      <c r="GY414" s="287" t="str">
        <f t="shared" si="1667"/>
        <v/>
      </c>
      <c r="GZ414" s="287" t="str">
        <f t="shared" si="1667"/>
        <v/>
      </c>
      <c r="HA414" s="287" t="str">
        <f t="shared" si="1667"/>
        <v/>
      </c>
      <c r="HB414" s="287" t="str">
        <f t="shared" si="1667"/>
        <v/>
      </c>
      <c r="HC414" s="287" t="str">
        <f t="shared" si="1667"/>
        <v/>
      </c>
      <c r="HD414" s="287" t="str">
        <f t="shared" si="1667"/>
        <v/>
      </c>
      <c r="HE414" s="287" t="str">
        <f t="shared" si="1667"/>
        <v/>
      </c>
      <c r="HF414" s="287" t="str">
        <f t="shared" ref="HF414:HO420" si="1668">IF(AF414="No",AF$3,"")</f>
        <v/>
      </c>
      <c r="HG414" s="287" t="str">
        <f t="shared" si="1668"/>
        <v/>
      </c>
      <c r="HH414" s="287" t="str">
        <f t="shared" si="1668"/>
        <v/>
      </c>
      <c r="HI414" s="287" t="str">
        <f t="shared" si="1668"/>
        <v/>
      </c>
      <c r="HJ414" s="287" t="str">
        <f t="shared" si="1668"/>
        <v/>
      </c>
      <c r="HK414" s="287" t="str">
        <f t="shared" si="1668"/>
        <v/>
      </c>
      <c r="HL414" s="287" t="str">
        <f t="shared" si="1668"/>
        <v/>
      </c>
      <c r="HM414" s="287" t="str">
        <f t="shared" si="1668"/>
        <v/>
      </c>
      <c r="HN414" s="287" t="str">
        <f t="shared" si="1668"/>
        <v/>
      </c>
      <c r="HO414" s="287" t="str">
        <f t="shared" si="1668"/>
        <v/>
      </c>
      <c r="HP414" s="287" t="str">
        <f t="shared" ref="HP414:HY420" si="1669">IF(AP414="No",AP$3,"")</f>
        <v/>
      </c>
      <c r="HQ414" s="287" t="e">
        <f>IF(#REF!="No",#REF!,"")</f>
        <v>#REF!</v>
      </c>
      <c r="HR414" s="287" t="e">
        <f>IF(#REF!="No",#REF!,"")</f>
        <v>#REF!</v>
      </c>
      <c r="HS414" s="285" t="str">
        <f t="shared" ref="HS414:IG420" si="1670">IF(AR414="No",AR$3,"")</f>
        <v/>
      </c>
      <c r="HT414" s="285" t="str">
        <f t="shared" si="1670"/>
        <v/>
      </c>
      <c r="HU414" s="285" t="str">
        <f t="shared" si="1670"/>
        <v xml:space="preserve">¿El agente indaga o sondea adecuadamente las necesidades del cliente? </v>
      </c>
      <c r="HV414" s="285" t="str">
        <f t="shared" si="1670"/>
        <v/>
      </c>
      <c r="HW414" s="285" t="str">
        <f t="shared" si="1670"/>
        <v/>
      </c>
      <c r="HX414" s="285" t="str">
        <f t="shared" si="1670"/>
        <v/>
      </c>
      <c r="HY414" s="285" t="str">
        <f t="shared" si="1670"/>
        <v/>
      </c>
      <c r="HZ414" s="285" t="str">
        <f t="shared" si="1670"/>
        <v xml:space="preserve">¿El agente solicita coordenadas cuando es necesario? </v>
      </c>
      <c r="IA414" s="285" t="str">
        <f t="shared" si="1670"/>
        <v/>
      </c>
      <c r="IB414" s="285" t="str">
        <f t="shared" si="1670"/>
        <v/>
      </c>
      <c r="IC414" s="285" t="str">
        <f t="shared" si="1670"/>
        <v/>
      </c>
      <c r="ID414" s="285" t="str">
        <f t="shared" si="1670"/>
        <v/>
      </c>
      <c r="IE414" s="285" t="str">
        <f t="shared" si="1670"/>
        <v/>
      </c>
      <c r="IF414" s="285" t="str">
        <f t="shared" si="1670"/>
        <v/>
      </c>
      <c r="IG414" s="285" t="str">
        <f t="shared" si="1670"/>
        <v/>
      </c>
      <c r="IH414" s="292" t="str">
        <f>A414&amp;" "&amp;F414&amp;" "&amp;Data[[#This Row],[mes]]</f>
        <v>Isaynis Danieth Castillo de Leon Outbound jul-26</v>
      </c>
      <c r="II414" s="292">
        <f t="shared" si="1610"/>
        <v>1</v>
      </c>
      <c r="IJ414" s="292">
        <f t="shared" ref="IJ414:IJ420" si="1671">IF(II414=1,1,0)</f>
        <v>1</v>
      </c>
      <c r="IK414" s="293">
        <f>IF(Data[[#This Row],[Muestra Critica]]&gt;0,Data[[#This Row],[Muestra Critica]],"")</f>
        <v>1</v>
      </c>
      <c r="IL414" s="292">
        <f>IF(IK414="","",COUNTIF($IK$3:$IK830,IK414))</f>
        <v>397</v>
      </c>
      <c r="IM414" s="293">
        <f t="shared" ref="IM414:IM420" si="1672">IF(IL414=1,1,0)</f>
        <v>0</v>
      </c>
      <c r="IN414" s="287" t="str">
        <f t="shared" ref="IN414:IN420" si="1673">TEXT(C414,"mmm-yy")</f>
        <v>jul-26</v>
      </c>
      <c r="IO414" s="293"/>
      <c r="IP414" s="293"/>
      <c r="IQ414" s="293"/>
      <c r="IR414" s="293"/>
      <c r="IS414" s="292" t="str">
        <f ca="1">IFERROR(_xlfn.XLOOKUP(A:A,HC!B:B,HC!E:E,,0),0)</f>
        <v>31 a 60 dias</v>
      </c>
    </row>
    <row r="415" spans="1:253" ht="15.5">
      <c r="A415" s="281" t="s">
        <v>544</v>
      </c>
      <c r="B415" s="281">
        <v>69552535</v>
      </c>
      <c r="C415" s="296">
        <v>46209</v>
      </c>
      <c r="D415" s="281" t="s">
        <v>449</v>
      </c>
      <c r="E415" s="282" t="s">
        <v>542</v>
      </c>
      <c r="F415" s="281" t="s">
        <v>32</v>
      </c>
      <c r="G415" s="281" t="s">
        <v>436</v>
      </c>
      <c r="H415" s="281" t="s">
        <v>530</v>
      </c>
      <c r="I415" s="283" t="s">
        <v>447</v>
      </c>
      <c r="J415" s="284" t="s">
        <v>33</v>
      </c>
      <c r="K415" s="284" t="s">
        <v>33</v>
      </c>
      <c r="L415" s="284" t="s">
        <v>33</v>
      </c>
      <c r="M415" s="284" t="s">
        <v>33</v>
      </c>
      <c r="N415" s="284" t="s">
        <v>33</v>
      </c>
      <c r="O415" s="284" t="s">
        <v>33</v>
      </c>
      <c r="P415" s="284" t="s">
        <v>33</v>
      </c>
      <c r="Q415" s="284" t="s">
        <v>33</v>
      </c>
      <c r="R415" s="284" t="s">
        <v>33</v>
      </c>
      <c r="S415" s="284" t="s">
        <v>33</v>
      </c>
      <c r="T415" s="284" t="s">
        <v>33</v>
      </c>
      <c r="U415" s="284" t="s">
        <v>33</v>
      </c>
      <c r="V415" s="284" t="s">
        <v>33</v>
      </c>
      <c r="W415" s="284" t="s">
        <v>33</v>
      </c>
      <c r="X415" s="284" t="s">
        <v>33</v>
      </c>
      <c r="Y415" s="285" t="s">
        <v>33</v>
      </c>
      <c r="Z415" s="285" t="s">
        <v>33</v>
      </c>
      <c r="AA415" s="285" t="s">
        <v>33</v>
      </c>
      <c r="AB415" s="285" t="s">
        <v>33</v>
      </c>
      <c r="AC415" s="285" t="s">
        <v>33</v>
      </c>
      <c r="AD415" s="285" t="s">
        <v>33</v>
      </c>
      <c r="AE415" s="285" t="s">
        <v>33</v>
      </c>
      <c r="AF415" s="285" t="s">
        <v>33</v>
      </c>
      <c r="AG415" s="285" t="s">
        <v>33</v>
      </c>
      <c r="AH415" s="285" t="s">
        <v>33</v>
      </c>
      <c r="AI415" s="285" t="s">
        <v>33</v>
      </c>
      <c r="AJ415" s="285" t="s">
        <v>33</v>
      </c>
      <c r="AK415" s="285" t="s">
        <v>33</v>
      </c>
      <c r="AL415" s="285" t="s">
        <v>33</v>
      </c>
      <c r="AM415" s="285" t="s">
        <v>33</v>
      </c>
      <c r="AN415" s="285" t="s">
        <v>33</v>
      </c>
      <c r="AO415" s="285" t="s">
        <v>33</v>
      </c>
      <c r="AP415" s="285" t="s">
        <v>33</v>
      </c>
      <c r="AQ415" s="169" t="s">
        <v>33</v>
      </c>
      <c r="AR415" s="285" t="s">
        <v>33</v>
      </c>
      <c r="AS415" s="285" t="s">
        <v>33</v>
      </c>
      <c r="AT415" s="285" t="s">
        <v>34</v>
      </c>
      <c r="AU415" s="285" t="s">
        <v>33</v>
      </c>
      <c r="AV415" s="285" t="s">
        <v>33</v>
      </c>
      <c r="AW415" s="285" t="s">
        <v>33</v>
      </c>
      <c r="AX415" s="285" t="s">
        <v>33</v>
      </c>
      <c r="AY415" s="285" t="s">
        <v>34</v>
      </c>
      <c r="AZ415" s="285" t="s">
        <v>33</v>
      </c>
      <c r="BA415" s="285" t="s">
        <v>33</v>
      </c>
      <c r="BB415" s="285" t="s">
        <v>33</v>
      </c>
      <c r="BC415" s="285" t="s">
        <v>33</v>
      </c>
      <c r="BD415" s="285" t="s">
        <v>33</v>
      </c>
      <c r="BE415" s="285" t="s">
        <v>33</v>
      </c>
      <c r="BF415" s="285" t="s">
        <v>33</v>
      </c>
      <c r="BG415" s="285"/>
      <c r="BH415" s="286" t="str">
        <f>Data[[#This Row],[Tipo de Muestra]]</f>
        <v>Critica</v>
      </c>
      <c r="BI415" s="285"/>
      <c r="BJ415" s="287"/>
      <c r="BK415" s="287">
        <f t="shared" si="1614"/>
        <v>1</v>
      </c>
      <c r="BL415" s="287">
        <f t="shared" si="1614"/>
        <v>1</v>
      </c>
      <c r="BM415" s="287">
        <f t="shared" si="1614"/>
        <v>1</v>
      </c>
      <c r="BN415" s="287">
        <f t="shared" si="1614"/>
        <v>1</v>
      </c>
      <c r="BO415" s="287">
        <f t="shared" si="1614"/>
        <v>1</v>
      </c>
      <c r="BP415" s="287">
        <f t="shared" si="1614"/>
        <v>1</v>
      </c>
      <c r="BQ415" s="287">
        <f t="shared" si="1614"/>
        <v>1</v>
      </c>
      <c r="BR415" s="287">
        <f t="shared" si="1614"/>
        <v>1</v>
      </c>
      <c r="BS415" s="287">
        <f t="shared" si="1614"/>
        <v>1</v>
      </c>
      <c r="BT415" s="287">
        <f t="shared" si="1614"/>
        <v>1</v>
      </c>
      <c r="BU415" s="287">
        <f t="shared" si="1615"/>
        <v>1</v>
      </c>
      <c r="BV415" s="287">
        <f t="shared" si="1615"/>
        <v>1</v>
      </c>
      <c r="BW415" s="287">
        <f t="shared" si="1615"/>
        <v>1</v>
      </c>
      <c r="BX415" s="287">
        <f t="shared" si="1615"/>
        <v>1</v>
      </c>
      <c r="BY415" s="287">
        <f t="shared" si="1615"/>
        <v>1</v>
      </c>
      <c r="BZ415" s="287">
        <f t="shared" si="1615"/>
        <v>1</v>
      </c>
      <c r="CA415" s="287">
        <f t="shared" si="1615"/>
        <v>1</v>
      </c>
      <c r="CB415" s="287">
        <f t="shared" si="1615"/>
        <v>1</v>
      </c>
      <c r="CC415" s="287">
        <f t="shared" si="1615"/>
        <v>1</v>
      </c>
      <c r="CD415" s="287">
        <f t="shared" si="1615"/>
        <v>1</v>
      </c>
      <c r="CE415" s="287">
        <f t="shared" si="1616"/>
        <v>1</v>
      </c>
      <c r="CF415" s="287">
        <f t="shared" si="1617"/>
        <v>1</v>
      </c>
      <c r="CG415" s="287">
        <f t="shared" si="1617"/>
        <v>1</v>
      </c>
      <c r="CH415" s="287">
        <f t="shared" si="1617"/>
        <v>1</v>
      </c>
      <c r="CI415" s="287">
        <f t="shared" si="1617"/>
        <v>1</v>
      </c>
      <c r="CJ415" s="287">
        <f t="shared" si="1617"/>
        <v>1</v>
      </c>
      <c r="CK415" s="287">
        <f t="shared" si="1617"/>
        <v>1</v>
      </c>
      <c r="CL415" s="287">
        <f t="shared" si="1617"/>
        <v>1</v>
      </c>
      <c r="CM415" s="287">
        <f t="shared" si="1617"/>
        <v>1</v>
      </c>
      <c r="CN415" s="287">
        <f t="shared" si="1617"/>
        <v>1</v>
      </c>
      <c r="CO415" s="287">
        <f t="shared" si="1617"/>
        <v>1</v>
      </c>
      <c r="CP415" s="287">
        <f t="shared" si="1617"/>
        <v>1</v>
      </c>
      <c r="CQ415" s="287">
        <f t="shared" si="1618"/>
        <v>1</v>
      </c>
      <c r="CR415" s="287">
        <f t="shared" si="1619"/>
        <v>1</v>
      </c>
      <c r="CS415" s="287">
        <f t="shared" si="1619"/>
        <v>1</v>
      </c>
      <c r="CT415" s="287">
        <f t="shared" si="1619"/>
        <v>0</v>
      </c>
      <c r="CU415" s="287">
        <f t="shared" si="1619"/>
        <v>1</v>
      </c>
      <c r="CV415" s="287">
        <f t="shared" si="1619"/>
        <v>1</v>
      </c>
      <c r="CW415" s="287">
        <f t="shared" si="1619"/>
        <v>1</v>
      </c>
      <c r="CX415" s="287">
        <f t="shared" si="1619"/>
        <v>1</v>
      </c>
      <c r="CY415" s="287">
        <f t="shared" si="1619"/>
        <v>0</v>
      </c>
      <c r="CZ415" s="287">
        <f t="shared" si="1619"/>
        <v>1</v>
      </c>
      <c r="DA415" s="287">
        <f t="shared" si="1619"/>
        <v>1</v>
      </c>
      <c r="DB415" s="287">
        <f t="shared" si="1619"/>
        <v>1</v>
      </c>
      <c r="DC415" s="287">
        <f t="shared" si="1619"/>
        <v>1</v>
      </c>
      <c r="DD415" s="287">
        <f t="shared" si="1619"/>
        <v>1</v>
      </c>
      <c r="DE415" s="287">
        <f t="shared" si="1619"/>
        <v>1</v>
      </c>
      <c r="DF415" s="287">
        <f t="shared" si="1620"/>
        <v>1</v>
      </c>
      <c r="DG415">
        <f t="shared" si="1620"/>
        <v>1</v>
      </c>
      <c r="DH415" s="288">
        <f t="shared" si="1621"/>
        <v>0.15</v>
      </c>
      <c r="DI415" s="288">
        <f t="shared" si="1621"/>
        <v>0.15</v>
      </c>
      <c r="DJ415" s="288">
        <f t="shared" si="1621"/>
        <v>0.15</v>
      </c>
      <c r="DK415" s="288">
        <f t="shared" si="1622"/>
        <v>0.15</v>
      </c>
      <c r="DL415" s="288">
        <f t="shared" si="1623"/>
        <v>0.3</v>
      </c>
      <c r="DM415" s="288">
        <f t="shared" si="1623"/>
        <v>0.3</v>
      </c>
      <c r="DN415" s="288">
        <f t="shared" si="1623"/>
        <v>0.3</v>
      </c>
      <c r="DO415" s="288">
        <f t="shared" si="1623"/>
        <v>0.3</v>
      </c>
      <c r="DP415" s="288">
        <f>IF(MIN(Data[[#This Row],[¿El agente demuestra escucha activa durante la gestión?6]:[¿El agente parafrasea para confirmar entendimiento?9]])=0,0,30%)</f>
        <v>0.3</v>
      </c>
      <c r="DQ415" s="288">
        <f t="shared" si="1624"/>
        <v>0.3</v>
      </c>
      <c r="DR415" s="288">
        <f t="shared" si="1624"/>
        <v>0.3</v>
      </c>
      <c r="DS415" s="288">
        <f t="shared" si="1624"/>
        <v>0.3</v>
      </c>
      <c r="DT415" s="288">
        <f t="shared" si="1624"/>
        <v>0.3</v>
      </c>
      <c r="DU415" s="288">
        <f>IF(MIN(Data[[#This Row],[¿El agente adapta su comunicación al cliente?11]:[¿El agente utiliza el plural corporativo correctamente?14]])=0,0,30%)</f>
        <v>0.3</v>
      </c>
      <c r="DV415" s="288">
        <f t="shared" si="1625"/>
        <v>0.25</v>
      </c>
      <c r="DW415" s="288">
        <f t="shared" si="1626"/>
        <v>0.25</v>
      </c>
      <c r="DX415" s="288">
        <f t="shared" si="1627"/>
        <v>1</v>
      </c>
      <c r="DY415" s="288">
        <f t="shared" si="1628"/>
        <v>1</v>
      </c>
      <c r="DZ415" s="288">
        <f t="shared" si="1628"/>
        <v>1</v>
      </c>
      <c r="EA415" s="288">
        <f t="shared" si="1629"/>
        <v>1</v>
      </c>
      <c r="EB415" s="288">
        <f t="shared" si="1630"/>
        <v>1</v>
      </c>
      <c r="EC415" s="289">
        <f t="shared" si="1631"/>
        <v>1</v>
      </c>
      <c r="ED415" s="288">
        <f t="shared" si="1632"/>
        <v>1</v>
      </c>
      <c r="EE415" s="288">
        <f t="shared" si="1632"/>
        <v>1</v>
      </c>
      <c r="EF415" s="289">
        <f>IF(SUM(Data[[#This Row],[¿El agente presenta correctamente los beneficios del producto?23]:[¿El agente comunica beneficios emocionales al cliente?24]])=200%,100%,0%)</f>
        <v>1</v>
      </c>
      <c r="EG415" s="288">
        <f t="shared" si="1633"/>
        <v>1</v>
      </c>
      <c r="EH415" s="288">
        <f t="shared" si="1633"/>
        <v>1</v>
      </c>
      <c r="EI415" s="288">
        <f t="shared" si="1633"/>
        <v>1</v>
      </c>
      <c r="EJ415" s="289">
        <f t="shared" si="1634"/>
        <v>1</v>
      </c>
      <c r="EK415" s="288">
        <f t="shared" si="1635"/>
        <v>1</v>
      </c>
      <c r="EL415" s="289">
        <f>+Data[[#This Row],[¿El agente explica los términos y condiciones del servicio?28]]</f>
        <v>1</v>
      </c>
      <c r="EM415" s="288">
        <f t="shared" si="1636"/>
        <v>1</v>
      </c>
      <c r="EN415" s="289">
        <f>+Data[[#This Row],[¿El agente identifica correctamente la solicitud del cliente? 2]]</f>
        <v>1</v>
      </c>
      <c r="EO415" s="288">
        <f t="shared" si="1637"/>
        <v>1</v>
      </c>
      <c r="EP415" s="288">
        <f t="shared" si="1637"/>
        <v>1</v>
      </c>
      <c r="EQ415" s="288">
        <f t="shared" si="1637"/>
        <v>1</v>
      </c>
      <c r="ER415" s="289">
        <f t="shared" si="1638"/>
        <v>1</v>
      </c>
      <c r="ES415" s="288">
        <f t="shared" si="1639"/>
        <v>1</v>
      </c>
      <c r="ET415" s="288">
        <f t="shared" si="1639"/>
        <v>1</v>
      </c>
      <c r="EU415" s="289">
        <f t="shared" si="1640"/>
        <v>1</v>
      </c>
      <c r="EV415" s="288">
        <f t="shared" si="1641"/>
        <v>1</v>
      </c>
      <c r="EW415" s="288">
        <f t="shared" si="1641"/>
        <v>1</v>
      </c>
      <c r="EX415" s="288">
        <f t="shared" si="1642"/>
        <v>1</v>
      </c>
      <c r="EY415" s="288">
        <f t="shared" si="1642"/>
        <v>1</v>
      </c>
      <c r="EZ415" s="288">
        <f t="shared" si="1643"/>
        <v>1</v>
      </c>
      <c r="FA415" s="288">
        <f t="shared" si="1644"/>
        <v>1</v>
      </c>
      <c r="FB415" s="289">
        <f t="shared" si="1645"/>
        <v>1</v>
      </c>
      <c r="FC415" s="288">
        <f t="shared" si="1646"/>
        <v>1</v>
      </c>
      <c r="FD415" s="288">
        <f t="shared" si="1647"/>
        <v>1</v>
      </c>
      <c r="FE415" s="288">
        <f t="shared" si="1647"/>
        <v>1</v>
      </c>
      <c r="FF415" s="288">
        <f t="shared" si="1647"/>
        <v>0</v>
      </c>
      <c r="FG415" s="288">
        <f t="shared" si="1647"/>
        <v>1</v>
      </c>
      <c r="FH415" s="288">
        <f t="shared" si="1647"/>
        <v>1</v>
      </c>
      <c r="FI415" s="288">
        <f t="shared" si="1647"/>
        <v>1</v>
      </c>
      <c r="FJ415" s="288">
        <f t="shared" si="1648"/>
        <v>0</v>
      </c>
      <c r="FK415" s="288">
        <f t="shared" si="1649"/>
        <v>1</v>
      </c>
      <c r="FL415" s="288">
        <f>+Data[[#This Row],[¿El agente gestiona la oferta según la campaña vigente?48]]</f>
        <v>1</v>
      </c>
      <c r="FM415" s="288">
        <f t="shared" si="1650"/>
        <v>0</v>
      </c>
      <c r="FN415" s="288">
        <f t="shared" si="1650"/>
        <v>1</v>
      </c>
      <c r="FO415" s="288">
        <f t="shared" si="1650"/>
        <v>1</v>
      </c>
      <c r="FP415" s="288">
        <f t="shared" si="1651"/>
        <v>0</v>
      </c>
      <c r="FQ415" s="288">
        <f t="shared" si="1652"/>
        <v>1</v>
      </c>
      <c r="FR415" s="288">
        <f>+Data[[#This Row],[¿El agente registra correctamente todas las interacciones?52]]</f>
        <v>1</v>
      </c>
      <c r="FS415" s="288">
        <f t="shared" si="1653"/>
        <v>0</v>
      </c>
      <c r="FT415" s="288">
        <f t="shared" si="1654"/>
        <v>1</v>
      </c>
      <c r="FU415" s="289">
        <f>+Data[[#This Row],[¿El agente confirma la titularidad del cliente adecuadamente?53]]</f>
        <v>1</v>
      </c>
      <c r="FV415" s="242">
        <f t="shared" si="1655"/>
        <v>1</v>
      </c>
      <c r="FW415" s="242">
        <f t="shared" si="1655"/>
        <v>1</v>
      </c>
      <c r="FX415" s="289">
        <f t="shared" si="1656"/>
        <v>1</v>
      </c>
      <c r="FY415" s="242">
        <f t="shared" si="1657"/>
        <v>1</v>
      </c>
      <c r="FZ415" s="289">
        <f>+Data[[#This Row],[¿El agente evita compartir información sensible?56]]</f>
        <v>1</v>
      </c>
      <c r="GA415" s="288">
        <f t="shared" si="1658"/>
        <v>1</v>
      </c>
      <c r="GB415" s="288">
        <f t="shared" si="1659"/>
        <v>0.1</v>
      </c>
      <c r="GC415" s="288">
        <f t="shared" si="1660"/>
        <v>0.3</v>
      </c>
      <c r="GD415" s="290">
        <f t="shared" si="1661"/>
        <v>0</v>
      </c>
      <c r="GE415" s="290">
        <f t="shared" si="1662"/>
        <v>0.3</v>
      </c>
      <c r="GF415" s="288">
        <f t="shared" si="1663"/>
        <v>0.7</v>
      </c>
      <c r="GG415" s="287">
        <f>1</f>
        <v>1</v>
      </c>
      <c r="GH415" s="287">
        <f t="shared" si="1664"/>
        <v>1</v>
      </c>
      <c r="GI415" s="287" t="str">
        <f t="shared" si="1665"/>
        <v/>
      </c>
      <c r="GJ415" s="287" t="str">
        <f t="shared" si="1665"/>
        <v/>
      </c>
      <c r="GK415" s="287" t="str">
        <f t="shared" si="1665"/>
        <v/>
      </c>
      <c r="GL415" s="291"/>
      <c r="GM415" s="291"/>
      <c r="GN415" s="287" t="str">
        <f t="shared" si="1666"/>
        <v/>
      </c>
      <c r="GO415" s="287" t="str">
        <f t="shared" si="1666"/>
        <v/>
      </c>
      <c r="GP415" s="287" t="str">
        <f t="shared" si="1666"/>
        <v/>
      </c>
      <c r="GQ415" s="287" t="str">
        <f t="shared" si="1666"/>
        <v/>
      </c>
      <c r="GR415" s="287" t="str">
        <f t="shared" si="1666"/>
        <v/>
      </c>
      <c r="GS415" s="287" t="str">
        <f t="shared" si="1666"/>
        <v/>
      </c>
      <c r="GT415" s="287" t="str">
        <f t="shared" si="1666"/>
        <v/>
      </c>
      <c r="GU415" s="287" t="e">
        <f>IF(#REF!="No",#REF!,"")</f>
        <v>#REF!</v>
      </c>
      <c r="GV415" s="287" t="str">
        <f t="shared" si="1667"/>
        <v/>
      </c>
      <c r="GW415" s="287" t="str">
        <f t="shared" si="1667"/>
        <v/>
      </c>
      <c r="GX415" s="287" t="str">
        <f t="shared" si="1667"/>
        <v/>
      </c>
      <c r="GY415" s="287" t="str">
        <f t="shared" si="1667"/>
        <v/>
      </c>
      <c r="GZ415" s="287" t="str">
        <f t="shared" si="1667"/>
        <v/>
      </c>
      <c r="HA415" s="287" t="str">
        <f t="shared" si="1667"/>
        <v/>
      </c>
      <c r="HB415" s="287" t="str">
        <f t="shared" si="1667"/>
        <v/>
      </c>
      <c r="HC415" s="287" t="str">
        <f t="shared" si="1667"/>
        <v/>
      </c>
      <c r="HD415" s="287" t="str">
        <f t="shared" si="1667"/>
        <v/>
      </c>
      <c r="HE415" s="287" t="str">
        <f t="shared" si="1667"/>
        <v/>
      </c>
      <c r="HF415" s="287" t="str">
        <f t="shared" si="1668"/>
        <v/>
      </c>
      <c r="HG415" s="287" t="str">
        <f t="shared" si="1668"/>
        <v/>
      </c>
      <c r="HH415" s="287" t="str">
        <f t="shared" si="1668"/>
        <v/>
      </c>
      <c r="HI415" s="287" t="str">
        <f t="shared" si="1668"/>
        <v/>
      </c>
      <c r="HJ415" s="287" t="str">
        <f t="shared" si="1668"/>
        <v/>
      </c>
      <c r="HK415" s="287" t="str">
        <f t="shared" si="1668"/>
        <v/>
      </c>
      <c r="HL415" s="287" t="str">
        <f t="shared" si="1668"/>
        <v/>
      </c>
      <c r="HM415" s="287" t="str">
        <f t="shared" si="1668"/>
        <v/>
      </c>
      <c r="HN415" s="287" t="str">
        <f t="shared" si="1668"/>
        <v/>
      </c>
      <c r="HO415" s="287" t="str">
        <f t="shared" si="1668"/>
        <v/>
      </c>
      <c r="HP415" s="287" t="str">
        <f t="shared" si="1669"/>
        <v/>
      </c>
      <c r="HQ415" s="287" t="e">
        <f>IF(#REF!="No",#REF!,"")</f>
        <v>#REF!</v>
      </c>
      <c r="HR415" s="287" t="e">
        <f>IF(#REF!="No",#REF!,"")</f>
        <v>#REF!</v>
      </c>
      <c r="HS415" s="285" t="str">
        <f t="shared" si="1670"/>
        <v/>
      </c>
      <c r="HT415" s="285" t="str">
        <f t="shared" si="1670"/>
        <v/>
      </c>
      <c r="HU415" s="285" t="str">
        <f t="shared" si="1670"/>
        <v xml:space="preserve">¿El agente indaga o sondea adecuadamente las necesidades del cliente? </v>
      </c>
      <c r="HV415" s="285" t="str">
        <f t="shared" si="1670"/>
        <v/>
      </c>
      <c r="HW415" s="285" t="str">
        <f t="shared" si="1670"/>
        <v/>
      </c>
      <c r="HX415" s="285" t="str">
        <f t="shared" si="1670"/>
        <v/>
      </c>
      <c r="HY415" s="285" t="str">
        <f t="shared" si="1670"/>
        <v/>
      </c>
      <c r="HZ415" s="285" t="str">
        <f t="shared" si="1670"/>
        <v xml:space="preserve">¿El agente solicita coordenadas cuando es necesario? </v>
      </c>
      <c r="IA415" s="285" t="str">
        <f t="shared" si="1670"/>
        <v/>
      </c>
      <c r="IB415" s="285" t="str">
        <f t="shared" si="1670"/>
        <v/>
      </c>
      <c r="IC415" s="285" t="str">
        <f t="shared" si="1670"/>
        <v/>
      </c>
      <c r="ID415" s="285" t="str">
        <f t="shared" si="1670"/>
        <v/>
      </c>
      <c r="IE415" s="285" t="str">
        <f t="shared" si="1670"/>
        <v/>
      </c>
      <c r="IF415" s="285" t="str">
        <f t="shared" si="1670"/>
        <v/>
      </c>
      <c r="IG415" s="285" t="str">
        <f t="shared" si="1670"/>
        <v/>
      </c>
      <c r="IH415" s="292" t="str">
        <f>A415&amp;" "&amp;F415&amp;" "&amp;Data[[#This Row],[mes]]</f>
        <v>Marilyn del Carmen Chen Navarro Outbound jul-26</v>
      </c>
      <c r="II415" s="292">
        <f t="shared" si="1610"/>
        <v>1</v>
      </c>
      <c r="IJ415" s="292">
        <f t="shared" si="1671"/>
        <v>1</v>
      </c>
      <c r="IK415" s="293">
        <f>IF(Data[[#This Row],[Muestra Critica]]&gt;0,Data[[#This Row],[Muestra Critica]],"")</f>
        <v>1</v>
      </c>
      <c r="IL415" s="292">
        <f>IF(IK415="","",COUNTIF($IK$3:$IK831,IK415))</f>
        <v>397</v>
      </c>
      <c r="IM415" s="293">
        <f t="shared" si="1672"/>
        <v>0</v>
      </c>
      <c r="IN415" s="287" t="str">
        <f t="shared" si="1673"/>
        <v>jul-26</v>
      </c>
      <c r="IO415" s="293"/>
      <c r="IP415" s="293"/>
      <c r="IQ415" s="293"/>
      <c r="IR415" s="293"/>
      <c r="IS415" s="292" t="str">
        <f ca="1">IFERROR(_xlfn.XLOOKUP(A:A,HC!B:B,HC!E:E,,0),0)</f>
        <v>31 a 60 dias</v>
      </c>
    </row>
    <row r="416" spans="1:253" ht="15.5">
      <c r="A416" s="281" t="s">
        <v>545</v>
      </c>
      <c r="B416" s="281">
        <v>60075123</v>
      </c>
      <c r="C416" s="296">
        <v>46209</v>
      </c>
      <c r="D416" s="281" t="s">
        <v>449</v>
      </c>
      <c r="E416" s="282" t="s">
        <v>542</v>
      </c>
      <c r="F416" s="281" t="s">
        <v>32</v>
      </c>
      <c r="G416" s="281" t="s">
        <v>436</v>
      </c>
      <c r="H416" s="281" t="s">
        <v>530</v>
      </c>
      <c r="I416" s="283" t="s">
        <v>447</v>
      </c>
      <c r="J416" s="284" t="s">
        <v>33</v>
      </c>
      <c r="K416" s="284" t="s">
        <v>33</v>
      </c>
      <c r="L416" s="284" t="s">
        <v>33</v>
      </c>
      <c r="M416" s="284" t="s">
        <v>33</v>
      </c>
      <c r="N416" s="284" t="s">
        <v>33</v>
      </c>
      <c r="O416" s="284" t="s">
        <v>33</v>
      </c>
      <c r="P416" s="284" t="s">
        <v>33</v>
      </c>
      <c r="Q416" s="284" t="s">
        <v>33</v>
      </c>
      <c r="R416" s="284" t="s">
        <v>33</v>
      </c>
      <c r="S416" s="284" t="s">
        <v>33</v>
      </c>
      <c r="T416" s="284" t="s">
        <v>33</v>
      </c>
      <c r="U416" s="284" t="s">
        <v>33</v>
      </c>
      <c r="V416" s="284" t="s">
        <v>33</v>
      </c>
      <c r="W416" s="284" t="s">
        <v>33</v>
      </c>
      <c r="X416" s="284" t="s">
        <v>33</v>
      </c>
      <c r="Y416" s="285" t="s">
        <v>33</v>
      </c>
      <c r="Z416" s="285" t="s">
        <v>33</v>
      </c>
      <c r="AA416" s="285" t="s">
        <v>33</v>
      </c>
      <c r="AB416" s="285" t="s">
        <v>33</v>
      </c>
      <c r="AC416" s="285" t="s">
        <v>33</v>
      </c>
      <c r="AD416" s="285" t="s">
        <v>33</v>
      </c>
      <c r="AE416" s="285" t="s">
        <v>33</v>
      </c>
      <c r="AF416" s="285" t="s">
        <v>33</v>
      </c>
      <c r="AG416" s="285" t="s">
        <v>33</v>
      </c>
      <c r="AH416" s="285" t="s">
        <v>33</v>
      </c>
      <c r="AI416" s="285" t="s">
        <v>33</v>
      </c>
      <c r="AJ416" s="285" t="s">
        <v>33</v>
      </c>
      <c r="AK416" s="285" t="s">
        <v>33</v>
      </c>
      <c r="AL416" s="285" t="s">
        <v>33</v>
      </c>
      <c r="AM416" s="285" t="s">
        <v>33</v>
      </c>
      <c r="AN416" s="285" t="s">
        <v>33</v>
      </c>
      <c r="AO416" s="285" t="s">
        <v>33</v>
      </c>
      <c r="AP416" s="285" t="s">
        <v>33</v>
      </c>
      <c r="AQ416" s="169" t="s">
        <v>33</v>
      </c>
      <c r="AR416" s="285" t="s">
        <v>33</v>
      </c>
      <c r="AS416" s="285" t="s">
        <v>34</v>
      </c>
      <c r="AT416" s="285" t="s">
        <v>33</v>
      </c>
      <c r="AU416" s="285" t="s">
        <v>33</v>
      </c>
      <c r="AV416" s="285" t="s">
        <v>33</v>
      </c>
      <c r="AW416" s="285" t="s">
        <v>34</v>
      </c>
      <c r="AX416" s="285" t="s">
        <v>33</v>
      </c>
      <c r="AY416" s="285" t="s">
        <v>34</v>
      </c>
      <c r="AZ416" s="285" t="s">
        <v>33</v>
      </c>
      <c r="BA416" s="285" t="s">
        <v>33</v>
      </c>
      <c r="BB416" s="285" t="s">
        <v>33</v>
      </c>
      <c r="BC416" s="285" t="s">
        <v>33</v>
      </c>
      <c r="BD416" s="285" t="s">
        <v>33</v>
      </c>
      <c r="BE416" s="285" t="s">
        <v>33</v>
      </c>
      <c r="BF416" s="285" t="s">
        <v>33</v>
      </c>
      <c r="BG416" s="285"/>
      <c r="BH416" s="286" t="str">
        <f>Data[[#This Row],[Tipo de Muestra]]</f>
        <v>Critica</v>
      </c>
      <c r="BI416" s="285"/>
      <c r="BJ416" s="287"/>
      <c r="BK416" s="287">
        <f t="shared" si="1614"/>
        <v>1</v>
      </c>
      <c r="BL416" s="287">
        <f t="shared" si="1614"/>
        <v>1</v>
      </c>
      <c r="BM416" s="287">
        <f t="shared" si="1614"/>
        <v>1</v>
      </c>
      <c r="BN416" s="287">
        <f t="shared" si="1614"/>
        <v>1</v>
      </c>
      <c r="BO416" s="287">
        <f t="shared" si="1614"/>
        <v>1</v>
      </c>
      <c r="BP416" s="287">
        <f t="shared" si="1614"/>
        <v>1</v>
      </c>
      <c r="BQ416" s="287">
        <f t="shared" si="1614"/>
        <v>1</v>
      </c>
      <c r="BR416" s="287">
        <f t="shared" si="1614"/>
        <v>1</v>
      </c>
      <c r="BS416" s="287">
        <f t="shared" si="1614"/>
        <v>1</v>
      </c>
      <c r="BT416" s="287">
        <f t="shared" si="1614"/>
        <v>1</v>
      </c>
      <c r="BU416" s="287">
        <f t="shared" si="1615"/>
        <v>1</v>
      </c>
      <c r="BV416" s="287">
        <f t="shared" si="1615"/>
        <v>1</v>
      </c>
      <c r="BW416" s="287">
        <f t="shared" si="1615"/>
        <v>1</v>
      </c>
      <c r="BX416" s="287">
        <f t="shared" si="1615"/>
        <v>1</v>
      </c>
      <c r="BY416" s="287">
        <f t="shared" si="1615"/>
        <v>1</v>
      </c>
      <c r="BZ416" s="287">
        <f t="shared" si="1615"/>
        <v>1</v>
      </c>
      <c r="CA416" s="287">
        <f t="shared" si="1615"/>
        <v>1</v>
      </c>
      <c r="CB416" s="287">
        <f t="shared" si="1615"/>
        <v>1</v>
      </c>
      <c r="CC416" s="287">
        <f t="shared" si="1615"/>
        <v>1</v>
      </c>
      <c r="CD416" s="287">
        <f t="shared" si="1615"/>
        <v>1</v>
      </c>
      <c r="CE416" s="287">
        <f t="shared" si="1616"/>
        <v>1</v>
      </c>
      <c r="CF416" s="287">
        <f t="shared" si="1617"/>
        <v>1</v>
      </c>
      <c r="CG416" s="287">
        <f t="shared" si="1617"/>
        <v>1</v>
      </c>
      <c r="CH416" s="287">
        <f t="shared" si="1617"/>
        <v>1</v>
      </c>
      <c r="CI416" s="287">
        <f t="shared" si="1617"/>
        <v>1</v>
      </c>
      <c r="CJ416" s="287">
        <f t="shared" si="1617"/>
        <v>1</v>
      </c>
      <c r="CK416" s="287">
        <f t="shared" si="1617"/>
        <v>1</v>
      </c>
      <c r="CL416" s="287">
        <f t="shared" si="1617"/>
        <v>1</v>
      </c>
      <c r="CM416" s="287">
        <f t="shared" si="1617"/>
        <v>1</v>
      </c>
      <c r="CN416" s="287">
        <f t="shared" si="1617"/>
        <v>1</v>
      </c>
      <c r="CO416" s="287">
        <f t="shared" si="1617"/>
        <v>1</v>
      </c>
      <c r="CP416" s="287">
        <f t="shared" si="1617"/>
        <v>1</v>
      </c>
      <c r="CQ416" s="287">
        <f t="shared" si="1618"/>
        <v>1</v>
      </c>
      <c r="CR416" s="287">
        <f t="shared" si="1619"/>
        <v>1</v>
      </c>
      <c r="CS416" s="287">
        <f t="shared" si="1619"/>
        <v>0</v>
      </c>
      <c r="CT416" s="287">
        <f t="shared" si="1619"/>
        <v>1</v>
      </c>
      <c r="CU416" s="287">
        <f t="shared" si="1619"/>
        <v>1</v>
      </c>
      <c r="CV416" s="287">
        <f t="shared" si="1619"/>
        <v>1</v>
      </c>
      <c r="CW416" s="287">
        <f t="shared" si="1619"/>
        <v>0</v>
      </c>
      <c r="CX416" s="287">
        <f t="shared" si="1619"/>
        <v>1</v>
      </c>
      <c r="CY416" s="287">
        <f t="shared" si="1619"/>
        <v>0</v>
      </c>
      <c r="CZ416" s="287">
        <f t="shared" si="1619"/>
        <v>1</v>
      </c>
      <c r="DA416" s="287">
        <f t="shared" si="1619"/>
        <v>1</v>
      </c>
      <c r="DB416" s="287">
        <f t="shared" si="1619"/>
        <v>1</v>
      </c>
      <c r="DC416" s="287">
        <f t="shared" si="1619"/>
        <v>1</v>
      </c>
      <c r="DD416" s="287">
        <f t="shared" si="1619"/>
        <v>1</v>
      </c>
      <c r="DE416" s="287">
        <f t="shared" si="1619"/>
        <v>1</v>
      </c>
      <c r="DF416" s="287">
        <f t="shared" si="1620"/>
        <v>1</v>
      </c>
      <c r="DG416">
        <f t="shared" si="1620"/>
        <v>1</v>
      </c>
      <c r="DH416" s="288">
        <f t="shared" si="1621"/>
        <v>0.15</v>
      </c>
      <c r="DI416" s="288">
        <f t="shared" si="1621"/>
        <v>0.15</v>
      </c>
      <c r="DJ416" s="288">
        <f t="shared" si="1621"/>
        <v>0.15</v>
      </c>
      <c r="DK416" s="288">
        <f t="shared" si="1622"/>
        <v>0.15</v>
      </c>
      <c r="DL416" s="288">
        <f t="shared" si="1623"/>
        <v>0.3</v>
      </c>
      <c r="DM416" s="288">
        <f t="shared" si="1623"/>
        <v>0.3</v>
      </c>
      <c r="DN416" s="288">
        <f t="shared" si="1623"/>
        <v>0.3</v>
      </c>
      <c r="DO416" s="288">
        <f t="shared" si="1623"/>
        <v>0.3</v>
      </c>
      <c r="DP416" s="288">
        <f>IF(MIN(Data[[#This Row],[¿El agente demuestra escucha activa durante la gestión?6]:[¿El agente parafrasea para confirmar entendimiento?9]])=0,0,30%)</f>
        <v>0.3</v>
      </c>
      <c r="DQ416" s="288">
        <f t="shared" si="1624"/>
        <v>0.3</v>
      </c>
      <c r="DR416" s="288">
        <f t="shared" si="1624"/>
        <v>0.3</v>
      </c>
      <c r="DS416" s="288">
        <f t="shared" si="1624"/>
        <v>0.3</v>
      </c>
      <c r="DT416" s="288">
        <f t="shared" si="1624"/>
        <v>0.3</v>
      </c>
      <c r="DU416" s="288">
        <f>IF(MIN(Data[[#This Row],[¿El agente adapta su comunicación al cliente?11]:[¿El agente utiliza el plural corporativo correctamente?14]])=0,0,30%)</f>
        <v>0.3</v>
      </c>
      <c r="DV416" s="288">
        <f t="shared" si="1625"/>
        <v>0.25</v>
      </c>
      <c r="DW416" s="288">
        <f t="shared" si="1626"/>
        <v>0.25</v>
      </c>
      <c r="DX416" s="288">
        <f t="shared" si="1627"/>
        <v>1</v>
      </c>
      <c r="DY416" s="288">
        <f t="shared" si="1628"/>
        <v>1</v>
      </c>
      <c r="DZ416" s="288">
        <f t="shared" si="1628"/>
        <v>1</v>
      </c>
      <c r="EA416" s="288">
        <f t="shared" si="1629"/>
        <v>1</v>
      </c>
      <c r="EB416" s="288">
        <f t="shared" si="1630"/>
        <v>1</v>
      </c>
      <c r="EC416" s="289">
        <f t="shared" si="1631"/>
        <v>1</v>
      </c>
      <c r="ED416" s="288">
        <f t="shared" si="1632"/>
        <v>1</v>
      </c>
      <c r="EE416" s="288">
        <f t="shared" si="1632"/>
        <v>1</v>
      </c>
      <c r="EF416" s="289">
        <f>IF(SUM(Data[[#This Row],[¿El agente presenta correctamente los beneficios del producto?23]:[¿El agente comunica beneficios emocionales al cliente?24]])=200%,100%,0%)</f>
        <v>1</v>
      </c>
      <c r="EG416" s="288">
        <f t="shared" si="1633"/>
        <v>1</v>
      </c>
      <c r="EH416" s="288">
        <f t="shared" si="1633"/>
        <v>1</v>
      </c>
      <c r="EI416" s="288">
        <f t="shared" si="1633"/>
        <v>1</v>
      </c>
      <c r="EJ416" s="289">
        <f t="shared" si="1634"/>
        <v>1</v>
      </c>
      <c r="EK416" s="288">
        <f t="shared" si="1635"/>
        <v>1</v>
      </c>
      <c r="EL416" s="289">
        <f>+Data[[#This Row],[¿El agente explica los términos y condiciones del servicio?28]]</f>
        <v>1</v>
      </c>
      <c r="EM416" s="288">
        <f t="shared" si="1636"/>
        <v>1</v>
      </c>
      <c r="EN416" s="289">
        <f>+Data[[#This Row],[¿El agente identifica correctamente la solicitud del cliente? 2]]</f>
        <v>1</v>
      </c>
      <c r="EO416" s="288">
        <f t="shared" si="1637"/>
        <v>1</v>
      </c>
      <c r="EP416" s="288">
        <f t="shared" si="1637"/>
        <v>1</v>
      </c>
      <c r="EQ416" s="288">
        <f t="shared" si="1637"/>
        <v>1</v>
      </c>
      <c r="ER416" s="289">
        <f t="shared" si="1638"/>
        <v>1</v>
      </c>
      <c r="ES416" s="288">
        <f t="shared" si="1639"/>
        <v>1</v>
      </c>
      <c r="ET416" s="288">
        <f t="shared" si="1639"/>
        <v>1</v>
      </c>
      <c r="EU416" s="289">
        <f t="shared" si="1640"/>
        <v>1</v>
      </c>
      <c r="EV416" s="288">
        <f t="shared" si="1641"/>
        <v>1</v>
      </c>
      <c r="EW416" s="288">
        <f t="shared" si="1641"/>
        <v>1</v>
      </c>
      <c r="EX416" s="288">
        <f t="shared" si="1642"/>
        <v>1</v>
      </c>
      <c r="EY416" s="288">
        <f t="shared" si="1642"/>
        <v>1</v>
      </c>
      <c r="EZ416" s="288">
        <f t="shared" si="1643"/>
        <v>1</v>
      </c>
      <c r="FA416" s="288">
        <f t="shared" si="1644"/>
        <v>1</v>
      </c>
      <c r="FB416" s="289">
        <f t="shared" si="1645"/>
        <v>1</v>
      </c>
      <c r="FC416" s="288">
        <f t="shared" si="1646"/>
        <v>1</v>
      </c>
      <c r="FD416" s="288">
        <f t="shared" si="1647"/>
        <v>1</v>
      </c>
      <c r="FE416" s="288">
        <f t="shared" si="1647"/>
        <v>0</v>
      </c>
      <c r="FF416" s="288">
        <f t="shared" si="1647"/>
        <v>1</v>
      </c>
      <c r="FG416" s="288">
        <f t="shared" si="1647"/>
        <v>1</v>
      </c>
      <c r="FH416" s="288">
        <f t="shared" si="1647"/>
        <v>1</v>
      </c>
      <c r="FI416" s="288">
        <f t="shared" si="1647"/>
        <v>0</v>
      </c>
      <c r="FJ416" s="288">
        <f t="shared" si="1648"/>
        <v>0</v>
      </c>
      <c r="FK416" s="288">
        <f t="shared" si="1649"/>
        <v>1</v>
      </c>
      <c r="FL416" s="288">
        <f>+Data[[#This Row],[¿El agente gestiona la oferta según la campaña vigente?48]]</f>
        <v>1</v>
      </c>
      <c r="FM416" s="288">
        <f t="shared" si="1650"/>
        <v>0</v>
      </c>
      <c r="FN416" s="288">
        <f t="shared" si="1650"/>
        <v>1</v>
      </c>
      <c r="FO416" s="288">
        <f t="shared" si="1650"/>
        <v>1</v>
      </c>
      <c r="FP416" s="288">
        <f t="shared" si="1651"/>
        <v>0</v>
      </c>
      <c r="FQ416" s="288">
        <f t="shared" si="1652"/>
        <v>1</v>
      </c>
      <c r="FR416" s="288">
        <f>+Data[[#This Row],[¿El agente registra correctamente todas las interacciones?52]]</f>
        <v>1</v>
      </c>
      <c r="FS416" s="288">
        <f t="shared" si="1653"/>
        <v>0</v>
      </c>
      <c r="FT416" s="288">
        <f t="shared" si="1654"/>
        <v>1</v>
      </c>
      <c r="FU416" s="289">
        <f>+Data[[#This Row],[¿El agente confirma la titularidad del cliente adecuadamente?53]]</f>
        <v>1</v>
      </c>
      <c r="FV416" s="242">
        <f t="shared" si="1655"/>
        <v>1</v>
      </c>
      <c r="FW416" s="242">
        <f t="shared" si="1655"/>
        <v>1</v>
      </c>
      <c r="FX416" s="289">
        <f t="shared" si="1656"/>
        <v>1</v>
      </c>
      <c r="FY416" s="242">
        <f t="shared" si="1657"/>
        <v>1</v>
      </c>
      <c r="FZ416" s="289">
        <f>+Data[[#This Row],[¿El agente evita compartir información sensible?56]]</f>
        <v>1</v>
      </c>
      <c r="GA416" s="288">
        <f t="shared" si="1658"/>
        <v>1</v>
      </c>
      <c r="GB416" s="288">
        <f t="shared" si="1659"/>
        <v>0.1</v>
      </c>
      <c r="GC416" s="288">
        <f t="shared" si="1660"/>
        <v>0.3</v>
      </c>
      <c r="GD416" s="290">
        <f t="shared" si="1661"/>
        <v>0</v>
      </c>
      <c r="GE416" s="290">
        <f t="shared" si="1662"/>
        <v>0.3</v>
      </c>
      <c r="GF416" s="288">
        <f t="shared" si="1663"/>
        <v>0.7</v>
      </c>
      <c r="GG416" s="287">
        <f>1</f>
        <v>1</v>
      </c>
      <c r="GH416" s="287">
        <f t="shared" si="1664"/>
        <v>1</v>
      </c>
      <c r="GI416" s="287" t="str">
        <f t="shared" si="1665"/>
        <v/>
      </c>
      <c r="GJ416" s="287" t="str">
        <f t="shared" si="1665"/>
        <v/>
      </c>
      <c r="GK416" s="287" t="str">
        <f t="shared" si="1665"/>
        <v/>
      </c>
      <c r="GL416" s="291"/>
      <c r="GM416" s="291"/>
      <c r="GN416" s="287" t="str">
        <f t="shared" si="1666"/>
        <v/>
      </c>
      <c r="GO416" s="287" t="str">
        <f t="shared" si="1666"/>
        <v/>
      </c>
      <c r="GP416" s="287" t="str">
        <f t="shared" si="1666"/>
        <v/>
      </c>
      <c r="GQ416" s="287" t="str">
        <f t="shared" si="1666"/>
        <v/>
      </c>
      <c r="GR416" s="287" t="str">
        <f t="shared" si="1666"/>
        <v/>
      </c>
      <c r="GS416" s="287" t="str">
        <f t="shared" si="1666"/>
        <v/>
      </c>
      <c r="GT416" s="287" t="str">
        <f t="shared" si="1666"/>
        <v/>
      </c>
      <c r="GU416" s="287" t="e">
        <f>IF(#REF!="No",#REF!,"")</f>
        <v>#REF!</v>
      </c>
      <c r="GV416" s="287" t="str">
        <f t="shared" si="1667"/>
        <v/>
      </c>
      <c r="GW416" s="287" t="str">
        <f t="shared" si="1667"/>
        <v/>
      </c>
      <c r="GX416" s="287" t="str">
        <f t="shared" si="1667"/>
        <v/>
      </c>
      <c r="GY416" s="287" t="str">
        <f t="shared" si="1667"/>
        <v/>
      </c>
      <c r="GZ416" s="287" t="str">
        <f t="shared" si="1667"/>
        <v/>
      </c>
      <c r="HA416" s="287" t="str">
        <f t="shared" si="1667"/>
        <v/>
      </c>
      <c r="HB416" s="287" t="str">
        <f t="shared" si="1667"/>
        <v/>
      </c>
      <c r="HC416" s="287" t="str">
        <f t="shared" si="1667"/>
        <v/>
      </c>
      <c r="HD416" s="287" t="str">
        <f t="shared" si="1667"/>
        <v/>
      </c>
      <c r="HE416" s="287" t="str">
        <f t="shared" si="1667"/>
        <v/>
      </c>
      <c r="HF416" s="287" t="str">
        <f t="shared" si="1668"/>
        <v/>
      </c>
      <c r="HG416" s="287" t="str">
        <f t="shared" si="1668"/>
        <v/>
      </c>
      <c r="HH416" s="287" t="str">
        <f t="shared" si="1668"/>
        <v/>
      </c>
      <c r="HI416" s="287" t="str">
        <f t="shared" si="1668"/>
        <v/>
      </c>
      <c r="HJ416" s="287" t="str">
        <f t="shared" si="1668"/>
        <v/>
      </c>
      <c r="HK416" s="287" t="str">
        <f t="shared" si="1668"/>
        <v/>
      </c>
      <c r="HL416" s="287" t="str">
        <f t="shared" si="1668"/>
        <v/>
      </c>
      <c r="HM416" s="287" t="str">
        <f t="shared" si="1668"/>
        <v/>
      </c>
      <c r="HN416" s="287" t="str">
        <f t="shared" si="1668"/>
        <v/>
      </c>
      <c r="HO416" s="287" t="str">
        <f t="shared" si="1668"/>
        <v/>
      </c>
      <c r="HP416" s="287" t="str">
        <f t="shared" si="1669"/>
        <v/>
      </c>
      <c r="HQ416" s="287" t="e">
        <f>IF(#REF!="No",#REF!,"")</f>
        <v>#REF!</v>
      </c>
      <c r="HR416" s="287" t="e">
        <f>IF(#REF!="No",#REF!,"")</f>
        <v>#REF!</v>
      </c>
      <c r="HS416" s="285" t="str">
        <f t="shared" si="1670"/>
        <v/>
      </c>
      <c r="HT416" s="285" t="str">
        <f t="shared" si="1670"/>
        <v xml:space="preserve">¿El agente realiza venta cruzada cuando corresponde? </v>
      </c>
      <c r="HU416" s="285" t="str">
        <f t="shared" si="1670"/>
        <v/>
      </c>
      <c r="HV416" s="285" t="str">
        <f t="shared" si="1670"/>
        <v/>
      </c>
      <c r="HW416" s="285" t="str">
        <f t="shared" si="1670"/>
        <v/>
      </c>
      <c r="HX416" s="285" t="str">
        <f t="shared" si="1670"/>
        <v xml:space="preserve">¿El agente maneja correctamente las objeciones del cliente? </v>
      </c>
      <c r="HY416" s="285" t="str">
        <f t="shared" si="1670"/>
        <v/>
      </c>
      <c r="HZ416" s="285" t="str">
        <f t="shared" si="1670"/>
        <v xml:space="preserve">¿El agente solicita coordenadas cuando es necesario? </v>
      </c>
      <c r="IA416" s="285" t="str">
        <f t="shared" si="1670"/>
        <v/>
      </c>
      <c r="IB416" s="285" t="str">
        <f t="shared" si="1670"/>
        <v/>
      </c>
      <c r="IC416" s="285" t="str">
        <f t="shared" si="1670"/>
        <v/>
      </c>
      <c r="ID416" s="285" t="str">
        <f t="shared" si="1670"/>
        <v/>
      </c>
      <c r="IE416" s="285" t="str">
        <f t="shared" si="1670"/>
        <v/>
      </c>
      <c r="IF416" s="285" t="str">
        <f t="shared" si="1670"/>
        <v/>
      </c>
      <c r="IG416" s="285" t="str">
        <f t="shared" si="1670"/>
        <v/>
      </c>
      <c r="IH416" s="292" t="str">
        <f>A416&amp;" "&amp;F416&amp;" "&amp;Data[[#This Row],[mes]]</f>
        <v>Josseline Itzel Grau Escudero Outbound jul-26</v>
      </c>
      <c r="II416" s="292">
        <f t="shared" si="1610"/>
        <v>1</v>
      </c>
      <c r="IJ416" s="292">
        <f t="shared" si="1671"/>
        <v>1</v>
      </c>
      <c r="IK416" s="293">
        <f>IF(Data[[#This Row],[Muestra Critica]]&gt;0,Data[[#This Row],[Muestra Critica]],"")</f>
        <v>1</v>
      </c>
      <c r="IL416" s="292">
        <f>IF(IK416="","",COUNTIF($IK$3:$IK832,IK416))</f>
        <v>397</v>
      </c>
      <c r="IM416" s="293">
        <f t="shared" si="1672"/>
        <v>0</v>
      </c>
      <c r="IN416" s="287" t="str">
        <f t="shared" si="1673"/>
        <v>jul-26</v>
      </c>
      <c r="IO416" s="293"/>
      <c r="IP416" s="293"/>
      <c r="IQ416" s="293"/>
      <c r="IR416" s="293"/>
      <c r="IS416" s="292" t="str">
        <f ca="1">IFERROR(_xlfn.XLOOKUP(A:A,HC!B:B,HC!E:E,,0),0)</f>
        <v>31 a 60 dias</v>
      </c>
    </row>
    <row r="417" spans="1:253" ht="15.5">
      <c r="A417" s="281" t="s">
        <v>546</v>
      </c>
      <c r="B417" s="281">
        <v>68022917</v>
      </c>
      <c r="C417" s="296">
        <v>46230</v>
      </c>
      <c r="D417" s="281" t="s">
        <v>449</v>
      </c>
      <c r="E417" s="282" t="s">
        <v>542</v>
      </c>
      <c r="F417" s="281" t="s">
        <v>32</v>
      </c>
      <c r="G417" s="281" t="s">
        <v>436</v>
      </c>
      <c r="H417" s="281" t="s">
        <v>530</v>
      </c>
      <c r="I417" s="283" t="s">
        <v>447</v>
      </c>
      <c r="J417" s="284" t="s">
        <v>33</v>
      </c>
      <c r="K417" s="284" t="s">
        <v>33</v>
      </c>
      <c r="L417" s="284" t="s">
        <v>33</v>
      </c>
      <c r="M417" s="284" t="s">
        <v>33</v>
      </c>
      <c r="N417" s="284" t="s">
        <v>33</v>
      </c>
      <c r="O417" s="284" t="s">
        <v>33</v>
      </c>
      <c r="P417" s="284" t="s">
        <v>33</v>
      </c>
      <c r="Q417" s="284" t="s">
        <v>33</v>
      </c>
      <c r="R417" s="284" t="s">
        <v>33</v>
      </c>
      <c r="S417" s="284" t="s">
        <v>33</v>
      </c>
      <c r="T417" s="284" t="s">
        <v>33</v>
      </c>
      <c r="U417" s="284" t="s">
        <v>33</v>
      </c>
      <c r="V417" s="284" t="s">
        <v>33</v>
      </c>
      <c r="W417" s="284" t="s">
        <v>33</v>
      </c>
      <c r="X417" s="284" t="s">
        <v>33</v>
      </c>
      <c r="Y417" s="285" t="s">
        <v>33</v>
      </c>
      <c r="Z417" s="285" t="s">
        <v>33</v>
      </c>
      <c r="AA417" s="285" t="s">
        <v>33</v>
      </c>
      <c r="AB417" s="285" t="s">
        <v>33</v>
      </c>
      <c r="AC417" s="285" t="s">
        <v>33</v>
      </c>
      <c r="AD417" s="285" t="s">
        <v>33</v>
      </c>
      <c r="AE417" s="285" t="s">
        <v>33</v>
      </c>
      <c r="AF417" s="285" t="s">
        <v>33</v>
      </c>
      <c r="AG417" s="285" t="s">
        <v>33</v>
      </c>
      <c r="AH417" s="285" t="s">
        <v>33</v>
      </c>
      <c r="AI417" s="285" t="s">
        <v>33</v>
      </c>
      <c r="AJ417" s="285" t="s">
        <v>33</v>
      </c>
      <c r="AK417" s="285" t="s">
        <v>33</v>
      </c>
      <c r="AL417" s="285" t="s">
        <v>33</v>
      </c>
      <c r="AM417" s="285" t="s">
        <v>33</v>
      </c>
      <c r="AN417" s="285" t="s">
        <v>33</v>
      </c>
      <c r="AO417" s="285" t="s">
        <v>33</v>
      </c>
      <c r="AP417" s="285" t="s">
        <v>33</v>
      </c>
      <c r="AQ417" s="169" t="s">
        <v>33</v>
      </c>
      <c r="AR417" s="285" t="s">
        <v>33</v>
      </c>
      <c r="AS417" s="285" t="s">
        <v>34</v>
      </c>
      <c r="AT417" s="285" t="s">
        <v>33</v>
      </c>
      <c r="AU417" s="285" t="s">
        <v>33</v>
      </c>
      <c r="AV417" s="285" t="s">
        <v>33</v>
      </c>
      <c r="AW417" s="285" t="s">
        <v>34</v>
      </c>
      <c r="AX417" s="285" t="s">
        <v>33</v>
      </c>
      <c r="AY417" s="285" t="s">
        <v>34</v>
      </c>
      <c r="AZ417" s="285" t="s">
        <v>33</v>
      </c>
      <c r="BA417" s="285" t="s">
        <v>33</v>
      </c>
      <c r="BB417" s="285" t="s">
        <v>33</v>
      </c>
      <c r="BC417" s="285" t="s">
        <v>33</v>
      </c>
      <c r="BD417" s="285" t="s">
        <v>33</v>
      </c>
      <c r="BE417" s="285" t="s">
        <v>33</v>
      </c>
      <c r="BF417" s="285" t="s">
        <v>33</v>
      </c>
      <c r="BG417" s="285"/>
      <c r="BH417" s="286" t="str">
        <f>Data[[#This Row],[Tipo de Muestra]]</f>
        <v>Critica</v>
      </c>
      <c r="BI417" s="285"/>
      <c r="BJ417" s="287"/>
      <c r="BK417" s="287">
        <f t="shared" si="1614"/>
        <v>1</v>
      </c>
      <c r="BL417" s="287">
        <f t="shared" si="1614"/>
        <v>1</v>
      </c>
      <c r="BM417" s="287">
        <f t="shared" si="1614"/>
        <v>1</v>
      </c>
      <c r="BN417" s="287">
        <f t="shared" si="1614"/>
        <v>1</v>
      </c>
      <c r="BO417" s="287">
        <f t="shared" si="1614"/>
        <v>1</v>
      </c>
      <c r="BP417" s="287">
        <f t="shared" si="1614"/>
        <v>1</v>
      </c>
      <c r="BQ417" s="287">
        <f t="shared" si="1614"/>
        <v>1</v>
      </c>
      <c r="BR417" s="287">
        <f t="shared" si="1614"/>
        <v>1</v>
      </c>
      <c r="BS417" s="287">
        <f t="shared" si="1614"/>
        <v>1</v>
      </c>
      <c r="BT417" s="287">
        <f t="shared" si="1614"/>
        <v>1</v>
      </c>
      <c r="BU417" s="287">
        <f t="shared" si="1615"/>
        <v>1</v>
      </c>
      <c r="BV417" s="287">
        <f t="shared" si="1615"/>
        <v>1</v>
      </c>
      <c r="BW417" s="287">
        <f t="shared" si="1615"/>
        <v>1</v>
      </c>
      <c r="BX417" s="287">
        <f t="shared" si="1615"/>
        <v>1</v>
      </c>
      <c r="BY417" s="287">
        <f t="shared" si="1615"/>
        <v>1</v>
      </c>
      <c r="BZ417" s="287">
        <f t="shared" si="1615"/>
        <v>1</v>
      </c>
      <c r="CA417" s="287">
        <f t="shared" si="1615"/>
        <v>1</v>
      </c>
      <c r="CB417" s="287">
        <f t="shared" si="1615"/>
        <v>1</v>
      </c>
      <c r="CC417" s="287">
        <f t="shared" si="1615"/>
        <v>1</v>
      </c>
      <c r="CD417" s="287">
        <f t="shared" si="1615"/>
        <v>1</v>
      </c>
      <c r="CE417" s="287">
        <f t="shared" si="1616"/>
        <v>1</v>
      </c>
      <c r="CF417" s="287">
        <f t="shared" si="1617"/>
        <v>1</v>
      </c>
      <c r="CG417" s="287">
        <f t="shared" si="1617"/>
        <v>1</v>
      </c>
      <c r="CH417" s="287">
        <f t="shared" si="1617"/>
        <v>1</v>
      </c>
      <c r="CI417" s="287">
        <f t="shared" si="1617"/>
        <v>1</v>
      </c>
      <c r="CJ417" s="287">
        <f t="shared" si="1617"/>
        <v>1</v>
      </c>
      <c r="CK417" s="287">
        <f t="shared" si="1617"/>
        <v>1</v>
      </c>
      <c r="CL417" s="287">
        <f t="shared" si="1617"/>
        <v>1</v>
      </c>
      <c r="CM417" s="287">
        <f t="shared" si="1617"/>
        <v>1</v>
      </c>
      <c r="CN417" s="287">
        <f t="shared" si="1617"/>
        <v>1</v>
      </c>
      <c r="CO417" s="287">
        <f t="shared" si="1617"/>
        <v>1</v>
      </c>
      <c r="CP417" s="287">
        <f t="shared" si="1617"/>
        <v>1</v>
      </c>
      <c r="CQ417" s="287">
        <f t="shared" si="1618"/>
        <v>1</v>
      </c>
      <c r="CR417" s="287">
        <f t="shared" si="1619"/>
        <v>1</v>
      </c>
      <c r="CS417" s="287">
        <f t="shared" si="1619"/>
        <v>0</v>
      </c>
      <c r="CT417" s="287">
        <f t="shared" si="1619"/>
        <v>1</v>
      </c>
      <c r="CU417" s="287">
        <f t="shared" si="1619"/>
        <v>1</v>
      </c>
      <c r="CV417" s="287">
        <f t="shared" si="1619"/>
        <v>1</v>
      </c>
      <c r="CW417" s="287">
        <f t="shared" si="1619"/>
        <v>0</v>
      </c>
      <c r="CX417" s="287">
        <f t="shared" si="1619"/>
        <v>1</v>
      </c>
      <c r="CY417" s="287">
        <f t="shared" si="1619"/>
        <v>0</v>
      </c>
      <c r="CZ417" s="287">
        <f t="shared" si="1619"/>
        <v>1</v>
      </c>
      <c r="DA417" s="287">
        <f t="shared" si="1619"/>
        <v>1</v>
      </c>
      <c r="DB417" s="287">
        <f t="shared" si="1619"/>
        <v>1</v>
      </c>
      <c r="DC417" s="287">
        <f t="shared" si="1619"/>
        <v>1</v>
      </c>
      <c r="DD417" s="287">
        <f t="shared" si="1619"/>
        <v>1</v>
      </c>
      <c r="DE417" s="287">
        <f t="shared" si="1619"/>
        <v>1</v>
      </c>
      <c r="DF417" s="287">
        <f t="shared" si="1620"/>
        <v>1</v>
      </c>
      <c r="DG417">
        <f t="shared" si="1620"/>
        <v>1</v>
      </c>
      <c r="DH417" s="288">
        <f t="shared" si="1621"/>
        <v>0.15</v>
      </c>
      <c r="DI417" s="288">
        <f t="shared" si="1621"/>
        <v>0.15</v>
      </c>
      <c r="DJ417" s="288">
        <f t="shared" si="1621"/>
        <v>0.15</v>
      </c>
      <c r="DK417" s="288">
        <f t="shared" si="1622"/>
        <v>0.15</v>
      </c>
      <c r="DL417" s="288">
        <f t="shared" si="1623"/>
        <v>0.3</v>
      </c>
      <c r="DM417" s="288">
        <f t="shared" si="1623"/>
        <v>0.3</v>
      </c>
      <c r="DN417" s="288">
        <f t="shared" si="1623"/>
        <v>0.3</v>
      </c>
      <c r="DO417" s="288">
        <f t="shared" si="1623"/>
        <v>0.3</v>
      </c>
      <c r="DP417" s="288">
        <f>IF(MIN(Data[[#This Row],[¿El agente demuestra escucha activa durante la gestión?6]:[¿El agente parafrasea para confirmar entendimiento?9]])=0,0,30%)</f>
        <v>0.3</v>
      </c>
      <c r="DQ417" s="288">
        <f t="shared" si="1624"/>
        <v>0.3</v>
      </c>
      <c r="DR417" s="288">
        <f t="shared" si="1624"/>
        <v>0.3</v>
      </c>
      <c r="DS417" s="288">
        <f t="shared" si="1624"/>
        <v>0.3</v>
      </c>
      <c r="DT417" s="288">
        <f t="shared" si="1624"/>
        <v>0.3</v>
      </c>
      <c r="DU417" s="288">
        <f>IF(MIN(Data[[#This Row],[¿El agente adapta su comunicación al cliente?11]:[¿El agente utiliza el plural corporativo correctamente?14]])=0,0,30%)</f>
        <v>0.3</v>
      </c>
      <c r="DV417" s="288">
        <f t="shared" si="1625"/>
        <v>0.25</v>
      </c>
      <c r="DW417" s="288">
        <f t="shared" si="1626"/>
        <v>0.25</v>
      </c>
      <c r="DX417" s="288">
        <f t="shared" si="1627"/>
        <v>1</v>
      </c>
      <c r="DY417" s="288">
        <f t="shared" si="1628"/>
        <v>1</v>
      </c>
      <c r="DZ417" s="288">
        <f t="shared" si="1628"/>
        <v>1</v>
      </c>
      <c r="EA417" s="288">
        <f t="shared" si="1629"/>
        <v>1</v>
      </c>
      <c r="EB417" s="288">
        <f t="shared" si="1630"/>
        <v>1</v>
      </c>
      <c r="EC417" s="289">
        <f t="shared" si="1631"/>
        <v>1</v>
      </c>
      <c r="ED417" s="288">
        <f t="shared" si="1632"/>
        <v>1</v>
      </c>
      <c r="EE417" s="288">
        <f t="shared" si="1632"/>
        <v>1</v>
      </c>
      <c r="EF417" s="289">
        <f>IF(SUM(Data[[#This Row],[¿El agente presenta correctamente los beneficios del producto?23]:[¿El agente comunica beneficios emocionales al cliente?24]])=200%,100%,0%)</f>
        <v>1</v>
      </c>
      <c r="EG417" s="288">
        <f t="shared" si="1633"/>
        <v>1</v>
      </c>
      <c r="EH417" s="288">
        <f t="shared" si="1633"/>
        <v>1</v>
      </c>
      <c r="EI417" s="288">
        <f t="shared" si="1633"/>
        <v>1</v>
      </c>
      <c r="EJ417" s="289">
        <f t="shared" si="1634"/>
        <v>1</v>
      </c>
      <c r="EK417" s="288">
        <f t="shared" si="1635"/>
        <v>1</v>
      </c>
      <c r="EL417" s="289">
        <f>+Data[[#This Row],[¿El agente explica los términos y condiciones del servicio?28]]</f>
        <v>1</v>
      </c>
      <c r="EM417" s="288">
        <f t="shared" si="1636"/>
        <v>1</v>
      </c>
      <c r="EN417" s="289">
        <f>+Data[[#This Row],[¿El agente identifica correctamente la solicitud del cliente? 2]]</f>
        <v>1</v>
      </c>
      <c r="EO417" s="288">
        <f t="shared" si="1637"/>
        <v>1</v>
      </c>
      <c r="EP417" s="288">
        <f t="shared" si="1637"/>
        <v>1</v>
      </c>
      <c r="EQ417" s="288">
        <f t="shared" si="1637"/>
        <v>1</v>
      </c>
      <c r="ER417" s="289">
        <f t="shared" si="1638"/>
        <v>1</v>
      </c>
      <c r="ES417" s="288">
        <f t="shared" si="1639"/>
        <v>1</v>
      </c>
      <c r="ET417" s="288">
        <f t="shared" si="1639"/>
        <v>1</v>
      </c>
      <c r="EU417" s="289">
        <f t="shared" si="1640"/>
        <v>1</v>
      </c>
      <c r="EV417" s="288">
        <f t="shared" si="1641"/>
        <v>1</v>
      </c>
      <c r="EW417" s="288">
        <f t="shared" si="1641"/>
        <v>1</v>
      </c>
      <c r="EX417" s="288">
        <f t="shared" si="1642"/>
        <v>1</v>
      </c>
      <c r="EY417" s="288">
        <f t="shared" si="1642"/>
        <v>1</v>
      </c>
      <c r="EZ417" s="288">
        <f t="shared" si="1643"/>
        <v>1</v>
      </c>
      <c r="FA417" s="288">
        <f t="shared" si="1644"/>
        <v>1</v>
      </c>
      <c r="FB417" s="289">
        <f t="shared" si="1645"/>
        <v>1</v>
      </c>
      <c r="FC417" s="288">
        <f t="shared" si="1646"/>
        <v>1</v>
      </c>
      <c r="FD417" s="288">
        <f t="shared" si="1647"/>
        <v>1</v>
      </c>
      <c r="FE417" s="288">
        <f t="shared" si="1647"/>
        <v>0</v>
      </c>
      <c r="FF417" s="288">
        <f t="shared" si="1647"/>
        <v>1</v>
      </c>
      <c r="FG417" s="288">
        <f t="shared" si="1647"/>
        <v>1</v>
      </c>
      <c r="FH417" s="288">
        <f t="shared" si="1647"/>
        <v>1</v>
      </c>
      <c r="FI417" s="288">
        <f t="shared" si="1647"/>
        <v>0</v>
      </c>
      <c r="FJ417" s="288">
        <f t="shared" si="1648"/>
        <v>0</v>
      </c>
      <c r="FK417" s="288">
        <f t="shared" si="1649"/>
        <v>1</v>
      </c>
      <c r="FL417" s="288">
        <f>+Data[[#This Row],[¿El agente gestiona la oferta según la campaña vigente?48]]</f>
        <v>1</v>
      </c>
      <c r="FM417" s="288">
        <f t="shared" si="1650"/>
        <v>0</v>
      </c>
      <c r="FN417" s="288">
        <f t="shared" si="1650"/>
        <v>1</v>
      </c>
      <c r="FO417" s="288">
        <f t="shared" si="1650"/>
        <v>1</v>
      </c>
      <c r="FP417" s="288">
        <f t="shared" si="1651"/>
        <v>0</v>
      </c>
      <c r="FQ417" s="288">
        <f t="shared" si="1652"/>
        <v>1</v>
      </c>
      <c r="FR417" s="288">
        <f>+Data[[#This Row],[¿El agente registra correctamente todas las interacciones?52]]</f>
        <v>1</v>
      </c>
      <c r="FS417" s="288">
        <f t="shared" si="1653"/>
        <v>0</v>
      </c>
      <c r="FT417" s="288">
        <f t="shared" si="1654"/>
        <v>1</v>
      </c>
      <c r="FU417" s="289">
        <f>+Data[[#This Row],[¿El agente confirma la titularidad del cliente adecuadamente?53]]</f>
        <v>1</v>
      </c>
      <c r="FV417" s="242">
        <f t="shared" si="1655"/>
        <v>1</v>
      </c>
      <c r="FW417" s="242">
        <f t="shared" si="1655"/>
        <v>1</v>
      </c>
      <c r="FX417" s="289">
        <f t="shared" si="1656"/>
        <v>1</v>
      </c>
      <c r="FY417" s="242">
        <f t="shared" si="1657"/>
        <v>1</v>
      </c>
      <c r="FZ417" s="289">
        <f>+Data[[#This Row],[¿El agente evita compartir información sensible?56]]</f>
        <v>1</v>
      </c>
      <c r="GA417" s="288">
        <f t="shared" si="1658"/>
        <v>1</v>
      </c>
      <c r="GB417" s="288">
        <f t="shared" si="1659"/>
        <v>0.1</v>
      </c>
      <c r="GC417" s="288">
        <f t="shared" si="1660"/>
        <v>0.3</v>
      </c>
      <c r="GD417" s="290">
        <f t="shared" si="1661"/>
        <v>0</v>
      </c>
      <c r="GE417" s="290">
        <f t="shared" si="1662"/>
        <v>0.3</v>
      </c>
      <c r="GF417" s="288">
        <f t="shared" si="1663"/>
        <v>0.7</v>
      </c>
      <c r="GG417" s="287">
        <f>1</f>
        <v>1</v>
      </c>
      <c r="GH417" s="287">
        <f t="shared" si="1664"/>
        <v>1</v>
      </c>
      <c r="GI417" s="287" t="str">
        <f t="shared" si="1665"/>
        <v/>
      </c>
      <c r="GJ417" s="287" t="str">
        <f t="shared" si="1665"/>
        <v/>
      </c>
      <c r="GK417" s="287" t="str">
        <f t="shared" si="1665"/>
        <v/>
      </c>
      <c r="GL417" s="291"/>
      <c r="GM417" s="291"/>
      <c r="GN417" s="287" t="str">
        <f t="shared" si="1666"/>
        <v/>
      </c>
      <c r="GO417" s="287" t="str">
        <f t="shared" si="1666"/>
        <v/>
      </c>
      <c r="GP417" s="287" t="str">
        <f t="shared" si="1666"/>
        <v/>
      </c>
      <c r="GQ417" s="287" t="str">
        <f t="shared" si="1666"/>
        <v/>
      </c>
      <c r="GR417" s="287" t="str">
        <f t="shared" si="1666"/>
        <v/>
      </c>
      <c r="GS417" s="287" t="str">
        <f t="shared" si="1666"/>
        <v/>
      </c>
      <c r="GT417" s="287" t="str">
        <f t="shared" si="1666"/>
        <v/>
      </c>
      <c r="GU417" s="287" t="e">
        <f>IF(#REF!="No",#REF!,"")</f>
        <v>#REF!</v>
      </c>
      <c r="GV417" s="287" t="str">
        <f t="shared" si="1667"/>
        <v/>
      </c>
      <c r="GW417" s="287" t="str">
        <f t="shared" si="1667"/>
        <v/>
      </c>
      <c r="GX417" s="287" t="str">
        <f t="shared" si="1667"/>
        <v/>
      </c>
      <c r="GY417" s="287" t="str">
        <f t="shared" si="1667"/>
        <v/>
      </c>
      <c r="GZ417" s="287" t="str">
        <f t="shared" si="1667"/>
        <v/>
      </c>
      <c r="HA417" s="287" t="str">
        <f t="shared" si="1667"/>
        <v/>
      </c>
      <c r="HB417" s="287" t="str">
        <f t="shared" si="1667"/>
        <v/>
      </c>
      <c r="HC417" s="287" t="str">
        <f t="shared" si="1667"/>
        <v/>
      </c>
      <c r="HD417" s="287" t="str">
        <f t="shared" si="1667"/>
        <v/>
      </c>
      <c r="HE417" s="287" t="str">
        <f t="shared" si="1667"/>
        <v/>
      </c>
      <c r="HF417" s="287" t="str">
        <f t="shared" si="1668"/>
        <v/>
      </c>
      <c r="HG417" s="287" t="str">
        <f t="shared" si="1668"/>
        <v/>
      </c>
      <c r="HH417" s="287" t="str">
        <f t="shared" si="1668"/>
        <v/>
      </c>
      <c r="HI417" s="287" t="str">
        <f t="shared" si="1668"/>
        <v/>
      </c>
      <c r="HJ417" s="287" t="str">
        <f t="shared" si="1668"/>
        <v/>
      </c>
      <c r="HK417" s="287" t="str">
        <f t="shared" si="1668"/>
        <v/>
      </c>
      <c r="HL417" s="287" t="str">
        <f t="shared" si="1668"/>
        <v/>
      </c>
      <c r="HM417" s="287" t="str">
        <f t="shared" si="1668"/>
        <v/>
      </c>
      <c r="HN417" s="287" t="str">
        <f t="shared" si="1668"/>
        <v/>
      </c>
      <c r="HO417" s="287" t="str">
        <f t="shared" si="1668"/>
        <v/>
      </c>
      <c r="HP417" s="287" t="str">
        <f t="shared" si="1669"/>
        <v/>
      </c>
      <c r="HQ417" s="287" t="e">
        <f>IF(#REF!="No",#REF!,"")</f>
        <v>#REF!</v>
      </c>
      <c r="HR417" s="287" t="e">
        <f>IF(#REF!="No",#REF!,"")</f>
        <v>#REF!</v>
      </c>
      <c r="HS417" s="285" t="str">
        <f t="shared" si="1670"/>
        <v/>
      </c>
      <c r="HT417" s="285" t="str">
        <f t="shared" si="1670"/>
        <v xml:space="preserve">¿El agente realiza venta cruzada cuando corresponde? </v>
      </c>
      <c r="HU417" s="285" t="str">
        <f t="shared" si="1670"/>
        <v/>
      </c>
      <c r="HV417" s="285" t="str">
        <f t="shared" si="1670"/>
        <v/>
      </c>
      <c r="HW417" s="285" t="str">
        <f t="shared" si="1670"/>
        <v/>
      </c>
      <c r="HX417" s="285" t="str">
        <f t="shared" si="1670"/>
        <v xml:space="preserve">¿El agente maneja correctamente las objeciones del cliente? </v>
      </c>
      <c r="HY417" s="285" t="str">
        <f t="shared" si="1670"/>
        <v/>
      </c>
      <c r="HZ417" s="285" t="str">
        <f t="shared" si="1670"/>
        <v xml:space="preserve">¿El agente solicita coordenadas cuando es necesario? </v>
      </c>
      <c r="IA417" s="285" t="str">
        <f t="shared" si="1670"/>
        <v/>
      </c>
      <c r="IB417" s="285" t="str">
        <f t="shared" si="1670"/>
        <v/>
      </c>
      <c r="IC417" s="285" t="str">
        <f t="shared" si="1670"/>
        <v/>
      </c>
      <c r="ID417" s="285" t="str">
        <f t="shared" si="1670"/>
        <v/>
      </c>
      <c r="IE417" s="285" t="str">
        <f t="shared" si="1670"/>
        <v/>
      </c>
      <c r="IF417" s="285" t="str">
        <f t="shared" si="1670"/>
        <v/>
      </c>
      <c r="IG417" s="285" t="str">
        <f t="shared" si="1670"/>
        <v/>
      </c>
      <c r="IH417" s="292" t="str">
        <f>A417&amp;" "&amp;F417&amp;" "&amp;Data[[#This Row],[mes]]</f>
        <v>Ashley Estefany Lee Nuñez Outbound jul-26</v>
      </c>
      <c r="II417" s="292">
        <f t="shared" si="1610"/>
        <v>1</v>
      </c>
      <c r="IJ417" s="292">
        <f t="shared" si="1671"/>
        <v>1</v>
      </c>
      <c r="IK417" s="293">
        <f>IF(Data[[#This Row],[Muestra Critica]]&gt;0,Data[[#This Row],[Muestra Critica]],"")</f>
        <v>1</v>
      </c>
      <c r="IL417" s="292">
        <f>IF(IK417="","",COUNTIF($IK$3:$IK833,IK417))</f>
        <v>397</v>
      </c>
      <c r="IM417" s="293">
        <f t="shared" si="1672"/>
        <v>0</v>
      </c>
      <c r="IN417" s="287" t="str">
        <f t="shared" si="1673"/>
        <v>jul-26</v>
      </c>
      <c r="IO417" s="293"/>
      <c r="IP417" s="293"/>
      <c r="IQ417" s="293"/>
      <c r="IR417" s="293"/>
      <c r="IS417" s="292" t="str">
        <f ca="1">IFERROR(_xlfn.XLOOKUP(A:A,HC!B:B,HC!E:E,,0),0)</f>
        <v>31 a 60 dias</v>
      </c>
    </row>
    <row r="418" spans="1:253" ht="15.5">
      <c r="A418" s="281" t="s">
        <v>548</v>
      </c>
      <c r="B418" s="281">
        <v>63358944</v>
      </c>
      <c r="C418" s="296">
        <v>46230</v>
      </c>
      <c r="D418" s="281" t="s">
        <v>449</v>
      </c>
      <c r="E418" s="282" t="s">
        <v>542</v>
      </c>
      <c r="F418" s="281" t="s">
        <v>32</v>
      </c>
      <c r="G418" s="281" t="s">
        <v>436</v>
      </c>
      <c r="H418" s="281" t="s">
        <v>530</v>
      </c>
      <c r="I418" s="283" t="s">
        <v>447</v>
      </c>
      <c r="J418" s="284" t="s">
        <v>33</v>
      </c>
      <c r="K418" s="284" t="s">
        <v>33</v>
      </c>
      <c r="L418" s="284" t="s">
        <v>33</v>
      </c>
      <c r="M418" s="284" t="s">
        <v>33</v>
      </c>
      <c r="N418" s="284" t="s">
        <v>33</v>
      </c>
      <c r="O418" s="284" t="s">
        <v>33</v>
      </c>
      <c r="P418" s="284" t="s">
        <v>33</v>
      </c>
      <c r="Q418" s="284" t="s">
        <v>33</v>
      </c>
      <c r="R418" s="284" t="s">
        <v>33</v>
      </c>
      <c r="S418" s="284" t="s">
        <v>33</v>
      </c>
      <c r="T418" s="284" t="s">
        <v>33</v>
      </c>
      <c r="U418" s="284" t="s">
        <v>33</v>
      </c>
      <c r="V418" s="284" t="s">
        <v>33</v>
      </c>
      <c r="W418" s="284" t="s">
        <v>33</v>
      </c>
      <c r="X418" s="284" t="s">
        <v>33</v>
      </c>
      <c r="Y418" s="285" t="s">
        <v>33</v>
      </c>
      <c r="Z418" s="285" t="s">
        <v>33</v>
      </c>
      <c r="AA418" s="285" t="s">
        <v>33</v>
      </c>
      <c r="AB418" s="285" t="s">
        <v>33</v>
      </c>
      <c r="AC418" s="285" t="s">
        <v>33</v>
      </c>
      <c r="AD418" s="285" t="s">
        <v>33</v>
      </c>
      <c r="AE418" s="285" t="s">
        <v>33</v>
      </c>
      <c r="AF418" s="285" t="s">
        <v>33</v>
      </c>
      <c r="AG418" s="285" t="s">
        <v>33</v>
      </c>
      <c r="AH418" s="285" t="s">
        <v>33</v>
      </c>
      <c r="AI418" s="285" t="s">
        <v>33</v>
      </c>
      <c r="AJ418" s="285" t="s">
        <v>33</v>
      </c>
      <c r="AK418" s="285" t="s">
        <v>33</v>
      </c>
      <c r="AL418" s="285" t="s">
        <v>33</v>
      </c>
      <c r="AM418" s="285" t="s">
        <v>33</v>
      </c>
      <c r="AN418" s="285" t="s">
        <v>33</v>
      </c>
      <c r="AO418" s="285" t="s">
        <v>33</v>
      </c>
      <c r="AP418" s="285" t="s">
        <v>33</v>
      </c>
      <c r="AQ418" s="169" t="s">
        <v>33</v>
      </c>
      <c r="AR418" s="285" t="s">
        <v>33</v>
      </c>
      <c r="AS418" s="285" t="s">
        <v>33</v>
      </c>
      <c r="AT418" s="285" t="s">
        <v>33</v>
      </c>
      <c r="AU418" s="285" t="s">
        <v>33</v>
      </c>
      <c r="AV418" s="285" t="s">
        <v>33</v>
      </c>
      <c r="AW418" s="285" t="s">
        <v>34</v>
      </c>
      <c r="AX418" s="285" t="s">
        <v>33</v>
      </c>
      <c r="AY418" s="285" t="s">
        <v>34</v>
      </c>
      <c r="AZ418" s="285" t="s">
        <v>33</v>
      </c>
      <c r="BA418" s="285" t="s">
        <v>33</v>
      </c>
      <c r="BB418" s="285" t="s">
        <v>33</v>
      </c>
      <c r="BC418" s="285" t="s">
        <v>33</v>
      </c>
      <c r="BD418" s="285" t="s">
        <v>33</v>
      </c>
      <c r="BE418" s="285" t="s">
        <v>33</v>
      </c>
      <c r="BF418" s="285" t="s">
        <v>33</v>
      </c>
      <c r="BG418" s="285"/>
      <c r="BH418" s="286" t="str">
        <f>Data[[#This Row],[Tipo de Muestra]]</f>
        <v>Critica</v>
      </c>
      <c r="BI418" s="285"/>
      <c r="BJ418" s="287"/>
      <c r="BK418" s="287">
        <f t="shared" si="1614"/>
        <v>1</v>
      </c>
      <c r="BL418" s="287">
        <f t="shared" si="1614"/>
        <v>1</v>
      </c>
      <c r="BM418" s="287">
        <f t="shared" si="1614"/>
        <v>1</v>
      </c>
      <c r="BN418" s="287">
        <f t="shared" si="1614"/>
        <v>1</v>
      </c>
      <c r="BO418" s="287">
        <f t="shared" si="1614"/>
        <v>1</v>
      </c>
      <c r="BP418" s="287">
        <f t="shared" si="1614"/>
        <v>1</v>
      </c>
      <c r="BQ418" s="287">
        <f t="shared" si="1614"/>
        <v>1</v>
      </c>
      <c r="BR418" s="287">
        <f t="shared" si="1614"/>
        <v>1</v>
      </c>
      <c r="BS418" s="287">
        <f t="shared" si="1614"/>
        <v>1</v>
      </c>
      <c r="BT418" s="287">
        <f t="shared" si="1614"/>
        <v>1</v>
      </c>
      <c r="BU418" s="287">
        <f t="shared" si="1615"/>
        <v>1</v>
      </c>
      <c r="BV418" s="287">
        <f t="shared" si="1615"/>
        <v>1</v>
      </c>
      <c r="BW418" s="287">
        <f t="shared" si="1615"/>
        <v>1</v>
      </c>
      <c r="BX418" s="287">
        <f t="shared" si="1615"/>
        <v>1</v>
      </c>
      <c r="BY418" s="287">
        <f t="shared" si="1615"/>
        <v>1</v>
      </c>
      <c r="BZ418" s="287">
        <f t="shared" si="1615"/>
        <v>1</v>
      </c>
      <c r="CA418" s="287">
        <f t="shared" si="1615"/>
        <v>1</v>
      </c>
      <c r="CB418" s="287">
        <f t="shared" si="1615"/>
        <v>1</v>
      </c>
      <c r="CC418" s="287">
        <f t="shared" si="1615"/>
        <v>1</v>
      </c>
      <c r="CD418" s="287">
        <f t="shared" si="1615"/>
        <v>1</v>
      </c>
      <c r="CE418" s="287">
        <f t="shared" si="1616"/>
        <v>1</v>
      </c>
      <c r="CF418" s="287">
        <f t="shared" si="1617"/>
        <v>1</v>
      </c>
      <c r="CG418" s="287">
        <f t="shared" si="1617"/>
        <v>1</v>
      </c>
      <c r="CH418" s="287">
        <f t="shared" si="1617"/>
        <v>1</v>
      </c>
      <c r="CI418" s="287">
        <f t="shared" si="1617"/>
        <v>1</v>
      </c>
      <c r="CJ418" s="287">
        <f t="shared" si="1617"/>
        <v>1</v>
      </c>
      <c r="CK418" s="287">
        <f t="shared" si="1617"/>
        <v>1</v>
      </c>
      <c r="CL418" s="287">
        <f t="shared" si="1617"/>
        <v>1</v>
      </c>
      <c r="CM418" s="287">
        <f t="shared" si="1617"/>
        <v>1</v>
      </c>
      <c r="CN418" s="287">
        <f t="shared" si="1617"/>
        <v>1</v>
      </c>
      <c r="CO418" s="287">
        <f t="shared" si="1617"/>
        <v>1</v>
      </c>
      <c r="CP418" s="287">
        <f t="shared" si="1617"/>
        <v>1</v>
      </c>
      <c r="CQ418" s="287">
        <f t="shared" si="1618"/>
        <v>1</v>
      </c>
      <c r="CR418" s="287">
        <f t="shared" si="1619"/>
        <v>1</v>
      </c>
      <c r="CS418" s="287">
        <f t="shared" si="1619"/>
        <v>1</v>
      </c>
      <c r="CT418" s="287">
        <f t="shared" si="1619"/>
        <v>1</v>
      </c>
      <c r="CU418" s="287">
        <f t="shared" si="1619"/>
        <v>1</v>
      </c>
      <c r="CV418" s="287">
        <f t="shared" si="1619"/>
        <v>1</v>
      </c>
      <c r="CW418" s="287">
        <f t="shared" si="1619"/>
        <v>0</v>
      </c>
      <c r="CX418" s="287">
        <f t="shared" si="1619"/>
        <v>1</v>
      </c>
      <c r="CY418" s="287">
        <f t="shared" si="1619"/>
        <v>0</v>
      </c>
      <c r="CZ418" s="287">
        <f t="shared" si="1619"/>
        <v>1</v>
      </c>
      <c r="DA418" s="287">
        <f t="shared" si="1619"/>
        <v>1</v>
      </c>
      <c r="DB418" s="287">
        <f t="shared" si="1619"/>
        <v>1</v>
      </c>
      <c r="DC418" s="287">
        <f t="shared" si="1619"/>
        <v>1</v>
      </c>
      <c r="DD418" s="287">
        <f t="shared" si="1619"/>
        <v>1</v>
      </c>
      <c r="DE418" s="287">
        <f t="shared" si="1619"/>
        <v>1</v>
      </c>
      <c r="DF418" s="287">
        <f t="shared" si="1620"/>
        <v>1</v>
      </c>
      <c r="DG418">
        <f t="shared" si="1620"/>
        <v>1</v>
      </c>
      <c r="DH418" s="288">
        <f t="shared" si="1621"/>
        <v>0.15</v>
      </c>
      <c r="DI418" s="288">
        <f t="shared" si="1621"/>
        <v>0.15</v>
      </c>
      <c r="DJ418" s="288">
        <f t="shared" si="1621"/>
        <v>0.15</v>
      </c>
      <c r="DK418" s="288">
        <f t="shared" si="1622"/>
        <v>0.15</v>
      </c>
      <c r="DL418" s="288">
        <f t="shared" si="1623"/>
        <v>0.3</v>
      </c>
      <c r="DM418" s="288">
        <f t="shared" si="1623"/>
        <v>0.3</v>
      </c>
      <c r="DN418" s="288">
        <f t="shared" si="1623"/>
        <v>0.3</v>
      </c>
      <c r="DO418" s="288">
        <f t="shared" si="1623"/>
        <v>0.3</v>
      </c>
      <c r="DP418" s="288">
        <f>IF(MIN(Data[[#This Row],[¿El agente demuestra escucha activa durante la gestión?6]:[¿El agente parafrasea para confirmar entendimiento?9]])=0,0,30%)</f>
        <v>0.3</v>
      </c>
      <c r="DQ418" s="288">
        <f t="shared" si="1624"/>
        <v>0.3</v>
      </c>
      <c r="DR418" s="288">
        <f t="shared" si="1624"/>
        <v>0.3</v>
      </c>
      <c r="DS418" s="288">
        <f t="shared" si="1624"/>
        <v>0.3</v>
      </c>
      <c r="DT418" s="288">
        <f t="shared" si="1624"/>
        <v>0.3</v>
      </c>
      <c r="DU418" s="288">
        <f>IF(MIN(Data[[#This Row],[¿El agente adapta su comunicación al cliente?11]:[¿El agente utiliza el plural corporativo correctamente?14]])=0,0,30%)</f>
        <v>0.3</v>
      </c>
      <c r="DV418" s="288">
        <f t="shared" si="1625"/>
        <v>0.25</v>
      </c>
      <c r="DW418" s="288">
        <f t="shared" si="1626"/>
        <v>0.25</v>
      </c>
      <c r="DX418" s="288">
        <f t="shared" si="1627"/>
        <v>1</v>
      </c>
      <c r="DY418" s="288">
        <f t="shared" si="1628"/>
        <v>1</v>
      </c>
      <c r="DZ418" s="288">
        <f t="shared" si="1628"/>
        <v>1</v>
      </c>
      <c r="EA418" s="288">
        <f t="shared" si="1629"/>
        <v>1</v>
      </c>
      <c r="EB418" s="288">
        <f t="shared" si="1630"/>
        <v>1</v>
      </c>
      <c r="EC418" s="289">
        <f t="shared" si="1631"/>
        <v>1</v>
      </c>
      <c r="ED418" s="288">
        <f t="shared" si="1632"/>
        <v>1</v>
      </c>
      <c r="EE418" s="288">
        <f t="shared" si="1632"/>
        <v>1</v>
      </c>
      <c r="EF418" s="289">
        <f>IF(SUM(Data[[#This Row],[¿El agente presenta correctamente los beneficios del producto?23]:[¿El agente comunica beneficios emocionales al cliente?24]])=200%,100%,0%)</f>
        <v>1</v>
      </c>
      <c r="EG418" s="288">
        <f t="shared" si="1633"/>
        <v>1</v>
      </c>
      <c r="EH418" s="288">
        <f t="shared" si="1633"/>
        <v>1</v>
      </c>
      <c r="EI418" s="288">
        <f t="shared" si="1633"/>
        <v>1</v>
      </c>
      <c r="EJ418" s="289">
        <f t="shared" si="1634"/>
        <v>1</v>
      </c>
      <c r="EK418" s="288">
        <f t="shared" si="1635"/>
        <v>1</v>
      </c>
      <c r="EL418" s="289">
        <f>+Data[[#This Row],[¿El agente explica los términos y condiciones del servicio?28]]</f>
        <v>1</v>
      </c>
      <c r="EM418" s="288">
        <f t="shared" si="1636"/>
        <v>1</v>
      </c>
      <c r="EN418" s="289">
        <f>+Data[[#This Row],[¿El agente identifica correctamente la solicitud del cliente? 2]]</f>
        <v>1</v>
      </c>
      <c r="EO418" s="288">
        <f t="shared" si="1637"/>
        <v>1</v>
      </c>
      <c r="EP418" s="288">
        <f t="shared" si="1637"/>
        <v>1</v>
      </c>
      <c r="EQ418" s="288">
        <f t="shared" si="1637"/>
        <v>1</v>
      </c>
      <c r="ER418" s="289">
        <f t="shared" si="1638"/>
        <v>1</v>
      </c>
      <c r="ES418" s="288">
        <f t="shared" si="1639"/>
        <v>1</v>
      </c>
      <c r="ET418" s="288">
        <f t="shared" si="1639"/>
        <v>1</v>
      </c>
      <c r="EU418" s="289">
        <f t="shared" si="1640"/>
        <v>1</v>
      </c>
      <c r="EV418" s="288">
        <f t="shared" si="1641"/>
        <v>1</v>
      </c>
      <c r="EW418" s="288">
        <f t="shared" si="1641"/>
        <v>1</v>
      </c>
      <c r="EX418" s="288">
        <f t="shared" si="1642"/>
        <v>1</v>
      </c>
      <c r="EY418" s="288">
        <f t="shared" si="1642"/>
        <v>1</v>
      </c>
      <c r="EZ418" s="288">
        <f t="shared" si="1643"/>
        <v>1</v>
      </c>
      <c r="FA418" s="288">
        <f t="shared" si="1644"/>
        <v>1</v>
      </c>
      <c r="FB418" s="289">
        <f t="shared" si="1645"/>
        <v>1</v>
      </c>
      <c r="FC418" s="288">
        <f t="shared" si="1646"/>
        <v>1</v>
      </c>
      <c r="FD418" s="288">
        <f t="shared" si="1647"/>
        <v>1</v>
      </c>
      <c r="FE418" s="288">
        <f t="shared" si="1647"/>
        <v>1</v>
      </c>
      <c r="FF418" s="288">
        <f t="shared" si="1647"/>
        <v>1</v>
      </c>
      <c r="FG418" s="288">
        <f t="shared" si="1647"/>
        <v>1</v>
      </c>
      <c r="FH418" s="288">
        <f t="shared" si="1647"/>
        <v>1</v>
      </c>
      <c r="FI418" s="288">
        <f t="shared" si="1647"/>
        <v>0</v>
      </c>
      <c r="FJ418" s="288">
        <f t="shared" si="1648"/>
        <v>0</v>
      </c>
      <c r="FK418" s="288">
        <f t="shared" si="1649"/>
        <v>1</v>
      </c>
      <c r="FL418" s="288">
        <f>+Data[[#This Row],[¿El agente gestiona la oferta según la campaña vigente?48]]</f>
        <v>1</v>
      </c>
      <c r="FM418" s="288">
        <f t="shared" si="1650"/>
        <v>0</v>
      </c>
      <c r="FN418" s="288">
        <f t="shared" si="1650"/>
        <v>1</v>
      </c>
      <c r="FO418" s="288">
        <f t="shared" si="1650"/>
        <v>1</v>
      </c>
      <c r="FP418" s="288">
        <f t="shared" si="1651"/>
        <v>0</v>
      </c>
      <c r="FQ418" s="288">
        <f t="shared" si="1652"/>
        <v>1</v>
      </c>
      <c r="FR418" s="288">
        <f>+Data[[#This Row],[¿El agente registra correctamente todas las interacciones?52]]</f>
        <v>1</v>
      </c>
      <c r="FS418" s="288">
        <f t="shared" si="1653"/>
        <v>0</v>
      </c>
      <c r="FT418" s="288">
        <f t="shared" si="1654"/>
        <v>1</v>
      </c>
      <c r="FU418" s="289">
        <f>+Data[[#This Row],[¿El agente confirma la titularidad del cliente adecuadamente?53]]</f>
        <v>1</v>
      </c>
      <c r="FV418" s="242">
        <f t="shared" si="1655"/>
        <v>1</v>
      </c>
      <c r="FW418" s="242">
        <f t="shared" si="1655"/>
        <v>1</v>
      </c>
      <c r="FX418" s="289">
        <f t="shared" si="1656"/>
        <v>1</v>
      </c>
      <c r="FY418" s="242">
        <f t="shared" si="1657"/>
        <v>1</v>
      </c>
      <c r="FZ418" s="289">
        <f>+Data[[#This Row],[¿El agente evita compartir información sensible?56]]</f>
        <v>1</v>
      </c>
      <c r="GA418" s="288">
        <f t="shared" si="1658"/>
        <v>1</v>
      </c>
      <c r="GB418" s="288">
        <f t="shared" si="1659"/>
        <v>0.1</v>
      </c>
      <c r="GC418" s="288">
        <f t="shared" si="1660"/>
        <v>0.3</v>
      </c>
      <c r="GD418" s="290">
        <f t="shared" si="1661"/>
        <v>0</v>
      </c>
      <c r="GE418" s="290">
        <f t="shared" si="1662"/>
        <v>0.3</v>
      </c>
      <c r="GF418" s="288">
        <f t="shared" si="1663"/>
        <v>0.7</v>
      </c>
      <c r="GG418" s="287">
        <f>1</f>
        <v>1</v>
      </c>
      <c r="GH418" s="287">
        <f t="shared" si="1664"/>
        <v>1</v>
      </c>
      <c r="GI418" s="287" t="str">
        <f t="shared" si="1665"/>
        <v/>
      </c>
      <c r="GJ418" s="287" t="str">
        <f t="shared" si="1665"/>
        <v/>
      </c>
      <c r="GK418" s="287" t="str">
        <f t="shared" si="1665"/>
        <v/>
      </c>
      <c r="GL418" s="291"/>
      <c r="GM418" s="291"/>
      <c r="GN418" s="287" t="str">
        <f t="shared" si="1666"/>
        <v/>
      </c>
      <c r="GO418" s="287" t="str">
        <f t="shared" si="1666"/>
        <v/>
      </c>
      <c r="GP418" s="287" t="str">
        <f t="shared" si="1666"/>
        <v/>
      </c>
      <c r="GQ418" s="287" t="str">
        <f t="shared" si="1666"/>
        <v/>
      </c>
      <c r="GR418" s="287" t="str">
        <f t="shared" si="1666"/>
        <v/>
      </c>
      <c r="GS418" s="287" t="str">
        <f t="shared" si="1666"/>
        <v/>
      </c>
      <c r="GT418" s="287" t="str">
        <f t="shared" si="1666"/>
        <v/>
      </c>
      <c r="GU418" s="287" t="e">
        <f>IF(#REF!="No",#REF!,"")</f>
        <v>#REF!</v>
      </c>
      <c r="GV418" s="287" t="str">
        <f t="shared" si="1667"/>
        <v/>
      </c>
      <c r="GW418" s="287" t="str">
        <f t="shared" si="1667"/>
        <v/>
      </c>
      <c r="GX418" s="287" t="str">
        <f t="shared" si="1667"/>
        <v/>
      </c>
      <c r="GY418" s="287" t="str">
        <f t="shared" si="1667"/>
        <v/>
      </c>
      <c r="GZ418" s="287" t="str">
        <f t="shared" si="1667"/>
        <v/>
      </c>
      <c r="HA418" s="287" t="str">
        <f t="shared" si="1667"/>
        <v/>
      </c>
      <c r="HB418" s="287" t="str">
        <f t="shared" si="1667"/>
        <v/>
      </c>
      <c r="HC418" s="287" t="str">
        <f t="shared" si="1667"/>
        <v/>
      </c>
      <c r="HD418" s="287" t="str">
        <f t="shared" si="1667"/>
        <v/>
      </c>
      <c r="HE418" s="287" t="str">
        <f t="shared" si="1667"/>
        <v/>
      </c>
      <c r="HF418" s="287" t="str">
        <f t="shared" si="1668"/>
        <v/>
      </c>
      <c r="HG418" s="287" t="str">
        <f t="shared" si="1668"/>
        <v/>
      </c>
      <c r="HH418" s="287" t="str">
        <f t="shared" si="1668"/>
        <v/>
      </c>
      <c r="HI418" s="287" t="str">
        <f t="shared" si="1668"/>
        <v/>
      </c>
      <c r="HJ418" s="287" t="str">
        <f t="shared" si="1668"/>
        <v/>
      </c>
      <c r="HK418" s="287" t="str">
        <f t="shared" si="1668"/>
        <v/>
      </c>
      <c r="HL418" s="287" t="str">
        <f t="shared" si="1668"/>
        <v/>
      </c>
      <c r="HM418" s="287" t="str">
        <f t="shared" si="1668"/>
        <v/>
      </c>
      <c r="HN418" s="287" t="str">
        <f t="shared" si="1668"/>
        <v/>
      </c>
      <c r="HO418" s="287" t="str">
        <f t="shared" si="1668"/>
        <v/>
      </c>
      <c r="HP418" s="287" t="str">
        <f t="shared" si="1669"/>
        <v/>
      </c>
      <c r="HQ418" s="287" t="e">
        <f>IF(#REF!="No",#REF!,"")</f>
        <v>#REF!</v>
      </c>
      <c r="HR418" s="287" t="e">
        <f>IF(#REF!="No",#REF!,"")</f>
        <v>#REF!</v>
      </c>
      <c r="HS418" s="285" t="str">
        <f t="shared" si="1670"/>
        <v/>
      </c>
      <c r="HT418" s="285" t="str">
        <f t="shared" si="1670"/>
        <v/>
      </c>
      <c r="HU418" s="285" t="str">
        <f t="shared" si="1670"/>
        <v/>
      </c>
      <c r="HV418" s="285" t="str">
        <f t="shared" si="1670"/>
        <v/>
      </c>
      <c r="HW418" s="285" t="str">
        <f t="shared" si="1670"/>
        <v/>
      </c>
      <c r="HX418" s="285" t="str">
        <f t="shared" si="1670"/>
        <v xml:space="preserve">¿El agente maneja correctamente las objeciones del cliente? </v>
      </c>
      <c r="HY418" s="285" t="str">
        <f t="shared" si="1670"/>
        <v/>
      </c>
      <c r="HZ418" s="285" t="str">
        <f t="shared" si="1670"/>
        <v xml:space="preserve">¿El agente solicita coordenadas cuando es necesario? </v>
      </c>
      <c r="IA418" s="285" t="str">
        <f t="shared" si="1670"/>
        <v/>
      </c>
      <c r="IB418" s="285" t="str">
        <f t="shared" si="1670"/>
        <v/>
      </c>
      <c r="IC418" s="285" t="str">
        <f t="shared" si="1670"/>
        <v/>
      </c>
      <c r="ID418" s="285" t="str">
        <f t="shared" si="1670"/>
        <v/>
      </c>
      <c r="IE418" s="285" t="str">
        <f t="shared" si="1670"/>
        <v/>
      </c>
      <c r="IF418" s="285" t="str">
        <f t="shared" si="1670"/>
        <v/>
      </c>
      <c r="IG418" s="285" t="str">
        <f t="shared" si="1670"/>
        <v/>
      </c>
      <c r="IH418" s="292" t="str">
        <f>A418&amp;" "&amp;F418&amp;" "&amp;Data[[#This Row],[mes]]</f>
        <v>Alisson del Carmen Grau Perez Outbound jul-26</v>
      </c>
      <c r="II418" s="292">
        <f t="shared" si="1610"/>
        <v>1</v>
      </c>
      <c r="IJ418" s="292">
        <f t="shared" si="1671"/>
        <v>1</v>
      </c>
      <c r="IK418" s="293">
        <f>IF(Data[[#This Row],[Muestra Critica]]&gt;0,Data[[#This Row],[Muestra Critica]],"")</f>
        <v>1</v>
      </c>
      <c r="IL418" s="292">
        <f>IF(IK418="","",COUNTIF($IK$3:$IK834,IK418))</f>
        <v>397</v>
      </c>
      <c r="IM418" s="293">
        <f t="shared" si="1672"/>
        <v>0</v>
      </c>
      <c r="IN418" s="287" t="str">
        <f t="shared" si="1673"/>
        <v>jul-26</v>
      </c>
      <c r="IO418" s="293"/>
      <c r="IP418" s="293"/>
      <c r="IQ418" s="293"/>
      <c r="IR418" s="293"/>
      <c r="IS418" s="292" t="str">
        <f ca="1">IFERROR(_xlfn.XLOOKUP(A:A,HC!B:B,HC!E:E,,0),0)</f>
        <v>31 a 60 dias</v>
      </c>
    </row>
    <row r="419" spans="1:253" ht="15.5">
      <c r="A419" s="281" t="s">
        <v>549</v>
      </c>
      <c r="B419" s="281">
        <v>67509427</v>
      </c>
      <c r="C419" s="296">
        <v>46230</v>
      </c>
      <c r="D419" s="281" t="s">
        <v>449</v>
      </c>
      <c r="E419" s="282" t="s">
        <v>542</v>
      </c>
      <c r="F419" s="281" t="s">
        <v>32</v>
      </c>
      <c r="G419" s="281" t="s">
        <v>436</v>
      </c>
      <c r="H419" s="281" t="s">
        <v>530</v>
      </c>
      <c r="I419" s="283" t="s">
        <v>447</v>
      </c>
      <c r="J419" s="284" t="s">
        <v>33</v>
      </c>
      <c r="K419" s="284" t="s">
        <v>33</v>
      </c>
      <c r="L419" s="284" t="s">
        <v>33</v>
      </c>
      <c r="M419" s="284" t="s">
        <v>33</v>
      </c>
      <c r="N419" s="284" t="s">
        <v>33</v>
      </c>
      <c r="O419" s="284" t="s">
        <v>33</v>
      </c>
      <c r="P419" s="284" t="s">
        <v>33</v>
      </c>
      <c r="Q419" s="284" t="s">
        <v>33</v>
      </c>
      <c r="R419" s="284" t="s">
        <v>33</v>
      </c>
      <c r="S419" s="284" t="s">
        <v>33</v>
      </c>
      <c r="T419" s="284" t="s">
        <v>33</v>
      </c>
      <c r="U419" s="284" t="s">
        <v>33</v>
      </c>
      <c r="V419" s="284" t="s">
        <v>33</v>
      </c>
      <c r="W419" s="284" t="s">
        <v>34</v>
      </c>
      <c r="X419" s="284" t="s">
        <v>33</v>
      </c>
      <c r="Y419" s="285" t="s">
        <v>33</v>
      </c>
      <c r="Z419" s="285" t="s">
        <v>33</v>
      </c>
      <c r="AA419" s="285" t="s">
        <v>33</v>
      </c>
      <c r="AB419" s="285" t="s">
        <v>33</v>
      </c>
      <c r="AC419" s="285" t="s">
        <v>33</v>
      </c>
      <c r="AD419" s="285" t="s">
        <v>33</v>
      </c>
      <c r="AE419" s="285" t="s">
        <v>33</v>
      </c>
      <c r="AF419" s="285" t="s">
        <v>33</v>
      </c>
      <c r="AG419" s="285" t="s">
        <v>33</v>
      </c>
      <c r="AH419" s="285" t="s">
        <v>33</v>
      </c>
      <c r="AI419" s="285" t="s">
        <v>33</v>
      </c>
      <c r="AJ419" s="285" t="s">
        <v>33</v>
      </c>
      <c r="AK419" s="285" t="s">
        <v>33</v>
      </c>
      <c r="AL419" s="285" t="s">
        <v>33</v>
      </c>
      <c r="AM419" s="285" t="s">
        <v>33</v>
      </c>
      <c r="AN419" s="285" t="s">
        <v>33</v>
      </c>
      <c r="AO419" s="285" t="s">
        <v>33</v>
      </c>
      <c r="AP419" s="285" t="s">
        <v>33</v>
      </c>
      <c r="AQ419" s="169" t="s">
        <v>33</v>
      </c>
      <c r="AR419" s="285" t="s">
        <v>33</v>
      </c>
      <c r="AS419" s="285" t="s">
        <v>33</v>
      </c>
      <c r="AT419" s="285" t="s">
        <v>33</v>
      </c>
      <c r="AU419" s="285" t="s">
        <v>33</v>
      </c>
      <c r="AV419" s="285" t="s">
        <v>33</v>
      </c>
      <c r="AW419" s="285" t="s">
        <v>33</v>
      </c>
      <c r="AX419" s="285" t="s">
        <v>33</v>
      </c>
      <c r="AY419" s="285" t="s">
        <v>33</v>
      </c>
      <c r="AZ419" s="285" t="s">
        <v>33</v>
      </c>
      <c r="BA419" s="285" t="s">
        <v>33</v>
      </c>
      <c r="BB419" s="285" t="s">
        <v>33</v>
      </c>
      <c r="BC419" s="285" t="s">
        <v>33</v>
      </c>
      <c r="BD419" s="285" t="s">
        <v>33</v>
      </c>
      <c r="BE419" s="285" t="s">
        <v>33</v>
      </c>
      <c r="BF419" s="285" t="s">
        <v>33</v>
      </c>
      <c r="BG419" s="285"/>
      <c r="BH419" s="286" t="str">
        <f>Data[[#This Row],[Tipo de Muestra]]</f>
        <v>Critica</v>
      </c>
      <c r="BI419" s="285"/>
      <c r="BJ419" s="287"/>
      <c r="BK419" s="287">
        <f t="shared" si="1614"/>
        <v>1</v>
      </c>
      <c r="BL419" s="287">
        <f t="shared" si="1614"/>
        <v>1</v>
      </c>
      <c r="BM419" s="287">
        <f t="shared" si="1614"/>
        <v>1</v>
      </c>
      <c r="BN419" s="287">
        <f t="shared" si="1614"/>
        <v>1</v>
      </c>
      <c r="BO419" s="287">
        <f t="shared" si="1614"/>
        <v>1</v>
      </c>
      <c r="BP419" s="287">
        <f t="shared" si="1614"/>
        <v>1</v>
      </c>
      <c r="BQ419" s="287">
        <f t="shared" si="1614"/>
        <v>1</v>
      </c>
      <c r="BR419" s="287">
        <f t="shared" si="1614"/>
        <v>1</v>
      </c>
      <c r="BS419" s="287">
        <f t="shared" si="1614"/>
        <v>1</v>
      </c>
      <c r="BT419" s="287">
        <f t="shared" si="1614"/>
        <v>1</v>
      </c>
      <c r="BU419" s="287">
        <f t="shared" si="1615"/>
        <v>1</v>
      </c>
      <c r="BV419" s="287">
        <f t="shared" si="1615"/>
        <v>1</v>
      </c>
      <c r="BW419" s="287">
        <f t="shared" si="1615"/>
        <v>1</v>
      </c>
      <c r="BX419" s="287">
        <f t="shared" si="1615"/>
        <v>0</v>
      </c>
      <c r="BY419" s="287">
        <f t="shared" si="1615"/>
        <v>1</v>
      </c>
      <c r="BZ419" s="287">
        <f t="shared" si="1615"/>
        <v>1</v>
      </c>
      <c r="CA419" s="287">
        <f t="shared" si="1615"/>
        <v>1</v>
      </c>
      <c r="CB419" s="287">
        <f t="shared" si="1615"/>
        <v>1</v>
      </c>
      <c r="CC419" s="287">
        <f t="shared" si="1615"/>
        <v>1</v>
      </c>
      <c r="CD419" s="287">
        <f t="shared" si="1615"/>
        <v>1</v>
      </c>
      <c r="CE419" s="287">
        <f t="shared" si="1616"/>
        <v>1</v>
      </c>
      <c r="CF419" s="287">
        <f t="shared" si="1617"/>
        <v>1</v>
      </c>
      <c r="CG419" s="287">
        <f t="shared" si="1617"/>
        <v>1</v>
      </c>
      <c r="CH419" s="287">
        <f t="shared" si="1617"/>
        <v>1</v>
      </c>
      <c r="CI419" s="287">
        <f t="shared" si="1617"/>
        <v>1</v>
      </c>
      <c r="CJ419" s="287">
        <f t="shared" si="1617"/>
        <v>1</v>
      </c>
      <c r="CK419" s="287">
        <f t="shared" si="1617"/>
        <v>1</v>
      </c>
      <c r="CL419" s="287">
        <f t="shared" si="1617"/>
        <v>1</v>
      </c>
      <c r="CM419" s="287">
        <f t="shared" si="1617"/>
        <v>1</v>
      </c>
      <c r="CN419" s="287">
        <f t="shared" si="1617"/>
        <v>1</v>
      </c>
      <c r="CO419" s="287">
        <f t="shared" si="1617"/>
        <v>1</v>
      </c>
      <c r="CP419" s="287">
        <f t="shared" si="1617"/>
        <v>1</v>
      </c>
      <c r="CQ419" s="287">
        <f t="shared" si="1618"/>
        <v>1</v>
      </c>
      <c r="CR419" s="287">
        <f t="shared" si="1619"/>
        <v>1</v>
      </c>
      <c r="CS419" s="287">
        <f t="shared" si="1619"/>
        <v>1</v>
      </c>
      <c r="CT419" s="287">
        <f t="shared" si="1619"/>
        <v>1</v>
      </c>
      <c r="CU419" s="287">
        <f t="shared" si="1619"/>
        <v>1</v>
      </c>
      <c r="CV419" s="287">
        <f t="shared" si="1619"/>
        <v>1</v>
      </c>
      <c r="CW419" s="287">
        <f t="shared" si="1619"/>
        <v>1</v>
      </c>
      <c r="CX419" s="287">
        <f t="shared" si="1619"/>
        <v>1</v>
      </c>
      <c r="CY419" s="287">
        <f t="shared" si="1619"/>
        <v>1</v>
      </c>
      <c r="CZ419" s="287">
        <f t="shared" si="1619"/>
        <v>1</v>
      </c>
      <c r="DA419" s="287">
        <f t="shared" si="1619"/>
        <v>1</v>
      </c>
      <c r="DB419" s="287">
        <f t="shared" si="1619"/>
        <v>1</v>
      </c>
      <c r="DC419" s="287">
        <f t="shared" si="1619"/>
        <v>1</v>
      </c>
      <c r="DD419" s="287">
        <f t="shared" si="1619"/>
        <v>1</v>
      </c>
      <c r="DE419" s="287">
        <f t="shared" si="1619"/>
        <v>1</v>
      </c>
      <c r="DF419" s="287">
        <f t="shared" si="1620"/>
        <v>1</v>
      </c>
      <c r="DG419">
        <f t="shared" si="1620"/>
        <v>1</v>
      </c>
      <c r="DH419" s="288">
        <f t="shared" si="1621"/>
        <v>0.15</v>
      </c>
      <c r="DI419" s="288">
        <f t="shared" si="1621"/>
        <v>0.15</v>
      </c>
      <c r="DJ419" s="288">
        <f t="shared" si="1621"/>
        <v>0.15</v>
      </c>
      <c r="DK419" s="288">
        <f t="shared" si="1622"/>
        <v>0.15</v>
      </c>
      <c r="DL419" s="288">
        <f t="shared" si="1623"/>
        <v>0.3</v>
      </c>
      <c r="DM419" s="288">
        <f t="shared" si="1623"/>
        <v>0.3</v>
      </c>
      <c r="DN419" s="288">
        <f t="shared" si="1623"/>
        <v>0.3</v>
      </c>
      <c r="DO419" s="288">
        <f t="shared" si="1623"/>
        <v>0.3</v>
      </c>
      <c r="DP419" s="288">
        <f>IF(MIN(Data[[#This Row],[¿El agente demuestra escucha activa durante la gestión?6]:[¿El agente parafrasea para confirmar entendimiento?9]])=0,0,30%)</f>
        <v>0.3</v>
      </c>
      <c r="DQ419" s="288">
        <f t="shared" si="1624"/>
        <v>0.3</v>
      </c>
      <c r="DR419" s="288">
        <f t="shared" si="1624"/>
        <v>0.3</v>
      </c>
      <c r="DS419" s="288">
        <f t="shared" si="1624"/>
        <v>0.3</v>
      </c>
      <c r="DT419" s="288">
        <f t="shared" si="1624"/>
        <v>0.3</v>
      </c>
      <c r="DU419" s="288">
        <f>IF(MIN(Data[[#This Row],[¿El agente adapta su comunicación al cliente?11]:[¿El agente utiliza el plural corporativo correctamente?14]])=0,0,30%)</f>
        <v>0.3</v>
      </c>
      <c r="DV419" s="288">
        <f t="shared" si="1625"/>
        <v>0.25</v>
      </c>
      <c r="DW419" s="288">
        <f t="shared" si="1626"/>
        <v>0.25</v>
      </c>
      <c r="DX419" s="288">
        <f t="shared" si="1627"/>
        <v>1</v>
      </c>
      <c r="DY419" s="288">
        <f t="shared" si="1628"/>
        <v>1</v>
      </c>
      <c r="DZ419" s="288">
        <f t="shared" si="1628"/>
        <v>0</v>
      </c>
      <c r="EA419" s="288">
        <f t="shared" si="1629"/>
        <v>1</v>
      </c>
      <c r="EB419" s="288">
        <f t="shared" si="1630"/>
        <v>1</v>
      </c>
      <c r="EC419" s="289">
        <f t="shared" si="1631"/>
        <v>0</v>
      </c>
      <c r="ED419" s="288">
        <f t="shared" si="1632"/>
        <v>1</v>
      </c>
      <c r="EE419" s="288">
        <f t="shared" si="1632"/>
        <v>1</v>
      </c>
      <c r="EF419" s="289">
        <f>IF(SUM(Data[[#This Row],[¿El agente presenta correctamente los beneficios del producto?23]:[¿El agente comunica beneficios emocionales al cliente?24]])=200%,100%,0%)</f>
        <v>1</v>
      </c>
      <c r="EG419" s="288">
        <f t="shared" si="1633"/>
        <v>1</v>
      </c>
      <c r="EH419" s="288">
        <f t="shared" si="1633"/>
        <v>1</v>
      </c>
      <c r="EI419" s="288">
        <f t="shared" si="1633"/>
        <v>1</v>
      </c>
      <c r="EJ419" s="289">
        <f t="shared" si="1634"/>
        <v>1</v>
      </c>
      <c r="EK419" s="288">
        <f t="shared" si="1635"/>
        <v>1</v>
      </c>
      <c r="EL419" s="289">
        <f>+Data[[#This Row],[¿El agente explica los términos y condiciones del servicio?28]]</f>
        <v>1</v>
      </c>
      <c r="EM419" s="288">
        <f t="shared" si="1636"/>
        <v>1</v>
      </c>
      <c r="EN419" s="289">
        <f>+Data[[#This Row],[¿El agente identifica correctamente la solicitud del cliente? 2]]</f>
        <v>1</v>
      </c>
      <c r="EO419" s="288">
        <f t="shared" si="1637"/>
        <v>1</v>
      </c>
      <c r="EP419" s="288">
        <f t="shared" si="1637"/>
        <v>1</v>
      </c>
      <c r="EQ419" s="288">
        <f t="shared" si="1637"/>
        <v>1</v>
      </c>
      <c r="ER419" s="289">
        <f t="shared" si="1638"/>
        <v>1</v>
      </c>
      <c r="ES419" s="288">
        <f t="shared" si="1639"/>
        <v>1</v>
      </c>
      <c r="ET419" s="288">
        <f t="shared" si="1639"/>
        <v>1</v>
      </c>
      <c r="EU419" s="289">
        <f t="shared" si="1640"/>
        <v>1</v>
      </c>
      <c r="EV419" s="288">
        <f t="shared" si="1641"/>
        <v>1</v>
      </c>
      <c r="EW419" s="288">
        <f t="shared" si="1641"/>
        <v>1</v>
      </c>
      <c r="EX419" s="288">
        <f t="shared" si="1642"/>
        <v>1</v>
      </c>
      <c r="EY419" s="288">
        <f t="shared" si="1642"/>
        <v>1</v>
      </c>
      <c r="EZ419" s="288">
        <f t="shared" si="1643"/>
        <v>1</v>
      </c>
      <c r="FA419" s="288">
        <f t="shared" si="1644"/>
        <v>1</v>
      </c>
      <c r="FB419" s="289">
        <f t="shared" si="1645"/>
        <v>1</v>
      </c>
      <c r="FC419" s="288">
        <f t="shared" si="1646"/>
        <v>0</v>
      </c>
      <c r="FD419" s="288">
        <f t="shared" si="1647"/>
        <v>1</v>
      </c>
      <c r="FE419" s="288">
        <f t="shared" si="1647"/>
        <v>1</v>
      </c>
      <c r="FF419" s="288">
        <f t="shared" si="1647"/>
        <v>1</v>
      </c>
      <c r="FG419" s="288">
        <f t="shared" si="1647"/>
        <v>1</v>
      </c>
      <c r="FH419" s="288">
        <f t="shared" si="1647"/>
        <v>1</v>
      </c>
      <c r="FI419" s="288">
        <f t="shared" si="1647"/>
        <v>1</v>
      </c>
      <c r="FJ419" s="288">
        <f t="shared" si="1648"/>
        <v>1</v>
      </c>
      <c r="FK419" s="288">
        <f t="shared" si="1649"/>
        <v>1</v>
      </c>
      <c r="FL419" s="288">
        <f>+Data[[#This Row],[¿El agente gestiona la oferta según la campaña vigente?48]]</f>
        <v>1</v>
      </c>
      <c r="FM419" s="288">
        <f t="shared" si="1650"/>
        <v>1</v>
      </c>
      <c r="FN419" s="288">
        <f t="shared" si="1650"/>
        <v>1</v>
      </c>
      <c r="FO419" s="288">
        <f t="shared" si="1650"/>
        <v>1</v>
      </c>
      <c r="FP419" s="288">
        <f t="shared" si="1651"/>
        <v>1</v>
      </c>
      <c r="FQ419" s="288">
        <f t="shared" si="1652"/>
        <v>1</v>
      </c>
      <c r="FR419" s="288">
        <f>+Data[[#This Row],[¿El agente registra correctamente todas las interacciones?52]]</f>
        <v>1</v>
      </c>
      <c r="FS419" s="288">
        <f t="shared" si="1653"/>
        <v>1</v>
      </c>
      <c r="FT419" s="288">
        <f t="shared" si="1654"/>
        <v>1</v>
      </c>
      <c r="FU419" s="289">
        <f>+Data[[#This Row],[¿El agente confirma la titularidad del cliente adecuadamente?53]]</f>
        <v>1</v>
      </c>
      <c r="FV419" s="242">
        <f t="shared" si="1655"/>
        <v>1</v>
      </c>
      <c r="FW419" s="242">
        <f t="shared" si="1655"/>
        <v>1</v>
      </c>
      <c r="FX419" s="289">
        <f t="shared" si="1656"/>
        <v>1</v>
      </c>
      <c r="FY419" s="242">
        <f t="shared" si="1657"/>
        <v>1</v>
      </c>
      <c r="FZ419" s="289">
        <f>+Data[[#This Row],[¿El agente evita compartir información sensible?56]]</f>
        <v>1</v>
      </c>
      <c r="GA419" s="288">
        <f t="shared" si="1658"/>
        <v>1</v>
      </c>
      <c r="GB419" s="288">
        <f t="shared" si="1659"/>
        <v>0.1</v>
      </c>
      <c r="GC419" s="288">
        <f t="shared" si="1660"/>
        <v>0</v>
      </c>
      <c r="GD419" s="290">
        <f t="shared" si="1661"/>
        <v>0.3</v>
      </c>
      <c r="GE419" s="290">
        <f t="shared" si="1662"/>
        <v>0.3</v>
      </c>
      <c r="GF419" s="288">
        <f t="shared" si="1663"/>
        <v>0.7</v>
      </c>
      <c r="GG419" s="287">
        <f>1</f>
        <v>1</v>
      </c>
      <c r="GH419" s="287">
        <f t="shared" si="1664"/>
        <v>1</v>
      </c>
      <c r="GI419" s="287" t="str">
        <f t="shared" si="1665"/>
        <v/>
      </c>
      <c r="GJ419" s="287" t="str">
        <f t="shared" si="1665"/>
        <v/>
      </c>
      <c r="GK419" s="287" t="str">
        <f t="shared" si="1665"/>
        <v/>
      </c>
      <c r="GL419" s="291"/>
      <c r="GM419" s="291"/>
      <c r="GN419" s="287" t="str">
        <f t="shared" si="1666"/>
        <v/>
      </c>
      <c r="GO419" s="287" t="str">
        <f t="shared" si="1666"/>
        <v/>
      </c>
      <c r="GP419" s="287" t="str">
        <f t="shared" si="1666"/>
        <v/>
      </c>
      <c r="GQ419" s="287" t="str">
        <f t="shared" si="1666"/>
        <v/>
      </c>
      <c r="GR419" s="287" t="str">
        <f t="shared" si="1666"/>
        <v/>
      </c>
      <c r="GS419" s="287" t="str">
        <f t="shared" si="1666"/>
        <v/>
      </c>
      <c r="GT419" s="287" t="str">
        <f t="shared" si="1666"/>
        <v/>
      </c>
      <c r="GU419" s="287" t="e">
        <f>IF(#REF!="No",#REF!,"")</f>
        <v>#REF!</v>
      </c>
      <c r="GV419" s="287" t="str">
        <f t="shared" si="1667"/>
        <v/>
      </c>
      <c r="GW419" s="287" t="str">
        <f t="shared" si="1667"/>
        <v xml:space="preserve">¿El agente comunica claramente el precio mensual más impuestos? </v>
      </c>
      <c r="GX419" s="287" t="str">
        <f t="shared" si="1667"/>
        <v/>
      </c>
      <c r="GY419" s="287" t="str">
        <f t="shared" si="1667"/>
        <v/>
      </c>
      <c r="GZ419" s="287" t="str">
        <f t="shared" si="1667"/>
        <v/>
      </c>
      <c r="HA419" s="287" t="str">
        <f t="shared" si="1667"/>
        <v/>
      </c>
      <c r="HB419" s="287" t="str">
        <f t="shared" si="1667"/>
        <v/>
      </c>
      <c r="HC419" s="287" t="str">
        <f t="shared" si="1667"/>
        <v/>
      </c>
      <c r="HD419" s="287" t="str">
        <f t="shared" si="1667"/>
        <v/>
      </c>
      <c r="HE419" s="287" t="str">
        <f t="shared" si="1667"/>
        <v/>
      </c>
      <c r="HF419" s="287" t="str">
        <f t="shared" si="1668"/>
        <v/>
      </c>
      <c r="HG419" s="287" t="str">
        <f t="shared" si="1668"/>
        <v/>
      </c>
      <c r="HH419" s="287" t="str">
        <f t="shared" si="1668"/>
        <v/>
      </c>
      <c r="HI419" s="287" t="str">
        <f t="shared" si="1668"/>
        <v/>
      </c>
      <c r="HJ419" s="287" t="str">
        <f t="shared" si="1668"/>
        <v/>
      </c>
      <c r="HK419" s="287" t="str">
        <f t="shared" si="1668"/>
        <v/>
      </c>
      <c r="HL419" s="287" t="str">
        <f t="shared" si="1668"/>
        <v/>
      </c>
      <c r="HM419" s="287" t="str">
        <f t="shared" si="1668"/>
        <v/>
      </c>
      <c r="HN419" s="287" t="str">
        <f t="shared" si="1668"/>
        <v/>
      </c>
      <c r="HO419" s="287" t="str">
        <f t="shared" si="1668"/>
        <v/>
      </c>
      <c r="HP419" s="287" t="str">
        <f t="shared" si="1669"/>
        <v/>
      </c>
      <c r="HQ419" s="287" t="e">
        <f>IF(#REF!="No",#REF!,"")</f>
        <v>#REF!</v>
      </c>
      <c r="HR419" s="287" t="e">
        <f>IF(#REF!="No",#REF!,"")</f>
        <v>#REF!</v>
      </c>
      <c r="HS419" s="285" t="str">
        <f t="shared" si="1670"/>
        <v/>
      </c>
      <c r="HT419" s="285" t="str">
        <f t="shared" si="1670"/>
        <v/>
      </c>
      <c r="HU419" s="285" t="str">
        <f t="shared" si="1670"/>
        <v/>
      </c>
      <c r="HV419" s="285" t="str">
        <f t="shared" si="1670"/>
        <v/>
      </c>
      <c r="HW419" s="285" t="str">
        <f t="shared" si="1670"/>
        <v/>
      </c>
      <c r="HX419" s="285" t="str">
        <f t="shared" si="1670"/>
        <v/>
      </c>
      <c r="HY419" s="285" t="str">
        <f t="shared" si="1670"/>
        <v/>
      </c>
      <c r="HZ419" s="285" t="str">
        <f t="shared" si="1670"/>
        <v/>
      </c>
      <c r="IA419" s="285" t="str">
        <f t="shared" si="1670"/>
        <v/>
      </c>
      <c r="IB419" s="285" t="str">
        <f t="shared" si="1670"/>
        <v/>
      </c>
      <c r="IC419" s="285" t="str">
        <f t="shared" si="1670"/>
        <v/>
      </c>
      <c r="ID419" s="285" t="str">
        <f t="shared" si="1670"/>
        <v/>
      </c>
      <c r="IE419" s="285" t="str">
        <f t="shared" si="1670"/>
        <v/>
      </c>
      <c r="IF419" s="285" t="str">
        <f t="shared" si="1670"/>
        <v/>
      </c>
      <c r="IG419" s="285" t="str">
        <f t="shared" si="1670"/>
        <v/>
      </c>
      <c r="IH419" s="292" t="str">
        <f>A419&amp;" "&amp;F419&amp;" "&amp;Data[[#This Row],[mes]]</f>
        <v>Zachy Zulay Hernandez Camargo Outbound jul-26</v>
      </c>
      <c r="II419" s="292">
        <f t="shared" si="1610"/>
        <v>1</v>
      </c>
      <c r="IJ419" s="292">
        <f t="shared" si="1671"/>
        <v>1</v>
      </c>
      <c r="IK419" s="293">
        <f>IF(Data[[#This Row],[Muestra Critica]]&gt;0,Data[[#This Row],[Muestra Critica]],"")</f>
        <v>1</v>
      </c>
      <c r="IL419" s="292">
        <f>IF(IK419="","",COUNTIF($IK$3:$IK835,IK419))</f>
        <v>397</v>
      </c>
      <c r="IM419" s="293">
        <f t="shared" si="1672"/>
        <v>0</v>
      </c>
      <c r="IN419" s="287" t="str">
        <f t="shared" si="1673"/>
        <v>jul-26</v>
      </c>
      <c r="IO419" s="293"/>
      <c r="IP419" s="293"/>
      <c r="IQ419" s="293"/>
      <c r="IR419" s="293"/>
      <c r="IS419" s="292" t="str">
        <f ca="1">IFERROR(_xlfn.XLOOKUP(A:A,HC!B:B,HC!E:E,,0),0)</f>
        <v>31 a 60 dias</v>
      </c>
    </row>
    <row r="420" spans="1:253" ht="15.5">
      <c r="A420" s="281" t="s">
        <v>550</v>
      </c>
      <c r="B420" s="281">
        <v>60056282</v>
      </c>
      <c r="C420" s="296">
        <v>46230</v>
      </c>
      <c r="D420" s="281" t="s">
        <v>449</v>
      </c>
      <c r="E420" s="282" t="s">
        <v>542</v>
      </c>
      <c r="F420" s="281" t="s">
        <v>32</v>
      </c>
      <c r="G420" s="281" t="s">
        <v>436</v>
      </c>
      <c r="H420" s="281" t="s">
        <v>530</v>
      </c>
      <c r="I420" s="283" t="s">
        <v>447</v>
      </c>
      <c r="J420" s="284" t="s">
        <v>33</v>
      </c>
      <c r="K420" s="284" t="s">
        <v>33</v>
      </c>
      <c r="L420" s="284" t="s">
        <v>33</v>
      </c>
      <c r="M420" s="284" t="s">
        <v>33</v>
      </c>
      <c r="N420" s="284" t="s">
        <v>33</v>
      </c>
      <c r="O420" s="284" t="s">
        <v>33</v>
      </c>
      <c r="P420" s="284" t="s">
        <v>33</v>
      </c>
      <c r="Q420" s="284" t="s">
        <v>33</v>
      </c>
      <c r="R420" s="284" t="s">
        <v>33</v>
      </c>
      <c r="S420" s="284" t="s">
        <v>33</v>
      </c>
      <c r="T420" s="284" t="s">
        <v>33</v>
      </c>
      <c r="U420" s="284" t="s">
        <v>33</v>
      </c>
      <c r="V420" s="284" t="s">
        <v>33</v>
      </c>
      <c r="W420" s="284" t="s">
        <v>33</v>
      </c>
      <c r="X420" s="284" t="s">
        <v>33</v>
      </c>
      <c r="Y420" s="285" t="s">
        <v>33</v>
      </c>
      <c r="Z420" s="285" t="s">
        <v>33</v>
      </c>
      <c r="AA420" s="285" t="s">
        <v>33</v>
      </c>
      <c r="AB420" s="285" t="s">
        <v>33</v>
      </c>
      <c r="AC420" s="285" t="s">
        <v>33</v>
      </c>
      <c r="AD420" s="285" t="s">
        <v>33</v>
      </c>
      <c r="AE420" s="285" t="s">
        <v>33</v>
      </c>
      <c r="AF420" s="285" t="s">
        <v>33</v>
      </c>
      <c r="AG420" s="285" t="s">
        <v>33</v>
      </c>
      <c r="AH420" s="285" t="s">
        <v>33</v>
      </c>
      <c r="AI420" s="285" t="s">
        <v>33</v>
      </c>
      <c r="AJ420" s="285" t="s">
        <v>33</v>
      </c>
      <c r="AK420" s="285" t="s">
        <v>33</v>
      </c>
      <c r="AL420" s="285" t="s">
        <v>33</v>
      </c>
      <c r="AM420" s="285" t="s">
        <v>33</v>
      </c>
      <c r="AN420" s="285" t="s">
        <v>33</v>
      </c>
      <c r="AO420" s="285" t="s">
        <v>33</v>
      </c>
      <c r="AP420" s="285" t="s">
        <v>33</v>
      </c>
      <c r="AQ420" s="169" t="s">
        <v>33</v>
      </c>
      <c r="AR420" s="285" t="s">
        <v>33</v>
      </c>
      <c r="AS420" s="285" t="s">
        <v>34</v>
      </c>
      <c r="AT420" s="285" t="s">
        <v>33</v>
      </c>
      <c r="AU420" s="285" t="s">
        <v>33</v>
      </c>
      <c r="AV420" s="285" t="s">
        <v>33</v>
      </c>
      <c r="AW420" s="285" t="s">
        <v>34</v>
      </c>
      <c r="AX420" s="285" t="s">
        <v>33</v>
      </c>
      <c r="AY420" s="285" t="s">
        <v>33</v>
      </c>
      <c r="AZ420" s="285" t="s">
        <v>33</v>
      </c>
      <c r="BA420" s="285" t="s">
        <v>33</v>
      </c>
      <c r="BB420" s="285" t="s">
        <v>33</v>
      </c>
      <c r="BC420" s="285" t="s">
        <v>33</v>
      </c>
      <c r="BD420" s="285" t="s">
        <v>33</v>
      </c>
      <c r="BE420" s="285" t="s">
        <v>33</v>
      </c>
      <c r="BF420" s="285" t="s">
        <v>33</v>
      </c>
      <c r="BG420" s="285"/>
      <c r="BH420" s="286" t="str">
        <f>Data[[#This Row],[Tipo de Muestra]]</f>
        <v>Critica</v>
      </c>
      <c r="BI420" s="285"/>
      <c r="BJ420" s="287"/>
      <c r="BK420" s="287">
        <f t="shared" si="1614"/>
        <v>1</v>
      </c>
      <c r="BL420" s="287">
        <f t="shared" si="1614"/>
        <v>1</v>
      </c>
      <c r="BM420" s="287">
        <f t="shared" si="1614"/>
        <v>1</v>
      </c>
      <c r="BN420" s="287">
        <f t="shared" si="1614"/>
        <v>1</v>
      </c>
      <c r="BO420" s="287">
        <f t="shared" si="1614"/>
        <v>1</v>
      </c>
      <c r="BP420" s="287">
        <f t="shared" si="1614"/>
        <v>1</v>
      </c>
      <c r="BQ420" s="287">
        <f t="shared" si="1614"/>
        <v>1</v>
      </c>
      <c r="BR420" s="287">
        <f t="shared" si="1614"/>
        <v>1</v>
      </c>
      <c r="BS420" s="287">
        <f t="shared" si="1614"/>
        <v>1</v>
      </c>
      <c r="BT420" s="287">
        <f t="shared" si="1614"/>
        <v>1</v>
      </c>
      <c r="BU420" s="287">
        <f t="shared" si="1615"/>
        <v>1</v>
      </c>
      <c r="BV420" s="287">
        <f t="shared" si="1615"/>
        <v>1</v>
      </c>
      <c r="BW420" s="287">
        <f t="shared" si="1615"/>
        <v>1</v>
      </c>
      <c r="BX420" s="287">
        <f t="shared" si="1615"/>
        <v>1</v>
      </c>
      <c r="BY420" s="287">
        <f t="shared" si="1615"/>
        <v>1</v>
      </c>
      <c r="BZ420" s="287">
        <f t="shared" si="1615"/>
        <v>1</v>
      </c>
      <c r="CA420" s="287">
        <f t="shared" si="1615"/>
        <v>1</v>
      </c>
      <c r="CB420" s="287">
        <f t="shared" si="1615"/>
        <v>1</v>
      </c>
      <c r="CC420" s="287">
        <f t="shared" si="1615"/>
        <v>1</v>
      </c>
      <c r="CD420" s="287">
        <f t="shared" si="1615"/>
        <v>1</v>
      </c>
      <c r="CE420" s="287">
        <f t="shared" si="1616"/>
        <v>1</v>
      </c>
      <c r="CF420" s="287">
        <f t="shared" si="1617"/>
        <v>1</v>
      </c>
      <c r="CG420" s="287">
        <f t="shared" si="1617"/>
        <v>1</v>
      </c>
      <c r="CH420" s="287">
        <f t="shared" si="1617"/>
        <v>1</v>
      </c>
      <c r="CI420" s="287">
        <f t="shared" si="1617"/>
        <v>1</v>
      </c>
      <c r="CJ420" s="287">
        <f t="shared" si="1617"/>
        <v>1</v>
      </c>
      <c r="CK420" s="287">
        <f t="shared" si="1617"/>
        <v>1</v>
      </c>
      <c r="CL420" s="287">
        <f t="shared" si="1617"/>
        <v>1</v>
      </c>
      <c r="CM420" s="287">
        <f t="shared" si="1617"/>
        <v>1</v>
      </c>
      <c r="CN420" s="287">
        <f t="shared" si="1617"/>
        <v>1</v>
      </c>
      <c r="CO420" s="287">
        <f t="shared" si="1617"/>
        <v>1</v>
      </c>
      <c r="CP420" s="287">
        <f t="shared" si="1617"/>
        <v>1</v>
      </c>
      <c r="CQ420" s="287">
        <f t="shared" si="1618"/>
        <v>1</v>
      </c>
      <c r="CR420" s="287">
        <f t="shared" si="1619"/>
        <v>1</v>
      </c>
      <c r="CS420" s="287">
        <f t="shared" si="1619"/>
        <v>0</v>
      </c>
      <c r="CT420" s="287">
        <f t="shared" si="1619"/>
        <v>1</v>
      </c>
      <c r="CU420" s="287">
        <f t="shared" si="1619"/>
        <v>1</v>
      </c>
      <c r="CV420" s="287">
        <f t="shared" si="1619"/>
        <v>1</v>
      </c>
      <c r="CW420" s="287">
        <f t="shared" si="1619"/>
        <v>0</v>
      </c>
      <c r="CX420" s="287">
        <f t="shared" si="1619"/>
        <v>1</v>
      </c>
      <c r="CY420" s="287">
        <f t="shared" si="1619"/>
        <v>1</v>
      </c>
      <c r="CZ420" s="287">
        <f t="shared" si="1619"/>
        <v>1</v>
      </c>
      <c r="DA420" s="287">
        <f t="shared" si="1619"/>
        <v>1</v>
      </c>
      <c r="DB420" s="287">
        <f t="shared" si="1619"/>
        <v>1</v>
      </c>
      <c r="DC420" s="287">
        <f t="shared" si="1619"/>
        <v>1</v>
      </c>
      <c r="DD420" s="287">
        <f t="shared" si="1619"/>
        <v>1</v>
      </c>
      <c r="DE420" s="287">
        <f t="shared" si="1619"/>
        <v>1</v>
      </c>
      <c r="DF420" s="287">
        <f t="shared" si="1620"/>
        <v>1</v>
      </c>
      <c r="DG420">
        <f t="shared" si="1620"/>
        <v>1</v>
      </c>
      <c r="DH420" s="288">
        <f t="shared" si="1621"/>
        <v>0.15</v>
      </c>
      <c r="DI420" s="288">
        <f t="shared" si="1621"/>
        <v>0.15</v>
      </c>
      <c r="DJ420" s="288">
        <f t="shared" si="1621"/>
        <v>0.15</v>
      </c>
      <c r="DK420" s="288">
        <f t="shared" si="1622"/>
        <v>0.15</v>
      </c>
      <c r="DL420" s="288">
        <f t="shared" si="1623"/>
        <v>0.3</v>
      </c>
      <c r="DM420" s="288">
        <f t="shared" si="1623"/>
        <v>0.3</v>
      </c>
      <c r="DN420" s="288">
        <f t="shared" si="1623"/>
        <v>0.3</v>
      </c>
      <c r="DO420" s="288">
        <f t="shared" si="1623"/>
        <v>0.3</v>
      </c>
      <c r="DP420" s="288">
        <f>IF(MIN(Data[[#This Row],[¿El agente demuestra escucha activa durante la gestión?6]:[¿El agente parafrasea para confirmar entendimiento?9]])=0,0,30%)</f>
        <v>0.3</v>
      </c>
      <c r="DQ420" s="288">
        <f t="shared" si="1624"/>
        <v>0.3</v>
      </c>
      <c r="DR420" s="288">
        <f t="shared" si="1624"/>
        <v>0.3</v>
      </c>
      <c r="DS420" s="288">
        <f t="shared" si="1624"/>
        <v>0.3</v>
      </c>
      <c r="DT420" s="288">
        <f t="shared" si="1624"/>
        <v>0.3</v>
      </c>
      <c r="DU420" s="288">
        <f>IF(MIN(Data[[#This Row],[¿El agente adapta su comunicación al cliente?11]:[¿El agente utiliza el plural corporativo correctamente?14]])=0,0,30%)</f>
        <v>0.3</v>
      </c>
      <c r="DV420" s="288">
        <f t="shared" si="1625"/>
        <v>0.25</v>
      </c>
      <c r="DW420" s="288">
        <f t="shared" si="1626"/>
        <v>0.25</v>
      </c>
      <c r="DX420" s="288">
        <f t="shared" si="1627"/>
        <v>1</v>
      </c>
      <c r="DY420" s="288">
        <f t="shared" si="1628"/>
        <v>1</v>
      </c>
      <c r="DZ420" s="288">
        <f t="shared" si="1628"/>
        <v>1</v>
      </c>
      <c r="EA420" s="288">
        <f t="shared" si="1629"/>
        <v>1</v>
      </c>
      <c r="EB420" s="288">
        <f t="shared" si="1630"/>
        <v>1</v>
      </c>
      <c r="EC420" s="289">
        <f t="shared" si="1631"/>
        <v>1</v>
      </c>
      <c r="ED420" s="288">
        <f t="shared" si="1632"/>
        <v>1</v>
      </c>
      <c r="EE420" s="288">
        <f t="shared" si="1632"/>
        <v>1</v>
      </c>
      <c r="EF420" s="289">
        <f>IF(SUM(Data[[#This Row],[¿El agente presenta correctamente los beneficios del producto?23]:[¿El agente comunica beneficios emocionales al cliente?24]])=200%,100%,0%)</f>
        <v>1</v>
      </c>
      <c r="EG420" s="288">
        <f t="shared" si="1633"/>
        <v>1</v>
      </c>
      <c r="EH420" s="288">
        <f t="shared" si="1633"/>
        <v>1</v>
      </c>
      <c r="EI420" s="288">
        <f t="shared" si="1633"/>
        <v>1</v>
      </c>
      <c r="EJ420" s="289">
        <f t="shared" si="1634"/>
        <v>1</v>
      </c>
      <c r="EK420" s="288">
        <f t="shared" si="1635"/>
        <v>1</v>
      </c>
      <c r="EL420" s="289">
        <f>+Data[[#This Row],[¿El agente explica los términos y condiciones del servicio?28]]</f>
        <v>1</v>
      </c>
      <c r="EM420" s="288">
        <f t="shared" si="1636"/>
        <v>1</v>
      </c>
      <c r="EN420" s="289">
        <f>+Data[[#This Row],[¿El agente identifica correctamente la solicitud del cliente? 2]]</f>
        <v>1</v>
      </c>
      <c r="EO420" s="288">
        <f t="shared" si="1637"/>
        <v>1</v>
      </c>
      <c r="EP420" s="288">
        <f t="shared" si="1637"/>
        <v>1</v>
      </c>
      <c r="EQ420" s="288">
        <f t="shared" si="1637"/>
        <v>1</v>
      </c>
      <c r="ER420" s="289">
        <f t="shared" si="1638"/>
        <v>1</v>
      </c>
      <c r="ES420" s="288">
        <f t="shared" si="1639"/>
        <v>1</v>
      </c>
      <c r="ET420" s="288">
        <f t="shared" si="1639"/>
        <v>1</v>
      </c>
      <c r="EU420" s="289">
        <f t="shared" si="1640"/>
        <v>1</v>
      </c>
      <c r="EV420" s="288">
        <f t="shared" si="1641"/>
        <v>1</v>
      </c>
      <c r="EW420" s="288">
        <f t="shared" si="1641"/>
        <v>1</v>
      </c>
      <c r="EX420" s="288">
        <f t="shared" si="1642"/>
        <v>1</v>
      </c>
      <c r="EY420" s="288">
        <f t="shared" si="1642"/>
        <v>1</v>
      </c>
      <c r="EZ420" s="288">
        <f t="shared" si="1643"/>
        <v>1</v>
      </c>
      <c r="FA420" s="288">
        <f t="shared" si="1644"/>
        <v>1</v>
      </c>
      <c r="FB420" s="289">
        <f t="shared" si="1645"/>
        <v>1</v>
      </c>
      <c r="FC420" s="288">
        <f t="shared" si="1646"/>
        <v>1</v>
      </c>
      <c r="FD420" s="288">
        <f t="shared" si="1647"/>
        <v>1</v>
      </c>
      <c r="FE420" s="288">
        <f t="shared" si="1647"/>
        <v>0</v>
      </c>
      <c r="FF420" s="288">
        <f t="shared" si="1647"/>
        <v>1</v>
      </c>
      <c r="FG420" s="288">
        <f t="shared" si="1647"/>
        <v>1</v>
      </c>
      <c r="FH420" s="288">
        <f t="shared" si="1647"/>
        <v>1</v>
      </c>
      <c r="FI420" s="288">
        <f t="shared" si="1647"/>
        <v>0</v>
      </c>
      <c r="FJ420" s="288">
        <f t="shared" si="1648"/>
        <v>0</v>
      </c>
      <c r="FK420" s="288">
        <f t="shared" si="1649"/>
        <v>1</v>
      </c>
      <c r="FL420" s="288">
        <f>+Data[[#This Row],[¿El agente gestiona la oferta según la campaña vigente?48]]</f>
        <v>1</v>
      </c>
      <c r="FM420" s="288">
        <f t="shared" si="1650"/>
        <v>1</v>
      </c>
      <c r="FN420" s="288">
        <f t="shared" si="1650"/>
        <v>1</v>
      </c>
      <c r="FO420" s="288">
        <f t="shared" si="1650"/>
        <v>1</v>
      </c>
      <c r="FP420" s="288">
        <f t="shared" si="1651"/>
        <v>1</v>
      </c>
      <c r="FQ420" s="288">
        <f t="shared" si="1652"/>
        <v>1</v>
      </c>
      <c r="FR420" s="288">
        <f>+Data[[#This Row],[¿El agente registra correctamente todas las interacciones?52]]</f>
        <v>1</v>
      </c>
      <c r="FS420" s="288">
        <f t="shared" si="1653"/>
        <v>0</v>
      </c>
      <c r="FT420" s="288">
        <f t="shared" si="1654"/>
        <v>1</v>
      </c>
      <c r="FU420" s="289">
        <f>+Data[[#This Row],[¿El agente confirma la titularidad del cliente adecuadamente?53]]</f>
        <v>1</v>
      </c>
      <c r="FV420" s="242">
        <f t="shared" si="1655"/>
        <v>1</v>
      </c>
      <c r="FW420" s="242">
        <f t="shared" si="1655"/>
        <v>1</v>
      </c>
      <c r="FX420" s="289">
        <f t="shared" si="1656"/>
        <v>1</v>
      </c>
      <c r="FY420" s="242">
        <f t="shared" si="1657"/>
        <v>1</v>
      </c>
      <c r="FZ420" s="289">
        <f>+Data[[#This Row],[¿El agente evita compartir información sensible?56]]</f>
        <v>1</v>
      </c>
      <c r="GA420" s="288">
        <f t="shared" si="1658"/>
        <v>1</v>
      </c>
      <c r="GB420" s="288">
        <f t="shared" si="1659"/>
        <v>0.1</v>
      </c>
      <c r="GC420" s="288">
        <f t="shared" si="1660"/>
        <v>0.3</v>
      </c>
      <c r="GD420" s="290">
        <f t="shared" si="1661"/>
        <v>0</v>
      </c>
      <c r="GE420" s="290">
        <f t="shared" si="1662"/>
        <v>0.3</v>
      </c>
      <c r="GF420" s="288">
        <f t="shared" si="1663"/>
        <v>0.7</v>
      </c>
      <c r="GG420" s="287">
        <f>1</f>
        <v>1</v>
      </c>
      <c r="GH420" s="287">
        <f t="shared" si="1664"/>
        <v>1</v>
      </c>
      <c r="GI420" s="287" t="str">
        <f t="shared" si="1665"/>
        <v/>
      </c>
      <c r="GJ420" s="287" t="str">
        <f t="shared" si="1665"/>
        <v/>
      </c>
      <c r="GK420" s="287" t="str">
        <f t="shared" si="1665"/>
        <v/>
      </c>
      <c r="GL420" s="291"/>
      <c r="GM420" s="291"/>
      <c r="GN420" s="287" t="str">
        <f t="shared" si="1666"/>
        <v/>
      </c>
      <c r="GO420" s="287" t="str">
        <f t="shared" si="1666"/>
        <v/>
      </c>
      <c r="GP420" s="287" t="str">
        <f t="shared" si="1666"/>
        <v/>
      </c>
      <c r="GQ420" s="287" t="str">
        <f t="shared" si="1666"/>
        <v/>
      </c>
      <c r="GR420" s="287" t="str">
        <f t="shared" si="1666"/>
        <v/>
      </c>
      <c r="GS420" s="287" t="str">
        <f t="shared" si="1666"/>
        <v/>
      </c>
      <c r="GT420" s="287" t="str">
        <f t="shared" si="1666"/>
        <v/>
      </c>
      <c r="GU420" s="287" t="e">
        <f>IF(#REF!="No",#REF!,"")</f>
        <v>#REF!</v>
      </c>
      <c r="GV420" s="287" t="str">
        <f t="shared" si="1667"/>
        <v/>
      </c>
      <c r="GW420" s="287" t="str">
        <f t="shared" si="1667"/>
        <v/>
      </c>
      <c r="GX420" s="287" t="str">
        <f t="shared" si="1667"/>
        <v/>
      </c>
      <c r="GY420" s="287" t="str">
        <f t="shared" si="1667"/>
        <v/>
      </c>
      <c r="GZ420" s="287" t="str">
        <f t="shared" si="1667"/>
        <v/>
      </c>
      <c r="HA420" s="287" t="str">
        <f t="shared" si="1667"/>
        <v/>
      </c>
      <c r="HB420" s="287" t="str">
        <f t="shared" si="1667"/>
        <v/>
      </c>
      <c r="HC420" s="287" t="str">
        <f t="shared" si="1667"/>
        <v/>
      </c>
      <c r="HD420" s="287" t="str">
        <f t="shared" si="1667"/>
        <v/>
      </c>
      <c r="HE420" s="287" t="str">
        <f t="shared" si="1667"/>
        <v/>
      </c>
      <c r="HF420" s="287" t="str">
        <f t="shared" si="1668"/>
        <v/>
      </c>
      <c r="HG420" s="287" t="str">
        <f t="shared" si="1668"/>
        <v/>
      </c>
      <c r="HH420" s="287" t="str">
        <f t="shared" si="1668"/>
        <v/>
      </c>
      <c r="HI420" s="287" t="str">
        <f t="shared" si="1668"/>
        <v/>
      </c>
      <c r="HJ420" s="287" t="str">
        <f t="shared" si="1668"/>
        <v/>
      </c>
      <c r="HK420" s="287" t="str">
        <f t="shared" si="1668"/>
        <v/>
      </c>
      <c r="HL420" s="287" t="str">
        <f t="shared" si="1668"/>
        <v/>
      </c>
      <c r="HM420" s="287" t="str">
        <f t="shared" si="1668"/>
        <v/>
      </c>
      <c r="HN420" s="287" t="str">
        <f t="shared" si="1668"/>
        <v/>
      </c>
      <c r="HO420" s="287" t="str">
        <f t="shared" si="1668"/>
        <v/>
      </c>
      <c r="HP420" s="287" t="str">
        <f t="shared" si="1669"/>
        <v/>
      </c>
      <c r="HQ420" s="287" t="e">
        <f>IF(#REF!="No",#REF!,"")</f>
        <v>#REF!</v>
      </c>
      <c r="HR420" s="287" t="e">
        <f>IF(#REF!="No",#REF!,"")</f>
        <v>#REF!</v>
      </c>
      <c r="HS420" s="285" t="str">
        <f t="shared" si="1670"/>
        <v/>
      </c>
      <c r="HT420" s="285" t="str">
        <f t="shared" si="1670"/>
        <v xml:space="preserve">¿El agente realiza venta cruzada cuando corresponde? </v>
      </c>
      <c r="HU420" s="285" t="str">
        <f t="shared" si="1670"/>
        <v/>
      </c>
      <c r="HV420" s="285" t="str">
        <f t="shared" si="1670"/>
        <v/>
      </c>
      <c r="HW420" s="285" t="str">
        <f t="shared" si="1670"/>
        <v/>
      </c>
      <c r="HX420" s="285" t="str">
        <f t="shared" si="1670"/>
        <v xml:space="preserve">¿El agente maneja correctamente las objeciones del cliente? </v>
      </c>
      <c r="HY420" s="285" t="str">
        <f t="shared" si="1670"/>
        <v/>
      </c>
      <c r="HZ420" s="285" t="str">
        <f t="shared" si="1670"/>
        <v/>
      </c>
      <c r="IA420" s="285" t="str">
        <f t="shared" si="1670"/>
        <v/>
      </c>
      <c r="IB420" s="285" t="str">
        <f t="shared" si="1670"/>
        <v/>
      </c>
      <c r="IC420" s="285" t="str">
        <f t="shared" si="1670"/>
        <v/>
      </c>
      <c r="ID420" s="285" t="str">
        <f t="shared" si="1670"/>
        <v/>
      </c>
      <c r="IE420" s="285" t="str">
        <f t="shared" si="1670"/>
        <v/>
      </c>
      <c r="IF420" s="285" t="str">
        <f t="shared" si="1670"/>
        <v/>
      </c>
      <c r="IG420" s="285" t="str">
        <f t="shared" si="1670"/>
        <v/>
      </c>
      <c r="IH420" s="292" t="str">
        <f>A420&amp;" "&amp;F420&amp;" "&amp;Data[[#This Row],[mes]]</f>
        <v>Genesis Nicole Caicedo Moreno Outbound jul-26</v>
      </c>
      <c r="II420" s="292">
        <f t="shared" si="1610"/>
        <v>1</v>
      </c>
      <c r="IJ420" s="292">
        <f t="shared" si="1671"/>
        <v>1</v>
      </c>
      <c r="IK420" s="293">
        <f>IF(Data[[#This Row],[Muestra Critica]]&gt;0,Data[[#This Row],[Muestra Critica]],"")</f>
        <v>1</v>
      </c>
      <c r="IL420" s="292">
        <f>IF(IK420="","",COUNTIF($IK$3:$IK836,IK420))</f>
        <v>397</v>
      </c>
      <c r="IM420" s="293">
        <f t="shared" si="1672"/>
        <v>0</v>
      </c>
      <c r="IN420" s="287" t="str">
        <f t="shared" si="1673"/>
        <v>jul-26</v>
      </c>
      <c r="IO420" s="293"/>
      <c r="IP420" s="293"/>
      <c r="IQ420" s="293"/>
      <c r="IR420" s="293"/>
      <c r="IS420" s="292" t="str">
        <f ca="1">IFERROR(_xlfn.XLOOKUP(A:A,HC!B:B,HC!E:E,,0),0)</f>
        <v>31 a 60 dias</v>
      </c>
    </row>
    <row r="421" spans="1:253">
      <c r="A421" s="78"/>
      <c r="B421" s="78"/>
      <c r="C421" s="78"/>
      <c r="D421" s="78"/>
      <c r="E421" s="78"/>
      <c r="F421" s="78"/>
      <c r="G421" s="78"/>
      <c r="H421" s="78"/>
      <c r="I421" s="66"/>
      <c r="J421" s="78"/>
      <c r="K421" s="78"/>
      <c r="L421" s="78"/>
      <c r="M421" s="78"/>
      <c r="N421" s="78"/>
      <c r="O421" s="78"/>
      <c r="P421" s="78"/>
      <c r="Q421" s="78"/>
      <c r="R421" s="78"/>
      <c r="S421" s="78"/>
      <c r="T421" s="78"/>
      <c r="U421" s="78"/>
      <c r="V421" s="78"/>
      <c r="W421" s="78"/>
      <c r="X421" s="78"/>
    </row>
    <row r="422" spans="1:253">
      <c r="A422" s="78"/>
      <c r="B422" s="78"/>
      <c r="C422" s="78"/>
      <c r="D422" s="78"/>
      <c r="E422" s="78"/>
      <c r="F422" s="78"/>
      <c r="G422" s="78"/>
      <c r="H422" s="78"/>
      <c r="I422" s="66"/>
      <c r="J422" s="78"/>
      <c r="K422" s="78"/>
      <c r="L422" s="78"/>
      <c r="M422" s="78"/>
      <c r="N422" s="78"/>
      <c r="O422" s="78"/>
      <c r="P422" s="78"/>
      <c r="Q422" s="78"/>
      <c r="R422" s="78"/>
      <c r="S422" s="78"/>
      <c r="T422" s="78"/>
      <c r="U422" s="78"/>
      <c r="V422" s="78"/>
      <c r="W422" s="78"/>
      <c r="X422" s="78"/>
    </row>
    <row r="423" spans="1:253">
      <c r="A423" s="78"/>
      <c r="B423" s="78"/>
      <c r="C423" s="78"/>
      <c r="D423" s="78"/>
      <c r="E423" s="78"/>
      <c r="F423" s="78"/>
      <c r="G423" s="78"/>
      <c r="H423" s="78"/>
      <c r="I423" s="66"/>
      <c r="J423" s="78"/>
      <c r="K423" s="78"/>
      <c r="L423" s="78"/>
      <c r="M423" s="78"/>
      <c r="N423" s="78"/>
      <c r="O423" s="78"/>
      <c r="P423" s="78"/>
      <c r="Q423" s="78"/>
      <c r="R423" s="78"/>
      <c r="S423" s="78"/>
      <c r="T423" s="78"/>
      <c r="U423" s="78"/>
      <c r="V423" s="78"/>
      <c r="W423" s="78"/>
      <c r="X423" s="78"/>
    </row>
    <row r="424" spans="1:253">
      <c r="A424" s="78"/>
      <c r="B424" s="78"/>
      <c r="C424" s="78"/>
      <c r="D424" s="78"/>
      <c r="E424" s="78"/>
      <c r="F424" s="78"/>
      <c r="G424" s="78"/>
      <c r="H424" s="78"/>
      <c r="I424" s="66"/>
      <c r="J424" s="78"/>
      <c r="K424" s="78"/>
      <c r="L424" s="78"/>
      <c r="M424" s="78"/>
      <c r="N424" s="78"/>
      <c r="O424" s="78"/>
      <c r="P424" s="78"/>
      <c r="Q424" s="78"/>
      <c r="R424" s="78"/>
      <c r="S424" s="78"/>
      <c r="T424" s="78"/>
      <c r="U424" s="78"/>
      <c r="V424" s="78"/>
      <c r="W424" s="78"/>
      <c r="X424" s="78"/>
    </row>
    <row r="425" spans="1:253">
      <c r="A425" s="78"/>
      <c r="B425" s="78"/>
      <c r="C425" s="78"/>
      <c r="D425" s="78"/>
      <c r="E425" s="78"/>
      <c r="F425" s="78"/>
      <c r="G425" s="78"/>
      <c r="H425" s="78"/>
      <c r="I425" s="66"/>
      <c r="J425" s="78"/>
      <c r="K425" s="78"/>
      <c r="L425" s="78"/>
      <c r="M425" s="78"/>
      <c r="N425" s="78"/>
      <c r="O425" s="78"/>
      <c r="P425" s="78"/>
      <c r="Q425" s="78"/>
      <c r="R425" s="78"/>
      <c r="S425" s="78"/>
      <c r="T425" s="78"/>
      <c r="U425" s="78"/>
      <c r="V425" s="78"/>
      <c r="W425" s="78"/>
      <c r="X425" s="78"/>
    </row>
    <row r="426" spans="1:253">
      <c r="A426" s="78"/>
      <c r="B426" s="78"/>
      <c r="C426" s="78"/>
      <c r="D426" s="78"/>
      <c r="E426" s="78"/>
      <c r="F426" s="78"/>
      <c r="G426" s="78"/>
      <c r="H426" s="78"/>
      <c r="I426" s="66"/>
      <c r="J426" s="78"/>
      <c r="K426" s="78"/>
      <c r="L426" s="78"/>
      <c r="M426" s="78"/>
      <c r="N426" s="78"/>
      <c r="O426" s="78"/>
      <c r="P426" s="78"/>
      <c r="Q426" s="78"/>
      <c r="R426" s="78"/>
      <c r="S426" s="78"/>
      <c r="T426" s="78"/>
      <c r="U426" s="78"/>
      <c r="V426" s="78"/>
      <c r="W426" s="78"/>
      <c r="X426" s="78"/>
    </row>
    <row r="427" spans="1:253">
      <c r="A427" s="78"/>
      <c r="B427" s="78"/>
      <c r="C427" s="78"/>
      <c r="D427" s="78"/>
      <c r="E427" s="78"/>
      <c r="F427" s="78"/>
      <c r="G427" s="78"/>
      <c r="H427" s="78"/>
      <c r="I427" s="66"/>
      <c r="J427" s="78"/>
      <c r="K427" s="78"/>
      <c r="L427" s="78"/>
      <c r="M427" s="78"/>
      <c r="N427" s="78"/>
      <c r="O427" s="78"/>
      <c r="P427" s="78"/>
      <c r="Q427" s="78"/>
      <c r="R427" s="78"/>
      <c r="S427" s="78"/>
      <c r="T427" s="78"/>
      <c r="U427" s="78"/>
      <c r="V427" s="78"/>
      <c r="W427" s="78"/>
      <c r="X427" s="78"/>
    </row>
    <row r="428" spans="1:253">
      <c r="A428" s="78"/>
      <c r="B428" s="78"/>
      <c r="C428" s="78"/>
      <c r="D428" s="78"/>
      <c r="E428" s="78"/>
      <c r="F428" s="78"/>
      <c r="G428" s="78"/>
      <c r="H428" s="78"/>
      <c r="I428" s="66"/>
      <c r="J428" s="78"/>
      <c r="K428" s="78"/>
      <c r="L428" s="78"/>
      <c r="M428" s="78"/>
      <c r="N428" s="78"/>
      <c r="O428" s="78"/>
      <c r="P428" s="78"/>
      <c r="Q428" s="78"/>
      <c r="R428" s="78"/>
      <c r="S428" s="78"/>
      <c r="T428" s="78"/>
      <c r="U428" s="78"/>
      <c r="V428" s="78"/>
      <c r="W428" s="78"/>
      <c r="X428" s="78"/>
    </row>
    <row r="429" spans="1:253">
      <c r="A429" s="78"/>
      <c r="B429" s="78"/>
      <c r="C429" s="78"/>
      <c r="D429" s="78"/>
      <c r="E429" s="78"/>
      <c r="F429" s="78"/>
      <c r="G429" s="78"/>
      <c r="H429" s="78"/>
      <c r="I429" s="66"/>
      <c r="J429" s="78"/>
      <c r="K429" s="78"/>
      <c r="L429" s="78"/>
      <c r="M429" s="78"/>
      <c r="N429" s="78"/>
      <c r="O429" s="78"/>
      <c r="P429" s="78"/>
      <c r="Q429" s="78"/>
      <c r="R429" s="78"/>
      <c r="S429" s="78"/>
      <c r="T429" s="78"/>
      <c r="U429" s="78"/>
      <c r="V429" s="78"/>
      <c r="W429" s="78"/>
      <c r="X429" s="78"/>
    </row>
    <row r="430" spans="1:253">
      <c r="A430" s="78"/>
      <c r="B430" s="78"/>
      <c r="C430" s="78"/>
      <c r="D430" s="78"/>
      <c r="E430" s="78"/>
      <c r="F430" s="78"/>
      <c r="G430" s="78"/>
      <c r="H430" s="78"/>
      <c r="I430" s="66"/>
      <c r="J430" s="78"/>
      <c r="K430" s="78"/>
      <c r="L430" s="78"/>
      <c r="M430" s="78"/>
      <c r="N430" s="78"/>
      <c r="O430" s="78"/>
      <c r="P430" s="78"/>
      <c r="Q430" s="78"/>
      <c r="R430" s="78"/>
      <c r="S430" s="78"/>
      <c r="T430" s="78"/>
      <c r="U430" s="78"/>
      <c r="V430" s="78"/>
      <c r="W430" s="78"/>
      <c r="X430" s="78"/>
    </row>
    <row r="431" spans="1:253">
      <c r="A431" s="78"/>
      <c r="B431" s="78"/>
      <c r="C431" s="78"/>
      <c r="D431" s="78"/>
      <c r="E431" s="78"/>
      <c r="F431" s="78"/>
      <c r="G431" s="78"/>
      <c r="H431" s="78"/>
      <c r="I431" s="66"/>
      <c r="J431" s="78"/>
      <c r="K431" s="78"/>
      <c r="L431" s="78"/>
      <c r="M431" s="78"/>
      <c r="N431" s="78"/>
      <c r="O431" s="78"/>
      <c r="P431" s="78"/>
      <c r="Q431" s="78"/>
      <c r="R431" s="78"/>
      <c r="S431" s="78"/>
      <c r="T431" s="78"/>
      <c r="U431" s="78"/>
      <c r="V431" s="78"/>
      <c r="W431" s="78"/>
      <c r="X431" s="78"/>
    </row>
    <row r="432" spans="1:253">
      <c r="A432" s="78"/>
      <c r="B432" s="78"/>
      <c r="C432" s="78"/>
      <c r="D432" s="78"/>
      <c r="E432" s="78"/>
      <c r="F432" s="78"/>
      <c r="G432" s="78"/>
      <c r="H432" s="78"/>
      <c r="I432" s="66"/>
      <c r="J432" s="78"/>
      <c r="K432" s="78"/>
      <c r="L432" s="78"/>
      <c r="M432" s="78"/>
      <c r="N432" s="78"/>
      <c r="O432" s="78"/>
      <c r="P432" s="78"/>
      <c r="Q432" s="78"/>
      <c r="R432" s="78"/>
      <c r="S432" s="78"/>
      <c r="T432" s="78"/>
      <c r="U432" s="78"/>
      <c r="V432" s="78"/>
      <c r="W432" s="78"/>
      <c r="X432" s="78"/>
    </row>
    <row r="433" spans="1:24">
      <c r="A433" s="78"/>
      <c r="B433" s="78"/>
      <c r="C433" s="78"/>
      <c r="D433" s="78"/>
      <c r="E433" s="78"/>
      <c r="F433" s="78"/>
      <c r="G433" s="78"/>
      <c r="H433" s="78"/>
      <c r="I433" s="66"/>
      <c r="J433" s="78"/>
      <c r="K433" s="78"/>
      <c r="L433" s="78"/>
      <c r="M433" s="78"/>
      <c r="N433" s="78"/>
      <c r="O433" s="78"/>
      <c r="P433" s="78"/>
      <c r="Q433" s="78"/>
      <c r="R433" s="78"/>
      <c r="S433" s="78"/>
      <c r="T433" s="78"/>
      <c r="U433" s="78"/>
      <c r="V433" s="78"/>
      <c r="W433" s="78"/>
      <c r="X433" s="78"/>
    </row>
    <row r="434" spans="1:24">
      <c r="A434" s="78"/>
      <c r="B434" s="78"/>
      <c r="C434" s="78"/>
      <c r="D434" s="78"/>
      <c r="E434" s="78"/>
      <c r="F434" s="78"/>
      <c r="G434" s="78"/>
      <c r="H434" s="78"/>
      <c r="I434" s="66"/>
      <c r="J434" s="78"/>
      <c r="K434" s="78"/>
      <c r="L434" s="78"/>
      <c r="M434" s="78"/>
      <c r="N434" s="78"/>
      <c r="O434" s="78"/>
      <c r="P434" s="78"/>
      <c r="Q434" s="78"/>
      <c r="R434" s="78"/>
      <c r="S434" s="78"/>
      <c r="T434" s="78"/>
      <c r="U434" s="78"/>
      <c r="V434" s="78"/>
      <c r="W434" s="78"/>
      <c r="X434" s="78"/>
    </row>
    <row r="435" spans="1:24">
      <c r="A435" s="78"/>
      <c r="B435" s="78"/>
      <c r="C435" s="78"/>
      <c r="D435" s="78"/>
      <c r="E435" s="78"/>
      <c r="F435" s="78"/>
      <c r="G435" s="78"/>
      <c r="H435" s="78"/>
      <c r="I435" s="66"/>
      <c r="J435" s="78"/>
      <c r="K435" s="78"/>
      <c r="L435" s="78"/>
      <c r="M435" s="78"/>
      <c r="N435" s="78"/>
      <c r="O435" s="78"/>
      <c r="P435" s="78"/>
      <c r="Q435" s="78"/>
      <c r="R435" s="78"/>
      <c r="S435" s="78"/>
      <c r="T435" s="78"/>
      <c r="U435" s="78"/>
      <c r="V435" s="78"/>
      <c r="W435" s="78"/>
      <c r="X435" s="78"/>
    </row>
    <row r="436" spans="1:24">
      <c r="A436" s="78"/>
      <c r="B436" s="78"/>
      <c r="C436" s="78"/>
      <c r="D436" s="78"/>
      <c r="E436" s="78"/>
      <c r="F436" s="78"/>
      <c r="G436" s="78"/>
      <c r="H436" s="78"/>
      <c r="I436" s="66"/>
      <c r="J436" s="78"/>
      <c r="K436" s="78"/>
      <c r="L436" s="78"/>
      <c r="M436" s="78"/>
      <c r="N436" s="78"/>
      <c r="O436" s="78"/>
      <c r="P436" s="78"/>
      <c r="Q436" s="78"/>
      <c r="R436" s="78"/>
      <c r="S436" s="78"/>
      <c r="T436" s="78"/>
      <c r="U436" s="78"/>
      <c r="V436" s="78"/>
      <c r="W436" s="78"/>
      <c r="X436" s="78"/>
    </row>
    <row r="437" spans="1:24">
      <c r="A437" s="78"/>
      <c r="B437" s="78"/>
      <c r="C437" s="78"/>
      <c r="D437" s="78"/>
      <c r="E437" s="78"/>
      <c r="F437" s="78"/>
      <c r="G437" s="78"/>
      <c r="H437" s="78"/>
      <c r="I437" s="66"/>
      <c r="J437" s="78"/>
      <c r="K437" s="78"/>
      <c r="L437" s="78"/>
      <c r="M437" s="78"/>
      <c r="N437" s="78"/>
      <c r="O437" s="78"/>
      <c r="P437" s="78"/>
      <c r="Q437" s="78"/>
      <c r="R437" s="78"/>
      <c r="S437" s="78"/>
      <c r="T437" s="78"/>
      <c r="U437" s="78"/>
      <c r="V437" s="78"/>
      <c r="W437" s="78"/>
      <c r="X437" s="78"/>
    </row>
    <row r="438" spans="1:24">
      <c r="A438" s="78"/>
      <c r="B438" s="78"/>
      <c r="C438" s="78"/>
      <c r="D438" s="78"/>
      <c r="E438" s="78"/>
      <c r="F438" s="78"/>
      <c r="G438" s="78"/>
      <c r="H438" s="78"/>
      <c r="I438" s="66"/>
      <c r="J438" s="78"/>
      <c r="K438" s="78"/>
      <c r="L438" s="78"/>
      <c r="M438" s="78"/>
      <c r="N438" s="78"/>
      <c r="O438" s="78"/>
      <c r="P438" s="78"/>
      <c r="Q438" s="78"/>
      <c r="R438" s="78"/>
      <c r="S438" s="78"/>
      <c r="T438" s="78"/>
      <c r="U438" s="78"/>
      <c r="V438" s="78"/>
      <c r="W438" s="78"/>
      <c r="X438" s="78"/>
    </row>
    <row r="439" spans="1:24">
      <c r="A439" s="78"/>
      <c r="B439" s="78"/>
      <c r="C439" s="78"/>
      <c r="D439" s="78"/>
      <c r="E439" s="78"/>
      <c r="F439" s="78"/>
      <c r="G439" s="78"/>
      <c r="H439" s="78"/>
      <c r="I439" s="66"/>
      <c r="J439" s="78"/>
      <c r="K439" s="78"/>
      <c r="L439" s="78"/>
      <c r="M439" s="78"/>
      <c r="N439" s="78"/>
      <c r="O439" s="78"/>
      <c r="P439" s="78"/>
      <c r="Q439" s="78"/>
      <c r="R439" s="78"/>
      <c r="S439" s="78"/>
      <c r="T439" s="78"/>
      <c r="U439" s="78"/>
      <c r="V439" s="78"/>
      <c r="W439" s="78"/>
      <c r="X439" s="78"/>
    </row>
    <row r="440" spans="1:24">
      <c r="A440" s="78"/>
      <c r="B440" s="78"/>
      <c r="C440" s="78"/>
      <c r="D440" s="78"/>
      <c r="E440" s="78"/>
      <c r="F440" s="78"/>
      <c r="G440" s="78"/>
      <c r="H440" s="78"/>
      <c r="I440" s="66"/>
      <c r="J440" s="78"/>
      <c r="K440" s="78"/>
      <c r="L440" s="78"/>
      <c r="M440" s="78"/>
      <c r="N440" s="78"/>
      <c r="O440" s="78"/>
      <c r="P440" s="78"/>
      <c r="Q440" s="78"/>
      <c r="R440" s="78"/>
      <c r="S440" s="78"/>
      <c r="T440" s="78"/>
      <c r="U440" s="78"/>
      <c r="V440" s="78"/>
      <c r="W440" s="78"/>
      <c r="X440" s="78"/>
    </row>
    <row r="441" spans="1:24">
      <c r="A441" s="78"/>
      <c r="B441" s="78"/>
      <c r="C441" s="78"/>
      <c r="D441" s="78"/>
      <c r="E441" s="78"/>
      <c r="F441" s="78"/>
      <c r="G441" s="78"/>
      <c r="H441" s="78"/>
      <c r="I441" s="66"/>
      <c r="J441" s="78"/>
      <c r="K441" s="78"/>
      <c r="L441" s="78"/>
      <c r="M441" s="78"/>
      <c r="N441" s="78"/>
      <c r="O441" s="78"/>
      <c r="P441" s="78"/>
      <c r="Q441" s="78"/>
      <c r="R441" s="78"/>
      <c r="S441" s="78"/>
      <c r="T441" s="78"/>
      <c r="U441" s="78"/>
      <c r="V441" s="78"/>
      <c r="W441" s="78"/>
      <c r="X441" s="78"/>
    </row>
    <row r="442" spans="1:24">
      <c r="A442" s="78"/>
      <c r="B442" s="78"/>
      <c r="C442" s="78"/>
      <c r="D442" s="78"/>
      <c r="E442" s="78"/>
      <c r="F442" s="78"/>
      <c r="G442" s="78"/>
      <c r="H442" s="78"/>
      <c r="I442" s="66"/>
      <c r="J442" s="78"/>
      <c r="K442" s="78"/>
      <c r="L442" s="78"/>
      <c r="M442" s="78"/>
      <c r="N442" s="78"/>
      <c r="O442" s="78"/>
      <c r="P442" s="78"/>
      <c r="Q442" s="78"/>
      <c r="R442" s="78"/>
      <c r="S442" s="78"/>
      <c r="T442" s="78"/>
      <c r="U442" s="78"/>
      <c r="V442" s="78"/>
      <c r="W442" s="78"/>
      <c r="X442" s="78"/>
    </row>
    <row r="443" spans="1:24">
      <c r="A443" s="78"/>
      <c r="B443" s="78"/>
      <c r="C443" s="78"/>
      <c r="D443" s="78"/>
      <c r="E443" s="78"/>
      <c r="F443" s="78"/>
      <c r="G443" s="78"/>
      <c r="H443" s="78"/>
      <c r="I443" s="66"/>
      <c r="J443" s="78"/>
      <c r="K443" s="78"/>
      <c r="L443" s="78"/>
      <c r="M443" s="78"/>
      <c r="N443" s="78"/>
      <c r="O443" s="78"/>
      <c r="P443" s="78"/>
      <c r="Q443" s="78"/>
      <c r="R443" s="78"/>
      <c r="S443" s="78"/>
      <c r="T443" s="78"/>
      <c r="U443" s="78"/>
      <c r="V443" s="78"/>
      <c r="W443" s="78"/>
      <c r="X443" s="78"/>
    </row>
    <row r="444" spans="1:24">
      <c r="A444" s="78"/>
      <c r="B444" s="78"/>
      <c r="C444" s="78"/>
      <c r="D444" s="78"/>
      <c r="E444" s="78"/>
      <c r="F444" s="78"/>
      <c r="G444" s="78"/>
      <c r="H444" s="78"/>
      <c r="I444" s="66"/>
      <c r="J444" s="78"/>
      <c r="K444" s="78"/>
      <c r="L444" s="78"/>
      <c r="M444" s="78"/>
      <c r="N444" s="78"/>
      <c r="O444" s="78"/>
      <c r="P444" s="78"/>
      <c r="Q444" s="78"/>
      <c r="R444" s="78"/>
      <c r="S444" s="78"/>
      <c r="T444" s="78"/>
      <c r="U444" s="78"/>
      <c r="V444" s="78"/>
      <c r="W444" s="78"/>
      <c r="X444" s="78"/>
    </row>
    <row r="445" spans="1:24">
      <c r="A445" s="78"/>
      <c r="B445" s="78"/>
      <c r="C445" s="78"/>
      <c r="D445" s="78"/>
      <c r="E445" s="78"/>
      <c r="F445" s="78"/>
      <c r="G445" s="78"/>
      <c r="H445" s="78"/>
      <c r="I445" s="66"/>
      <c r="J445" s="78"/>
      <c r="K445" s="78"/>
      <c r="L445" s="78"/>
      <c r="M445" s="78"/>
      <c r="N445" s="78"/>
      <c r="O445" s="78"/>
      <c r="P445" s="78"/>
      <c r="Q445" s="78"/>
      <c r="R445" s="78"/>
      <c r="S445" s="78"/>
      <c r="T445" s="78"/>
      <c r="U445" s="78"/>
      <c r="V445" s="78"/>
      <c r="W445" s="78"/>
      <c r="X445" s="78"/>
    </row>
    <row r="446" spans="1:24">
      <c r="A446" s="78"/>
      <c r="B446" s="78"/>
      <c r="C446" s="78"/>
      <c r="D446" s="78"/>
      <c r="E446" s="78"/>
      <c r="F446" s="78"/>
      <c r="G446" s="78"/>
      <c r="H446" s="78"/>
      <c r="I446" s="66"/>
      <c r="J446" s="78"/>
      <c r="K446" s="78"/>
      <c r="L446" s="78"/>
      <c r="M446" s="78"/>
      <c r="N446" s="78"/>
      <c r="O446" s="78"/>
      <c r="P446" s="78"/>
      <c r="Q446" s="78"/>
      <c r="R446" s="78"/>
      <c r="S446" s="78"/>
      <c r="T446" s="78"/>
      <c r="U446" s="78"/>
      <c r="V446" s="78"/>
      <c r="W446" s="78"/>
      <c r="X446" s="78"/>
    </row>
    <row r="447" spans="1:24">
      <c r="A447" s="78"/>
      <c r="B447" s="78"/>
      <c r="C447" s="78"/>
      <c r="D447" s="78"/>
      <c r="E447" s="78"/>
      <c r="F447" s="78"/>
      <c r="G447" s="78"/>
      <c r="H447" s="78"/>
      <c r="I447" s="66"/>
      <c r="J447" s="78"/>
      <c r="K447" s="78"/>
      <c r="L447" s="78"/>
      <c r="M447" s="78"/>
      <c r="N447" s="78"/>
      <c r="O447" s="78"/>
      <c r="P447" s="78"/>
      <c r="Q447" s="78"/>
      <c r="R447" s="78"/>
      <c r="S447" s="78"/>
      <c r="T447" s="78"/>
      <c r="U447" s="78"/>
      <c r="V447" s="78"/>
      <c r="W447" s="78"/>
      <c r="X447" s="78"/>
    </row>
    <row r="448" spans="1:24">
      <c r="A448" s="78"/>
      <c r="B448" s="78"/>
      <c r="C448" s="78"/>
      <c r="D448" s="78"/>
      <c r="E448" s="78"/>
      <c r="F448" s="78"/>
      <c r="G448" s="78"/>
      <c r="H448" s="78"/>
      <c r="I448" s="66"/>
      <c r="J448" s="78"/>
      <c r="K448" s="78"/>
      <c r="L448" s="78"/>
      <c r="M448" s="78"/>
      <c r="N448" s="78"/>
      <c r="O448" s="78"/>
      <c r="P448" s="78"/>
      <c r="Q448" s="78"/>
      <c r="R448" s="78"/>
      <c r="S448" s="78"/>
      <c r="T448" s="78"/>
      <c r="U448" s="78"/>
      <c r="V448" s="78"/>
      <c r="W448" s="78"/>
      <c r="X448" s="78"/>
    </row>
    <row r="449" spans="1:24">
      <c r="A449" s="78"/>
      <c r="B449" s="78"/>
      <c r="C449" s="78"/>
      <c r="D449" s="78"/>
      <c r="E449" s="78"/>
      <c r="F449" s="78"/>
      <c r="G449" s="78"/>
      <c r="H449" s="78"/>
      <c r="I449" s="66"/>
      <c r="J449" s="78"/>
      <c r="K449" s="78"/>
      <c r="L449" s="78"/>
      <c r="M449" s="78"/>
      <c r="N449" s="78"/>
      <c r="O449" s="78"/>
      <c r="P449" s="78"/>
      <c r="Q449" s="78"/>
      <c r="R449" s="78"/>
      <c r="S449" s="78"/>
      <c r="T449" s="78"/>
      <c r="U449" s="78"/>
      <c r="V449" s="78"/>
      <c r="W449" s="78"/>
      <c r="X449" s="78"/>
    </row>
    <row r="450" spans="1:24">
      <c r="A450" s="78"/>
      <c r="B450" s="78"/>
      <c r="C450" s="78"/>
      <c r="D450" s="78"/>
      <c r="E450" s="78"/>
      <c r="F450" s="78"/>
      <c r="G450" s="78"/>
      <c r="H450" s="78"/>
      <c r="I450" s="66"/>
      <c r="J450" s="78"/>
      <c r="K450" s="78"/>
      <c r="L450" s="78"/>
      <c r="M450" s="78"/>
      <c r="N450" s="78"/>
      <c r="O450" s="78"/>
      <c r="P450" s="78"/>
      <c r="Q450" s="78"/>
      <c r="R450" s="78"/>
      <c r="S450" s="78"/>
      <c r="T450" s="78"/>
      <c r="U450" s="78"/>
      <c r="V450" s="78"/>
      <c r="W450" s="78"/>
      <c r="X450" s="78"/>
    </row>
    <row r="451" spans="1:24">
      <c r="A451" s="78"/>
      <c r="B451" s="78"/>
      <c r="C451" s="78"/>
      <c r="D451" s="78"/>
      <c r="E451" s="78"/>
      <c r="F451" s="78"/>
      <c r="G451" s="78"/>
      <c r="H451" s="78"/>
      <c r="I451" s="66"/>
      <c r="J451" s="78"/>
      <c r="K451" s="78"/>
      <c r="L451" s="78"/>
      <c r="M451" s="78"/>
      <c r="N451" s="78"/>
      <c r="O451" s="78"/>
      <c r="P451" s="78"/>
      <c r="Q451" s="78"/>
      <c r="R451" s="78"/>
      <c r="S451" s="78"/>
      <c r="T451" s="78"/>
      <c r="U451" s="78"/>
      <c r="V451" s="78"/>
      <c r="W451" s="78"/>
      <c r="X451" s="78"/>
    </row>
    <row r="452" spans="1:24">
      <c r="A452" s="78"/>
      <c r="B452" s="78"/>
      <c r="C452" s="78"/>
      <c r="D452" s="78"/>
      <c r="E452" s="78"/>
      <c r="F452" s="78"/>
      <c r="G452" s="78"/>
      <c r="H452" s="78"/>
      <c r="I452" s="66"/>
      <c r="J452" s="78"/>
      <c r="K452" s="78"/>
      <c r="L452" s="78"/>
      <c r="M452" s="78"/>
      <c r="N452" s="78"/>
      <c r="O452" s="78"/>
      <c r="P452" s="78"/>
      <c r="Q452" s="78"/>
      <c r="R452" s="78"/>
      <c r="S452" s="78"/>
      <c r="T452" s="78"/>
      <c r="U452" s="78"/>
      <c r="V452" s="78"/>
      <c r="W452" s="78"/>
      <c r="X452" s="78"/>
    </row>
    <row r="453" spans="1:24">
      <c r="A453" s="78"/>
      <c r="B453" s="78"/>
      <c r="C453" s="78"/>
      <c r="D453" s="78"/>
      <c r="E453" s="78"/>
      <c r="F453" s="78"/>
      <c r="G453" s="78"/>
      <c r="H453" s="78"/>
      <c r="I453" s="66"/>
      <c r="J453" s="78"/>
      <c r="K453" s="78"/>
      <c r="L453" s="78"/>
      <c r="M453" s="78"/>
      <c r="N453" s="78"/>
      <c r="O453" s="78"/>
      <c r="P453" s="78"/>
      <c r="Q453" s="78"/>
      <c r="R453" s="78"/>
      <c r="S453" s="78"/>
      <c r="T453" s="78"/>
      <c r="U453" s="78"/>
      <c r="V453" s="78"/>
      <c r="W453" s="78"/>
      <c r="X453" s="78"/>
    </row>
    <row r="454" spans="1:24">
      <c r="A454" s="78"/>
      <c r="B454" s="78"/>
      <c r="C454" s="78"/>
      <c r="D454" s="78"/>
      <c r="E454" s="78"/>
      <c r="F454" s="78"/>
      <c r="G454" s="78"/>
      <c r="H454" s="78"/>
      <c r="I454" s="66"/>
      <c r="J454" s="78"/>
      <c r="K454" s="78"/>
      <c r="L454" s="78"/>
      <c r="M454" s="78"/>
      <c r="N454" s="78"/>
      <c r="O454" s="78"/>
      <c r="P454" s="78"/>
      <c r="Q454" s="78"/>
      <c r="R454" s="78"/>
      <c r="S454" s="78"/>
      <c r="T454" s="78"/>
      <c r="U454" s="78"/>
      <c r="V454" s="78"/>
      <c r="W454" s="78"/>
      <c r="X454" s="78"/>
    </row>
    <row r="455" spans="1:24">
      <c r="A455" s="78"/>
      <c r="B455" s="78"/>
      <c r="C455" s="78"/>
      <c r="D455" s="78"/>
      <c r="E455" s="78"/>
      <c r="F455" s="78"/>
      <c r="G455" s="78"/>
      <c r="H455" s="78"/>
      <c r="I455" s="66"/>
      <c r="J455" s="78"/>
      <c r="K455" s="78"/>
      <c r="L455" s="78"/>
      <c r="M455" s="78"/>
      <c r="N455" s="78"/>
      <c r="O455" s="78"/>
      <c r="P455" s="78"/>
      <c r="Q455" s="78"/>
      <c r="R455" s="78"/>
      <c r="S455" s="78"/>
      <c r="T455" s="78"/>
      <c r="U455" s="78"/>
      <c r="V455" s="78"/>
      <c r="W455" s="78"/>
      <c r="X455" s="78"/>
    </row>
    <row r="456" spans="1:24">
      <c r="A456" s="78"/>
      <c r="B456" s="78"/>
      <c r="C456" s="78"/>
      <c r="D456" s="78"/>
      <c r="E456" s="78"/>
      <c r="F456" s="78"/>
      <c r="G456" s="78"/>
      <c r="H456" s="78"/>
      <c r="I456" s="66"/>
      <c r="J456" s="78"/>
      <c r="K456" s="78"/>
      <c r="L456" s="78"/>
      <c r="M456" s="78"/>
      <c r="N456" s="78"/>
      <c r="O456" s="78"/>
      <c r="P456" s="78"/>
      <c r="Q456" s="78"/>
      <c r="R456" s="78"/>
      <c r="S456" s="78"/>
      <c r="T456" s="78"/>
      <c r="U456" s="78"/>
      <c r="V456" s="78"/>
      <c r="W456" s="78"/>
      <c r="X456" s="78"/>
    </row>
    <row r="457" spans="1:24">
      <c r="A457" s="78"/>
      <c r="B457" s="78"/>
      <c r="C457" s="78"/>
      <c r="D457" s="78"/>
      <c r="E457" s="78"/>
      <c r="F457" s="78"/>
      <c r="G457" s="78"/>
      <c r="H457" s="78"/>
      <c r="I457" s="66"/>
      <c r="J457" s="78"/>
      <c r="K457" s="78"/>
      <c r="L457" s="78"/>
      <c r="M457" s="78"/>
      <c r="N457" s="78"/>
      <c r="O457" s="78"/>
      <c r="P457" s="78"/>
      <c r="Q457" s="78"/>
      <c r="R457" s="78"/>
      <c r="S457" s="78"/>
      <c r="T457" s="78"/>
      <c r="U457" s="78"/>
      <c r="V457" s="78"/>
      <c r="W457" s="78"/>
      <c r="X457" s="78"/>
    </row>
    <row r="458" spans="1:24">
      <c r="A458" s="78"/>
      <c r="B458" s="78"/>
      <c r="C458" s="78"/>
      <c r="D458" s="78"/>
      <c r="E458" s="78"/>
      <c r="F458" s="78"/>
      <c r="G458" s="78"/>
      <c r="H458" s="78"/>
      <c r="I458" s="66"/>
      <c r="J458" s="78"/>
      <c r="K458" s="78"/>
      <c r="L458" s="78"/>
      <c r="M458" s="78"/>
      <c r="N458" s="78"/>
      <c r="O458" s="78"/>
      <c r="P458" s="78"/>
      <c r="Q458" s="78"/>
      <c r="R458" s="78"/>
      <c r="S458" s="78"/>
      <c r="T458" s="78"/>
      <c r="U458" s="78"/>
      <c r="V458" s="78"/>
      <c r="W458" s="78"/>
      <c r="X458" s="78"/>
    </row>
  </sheetData>
  <mergeCells count="23">
    <mergeCell ref="M1:P1"/>
    <mergeCell ref="Q1:T1"/>
    <mergeCell ref="J2:L2"/>
    <mergeCell ref="M2:P2"/>
    <mergeCell ref="Q2:T2"/>
    <mergeCell ref="J1:L1"/>
    <mergeCell ref="AL2:AP2"/>
    <mergeCell ref="V1:Y1"/>
    <mergeCell ref="Z1:AA1"/>
    <mergeCell ref="AB1:AD1"/>
    <mergeCell ref="AG1:AI1"/>
    <mergeCell ref="AJ1:AK1"/>
    <mergeCell ref="AL1:AP1"/>
    <mergeCell ref="V2:Y2"/>
    <mergeCell ref="Z2:AA2"/>
    <mergeCell ref="AB2:AD2"/>
    <mergeCell ref="AG2:AI2"/>
    <mergeCell ref="AJ2:AK2"/>
    <mergeCell ref="AR1:AW1"/>
    <mergeCell ref="AY1:BA1"/>
    <mergeCell ref="AR2:AW2"/>
    <mergeCell ref="AY2:BA2"/>
    <mergeCell ref="BD1:BE1"/>
  </mergeCells>
  <phoneticPr fontId="36" type="noConversion"/>
  <conditionalFormatting sqref="A175">
    <cfRule type="duplicateValues" dxfId="2221"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1BE61-5D59-4E68-9B69-E0B4879D3B1D}">
  <dimension ref="B2:E26"/>
  <sheetViews>
    <sheetView workbookViewId="0"/>
  </sheetViews>
  <sheetFormatPr baseColWidth="10" defaultColWidth="8.81640625" defaultRowHeight="14.5"/>
  <cols>
    <col min="2" max="2" width="68.81640625" bestFit="1" customWidth="1"/>
    <col min="4" max="4" width="62.453125" customWidth="1"/>
  </cols>
  <sheetData>
    <row r="2" spans="2:5" ht="15.5">
      <c r="B2" s="249" t="s">
        <v>192</v>
      </c>
      <c r="C2" s="250" t="s">
        <v>33</v>
      </c>
      <c r="D2" s="246" t="s">
        <v>54</v>
      </c>
      <c r="E2" s="239">
        <f t="shared" ref="E2:E23" si="0">IF(OR(C2="Si",C2="N/A"),1,0)</f>
        <v>1</v>
      </c>
    </row>
    <row r="3" spans="2:5" ht="15.5">
      <c r="B3" s="249" t="s">
        <v>193</v>
      </c>
      <c r="C3" s="250" t="s">
        <v>33</v>
      </c>
      <c r="D3" s="246" t="s">
        <v>55</v>
      </c>
      <c r="E3" s="239">
        <f t="shared" si="0"/>
        <v>1</v>
      </c>
    </row>
    <row r="4" spans="2:5" ht="15.5">
      <c r="B4" s="249" t="s">
        <v>194</v>
      </c>
      <c r="C4" s="250" t="s">
        <v>33</v>
      </c>
      <c r="D4" s="246" t="s">
        <v>56</v>
      </c>
      <c r="E4" s="239">
        <f t="shared" si="0"/>
        <v>1</v>
      </c>
    </row>
    <row r="5" spans="2:5" ht="16" thickBot="1">
      <c r="B5" s="251" t="s">
        <v>195</v>
      </c>
      <c r="C5" s="250" t="s">
        <v>33</v>
      </c>
      <c r="D5" s="246" t="s">
        <v>57</v>
      </c>
      <c r="E5" s="239">
        <f t="shared" si="0"/>
        <v>1</v>
      </c>
    </row>
    <row r="6" spans="2:5" ht="15.5">
      <c r="B6" s="249" t="s">
        <v>196</v>
      </c>
      <c r="C6" s="250" t="s">
        <v>33</v>
      </c>
      <c r="D6" s="246" t="s">
        <v>58</v>
      </c>
      <c r="E6" s="239">
        <f t="shared" si="0"/>
        <v>1</v>
      </c>
    </row>
    <row r="7" spans="2:5" ht="16" thickBot="1">
      <c r="B7" s="251" t="s">
        <v>197</v>
      </c>
      <c r="C7" s="250" t="s">
        <v>33</v>
      </c>
      <c r="D7" s="246" t="s">
        <v>59</v>
      </c>
      <c r="E7" s="239">
        <f t="shared" si="0"/>
        <v>1</v>
      </c>
    </row>
    <row r="8" spans="2:5" ht="15.5">
      <c r="B8" s="249" t="s">
        <v>198</v>
      </c>
      <c r="C8" s="250" t="s">
        <v>33</v>
      </c>
      <c r="D8" s="246" t="s">
        <v>60</v>
      </c>
      <c r="E8" s="239">
        <f t="shared" si="0"/>
        <v>1</v>
      </c>
    </row>
    <row r="9" spans="2:5" ht="15.5">
      <c r="B9" s="249" t="s">
        <v>199</v>
      </c>
      <c r="C9" s="250" t="s">
        <v>33</v>
      </c>
      <c r="D9" s="246" t="s">
        <v>61</v>
      </c>
      <c r="E9" s="239">
        <f t="shared" si="0"/>
        <v>1</v>
      </c>
    </row>
    <row r="10" spans="2:5" ht="16" thickBot="1">
      <c r="B10" s="251" t="s">
        <v>201</v>
      </c>
      <c r="C10" s="243" t="s">
        <v>33</v>
      </c>
      <c r="D10" s="252" t="s">
        <v>62</v>
      </c>
      <c r="E10" s="239">
        <f t="shared" si="0"/>
        <v>1</v>
      </c>
    </row>
    <row r="11" spans="2:5" ht="16" thickBot="1">
      <c r="B11" s="251" t="s">
        <v>202</v>
      </c>
      <c r="C11" s="243" t="s">
        <v>33</v>
      </c>
      <c r="D11" s="246" t="s">
        <v>63</v>
      </c>
      <c r="E11" s="239">
        <f t="shared" si="0"/>
        <v>1</v>
      </c>
    </row>
    <row r="12" spans="2:5" ht="15.5">
      <c r="B12" s="249" t="s">
        <v>203</v>
      </c>
      <c r="C12" s="243" t="s">
        <v>33</v>
      </c>
      <c r="D12" s="246" t="s">
        <v>64</v>
      </c>
      <c r="E12" s="239">
        <f t="shared" si="0"/>
        <v>1</v>
      </c>
    </row>
    <row r="13" spans="2:5" ht="15.5">
      <c r="B13" s="249" t="s">
        <v>204</v>
      </c>
      <c r="C13" s="243" t="s">
        <v>33</v>
      </c>
      <c r="D13" s="246" t="s">
        <v>65</v>
      </c>
      <c r="E13" s="239">
        <f t="shared" si="0"/>
        <v>1</v>
      </c>
    </row>
    <row r="14" spans="2:5" ht="16" thickBot="1">
      <c r="B14" s="251" t="s">
        <v>205</v>
      </c>
      <c r="C14" s="243" t="s">
        <v>33</v>
      </c>
      <c r="D14" s="246" t="s">
        <v>66</v>
      </c>
      <c r="E14" s="239">
        <f t="shared" si="0"/>
        <v>1</v>
      </c>
    </row>
    <row r="15" spans="2:5" ht="16" thickBot="1">
      <c r="B15" s="251" t="s">
        <v>206</v>
      </c>
      <c r="C15" s="243" t="s">
        <v>33</v>
      </c>
      <c r="D15" s="246" t="s">
        <v>67</v>
      </c>
      <c r="E15" s="239">
        <f t="shared" si="0"/>
        <v>1</v>
      </c>
    </row>
    <row r="16" spans="2:5" ht="16" thickBot="1">
      <c r="B16" s="251" t="s">
        <v>207</v>
      </c>
      <c r="C16" s="243" t="s">
        <v>33</v>
      </c>
      <c r="D16" s="246" t="s">
        <v>68</v>
      </c>
      <c r="E16" s="239">
        <f t="shared" si="0"/>
        <v>1</v>
      </c>
    </row>
    <row r="17" spans="2:5" ht="15.5">
      <c r="B17" s="249" t="s">
        <v>208</v>
      </c>
      <c r="C17" s="243" t="s">
        <v>33</v>
      </c>
      <c r="D17" s="246" t="s">
        <v>69</v>
      </c>
      <c r="E17" s="239">
        <f t="shared" si="0"/>
        <v>1</v>
      </c>
    </row>
    <row r="18" spans="2:5" ht="15.5">
      <c r="B18" s="249" t="s">
        <v>209</v>
      </c>
      <c r="C18" s="243" t="s">
        <v>33</v>
      </c>
      <c r="D18" s="246" t="s">
        <v>70</v>
      </c>
      <c r="E18" s="239">
        <f t="shared" si="0"/>
        <v>1</v>
      </c>
    </row>
    <row r="19" spans="2:5" ht="15.5">
      <c r="B19" s="249" t="s">
        <v>210</v>
      </c>
      <c r="C19" s="243" t="s">
        <v>33</v>
      </c>
      <c r="D19" s="246" t="s">
        <v>71</v>
      </c>
      <c r="E19" s="239">
        <f t="shared" si="0"/>
        <v>1</v>
      </c>
    </row>
    <row r="20" spans="2:5" ht="15.5">
      <c r="B20" s="249" t="s">
        <v>211</v>
      </c>
      <c r="C20" s="243" t="s">
        <v>33</v>
      </c>
      <c r="D20" s="246" t="s">
        <v>72</v>
      </c>
      <c r="E20" s="239">
        <f t="shared" si="0"/>
        <v>1</v>
      </c>
    </row>
    <row r="21" spans="2:5" ht="15.5">
      <c r="B21" s="249" t="s">
        <v>212</v>
      </c>
      <c r="C21" s="243" t="s">
        <v>33</v>
      </c>
      <c r="D21" s="246" t="s">
        <v>73</v>
      </c>
      <c r="E21" s="239">
        <f t="shared" si="0"/>
        <v>1</v>
      </c>
    </row>
    <row r="22" spans="2:5" ht="15.5">
      <c r="B22" s="249" t="s">
        <v>213</v>
      </c>
      <c r="C22" s="243" t="s">
        <v>33</v>
      </c>
      <c r="D22" s="246" t="s">
        <v>74</v>
      </c>
      <c r="E22" s="239">
        <f t="shared" si="0"/>
        <v>1</v>
      </c>
    </row>
    <row r="23" spans="2:5" ht="16" thickBot="1">
      <c r="B23" s="244" t="s">
        <v>214</v>
      </c>
      <c r="C23" s="245" t="s">
        <v>33</v>
      </c>
      <c r="D23" s="246" t="s">
        <v>75</v>
      </c>
      <c r="E23" s="239">
        <f t="shared" si="0"/>
        <v>1</v>
      </c>
    </row>
    <row r="24" spans="2:5">
      <c r="B24" s="246"/>
      <c r="C24" s="247"/>
      <c r="D24" s="248"/>
    </row>
    <row r="26" spans="2:5">
      <c r="B26" t="s">
        <v>186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C9F13-F0D1-4C9D-91B4-997551179C70}">
  <sheetPr codeName="Hoja3">
    <tabColor rgb="FFFFC000"/>
  </sheetPr>
  <dimension ref="B2:F71"/>
  <sheetViews>
    <sheetView topLeftCell="A22" workbookViewId="0">
      <selection activeCell="C4" sqref="C4:C71"/>
    </sheetView>
  </sheetViews>
  <sheetFormatPr baseColWidth="10" defaultColWidth="10.81640625" defaultRowHeight="14.5"/>
  <cols>
    <col min="2" max="2" width="41.453125" style="142" customWidth="1"/>
    <col min="3" max="3" width="71" bestFit="1" customWidth="1"/>
    <col min="5" max="5" width="47.1796875" customWidth="1"/>
    <col min="6" max="6" width="45.453125" customWidth="1"/>
  </cols>
  <sheetData>
    <row r="2" spans="2:6" ht="15" thickBot="1"/>
    <row r="3" spans="2:6" ht="15" thickBot="1">
      <c r="B3" s="160" t="s">
        <v>374</v>
      </c>
      <c r="C3" s="161" t="s">
        <v>440</v>
      </c>
      <c r="E3" s="92" t="s">
        <v>374</v>
      </c>
      <c r="F3" s="93" t="s">
        <v>375</v>
      </c>
    </row>
    <row r="4" spans="2:6" ht="15.5">
      <c r="B4" s="379" t="s">
        <v>175</v>
      </c>
      <c r="C4" s="146" t="s">
        <v>176</v>
      </c>
      <c r="E4" s="369" t="s">
        <v>35</v>
      </c>
      <c r="F4" s="101" t="s">
        <v>382</v>
      </c>
    </row>
    <row r="5" spans="2:6" ht="15.5">
      <c r="B5" s="380"/>
      <c r="C5" s="147" t="s">
        <v>177</v>
      </c>
      <c r="E5" s="371"/>
      <c r="F5" s="1" t="s">
        <v>383</v>
      </c>
    </row>
    <row r="6" spans="2:6" ht="16" thickBot="1">
      <c r="B6" s="381"/>
      <c r="C6" s="148" t="s">
        <v>178</v>
      </c>
      <c r="E6" s="370"/>
      <c r="F6" s="106" t="s">
        <v>384</v>
      </c>
    </row>
    <row r="7" spans="2:6" ht="15" thickBot="1">
      <c r="E7" s="66"/>
    </row>
    <row r="8" spans="2:6" ht="15.5">
      <c r="B8" s="379" t="s">
        <v>179</v>
      </c>
      <c r="C8" s="146" t="s">
        <v>180</v>
      </c>
      <c r="E8" s="369" t="s">
        <v>36</v>
      </c>
      <c r="F8" s="101" t="s">
        <v>385</v>
      </c>
    </row>
    <row r="9" spans="2:6" ht="15.5">
      <c r="B9" s="380"/>
      <c r="C9" s="147" t="s">
        <v>181</v>
      </c>
      <c r="E9" s="371"/>
      <c r="F9" s="1" t="s">
        <v>386</v>
      </c>
    </row>
    <row r="10" spans="2:6" ht="15.5">
      <c r="B10" s="380"/>
      <c r="C10" s="147" t="s">
        <v>182</v>
      </c>
      <c r="E10" s="371"/>
      <c r="F10" s="1" t="s">
        <v>387</v>
      </c>
    </row>
    <row r="11" spans="2:6" ht="16" thickBot="1">
      <c r="B11" s="381"/>
      <c r="C11" s="148" t="s">
        <v>183</v>
      </c>
      <c r="E11" s="370"/>
      <c r="F11" s="106" t="s">
        <v>388</v>
      </c>
    </row>
    <row r="12" spans="2:6" ht="15" thickBot="1">
      <c r="E12" s="66"/>
    </row>
    <row r="13" spans="2:6" ht="15.5">
      <c r="B13" s="379" t="s">
        <v>184</v>
      </c>
      <c r="C13" s="146" t="s">
        <v>186</v>
      </c>
      <c r="E13" s="369" t="s">
        <v>37</v>
      </c>
      <c r="F13" s="101" t="s">
        <v>389</v>
      </c>
    </row>
    <row r="14" spans="2:6" ht="15.5">
      <c r="B14" s="380"/>
      <c r="C14" s="147" t="s">
        <v>185</v>
      </c>
      <c r="E14" s="371"/>
      <c r="F14" s="1" t="s">
        <v>390</v>
      </c>
    </row>
    <row r="15" spans="2:6" ht="15.5">
      <c r="B15" s="380"/>
      <c r="C15" s="147" t="s">
        <v>187</v>
      </c>
      <c r="E15" s="371"/>
      <c r="F15" s="1" t="s">
        <v>391</v>
      </c>
    </row>
    <row r="16" spans="2:6" ht="16" thickBot="1">
      <c r="B16" s="381"/>
      <c r="C16" s="148" t="s">
        <v>188</v>
      </c>
      <c r="E16" s="370"/>
      <c r="F16" s="106" t="s">
        <v>392</v>
      </c>
    </row>
    <row r="17" spans="2:6" ht="16" thickBot="1">
      <c r="C17" s="79"/>
      <c r="E17" s="66"/>
    </row>
    <row r="18" spans="2:6" ht="15.5">
      <c r="B18" s="379" t="s">
        <v>189</v>
      </c>
      <c r="C18" s="170"/>
      <c r="E18" s="369" t="s">
        <v>38</v>
      </c>
      <c r="F18" s="101"/>
    </row>
    <row r="19" spans="2:6" ht="16" thickBot="1">
      <c r="B19" s="381"/>
      <c r="C19" s="150" t="s">
        <v>191</v>
      </c>
      <c r="E19" s="370"/>
      <c r="F19" s="106" t="s">
        <v>393</v>
      </c>
    </row>
    <row r="20" spans="2:6" ht="15" thickBot="1">
      <c r="E20" s="66"/>
    </row>
    <row r="21" spans="2:6" ht="15.5">
      <c r="B21" s="376" t="s">
        <v>269</v>
      </c>
      <c r="C21" s="149" t="s">
        <v>192</v>
      </c>
      <c r="E21" s="369" t="s">
        <v>39</v>
      </c>
      <c r="F21" s="101" t="s">
        <v>394</v>
      </c>
    </row>
    <row r="22" spans="2:6" ht="15.5">
      <c r="B22" s="378"/>
      <c r="C22" s="151" t="s">
        <v>193</v>
      </c>
      <c r="E22" s="371"/>
      <c r="F22" s="1" t="s">
        <v>395</v>
      </c>
    </row>
    <row r="23" spans="2:6" ht="15.5">
      <c r="B23" s="378"/>
      <c r="C23" s="151" t="s">
        <v>194</v>
      </c>
      <c r="E23" s="371"/>
      <c r="F23" s="1" t="s">
        <v>396</v>
      </c>
    </row>
    <row r="24" spans="2:6" ht="16" thickBot="1">
      <c r="B24" s="377"/>
      <c r="C24" s="150" t="s">
        <v>195</v>
      </c>
      <c r="E24" s="370"/>
      <c r="F24" s="106" t="s">
        <v>397</v>
      </c>
    </row>
    <row r="25" spans="2:6" ht="15" thickBot="1">
      <c r="E25" s="66"/>
    </row>
    <row r="26" spans="2:6" ht="15.5">
      <c r="B26" s="376" t="s">
        <v>270</v>
      </c>
      <c r="C26" s="149" t="s">
        <v>196</v>
      </c>
      <c r="E26" s="369" t="s">
        <v>40</v>
      </c>
      <c r="F26" s="101" t="s">
        <v>398</v>
      </c>
    </row>
    <row r="27" spans="2:6" ht="16" thickBot="1">
      <c r="B27" s="377"/>
      <c r="C27" s="150" t="s">
        <v>197</v>
      </c>
      <c r="E27" s="370"/>
      <c r="F27" s="106" t="s">
        <v>399</v>
      </c>
    </row>
    <row r="28" spans="2:6" ht="15" thickBot="1">
      <c r="E28" s="66"/>
    </row>
    <row r="29" spans="2:6" ht="15.5">
      <c r="B29" s="376" t="s">
        <v>271</v>
      </c>
      <c r="C29" s="149" t="s">
        <v>198</v>
      </c>
      <c r="E29" s="369" t="s">
        <v>41</v>
      </c>
      <c r="F29" s="101" t="s">
        <v>400</v>
      </c>
    </row>
    <row r="30" spans="2:6" ht="15.5">
      <c r="B30" s="378"/>
      <c r="C30" s="151" t="s">
        <v>199</v>
      </c>
      <c r="E30" s="371"/>
      <c r="F30" s="1" t="s">
        <v>401</v>
      </c>
    </row>
    <row r="31" spans="2:6" ht="15" thickBot="1">
      <c r="E31" s="66"/>
    </row>
    <row r="32" spans="2:6" ht="16" thickBot="1">
      <c r="B32" s="152" t="s">
        <v>272</v>
      </c>
      <c r="C32" s="153" t="s">
        <v>201</v>
      </c>
      <c r="E32" s="156" t="s">
        <v>42</v>
      </c>
      <c r="F32" s="101" t="s">
        <v>402</v>
      </c>
    </row>
    <row r="33" spans="2:6" ht="15" thickBot="1">
      <c r="E33" s="66"/>
    </row>
    <row r="34" spans="2:6" ht="16" thickBot="1">
      <c r="B34" s="152" t="s">
        <v>273</v>
      </c>
      <c r="C34" s="153" t="s">
        <v>202</v>
      </c>
      <c r="E34" s="157" t="s">
        <v>43</v>
      </c>
      <c r="F34" s="1" t="s">
        <v>403</v>
      </c>
    </row>
    <row r="35" spans="2:6" ht="15" thickBot="1">
      <c r="E35" s="66"/>
    </row>
    <row r="36" spans="2:6" ht="15.5">
      <c r="B36" s="376" t="s">
        <v>274</v>
      </c>
      <c r="C36" s="149" t="s">
        <v>203</v>
      </c>
      <c r="E36" s="374" t="s">
        <v>44</v>
      </c>
      <c r="F36" s="1" t="s">
        <v>404</v>
      </c>
    </row>
    <row r="37" spans="2:6" ht="15.5">
      <c r="B37" s="378"/>
      <c r="C37" s="173" t="s">
        <v>204</v>
      </c>
      <c r="E37" s="371"/>
      <c r="F37" s="1" t="s">
        <v>443</v>
      </c>
    </row>
    <row r="38" spans="2:6" ht="16" thickBot="1">
      <c r="B38" s="377"/>
      <c r="C38" s="174" t="s">
        <v>205</v>
      </c>
      <c r="E38" s="375"/>
      <c r="F38" s="143" t="s">
        <v>405</v>
      </c>
    </row>
    <row r="39" spans="2:6" ht="15" thickBot="1">
      <c r="E39" s="66"/>
    </row>
    <row r="40" spans="2:6" ht="16" thickBot="1">
      <c r="B40" s="376" t="s">
        <v>275</v>
      </c>
      <c r="C40" s="172" t="s">
        <v>206</v>
      </c>
      <c r="E40" s="374" t="s">
        <v>406</v>
      </c>
      <c r="F40" s="145" t="s">
        <v>407</v>
      </c>
    </row>
    <row r="41" spans="2:6" ht="16" thickBot="1">
      <c r="B41" s="377"/>
      <c r="C41" s="172" t="s">
        <v>207</v>
      </c>
      <c r="E41" s="370"/>
      <c r="F41" s="144" t="s">
        <v>408</v>
      </c>
    </row>
    <row r="42" spans="2:6" ht="15" thickBot="1">
      <c r="E42" s="66"/>
    </row>
    <row r="43" spans="2:6" ht="15.5">
      <c r="B43" s="376" t="s">
        <v>276</v>
      </c>
      <c r="C43" s="149" t="s">
        <v>208</v>
      </c>
      <c r="E43" s="372" t="s">
        <v>46</v>
      </c>
      <c r="F43" s="171" t="s">
        <v>409</v>
      </c>
    </row>
    <row r="44" spans="2:6" ht="15.5">
      <c r="B44" s="378"/>
      <c r="C44" s="151" t="s">
        <v>209</v>
      </c>
      <c r="E44" s="373"/>
      <c r="F44" s="125" t="s">
        <v>410</v>
      </c>
    </row>
    <row r="45" spans="2:6" ht="15.5">
      <c r="B45" s="378"/>
      <c r="C45" s="151" t="s">
        <v>210</v>
      </c>
      <c r="E45" s="373"/>
      <c r="F45" s="125" t="s">
        <v>411</v>
      </c>
    </row>
    <row r="46" spans="2:6" ht="15.5">
      <c r="B46" s="378"/>
      <c r="C46" s="151" t="s">
        <v>211</v>
      </c>
      <c r="E46" s="373"/>
      <c r="F46" s="125" t="s">
        <v>412</v>
      </c>
    </row>
    <row r="47" spans="2:6" ht="15.5">
      <c r="B47" s="378"/>
      <c r="C47" s="151" t="s">
        <v>212</v>
      </c>
      <c r="E47" s="373"/>
      <c r="F47" s="125" t="s">
        <v>413</v>
      </c>
    </row>
    <row r="48" spans="2:6" ht="15.5">
      <c r="B48" s="378"/>
      <c r="C48" s="151" t="s">
        <v>213</v>
      </c>
      <c r="E48" s="373"/>
      <c r="F48" s="125" t="s">
        <v>414</v>
      </c>
    </row>
    <row r="49" spans="2:6" ht="16" thickBot="1">
      <c r="B49" s="377"/>
      <c r="C49" s="154" t="s">
        <v>214</v>
      </c>
      <c r="E49" s="175"/>
      <c r="F49" s="126" t="s">
        <v>444</v>
      </c>
    </row>
    <row r="50" spans="2:6" ht="15" thickBot="1">
      <c r="E50" s="66"/>
    </row>
    <row r="51" spans="2:6" ht="15.5">
      <c r="B51" s="376" t="s">
        <v>278</v>
      </c>
      <c r="C51" s="149" t="s">
        <v>215</v>
      </c>
      <c r="E51" s="369" t="s">
        <v>47</v>
      </c>
      <c r="F51" s="162" t="s">
        <v>415</v>
      </c>
    </row>
    <row r="52" spans="2:6" ht="15.5">
      <c r="B52" s="378"/>
      <c r="C52" s="151" t="s">
        <v>216</v>
      </c>
      <c r="E52" s="371"/>
      <c r="F52" s="166" t="s">
        <v>416</v>
      </c>
    </row>
    <row r="53" spans="2:6" ht="15.5">
      <c r="B53" s="378"/>
      <c r="C53" s="151" t="s">
        <v>217</v>
      </c>
      <c r="E53" s="371"/>
      <c r="F53" s="166" t="s">
        <v>417</v>
      </c>
    </row>
    <row r="54" spans="2:6" ht="15.5">
      <c r="B54" s="378"/>
      <c r="C54" s="151" t="s">
        <v>218</v>
      </c>
      <c r="E54" s="371"/>
      <c r="F54" s="166" t="s">
        <v>418</v>
      </c>
    </row>
    <row r="55" spans="2:6" ht="15.5">
      <c r="B55" s="378"/>
      <c r="C55" s="151" t="s">
        <v>219</v>
      </c>
      <c r="E55" s="371"/>
      <c r="F55" s="166" t="s">
        <v>419</v>
      </c>
    </row>
    <row r="56" spans="2:6" ht="16" thickBot="1">
      <c r="B56" s="377"/>
      <c r="C56" s="150" t="s">
        <v>220</v>
      </c>
      <c r="E56" s="370"/>
      <c r="F56" s="163" t="s">
        <v>420</v>
      </c>
    </row>
    <row r="57" spans="2:6" ht="15" thickBot="1">
      <c r="E57" s="66"/>
    </row>
    <row r="58" spans="2:6" ht="16" thickBot="1">
      <c r="B58" s="152" t="s">
        <v>279</v>
      </c>
      <c r="C58" s="153" t="s">
        <v>221</v>
      </c>
      <c r="E58" s="164" t="s">
        <v>48</v>
      </c>
      <c r="F58" s="165" t="s">
        <v>421</v>
      </c>
    </row>
    <row r="59" spans="2:6" ht="15" thickBot="1">
      <c r="E59" s="66"/>
    </row>
    <row r="60" spans="2:6" ht="15.5">
      <c r="B60" s="376" t="s">
        <v>280</v>
      </c>
      <c r="C60" s="149" t="s">
        <v>222</v>
      </c>
      <c r="E60" s="369" t="s">
        <v>49</v>
      </c>
      <c r="F60" s="162" t="s">
        <v>422</v>
      </c>
    </row>
    <row r="61" spans="2:6" ht="15.5">
      <c r="B61" s="378"/>
      <c r="C61" s="151" t="s">
        <v>223</v>
      </c>
      <c r="E61" s="371"/>
      <c r="F61" s="166" t="s">
        <v>423</v>
      </c>
    </row>
    <row r="62" spans="2:6" ht="16" thickBot="1">
      <c r="B62" s="377"/>
      <c r="C62" s="150" t="s">
        <v>224</v>
      </c>
      <c r="E62" s="370"/>
      <c r="F62" s="163" t="s">
        <v>424</v>
      </c>
    </row>
    <row r="63" spans="2:6" ht="15" thickBot="1">
      <c r="E63" s="66"/>
    </row>
    <row r="64" spans="2:6" ht="16" thickBot="1">
      <c r="B64" s="152" t="s">
        <v>281</v>
      </c>
      <c r="C64" s="153" t="s">
        <v>225</v>
      </c>
      <c r="E64" s="158" t="s">
        <v>50</v>
      </c>
      <c r="F64" s="106" t="s">
        <v>425</v>
      </c>
    </row>
    <row r="65" spans="2:6" ht="15" thickBot="1">
      <c r="E65" s="66"/>
    </row>
    <row r="66" spans="2:6" ht="16" thickBot="1">
      <c r="B66" s="152" t="s">
        <v>282</v>
      </c>
      <c r="C66" s="153" t="s">
        <v>226</v>
      </c>
      <c r="E66" s="159" t="s">
        <v>51</v>
      </c>
      <c r="F66" s="101" t="s">
        <v>426</v>
      </c>
    </row>
    <row r="67" spans="2:6" ht="15" thickBot="1">
      <c r="E67" s="66"/>
    </row>
    <row r="68" spans="2:6" ht="15.5">
      <c r="B68" s="376" t="s">
        <v>283</v>
      </c>
      <c r="C68" s="149" t="s">
        <v>227</v>
      </c>
      <c r="E68" s="369" t="s">
        <v>52</v>
      </c>
      <c r="F68" s="162" t="s">
        <v>427</v>
      </c>
    </row>
    <row r="69" spans="2:6" ht="16" thickBot="1">
      <c r="B69" s="377"/>
      <c r="C69" s="150" t="s">
        <v>228</v>
      </c>
      <c r="E69" s="370"/>
      <c r="F69" s="163" t="s">
        <v>428</v>
      </c>
    </row>
    <row r="70" spans="2:6" ht="15" thickBot="1">
      <c r="E70" s="66"/>
    </row>
    <row r="71" spans="2:6" ht="16" thickBot="1">
      <c r="B71" s="152" t="s">
        <v>284</v>
      </c>
      <c r="C71" s="155" t="s">
        <v>229</v>
      </c>
      <c r="E71" s="164" t="s">
        <v>53</v>
      </c>
      <c r="F71" s="165" t="s">
        <v>429</v>
      </c>
    </row>
  </sheetData>
  <mergeCells count="26">
    <mergeCell ref="B26:B27"/>
    <mergeCell ref="B4:B6"/>
    <mergeCell ref="B8:B11"/>
    <mergeCell ref="B13:B16"/>
    <mergeCell ref="B18:B19"/>
    <mergeCell ref="B21:B24"/>
    <mergeCell ref="B68:B69"/>
    <mergeCell ref="B29:B30"/>
    <mergeCell ref="B36:B38"/>
    <mergeCell ref="B40:B41"/>
    <mergeCell ref="B43:B49"/>
    <mergeCell ref="B51:B56"/>
    <mergeCell ref="B60:B62"/>
    <mergeCell ref="E29:E30"/>
    <mergeCell ref="E40:E41"/>
    <mergeCell ref="E8:E11"/>
    <mergeCell ref="E4:E6"/>
    <mergeCell ref="E21:E24"/>
    <mergeCell ref="E26:E27"/>
    <mergeCell ref="E18:E19"/>
    <mergeCell ref="E13:E16"/>
    <mergeCell ref="E68:E69"/>
    <mergeCell ref="E60:E62"/>
    <mergeCell ref="E51:E56"/>
    <mergeCell ref="E43:E48"/>
    <mergeCell ref="E36:E3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D14F9-91C6-4276-8FA5-E9D58DA4EC0A}">
  <sheetPr codeName="Hoja4"/>
  <dimension ref="A1:L12"/>
  <sheetViews>
    <sheetView workbookViewId="0">
      <selection activeCell="S24" sqref="S24"/>
    </sheetView>
  </sheetViews>
  <sheetFormatPr baseColWidth="10" defaultColWidth="10.81640625" defaultRowHeight="14.5"/>
  <sheetData>
    <row r="1" spans="1:12" s="59" customFormat="1">
      <c r="A1" s="382" t="s">
        <v>263</v>
      </c>
      <c r="B1" s="382"/>
      <c r="C1" s="382"/>
      <c r="D1" s="382"/>
      <c r="E1" s="382"/>
      <c r="F1" s="382"/>
      <c r="G1" s="382"/>
      <c r="H1" s="382"/>
      <c r="I1" s="382"/>
      <c r="J1" s="382"/>
      <c r="K1" s="382"/>
      <c r="L1" s="382"/>
    </row>
    <row r="2" spans="1:12" s="59" customFormat="1">
      <c r="A2" s="382"/>
      <c r="B2" s="382"/>
      <c r="C2" s="382"/>
      <c r="D2" s="382"/>
      <c r="E2" s="382"/>
      <c r="F2" s="382"/>
      <c r="G2" s="382"/>
      <c r="H2" s="382"/>
      <c r="I2" s="382"/>
      <c r="J2" s="382"/>
      <c r="K2" s="382"/>
      <c r="L2" s="382"/>
    </row>
    <row r="3" spans="1:12" s="59" customFormat="1">
      <c r="A3" s="382"/>
      <c r="B3" s="382"/>
      <c r="C3" s="382"/>
      <c r="D3" s="382"/>
      <c r="E3" s="382"/>
      <c r="F3" s="382"/>
      <c r="G3" s="382"/>
      <c r="H3" s="382"/>
      <c r="I3" s="382"/>
      <c r="J3" s="382"/>
      <c r="K3" s="382"/>
      <c r="L3" s="382"/>
    </row>
    <row r="5" spans="1:12">
      <c r="D5" s="383"/>
      <c r="E5" s="383"/>
      <c r="F5" s="383"/>
      <c r="G5" s="383"/>
      <c r="H5" s="383"/>
      <c r="I5" s="383"/>
      <c r="J5" s="383"/>
      <c r="K5" s="383"/>
      <c r="L5" s="383"/>
    </row>
    <row r="6" spans="1:12">
      <c r="D6" s="383"/>
      <c r="E6" s="383"/>
      <c r="F6" s="383"/>
      <c r="G6" s="383"/>
      <c r="H6" s="383"/>
      <c r="I6" s="383"/>
      <c r="J6" s="383"/>
      <c r="K6" s="383"/>
      <c r="L6" s="383"/>
    </row>
    <row r="7" spans="1:12">
      <c r="D7" s="383"/>
      <c r="E7" s="383"/>
      <c r="F7" s="383"/>
      <c r="G7" s="383"/>
      <c r="H7" s="383"/>
      <c r="I7" s="383"/>
      <c r="J7" s="383"/>
      <c r="K7" s="383"/>
      <c r="L7" s="383"/>
    </row>
    <row r="8" spans="1:12">
      <c r="D8" s="383"/>
      <c r="E8" s="383"/>
      <c r="F8" s="383"/>
      <c r="G8" s="383"/>
      <c r="H8" s="383"/>
      <c r="I8" s="383"/>
      <c r="J8" s="383"/>
      <c r="K8" s="383"/>
      <c r="L8" s="383"/>
    </row>
    <row r="9" spans="1:12">
      <c r="D9" s="383"/>
      <c r="E9" s="383"/>
      <c r="F9" s="383"/>
      <c r="G9" s="383"/>
      <c r="H9" s="383"/>
      <c r="I9" s="383"/>
      <c r="J9" s="383"/>
      <c r="K9" s="383"/>
      <c r="L9" s="383"/>
    </row>
    <row r="10" spans="1:12">
      <c r="D10" s="383"/>
      <c r="E10" s="383"/>
      <c r="F10" s="383"/>
      <c r="G10" s="383"/>
      <c r="H10" s="383"/>
      <c r="I10" s="383"/>
      <c r="J10" s="383"/>
      <c r="K10" s="383"/>
      <c r="L10" s="383"/>
    </row>
    <row r="11" spans="1:12">
      <c r="D11" s="383"/>
      <c r="E11" s="383"/>
      <c r="F11" s="383"/>
      <c r="G11" s="383"/>
      <c r="H11" s="383"/>
      <c r="I11" s="383"/>
      <c r="J11" s="383"/>
      <c r="K11" s="383"/>
      <c r="L11" s="383"/>
    </row>
    <row r="12" spans="1:12" ht="18.5">
      <c r="A12" s="231"/>
      <c r="D12" s="383"/>
      <c r="E12" s="383"/>
      <c r="F12" s="383"/>
      <c r="G12" s="383"/>
      <c r="H12" s="383"/>
      <c r="I12" s="383"/>
      <c r="J12" s="383"/>
      <c r="K12" s="383"/>
      <c r="L12" s="383"/>
    </row>
  </sheetData>
  <mergeCells count="2">
    <mergeCell ref="A1:L3"/>
    <mergeCell ref="D5:L12"/>
  </mergeCells>
  <pageMargins left="0.7" right="0.7" top="0.75" bottom="0.75" header="0.3" footer="0.3"/>
  <pageSetup orientation="portrait"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0"/>
  <dimension ref="A1:Q17"/>
  <sheetViews>
    <sheetView workbookViewId="0">
      <selection activeCell="J13" sqref="J13"/>
    </sheetView>
  </sheetViews>
  <sheetFormatPr baseColWidth="10" defaultColWidth="10.81640625" defaultRowHeight="14.5"/>
  <cols>
    <col min="1" max="1" width="11.7265625" bestFit="1" customWidth="1"/>
    <col min="2" max="2" width="18.6328125" bestFit="1" customWidth="1"/>
    <col min="3" max="3" width="16.90625" style="50" bestFit="1" customWidth="1"/>
    <col min="4" max="4" width="5.81640625" bestFit="1" customWidth="1"/>
    <col min="5" max="5" width="6.81640625" bestFit="1" customWidth="1"/>
    <col min="6" max="6" width="6.7265625" bestFit="1" customWidth="1"/>
    <col min="7" max="7" width="8.54296875" bestFit="1" customWidth="1"/>
    <col min="8" max="8" width="12.1796875" bestFit="1" customWidth="1"/>
    <col min="10" max="10" width="28.26953125" customWidth="1"/>
    <col min="11" max="11" width="22.54296875" bestFit="1" customWidth="1"/>
    <col min="12" max="12" width="12.1796875" bestFit="1" customWidth="1"/>
  </cols>
  <sheetData>
    <row r="1" spans="1:17">
      <c r="K1" t="str">
        <f ca="1">TEXT(TODAY(),"mmm-yy")</f>
        <v>jul-26</v>
      </c>
      <c r="M1" s="48" t="s">
        <v>232</v>
      </c>
      <c r="N1" s="8" t="s">
        <v>4</v>
      </c>
      <c r="O1" s="8" t="s">
        <v>5</v>
      </c>
      <c r="P1" s="8" t="s">
        <v>6</v>
      </c>
    </row>
    <row r="2" spans="1:17">
      <c r="J2" s="51" t="s">
        <v>245</v>
      </c>
      <c r="K2" s="53">
        <f ca="1">GETPIVOTDATA("Score calidad",$A$3,"mes",$K$1)</f>
        <v>0.65871428571428592</v>
      </c>
      <c r="M2" s="54">
        <f>GETPIVOTDATA("PENC",$A$3)</f>
        <v>0.96558752997601882</v>
      </c>
      <c r="N2" s="54">
        <f>GETPIVOTDATA(" PECUF",$A$3)</f>
        <v>0.67386091127098324</v>
      </c>
      <c r="O2" s="54">
        <f>GETPIVOTDATA(" PECNE",$A$3)</f>
        <v>0.17266187050359713</v>
      </c>
      <c r="P2" s="54">
        <f>GETPIVOTDATA(" PECCUM",$A$3)</f>
        <v>0.9688249400479616</v>
      </c>
    </row>
    <row r="3" spans="1:17">
      <c r="A3" s="6" t="s">
        <v>2</v>
      </c>
      <c r="B3" s="1" t="s">
        <v>448</v>
      </c>
      <c r="C3" s="13" t="s">
        <v>454</v>
      </c>
      <c r="D3" s="13" t="s">
        <v>232</v>
      </c>
      <c r="E3" s="8" t="s">
        <v>4</v>
      </c>
      <c r="F3" s="46" t="s">
        <v>5</v>
      </c>
      <c r="G3" s="8" t="s">
        <v>6</v>
      </c>
      <c r="H3" s="8" t="s">
        <v>0</v>
      </c>
      <c r="J3" s="51" t="s">
        <v>246</v>
      </c>
      <c r="K3" s="50">
        <f ca="1">GETPIVOTDATA("Count of agent count",$A$3,"mes",TEXT(TODAY(),"MMM-YY"))</f>
        <v>70</v>
      </c>
    </row>
    <row r="4" spans="1:17">
      <c r="A4" s="3" t="s">
        <v>531</v>
      </c>
      <c r="B4" s="274">
        <v>167</v>
      </c>
      <c r="C4" s="275">
        <v>63</v>
      </c>
      <c r="D4" s="46">
        <v>0.97275449101796396</v>
      </c>
      <c r="E4" s="4">
        <v>0.66467065868263475</v>
      </c>
      <c r="F4" s="46">
        <v>0.17365269461077845</v>
      </c>
      <c r="G4" s="4">
        <v>0.9640718562874252</v>
      </c>
      <c r="H4" s="10">
        <v>0.63799401197604955</v>
      </c>
      <c r="J4" s="51" t="s">
        <v>247</v>
      </c>
      <c r="K4" s="50">
        <f ca="1">GETPIVOTDATA("Sum of agent unico",$A$3,"mes",$K$1)</f>
        <v>70</v>
      </c>
    </row>
    <row r="5" spans="1:17">
      <c r="A5" s="3" t="s">
        <v>532</v>
      </c>
      <c r="B5" s="274">
        <v>180</v>
      </c>
      <c r="C5" s="275">
        <v>65</v>
      </c>
      <c r="D5" s="46">
        <v>0.95611111111111124</v>
      </c>
      <c r="E5" s="4">
        <v>0.65</v>
      </c>
      <c r="F5" s="46">
        <v>0.19444444444444445</v>
      </c>
      <c r="G5" s="4">
        <v>0.96111111111111114</v>
      </c>
      <c r="H5" s="10">
        <v>0.63727777777777928</v>
      </c>
      <c r="J5" s="51" t="s">
        <v>260</v>
      </c>
      <c r="K5" s="56">
        <f>HC!H2</f>
        <v>81</v>
      </c>
    </row>
    <row r="6" spans="1:17">
      <c r="A6" s="3" t="s">
        <v>533</v>
      </c>
      <c r="B6" s="274">
        <v>70</v>
      </c>
      <c r="C6" s="275">
        <v>70</v>
      </c>
      <c r="D6" s="46">
        <v>0.97285714285714275</v>
      </c>
      <c r="E6" s="4">
        <v>0.75714285714285712</v>
      </c>
      <c r="F6" s="46">
        <v>0.11428571428571428</v>
      </c>
      <c r="G6" s="4">
        <v>1</v>
      </c>
      <c r="H6" s="10">
        <v>0.65871428571428592</v>
      </c>
      <c r="J6" s="51" t="s">
        <v>261</v>
      </c>
      <c r="K6" s="57">
        <f ca="1">+K4/K5</f>
        <v>0.86419753086419748</v>
      </c>
      <c r="L6" s="24">
        <f ca="1">K6</f>
        <v>0.86419753086419748</v>
      </c>
    </row>
    <row r="7" spans="1:17">
      <c r="A7" s="2" t="s">
        <v>529</v>
      </c>
      <c r="B7" s="277">
        <v>417</v>
      </c>
      <c r="C7" s="279">
        <v>198</v>
      </c>
      <c r="D7" s="11">
        <v>0.96558752997601882</v>
      </c>
      <c r="E7" s="388">
        <v>0.67386091127098324</v>
      </c>
      <c r="F7" s="73">
        <v>0.17266187050359713</v>
      </c>
      <c r="G7" s="388">
        <v>0.9688249400479616</v>
      </c>
      <c r="H7" s="11">
        <v>0.64116306954436209</v>
      </c>
    </row>
    <row r="8" spans="1:17">
      <c r="L8" s="45" t="s">
        <v>248</v>
      </c>
      <c r="M8" s="229">
        <v>46143</v>
      </c>
      <c r="N8" s="229">
        <v>46174</v>
      </c>
      <c r="O8" s="229">
        <v>46204</v>
      </c>
      <c r="P8" s="229"/>
      <c r="Q8" s="229"/>
    </row>
    <row r="9" spans="1:17">
      <c r="L9" s="48" t="s">
        <v>232</v>
      </c>
      <c r="M9" s="226">
        <v>0.55778443113772591</v>
      </c>
      <c r="N9" s="227">
        <f>+GETPIVOTDATA("PENC",$A$3,"mes","jun-26")</f>
        <v>0.95611111111111124</v>
      </c>
      <c r="O9" s="227">
        <f>+GETPIVOTDATA("PENC",$A$3,"mes","jul-26")</f>
        <v>0.97285714285714275</v>
      </c>
      <c r="P9" s="228"/>
      <c r="Q9" s="228"/>
    </row>
    <row r="10" spans="1:17">
      <c r="L10" s="55" t="s">
        <v>4</v>
      </c>
      <c r="M10" s="226">
        <v>0.6467065868263473</v>
      </c>
      <c r="N10" s="227">
        <f>+GETPIVOTDATA("PECUF",$A$3,"mes","jun-26")</f>
        <v>0.65</v>
      </c>
      <c r="O10" s="227">
        <f>+GETPIVOTDATA("PECUF",$A$3,"mes","jul-26")</f>
        <v>0.75714285714285712</v>
      </c>
      <c r="P10" s="228"/>
      <c r="Q10" s="1"/>
    </row>
    <row r="11" spans="1:17">
      <c r="L11" s="55" t="s">
        <v>5</v>
      </c>
      <c r="M11" s="226">
        <v>0.17365269461077845</v>
      </c>
      <c r="N11" s="227">
        <f>+GETPIVOTDATA(" PECNE",$A$3,"mes","jun-26")</f>
        <v>0.19444444444444445</v>
      </c>
      <c r="O11" s="227">
        <f>+GETPIVOTDATA(" PECNE",$A$3,"mes","jul-26")</f>
        <v>0.11428571428571428</v>
      </c>
      <c r="P11" s="228"/>
      <c r="Q11" s="1"/>
    </row>
    <row r="12" spans="1:17">
      <c r="L12" s="55" t="s">
        <v>6</v>
      </c>
      <c r="M12" s="226">
        <v>0.9640718562874252</v>
      </c>
      <c r="N12" s="227">
        <f>+GETPIVOTDATA(" PECCUM",$A$3,"mes","jun-26")</f>
        <v>0.96111111111111114</v>
      </c>
      <c r="O12" s="227">
        <f>+GETPIVOTDATA(" PECCUM",$A$3,"mes","jul-26")</f>
        <v>1</v>
      </c>
      <c r="P12" s="228"/>
      <c r="Q12" s="1"/>
    </row>
    <row r="13" spans="1:17">
      <c r="B13" s="6" t="s">
        <v>2</v>
      </c>
      <c r="C13" s="13" t="s">
        <v>232</v>
      </c>
      <c r="D13" s="8" t="s">
        <v>4</v>
      </c>
      <c r="E13" s="46" t="s">
        <v>5</v>
      </c>
      <c r="F13" s="8" t="s">
        <v>6</v>
      </c>
      <c r="G13" s="8" t="s">
        <v>0</v>
      </c>
      <c r="L13" s="55" t="s">
        <v>0</v>
      </c>
      <c r="M13" s="226">
        <v>0.59110778443113865</v>
      </c>
      <c r="N13" s="227">
        <f>+GETPIVOTDATA("Score calidad",$A$3,"mes","jun-26")</f>
        <v>0.63727777777777928</v>
      </c>
      <c r="O13" s="227">
        <f>+GETPIVOTDATA("Score calidad",$A$3,"mes","jul-26")</f>
        <v>0.65871428571428592</v>
      </c>
      <c r="P13" s="227"/>
      <c r="Q13" s="228"/>
    </row>
    <row r="14" spans="1:17">
      <c r="B14" s="3" t="s">
        <v>531</v>
      </c>
      <c r="C14" s="47">
        <v>0.97275449101796396</v>
      </c>
      <c r="D14" s="4">
        <v>0.66467065868263475</v>
      </c>
      <c r="E14" s="46">
        <v>0.17365269461077845</v>
      </c>
      <c r="F14" s="4">
        <v>0.9640718562874252</v>
      </c>
      <c r="G14" s="10">
        <v>0.63799401197604955</v>
      </c>
      <c r="M14" s="52"/>
      <c r="N14" s="52"/>
      <c r="O14" s="52"/>
      <c r="P14" s="52"/>
      <c r="Q14" s="52"/>
    </row>
    <row r="15" spans="1:17">
      <c r="B15" s="3" t="s">
        <v>532</v>
      </c>
      <c r="C15" s="47">
        <v>0.95611111111111124</v>
      </c>
      <c r="D15" s="4">
        <v>0.65</v>
      </c>
      <c r="E15" s="46">
        <v>0.19444444444444445</v>
      </c>
      <c r="F15" s="4">
        <v>0.96111111111111114</v>
      </c>
      <c r="G15" s="10">
        <v>0.63727777777777928</v>
      </c>
      <c r="M15" s="52"/>
      <c r="N15" s="52"/>
      <c r="O15" s="52"/>
      <c r="P15" s="52"/>
      <c r="Q15" s="52"/>
    </row>
    <row r="16" spans="1:17">
      <c r="B16" s="3" t="s">
        <v>533</v>
      </c>
      <c r="C16" s="47">
        <v>0.97285714285714275</v>
      </c>
      <c r="D16" s="4">
        <v>0.75714285714285712</v>
      </c>
      <c r="E16" s="46">
        <v>0.11428571428571428</v>
      </c>
      <c r="F16" s="4">
        <v>1</v>
      </c>
      <c r="G16" s="10">
        <v>0.65871428571428592</v>
      </c>
    </row>
    <row r="17" spans="2:7">
      <c r="B17" s="2" t="s">
        <v>529</v>
      </c>
      <c r="C17" s="230">
        <v>0.96558752997601882</v>
      </c>
      <c r="D17" s="388">
        <v>0.67386091127098324</v>
      </c>
      <c r="E17" s="73">
        <v>0.17266187050359713</v>
      </c>
      <c r="F17" s="388">
        <v>0.9688249400479616</v>
      </c>
      <c r="G17" s="11">
        <v>0.64116306954436209</v>
      </c>
    </row>
  </sheetData>
  <conditionalFormatting pivot="1" sqref="D4:E7 G4:G7">
    <cfRule type="colorScale" priority="3">
      <colorScale>
        <cfvo type="min"/>
        <cfvo type="percentile" val="50"/>
        <cfvo type="max"/>
        <color rgb="FFF8696B"/>
        <color rgb="FFFFEB84"/>
        <color rgb="FF63BE7B"/>
      </colorScale>
    </cfRule>
  </conditionalFormatting>
  <conditionalFormatting pivot="1" sqref="C14:D17 F14:F17">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Q6"/>
  <sheetViews>
    <sheetView topLeftCell="A4" zoomScale="72" zoomScaleNormal="72" workbookViewId="0">
      <selection activeCell="F37" sqref="F37"/>
    </sheetView>
  </sheetViews>
  <sheetFormatPr baseColWidth="10" defaultColWidth="11.453125" defaultRowHeight="14.5"/>
  <cols>
    <col min="2" max="2" width="12.453125" customWidth="1"/>
    <col min="6" max="6" width="23.1796875" bestFit="1" customWidth="1"/>
    <col min="7" max="7" width="6.54296875" customWidth="1"/>
    <col min="8" max="8" width="6.81640625" customWidth="1"/>
    <col min="9" max="9" width="8.54296875" bestFit="1" customWidth="1"/>
    <col min="10" max="10" width="9.1796875" bestFit="1" customWidth="1"/>
  </cols>
  <sheetData>
    <row r="1" spans="1:17" s="58" customFormat="1" ht="15.75" customHeight="1">
      <c r="A1" s="384" t="s">
        <v>262</v>
      </c>
      <c r="B1" s="384"/>
      <c r="C1" s="384"/>
      <c r="D1" s="384"/>
      <c r="E1" s="384"/>
      <c r="F1" s="384"/>
      <c r="G1" s="384"/>
      <c r="H1" s="384"/>
      <c r="I1" s="384"/>
      <c r="J1" s="384"/>
      <c r="K1" s="384"/>
      <c r="L1" s="384"/>
      <c r="M1" s="384"/>
      <c r="N1" s="384"/>
      <c r="O1" s="384"/>
      <c r="P1" s="384"/>
      <c r="Q1" s="384"/>
    </row>
    <row r="2" spans="1:17" s="58" customFormat="1" ht="15.75" customHeight="1">
      <c r="A2" s="384"/>
      <c r="B2" s="384"/>
      <c r="C2" s="384"/>
      <c r="D2" s="384"/>
      <c r="E2" s="384"/>
      <c r="F2" s="384"/>
      <c r="G2" s="384"/>
      <c r="H2" s="384"/>
      <c r="I2" s="384"/>
      <c r="J2" s="384"/>
      <c r="K2" s="384"/>
      <c r="L2" s="384"/>
      <c r="M2" s="384"/>
      <c r="N2" s="384"/>
      <c r="O2" s="384"/>
      <c r="P2" s="384"/>
      <c r="Q2" s="384"/>
    </row>
    <row r="3" spans="1:17" s="58" customFormat="1" ht="15.75" customHeight="1">
      <c r="A3" s="384"/>
      <c r="B3" s="384"/>
      <c r="C3" s="384"/>
      <c r="D3" s="384"/>
      <c r="E3" s="384"/>
      <c r="F3" s="384"/>
      <c r="G3" s="384"/>
      <c r="H3" s="384"/>
      <c r="I3" s="384"/>
      <c r="J3" s="384"/>
      <c r="K3" s="384"/>
      <c r="L3" s="384"/>
      <c r="M3" s="384"/>
      <c r="N3" s="384"/>
      <c r="O3" s="384"/>
      <c r="P3" s="384"/>
      <c r="Q3" s="384"/>
    </row>
    <row r="5" spans="1:17">
      <c r="B5" s="7"/>
    </row>
    <row r="6" spans="1:17">
      <c r="G6" s="7"/>
      <c r="H6" s="7"/>
      <c r="I6" s="7"/>
    </row>
  </sheetData>
  <mergeCells count="1">
    <mergeCell ref="A1:Q3"/>
  </mergeCells>
  <pageMargins left="0.7" right="0.7" top="0.75" bottom="0.75" header="0.3" footer="0.3"/>
  <pageSetup orientation="portrait"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L73"/>
  <sheetViews>
    <sheetView tabSelected="1" workbookViewId="0">
      <selection activeCell="J19" sqref="J19"/>
    </sheetView>
  </sheetViews>
  <sheetFormatPr baseColWidth="10" defaultColWidth="11.453125" defaultRowHeight="14.5"/>
  <cols>
    <col min="1" max="1" width="17.1796875" customWidth="1"/>
    <col min="2" max="2" width="11.7265625" bestFit="1" customWidth="1"/>
    <col min="3" max="3" width="11.6328125" bestFit="1" customWidth="1"/>
    <col min="4" max="4" width="8.81640625" bestFit="1" customWidth="1"/>
    <col min="5" max="5" width="12" bestFit="1" customWidth="1"/>
    <col min="6" max="6" width="5.81640625" style="7" bestFit="1" customWidth="1"/>
    <col min="7" max="7" width="6.6328125" style="7" bestFit="1" customWidth="1"/>
    <col min="8" max="8" width="6.81640625" style="7" bestFit="1" customWidth="1"/>
    <col min="9" max="9" width="8.54296875" style="7" bestFit="1" customWidth="1"/>
    <col min="10" max="10" width="12.1796875" style="7" bestFit="1" customWidth="1"/>
    <col min="11" max="11" width="12.54296875" style="7" bestFit="1" customWidth="1"/>
    <col min="12" max="12" width="33.54296875" bestFit="1" customWidth="1"/>
    <col min="13" max="13" width="20.1796875" customWidth="1"/>
    <col min="14" max="14" width="18.81640625" customWidth="1"/>
    <col min="15" max="15" width="9.1796875" customWidth="1"/>
    <col min="16" max="16" width="14.81640625" customWidth="1"/>
    <col min="17" max="17" width="15.453125" customWidth="1"/>
    <col min="18" max="18" width="6.54296875" customWidth="1"/>
    <col min="19" max="20" width="7.1796875" customWidth="1"/>
    <col min="21" max="21" width="9.1796875" customWidth="1"/>
    <col min="23" max="23" width="21.54296875" customWidth="1"/>
    <col min="24" max="24" width="18.81640625" customWidth="1"/>
    <col min="25" max="25" width="24.1796875" customWidth="1"/>
  </cols>
  <sheetData>
    <row r="1" spans="1:12" s="59" customFormat="1" ht="18.75" customHeight="1">
      <c r="A1" s="382" t="s">
        <v>264</v>
      </c>
      <c r="B1" s="382"/>
      <c r="C1" s="382"/>
      <c r="D1" s="382"/>
      <c r="E1" s="382"/>
      <c r="F1" s="382"/>
      <c r="G1" s="382"/>
      <c r="H1" s="382"/>
      <c r="I1" s="382"/>
      <c r="J1" s="382"/>
      <c r="K1" s="382"/>
      <c r="L1" s="382"/>
    </row>
    <row r="2" spans="1:12" s="59" customFormat="1" ht="15" customHeight="1">
      <c r="A2" s="382"/>
      <c r="B2" s="382"/>
      <c r="C2" s="382"/>
      <c r="D2" s="382"/>
      <c r="E2" s="382"/>
      <c r="F2" s="382"/>
      <c r="G2" s="382"/>
      <c r="H2" s="382"/>
      <c r="I2" s="382"/>
      <c r="J2" s="382"/>
      <c r="K2" s="382"/>
      <c r="L2" s="382"/>
    </row>
    <row r="3" spans="1:12" s="59" customFormat="1" ht="15" customHeight="1">
      <c r="A3" s="382"/>
      <c r="B3" s="382"/>
      <c r="C3" s="382"/>
      <c r="D3" s="382"/>
      <c r="E3" s="382"/>
      <c r="F3" s="382"/>
      <c r="G3" s="382"/>
      <c r="H3" s="382"/>
      <c r="I3" s="382"/>
      <c r="J3" s="382"/>
      <c r="K3" s="382"/>
      <c r="L3" s="382"/>
    </row>
    <row r="5" spans="1:12">
      <c r="J5"/>
      <c r="K5"/>
    </row>
    <row r="6" spans="1:12">
      <c r="J6"/>
      <c r="K6"/>
    </row>
    <row r="7" spans="1:12">
      <c r="J7"/>
      <c r="K7"/>
    </row>
    <row r="8" spans="1:12">
      <c r="J8"/>
      <c r="K8"/>
    </row>
    <row r="9" spans="1:12">
      <c r="J9"/>
      <c r="K9"/>
    </row>
    <row r="10" spans="1:12">
      <c r="J10"/>
      <c r="K10"/>
    </row>
    <row r="11" spans="1:12">
      <c r="J11"/>
      <c r="K11"/>
    </row>
    <row r="12" spans="1:12">
      <c r="J12"/>
      <c r="K12"/>
    </row>
    <row r="13" spans="1:12">
      <c r="J13"/>
      <c r="K13"/>
    </row>
    <row r="14" spans="1:12">
      <c r="K14"/>
    </row>
    <row r="15" spans="1:12">
      <c r="B15" s="60" t="s">
        <v>361</v>
      </c>
      <c r="C15" s="60" t="s">
        <v>3</v>
      </c>
      <c r="D15" s="61" t="s">
        <v>238</v>
      </c>
      <c r="E15" s="61" t="s">
        <v>286</v>
      </c>
      <c r="F15" s="61" t="s">
        <v>232</v>
      </c>
      <c r="G15" s="62" t="s">
        <v>4</v>
      </c>
      <c r="H15" s="61" t="s">
        <v>5</v>
      </c>
      <c r="I15" s="62" t="s">
        <v>6</v>
      </c>
      <c r="J15" s="63" t="s">
        <v>0</v>
      </c>
      <c r="K15"/>
    </row>
    <row r="16" spans="1:12">
      <c r="B16" s="260" t="s">
        <v>441</v>
      </c>
      <c r="C16" s="274">
        <v>30</v>
      </c>
      <c r="D16" s="274">
        <v>29</v>
      </c>
      <c r="E16" s="4">
        <v>0.96666666666666667</v>
      </c>
      <c r="F16" s="10">
        <v>0.98333333333333328</v>
      </c>
      <c r="G16" s="10">
        <v>0.76666666666666672</v>
      </c>
      <c r="H16" s="4">
        <v>0.2</v>
      </c>
      <c r="I16" s="10">
        <v>1</v>
      </c>
      <c r="J16" s="4">
        <v>0.68833333333333291</v>
      </c>
      <c r="K16"/>
    </row>
    <row r="17" spans="2:10" customFormat="1">
      <c r="B17" s="259" t="s">
        <v>449</v>
      </c>
      <c r="C17" s="274">
        <v>40</v>
      </c>
      <c r="D17" s="274">
        <v>39</v>
      </c>
      <c r="E17" s="4">
        <v>0.97499999999999998</v>
      </c>
      <c r="F17" s="10">
        <v>0.96500000000000019</v>
      </c>
      <c r="G17" s="10">
        <v>0.75</v>
      </c>
      <c r="H17" s="4">
        <v>0.05</v>
      </c>
      <c r="I17" s="10">
        <v>1</v>
      </c>
      <c r="J17" s="4">
        <v>0.63649999999999984</v>
      </c>
    </row>
    <row r="18" spans="2:10" customFormat="1">
      <c r="B18" s="2" t="s">
        <v>529</v>
      </c>
      <c r="C18" s="277">
        <v>70</v>
      </c>
      <c r="D18" s="277">
        <v>68</v>
      </c>
      <c r="E18" s="5">
        <v>0.97142857142857142</v>
      </c>
      <c r="F18" s="11">
        <v>0.97285714285714298</v>
      </c>
      <c r="G18" s="11">
        <v>0.75714285714285712</v>
      </c>
      <c r="H18" s="5">
        <v>0.11428571428571428</v>
      </c>
      <c r="I18" s="11">
        <v>1</v>
      </c>
      <c r="J18" s="5">
        <v>0.65871428571428581</v>
      </c>
    </row>
    <row r="19" spans="2:10" customFormat="1"/>
    <row r="20" spans="2:10" customFormat="1"/>
    <row r="21" spans="2:10" customFormat="1"/>
    <row r="22" spans="2:10" customFormat="1"/>
    <row r="23" spans="2:10" customFormat="1"/>
    <row r="24" spans="2:10" customFormat="1"/>
    <row r="25" spans="2:10" customFormat="1"/>
    <row r="26" spans="2:10" customFormat="1"/>
    <row r="27" spans="2:10" customFormat="1"/>
    <row r="28" spans="2:10" customFormat="1"/>
    <row r="29" spans="2:10" customFormat="1"/>
    <row r="30" spans="2:10" customFormat="1"/>
    <row r="31" spans="2:10" customFormat="1"/>
    <row r="32" spans="2:10"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sheetData>
  <mergeCells count="1">
    <mergeCell ref="A1:L3"/>
  </mergeCells>
  <conditionalFormatting pivot="1" sqref="J16:J18">
    <cfRule type="cellIs" dxfId="1824" priority="4" operator="between">
      <formula>0.85</formula>
      <formula>0.89</formula>
    </cfRule>
  </conditionalFormatting>
  <conditionalFormatting pivot="1" sqref="J16:J18">
    <cfRule type="cellIs" dxfId="1823" priority="3" operator="between">
      <formula>0.9</formula>
      <formula>0.94</formula>
    </cfRule>
  </conditionalFormatting>
  <conditionalFormatting pivot="1" sqref="J16:J18">
    <cfRule type="cellIs" dxfId="1822" priority="2" operator="lessThanOrEqual">
      <formula>0.84</formula>
    </cfRule>
  </conditionalFormatting>
  <conditionalFormatting pivot="1" sqref="J16:J18">
    <cfRule type="cellIs" dxfId="1821" priority="1" operator="greaterThanOrEqual">
      <formula>0.95</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dimension ref="A1:N68"/>
  <sheetViews>
    <sheetView topLeftCell="A5" workbookViewId="0">
      <selection activeCell="C24" sqref="C24"/>
    </sheetView>
  </sheetViews>
  <sheetFormatPr baseColWidth="10" defaultColWidth="11.453125" defaultRowHeight="14.5"/>
  <cols>
    <col min="1" max="1" width="14.453125" customWidth="1"/>
    <col min="2" max="2" width="28.08984375" bestFit="1" customWidth="1"/>
    <col min="3" max="3" width="11.6328125" bestFit="1" customWidth="1"/>
    <col min="4" max="4" width="9.26953125" bestFit="1" customWidth="1"/>
    <col min="5" max="5" width="12" bestFit="1" customWidth="1"/>
    <col min="6" max="6" width="5.81640625" style="7" bestFit="1" customWidth="1"/>
    <col min="7" max="8" width="6.81640625" style="7" bestFit="1" customWidth="1"/>
    <col min="9" max="9" width="8.54296875" style="7" bestFit="1" customWidth="1"/>
    <col min="10" max="10" width="12.1796875" style="7" bestFit="1" customWidth="1"/>
    <col min="11" max="11" width="12.54296875" style="7" bestFit="1" customWidth="1"/>
    <col min="12" max="12" width="15.81640625" customWidth="1"/>
  </cols>
  <sheetData>
    <row r="1" spans="1:14" s="64" customFormat="1" ht="21" customHeight="1">
      <c r="A1" s="385" t="s">
        <v>265</v>
      </c>
      <c r="B1" s="385"/>
      <c r="C1" s="385"/>
      <c r="D1" s="385"/>
      <c r="E1" s="385"/>
      <c r="F1" s="385"/>
      <c r="G1" s="385"/>
      <c r="H1" s="385"/>
      <c r="I1" s="385"/>
      <c r="J1" s="385"/>
      <c r="K1" s="385"/>
      <c r="L1" s="385"/>
    </row>
    <row r="2" spans="1:14" s="64" customFormat="1" ht="21" customHeight="1">
      <c r="A2" s="385"/>
      <c r="B2" s="385"/>
      <c r="C2" s="385"/>
      <c r="D2" s="385"/>
      <c r="E2" s="385"/>
      <c r="F2" s="385"/>
      <c r="G2" s="385"/>
      <c r="H2" s="385"/>
      <c r="I2" s="385"/>
      <c r="J2" s="385"/>
      <c r="K2" s="385"/>
      <c r="L2" s="385"/>
    </row>
    <row r="3" spans="1:14" s="64" customFormat="1" ht="21" customHeight="1">
      <c r="A3" s="385"/>
      <c r="B3" s="385"/>
      <c r="C3" s="385"/>
      <c r="D3" s="385"/>
      <c r="E3" s="385"/>
      <c r="F3" s="385"/>
      <c r="G3" s="385"/>
      <c r="H3" s="385"/>
      <c r="I3" s="385"/>
      <c r="J3" s="385"/>
      <c r="K3" s="385"/>
      <c r="L3" s="385"/>
    </row>
    <row r="14" spans="1:14">
      <c r="B14" s="264" t="s">
        <v>2</v>
      </c>
      <c r="C14" s="265" t="s">
        <v>3</v>
      </c>
      <c r="D14" s="65" t="s">
        <v>285</v>
      </c>
      <c r="E14" s="278" t="s">
        <v>286</v>
      </c>
      <c r="F14" s="65" t="s">
        <v>232</v>
      </c>
      <c r="G14" s="266" t="s">
        <v>4</v>
      </c>
      <c r="H14" s="266" t="s">
        <v>5</v>
      </c>
      <c r="I14" s="266" t="s">
        <v>6</v>
      </c>
      <c r="J14" s="266" t="s">
        <v>0</v>
      </c>
      <c r="K14"/>
      <c r="N14" s="77"/>
    </row>
    <row r="15" spans="1:14">
      <c r="B15" s="13" t="s">
        <v>431</v>
      </c>
      <c r="C15" s="275">
        <v>15</v>
      </c>
      <c r="D15" s="275">
        <v>14</v>
      </c>
      <c r="E15" s="267">
        <v>0.93333333333333335</v>
      </c>
      <c r="F15" s="47">
        <v>0.99</v>
      </c>
      <c r="G15" s="267">
        <v>0.6</v>
      </c>
      <c r="H15" s="267">
        <v>6.6666666666666666E-2</v>
      </c>
      <c r="I15" s="267">
        <v>1</v>
      </c>
      <c r="J15" s="12">
        <v>0.59900000000000009</v>
      </c>
      <c r="K15"/>
    </row>
    <row r="16" spans="1:14">
      <c r="B16" s="13" t="s">
        <v>434</v>
      </c>
      <c r="C16" s="275">
        <v>19</v>
      </c>
      <c r="D16" s="275">
        <v>19</v>
      </c>
      <c r="E16" s="267">
        <v>1</v>
      </c>
      <c r="F16" s="47">
        <v>0.93421052631578949</v>
      </c>
      <c r="G16" s="267">
        <v>0.84210526315789469</v>
      </c>
      <c r="H16" s="267">
        <v>0</v>
      </c>
      <c r="I16" s="267">
        <v>1</v>
      </c>
      <c r="J16" s="12">
        <v>0.64605263157894721</v>
      </c>
      <c r="K16"/>
    </row>
    <row r="17" spans="2:10" customFormat="1">
      <c r="B17" s="13" t="s">
        <v>432</v>
      </c>
      <c r="C17" s="275">
        <v>14</v>
      </c>
      <c r="D17" s="275">
        <v>14</v>
      </c>
      <c r="E17" s="267">
        <v>1</v>
      </c>
      <c r="F17" s="47">
        <v>0.9821428571428571</v>
      </c>
      <c r="G17" s="267">
        <v>0.8571428571428571</v>
      </c>
      <c r="H17" s="267">
        <v>0.14285714285714285</v>
      </c>
      <c r="I17" s="267">
        <v>1</v>
      </c>
      <c r="J17" s="12">
        <v>0.69821428571428579</v>
      </c>
    </row>
    <row r="18" spans="2:10" customFormat="1">
      <c r="B18" s="13" t="s">
        <v>433</v>
      </c>
      <c r="C18" s="275">
        <v>15</v>
      </c>
      <c r="D18" s="275">
        <v>14</v>
      </c>
      <c r="E18" s="267">
        <v>0.93333333333333335</v>
      </c>
      <c r="F18" s="47">
        <v>0.98333333333333328</v>
      </c>
      <c r="G18" s="267">
        <v>0.66666666666666663</v>
      </c>
      <c r="H18" s="267">
        <v>0.26666666666666666</v>
      </c>
      <c r="I18" s="267">
        <v>1</v>
      </c>
      <c r="J18" s="12">
        <v>0.67833333333333334</v>
      </c>
    </row>
    <row r="19" spans="2:10" customFormat="1">
      <c r="B19" s="13" t="s">
        <v>542</v>
      </c>
      <c r="C19" s="275">
        <v>7</v>
      </c>
      <c r="D19" s="275">
        <v>7</v>
      </c>
      <c r="E19" s="267">
        <v>1</v>
      </c>
      <c r="F19" s="47">
        <v>1</v>
      </c>
      <c r="G19" s="267">
        <v>0.8571428571428571</v>
      </c>
      <c r="H19" s="267">
        <v>0.14285714285714285</v>
      </c>
      <c r="I19" s="267">
        <v>1</v>
      </c>
      <c r="J19" s="12">
        <v>0.70000000000000007</v>
      </c>
    </row>
    <row r="20" spans="2:10" customFormat="1">
      <c r="B20" s="258" t="s">
        <v>529</v>
      </c>
      <c r="C20" s="279">
        <v>70</v>
      </c>
      <c r="D20" s="279">
        <v>68</v>
      </c>
      <c r="E20" s="268">
        <v>0.97142857142857142</v>
      </c>
      <c r="F20" s="230">
        <v>0.97285714285714275</v>
      </c>
      <c r="G20" s="389">
        <v>0.75714285714285712</v>
      </c>
      <c r="H20" s="268">
        <v>0.11428571428571428</v>
      </c>
      <c r="I20" s="389">
        <v>1</v>
      </c>
      <c r="J20" s="230">
        <v>0.65871428571428625</v>
      </c>
    </row>
    <row r="21" spans="2:10" customFormat="1">
      <c r="B21" s="50"/>
      <c r="C21" s="50"/>
      <c r="D21" s="50"/>
      <c r="E21" s="50"/>
      <c r="F21" s="50"/>
      <c r="G21" s="50"/>
      <c r="H21" s="50"/>
      <c r="I21" s="50"/>
      <c r="J21" s="50"/>
    </row>
    <row r="22" spans="2:10" customFormat="1"/>
    <row r="23" spans="2:10" customFormat="1"/>
    <row r="24" spans="2:10" customFormat="1"/>
    <row r="25" spans="2:10" customFormat="1"/>
    <row r="26" spans="2:10" customFormat="1"/>
    <row r="27" spans="2:10" customFormat="1"/>
    <row r="28" spans="2:10" customFormat="1"/>
    <row r="29" spans="2:10" customFormat="1"/>
    <row r="30" spans="2:10" customFormat="1"/>
    <row r="31" spans="2:10" customFormat="1"/>
    <row r="32" spans="2:10"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sheetData>
  <mergeCells count="1">
    <mergeCell ref="A1:L3"/>
  </mergeCells>
  <conditionalFormatting pivot="1" sqref="J15:J20">
    <cfRule type="cellIs" dxfId="1762" priority="4" operator="lessThan">
      <formula>0.84</formula>
    </cfRule>
  </conditionalFormatting>
  <conditionalFormatting pivot="1" sqref="J15:J20">
    <cfRule type="cellIs" dxfId="1761" priority="3" operator="greaterThan">
      <formula>0.95</formula>
    </cfRule>
  </conditionalFormatting>
  <conditionalFormatting pivot="1" sqref="J15:J20">
    <cfRule type="cellIs" dxfId="1760" priority="2" operator="between">
      <formula>0.85</formula>
      <formula>0.89</formula>
    </cfRule>
  </conditionalFormatting>
  <conditionalFormatting pivot="1" sqref="J15:J20">
    <cfRule type="cellIs" dxfId="1759" priority="1" operator="between">
      <formula>0.9</formula>
      <formula>0.94</formula>
    </cfRule>
  </conditionalFormatting>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9"/>
  <dimension ref="A1:P446"/>
  <sheetViews>
    <sheetView topLeftCell="A10" zoomScale="58" zoomScaleNormal="58" workbookViewId="0">
      <selection activeCell="Q50" sqref="Q50"/>
    </sheetView>
  </sheetViews>
  <sheetFormatPr baseColWidth="10" defaultColWidth="10.54296875" defaultRowHeight="14.5" outlineLevelRow="1"/>
  <cols>
    <col min="1" max="1" width="13.1796875" customWidth="1"/>
    <col min="2" max="2" width="67.6328125" bestFit="1" customWidth="1"/>
    <col min="3" max="3" width="10.453125" style="7" hidden="1" customWidth="1"/>
    <col min="4" max="5" width="12.1796875" style="7" bestFit="1" customWidth="1"/>
    <col min="6" max="7" width="10.453125" style="7" bestFit="1" customWidth="1"/>
    <col min="8" max="9" width="10.453125" bestFit="1" customWidth="1"/>
    <col min="10" max="10" width="12.1796875" bestFit="1" customWidth="1"/>
    <col min="11" max="15" width="9.453125" bestFit="1" customWidth="1"/>
    <col min="16" max="16" width="12.54296875" bestFit="1" customWidth="1"/>
  </cols>
  <sheetData>
    <row r="1" spans="1:12" s="64" customFormat="1" ht="21" customHeight="1">
      <c r="A1" s="386" t="s">
        <v>268</v>
      </c>
      <c r="B1" s="386"/>
      <c r="C1" s="386"/>
      <c r="D1" s="386"/>
      <c r="E1" s="386"/>
      <c r="F1" s="386"/>
      <c r="G1" s="386"/>
      <c r="H1" s="386"/>
      <c r="I1" s="386"/>
      <c r="J1" s="386"/>
      <c r="K1" s="386"/>
      <c r="L1" s="386"/>
    </row>
    <row r="2" spans="1:12" s="64" customFormat="1">
      <c r="A2" s="386"/>
      <c r="B2" s="386"/>
      <c r="C2" s="386"/>
      <c r="D2" s="386"/>
      <c r="E2" s="386"/>
      <c r="F2" s="386"/>
      <c r="G2" s="386"/>
      <c r="H2" s="386"/>
      <c r="I2" s="386"/>
      <c r="J2" s="386"/>
      <c r="K2" s="386"/>
      <c r="L2" s="386"/>
    </row>
    <row r="3" spans="1:12" s="64" customFormat="1">
      <c r="A3" s="386"/>
      <c r="B3" s="386"/>
      <c r="C3" s="386"/>
      <c r="D3" s="386"/>
      <c r="E3" s="386"/>
      <c r="F3" s="386"/>
      <c r="G3" s="386"/>
      <c r="H3" s="386"/>
      <c r="I3" s="386"/>
      <c r="J3" s="386"/>
      <c r="K3" s="386"/>
      <c r="L3" s="386"/>
    </row>
    <row r="11" spans="1:12" ht="29.15" customHeight="1"/>
    <row r="12" spans="1:12" ht="26.5" customHeight="1"/>
    <row r="14" spans="1:12">
      <c r="B14" s="64"/>
      <c r="C14" s="64" t="s">
        <v>456</v>
      </c>
      <c r="D14" s="225"/>
      <c r="E14"/>
      <c r="F14"/>
      <c r="G14"/>
    </row>
    <row r="15" spans="1:12">
      <c r="B15" s="69" t="s">
        <v>7</v>
      </c>
      <c r="C15" s="64" t="s">
        <v>530</v>
      </c>
      <c r="D15" s="72" t="s">
        <v>529</v>
      </c>
      <c r="E15"/>
      <c r="F15"/>
      <c r="G15"/>
    </row>
    <row r="16" spans="1:12" ht="15.5">
      <c r="B16" s="273" t="s">
        <v>8</v>
      </c>
      <c r="C16" s="9">
        <v>0.97285714285714275</v>
      </c>
      <c r="D16" s="9">
        <v>0.97285714285714275</v>
      </c>
      <c r="E16"/>
      <c r="F16"/>
      <c r="G16"/>
    </row>
    <row r="17" spans="2:7" ht="15.5">
      <c r="B17" s="270" t="s">
        <v>175</v>
      </c>
      <c r="C17" s="9">
        <v>0.14571428571428591</v>
      </c>
      <c r="D17" s="9">
        <v>0.14571428571428591</v>
      </c>
      <c r="E17"/>
      <c r="F17"/>
      <c r="G17"/>
    </row>
    <row r="18" spans="2:7" ht="15.5" outlineLevel="1">
      <c r="B18" s="271" t="s">
        <v>176</v>
      </c>
      <c r="C18" s="9">
        <v>0.14785714285714305</v>
      </c>
      <c r="D18" s="9">
        <v>0.14785714285714305</v>
      </c>
      <c r="E18"/>
      <c r="F18"/>
      <c r="G18"/>
    </row>
    <row r="19" spans="2:7" ht="15.5" outlineLevel="1">
      <c r="B19" s="271" t="s">
        <v>177</v>
      </c>
      <c r="C19" s="9">
        <v>0.15000000000000022</v>
      </c>
      <c r="D19" s="9">
        <v>0.15000000000000022</v>
      </c>
      <c r="E19"/>
      <c r="F19"/>
      <c r="G19"/>
    </row>
    <row r="20" spans="2:7" ht="15.5" outlineLevel="1">
      <c r="B20" s="271" t="s">
        <v>178</v>
      </c>
      <c r="C20" s="9">
        <v>0.14785714285714305</v>
      </c>
      <c r="D20" s="9">
        <v>0.14785714285714305</v>
      </c>
      <c r="E20"/>
      <c r="F20"/>
      <c r="G20"/>
    </row>
    <row r="21" spans="2:7" ht="15.5">
      <c r="B21" s="270" t="s">
        <v>179</v>
      </c>
      <c r="C21" s="9">
        <v>0.2957142857142861</v>
      </c>
      <c r="D21" s="9">
        <v>0.2957142857142861</v>
      </c>
      <c r="E21"/>
      <c r="F21"/>
      <c r="G21"/>
    </row>
    <row r="22" spans="2:7" ht="15.5" outlineLevel="1">
      <c r="B22" s="271" t="s">
        <v>180</v>
      </c>
      <c r="C22" s="9">
        <v>0.2957142857142861</v>
      </c>
      <c r="D22" s="9">
        <v>0.2957142857142861</v>
      </c>
      <c r="E22"/>
      <c r="F22"/>
      <c r="G22"/>
    </row>
    <row r="23" spans="2:7" ht="15.5" outlineLevel="1">
      <c r="B23" s="271" t="s">
        <v>181</v>
      </c>
      <c r="C23" s="9">
        <v>0.30000000000000043</v>
      </c>
      <c r="D23" s="9">
        <v>0.30000000000000043</v>
      </c>
      <c r="E23"/>
      <c r="F23"/>
      <c r="G23"/>
    </row>
    <row r="24" spans="2:7" ht="15.5" outlineLevel="1">
      <c r="B24" s="271" t="s">
        <v>182</v>
      </c>
      <c r="C24" s="9">
        <v>0.30000000000000043</v>
      </c>
      <c r="D24" s="9">
        <v>0.30000000000000043</v>
      </c>
      <c r="E24"/>
      <c r="F24"/>
      <c r="G24"/>
    </row>
    <row r="25" spans="2:7" ht="15.5" outlineLevel="1">
      <c r="B25" s="271" t="s">
        <v>183</v>
      </c>
      <c r="C25" s="9">
        <v>0.30000000000000043</v>
      </c>
      <c r="D25" s="9">
        <v>0.30000000000000043</v>
      </c>
      <c r="E25"/>
      <c r="F25"/>
      <c r="G25"/>
    </row>
    <row r="26" spans="2:7" ht="15.5">
      <c r="B26" s="270" t="s">
        <v>184</v>
      </c>
      <c r="C26" s="9">
        <v>0.2957142857142861</v>
      </c>
      <c r="D26" s="9">
        <v>0.2957142857142861</v>
      </c>
      <c r="E26"/>
      <c r="F26"/>
      <c r="G26"/>
    </row>
    <row r="27" spans="2:7" ht="15.5" outlineLevel="1">
      <c r="B27" s="271" t="s">
        <v>186</v>
      </c>
      <c r="C27" s="9">
        <v>0.2957142857142861</v>
      </c>
      <c r="D27" s="9">
        <v>0.2957142857142861</v>
      </c>
      <c r="E27"/>
      <c r="F27"/>
      <c r="G27"/>
    </row>
    <row r="28" spans="2:7" ht="15.5" outlineLevel="1">
      <c r="B28" s="271" t="s">
        <v>185</v>
      </c>
      <c r="C28" s="9">
        <v>0.30000000000000043</v>
      </c>
      <c r="D28" s="9">
        <v>0.30000000000000043</v>
      </c>
      <c r="E28"/>
      <c r="F28"/>
      <c r="G28"/>
    </row>
    <row r="29" spans="2:7" ht="15.5" outlineLevel="1">
      <c r="B29" s="271" t="s">
        <v>187</v>
      </c>
      <c r="C29" s="9">
        <v>0.30000000000000043</v>
      </c>
      <c r="D29" s="9">
        <v>0.30000000000000043</v>
      </c>
      <c r="E29"/>
      <c r="F29"/>
      <c r="G29"/>
    </row>
    <row r="30" spans="2:7" ht="15.5" outlineLevel="1">
      <c r="B30" s="271" t="s">
        <v>188</v>
      </c>
      <c r="C30" s="9">
        <v>0.30000000000000043</v>
      </c>
      <c r="D30" s="9">
        <v>0.30000000000000043</v>
      </c>
      <c r="E30"/>
      <c r="F30"/>
      <c r="G30"/>
    </row>
    <row r="31" spans="2:7" ht="15.5">
      <c r="B31" s="270" t="s">
        <v>189</v>
      </c>
      <c r="C31" s="9">
        <v>0.23571428571428571</v>
      </c>
      <c r="D31" s="9">
        <v>0.23571428571428571</v>
      </c>
      <c r="E31"/>
      <c r="F31"/>
      <c r="G31"/>
    </row>
    <row r="32" spans="2:7" ht="15.5" outlineLevel="1">
      <c r="B32" s="272" t="s">
        <v>190</v>
      </c>
      <c r="C32" s="9">
        <v>0.23571428571428571</v>
      </c>
      <c r="D32" s="9">
        <v>0.23571428571428571</v>
      </c>
      <c r="E32"/>
      <c r="F32"/>
      <c r="G32"/>
    </row>
    <row r="33" spans="2:7" ht="15.5" outlineLevel="1">
      <c r="B33" s="273" t="s">
        <v>173</v>
      </c>
      <c r="C33" s="9">
        <v>0.75714285714285712</v>
      </c>
      <c r="D33" s="9">
        <v>0.75714285714285712</v>
      </c>
      <c r="E33"/>
      <c r="F33"/>
      <c r="G33"/>
    </row>
    <row r="34" spans="2:7" ht="15.5">
      <c r="B34" s="269" t="s">
        <v>269</v>
      </c>
      <c r="C34" s="9">
        <v>0.94285714285714284</v>
      </c>
      <c r="D34" s="9">
        <v>0.94285714285714284</v>
      </c>
      <c r="E34"/>
      <c r="F34"/>
      <c r="G34"/>
    </row>
    <row r="35" spans="2:7" ht="15.5">
      <c r="B35" s="272" t="s">
        <v>192</v>
      </c>
      <c r="C35" s="9">
        <v>0.97142857142857142</v>
      </c>
      <c r="D35" s="9">
        <v>0.97142857142857142</v>
      </c>
      <c r="E35"/>
      <c r="F35"/>
      <c r="G35"/>
    </row>
    <row r="36" spans="2:7" ht="15.5" outlineLevel="1">
      <c r="B36" s="272" t="s">
        <v>193</v>
      </c>
      <c r="C36" s="9">
        <v>0.98571428571428577</v>
      </c>
      <c r="D36" s="9">
        <v>0.98571428571428577</v>
      </c>
      <c r="E36"/>
      <c r="F36"/>
      <c r="G36"/>
    </row>
    <row r="37" spans="2:7" ht="15.5" outlineLevel="1">
      <c r="B37" s="272" t="s">
        <v>194</v>
      </c>
      <c r="C37" s="9">
        <v>0.98571428571428577</v>
      </c>
      <c r="D37" s="9">
        <v>0.98571428571428577</v>
      </c>
      <c r="E37"/>
      <c r="F37"/>
      <c r="G37"/>
    </row>
    <row r="38" spans="2:7" ht="15.5" outlineLevel="1">
      <c r="B38" s="272" t="s">
        <v>195</v>
      </c>
      <c r="C38" s="9">
        <v>0.98571428571428577</v>
      </c>
      <c r="D38" s="9">
        <v>0.98571428571428577</v>
      </c>
      <c r="E38"/>
      <c r="F38"/>
      <c r="G38"/>
    </row>
    <row r="39" spans="2:7" ht="15.5" outlineLevel="1">
      <c r="B39" s="269" t="s">
        <v>270</v>
      </c>
      <c r="C39" s="9">
        <v>0.97142857142857142</v>
      </c>
      <c r="D39" s="9">
        <v>0.97142857142857142</v>
      </c>
      <c r="E39"/>
      <c r="F39"/>
      <c r="G39"/>
    </row>
    <row r="40" spans="2:7" ht="15.5">
      <c r="B40" s="272" t="s">
        <v>196</v>
      </c>
      <c r="C40" s="9">
        <v>0.98571428571428577</v>
      </c>
      <c r="D40" s="9">
        <v>0.98571428571428577</v>
      </c>
      <c r="E40"/>
      <c r="F40"/>
      <c r="G40"/>
    </row>
    <row r="41" spans="2:7" ht="15.5" outlineLevel="1">
      <c r="B41" s="272" t="s">
        <v>197</v>
      </c>
      <c r="C41" s="9">
        <v>0.98571428571428577</v>
      </c>
      <c r="D41" s="9">
        <v>0.98571428571428577</v>
      </c>
      <c r="E41"/>
      <c r="F41"/>
      <c r="G41"/>
    </row>
    <row r="42" spans="2:7" ht="15.5" outlineLevel="1">
      <c r="B42" s="269" t="s">
        <v>271</v>
      </c>
      <c r="C42" s="9">
        <v>0.97142857142857142</v>
      </c>
      <c r="D42" s="9">
        <v>0.97142857142857142</v>
      </c>
      <c r="E42"/>
      <c r="F42"/>
      <c r="G42"/>
    </row>
    <row r="43" spans="2:7" ht="15.5">
      <c r="B43" s="272" t="s">
        <v>198</v>
      </c>
      <c r="C43" s="9">
        <v>1</v>
      </c>
      <c r="D43" s="9">
        <v>1</v>
      </c>
      <c r="E43"/>
      <c r="F43"/>
      <c r="G43"/>
    </row>
    <row r="44" spans="2:7" ht="15.5" outlineLevel="1">
      <c r="B44" s="272" t="s">
        <v>199</v>
      </c>
      <c r="C44" s="9">
        <v>0.97142857142857142</v>
      </c>
      <c r="D44" s="9">
        <v>0.97142857142857142</v>
      </c>
      <c r="E44"/>
      <c r="F44"/>
      <c r="G44"/>
    </row>
    <row r="45" spans="2:7" ht="15.5" outlineLevel="1">
      <c r="B45" s="272" t="s">
        <v>200</v>
      </c>
      <c r="C45" s="9">
        <v>1</v>
      </c>
      <c r="D45" s="9">
        <v>1</v>
      </c>
      <c r="E45"/>
      <c r="F45"/>
      <c r="G45"/>
    </row>
    <row r="46" spans="2:7" ht="15.5" outlineLevel="1">
      <c r="B46" s="269" t="s">
        <v>272</v>
      </c>
      <c r="C46" s="9">
        <v>1</v>
      </c>
      <c r="D46" s="9">
        <v>1</v>
      </c>
      <c r="E46"/>
      <c r="F46"/>
      <c r="G46"/>
    </row>
    <row r="47" spans="2:7" ht="15.5">
      <c r="B47" s="272" t="s">
        <v>201</v>
      </c>
      <c r="C47" s="9">
        <v>1</v>
      </c>
      <c r="D47" s="9">
        <v>1</v>
      </c>
      <c r="E47"/>
      <c r="F47"/>
      <c r="G47"/>
    </row>
    <row r="48" spans="2:7" ht="15.5" outlineLevel="1">
      <c r="B48" s="255" t="s">
        <v>273</v>
      </c>
      <c r="C48" s="256">
        <v>1</v>
      </c>
      <c r="D48" s="256">
        <v>1</v>
      </c>
      <c r="E48"/>
      <c r="F48"/>
      <c r="G48"/>
    </row>
    <row r="49" spans="2:7">
      <c r="B49" s="257" t="s">
        <v>520</v>
      </c>
      <c r="C49" s="256">
        <v>1</v>
      </c>
      <c r="D49" s="256">
        <v>1</v>
      </c>
      <c r="E49"/>
      <c r="F49"/>
      <c r="G49"/>
    </row>
    <row r="50" spans="2:7" ht="15.5" outlineLevel="1">
      <c r="B50" s="269" t="s">
        <v>274</v>
      </c>
      <c r="C50" s="9">
        <v>1</v>
      </c>
      <c r="D50" s="9">
        <v>1</v>
      </c>
      <c r="E50"/>
      <c r="F50"/>
      <c r="G50"/>
    </row>
    <row r="51" spans="2:7">
      <c r="B51" s="254" t="s">
        <v>521</v>
      </c>
      <c r="C51" s="9">
        <v>1</v>
      </c>
      <c r="D51" s="9">
        <v>1</v>
      </c>
      <c r="E51"/>
      <c r="F51"/>
      <c r="G51"/>
    </row>
    <row r="52" spans="2:7" outlineLevel="1">
      <c r="B52" s="254" t="s">
        <v>522</v>
      </c>
      <c r="C52" s="9">
        <v>1</v>
      </c>
      <c r="D52" s="9">
        <v>1</v>
      </c>
      <c r="E52"/>
      <c r="F52"/>
      <c r="G52"/>
    </row>
    <row r="53" spans="2:7" outlineLevel="1">
      <c r="B53" s="254" t="s">
        <v>523</v>
      </c>
      <c r="C53" s="9">
        <v>1</v>
      </c>
      <c r="D53" s="9">
        <v>1</v>
      </c>
      <c r="E53"/>
      <c r="F53"/>
      <c r="G53"/>
    </row>
    <row r="54" spans="2:7" ht="15.5">
      <c r="B54" s="269" t="s">
        <v>275</v>
      </c>
      <c r="C54" s="9">
        <v>0.97142857142857142</v>
      </c>
      <c r="D54" s="9">
        <v>0.97142857142857142</v>
      </c>
      <c r="E54"/>
      <c r="F54"/>
      <c r="G54"/>
    </row>
    <row r="55" spans="2:7" ht="15.5" outlineLevel="1">
      <c r="B55" s="272" t="s">
        <v>206</v>
      </c>
      <c r="C55" s="9">
        <v>0.98571428571428577</v>
      </c>
      <c r="D55" s="9">
        <v>0.98571428571428577</v>
      </c>
      <c r="E55"/>
      <c r="F55"/>
      <c r="G55"/>
    </row>
    <row r="56" spans="2:7" ht="15.5" outlineLevel="1">
      <c r="B56" s="269" t="s">
        <v>276</v>
      </c>
      <c r="C56" s="9">
        <v>0.87142857142857144</v>
      </c>
      <c r="D56" s="9">
        <v>0.87142857142857144</v>
      </c>
      <c r="E56"/>
      <c r="F56"/>
      <c r="G56"/>
    </row>
    <row r="57" spans="2:7" ht="15.5">
      <c r="B57" s="272" t="s">
        <v>207</v>
      </c>
      <c r="C57" s="9">
        <v>0.98571428571428577</v>
      </c>
      <c r="D57" s="9">
        <v>0.98571428571428577</v>
      </c>
      <c r="E57"/>
      <c r="F57"/>
      <c r="G57"/>
    </row>
    <row r="58" spans="2:7" ht="15.5" outlineLevel="1">
      <c r="B58" s="273" t="s">
        <v>277</v>
      </c>
      <c r="C58" s="9">
        <v>0.11428571428571428</v>
      </c>
      <c r="D58" s="9">
        <v>0.11428571428571428</v>
      </c>
      <c r="E58"/>
      <c r="F58"/>
      <c r="G58"/>
    </row>
    <row r="59" spans="2:7" ht="15.5" outlineLevel="1">
      <c r="B59" s="269" t="s">
        <v>278</v>
      </c>
      <c r="C59" s="9">
        <v>0.2857142857142857</v>
      </c>
      <c r="D59" s="256">
        <v>0.2857142857142857</v>
      </c>
      <c r="E59"/>
      <c r="F59"/>
      <c r="G59"/>
    </row>
    <row r="60" spans="2:7" ht="15.5" outlineLevel="1">
      <c r="B60" s="272" t="s">
        <v>215</v>
      </c>
      <c r="C60" s="9">
        <v>0.88571428571428568</v>
      </c>
      <c r="D60" s="256">
        <v>0.88571428571428568</v>
      </c>
      <c r="E60"/>
      <c r="F60"/>
      <c r="G60"/>
    </row>
    <row r="61" spans="2:7" ht="15.5" outlineLevel="1">
      <c r="B61" s="272" t="s">
        <v>216</v>
      </c>
      <c r="C61" s="9">
        <v>0.48571428571428571</v>
      </c>
      <c r="D61" s="256">
        <v>0.48571428571428571</v>
      </c>
      <c r="E61"/>
      <c r="F61"/>
      <c r="G61"/>
    </row>
    <row r="62" spans="2:7" ht="15.5" outlineLevel="1">
      <c r="B62" s="272" t="s">
        <v>217</v>
      </c>
      <c r="C62" s="9">
        <v>0.7857142857142857</v>
      </c>
      <c r="D62" s="256">
        <v>0.7857142857142857</v>
      </c>
      <c r="E62"/>
      <c r="F62"/>
      <c r="G62"/>
    </row>
    <row r="63" spans="2:7" ht="15.5" outlineLevel="1">
      <c r="B63" s="272" t="s">
        <v>218</v>
      </c>
      <c r="C63" s="9">
        <v>1</v>
      </c>
      <c r="D63" s="256">
        <v>1</v>
      </c>
      <c r="E63"/>
      <c r="F63"/>
      <c r="G63"/>
    </row>
    <row r="64" spans="2:7" ht="15.5" outlineLevel="1">
      <c r="B64" s="272" t="s">
        <v>219</v>
      </c>
      <c r="C64" s="9">
        <v>1</v>
      </c>
      <c r="D64" s="256">
        <v>1</v>
      </c>
      <c r="E64"/>
      <c r="F64"/>
      <c r="G64"/>
    </row>
    <row r="65" spans="2:7" ht="15.5" outlineLevel="1">
      <c r="B65" s="272" t="s">
        <v>220</v>
      </c>
      <c r="C65" s="9">
        <v>0.7142857142857143</v>
      </c>
      <c r="D65" s="256">
        <v>0.7142857142857143</v>
      </c>
      <c r="E65"/>
      <c r="F65"/>
      <c r="G65"/>
    </row>
    <row r="66" spans="2:7" ht="15.5">
      <c r="B66" s="269" t="s">
        <v>279</v>
      </c>
      <c r="C66" s="9">
        <v>1</v>
      </c>
      <c r="D66" s="9">
        <v>1</v>
      </c>
      <c r="E66"/>
      <c r="F66"/>
      <c r="G66"/>
    </row>
    <row r="67" spans="2:7" ht="15.5">
      <c r="B67" s="272" t="s">
        <v>221</v>
      </c>
      <c r="C67" s="9">
        <v>1</v>
      </c>
      <c r="D67" s="9">
        <v>1</v>
      </c>
      <c r="E67"/>
      <c r="F67"/>
      <c r="G67"/>
    </row>
    <row r="68" spans="2:7" ht="15.5" outlineLevel="1">
      <c r="B68" s="269" t="s">
        <v>280</v>
      </c>
      <c r="C68" s="9">
        <v>0.47142857142857142</v>
      </c>
      <c r="D68" s="9">
        <v>0.47142857142857142</v>
      </c>
      <c r="E68"/>
      <c r="F68"/>
      <c r="G68"/>
    </row>
    <row r="69" spans="2:7" ht="15.5" outlineLevel="1">
      <c r="B69" s="272" t="s">
        <v>222</v>
      </c>
      <c r="C69" s="9">
        <v>0.47142857142857142</v>
      </c>
      <c r="D69" s="9">
        <v>0.47142857142857142</v>
      </c>
      <c r="E69"/>
      <c r="F69"/>
      <c r="G69"/>
    </row>
    <row r="70" spans="2:7" ht="15.5" outlineLevel="1">
      <c r="B70" s="272" t="s">
        <v>223</v>
      </c>
      <c r="C70" s="9">
        <v>1</v>
      </c>
      <c r="D70" s="9">
        <v>1</v>
      </c>
      <c r="E70"/>
      <c r="F70"/>
      <c r="G70"/>
    </row>
    <row r="71" spans="2:7" ht="15.5" outlineLevel="1">
      <c r="B71" s="272" t="s">
        <v>224</v>
      </c>
      <c r="C71" s="9">
        <v>1</v>
      </c>
      <c r="D71" s="9">
        <v>1</v>
      </c>
      <c r="E71"/>
      <c r="F71"/>
      <c r="G71"/>
    </row>
    <row r="72" spans="2:7" ht="15.5" outlineLevel="1">
      <c r="B72" s="269" t="s">
        <v>281</v>
      </c>
      <c r="C72" s="9">
        <v>1</v>
      </c>
      <c r="D72" s="9">
        <v>1</v>
      </c>
      <c r="E72"/>
      <c r="F72"/>
      <c r="G72"/>
    </row>
    <row r="73" spans="2:7" ht="15.5" outlineLevel="1">
      <c r="B73" s="272" t="s">
        <v>225</v>
      </c>
      <c r="C73" s="9">
        <v>1</v>
      </c>
      <c r="D73" s="9">
        <v>1</v>
      </c>
      <c r="E73"/>
      <c r="F73"/>
      <c r="G73"/>
    </row>
    <row r="74" spans="2:7" ht="15.5">
      <c r="B74" s="273" t="s">
        <v>174</v>
      </c>
      <c r="C74" s="9">
        <v>1</v>
      </c>
      <c r="D74" s="9">
        <v>1</v>
      </c>
      <c r="E74"/>
      <c r="F74"/>
      <c r="G74"/>
    </row>
    <row r="75" spans="2:7" ht="15.5" outlineLevel="1">
      <c r="B75" s="269" t="s">
        <v>282</v>
      </c>
      <c r="C75" s="9">
        <v>1</v>
      </c>
      <c r="D75" s="9">
        <v>1</v>
      </c>
      <c r="E75"/>
      <c r="F75"/>
      <c r="G75"/>
    </row>
    <row r="76" spans="2:7" ht="15.5">
      <c r="B76" s="272" t="s">
        <v>226</v>
      </c>
      <c r="C76" s="9">
        <v>1</v>
      </c>
      <c r="D76" s="9">
        <v>1</v>
      </c>
      <c r="E76"/>
      <c r="F76"/>
      <c r="G76"/>
    </row>
    <row r="77" spans="2:7" ht="15.5" outlineLevel="1">
      <c r="B77" s="269" t="s">
        <v>283</v>
      </c>
      <c r="C77" s="9">
        <v>1</v>
      </c>
      <c r="D77" s="9">
        <v>1</v>
      </c>
      <c r="E77"/>
      <c r="F77"/>
      <c r="G77"/>
    </row>
    <row r="78" spans="2:7" ht="15.5" outlineLevel="1">
      <c r="B78" s="272" t="s">
        <v>227</v>
      </c>
      <c r="C78" s="9">
        <v>1</v>
      </c>
      <c r="D78" s="9">
        <v>1</v>
      </c>
      <c r="E78"/>
      <c r="F78"/>
      <c r="G78"/>
    </row>
    <row r="79" spans="2:7" ht="15.5" outlineLevel="1">
      <c r="B79" s="272" t="s">
        <v>228</v>
      </c>
      <c r="C79" s="9">
        <v>1</v>
      </c>
      <c r="D79" s="9">
        <v>1</v>
      </c>
      <c r="E79"/>
      <c r="F79"/>
      <c r="G79"/>
    </row>
    <row r="80" spans="2:7" ht="15.5">
      <c r="B80" s="269" t="s">
        <v>284</v>
      </c>
      <c r="C80" s="9">
        <v>1</v>
      </c>
      <c r="D80" s="9">
        <v>1</v>
      </c>
      <c r="E80"/>
      <c r="F80"/>
      <c r="G80"/>
    </row>
    <row r="81" spans="2:16" outlineLevel="1">
      <c r="B81" s="254" t="s">
        <v>524</v>
      </c>
      <c r="C81" s="9">
        <v>1</v>
      </c>
      <c r="D81" s="9">
        <v>1</v>
      </c>
      <c r="E81"/>
      <c r="F81"/>
      <c r="G81"/>
    </row>
    <row r="82" spans="2:16">
      <c r="C82"/>
      <c r="D82"/>
      <c r="E82"/>
      <c r="F82"/>
      <c r="G82"/>
    </row>
    <row r="83" spans="2:16">
      <c r="C83"/>
      <c r="D83"/>
      <c r="E83"/>
      <c r="F83"/>
      <c r="G83"/>
    </row>
    <row r="84" spans="2:16" outlineLevel="1">
      <c r="C84"/>
      <c r="D84"/>
      <c r="E84"/>
      <c r="F84"/>
      <c r="G84"/>
    </row>
    <row r="85" spans="2:16">
      <c r="C85"/>
      <c r="D85"/>
      <c r="E85"/>
      <c r="F85"/>
      <c r="G85"/>
    </row>
    <row r="86" spans="2:16" outlineLevel="1">
      <c r="C86"/>
      <c r="D86"/>
      <c r="E86"/>
      <c r="F86"/>
      <c r="G86"/>
    </row>
    <row r="87" spans="2:16" outlineLevel="1">
      <c r="C87"/>
      <c r="D87"/>
      <c r="E87"/>
      <c r="F87"/>
      <c r="G87"/>
    </row>
    <row r="88" spans="2:16">
      <c r="C88"/>
      <c r="D88"/>
      <c r="E88"/>
      <c r="F88"/>
      <c r="G88"/>
    </row>
    <row r="89" spans="2:16" outlineLevel="1">
      <c r="C89"/>
      <c r="D89"/>
      <c r="E89"/>
      <c r="F89"/>
      <c r="G89"/>
    </row>
    <row r="90" spans="2:16">
      <c r="C90"/>
      <c r="D90"/>
      <c r="E90"/>
      <c r="F90" s="9"/>
      <c r="G90" s="9"/>
      <c r="H90" s="78"/>
      <c r="I90" s="78"/>
      <c r="J90" s="78"/>
      <c r="K90" s="78"/>
      <c r="L90" s="78"/>
      <c r="M90" s="78"/>
      <c r="N90" s="78"/>
      <c r="O90" s="78"/>
      <c r="P90" s="78"/>
    </row>
    <row r="91" spans="2:16">
      <c r="C91"/>
      <c r="D91"/>
      <c r="E91"/>
    </row>
    <row r="92" spans="2:16">
      <c r="C92"/>
      <c r="D92"/>
      <c r="E92"/>
    </row>
    <row r="93" spans="2:16">
      <c r="C93"/>
      <c r="D93"/>
      <c r="E93"/>
    </row>
    <row r="94" spans="2:16">
      <c r="C94"/>
      <c r="D94"/>
      <c r="E94"/>
    </row>
    <row r="95" spans="2:16">
      <c r="C95"/>
      <c r="D95"/>
      <c r="E95"/>
    </row>
    <row r="96" spans="2:16">
      <c r="C96"/>
      <c r="D96"/>
      <c r="E96"/>
    </row>
    <row r="97" spans="3:5">
      <c r="C97"/>
      <c r="D97"/>
      <c r="E97"/>
    </row>
    <row r="98" spans="3:5">
      <c r="C98"/>
      <c r="D98"/>
      <c r="E98"/>
    </row>
    <row r="99" spans="3:5">
      <c r="C99"/>
      <c r="D99"/>
      <c r="E99"/>
    </row>
    <row r="100" spans="3:5">
      <c r="C100"/>
      <c r="D100"/>
      <c r="E100"/>
    </row>
    <row r="101" spans="3:5">
      <c r="C101"/>
      <c r="D101"/>
      <c r="E101"/>
    </row>
    <row r="102" spans="3:5">
      <c r="C102"/>
      <c r="D102"/>
      <c r="E102"/>
    </row>
    <row r="103" spans="3:5">
      <c r="C103"/>
      <c r="D103"/>
      <c r="E103"/>
    </row>
    <row r="104" spans="3:5">
      <c r="C104"/>
      <c r="D104"/>
      <c r="E104"/>
    </row>
    <row r="105" spans="3:5">
      <c r="C105"/>
      <c r="D105"/>
      <c r="E105"/>
    </row>
    <row r="106" spans="3:5">
      <c r="C106"/>
      <c r="D106"/>
      <c r="E106"/>
    </row>
    <row r="107" spans="3:5">
      <c r="C107"/>
      <c r="D107"/>
      <c r="E107"/>
    </row>
    <row r="108" spans="3:5">
      <c r="C108"/>
      <c r="D108"/>
      <c r="E108"/>
    </row>
    <row r="109" spans="3:5">
      <c r="C109"/>
      <c r="D109"/>
      <c r="E109"/>
    </row>
    <row r="110" spans="3:5">
      <c r="C110"/>
      <c r="D110"/>
      <c r="E110"/>
    </row>
    <row r="111" spans="3:5">
      <c r="C111"/>
      <c r="D111"/>
      <c r="E111"/>
    </row>
    <row r="112" spans="3:5">
      <c r="C112"/>
      <c r="D112"/>
      <c r="E112"/>
    </row>
    <row r="113" spans="3:5">
      <c r="C113"/>
      <c r="D113"/>
      <c r="E113"/>
    </row>
    <row r="114" spans="3:5">
      <c r="C114"/>
      <c r="D114"/>
      <c r="E114"/>
    </row>
    <row r="115" spans="3:5">
      <c r="C115"/>
      <c r="D115"/>
      <c r="E115"/>
    </row>
    <row r="116" spans="3:5">
      <c r="C116"/>
      <c r="D116"/>
      <c r="E116"/>
    </row>
    <row r="117" spans="3:5">
      <c r="C117"/>
      <c r="D117"/>
      <c r="E117"/>
    </row>
    <row r="118" spans="3:5">
      <c r="C118"/>
      <c r="D118"/>
      <c r="E118"/>
    </row>
    <row r="119" spans="3:5">
      <c r="C119"/>
      <c r="D119"/>
      <c r="E119"/>
    </row>
    <row r="120" spans="3:5">
      <c r="C120"/>
      <c r="D120"/>
      <c r="E120"/>
    </row>
    <row r="121" spans="3:5">
      <c r="C121"/>
      <c r="D121"/>
      <c r="E121"/>
    </row>
    <row r="122" spans="3:5">
      <c r="C122"/>
      <c r="D122"/>
      <c r="E122"/>
    </row>
    <row r="123" spans="3:5">
      <c r="C123"/>
      <c r="D123"/>
      <c r="E123"/>
    </row>
    <row r="124" spans="3:5">
      <c r="C124"/>
      <c r="D124"/>
      <c r="E124"/>
    </row>
    <row r="125" spans="3:5">
      <c r="C125"/>
      <c r="D125"/>
      <c r="E125"/>
    </row>
    <row r="126" spans="3:5">
      <c r="C126"/>
      <c r="D126"/>
      <c r="E126"/>
    </row>
    <row r="127" spans="3:5">
      <c r="C127"/>
      <c r="D127"/>
      <c r="E127"/>
    </row>
    <row r="128" spans="3:5">
      <c r="C128"/>
      <c r="D128"/>
      <c r="E128"/>
    </row>
    <row r="129" spans="3:5">
      <c r="C129"/>
      <c r="D129"/>
      <c r="E129"/>
    </row>
    <row r="130" spans="3:5">
      <c r="C130"/>
      <c r="D130"/>
      <c r="E130"/>
    </row>
    <row r="131" spans="3:5">
      <c r="C131"/>
      <c r="D131"/>
      <c r="E131"/>
    </row>
    <row r="132" spans="3:5">
      <c r="C132"/>
      <c r="D132"/>
      <c r="E132"/>
    </row>
    <row r="133" spans="3:5">
      <c r="C133"/>
      <c r="D133"/>
      <c r="E133"/>
    </row>
    <row r="134" spans="3:5">
      <c r="C134"/>
      <c r="D134"/>
      <c r="E134"/>
    </row>
    <row r="135" spans="3:5">
      <c r="C135"/>
      <c r="D135"/>
      <c r="E135"/>
    </row>
    <row r="136" spans="3:5">
      <c r="C136"/>
      <c r="D136"/>
      <c r="E136"/>
    </row>
    <row r="137" spans="3:5">
      <c r="C137"/>
      <c r="D137"/>
      <c r="E137"/>
    </row>
    <row r="138" spans="3:5">
      <c r="C138"/>
      <c r="D138"/>
      <c r="E138"/>
    </row>
    <row r="139" spans="3:5">
      <c r="C139"/>
      <c r="D139"/>
      <c r="E139"/>
    </row>
    <row r="140" spans="3:5">
      <c r="C140"/>
      <c r="D140"/>
      <c r="E140"/>
    </row>
    <row r="141" spans="3:5">
      <c r="C141"/>
      <c r="D141"/>
      <c r="E141"/>
    </row>
    <row r="142" spans="3:5">
      <c r="C142"/>
      <c r="D142"/>
      <c r="E142"/>
    </row>
    <row r="143" spans="3:5">
      <c r="C143"/>
      <c r="D143"/>
      <c r="E143"/>
    </row>
    <row r="144" spans="3:5">
      <c r="C144"/>
      <c r="D144"/>
      <c r="E144"/>
    </row>
    <row r="145" spans="3:5">
      <c r="C145"/>
      <c r="D145"/>
      <c r="E145"/>
    </row>
    <row r="146" spans="3:5">
      <c r="C146"/>
      <c r="D146"/>
      <c r="E146"/>
    </row>
    <row r="147" spans="3:5">
      <c r="C147"/>
      <c r="D147"/>
      <c r="E147"/>
    </row>
    <row r="148" spans="3:5">
      <c r="C148"/>
      <c r="D148"/>
      <c r="E148"/>
    </row>
    <row r="149" spans="3:5">
      <c r="C149"/>
      <c r="D149"/>
      <c r="E149"/>
    </row>
    <row r="150" spans="3:5">
      <c r="C150"/>
      <c r="D150"/>
      <c r="E150"/>
    </row>
    <row r="151" spans="3:5">
      <c r="C151"/>
      <c r="D151"/>
      <c r="E151"/>
    </row>
    <row r="152" spans="3:5">
      <c r="C152"/>
      <c r="D152"/>
      <c r="E152"/>
    </row>
    <row r="153" spans="3:5">
      <c r="C153"/>
      <c r="D153"/>
      <c r="E153"/>
    </row>
    <row r="154" spans="3:5">
      <c r="C154"/>
      <c r="D154"/>
      <c r="E154"/>
    </row>
    <row r="155" spans="3:5">
      <c r="C155"/>
      <c r="D155"/>
      <c r="E155"/>
    </row>
    <row r="156" spans="3:5">
      <c r="C156"/>
      <c r="D156"/>
      <c r="E156"/>
    </row>
    <row r="157" spans="3:5">
      <c r="C157"/>
      <c r="D157"/>
      <c r="E157"/>
    </row>
    <row r="158" spans="3:5">
      <c r="C158"/>
      <c r="D158"/>
      <c r="E158"/>
    </row>
    <row r="159" spans="3:5">
      <c r="C159"/>
      <c r="D159"/>
      <c r="E159"/>
    </row>
    <row r="160" spans="3:5">
      <c r="C160"/>
      <c r="D160"/>
      <c r="E160"/>
    </row>
    <row r="161" spans="3:5">
      <c r="C161"/>
      <c r="D161"/>
      <c r="E161"/>
    </row>
    <row r="162" spans="3:5">
      <c r="C162"/>
      <c r="D162"/>
      <c r="E162"/>
    </row>
    <row r="163" spans="3:5">
      <c r="C163"/>
      <c r="D163"/>
      <c r="E163"/>
    </row>
    <row r="164" spans="3:5">
      <c r="C164"/>
      <c r="D164"/>
      <c r="E164"/>
    </row>
    <row r="165" spans="3:5">
      <c r="C165"/>
      <c r="D165"/>
      <c r="E165"/>
    </row>
    <row r="166" spans="3:5">
      <c r="C166"/>
      <c r="D166"/>
      <c r="E166"/>
    </row>
    <row r="167" spans="3:5">
      <c r="C167"/>
      <c r="D167"/>
      <c r="E167"/>
    </row>
    <row r="168" spans="3:5">
      <c r="C168"/>
      <c r="D168"/>
      <c r="E168"/>
    </row>
    <row r="169" spans="3:5">
      <c r="C169"/>
      <c r="D169"/>
      <c r="E169"/>
    </row>
    <row r="170" spans="3:5">
      <c r="C170"/>
      <c r="D170"/>
      <c r="E170"/>
    </row>
    <row r="171" spans="3:5">
      <c r="C171"/>
      <c r="D171"/>
      <c r="E171"/>
    </row>
    <row r="172" spans="3:5">
      <c r="C172"/>
      <c r="D172"/>
      <c r="E172"/>
    </row>
    <row r="173" spans="3:5">
      <c r="C173"/>
      <c r="D173"/>
      <c r="E173"/>
    </row>
    <row r="174" spans="3:5">
      <c r="C174"/>
      <c r="D174"/>
      <c r="E174"/>
    </row>
    <row r="175" spans="3:5">
      <c r="C175"/>
      <c r="D175"/>
      <c r="E175"/>
    </row>
    <row r="176" spans="3:5">
      <c r="C176"/>
      <c r="D176"/>
      <c r="E176"/>
    </row>
    <row r="177" spans="3:5">
      <c r="C177"/>
      <c r="D177"/>
      <c r="E177"/>
    </row>
    <row r="178" spans="3:5">
      <c r="C178"/>
      <c r="D178"/>
      <c r="E178"/>
    </row>
    <row r="179" spans="3:5">
      <c r="C179"/>
      <c r="D179"/>
      <c r="E179"/>
    </row>
    <row r="180" spans="3:5">
      <c r="C180"/>
      <c r="D180"/>
      <c r="E180"/>
    </row>
    <row r="181" spans="3:5">
      <c r="C181"/>
      <c r="D181"/>
      <c r="E181"/>
    </row>
    <row r="182" spans="3:5">
      <c r="C182"/>
      <c r="D182"/>
      <c r="E182"/>
    </row>
    <row r="183" spans="3:5">
      <c r="C183"/>
      <c r="D183"/>
      <c r="E183"/>
    </row>
    <row r="184" spans="3:5">
      <c r="C184"/>
      <c r="D184"/>
      <c r="E184"/>
    </row>
    <row r="185" spans="3:5">
      <c r="C185"/>
      <c r="D185"/>
      <c r="E185"/>
    </row>
    <row r="186" spans="3:5">
      <c r="C186"/>
      <c r="D186"/>
      <c r="E186"/>
    </row>
    <row r="187" spans="3:5">
      <c r="C187"/>
      <c r="D187"/>
      <c r="E187"/>
    </row>
    <row r="188" spans="3:5">
      <c r="C188"/>
      <c r="D188"/>
      <c r="E188"/>
    </row>
    <row r="189" spans="3:5">
      <c r="C189"/>
      <c r="D189"/>
      <c r="E189"/>
    </row>
    <row r="190" spans="3:5">
      <c r="C190"/>
      <c r="D190"/>
      <c r="E190"/>
    </row>
    <row r="191" spans="3:5">
      <c r="C191"/>
      <c r="D191"/>
      <c r="E191"/>
    </row>
    <row r="192" spans="3:5">
      <c r="C192"/>
      <c r="D192"/>
      <c r="E192"/>
    </row>
    <row r="193" spans="3:5">
      <c r="C193"/>
      <c r="D193"/>
      <c r="E193"/>
    </row>
    <row r="194" spans="3:5">
      <c r="C194"/>
      <c r="D194"/>
      <c r="E194"/>
    </row>
    <row r="195" spans="3:5">
      <c r="C195"/>
      <c r="D195"/>
      <c r="E195"/>
    </row>
    <row r="196" spans="3:5">
      <c r="C196"/>
      <c r="D196"/>
      <c r="E196"/>
    </row>
    <row r="197" spans="3:5">
      <c r="C197"/>
      <c r="D197"/>
      <c r="E197"/>
    </row>
    <row r="198" spans="3:5">
      <c r="C198"/>
      <c r="D198"/>
      <c r="E198"/>
    </row>
    <row r="199" spans="3:5">
      <c r="C199"/>
      <c r="D199"/>
      <c r="E199"/>
    </row>
    <row r="200" spans="3:5">
      <c r="C200"/>
      <c r="D200"/>
      <c r="E200"/>
    </row>
    <row r="201" spans="3:5">
      <c r="C201"/>
      <c r="D201"/>
      <c r="E201"/>
    </row>
    <row r="202" spans="3:5">
      <c r="C202"/>
      <c r="D202"/>
      <c r="E202"/>
    </row>
    <row r="203" spans="3:5">
      <c r="C203"/>
      <c r="D203"/>
      <c r="E203"/>
    </row>
    <row r="204" spans="3:5">
      <c r="C204"/>
      <c r="D204"/>
      <c r="E204"/>
    </row>
    <row r="205" spans="3:5">
      <c r="C205"/>
      <c r="D205"/>
      <c r="E205"/>
    </row>
    <row r="206" spans="3:5">
      <c r="C206"/>
      <c r="D206"/>
      <c r="E206"/>
    </row>
    <row r="207" spans="3:5">
      <c r="C207"/>
      <c r="D207"/>
      <c r="E207"/>
    </row>
    <row r="208" spans="3:5">
      <c r="C208"/>
      <c r="D208"/>
      <c r="E208"/>
    </row>
    <row r="209" spans="3:5">
      <c r="C209"/>
      <c r="D209"/>
      <c r="E209"/>
    </row>
    <row r="210" spans="3:5">
      <c r="C210"/>
      <c r="D210"/>
      <c r="E210"/>
    </row>
    <row r="211" spans="3:5">
      <c r="C211"/>
      <c r="D211"/>
      <c r="E211"/>
    </row>
    <row r="212" spans="3:5">
      <c r="C212"/>
      <c r="D212"/>
      <c r="E212"/>
    </row>
    <row r="213" spans="3:5">
      <c r="C213"/>
      <c r="D213"/>
      <c r="E213"/>
    </row>
    <row r="214" spans="3:5">
      <c r="C214"/>
      <c r="D214"/>
      <c r="E214"/>
    </row>
    <row r="215" spans="3:5">
      <c r="C215"/>
      <c r="D215"/>
      <c r="E215"/>
    </row>
    <row r="216" spans="3:5">
      <c r="C216"/>
      <c r="D216"/>
      <c r="E216"/>
    </row>
    <row r="217" spans="3:5">
      <c r="C217"/>
      <c r="D217"/>
      <c r="E217"/>
    </row>
    <row r="218" spans="3:5">
      <c r="C218"/>
      <c r="D218"/>
      <c r="E218"/>
    </row>
    <row r="219" spans="3:5">
      <c r="C219"/>
      <c r="D219"/>
      <c r="E219"/>
    </row>
    <row r="220" spans="3:5">
      <c r="C220"/>
      <c r="D220"/>
      <c r="E220"/>
    </row>
    <row r="221" spans="3:5">
      <c r="C221"/>
      <c r="D221"/>
      <c r="E221"/>
    </row>
    <row r="222" spans="3:5">
      <c r="C222"/>
      <c r="D222"/>
      <c r="E222"/>
    </row>
    <row r="223" spans="3:5">
      <c r="C223"/>
      <c r="D223"/>
      <c r="E223"/>
    </row>
    <row r="224" spans="3:5">
      <c r="C224"/>
      <c r="D224"/>
      <c r="E224"/>
    </row>
    <row r="225" spans="3:5">
      <c r="C225"/>
      <c r="D225"/>
      <c r="E225"/>
    </row>
    <row r="226" spans="3:5">
      <c r="C226"/>
      <c r="D226"/>
      <c r="E226"/>
    </row>
    <row r="227" spans="3:5">
      <c r="C227"/>
      <c r="D227"/>
      <c r="E227"/>
    </row>
    <row r="228" spans="3:5">
      <c r="C228"/>
      <c r="D228"/>
      <c r="E228"/>
    </row>
    <row r="229" spans="3:5">
      <c r="C229"/>
      <c r="D229"/>
      <c r="E229"/>
    </row>
    <row r="230" spans="3:5">
      <c r="C230"/>
      <c r="D230"/>
      <c r="E230"/>
    </row>
    <row r="231" spans="3:5">
      <c r="C231"/>
      <c r="D231"/>
      <c r="E231"/>
    </row>
    <row r="232" spans="3:5">
      <c r="C232"/>
    </row>
    <row r="233" spans="3:5">
      <c r="C233"/>
    </row>
    <row r="234" spans="3:5">
      <c r="C234"/>
    </row>
    <row r="235" spans="3:5">
      <c r="C235"/>
    </row>
    <row r="236" spans="3:5">
      <c r="C236"/>
    </row>
    <row r="237" spans="3:5">
      <c r="C237"/>
    </row>
    <row r="238" spans="3:5">
      <c r="C238"/>
    </row>
    <row r="239" spans="3:5">
      <c r="C239"/>
    </row>
    <row r="240" spans="3:5">
      <c r="C240"/>
    </row>
    <row r="241" spans="3:3">
      <c r="C241"/>
    </row>
    <row r="242" spans="3:3">
      <c r="C242"/>
    </row>
    <row r="243" spans="3:3">
      <c r="C243"/>
    </row>
    <row r="244" spans="3:3">
      <c r="C244"/>
    </row>
    <row r="245" spans="3:3">
      <c r="C245"/>
    </row>
    <row r="246" spans="3:3">
      <c r="C246"/>
    </row>
    <row r="247" spans="3:3">
      <c r="C247"/>
    </row>
    <row r="248" spans="3:3">
      <c r="C248"/>
    </row>
    <row r="249" spans="3:3">
      <c r="C249"/>
    </row>
    <row r="250" spans="3:3">
      <c r="C250"/>
    </row>
    <row r="251" spans="3:3">
      <c r="C251"/>
    </row>
    <row r="252" spans="3:3">
      <c r="C252"/>
    </row>
    <row r="253" spans="3:3">
      <c r="C253"/>
    </row>
    <row r="254" spans="3:3">
      <c r="C254"/>
    </row>
    <row r="255" spans="3:3">
      <c r="C255"/>
    </row>
    <row r="256" spans="3:3">
      <c r="C256"/>
    </row>
    <row r="257" spans="3:3">
      <c r="C257"/>
    </row>
    <row r="258" spans="3:3">
      <c r="C258"/>
    </row>
    <row r="259" spans="3:3">
      <c r="C259"/>
    </row>
    <row r="260" spans="3:3">
      <c r="C260"/>
    </row>
    <row r="261" spans="3:3">
      <c r="C261"/>
    </row>
    <row r="262" spans="3:3">
      <c r="C262"/>
    </row>
    <row r="263" spans="3:3">
      <c r="C263"/>
    </row>
    <row r="264" spans="3:3">
      <c r="C264"/>
    </row>
    <row r="265" spans="3:3">
      <c r="C265"/>
    </row>
    <row r="266" spans="3:3">
      <c r="C266"/>
    </row>
    <row r="267" spans="3:3">
      <c r="C267"/>
    </row>
    <row r="268" spans="3:3">
      <c r="C268"/>
    </row>
    <row r="269" spans="3:3">
      <c r="C269"/>
    </row>
    <row r="270" spans="3:3">
      <c r="C270"/>
    </row>
    <row r="271" spans="3:3">
      <c r="C271"/>
    </row>
    <row r="272" spans="3:3">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sheetData>
  <mergeCells count="1">
    <mergeCell ref="A1:L3"/>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A1:W1007"/>
  <sheetViews>
    <sheetView topLeftCell="A17" workbookViewId="0">
      <selection activeCell="M32" sqref="M32"/>
    </sheetView>
  </sheetViews>
  <sheetFormatPr baseColWidth="10" defaultColWidth="11.453125" defaultRowHeight="14.5"/>
  <cols>
    <col min="1" max="1" width="25.54296875" customWidth="1"/>
    <col min="2" max="2" width="40" bestFit="1" customWidth="1"/>
    <col min="3" max="3" width="12.7265625" bestFit="1" customWidth="1"/>
    <col min="4" max="4" width="8.36328125" bestFit="1" customWidth="1"/>
    <col min="5" max="5" width="8.81640625" bestFit="1" customWidth="1"/>
    <col min="6" max="6" width="11.08984375" bestFit="1" customWidth="1"/>
    <col min="7" max="9" width="7.81640625" bestFit="1" customWidth="1"/>
    <col min="10" max="10" width="8.54296875" bestFit="1" customWidth="1"/>
    <col min="11" max="11" width="6.81640625" bestFit="1" customWidth="1"/>
    <col min="12" max="12" width="12.453125" customWidth="1"/>
    <col min="13" max="13" width="13.81640625" customWidth="1"/>
    <col min="14" max="14" width="9.1796875" customWidth="1"/>
    <col min="15" max="15" width="13.90625" bestFit="1" customWidth="1"/>
    <col min="16" max="16" width="2.81640625" bestFit="1" customWidth="1"/>
    <col min="17" max="17" width="17.54296875" customWidth="1"/>
    <col min="18" max="18" width="21.1796875" bestFit="1" customWidth="1"/>
  </cols>
  <sheetData>
    <row r="1" spans="1:23" s="64" customFormat="1" ht="21" customHeight="1">
      <c r="A1" s="385" t="s">
        <v>266</v>
      </c>
      <c r="B1" s="385"/>
      <c r="C1" s="385"/>
      <c r="D1" s="385"/>
      <c r="E1" s="385"/>
      <c r="F1" s="385"/>
      <c r="G1" s="385"/>
      <c r="H1" s="385"/>
      <c r="I1" s="385"/>
      <c r="J1" s="385"/>
      <c r="K1" s="385"/>
      <c r="L1" s="385"/>
      <c r="M1" s="67"/>
    </row>
    <row r="2" spans="1:23" s="64" customFormat="1" ht="26">
      <c r="A2" s="385"/>
      <c r="B2" s="385"/>
      <c r="C2" s="385"/>
      <c r="D2" s="385"/>
      <c r="E2" s="385"/>
      <c r="F2" s="385"/>
      <c r="G2" s="385"/>
      <c r="H2" s="385"/>
      <c r="I2" s="385"/>
      <c r="J2" s="385"/>
      <c r="K2" s="385"/>
      <c r="L2" s="385"/>
      <c r="M2" s="67"/>
    </row>
    <row r="3" spans="1:23" s="64" customFormat="1" ht="26">
      <c r="A3" s="385"/>
      <c r="B3" s="385"/>
      <c r="C3" s="385"/>
      <c r="D3" s="385"/>
      <c r="E3" s="385"/>
      <c r="F3" s="385"/>
      <c r="G3" s="385"/>
      <c r="H3" s="385"/>
      <c r="I3" s="385"/>
      <c r="J3" s="385"/>
      <c r="K3" s="385"/>
      <c r="L3" s="385"/>
      <c r="M3" s="67"/>
      <c r="T3" s="68"/>
      <c r="U3" s="68"/>
      <c r="V3" s="68"/>
      <c r="W3" s="68"/>
    </row>
    <row r="4" spans="1:23" ht="25.5" customHeight="1">
      <c r="T4" s="66"/>
      <c r="U4" s="66"/>
      <c r="V4" s="66"/>
      <c r="W4" s="66"/>
    </row>
    <row r="5" spans="1:23" ht="25.5" customHeight="1">
      <c r="T5" s="66"/>
      <c r="U5" s="66"/>
      <c r="V5" s="66"/>
      <c r="W5" s="66"/>
    </row>
    <row r="6" spans="1:23" ht="25.5" customHeight="1">
      <c r="T6" s="66"/>
      <c r="U6" s="66"/>
      <c r="V6" s="66"/>
      <c r="W6" s="66"/>
    </row>
    <row r="7" spans="1:23" ht="25.5" customHeight="1">
      <c r="T7" s="66"/>
      <c r="U7" s="66"/>
      <c r="V7" s="66"/>
      <c r="W7" s="66"/>
    </row>
    <row r="8" spans="1:23" ht="25.5" customHeight="1"/>
    <row r="9" spans="1:23" ht="25.5" customHeight="1" thickBot="1">
      <c r="T9" s="387" t="s">
        <v>240</v>
      </c>
      <c r="U9" s="387"/>
      <c r="V9" s="387"/>
      <c r="W9" s="387"/>
    </row>
    <row r="10" spans="1:23" ht="15" thickTop="1">
      <c r="B10" s="6" t="s">
        <v>367</v>
      </c>
      <c r="C10" s="69" t="s">
        <v>234</v>
      </c>
      <c r="D10" s="1" t="s">
        <v>450</v>
      </c>
      <c r="E10" s="69" t="s">
        <v>238</v>
      </c>
      <c r="F10" s="69" t="s">
        <v>239</v>
      </c>
      <c r="G10" s="65" t="s">
        <v>1</v>
      </c>
      <c r="H10" s="70" t="s">
        <v>4</v>
      </c>
      <c r="I10" s="276" t="s">
        <v>5</v>
      </c>
      <c r="J10" s="70" t="s">
        <v>6</v>
      </c>
      <c r="K10" s="69" t="s">
        <v>230</v>
      </c>
      <c r="L10" s="71" t="s">
        <v>237</v>
      </c>
      <c r="M10" s="76" t="s">
        <v>288</v>
      </c>
      <c r="O10" s="69" t="s">
        <v>267</v>
      </c>
      <c r="P10" s="69"/>
      <c r="T10" s="50" t="s">
        <v>241</v>
      </c>
      <c r="U10" s="50" t="s">
        <v>242</v>
      </c>
      <c r="V10" s="50" t="s">
        <v>243</v>
      </c>
      <c r="W10" s="50" t="s">
        <v>244</v>
      </c>
    </row>
    <row r="11" spans="1:23">
      <c r="B11" s="1" t="s">
        <v>348</v>
      </c>
      <c r="C11" s="1" t="s">
        <v>236</v>
      </c>
      <c r="D11" s="274">
        <v>1</v>
      </c>
      <c r="E11" s="275">
        <v>1</v>
      </c>
      <c r="F11" s="47">
        <v>1</v>
      </c>
      <c r="G11" s="4">
        <v>1</v>
      </c>
      <c r="H11" s="4">
        <v>1</v>
      </c>
      <c r="I11" s="4">
        <v>0</v>
      </c>
      <c r="J11" s="4">
        <v>1</v>
      </c>
      <c r="K11" s="12">
        <v>0.7</v>
      </c>
      <c r="L11" s="50" t="str">
        <f>IF(B11="Total general","",IF(K11="","",CONCATENATE("Q",IF(K11&gt;$U$11,1,IF((AND(K11&gt;$V$11,K11&lt;=$U$11)),2,IF(AND(K11&gt;$W$11,K11&lt;=$V$11),3,IF(K11&lt;=$W$11,4)))))))</f>
        <v>Q4</v>
      </c>
      <c r="M11" t="str">
        <f t="shared" ref="M11:M42" si="0">IF(B11="Total general","",IF(J11="","",IF(AND(C11=$T$16,K11&gt;=$T$17),"Cumple",IF(AND(C11=$U$16,K11&gt;=$U$17),"Cumple",IF(AND(C11=$V$16,K11&gt;=$V$17),"Cumple","No Cumple")))))</f>
        <v>No Cumple</v>
      </c>
      <c r="O11" s="3" t="s">
        <v>231</v>
      </c>
      <c r="P11" s="275">
        <v>70</v>
      </c>
      <c r="T11" s="44">
        <f>_xlfn.QUARTILE.INC(K:K,4)</f>
        <v>1</v>
      </c>
      <c r="U11" s="44">
        <f>_xlfn.QUARTILE.INC(K:K,3)</f>
        <v>0.7</v>
      </c>
      <c r="V11" s="44">
        <f>_xlfn.QUARTILE.INC(K:K,2)</f>
        <v>0.7</v>
      </c>
      <c r="W11" s="44">
        <f>_xlfn.QUARTILE.INC(K:K,1)</f>
        <v>0.7</v>
      </c>
    </row>
    <row r="12" spans="1:23">
      <c r="B12" s="1" t="s">
        <v>321</v>
      </c>
      <c r="C12" s="1" t="s">
        <v>236</v>
      </c>
      <c r="D12" s="274">
        <v>1</v>
      </c>
      <c r="E12" s="275">
        <v>1</v>
      </c>
      <c r="F12" s="47">
        <v>1</v>
      </c>
      <c r="G12" s="4">
        <v>1</v>
      </c>
      <c r="H12" s="4">
        <v>1</v>
      </c>
      <c r="I12" s="4">
        <v>0</v>
      </c>
      <c r="J12" s="4">
        <v>1</v>
      </c>
      <c r="K12" s="12">
        <v>0.7</v>
      </c>
      <c r="L12" s="50" t="str">
        <f t="shared" ref="L12:L75" si="1">IF(B12="Total general","",IF(K12="","",CONCATENATE("Q",IF(K12&gt;$U$11,1,IF((AND(K12&gt;$V$11,K12&lt;=$U$11)),2,IF(AND(K12&gt;$W$11,K12&lt;=$V$11),3,IF(K12&lt;=$W$11,4)))))))</f>
        <v>Q4</v>
      </c>
      <c r="M12" t="str">
        <f t="shared" si="0"/>
        <v>No Cumple</v>
      </c>
      <c r="O12" s="3" t="s">
        <v>250</v>
      </c>
      <c r="P12" s="275">
        <v>68</v>
      </c>
      <c r="T12" s="50">
        <f>COUNTIF(L:L,"Q1")</f>
        <v>3</v>
      </c>
      <c r="U12" s="50">
        <f>COUNTIF(L:L,"Q2")</f>
        <v>0</v>
      </c>
      <c r="V12" s="50">
        <f>COUNTIF(L:L,"Q3")</f>
        <v>0</v>
      </c>
      <c r="W12" s="50">
        <f>COUNTIF(L:L,"Q4")</f>
        <v>67</v>
      </c>
    </row>
    <row r="13" spans="1:23">
      <c r="B13" s="1" t="s">
        <v>291</v>
      </c>
      <c r="C13" s="1" t="s">
        <v>236</v>
      </c>
      <c r="D13" s="274">
        <v>1</v>
      </c>
      <c r="E13" s="275">
        <v>0</v>
      </c>
      <c r="F13" s="47">
        <v>0</v>
      </c>
      <c r="G13" s="4">
        <v>1</v>
      </c>
      <c r="H13" s="4">
        <v>1</v>
      </c>
      <c r="I13" s="4">
        <v>1</v>
      </c>
      <c r="J13" s="4">
        <v>1</v>
      </c>
      <c r="K13" s="12">
        <v>1</v>
      </c>
      <c r="L13" s="50" t="str">
        <f t="shared" si="1"/>
        <v>Q1</v>
      </c>
      <c r="M13" t="str">
        <f t="shared" si="0"/>
        <v>Cumple</v>
      </c>
    </row>
    <row r="14" spans="1:23">
      <c r="B14" s="1" t="s">
        <v>350</v>
      </c>
      <c r="C14" s="1" t="s">
        <v>236</v>
      </c>
      <c r="D14" s="274">
        <v>1</v>
      </c>
      <c r="E14" s="275">
        <v>1</v>
      </c>
      <c r="F14" s="47">
        <v>1</v>
      </c>
      <c r="G14" s="4">
        <v>1</v>
      </c>
      <c r="H14" s="4">
        <v>1</v>
      </c>
      <c r="I14" s="4">
        <v>0</v>
      </c>
      <c r="J14" s="4">
        <v>1</v>
      </c>
      <c r="K14" s="12">
        <v>0.7</v>
      </c>
      <c r="L14" s="50" t="str">
        <f t="shared" si="1"/>
        <v>Q4</v>
      </c>
      <c r="M14" t="str">
        <f t="shared" si="0"/>
        <v>No Cumple</v>
      </c>
    </row>
    <row r="15" spans="1:23">
      <c r="B15" s="1" t="s">
        <v>352</v>
      </c>
      <c r="C15" s="1" t="s">
        <v>236</v>
      </c>
      <c r="D15" s="274">
        <v>1</v>
      </c>
      <c r="E15" s="275">
        <v>0</v>
      </c>
      <c r="F15" s="47">
        <v>0</v>
      </c>
      <c r="G15" s="4">
        <v>1</v>
      </c>
      <c r="H15" s="4">
        <v>1</v>
      </c>
      <c r="I15" s="4">
        <v>1</v>
      </c>
      <c r="J15" s="4">
        <v>1</v>
      </c>
      <c r="K15" s="12">
        <v>1</v>
      </c>
      <c r="L15" s="50" t="str">
        <f t="shared" si="1"/>
        <v>Q1</v>
      </c>
      <c r="M15" t="str">
        <f t="shared" si="0"/>
        <v>Cumple</v>
      </c>
    </row>
    <row r="16" spans="1:23">
      <c r="B16" s="1" t="s">
        <v>336</v>
      </c>
      <c r="C16" s="1" t="s">
        <v>236</v>
      </c>
      <c r="D16" s="274">
        <v>1</v>
      </c>
      <c r="E16" s="275">
        <v>1</v>
      </c>
      <c r="F16" s="47">
        <v>1</v>
      </c>
      <c r="G16" s="4">
        <v>1</v>
      </c>
      <c r="H16" s="4">
        <v>1</v>
      </c>
      <c r="I16" s="4">
        <v>0</v>
      </c>
      <c r="J16" s="4">
        <v>1</v>
      </c>
      <c r="K16" s="12">
        <v>0.7</v>
      </c>
      <c r="L16" s="50" t="str">
        <f t="shared" si="1"/>
        <v>Q4</v>
      </c>
      <c r="M16" t="str">
        <f t="shared" si="0"/>
        <v>No Cumple</v>
      </c>
      <c r="T16" s="74" t="s">
        <v>235</v>
      </c>
      <c r="U16" s="74" t="s">
        <v>287</v>
      </c>
      <c r="V16" s="74" t="s">
        <v>236</v>
      </c>
    </row>
    <row r="17" spans="2:22">
      <c r="B17" s="1" t="s">
        <v>331</v>
      </c>
      <c r="C17" s="1" t="s">
        <v>236</v>
      </c>
      <c r="D17" s="274">
        <v>1</v>
      </c>
      <c r="E17" s="275">
        <v>1</v>
      </c>
      <c r="F17" s="47">
        <v>1</v>
      </c>
      <c r="G17" s="4">
        <v>0.55000000000000004</v>
      </c>
      <c r="H17" s="4">
        <v>1</v>
      </c>
      <c r="I17" s="4">
        <v>0</v>
      </c>
      <c r="J17" s="4">
        <v>1</v>
      </c>
      <c r="K17" s="12">
        <v>0.65500000000000003</v>
      </c>
      <c r="L17" s="50" t="str">
        <f>IF(B17="Total general","",IF(K17="","",CONCATENATE("Q",IF(K17&gt;$U$11,1,IF((AND(K17&gt;$V$11,K17&lt;=$U$11)),2,IF(AND(K17&gt;$W$11,K17&lt;=$V$11),3,IF(K17&lt;=$W$11,4)))))))</f>
        <v>Q4</v>
      </c>
      <c r="M17" t="str">
        <f t="shared" si="0"/>
        <v>No Cumple</v>
      </c>
      <c r="T17" s="75">
        <v>0.85</v>
      </c>
      <c r="U17" s="75">
        <v>0.9</v>
      </c>
      <c r="V17" s="75">
        <v>0.95</v>
      </c>
    </row>
    <row r="18" spans="2:22">
      <c r="B18" s="1" t="s">
        <v>334</v>
      </c>
      <c r="C18" s="1" t="s">
        <v>236</v>
      </c>
      <c r="D18" s="274">
        <v>1</v>
      </c>
      <c r="E18" s="275">
        <v>1</v>
      </c>
      <c r="F18" s="47">
        <v>1</v>
      </c>
      <c r="G18" s="4">
        <v>0.75</v>
      </c>
      <c r="H18" s="4">
        <v>1</v>
      </c>
      <c r="I18" s="4">
        <v>0</v>
      </c>
      <c r="J18" s="4">
        <v>1</v>
      </c>
      <c r="K18" s="12">
        <v>0.67500000000000004</v>
      </c>
      <c r="L18" s="50" t="str">
        <f t="shared" si="1"/>
        <v>Q4</v>
      </c>
      <c r="M18" t="str">
        <f t="shared" si="0"/>
        <v>No Cumple</v>
      </c>
    </row>
    <row r="19" spans="2:22">
      <c r="B19" s="1" t="s">
        <v>324</v>
      </c>
      <c r="C19" s="1" t="s">
        <v>236</v>
      </c>
      <c r="D19" s="274">
        <v>1</v>
      </c>
      <c r="E19" s="275">
        <v>1</v>
      </c>
      <c r="F19" s="47">
        <v>1</v>
      </c>
      <c r="G19" s="4">
        <v>1</v>
      </c>
      <c r="H19" s="4">
        <v>1</v>
      </c>
      <c r="I19" s="4">
        <v>0</v>
      </c>
      <c r="J19" s="4">
        <v>1</v>
      </c>
      <c r="K19" s="12">
        <v>0.7</v>
      </c>
      <c r="L19" s="50" t="str">
        <f t="shared" si="1"/>
        <v>Q4</v>
      </c>
      <c r="M19" t="str">
        <f t="shared" si="0"/>
        <v>No Cumple</v>
      </c>
    </row>
    <row r="20" spans="2:22">
      <c r="B20" s="1" t="s">
        <v>329</v>
      </c>
      <c r="C20" s="1" t="s">
        <v>236</v>
      </c>
      <c r="D20" s="274">
        <v>1</v>
      </c>
      <c r="E20" s="275">
        <v>1</v>
      </c>
      <c r="F20" s="47">
        <v>1</v>
      </c>
      <c r="G20" s="4">
        <v>1</v>
      </c>
      <c r="H20" s="4">
        <v>1</v>
      </c>
      <c r="I20" s="4">
        <v>0</v>
      </c>
      <c r="J20" s="4">
        <v>1</v>
      </c>
      <c r="K20" s="12">
        <v>0.7</v>
      </c>
      <c r="L20" s="50" t="str">
        <f t="shared" si="1"/>
        <v>Q4</v>
      </c>
      <c r="M20" t="str">
        <f t="shared" si="0"/>
        <v>No Cumple</v>
      </c>
    </row>
    <row r="21" spans="2:22">
      <c r="B21" s="1" t="s">
        <v>299</v>
      </c>
      <c r="C21" s="1" t="s">
        <v>236</v>
      </c>
      <c r="D21" s="274">
        <v>1</v>
      </c>
      <c r="E21" s="275">
        <v>1</v>
      </c>
      <c r="F21" s="47">
        <v>1</v>
      </c>
      <c r="G21" s="4">
        <v>1</v>
      </c>
      <c r="H21" s="4">
        <v>1</v>
      </c>
      <c r="I21" s="4">
        <v>0</v>
      </c>
      <c r="J21" s="4">
        <v>1</v>
      </c>
      <c r="K21" s="12">
        <v>0.7</v>
      </c>
      <c r="L21" s="50" t="str">
        <f t="shared" si="1"/>
        <v>Q4</v>
      </c>
      <c r="M21" t="str">
        <f t="shared" si="0"/>
        <v>No Cumple</v>
      </c>
    </row>
    <row r="22" spans="2:22">
      <c r="B22" s="1" t="s">
        <v>356</v>
      </c>
      <c r="C22" s="1" t="s">
        <v>236</v>
      </c>
      <c r="D22" s="274">
        <v>1</v>
      </c>
      <c r="E22" s="275">
        <v>1</v>
      </c>
      <c r="F22" s="47">
        <v>1</v>
      </c>
      <c r="G22" s="4">
        <v>1</v>
      </c>
      <c r="H22" s="4">
        <v>1</v>
      </c>
      <c r="I22" s="4">
        <v>0</v>
      </c>
      <c r="J22" s="4">
        <v>1</v>
      </c>
      <c r="K22" s="12">
        <v>0.7</v>
      </c>
      <c r="L22" s="50" t="str">
        <f t="shared" si="1"/>
        <v>Q4</v>
      </c>
      <c r="M22" t="str">
        <f t="shared" si="0"/>
        <v>No Cumple</v>
      </c>
    </row>
    <row r="23" spans="2:22">
      <c r="B23" s="1" t="s">
        <v>338</v>
      </c>
      <c r="C23" s="1" t="s">
        <v>236</v>
      </c>
      <c r="D23" s="274">
        <v>1</v>
      </c>
      <c r="E23" s="275">
        <v>1</v>
      </c>
      <c r="F23" s="47">
        <v>1</v>
      </c>
      <c r="G23" s="4">
        <v>1</v>
      </c>
      <c r="H23" s="4">
        <v>1</v>
      </c>
      <c r="I23" s="4">
        <v>0</v>
      </c>
      <c r="J23" s="4">
        <v>1</v>
      </c>
      <c r="K23" s="12">
        <v>0.7</v>
      </c>
      <c r="L23" s="50" t="str">
        <f t="shared" si="1"/>
        <v>Q4</v>
      </c>
      <c r="M23" t="str">
        <f t="shared" si="0"/>
        <v>No Cumple</v>
      </c>
    </row>
    <row r="24" spans="2:22">
      <c r="B24" s="1" t="s">
        <v>311</v>
      </c>
      <c r="C24" s="1" t="s">
        <v>236</v>
      </c>
      <c r="D24" s="274">
        <v>1</v>
      </c>
      <c r="E24" s="275">
        <v>1</v>
      </c>
      <c r="F24" s="47">
        <v>1</v>
      </c>
      <c r="G24" s="4">
        <v>1</v>
      </c>
      <c r="H24" s="4">
        <v>1</v>
      </c>
      <c r="I24" s="4">
        <v>0</v>
      </c>
      <c r="J24" s="4">
        <v>1</v>
      </c>
      <c r="K24" s="12">
        <v>0.7</v>
      </c>
      <c r="L24" s="50" t="str">
        <f t="shared" si="1"/>
        <v>Q4</v>
      </c>
      <c r="M24" t="str">
        <f t="shared" si="0"/>
        <v>No Cumple</v>
      </c>
    </row>
    <row r="25" spans="2:22">
      <c r="B25" s="1" t="s">
        <v>354</v>
      </c>
      <c r="C25" s="1" t="s">
        <v>236</v>
      </c>
      <c r="D25" s="274">
        <v>1</v>
      </c>
      <c r="E25" s="275">
        <v>1</v>
      </c>
      <c r="F25" s="47">
        <v>1</v>
      </c>
      <c r="G25" s="4">
        <v>0.85</v>
      </c>
      <c r="H25" s="4">
        <v>0</v>
      </c>
      <c r="I25" s="4">
        <v>0</v>
      </c>
      <c r="J25" s="4">
        <v>1</v>
      </c>
      <c r="K25" s="12">
        <v>0.38500000000000001</v>
      </c>
      <c r="L25" s="50" t="str">
        <f t="shared" si="1"/>
        <v>Q4</v>
      </c>
      <c r="M25" t="str">
        <f t="shared" si="0"/>
        <v>No Cumple</v>
      </c>
    </row>
    <row r="26" spans="2:22">
      <c r="B26" s="1" t="s">
        <v>346</v>
      </c>
      <c r="C26" s="1" t="s">
        <v>236</v>
      </c>
      <c r="D26" s="274">
        <v>1</v>
      </c>
      <c r="E26" s="275">
        <v>1</v>
      </c>
      <c r="F26" s="47">
        <v>1</v>
      </c>
      <c r="G26" s="4">
        <v>1</v>
      </c>
      <c r="H26" s="4">
        <v>1</v>
      </c>
      <c r="I26" s="4">
        <v>0</v>
      </c>
      <c r="J26" s="4">
        <v>1</v>
      </c>
      <c r="K26" s="12">
        <v>0.7</v>
      </c>
      <c r="L26" s="50" t="str">
        <f t="shared" si="1"/>
        <v>Q4</v>
      </c>
      <c r="M26" t="str">
        <f t="shared" si="0"/>
        <v>No Cumple</v>
      </c>
    </row>
    <row r="27" spans="2:22" hidden="1">
      <c r="B27" s="1" t="s">
        <v>328</v>
      </c>
      <c r="C27" s="1" t="s">
        <v>236</v>
      </c>
      <c r="D27" s="274">
        <v>1</v>
      </c>
      <c r="E27" s="275">
        <v>1</v>
      </c>
      <c r="F27" s="47">
        <v>1</v>
      </c>
      <c r="G27" s="4">
        <v>1</v>
      </c>
      <c r="H27" s="4">
        <v>1</v>
      </c>
      <c r="I27" s="4">
        <v>0</v>
      </c>
      <c r="J27" s="4">
        <v>1</v>
      </c>
      <c r="K27" s="12">
        <v>0.7</v>
      </c>
      <c r="L27" s="50" t="str">
        <f t="shared" si="1"/>
        <v>Q4</v>
      </c>
      <c r="M27" t="str">
        <f t="shared" si="0"/>
        <v>No Cumple</v>
      </c>
    </row>
    <row r="28" spans="2:22" hidden="1">
      <c r="B28" s="1" t="s">
        <v>322</v>
      </c>
      <c r="C28" s="1" t="s">
        <v>236</v>
      </c>
      <c r="D28" s="274">
        <v>1</v>
      </c>
      <c r="E28" s="275">
        <v>1</v>
      </c>
      <c r="F28" s="47">
        <v>1</v>
      </c>
      <c r="G28" s="4">
        <v>1</v>
      </c>
      <c r="H28" s="4">
        <v>1</v>
      </c>
      <c r="I28" s="4">
        <v>0</v>
      </c>
      <c r="J28" s="4">
        <v>1</v>
      </c>
      <c r="K28" s="12">
        <v>0.7</v>
      </c>
      <c r="L28" s="50" t="str">
        <f t="shared" si="1"/>
        <v>Q4</v>
      </c>
      <c r="M28" t="str">
        <f t="shared" si="0"/>
        <v>No Cumple</v>
      </c>
    </row>
    <row r="29" spans="2:22">
      <c r="B29" s="1" t="s">
        <v>303</v>
      </c>
      <c r="C29" s="1" t="s">
        <v>236</v>
      </c>
      <c r="D29" s="274">
        <v>1</v>
      </c>
      <c r="E29" s="275">
        <v>1</v>
      </c>
      <c r="F29" s="47">
        <v>1</v>
      </c>
      <c r="G29" s="4">
        <v>1</v>
      </c>
      <c r="H29" s="4">
        <v>1</v>
      </c>
      <c r="I29" s="4">
        <v>0</v>
      </c>
      <c r="J29" s="4">
        <v>1</v>
      </c>
      <c r="K29" s="12">
        <v>0.7</v>
      </c>
      <c r="L29" s="50" t="str">
        <f t="shared" si="1"/>
        <v>Q4</v>
      </c>
      <c r="M29" t="str">
        <f t="shared" si="0"/>
        <v>No Cumple</v>
      </c>
    </row>
    <row r="30" spans="2:22">
      <c r="B30" s="1" t="s">
        <v>307</v>
      </c>
      <c r="C30" s="1" t="s">
        <v>236</v>
      </c>
      <c r="D30" s="274">
        <v>1</v>
      </c>
      <c r="E30" s="275">
        <v>1</v>
      </c>
      <c r="F30" s="47">
        <v>1</v>
      </c>
      <c r="G30" s="4">
        <v>1</v>
      </c>
      <c r="H30" s="4">
        <v>0</v>
      </c>
      <c r="I30" s="4">
        <v>1</v>
      </c>
      <c r="J30" s="4">
        <v>1</v>
      </c>
      <c r="K30" s="12">
        <v>0.7</v>
      </c>
      <c r="L30" s="50" t="str">
        <f t="shared" si="1"/>
        <v>Q4</v>
      </c>
      <c r="M30" t="str">
        <f t="shared" si="0"/>
        <v>No Cumple</v>
      </c>
    </row>
    <row r="31" spans="2:22">
      <c r="B31" s="1" t="s">
        <v>344</v>
      </c>
      <c r="C31" s="1" t="s">
        <v>236</v>
      </c>
      <c r="D31" s="274">
        <v>1</v>
      </c>
      <c r="E31" s="275">
        <v>1</v>
      </c>
      <c r="F31" s="47">
        <v>1</v>
      </c>
      <c r="G31" s="4">
        <v>1</v>
      </c>
      <c r="H31" s="4">
        <v>1</v>
      </c>
      <c r="I31" s="4">
        <v>0</v>
      </c>
      <c r="J31" s="4">
        <v>1</v>
      </c>
      <c r="K31" s="12">
        <v>0.7</v>
      </c>
      <c r="L31" s="50" t="str">
        <f t="shared" si="1"/>
        <v>Q4</v>
      </c>
      <c r="M31" t="str">
        <f t="shared" si="0"/>
        <v>No Cumple</v>
      </c>
    </row>
    <row r="32" spans="2:22">
      <c r="B32" s="1" t="s">
        <v>310</v>
      </c>
      <c r="C32" s="1" t="s">
        <v>236</v>
      </c>
      <c r="D32" s="274">
        <v>1</v>
      </c>
      <c r="E32" s="275">
        <v>1</v>
      </c>
      <c r="F32" s="47">
        <v>1</v>
      </c>
      <c r="G32" s="4">
        <v>1</v>
      </c>
      <c r="H32" s="4">
        <v>1</v>
      </c>
      <c r="I32" s="4">
        <v>0</v>
      </c>
      <c r="J32" s="4">
        <v>1</v>
      </c>
      <c r="K32" s="12">
        <v>0.7</v>
      </c>
      <c r="L32" s="50" t="str">
        <f t="shared" si="1"/>
        <v>Q4</v>
      </c>
      <c r="M32" t="str">
        <f t="shared" si="0"/>
        <v>No Cumple</v>
      </c>
    </row>
    <row r="33" spans="2:13">
      <c r="B33" s="1" t="s">
        <v>323</v>
      </c>
      <c r="C33" s="1" t="s">
        <v>236</v>
      </c>
      <c r="D33" s="274">
        <v>1</v>
      </c>
      <c r="E33" s="275">
        <v>1</v>
      </c>
      <c r="F33" s="47">
        <v>1</v>
      </c>
      <c r="G33" s="4">
        <v>1</v>
      </c>
      <c r="H33" s="4">
        <v>1</v>
      </c>
      <c r="I33" s="4">
        <v>0</v>
      </c>
      <c r="J33" s="4">
        <v>1</v>
      </c>
      <c r="K33" s="12">
        <v>0.7</v>
      </c>
      <c r="L33" s="50" t="str">
        <f t="shared" si="1"/>
        <v>Q4</v>
      </c>
      <c r="M33" t="str">
        <f t="shared" si="0"/>
        <v>No Cumple</v>
      </c>
    </row>
    <row r="34" spans="2:13">
      <c r="B34" s="1" t="s">
        <v>318</v>
      </c>
      <c r="C34" s="1" t="s">
        <v>236</v>
      </c>
      <c r="D34" s="274">
        <v>1</v>
      </c>
      <c r="E34" s="275">
        <v>1</v>
      </c>
      <c r="F34" s="47">
        <v>1</v>
      </c>
      <c r="G34" s="4">
        <v>1</v>
      </c>
      <c r="H34" s="4">
        <v>0</v>
      </c>
      <c r="I34" s="4">
        <v>1</v>
      </c>
      <c r="J34" s="4">
        <v>1</v>
      </c>
      <c r="K34" s="12">
        <v>0.7</v>
      </c>
      <c r="L34" s="50" t="str">
        <f t="shared" si="1"/>
        <v>Q4</v>
      </c>
      <c r="M34" t="str">
        <f t="shared" si="0"/>
        <v>No Cumple</v>
      </c>
    </row>
    <row r="35" spans="2:13">
      <c r="B35" s="1" t="s">
        <v>332</v>
      </c>
      <c r="C35" s="1" t="s">
        <v>236</v>
      </c>
      <c r="D35" s="274">
        <v>1</v>
      </c>
      <c r="E35" s="275">
        <v>1</v>
      </c>
      <c r="F35" s="47">
        <v>1</v>
      </c>
      <c r="G35" s="4">
        <v>1</v>
      </c>
      <c r="H35" s="4">
        <v>1</v>
      </c>
      <c r="I35" s="4">
        <v>0</v>
      </c>
      <c r="J35" s="4">
        <v>1</v>
      </c>
      <c r="K35" s="12">
        <v>0.7</v>
      </c>
      <c r="L35" s="50" t="str">
        <f t="shared" si="1"/>
        <v>Q4</v>
      </c>
      <c r="M35" t="str">
        <f t="shared" si="0"/>
        <v>No Cumple</v>
      </c>
    </row>
    <row r="36" spans="2:13">
      <c r="B36" s="1" t="s">
        <v>301</v>
      </c>
      <c r="C36" s="1" t="s">
        <v>236</v>
      </c>
      <c r="D36" s="274">
        <v>1</v>
      </c>
      <c r="E36" s="275">
        <v>1</v>
      </c>
      <c r="F36" s="47">
        <v>1</v>
      </c>
      <c r="G36" s="4">
        <v>1</v>
      </c>
      <c r="H36" s="4">
        <v>0</v>
      </c>
      <c r="I36" s="4">
        <v>0</v>
      </c>
      <c r="J36" s="4">
        <v>1</v>
      </c>
      <c r="K36" s="12">
        <v>0.4</v>
      </c>
      <c r="L36" s="50" t="str">
        <f t="shared" si="1"/>
        <v>Q4</v>
      </c>
      <c r="M36" t="str">
        <f t="shared" si="0"/>
        <v>No Cumple</v>
      </c>
    </row>
    <row r="37" spans="2:13">
      <c r="B37" s="1" t="s">
        <v>296</v>
      </c>
      <c r="C37" s="1" t="s">
        <v>236</v>
      </c>
      <c r="D37" s="274">
        <v>1</v>
      </c>
      <c r="E37" s="275">
        <v>1</v>
      </c>
      <c r="F37" s="47">
        <v>1</v>
      </c>
      <c r="G37" s="4">
        <v>1</v>
      </c>
      <c r="H37" s="4">
        <v>1</v>
      </c>
      <c r="I37" s="4">
        <v>0</v>
      </c>
      <c r="J37" s="4">
        <v>1</v>
      </c>
      <c r="K37" s="12">
        <v>0.7</v>
      </c>
      <c r="L37" s="50" t="str">
        <f t="shared" si="1"/>
        <v>Q4</v>
      </c>
      <c r="M37" t="str">
        <f t="shared" si="0"/>
        <v>No Cumple</v>
      </c>
    </row>
    <row r="38" spans="2:13">
      <c r="B38" s="1" t="s">
        <v>347</v>
      </c>
      <c r="C38" s="1" t="s">
        <v>236</v>
      </c>
      <c r="D38" s="274">
        <v>1</v>
      </c>
      <c r="E38" s="275">
        <v>1</v>
      </c>
      <c r="F38" s="47">
        <v>1</v>
      </c>
      <c r="G38" s="4">
        <v>1</v>
      </c>
      <c r="H38" s="4">
        <v>1</v>
      </c>
      <c r="I38" s="4">
        <v>0</v>
      </c>
      <c r="J38" s="4">
        <v>1</v>
      </c>
      <c r="K38" s="12">
        <v>0.7</v>
      </c>
      <c r="L38" s="50" t="str">
        <f t="shared" si="1"/>
        <v>Q4</v>
      </c>
      <c r="M38" t="str">
        <f t="shared" si="0"/>
        <v>No Cumple</v>
      </c>
    </row>
    <row r="39" spans="2:13">
      <c r="B39" s="1" t="s">
        <v>302</v>
      </c>
      <c r="C39" s="1" t="s">
        <v>236</v>
      </c>
      <c r="D39" s="274">
        <v>1</v>
      </c>
      <c r="E39" s="275">
        <v>1</v>
      </c>
      <c r="F39" s="47">
        <v>1</v>
      </c>
      <c r="G39" s="4">
        <v>1</v>
      </c>
      <c r="H39" s="4">
        <v>0</v>
      </c>
      <c r="I39" s="4">
        <v>1</v>
      </c>
      <c r="J39" s="4">
        <v>1</v>
      </c>
      <c r="K39" s="12">
        <v>0.7</v>
      </c>
      <c r="L39" s="50" t="str">
        <f t="shared" si="1"/>
        <v>Q4</v>
      </c>
      <c r="M39" t="str">
        <f t="shared" si="0"/>
        <v>No Cumple</v>
      </c>
    </row>
    <row r="40" spans="2:13">
      <c r="B40" s="1" t="s">
        <v>325</v>
      </c>
      <c r="C40" s="1" t="s">
        <v>236</v>
      </c>
      <c r="D40" s="274">
        <v>1</v>
      </c>
      <c r="E40" s="275">
        <v>1</v>
      </c>
      <c r="F40" s="47">
        <v>1</v>
      </c>
      <c r="G40" s="4">
        <v>0.7</v>
      </c>
      <c r="H40" s="4">
        <v>1</v>
      </c>
      <c r="I40" s="4">
        <v>0</v>
      </c>
      <c r="J40" s="4">
        <v>1</v>
      </c>
      <c r="K40" s="12">
        <v>0.66999999999999993</v>
      </c>
      <c r="L40" s="50" t="str">
        <f t="shared" si="1"/>
        <v>Q4</v>
      </c>
      <c r="M40" t="str">
        <f t="shared" si="0"/>
        <v>No Cumple</v>
      </c>
    </row>
    <row r="41" spans="2:13">
      <c r="B41" s="1" t="s">
        <v>320</v>
      </c>
      <c r="C41" s="1" t="s">
        <v>236</v>
      </c>
      <c r="D41" s="274">
        <v>1</v>
      </c>
      <c r="E41" s="275">
        <v>1</v>
      </c>
      <c r="F41" s="47">
        <v>1</v>
      </c>
      <c r="G41" s="4">
        <v>1</v>
      </c>
      <c r="H41" s="4">
        <v>1</v>
      </c>
      <c r="I41" s="4">
        <v>0</v>
      </c>
      <c r="J41" s="4">
        <v>1</v>
      </c>
      <c r="K41" s="12">
        <v>0.7</v>
      </c>
      <c r="L41" s="50" t="str">
        <f t="shared" si="1"/>
        <v>Q4</v>
      </c>
      <c r="M41" t="str">
        <f t="shared" si="0"/>
        <v>No Cumple</v>
      </c>
    </row>
    <row r="42" spans="2:13">
      <c r="B42" s="1" t="s">
        <v>357</v>
      </c>
      <c r="C42" s="1" t="s">
        <v>236</v>
      </c>
      <c r="D42" s="274">
        <v>1</v>
      </c>
      <c r="E42" s="275">
        <v>1</v>
      </c>
      <c r="F42" s="47">
        <v>1</v>
      </c>
      <c r="G42" s="4">
        <v>1</v>
      </c>
      <c r="H42" s="4">
        <v>1</v>
      </c>
      <c r="I42" s="4">
        <v>0</v>
      </c>
      <c r="J42" s="4">
        <v>1</v>
      </c>
      <c r="K42" s="12">
        <v>0.7</v>
      </c>
      <c r="L42" s="50" t="str">
        <f t="shared" si="1"/>
        <v>Q4</v>
      </c>
      <c r="M42" t="str">
        <f t="shared" si="0"/>
        <v>No Cumple</v>
      </c>
    </row>
    <row r="43" spans="2:13">
      <c r="B43" s="1" t="s">
        <v>314</v>
      </c>
      <c r="C43" s="1" t="s">
        <v>236</v>
      </c>
      <c r="D43" s="274">
        <v>1</v>
      </c>
      <c r="E43" s="275">
        <v>1</v>
      </c>
      <c r="F43" s="47">
        <v>1</v>
      </c>
      <c r="G43" s="4">
        <v>1</v>
      </c>
      <c r="H43" s="4">
        <v>1</v>
      </c>
      <c r="I43" s="4">
        <v>0</v>
      </c>
      <c r="J43" s="4">
        <v>1</v>
      </c>
      <c r="K43" s="12">
        <v>0.7</v>
      </c>
      <c r="L43" s="50" t="str">
        <f t="shared" si="1"/>
        <v>Q4</v>
      </c>
      <c r="M43" t="str">
        <f t="shared" ref="M43:M64" si="2">IF(B43="Total general","",IF(J43="","",IF(AND(C43=$T$16,K43&gt;=$T$17),"Cumple",IF(AND(C43=$U$16,K43&gt;=$U$17),"Cumple",IF(AND(C43=$V$16,K43&gt;=$V$17),"Cumple","No Cumple")))))</f>
        <v>No Cumple</v>
      </c>
    </row>
    <row r="44" spans="2:13">
      <c r="B44" s="1" t="s">
        <v>355</v>
      </c>
      <c r="C44" s="1" t="s">
        <v>236</v>
      </c>
      <c r="D44" s="274">
        <v>1</v>
      </c>
      <c r="E44" s="275">
        <v>1</v>
      </c>
      <c r="F44" s="47">
        <v>1</v>
      </c>
      <c r="G44" s="4">
        <v>1</v>
      </c>
      <c r="H44" s="4">
        <v>0</v>
      </c>
      <c r="I44" s="4">
        <v>0</v>
      </c>
      <c r="J44" s="4">
        <v>1</v>
      </c>
      <c r="K44" s="12">
        <v>0.4</v>
      </c>
      <c r="L44" s="50" t="str">
        <f t="shared" si="1"/>
        <v>Q4</v>
      </c>
      <c r="M44" t="str">
        <f t="shared" si="2"/>
        <v>No Cumple</v>
      </c>
    </row>
    <row r="45" spans="2:13">
      <c r="B45" s="1" t="s">
        <v>326</v>
      </c>
      <c r="C45" s="1" t="s">
        <v>236</v>
      </c>
      <c r="D45" s="274">
        <v>1</v>
      </c>
      <c r="E45" s="275">
        <v>1</v>
      </c>
      <c r="F45" s="47">
        <v>1</v>
      </c>
      <c r="G45" s="4">
        <v>1</v>
      </c>
      <c r="H45" s="4">
        <v>1</v>
      </c>
      <c r="I45" s="4">
        <v>0</v>
      </c>
      <c r="J45" s="4">
        <v>1</v>
      </c>
      <c r="K45" s="12">
        <v>0.7</v>
      </c>
      <c r="L45" s="50" t="str">
        <f t="shared" si="1"/>
        <v>Q4</v>
      </c>
      <c r="M45" t="str">
        <f t="shared" si="2"/>
        <v>No Cumple</v>
      </c>
    </row>
    <row r="46" spans="2:13">
      <c r="B46" s="1" t="s">
        <v>353</v>
      </c>
      <c r="C46" s="1" t="s">
        <v>236</v>
      </c>
      <c r="D46" s="274">
        <v>1</v>
      </c>
      <c r="E46" s="275">
        <v>1</v>
      </c>
      <c r="F46" s="47">
        <v>1</v>
      </c>
      <c r="G46" s="4">
        <v>1</v>
      </c>
      <c r="H46" s="4">
        <v>0</v>
      </c>
      <c r="I46" s="4">
        <v>0</v>
      </c>
      <c r="J46" s="4">
        <v>1</v>
      </c>
      <c r="K46" s="12">
        <v>0.4</v>
      </c>
      <c r="L46" s="50" t="str">
        <f t="shared" si="1"/>
        <v>Q4</v>
      </c>
      <c r="M46" t="str">
        <f t="shared" si="2"/>
        <v>No Cumple</v>
      </c>
    </row>
    <row r="47" spans="2:13">
      <c r="B47" s="1" t="s">
        <v>345</v>
      </c>
      <c r="C47" s="1" t="s">
        <v>236</v>
      </c>
      <c r="D47" s="274">
        <v>1</v>
      </c>
      <c r="E47" s="275">
        <v>1</v>
      </c>
      <c r="F47" s="47">
        <v>1</v>
      </c>
      <c r="G47" s="4">
        <v>1</v>
      </c>
      <c r="H47" s="4">
        <v>0</v>
      </c>
      <c r="I47" s="4">
        <v>0</v>
      </c>
      <c r="J47" s="4">
        <v>1</v>
      </c>
      <c r="K47" s="12">
        <v>0.4</v>
      </c>
      <c r="L47" s="50" t="str">
        <f t="shared" si="1"/>
        <v>Q4</v>
      </c>
      <c r="M47" t="str">
        <f t="shared" si="2"/>
        <v>No Cumple</v>
      </c>
    </row>
    <row r="48" spans="2:13">
      <c r="B48" s="1" t="s">
        <v>315</v>
      </c>
      <c r="C48" s="1" t="s">
        <v>236</v>
      </c>
      <c r="D48" s="274">
        <v>1</v>
      </c>
      <c r="E48" s="275">
        <v>1</v>
      </c>
      <c r="F48" s="47">
        <v>1</v>
      </c>
      <c r="G48" s="4">
        <v>1</v>
      </c>
      <c r="H48" s="4">
        <v>1</v>
      </c>
      <c r="I48" s="4">
        <v>0</v>
      </c>
      <c r="J48" s="4">
        <v>1</v>
      </c>
      <c r="K48" s="12">
        <v>0.7</v>
      </c>
      <c r="L48" s="50" t="str">
        <f t="shared" si="1"/>
        <v>Q4</v>
      </c>
      <c r="M48" t="str">
        <f t="shared" si="2"/>
        <v>No Cumple</v>
      </c>
    </row>
    <row r="49" spans="2:13">
      <c r="B49" s="1" t="s">
        <v>343</v>
      </c>
      <c r="C49" s="1" t="s">
        <v>236</v>
      </c>
      <c r="D49" s="274">
        <v>1</v>
      </c>
      <c r="E49" s="275">
        <v>1</v>
      </c>
      <c r="F49" s="47">
        <v>1</v>
      </c>
      <c r="G49" s="4">
        <v>1</v>
      </c>
      <c r="H49" s="4">
        <v>1</v>
      </c>
      <c r="I49" s="4">
        <v>0</v>
      </c>
      <c r="J49" s="4">
        <v>1</v>
      </c>
      <c r="K49" s="12">
        <v>0.7</v>
      </c>
      <c r="L49" s="50" t="str">
        <f t="shared" si="1"/>
        <v>Q4</v>
      </c>
      <c r="M49" t="str">
        <f t="shared" si="2"/>
        <v>No Cumple</v>
      </c>
    </row>
    <row r="50" spans="2:13">
      <c r="B50" s="1" t="s">
        <v>327</v>
      </c>
      <c r="C50" s="1" t="s">
        <v>236</v>
      </c>
      <c r="D50" s="274">
        <v>1</v>
      </c>
      <c r="E50" s="275">
        <v>1</v>
      </c>
      <c r="F50" s="47">
        <v>1</v>
      </c>
      <c r="G50" s="4">
        <v>1</v>
      </c>
      <c r="H50" s="4">
        <v>1</v>
      </c>
      <c r="I50" s="4">
        <v>0</v>
      </c>
      <c r="J50" s="4">
        <v>1</v>
      </c>
      <c r="K50" s="12">
        <v>0.7</v>
      </c>
      <c r="L50" s="50" t="str">
        <f t="shared" si="1"/>
        <v>Q4</v>
      </c>
      <c r="M50" t="str">
        <f t="shared" si="2"/>
        <v>No Cumple</v>
      </c>
    </row>
    <row r="51" spans="2:13">
      <c r="B51" s="1" t="s">
        <v>339</v>
      </c>
      <c r="C51" s="1" t="s">
        <v>236</v>
      </c>
      <c r="D51" s="274">
        <v>1</v>
      </c>
      <c r="E51" s="275">
        <v>1</v>
      </c>
      <c r="F51" s="47">
        <v>1</v>
      </c>
      <c r="G51" s="4">
        <v>1</v>
      </c>
      <c r="H51" s="4">
        <v>1</v>
      </c>
      <c r="I51" s="4">
        <v>0</v>
      </c>
      <c r="J51" s="4">
        <v>1</v>
      </c>
      <c r="K51" s="12">
        <v>0.7</v>
      </c>
      <c r="L51" s="50" t="str">
        <f t="shared" si="1"/>
        <v>Q4</v>
      </c>
      <c r="M51" t="str">
        <f t="shared" si="2"/>
        <v>No Cumple</v>
      </c>
    </row>
    <row r="52" spans="2:13">
      <c r="B52" s="1" t="s">
        <v>337</v>
      </c>
      <c r="C52" s="1" t="s">
        <v>236</v>
      </c>
      <c r="D52" s="274">
        <v>1</v>
      </c>
      <c r="E52" s="275">
        <v>1</v>
      </c>
      <c r="F52" s="47">
        <v>1</v>
      </c>
      <c r="G52" s="4">
        <v>1</v>
      </c>
      <c r="H52" s="4">
        <v>1</v>
      </c>
      <c r="I52" s="4">
        <v>0</v>
      </c>
      <c r="J52" s="4">
        <v>1</v>
      </c>
      <c r="K52" s="12">
        <v>0.7</v>
      </c>
      <c r="L52" s="50" t="str">
        <f t="shared" si="1"/>
        <v>Q4</v>
      </c>
      <c r="M52" t="str">
        <f t="shared" si="2"/>
        <v>No Cumple</v>
      </c>
    </row>
    <row r="53" spans="2:13">
      <c r="B53" s="1" t="s">
        <v>335</v>
      </c>
      <c r="C53" s="1" t="s">
        <v>236</v>
      </c>
      <c r="D53" s="274">
        <v>1</v>
      </c>
      <c r="E53" s="275">
        <v>1</v>
      </c>
      <c r="F53" s="47">
        <v>1</v>
      </c>
      <c r="G53" s="4">
        <v>0.75</v>
      </c>
      <c r="H53" s="4">
        <v>1</v>
      </c>
      <c r="I53" s="4">
        <v>0</v>
      </c>
      <c r="J53" s="4">
        <v>1</v>
      </c>
      <c r="K53" s="12">
        <v>0.67500000000000004</v>
      </c>
      <c r="L53" s="50" t="str">
        <f t="shared" si="1"/>
        <v>Q4</v>
      </c>
      <c r="M53" t="str">
        <f t="shared" si="2"/>
        <v>No Cumple</v>
      </c>
    </row>
    <row r="54" spans="2:13">
      <c r="B54" s="1" t="s">
        <v>349</v>
      </c>
      <c r="C54" s="1" t="s">
        <v>236</v>
      </c>
      <c r="D54" s="274">
        <v>1</v>
      </c>
      <c r="E54" s="275">
        <v>1</v>
      </c>
      <c r="F54" s="47">
        <v>1</v>
      </c>
      <c r="G54" s="4">
        <v>1</v>
      </c>
      <c r="H54" s="4">
        <v>1</v>
      </c>
      <c r="I54" s="4">
        <v>0</v>
      </c>
      <c r="J54" s="4">
        <v>1</v>
      </c>
      <c r="K54" s="12">
        <v>0.7</v>
      </c>
      <c r="L54" s="50" t="str">
        <f t="shared" si="1"/>
        <v>Q4</v>
      </c>
      <c r="M54" t="str">
        <f t="shared" si="2"/>
        <v>No Cumple</v>
      </c>
    </row>
    <row r="55" spans="2:13">
      <c r="B55" s="1" t="s">
        <v>333</v>
      </c>
      <c r="C55" s="1" t="s">
        <v>236</v>
      </c>
      <c r="D55" s="274">
        <v>1</v>
      </c>
      <c r="E55" s="275">
        <v>1</v>
      </c>
      <c r="F55" s="47">
        <v>1</v>
      </c>
      <c r="G55" s="4">
        <v>1</v>
      </c>
      <c r="H55" s="4">
        <v>0</v>
      </c>
      <c r="I55" s="4">
        <v>0</v>
      </c>
      <c r="J55" s="4">
        <v>1</v>
      </c>
      <c r="K55" s="12">
        <v>0.4</v>
      </c>
      <c r="L55" s="50" t="str">
        <f t="shared" si="1"/>
        <v>Q4</v>
      </c>
      <c r="M55" t="str">
        <f t="shared" si="2"/>
        <v>No Cumple</v>
      </c>
    </row>
    <row r="56" spans="2:13">
      <c r="B56" s="1" t="s">
        <v>295</v>
      </c>
      <c r="C56" s="1" t="s">
        <v>236</v>
      </c>
      <c r="D56" s="274">
        <v>1</v>
      </c>
      <c r="E56" s="275">
        <v>1</v>
      </c>
      <c r="F56" s="47">
        <v>1</v>
      </c>
      <c r="G56" s="4">
        <v>1</v>
      </c>
      <c r="H56" s="4">
        <v>1</v>
      </c>
      <c r="I56" s="4">
        <v>0</v>
      </c>
      <c r="J56" s="4">
        <v>1</v>
      </c>
      <c r="K56" s="12">
        <v>0.7</v>
      </c>
      <c r="L56" s="50" t="str">
        <f t="shared" si="1"/>
        <v>Q4</v>
      </c>
      <c r="M56" t="str">
        <f t="shared" si="2"/>
        <v>No Cumple</v>
      </c>
    </row>
    <row r="57" spans="2:13">
      <c r="B57" s="1" t="s">
        <v>294</v>
      </c>
      <c r="C57" s="1" t="s">
        <v>236</v>
      </c>
      <c r="D57" s="274">
        <v>1</v>
      </c>
      <c r="E57" s="275">
        <v>1</v>
      </c>
      <c r="F57" s="47">
        <v>1</v>
      </c>
      <c r="G57" s="4">
        <v>1</v>
      </c>
      <c r="H57" s="4">
        <v>1</v>
      </c>
      <c r="I57" s="4">
        <v>0</v>
      </c>
      <c r="J57" s="4">
        <v>1</v>
      </c>
      <c r="K57" s="12">
        <v>0.7</v>
      </c>
      <c r="L57" s="50" t="str">
        <f t="shared" si="1"/>
        <v>Q4</v>
      </c>
      <c r="M57" t="str">
        <f t="shared" si="2"/>
        <v>No Cumple</v>
      </c>
    </row>
    <row r="58" spans="2:13">
      <c r="B58" s="1" t="s">
        <v>306</v>
      </c>
      <c r="C58" s="1" t="s">
        <v>236</v>
      </c>
      <c r="D58" s="274">
        <v>1</v>
      </c>
      <c r="E58" s="275">
        <v>1</v>
      </c>
      <c r="F58" s="47">
        <v>1</v>
      </c>
      <c r="G58" s="4">
        <v>1</v>
      </c>
      <c r="H58" s="4">
        <v>0</v>
      </c>
      <c r="I58" s="4">
        <v>0</v>
      </c>
      <c r="J58" s="4">
        <v>1</v>
      </c>
      <c r="K58" s="12">
        <v>0.4</v>
      </c>
      <c r="L58" s="50" t="str">
        <f t="shared" si="1"/>
        <v>Q4</v>
      </c>
      <c r="M58" t="str">
        <f t="shared" si="2"/>
        <v>No Cumple</v>
      </c>
    </row>
    <row r="59" spans="2:13">
      <c r="B59" s="1" t="s">
        <v>312</v>
      </c>
      <c r="C59" s="1" t="s">
        <v>236</v>
      </c>
      <c r="D59" s="274">
        <v>1</v>
      </c>
      <c r="E59" s="275">
        <v>1</v>
      </c>
      <c r="F59" s="47">
        <v>1</v>
      </c>
      <c r="G59" s="4">
        <v>1</v>
      </c>
      <c r="H59" s="4">
        <v>0</v>
      </c>
      <c r="I59" s="4">
        <v>1</v>
      </c>
      <c r="J59" s="4">
        <v>1</v>
      </c>
      <c r="K59" s="12">
        <v>0.7</v>
      </c>
      <c r="L59" s="50" t="str">
        <f t="shared" si="1"/>
        <v>Q4</v>
      </c>
      <c r="M59" t="str">
        <f t="shared" si="2"/>
        <v>No Cumple</v>
      </c>
    </row>
    <row r="60" spans="2:13">
      <c r="B60" s="1" t="s">
        <v>313</v>
      </c>
      <c r="C60" s="1" t="s">
        <v>236</v>
      </c>
      <c r="D60" s="274">
        <v>1</v>
      </c>
      <c r="E60" s="275">
        <v>1</v>
      </c>
      <c r="F60" s="47">
        <v>1</v>
      </c>
      <c r="G60" s="4">
        <v>1</v>
      </c>
      <c r="H60" s="4">
        <v>1</v>
      </c>
      <c r="I60" s="4">
        <v>0</v>
      </c>
      <c r="J60" s="4">
        <v>1</v>
      </c>
      <c r="K60" s="12">
        <v>0.7</v>
      </c>
      <c r="L60" s="50" t="str">
        <f t="shared" si="1"/>
        <v>Q4</v>
      </c>
      <c r="M60" t="str">
        <f t="shared" si="2"/>
        <v>No Cumple</v>
      </c>
    </row>
    <row r="61" spans="2:13">
      <c r="B61" s="1" t="s">
        <v>341</v>
      </c>
      <c r="C61" s="1" t="s">
        <v>236</v>
      </c>
      <c r="D61" s="274">
        <v>1</v>
      </c>
      <c r="E61" s="275">
        <v>1</v>
      </c>
      <c r="F61" s="47">
        <v>1</v>
      </c>
      <c r="G61" s="4">
        <v>1</v>
      </c>
      <c r="H61" s="4">
        <v>0</v>
      </c>
      <c r="I61" s="4">
        <v>0</v>
      </c>
      <c r="J61" s="4">
        <v>1</v>
      </c>
      <c r="K61" s="12">
        <v>0.4</v>
      </c>
      <c r="L61" s="50" t="str">
        <f t="shared" si="1"/>
        <v>Q4</v>
      </c>
      <c r="M61" t="str">
        <f t="shared" si="2"/>
        <v>No Cumple</v>
      </c>
    </row>
    <row r="62" spans="2:13">
      <c r="B62" s="1" t="s">
        <v>342</v>
      </c>
      <c r="C62" s="1" t="s">
        <v>236</v>
      </c>
      <c r="D62" s="274">
        <v>1</v>
      </c>
      <c r="E62" s="275">
        <v>1</v>
      </c>
      <c r="F62" s="47">
        <v>1</v>
      </c>
      <c r="G62" s="4">
        <v>1</v>
      </c>
      <c r="H62" s="4">
        <v>0</v>
      </c>
      <c r="I62" s="4">
        <v>0</v>
      </c>
      <c r="J62" s="4">
        <v>1</v>
      </c>
      <c r="K62" s="12">
        <v>0.4</v>
      </c>
      <c r="L62" s="50" t="str">
        <f t="shared" si="1"/>
        <v>Q4</v>
      </c>
      <c r="M62" t="str">
        <f t="shared" si="2"/>
        <v>No Cumple</v>
      </c>
    </row>
    <row r="63" spans="2:13">
      <c r="B63" s="1" t="s">
        <v>305</v>
      </c>
      <c r="C63" s="1" t="s">
        <v>236</v>
      </c>
      <c r="D63" s="274">
        <v>1</v>
      </c>
      <c r="E63" s="275">
        <v>1</v>
      </c>
      <c r="F63" s="47">
        <v>1</v>
      </c>
      <c r="G63" s="4">
        <v>1</v>
      </c>
      <c r="H63" s="4">
        <v>1</v>
      </c>
      <c r="I63" s="4">
        <v>1</v>
      </c>
      <c r="J63" s="4">
        <v>1</v>
      </c>
      <c r="K63" s="12">
        <v>1</v>
      </c>
      <c r="L63" s="50" t="str">
        <f t="shared" si="1"/>
        <v>Q1</v>
      </c>
      <c r="M63" t="str">
        <f t="shared" si="2"/>
        <v>Cumple</v>
      </c>
    </row>
    <row r="64" spans="2:13">
      <c r="B64" s="1" t="s">
        <v>304</v>
      </c>
      <c r="C64" s="1" t="s">
        <v>236</v>
      </c>
      <c r="D64" s="274">
        <v>1</v>
      </c>
      <c r="E64" s="275">
        <v>1</v>
      </c>
      <c r="F64" s="47">
        <v>1</v>
      </c>
      <c r="G64" s="4">
        <v>1</v>
      </c>
      <c r="H64" s="4">
        <v>1</v>
      </c>
      <c r="I64" s="4">
        <v>0</v>
      </c>
      <c r="J64" s="4">
        <v>1</v>
      </c>
      <c r="K64" s="12">
        <v>0.7</v>
      </c>
      <c r="L64" s="50" t="str">
        <f t="shared" si="1"/>
        <v>Q4</v>
      </c>
      <c r="M64" t="str">
        <f t="shared" si="2"/>
        <v>No Cumple</v>
      </c>
    </row>
    <row r="65" spans="2:13">
      <c r="B65" s="1" t="s">
        <v>340</v>
      </c>
      <c r="C65" s="1" t="s">
        <v>236</v>
      </c>
      <c r="D65" s="274">
        <v>1</v>
      </c>
      <c r="E65" s="275">
        <v>1</v>
      </c>
      <c r="F65" s="47">
        <v>1</v>
      </c>
      <c r="G65" s="4">
        <v>1</v>
      </c>
      <c r="H65" s="4">
        <v>1</v>
      </c>
      <c r="I65" s="4">
        <v>0</v>
      </c>
      <c r="J65" s="4">
        <v>1</v>
      </c>
      <c r="K65" s="12">
        <v>0.7</v>
      </c>
      <c r="L65" s="50" t="str">
        <f t="shared" si="1"/>
        <v>Q4</v>
      </c>
      <c r="M65" t="str">
        <f t="shared" ref="M65:M128" si="3">IF(B65="Total general","",IF(K65="","",IF(AND(C65=$T$16,K65&gt;=$T$17),"Cumple",IF(AND(C65=$U$16,K65&gt;=$U$17),"Cumple",IF(AND(C65=$V$16,K65&gt;=$V$17),"Cumple","No Cumple")))))</f>
        <v>No Cumple</v>
      </c>
    </row>
    <row r="66" spans="2:13">
      <c r="B66" s="1" t="s">
        <v>359</v>
      </c>
      <c r="C66" s="1" t="s">
        <v>236</v>
      </c>
      <c r="D66" s="274">
        <v>1</v>
      </c>
      <c r="E66" s="275">
        <v>1</v>
      </c>
      <c r="F66" s="47">
        <v>1</v>
      </c>
      <c r="G66" s="4">
        <v>1</v>
      </c>
      <c r="H66" s="4">
        <v>0</v>
      </c>
      <c r="I66" s="4">
        <v>0</v>
      </c>
      <c r="J66" s="4">
        <v>1</v>
      </c>
      <c r="K66" s="12">
        <v>0.4</v>
      </c>
      <c r="L66" s="50" t="str">
        <f t="shared" si="1"/>
        <v>Q4</v>
      </c>
      <c r="M66" t="str">
        <f t="shared" si="3"/>
        <v>No Cumple</v>
      </c>
    </row>
    <row r="67" spans="2:13">
      <c r="B67" s="1" t="s">
        <v>360</v>
      </c>
      <c r="C67" s="1" t="s">
        <v>236</v>
      </c>
      <c r="D67" s="274">
        <v>1</v>
      </c>
      <c r="E67" s="275">
        <v>1</v>
      </c>
      <c r="F67" s="47">
        <v>1</v>
      </c>
      <c r="G67" s="4">
        <v>1</v>
      </c>
      <c r="H67" s="4">
        <v>0</v>
      </c>
      <c r="I67" s="4">
        <v>0</v>
      </c>
      <c r="J67" s="4">
        <v>1</v>
      </c>
      <c r="K67" s="12">
        <v>0.4</v>
      </c>
      <c r="L67" s="50" t="str">
        <f t="shared" si="1"/>
        <v>Q4</v>
      </c>
      <c r="M67" t="str">
        <f t="shared" si="3"/>
        <v>No Cumple</v>
      </c>
    </row>
    <row r="68" spans="2:13">
      <c r="B68" s="1" t="s">
        <v>534</v>
      </c>
      <c r="C68" s="1" t="s">
        <v>287</v>
      </c>
      <c r="D68" s="274">
        <v>1</v>
      </c>
      <c r="E68" s="275">
        <v>1</v>
      </c>
      <c r="F68" s="47">
        <v>1</v>
      </c>
      <c r="G68" s="4">
        <v>1</v>
      </c>
      <c r="H68" s="4">
        <v>1</v>
      </c>
      <c r="I68" s="4">
        <v>0</v>
      </c>
      <c r="J68" s="4">
        <v>1</v>
      </c>
      <c r="K68" s="12">
        <v>0.7</v>
      </c>
      <c r="L68" s="50" t="str">
        <f t="shared" si="1"/>
        <v>Q4</v>
      </c>
      <c r="M68" t="str">
        <f t="shared" si="3"/>
        <v>No Cumple</v>
      </c>
    </row>
    <row r="69" spans="2:13">
      <c r="B69" s="1" t="s">
        <v>535</v>
      </c>
      <c r="C69" s="1" t="s">
        <v>287</v>
      </c>
      <c r="D69" s="274">
        <v>1</v>
      </c>
      <c r="E69" s="275">
        <v>1</v>
      </c>
      <c r="F69" s="47">
        <v>1</v>
      </c>
      <c r="G69" s="4">
        <v>1</v>
      </c>
      <c r="H69" s="4">
        <v>1</v>
      </c>
      <c r="I69" s="4">
        <v>0</v>
      </c>
      <c r="J69" s="4">
        <v>1</v>
      </c>
      <c r="K69" s="12">
        <v>0.7</v>
      </c>
      <c r="L69" s="50" t="str">
        <f t="shared" si="1"/>
        <v>Q4</v>
      </c>
      <c r="M69" t="str">
        <f t="shared" si="3"/>
        <v>No Cumple</v>
      </c>
    </row>
    <row r="70" spans="2:13">
      <c r="B70" s="1" t="s">
        <v>538</v>
      </c>
      <c r="C70" s="1" t="s">
        <v>287</v>
      </c>
      <c r="D70" s="274">
        <v>1</v>
      </c>
      <c r="E70" s="275">
        <v>1</v>
      </c>
      <c r="F70" s="47">
        <v>1</v>
      </c>
      <c r="G70" s="4">
        <v>0.75</v>
      </c>
      <c r="H70" s="4">
        <v>0</v>
      </c>
      <c r="I70" s="4">
        <v>0</v>
      </c>
      <c r="J70" s="4">
        <v>1</v>
      </c>
      <c r="K70" s="12">
        <v>0.375</v>
      </c>
      <c r="L70" s="50" t="str">
        <f t="shared" si="1"/>
        <v>Q4</v>
      </c>
      <c r="M70" t="str">
        <f t="shared" si="3"/>
        <v>No Cumple</v>
      </c>
    </row>
    <row r="71" spans="2:13">
      <c r="B71" s="1" t="s">
        <v>536</v>
      </c>
      <c r="C71" s="1" t="s">
        <v>287</v>
      </c>
      <c r="D71" s="274">
        <v>1</v>
      </c>
      <c r="E71" s="275">
        <v>1</v>
      </c>
      <c r="F71" s="47">
        <v>1</v>
      </c>
      <c r="G71" s="4">
        <v>1</v>
      </c>
      <c r="H71" s="4">
        <v>1</v>
      </c>
      <c r="I71" s="4">
        <v>0</v>
      </c>
      <c r="J71" s="4">
        <v>1</v>
      </c>
      <c r="K71" s="12">
        <v>0.7</v>
      </c>
      <c r="L71" s="50" t="str">
        <f t="shared" si="1"/>
        <v>Q4</v>
      </c>
      <c r="M71" t="str">
        <f t="shared" si="3"/>
        <v>No Cumple</v>
      </c>
    </row>
    <row r="72" spans="2:13">
      <c r="B72" s="1" t="s">
        <v>537</v>
      </c>
      <c r="C72" s="1" t="s">
        <v>287</v>
      </c>
      <c r="D72" s="274">
        <v>1</v>
      </c>
      <c r="E72" s="275">
        <v>1</v>
      </c>
      <c r="F72" s="47">
        <v>1</v>
      </c>
      <c r="G72" s="4">
        <v>1</v>
      </c>
      <c r="H72" s="4">
        <v>1</v>
      </c>
      <c r="I72" s="4">
        <v>0</v>
      </c>
      <c r="J72" s="4">
        <v>1</v>
      </c>
      <c r="K72" s="12">
        <v>0.7</v>
      </c>
      <c r="L72" s="50" t="str">
        <f t="shared" si="1"/>
        <v>Q4</v>
      </c>
      <c r="M72" t="str">
        <f t="shared" si="3"/>
        <v>No Cumple</v>
      </c>
    </row>
    <row r="73" spans="2:13">
      <c r="B73" s="1" t="s">
        <v>541</v>
      </c>
      <c r="C73" s="1" t="s">
        <v>235</v>
      </c>
      <c r="D73" s="274">
        <v>1</v>
      </c>
      <c r="E73" s="275">
        <v>1</v>
      </c>
      <c r="F73" s="47">
        <v>1</v>
      </c>
      <c r="G73" s="4">
        <v>0.75</v>
      </c>
      <c r="H73" s="4">
        <v>1</v>
      </c>
      <c r="I73" s="4">
        <v>0</v>
      </c>
      <c r="J73" s="4">
        <v>1</v>
      </c>
      <c r="K73" s="12">
        <v>0.67500000000000004</v>
      </c>
      <c r="L73" s="50" t="str">
        <f t="shared" si="1"/>
        <v>Q4</v>
      </c>
      <c r="M73" t="str">
        <f t="shared" si="3"/>
        <v>No Cumple</v>
      </c>
    </row>
    <row r="74" spans="2:13">
      <c r="B74" s="1" t="s">
        <v>543</v>
      </c>
      <c r="C74" s="1" t="s">
        <v>287</v>
      </c>
      <c r="D74" s="274">
        <v>1</v>
      </c>
      <c r="E74" s="275">
        <v>1</v>
      </c>
      <c r="F74" s="47">
        <v>1</v>
      </c>
      <c r="G74" s="4">
        <v>1</v>
      </c>
      <c r="H74" s="4">
        <v>1</v>
      </c>
      <c r="I74" s="4">
        <v>0</v>
      </c>
      <c r="J74" s="4">
        <v>1</v>
      </c>
      <c r="K74" s="12">
        <v>0.7</v>
      </c>
      <c r="L74" s="50" t="str">
        <f t="shared" si="1"/>
        <v>Q4</v>
      </c>
      <c r="M74" t="str">
        <f t="shared" si="3"/>
        <v>No Cumple</v>
      </c>
    </row>
    <row r="75" spans="2:13">
      <c r="B75" s="1" t="s">
        <v>544</v>
      </c>
      <c r="C75" s="1" t="s">
        <v>287</v>
      </c>
      <c r="D75" s="274">
        <v>1</v>
      </c>
      <c r="E75" s="275">
        <v>1</v>
      </c>
      <c r="F75" s="47">
        <v>1</v>
      </c>
      <c r="G75" s="4">
        <v>1</v>
      </c>
      <c r="H75" s="4">
        <v>1</v>
      </c>
      <c r="I75" s="4">
        <v>0</v>
      </c>
      <c r="J75" s="4">
        <v>1</v>
      </c>
      <c r="K75" s="12">
        <v>0.7</v>
      </c>
      <c r="L75" s="50" t="str">
        <f t="shared" si="1"/>
        <v>Q4</v>
      </c>
      <c r="M75" t="str">
        <f t="shared" si="3"/>
        <v>No Cumple</v>
      </c>
    </row>
    <row r="76" spans="2:13">
      <c r="B76" s="1" t="s">
        <v>545</v>
      </c>
      <c r="C76" s="1" t="s">
        <v>287</v>
      </c>
      <c r="D76" s="274">
        <v>1</v>
      </c>
      <c r="E76" s="275">
        <v>1</v>
      </c>
      <c r="F76" s="47">
        <v>1</v>
      </c>
      <c r="G76" s="4">
        <v>1</v>
      </c>
      <c r="H76" s="4">
        <v>1</v>
      </c>
      <c r="I76" s="4">
        <v>0</v>
      </c>
      <c r="J76" s="4">
        <v>1</v>
      </c>
      <c r="K76" s="12">
        <v>0.7</v>
      </c>
      <c r="L76" s="50" t="str">
        <f t="shared" ref="L76:L139" si="4">IF(B76="Total general","",IF(K76="","",CONCATENATE("Q",IF(K76&gt;$U$11,1,IF((AND(K76&gt;$V$11,K76&lt;=$U$11)),2,IF(AND(K76&gt;$W$11,K76&lt;=$V$11),3,IF(K76&lt;=$W$11,4)))))))</f>
        <v>Q4</v>
      </c>
      <c r="M76" t="str">
        <f t="shared" si="3"/>
        <v>No Cumple</v>
      </c>
    </row>
    <row r="77" spans="2:13">
      <c r="B77" s="1" t="s">
        <v>546</v>
      </c>
      <c r="C77" s="1" t="s">
        <v>287</v>
      </c>
      <c r="D77" s="274">
        <v>1</v>
      </c>
      <c r="E77" s="275">
        <v>1</v>
      </c>
      <c r="F77" s="47">
        <v>1</v>
      </c>
      <c r="G77" s="4">
        <v>1</v>
      </c>
      <c r="H77" s="4">
        <v>1</v>
      </c>
      <c r="I77" s="4">
        <v>0</v>
      </c>
      <c r="J77" s="4">
        <v>1</v>
      </c>
      <c r="K77" s="12">
        <v>0.7</v>
      </c>
      <c r="L77" s="50" t="str">
        <f t="shared" si="4"/>
        <v>Q4</v>
      </c>
      <c r="M77" t="str">
        <f t="shared" si="3"/>
        <v>No Cumple</v>
      </c>
    </row>
    <row r="78" spans="2:13">
      <c r="B78" s="1" t="s">
        <v>548</v>
      </c>
      <c r="C78" s="1" t="s">
        <v>287</v>
      </c>
      <c r="D78" s="274">
        <v>1</v>
      </c>
      <c r="E78" s="275">
        <v>1</v>
      </c>
      <c r="F78" s="47">
        <v>1</v>
      </c>
      <c r="G78" s="4">
        <v>1</v>
      </c>
      <c r="H78" s="4">
        <v>1</v>
      </c>
      <c r="I78" s="4">
        <v>0</v>
      </c>
      <c r="J78" s="4">
        <v>1</v>
      </c>
      <c r="K78" s="12">
        <v>0.7</v>
      </c>
      <c r="L78" s="50" t="str">
        <f t="shared" si="4"/>
        <v>Q4</v>
      </c>
      <c r="M78" t="str">
        <f t="shared" si="3"/>
        <v>No Cumple</v>
      </c>
    </row>
    <row r="79" spans="2:13">
      <c r="B79" s="1" t="s">
        <v>549</v>
      </c>
      <c r="C79" s="1" t="s">
        <v>287</v>
      </c>
      <c r="D79" s="274">
        <v>1</v>
      </c>
      <c r="E79" s="275">
        <v>1</v>
      </c>
      <c r="F79" s="47">
        <v>1</v>
      </c>
      <c r="G79" s="4">
        <v>1</v>
      </c>
      <c r="H79" s="4">
        <v>0</v>
      </c>
      <c r="I79" s="4">
        <v>1</v>
      </c>
      <c r="J79" s="4">
        <v>1</v>
      </c>
      <c r="K79" s="12">
        <v>0.7</v>
      </c>
      <c r="L79" s="50" t="str">
        <f t="shared" si="4"/>
        <v>Q4</v>
      </c>
      <c r="M79" t="str">
        <f t="shared" si="3"/>
        <v>No Cumple</v>
      </c>
    </row>
    <row r="80" spans="2:13">
      <c r="B80" s="1" t="s">
        <v>550</v>
      </c>
      <c r="C80" s="1" t="s">
        <v>287</v>
      </c>
      <c r="D80" s="274">
        <v>1</v>
      </c>
      <c r="E80" s="275">
        <v>1</v>
      </c>
      <c r="F80" s="47">
        <v>1</v>
      </c>
      <c r="G80" s="4">
        <v>1</v>
      </c>
      <c r="H80" s="4">
        <v>1</v>
      </c>
      <c r="I80" s="4">
        <v>0</v>
      </c>
      <c r="J80" s="4">
        <v>1</v>
      </c>
      <c r="K80" s="12">
        <v>0.7</v>
      </c>
      <c r="L80" s="50" t="str">
        <f t="shared" si="4"/>
        <v>Q4</v>
      </c>
      <c r="M80" t="str">
        <f t="shared" si="3"/>
        <v>No Cumple</v>
      </c>
    </row>
    <row r="81" spans="12:13">
      <c r="L81" s="50" t="str">
        <f t="shared" si="4"/>
        <v/>
      </c>
      <c r="M81" t="str">
        <f t="shared" si="3"/>
        <v/>
      </c>
    </row>
    <row r="82" spans="12:13">
      <c r="L82" s="50" t="str">
        <f t="shared" si="4"/>
        <v/>
      </c>
      <c r="M82" t="str">
        <f t="shared" si="3"/>
        <v/>
      </c>
    </row>
    <row r="83" spans="12:13">
      <c r="L83" s="50" t="str">
        <f t="shared" si="4"/>
        <v/>
      </c>
      <c r="M83" t="str">
        <f t="shared" si="3"/>
        <v/>
      </c>
    </row>
    <row r="84" spans="12:13">
      <c r="L84" s="50" t="str">
        <f t="shared" si="4"/>
        <v/>
      </c>
      <c r="M84" t="str">
        <f t="shared" si="3"/>
        <v/>
      </c>
    </row>
    <row r="85" spans="12:13">
      <c r="L85" s="50" t="str">
        <f t="shared" si="4"/>
        <v/>
      </c>
      <c r="M85" t="str">
        <f t="shared" si="3"/>
        <v/>
      </c>
    </row>
    <row r="86" spans="12:13">
      <c r="L86" s="50" t="str">
        <f t="shared" si="4"/>
        <v/>
      </c>
      <c r="M86" t="str">
        <f t="shared" si="3"/>
        <v/>
      </c>
    </row>
    <row r="87" spans="12:13">
      <c r="L87" s="50" t="str">
        <f t="shared" si="4"/>
        <v/>
      </c>
      <c r="M87" t="str">
        <f t="shared" si="3"/>
        <v/>
      </c>
    </row>
    <row r="88" spans="12:13">
      <c r="L88" s="50" t="str">
        <f t="shared" si="4"/>
        <v/>
      </c>
      <c r="M88" t="str">
        <f t="shared" si="3"/>
        <v/>
      </c>
    </row>
    <row r="89" spans="12:13">
      <c r="L89" s="50" t="str">
        <f t="shared" si="4"/>
        <v/>
      </c>
      <c r="M89" t="str">
        <f t="shared" si="3"/>
        <v/>
      </c>
    </row>
    <row r="90" spans="12:13">
      <c r="L90" s="50" t="str">
        <f t="shared" si="4"/>
        <v/>
      </c>
      <c r="M90" t="str">
        <f t="shared" si="3"/>
        <v/>
      </c>
    </row>
    <row r="91" spans="12:13">
      <c r="L91" s="50" t="str">
        <f t="shared" si="4"/>
        <v/>
      </c>
      <c r="M91" t="str">
        <f t="shared" si="3"/>
        <v/>
      </c>
    </row>
    <row r="92" spans="12:13">
      <c r="L92" s="50" t="str">
        <f t="shared" si="4"/>
        <v/>
      </c>
      <c r="M92" t="str">
        <f t="shared" si="3"/>
        <v/>
      </c>
    </row>
    <row r="93" spans="12:13">
      <c r="L93" s="50" t="str">
        <f t="shared" si="4"/>
        <v/>
      </c>
      <c r="M93" t="str">
        <f t="shared" si="3"/>
        <v/>
      </c>
    </row>
    <row r="94" spans="12:13">
      <c r="L94" s="50" t="str">
        <f t="shared" si="4"/>
        <v/>
      </c>
      <c r="M94" t="str">
        <f t="shared" si="3"/>
        <v/>
      </c>
    </row>
    <row r="95" spans="12:13">
      <c r="L95" s="50" t="str">
        <f t="shared" si="4"/>
        <v/>
      </c>
      <c r="M95" t="str">
        <f t="shared" si="3"/>
        <v/>
      </c>
    </row>
    <row r="96" spans="12:13">
      <c r="L96" s="50" t="str">
        <f t="shared" si="4"/>
        <v/>
      </c>
      <c r="M96" t="str">
        <f t="shared" si="3"/>
        <v/>
      </c>
    </row>
    <row r="97" spans="12:13">
      <c r="L97" s="50" t="str">
        <f t="shared" si="4"/>
        <v/>
      </c>
      <c r="M97" t="str">
        <f t="shared" si="3"/>
        <v/>
      </c>
    </row>
    <row r="98" spans="12:13">
      <c r="L98" s="50" t="str">
        <f t="shared" si="4"/>
        <v/>
      </c>
      <c r="M98" t="str">
        <f t="shared" si="3"/>
        <v/>
      </c>
    </row>
    <row r="99" spans="12:13">
      <c r="L99" s="50" t="str">
        <f t="shared" si="4"/>
        <v/>
      </c>
      <c r="M99" t="str">
        <f t="shared" si="3"/>
        <v/>
      </c>
    </row>
    <row r="100" spans="12:13">
      <c r="L100" s="50" t="str">
        <f t="shared" si="4"/>
        <v/>
      </c>
      <c r="M100" t="str">
        <f t="shared" si="3"/>
        <v/>
      </c>
    </row>
    <row r="101" spans="12:13">
      <c r="L101" s="50" t="str">
        <f t="shared" si="4"/>
        <v/>
      </c>
      <c r="M101" t="str">
        <f t="shared" si="3"/>
        <v/>
      </c>
    </row>
    <row r="102" spans="12:13">
      <c r="L102" s="50" t="str">
        <f t="shared" si="4"/>
        <v/>
      </c>
      <c r="M102" t="str">
        <f t="shared" si="3"/>
        <v/>
      </c>
    </row>
    <row r="103" spans="12:13">
      <c r="L103" s="50" t="str">
        <f t="shared" si="4"/>
        <v/>
      </c>
      <c r="M103" t="str">
        <f t="shared" si="3"/>
        <v/>
      </c>
    </row>
    <row r="104" spans="12:13">
      <c r="L104" s="50" t="str">
        <f t="shared" si="4"/>
        <v/>
      </c>
      <c r="M104" t="str">
        <f t="shared" si="3"/>
        <v/>
      </c>
    </row>
    <row r="105" spans="12:13">
      <c r="L105" s="50" t="str">
        <f t="shared" si="4"/>
        <v/>
      </c>
      <c r="M105" t="str">
        <f t="shared" si="3"/>
        <v/>
      </c>
    </row>
    <row r="106" spans="12:13">
      <c r="L106" s="50" t="str">
        <f t="shared" si="4"/>
        <v/>
      </c>
      <c r="M106" t="str">
        <f t="shared" si="3"/>
        <v/>
      </c>
    </row>
    <row r="107" spans="12:13">
      <c r="L107" s="50" t="str">
        <f t="shared" si="4"/>
        <v/>
      </c>
      <c r="M107" t="str">
        <f t="shared" si="3"/>
        <v/>
      </c>
    </row>
    <row r="108" spans="12:13">
      <c r="L108" s="50" t="str">
        <f t="shared" si="4"/>
        <v/>
      </c>
      <c r="M108" t="str">
        <f t="shared" si="3"/>
        <v/>
      </c>
    </row>
    <row r="109" spans="12:13">
      <c r="L109" s="50" t="str">
        <f t="shared" si="4"/>
        <v/>
      </c>
      <c r="M109" t="str">
        <f t="shared" si="3"/>
        <v/>
      </c>
    </row>
    <row r="110" spans="12:13">
      <c r="L110" s="50" t="str">
        <f t="shared" si="4"/>
        <v/>
      </c>
      <c r="M110" t="str">
        <f t="shared" si="3"/>
        <v/>
      </c>
    </row>
    <row r="111" spans="12:13">
      <c r="L111" s="50" t="str">
        <f t="shared" si="4"/>
        <v/>
      </c>
      <c r="M111" t="str">
        <f t="shared" si="3"/>
        <v/>
      </c>
    </row>
    <row r="112" spans="12:13">
      <c r="L112" s="50" t="str">
        <f t="shared" si="4"/>
        <v/>
      </c>
      <c r="M112" t="str">
        <f t="shared" si="3"/>
        <v/>
      </c>
    </row>
    <row r="113" spans="12:13">
      <c r="L113" s="50" t="str">
        <f t="shared" si="4"/>
        <v/>
      </c>
      <c r="M113" t="str">
        <f t="shared" si="3"/>
        <v/>
      </c>
    </row>
    <row r="114" spans="12:13">
      <c r="L114" s="50" t="str">
        <f t="shared" si="4"/>
        <v/>
      </c>
      <c r="M114" t="str">
        <f t="shared" si="3"/>
        <v/>
      </c>
    </row>
    <row r="115" spans="12:13">
      <c r="L115" s="50" t="str">
        <f t="shared" si="4"/>
        <v/>
      </c>
      <c r="M115" t="str">
        <f t="shared" si="3"/>
        <v/>
      </c>
    </row>
    <row r="116" spans="12:13">
      <c r="L116" s="50" t="str">
        <f t="shared" si="4"/>
        <v/>
      </c>
      <c r="M116" t="str">
        <f t="shared" si="3"/>
        <v/>
      </c>
    </row>
    <row r="117" spans="12:13">
      <c r="L117" s="50" t="str">
        <f t="shared" si="4"/>
        <v/>
      </c>
      <c r="M117" t="str">
        <f t="shared" si="3"/>
        <v/>
      </c>
    </row>
    <row r="118" spans="12:13">
      <c r="L118" s="50" t="str">
        <f t="shared" si="4"/>
        <v/>
      </c>
      <c r="M118" t="str">
        <f t="shared" si="3"/>
        <v/>
      </c>
    </row>
    <row r="119" spans="12:13">
      <c r="L119" s="50" t="str">
        <f t="shared" si="4"/>
        <v/>
      </c>
      <c r="M119" t="str">
        <f t="shared" si="3"/>
        <v/>
      </c>
    </row>
    <row r="120" spans="12:13">
      <c r="L120" s="50" t="str">
        <f t="shared" si="4"/>
        <v/>
      </c>
      <c r="M120" t="str">
        <f t="shared" si="3"/>
        <v/>
      </c>
    </row>
    <row r="121" spans="12:13">
      <c r="L121" s="50" t="str">
        <f t="shared" si="4"/>
        <v/>
      </c>
      <c r="M121" t="str">
        <f t="shared" si="3"/>
        <v/>
      </c>
    </row>
    <row r="122" spans="12:13">
      <c r="L122" s="50" t="str">
        <f t="shared" si="4"/>
        <v/>
      </c>
      <c r="M122" t="str">
        <f t="shared" si="3"/>
        <v/>
      </c>
    </row>
    <row r="123" spans="12:13">
      <c r="L123" s="50" t="str">
        <f t="shared" si="4"/>
        <v/>
      </c>
      <c r="M123" t="str">
        <f t="shared" si="3"/>
        <v/>
      </c>
    </row>
    <row r="124" spans="12:13">
      <c r="L124" s="50" t="str">
        <f t="shared" si="4"/>
        <v/>
      </c>
      <c r="M124" t="str">
        <f t="shared" si="3"/>
        <v/>
      </c>
    </row>
    <row r="125" spans="12:13">
      <c r="L125" s="50" t="str">
        <f t="shared" si="4"/>
        <v/>
      </c>
      <c r="M125" t="str">
        <f t="shared" si="3"/>
        <v/>
      </c>
    </row>
    <row r="126" spans="12:13">
      <c r="L126" s="50" t="str">
        <f t="shared" si="4"/>
        <v/>
      </c>
      <c r="M126" t="str">
        <f t="shared" si="3"/>
        <v/>
      </c>
    </row>
    <row r="127" spans="12:13">
      <c r="L127" s="50" t="str">
        <f t="shared" si="4"/>
        <v/>
      </c>
      <c r="M127" t="str">
        <f t="shared" si="3"/>
        <v/>
      </c>
    </row>
    <row r="128" spans="12:13">
      <c r="L128" s="50" t="str">
        <f t="shared" si="4"/>
        <v/>
      </c>
      <c r="M128" t="str">
        <f t="shared" si="3"/>
        <v/>
      </c>
    </row>
    <row r="129" spans="12:13">
      <c r="L129" s="50" t="str">
        <f t="shared" si="4"/>
        <v/>
      </c>
      <c r="M129" t="str">
        <f t="shared" ref="M129:M192" si="5">IF(B129="Total general","",IF(K129="","",IF(AND(C129=$T$16,K129&gt;=$T$17),"Cumple",IF(AND(C129=$U$16,K129&gt;=$U$17),"Cumple",IF(AND(C129=$V$16,K129&gt;=$V$17),"Cumple","No Cumple")))))</f>
        <v/>
      </c>
    </row>
    <row r="130" spans="12:13">
      <c r="L130" s="50" t="str">
        <f t="shared" si="4"/>
        <v/>
      </c>
      <c r="M130" t="str">
        <f t="shared" si="5"/>
        <v/>
      </c>
    </row>
    <row r="131" spans="12:13">
      <c r="L131" s="50" t="str">
        <f t="shared" si="4"/>
        <v/>
      </c>
      <c r="M131" t="str">
        <f t="shared" si="5"/>
        <v/>
      </c>
    </row>
    <row r="132" spans="12:13">
      <c r="L132" s="50" t="str">
        <f t="shared" si="4"/>
        <v/>
      </c>
      <c r="M132" t="str">
        <f t="shared" si="5"/>
        <v/>
      </c>
    </row>
    <row r="133" spans="12:13">
      <c r="L133" s="50" t="str">
        <f t="shared" si="4"/>
        <v/>
      </c>
      <c r="M133" t="str">
        <f t="shared" si="5"/>
        <v/>
      </c>
    </row>
    <row r="134" spans="12:13">
      <c r="L134" s="50" t="str">
        <f t="shared" si="4"/>
        <v/>
      </c>
      <c r="M134" t="str">
        <f t="shared" si="5"/>
        <v/>
      </c>
    </row>
    <row r="135" spans="12:13">
      <c r="L135" s="50" t="str">
        <f t="shared" si="4"/>
        <v/>
      </c>
      <c r="M135" t="str">
        <f t="shared" si="5"/>
        <v/>
      </c>
    </row>
    <row r="136" spans="12:13">
      <c r="L136" s="50" t="str">
        <f t="shared" si="4"/>
        <v/>
      </c>
      <c r="M136" t="str">
        <f t="shared" si="5"/>
        <v/>
      </c>
    </row>
    <row r="137" spans="12:13">
      <c r="L137" s="50" t="str">
        <f t="shared" si="4"/>
        <v/>
      </c>
      <c r="M137" t="str">
        <f t="shared" si="5"/>
        <v/>
      </c>
    </row>
    <row r="138" spans="12:13">
      <c r="L138" s="50" t="str">
        <f t="shared" si="4"/>
        <v/>
      </c>
      <c r="M138" t="str">
        <f t="shared" si="5"/>
        <v/>
      </c>
    </row>
    <row r="139" spans="12:13">
      <c r="L139" s="50" t="str">
        <f t="shared" si="4"/>
        <v/>
      </c>
      <c r="M139" t="str">
        <f t="shared" si="5"/>
        <v/>
      </c>
    </row>
    <row r="140" spans="12:13">
      <c r="L140" s="50" t="str">
        <f t="shared" ref="L140:L203" si="6">IF(B140="Total general","",IF(K140="","",CONCATENATE("Q",IF(K140&gt;$U$11,1,IF((AND(K140&gt;$V$11,K140&lt;=$U$11)),2,IF(AND(K140&gt;$W$11,K140&lt;=$V$11),3,IF(K140&lt;=$W$11,4)))))))</f>
        <v/>
      </c>
      <c r="M140" t="str">
        <f t="shared" si="5"/>
        <v/>
      </c>
    </row>
    <row r="141" spans="12:13">
      <c r="L141" s="50" t="str">
        <f t="shared" si="6"/>
        <v/>
      </c>
      <c r="M141" t="str">
        <f t="shared" si="5"/>
        <v/>
      </c>
    </row>
    <row r="142" spans="12:13">
      <c r="L142" s="50" t="str">
        <f t="shared" si="6"/>
        <v/>
      </c>
      <c r="M142" t="str">
        <f t="shared" si="5"/>
        <v/>
      </c>
    </row>
    <row r="143" spans="12:13">
      <c r="L143" s="50" t="str">
        <f t="shared" si="6"/>
        <v/>
      </c>
      <c r="M143" t="str">
        <f t="shared" si="5"/>
        <v/>
      </c>
    </row>
    <row r="144" spans="12:13">
      <c r="L144" s="50" t="str">
        <f t="shared" si="6"/>
        <v/>
      </c>
      <c r="M144" t="str">
        <f t="shared" si="5"/>
        <v/>
      </c>
    </row>
    <row r="145" spans="12:13">
      <c r="L145" s="50" t="str">
        <f t="shared" si="6"/>
        <v/>
      </c>
      <c r="M145" t="str">
        <f t="shared" si="5"/>
        <v/>
      </c>
    </row>
    <row r="146" spans="12:13">
      <c r="L146" s="50" t="str">
        <f t="shared" si="6"/>
        <v/>
      </c>
      <c r="M146" t="str">
        <f t="shared" si="5"/>
        <v/>
      </c>
    </row>
    <row r="147" spans="12:13">
      <c r="L147" s="50" t="str">
        <f t="shared" si="6"/>
        <v/>
      </c>
      <c r="M147" t="str">
        <f t="shared" si="5"/>
        <v/>
      </c>
    </row>
    <row r="148" spans="12:13">
      <c r="L148" s="50" t="str">
        <f t="shared" si="6"/>
        <v/>
      </c>
      <c r="M148" t="str">
        <f t="shared" si="5"/>
        <v/>
      </c>
    </row>
    <row r="149" spans="12:13">
      <c r="L149" s="50" t="str">
        <f t="shared" si="6"/>
        <v/>
      </c>
      <c r="M149" t="str">
        <f t="shared" si="5"/>
        <v/>
      </c>
    </row>
    <row r="150" spans="12:13">
      <c r="L150" s="50" t="str">
        <f t="shared" si="6"/>
        <v/>
      </c>
      <c r="M150" t="str">
        <f t="shared" si="5"/>
        <v/>
      </c>
    </row>
    <row r="151" spans="12:13">
      <c r="L151" s="50" t="str">
        <f t="shared" si="6"/>
        <v/>
      </c>
      <c r="M151" t="str">
        <f t="shared" si="5"/>
        <v/>
      </c>
    </row>
    <row r="152" spans="12:13">
      <c r="L152" s="50" t="str">
        <f t="shared" si="6"/>
        <v/>
      </c>
      <c r="M152" t="str">
        <f t="shared" si="5"/>
        <v/>
      </c>
    </row>
    <row r="153" spans="12:13">
      <c r="L153" s="50" t="str">
        <f t="shared" si="6"/>
        <v/>
      </c>
      <c r="M153" t="str">
        <f t="shared" si="5"/>
        <v/>
      </c>
    </row>
    <row r="154" spans="12:13">
      <c r="L154" s="50" t="str">
        <f t="shared" si="6"/>
        <v/>
      </c>
      <c r="M154" t="str">
        <f t="shared" si="5"/>
        <v/>
      </c>
    </row>
    <row r="155" spans="12:13">
      <c r="L155" s="50" t="str">
        <f t="shared" si="6"/>
        <v/>
      </c>
      <c r="M155" t="str">
        <f t="shared" si="5"/>
        <v/>
      </c>
    </row>
    <row r="156" spans="12:13">
      <c r="L156" s="50" t="str">
        <f t="shared" si="6"/>
        <v/>
      </c>
      <c r="M156" t="str">
        <f t="shared" si="5"/>
        <v/>
      </c>
    </row>
    <row r="157" spans="12:13">
      <c r="L157" s="50" t="str">
        <f t="shared" si="6"/>
        <v/>
      </c>
      <c r="M157" t="str">
        <f t="shared" si="5"/>
        <v/>
      </c>
    </row>
    <row r="158" spans="12:13">
      <c r="L158" s="50" t="str">
        <f t="shared" si="6"/>
        <v/>
      </c>
      <c r="M158" t="str">
        <f t="shared" si="5"/>
        <v/>
      </c>
    </row>
    <row r="159" spans="12:13">
      <c r="L159" s="50" t="str">
        <f t="shared" si="6"/>
        <v/>
      </c>
      <c r="M159" t="str">
        <f t="shared" si="5"/>
        <v/>
      </c>
    </row>
    <row r="160" spans="12:13">
      <c r="L160" s="50" t="str">
        <f t="shared" si="6"/>
        <v/>
      </c>
      <c r="M160" t="str">
        <f t="shared" si="5"/>
        <v/>
      </c>
    </row>
    <row r="161" spans="12:13">
      <c r="L161" s="50" t="str">
        <f t="shared" si="6"/>
        <v/>
      </c>
      <c r="M161" t="str">
        <f t="shared" si="5"/>
        <v/>
      </c>
    </row>
    <row r="162" spans="12:13">
      <c r="L162" s="50" t="str">
        <f t="shared" si="6"/>
        <v/>
      </c>
      <c r="M162" t="str">
        <f t="shared" si="5"/>
        <v/>
      </c>
    </row>
    <row r="163" spans="12:13">
      <c r="L163" s="50" t="str">
        <f t="shared" si="6"/>
        <v/>
      </c>
      <c r="M163" t="str">
        <f t="shared" si="5"/>
        <v/>
      </c>
    </row>
    <row r="164" spans="12:13">
      <c r="L164" s="50" t="str">
        <f t="shared" si="6"/>
        <v/>
      </c>
      <c r="M164" t="str">
        <f t="shared" si="5"/>
        <v/>
      </c>
    </row>
    <row r="165" spans="12:13">
      <c r="L165" s="50" t="str">
        <f t="shared" si="6"/>
        <v/>
      </c>
      <c r="M165" t="str">
        <f t="shared" si="5"/>
        <v/>
      </c>
    </row>
    <row r="166" spans="12:13">
      <c r="L166" s="50" t="str">
        <f t="shared" si="6"/>
        <v/>
      </c>
      <c r="M166" t="str">
        <f t="shared" si="5"/>
        <v/>
      </c>
    </row>
    <row r="167" spans="12:13">
      <c r="L167" s="50" t="str">
        <f t="shared" si="6"/>
        <v/>
      </c>
      <c r="M167" t="str">
        <f t="shared" si="5"/>
        <v/>
      </c>
    </row>
    <row r="168" spans="12:13">
      <c r="L168" s="50" t="str">
        <f t="shared" si="6"/>
        <v/>
      </c>
      <c r="M168" t="str">
        <f t="shared" si="5"/>
        <v/>
      </c>
    </row>
    <row r="169" spans="12:13">
      <c r="L169" s="50" t="str">
        <f t="shared" si="6"/>
        <v/>
      </c>
      <c r="M169" t="str">
        <f t="shared" si="5"/>
        <v/>
      </c>
    </row>
    <row r="170" spans="12:13">
      <c r="L170" s="50" t="str">
        <f t="shared" si="6"/>
        <v/>
      </c>
      <c r="M170" t="str">
        <f t="shared" si="5"/>
        <v/>
      </c>
    </row>
    <row r="171" spans="12:13">
      <c r="L171" s="50" t="str">
        <f t="shared" si="6"/>
        <v/>
      </c>
      <c r="M171" t="str">
        <f t="shared" si="5"/>
        <v/>
      </c>
    </row>
    <row r="172" spans="12:13">
      <c r="L172" s="50" t="str">
        <f t="shared" si="6"/>
        <v/>
      </c>
      <c r="M172" t="str">
        <f t="shared" si="5"/>
        <v/>
      </c>
    </row>
    <row r="173" spans="12:13">
      <c r="L173" s="50" t="str">
        <f t="shared" si="6"/>
        <v/>
      </c>
      <c r="M173" t="str">
        <f t="shared" si="5"/>
        <v/>
      </c>
    </row>
    <row r="174" spans="12:13">
      <c r="L174" s="50" t="str">
        <f t="shared" si="6"/>
        <v/>
      </c>
      <c r="M174" t="str">
        <f t="shared" si="5"/>
        <v/>
      </c>
    </row>
    <row r="175" spans="12:13">
      <c r="L175" s="50" t="str">
        <f t="shared" si="6"/>
        <v/>
      </c>
      <c r="M175" t="str">
        <f t="shared" si="5"/>
        <v/>
      </c>
    </row>
    <row r="176" spans="12:13">
      <c r="L176" s="50" t="str">
        <f t="shared" si="6"/>
        <v/>
      </c>
      <c r="M176" t="str">
        <f t="shared" si="5"/>
        <v/>
      </c>
    </row>
    <row r="177" spans="12:13">
      <c r="L177" s="50" t="str">
        <f t="shared" si="6"/>
        <v/>
      </c>
      <c r="M177" t="str">
        <f t="shared" si="5"/>
        <v/>
      </c>
    </row>
    <row r="178" spans="12:13">
      <c r="L178" s="50" t="str">
        <f t="shared" si="6"/>
        <v/>
      </c>
      <c r="M178" t="str">
        <f t="shared" si="5"/>
        <v/>
      </c>
    </row>
    <row r="179" spans="12:13">
      <c r="L179" s="50" t="str">
        <f t="shared" si="6"/>
        <v/>
      </c>
      <c r="M179" t="str">
        <f t="shared" si="5"/>
        <v/>
      </c>
    </row>
    <row r="180" spans="12:13">
      <c r="L180" s="50" t="str">
        <f t="shared" si="6"/>
        <v/>
      </c>
      <c r="M180" t="str">
        <f t="shared" si="5"/>
        <v/>
      </c>
    </row>
    <row r="181" spans="12:13">
      <c r="L181" s="50" t="str">
        <f t="shared" si="6"/>
        <v/>
      </c>
      <c r="M181" t="str">
        <f t="shared" si="5"/>
        <v/>
      </c>
    </row>
    <row r="182" spans="12:13">
      <c r="L182" s="50" t="str">
        <f t="shared" si="6"/>
        <v/>
      </c>
      <c r="M182" t="str">
        <f t="shared" si="5"/>
        <v/>
      </c>
    </row>
    <row r="183" spans="12:13">
      <c r="L183" s="50" t="str">
        <f t="shared" si="6"/>
        <v/>
      </c>
      <c r="M183" t="str">
        <f t="shared" si="5"/>
        <v/>
      </c>
    </row>
    <row r="184" spans="12:13">
      <c r="L184" s="50" t="str">
        <f t="shared" si="6"/>
        <v/>
      </c>
      <c r="M184" t="str">
        <f t="shared" si="5"/>
        <v/>
      </c>
    </row>
    <row r="185" spans="12:13">
      <c r="L185" s="50" t="str">
        <f t="shared" si="6"/>
        <v/>
      </c>
      <c r="M185" t="str">
        <f t="shared" si="5"/>
        <v/>
      </c>
    </row>
    <row r="186" spans="12:13">
      <c r="L186" s="50" t="str">
        <f t="shared" si="6"/>
        <v/>
      </c>
      <c r="M186" t="str">
        <f t="shared" si="5"/>
        <v/>
      </c>
    </row>
    <row r="187" spans="12:13">
      <c r="L187" s="50" t="str">
        <f t="shared" si="6"/>
        <v/>
      </c>
      <c r="M187" t="str">
        <f t="shared" si="5"/>
        <v/>
      </c>
    </row>
    <row r="188" spans="12:13">
      <c r="L188" s="50" t="str">
        <f t="shared" si="6"/>
        <v/>
      </c>
      <c r="M188" t="str">
        <f t="shared" si="5"/>
        <v/>
      </c>
    </row>
    <row r="189" spans="12:13">
      <c r="L189" s="50" t="str">
        <f t="shared" si="6"/>
        <v/>
      </c>
      <c r="M189" t="str">
        <f t="shared" si="5"/>
        <v/>
      </c>
    </row>
    <row r="190" spans="12:13">
      <c r="L190" s="50" t="str">
        <f t="shared" si="6"/>
        <v/>
      </c>
      <c r="M190" t="str">
        <f t="shared" si="5"/>
        <v/>
      </c>
    </row>
    <row r="191" spans="12:13">
      <c r="L191" s="50" t="str">
        <f t="shared" si="6"/>
        <v/>
      </c>
      <c r="M191" t="str">
        <f t="shared" si="5"/>
        <v/>
      </c>
    </row>
    <row r="192" spans="12:13">
      <c r="L192" s="50" t="str">
        <f t="shared" si="6"/>
        <v/>
      </c>
      <c r="M192" t="str">
        <f t="shared" si="5"/>
        <v/>
      </c>
    </row>
    <row r="193" spans="12:13">
      <c r="L193" s="50" t="str">
        <f t="shared" si="6"/>
        <v/>
      </c>
      <c r="M193" t="str">
        <f t="shared" ref="M193:M256" si="7">IF(B193="Total general","",IF(K193="","",IF(AND(C193=$T$16,K193&gt;=$T$17),"Cumple",IF(AND(C193=$U$16,K193&gt;=$U$17),"Cumple",IF(AND(C193=$V$16,K193&gt;=$V$17),"Cumple","No Cumple")))))</f>
        <v/>
      </c>
    </row>
    <row r="194" spans="12:13">
      <c r="L194" s="50" t="str">
        <f t="shared" si="6"/>
        <v/>
      </c>
      <c r="M194" t="str">
        <f t="shared" si="7"/>
        <v/>
      </c>
    </row>
    <row r="195" spans="12:13">
      <c r="L195" s="50" t="str">
        <f t="shared" si="6"/>
        <v/>
      </c>
      <c r="M195" t="str">
        <f t="shared" si="7"/>
        <v/>
      </c>
    </row>
    <row r="196" spans="12:13">
      <c r="L196" s="50" t="str">
        <f t="shared" si="6"/>
        <v/>
      </c>
      <c r="M196" t="str">
        <f t="shared" si="7"/>
        <v/>
      </c>
    </row>
    <row r="197" spans="12:13">
      <c r="L197" s="50" t="str">
        <f t="shared" si="6"/>
        <v/>
      </c>
      <c r="M197" t="str">
        <f t="shared" si="7"/>
        <v/>
      </c>
    </row>
    <row r="198" spans="12:13">
      <c r="L198" s="50" t="str">
        <f t="shared" si="6"/>
        <v/>
      </c>
      <c r="M198" t="str">
        <f t="shared" si="7"/>
        <v/>
      </c>
    </row>
    <row r="199" spans="12:13">
      <c r="L199" s="50" t="str">
        <f t="shared" si="6"/>
        <v/>
      </c>
      <c r="M199" t="str">
        <f t="shared" si="7"/>
        <v/>
      </c>
    </row>
    <row r="200" spans="12:13">
      <c r="L200" s="50" t="str">
        <f t="shared" si="6"/>
        <v/>
      </c>
      <c r="M200" t="str">
        <f t="shared" si="7"/>
        <v/>
      </c>
    </row>
    <row r="201" spans="12:13">
      <c r="L201" s="50" t="str">
        <f t="shared" si="6"/>
        <v/>
      </c>
      <c r="M201" t="str">
        <f t="shared" si="7"/>
        <v/>
      </c>
    </row>
    <row r="202" spans="12:13">
      <c r="L202" s="50" t="str">
        <f t="shared" si="6"/>
        <v/>
      </c>
      <c r="M202" t="str">
        <f t="shared" si="7"/>
        <v/>
      </c>
    </row>
    <row r="203" spans="12:13">
      <c r="L203" s="50" t="str">
        <f t="shared" si="6"/>
        <v/>
      </c>
      <c r="M203" t="str">
        <f t="shared" si="7"/>
        <v/>
      </c>
    </row>
    <row r="204" spans="12:13">
      <c r="L204" s="50" t="str">
        <f t="shared" ref="L204:L267" si="8">IF(B204="Total general","",IF(K204="","",CONCATENATE("Q",IF(K204&gt;$U$11,1,IF((AND(K204&gt;$V$11,K204&lt;=$U$11)),2,IF(AND(K204&gt;$W$11,K204&lt;=$V$11),3,IF(K204&lt;=$W$11,4)))))))</f>
        <v/>
      </c>
      <c r="M204" t="str">
        <f t="shared" si="7"/>
        <v/>
      </c>
    </row>
    <row r="205" spans="12:13">
      <c r="L205" s="50" t="str">
        <f t="shared" si="8"/>
        <v/>
      </c>
      <c r="M205" t="str">
        <f t="shared" si="7"/>
        <v/>
      </c>
    </row>
    <row r="206" spans="12:13">
      <c r="L206" s="50" t="str">
        <f t="shared" si="8"/>
        <v/>
      </c>
      <c r="M206" t="str">
        <f t="shared" si="7"/>
        <v/>
      </c>
    </row>
    <row r="207" spans="12:13">
      <c r="L207" s="50" t="str">
        <f t="shared" si="8"/>
        <v/>
      </c>
      <c r="M207" t="str">
        <f t="shared" si="7"/>
        <v/>
      </c>
    </row>
    <row r="208" spans="12:13">
      <c r="L208" s="50" t="str">
        <f t="shared" si="8"/>
        <v/>
      </c>
      <c r="M208" t="str">
        <f t="shared" si="7"/>
        <v/>
      </c>
    </row>
    <row r="209" spans="12:13">
      <c r="L209" s="50" t="str">
        <f t="shared" si="8"/>
        <v/>
      </c>
      <c r="M209" t="str">
        <f t="shared" si="7"/>
        <v/>
      </c>
    </row>
    <row r="210" spans="12:13">
      <c r="L210" s="50" t="str">
        <f t="shared" si="8"/>
        <v/>
      </c>
      <c r="M210" t="str">
        <f t="shared" si="7"/>
        <v/>
      </c>
    </row>
    <row r="211" spans="12:13">
      <c r="L211" s="50" t="str">
        <f t="shared" si="8"/>
        <v/>
      </c>
      <c r="M211" t="str">
        <f t="shared" si="7"/>
        <v/>
      </c>
    </row>
    <row r="212" spans="12:13">
      <c r="L212" s="50" t="str">
        <f t="shared" si="8"/>
        <v/>
      </c>
      <c r="M212" t="str">
        <f t="shared" si="7"/>
        <v/>
      </c>
    </row>
    <row r="213" spans="12:13">
      <c r="L213" s="50" t="str">
        <f t="shared" si="8"/>
        <v/>
      </c>
      <c r="M213" t="str">
        <f t="shared" si="7"/>
        <v/>
      </c>
    </row>
    <row r="214" spans="12:13">
      <c r="L214" s="50" t="str">
        <f t="shared" si="8"/>
        <v/>
      </c>
      <c r="M214" t="str">
        <f t="shared" si="7"/>
        <v/>
      </c>
    </row>
    <row r="215" spans="12:13">
      <c r="L215" s="50" t="str">
        <f t="shared" si="8"/>
        <v/>
      </c>
      <c r="M215" t="str">
        <f t="shared" si="7"/>
        <v/>
      </c>
    </row>
    <row r="216" spans="12:13">
      <c r="L216" s="50" t="str">
        <f t="shared" si="8"/>
        <v/>
      </c>
      <c r="M216" t="str">
        <f t="shared" si="7"/>
        <v/>
      </c>
    </row>
    <row r="217" spans="12:13">
      <c r="L217" s="50" t="str">
        <f t="shared" si="8"/>
        <v/>
      </c>
      <c r="M217" t="str">
        <f t="shared" si="7"/>
        <v/>
      </c>
    </row>
    <row r="218" spans="12:13">
      <c r="L218" s="50" t="str">
        <f t="shared" si="8"/>
        <v/>
      </c>
      <c r="M218" t="str">
        <f t="shared" si="7"/>
        <v/>
      </c>
    </row>
    <row r="219" spans="12:13">
      <c r="L219" s="50" t="str">
        <f t="shared" si="8"/>
        <v/>
      </c>
      <c r="M219" t="str">
        <f t="shared" si="7"/>
        <v/>
      </c>
    </row>
    <row r="220" spans="12:13">
      <c r="L220" s="50" t="str">
        <f t="shared" si="8"/>
        <v/>
      </c>
      <c r="M220" t="str">
        <f t="shared" si="7"/>
        <v/>
      </c>
    </row>
    <row r="221" spans="12:13">
      <c r="L221" s="50" t="str">
        <f t="shared" si="8"/>
        <v/>
      </c>
      <c r="M221" t="str">
        <f t="shared" si="7"/>
        <v/>
      </c>
    </row>
    <row r="222" spans="12:13">
      <c r="L222" s="50" t="str">
        <f t="shared" si="8"/>
        <v/>
      </c>
      <c r="M222" t="str">
        <f t="shared" si="7"/>
        <v/>
      </c>
    </row>
    <row r="223" spans="12:13">
      <c r="L223" s="50" t="str">
        <f t="shared" si="8"/>
        <v/>
      </c>
      <c r="M223" t="str">
        <f t="shared" si="7"/>
        <v/>
      </c>
    </row>
    <row r="224" spans="12:13">
      <c r="L224" s="50" t="str">
        <f t="shared" si="8"/>
        <v/>
      </c>
      <c r="M224" t="str">
        <f t="shared" si="7"/>
        <v/>
      </c>
    </row>
    <row r="225" spans="12:13">
      <c r="L225" s="50" t="str">
        <f t="shared" si="8"/>
        <v/>
      </c>
      <c r="M225" t="str">
        <f t="shared" si="7"/>
        <v/>
      </c>
    </row>
    <row r="226" spans="12:13">
      <c r="L226" s="50" t="str">
        <f t="shared" si="8"/>
        <v/>
      </c>
      <c r="M226" t="str">
        <f t="shared" si="7"/>
        <v/>
      </c>
    </row>
    <row r="227" spans="12:13">
      <c r="L227" s="50" t="str">
        <f t="shared" si="8"/>
        <v/>
      </c>
      <c r="M227" t="str">
        <f t="shared" si="7"/>
        <v/>
      </c>
    </row>
    <row r="228" spans="12:13">
      <c r="L228" s="50" t="str">
        <f t="shared" si="8"/>
        <v/>
      </c>
      <c r="M228" t="str">
        <f t="shared" si="7"/>
        <v/>
      </c>
    </row>
    <row r="229" spans="12:13">
      <c r="L229" s="50" t="str">
        <f t="shared" si="8"/>
        <v/>
      </c>
      <c r="M229" t="str">
        <f t="shared" si="7"/>
        <v/>
      </c>
    </row>
    <row r="230" spans="12:13">
      <c r="L230" s="50" t="str">
        <f t="shared" si="8"/>
        <v/>
      </c>
      <c r="M230" t="str">
        <f t="shared" si="7"/>
        <v/>
      </c>
    </row>
    <row r="231" spans="12:13">
      <c r="L231" s="50" t="str">
        <f t="shared" si="8"/>
        <v/>
      </c>
      <c r="M231" t="str">
        <f t="shared" si="7"/>
        <v/>
      </c>
    </row>
    <row r="232" spans="12:13">
      <c r="L232" s="50" t="str">
        <f t="shared" si="8"/>
        <v/>
      </c>
      <c r="M232" t="str">
        <f t="shared" si="7"/>
        <v/>
      </c>
    </row>
    <row r="233" spans="12:13">
      <c r="L233" s="50" t="str">
        <f t="shared" si="8"/>
        <v/>
      </c>
      <c r="M233" t="str">
        <f t="shared" si="7"/>
        <v/>
      </c>
    </row>
    <row r="234" spans="12:13">
      <c r="L234" s="50" t="str">
        <f t="shared" si="8"/>
        <v/>
      </c>
      <c r="M234" t="str">
        <f t="shared" si="7"/>
        <v/>
      </c>
    </row>
    <row r="235" spans="12:13">
      <c r="L235" s="50" t="str">
        <f t="shared" si="8"/>
        <v/>
      </c>
      <c r="M235" t="str">
        <f t="shared" si="7"/>
        <v/>
      </c>
    </row>
    <row r="236" spans="12:13">
      <c r="L236" s="50" t="str">
        <f t="shared" si="8"/>
        <v/>
      </c>
      <c r="M236" t="str">
        <f t="shared" si="7"/>
        <v/>
      </c>
    </row>
    <row r="237" spans="12:13">
      <c r="L237" s="50" t="str">
        <f t="shared" si="8"/>
        <v/>
      </c>
      <c r="M237" t="str">
        <f t="shared" si="7"/>
        <v/>
      </c>
    </row>
    <row r="238" spans="12:13">
      <c r="L238" s="50" t="str">
        <f t="shared" si="8"/>
        <v/>
      </c>
      <c r="M238" t="str">
        <f t="shared" si="7"/>
        <v/>
      </c>
    </row>
    <row r="239" spans="12:13">
      <c r="L239" s="50" t="str">
        <f t="shared" si="8"/>
        <v/>
      </c>
      <c r="M239" t="str">
        <f t="shared" si="7"/>
        <v/>
      </c>
    </row>
    <row r="240" spans="12:13">
      <c r="L240" s="50" t="str">
        <f t="shared" si="8"/>
        <v/>
      </c>
      <c r="M240" t="str">
        <f t="shared" si="7"/>
        <v/>
      </c>
    </row>
    <row r="241" spans="12:13">
      <c r="L241" s="50" t="str">
        <f t="shared" si="8"/>
        <v/>
      </c>
      <c r="M241" t="str">
        <f t="shared" si="7"/>
        <v/>
      </c>
    </row>
    <row r="242" spans="12:13">
      <c r="L242" s="50" t="str">
        <f t="shared" si="8"/>
        <v/>
      </c>
      <c r="M242" t="str">
        <f t="shared" si="7"/>
        <v/>
      </c>
    </row>
    <row r="243" spans="12:13">
      <c r="L243" s="50" t="str">
        <f t="shared" si="8"/>
        <v/>
      </c>
      <c r="M243" t="str">
        <f t="shared" si="7"/>
        <v/>
      </c>
    </row>
    <row r="244" spans="12:13">
      <c r="L244" s="50" t="str">
        <f t="shared" si="8"/>
        <v/>
      </c>
      <c r="M244" t="str">
        <f t="shared" si="7"/>
        <v/>
      </c>
    </row>
    <row r="245" spans="12:13">
      <c r="L245" s="50" t="str">
        <f t="shared" si="8"/>
        <v/>
      </c>
      <c r="M245" t="str">
        <f t="shared" si="7"/>
        <v/>
      </c>
    </row>
    <row r="246" spans="12:13">
      <c r="L246" s="50" t="str">
        <f t="shared" si="8"/>
        <v/>
      </c>
      <c r="M246" t="str">
        <f t="shared" si="7"/>
        <v/>
      </c>
    </row>
    <row r="247" spans="12:13">
      <c r="L247" s="50" t="str">
        <f t="shared" si="8"/>
        <v/>
      </c>
      <c r="M247" t="str">
        <f t="shared" si="7"/>
        <v/>
      </c>
    </row>
    <row r="248" spans="12:13">
      <c r="L248" s="50" t="str">
        <f t="shared" si="8"/>
        <v/>
      </c>
      <c r="M248" t="str">
        <f t="shared" si="7"/>
        <v/>
      </c>
    </row>
    <row r="249" spans="12:13">
      <c r="L249" s="50" t="str">
        <f t="shared" si="8"/>
        <v/>
      </c>
      <c r="M249" t="str">
        <f t="shared" si="7"/>
        <v/>
      </c>
    </row>
    <row r="250" spans="12:13">
      <c r="L250" s="50" t="str">
        <f t="shared" si="8"/>
        <v/>
      </c>
      <c r="M250" t="str">
        <f t="shared" si="7"/>
        <v/>
      </c>
    </row>
    <row r="251" spans="12:13">
      <c r="L251" s="50" t="str">
        <f t="shared" si="8"/>
        <v/>
      </c>
      <c r="M251" t="str">
        <f t="shared" si="7"/>
        <v/>
      </c>
    </row>
    <row r="252" spans="12:13">
      <c r="L252" s="50" t="str">
        <f t="shared" si="8"/>
        <v/>
      </c>
      <c r="M252" t="str">
        <f t="shared" si="7"/>
        <v/>
      </c>
    </row>
    <row r="253" spans="12:13">
      <c r="L253" s="50" t="str">
        <f t="shared" si="8"/>
        <v/>
      </c>
      <c r="M253" t="str">
        <f t="shared" si="7"/>
        <v/>
      </c>
    </row>
    <row r="254" spans="12:13">
      <c r="L254" s="50" t="str">
        <f t="shared" si="8"/>
        <v/>
      </c>
      <c r="M254" t="str">
        <f t="shared" si="7"/>
        <v/>
      </c>
    </row>
    <row r="255" spans="12:13">
      <c r="L255" s="50" t="str">
        <f t="shared" si="8"/>
        <v/>
      </c>
      <c r="M255" t="str">
        <f t="shared" si="7"/>
        <v/>
      </c>
    </row>
    <row r="256" spans="12:13">
      <c r="L256" s="50" t="str">
        <f t="shared" si="8"/>
        <v/>
      </c>
      <c r="M256" t="str">
        <f t="shared" si="7"/>
        <v/>
      </c>
    </row>
    <row r="257" spans="12:13">
      <c r="L257" s="50" t="str">
        <f t="shared" si="8"/>
        <v/>
      </c>
      <c r="M257" t="str">
        <f t="shared" ref="M257:M320" si="9">IF(B257="Total general","",IF(K257="","",IF(AND(C257=$T$16,K257&gt;=$T$17),"Cumple",IF(AND(C257=$U$16,K257&gt;=$U$17),"Cumple",IF(AND(C257=$V$16,K257&gt;=$V$17),"Cumple","No Cumple")))))</f>
        <v/>
      </c>
    </row>
    <row r="258" spans="12:13">
      <c r="L258" s="50" t="str">
        <f t="shared" si="8"/>
        <v/>
      </c>
      <c r="M258" t="str">
        <f t="shared" si="9"/>
        <v/>
      </c>
    </row>
    <row r="259" spans="12:13">
      <c r="L259" s="50" t="str">
        <f t="shared" si="8"/>
        <v/>
      </c>
      <c r="M259" t="str">
        <f t="shared" si="9"/>
        <v/>
      </c>
    </row>
    <row r="260" spans="12:13">
      <c r="L260" s="50" t="str">
        <f t="shared" si="8"/>
        <v/>
      </c>
      <c r="M260" t="str">
        <f t="shared" si="9"/>
        <v/>
      </c>
    </row>
    <row r="261" spans="12:13">
      <c r="L261" s="50" t="str">
        <f t="shared" si="8"/>
        <v/>
      </c>
      <c r="M261" t="str">
        <f t="shared" si="9"/>
        <v/>
      </c>
    </row>
    <row r="262" spans="12:13">
      <c r="L262" s="50" t="str">
        <f t="shared" si="8"/>
        <v/>
      </c>
      <c r="M262" t="str">
        <f t="shared" si="9"/>
        <v/>
      </c>
    </row>
    <row r="263" spans="12:13">
      <c r="L263" s="50" t="str">
        <f t="shared" si="8"/>
        <v/>
      </c>
      <c r="M263" t="str">
        <f t="shared" si="9"/>
        <v/>
      </c>
    </row>
    <row r="264" spans="12:13">
      <c r="L264" s="50" t="str">
        <f t="shared" si="8"/>
        <v/>
      </c>
      <c r="M264" t="str">
        <f t="shared" si="9"/>
        <v/>
      </c>
    </row>
    <row r="265" spans="12:13">
      <c r="L265" s="50" t="str">
        <f t="shared" si="8"/>
        <v/>
      </c>
      <c r="M265" t="str">
        <f t="shared" si="9"/>
        <v/>
      </c>
    </row>
    <row r="266" spans="12:13">
      <c r="L266" s="50" t="str">
        <f t="shared" si="8"/>
        <v/>
      </c>
      <c r="M266" t="str">
        <f t="shared" si="9"/>
        <v/>
      </c>
    </row>
    <row r="267" spans="12:13">
      <c r="L267" s="50" t="str">
        <f t="shared" si="8"/>
        <v/>
      </c>
      <c r="M267" t="str">
        <f t="shared" si="9"/>
        <v/>
      </c>
    </row>
    <row r="268" spans="12:13">
      <c r="L268" s="50" t="str">
        <f t="shared" ref="L268:L331" si="10">IF(B268="Total general","",IF(K268="","",CONCATENATE("Q",IF(K268&gt;$U$11,1,IF((AND(K268&gt;$V$11,K268&lt;=$U$11)),2,IF(AND(K268&gt;$W$11,K268&lt;=$V$11),3,IF(K268&lt;=$W$11,4)))))))</f>
        <v/>
      </c>
      <c r="M268" t="str">
        <f t="shared" si="9"/>
        <v/>
      </c>
    </row>
    <row r="269" spans="12:13">
      <c r="L269" s="50" t="str">
        <f t="shared" si="10"/>
        <v/>
      </c>
      <c r="M269" t="str">
        <f t="shared" si="9"/>
        <v/>
      </c>
    </row>
    <row r="270" spans="12:13">
      <c r="L270" s="50" t="str">
        <f t="shared" si="10"/>
        <v/>
      </c>
      <c r="M270" t="str">
        <f t="shared" si="9"/>
        <v/>
      </c>
    </row>
    <row r="271" spans="12:13">
      <c r="L271" s="50" t="str">
        <f t="shared" si="10"/>
        <v/>
      </c>
      <c r="M271" t="str">
        <f t="shared" si="9"/>
        <v/>
      </c>
    </row>
    <row r="272" spans="12:13">
      <c r="L272" s="50" t="str">
        <f t="shared" si="10"/>
        <v/>
      </c>
      <c r="M272" t="str">
        <f t="shared" si="9"/>
        <v/>
      </c>
    </row>
    <row r="273" spans="12:13">
      <c r="L273" s="50" t="str">
        <f t="shared" si="10"/>
        <v/>
      </c>
      <c r="M273" t="str">
        <f t="shared" si="9"/>
        <v/>
      </c>
    </row>
    <row r="274" spans="12:13">
      <c r="L274" s="50" t="str">
        <f t="shared" si="10"/>
        <v/>
      </c>
      <c r="M274" t="str">
        <f t="shared" si="9"/>
        <v/>
      </c>
    </row>
    <row r="275" spans="12:13">
      <c r="L275" s="50" t="str">
        <f t="shared" si="10"/>
        <v/>
      </c>
      <c r="M275" t="str">
        <f t="shared" si="9"/>
        <v/>
      </c>
    </row>
    <row r="276" spans="12:13">
      <c r="L276" s="50" t="str">
        <f t="shared" si="10"/>
        <v/>
      </c>
      <c r="M276" t="str">
        <f t="shared" si="9"/>
        <v/>
      </c>
    </row>
    <row r="277" spans="12:13">
      <c r="L277" s="50" t="str">
        <f t="shared" si="10"/>
        <v/>
      </c>
      <c r="M277" t="str">
        <f t="shared" si="9"/>
        <v/>
      </c>
    </row>
    <row r="278" spans="12:13">
      <c r="L278" s="50" t="str">
        <f t="shared" si="10"/>
        <v/>
      </c>
      <c r="M278" t="str">
        <f t="shared" si="9"/>
        <v/>
      </c>
    </row>
    <row r="279" spans="12:13">
      <c r="L279" s="50" t="str">
        <f t="shared" si="10"/>
        <v/>
      </c>
      <c r="M279" t="str">
        <f t="shared" si="9"/>
        <v/>
      </c>
    </row>
    <row r="280" spans="12:13">
      <c r="L280" s="50" t="str">
        <f t="shared" si="10"/>
        <v/>
      </c>
      <c r="M280" t="str">
        <f t="shared" si="9"/>
        <v/>
      </c>
    </row>
    <row r="281" spans="12:13">
      <c r="L281" s="50" t="str">
        <f t="shared" si="10"/>
        <v/>
      </c>
      <c r="M281" t="str">
        <f t="shared" si="9"/>
        <v/>
      </c>
    </row>
    <row r="282" spans="12:13">
      <c r="L282" s="50" t="str">
        <f t="shared" si="10"/>
        <v/>
      </c>
      <c r="M282" t="str">
        <f t="shared" si="9"/>
        <v/>
      </c>
    </row>
    <row r="283" spans="12:13">
      <c r="L283" s="50" t="str">
        <f t="shared" si="10"/>
        <v/>
      </c>
      <c r="M283" t="str">
        <f t="shared" si="9"/>
        <v/>
      </c>
    </row>
    <row r="284" spans="12:13">
      <c r="L284" s="50" t="str">
        <f t="shared" si="10"/>
        <v/>
      </c>
      <c r="M284" t="str">
        <f t="shared" si="9"/>
        <v/>
      </c>
    </row>
    <row r="285" spans="12:13">
      <c r="L285" s="50" t="str">
        <f t="shared" si="10"/>
        <v/>
      </c>
      <c r="M285" t="str">
        <f t="shared" si="9"/>
        <v/>
      </c>
    </row>
    <row r="286" spans="12:13">
      <c r="L286" s="50" t="str">
        <f t="shared" si="10"/>
        <v/>
      </c>
      <c r="M286" t="str">
        <f t="shared" si="9"/>
        <v/>
      </c>
    </row>
    <row r="287" spans="12:13">
      <c r="L287" s="50" t="str">
        <f t="shared" si="10"/>
        <v/>
      </c>
      <c r="M287" t="str">
        <f t="shared" si="9"/>
        <v/>
      </c>
    </row>
    <row r="288" spans="12:13">
      <c r="L288" s="50" t="str">
        <f t="shared" si="10"/>
        <v/>
      </c>
      <c r="M288" t="str">
        <f t="shared" si="9"/>
        <v/>
      </c>
    </row>
    <row r="289" spans="12:13">
      <c r="L289" s="50" t="str">
        <f t="shared" si="10"/>
        <v/>
      </c>
      <c r="M289" t="str">
        <f t="shared" si="9"/>
        <v/>
      </c>
    </row>
    <row r="290" spans="12:13">
      <c r="L290" s="50" t="str">
        <f t="shared" si="10"/>
        <v/>
      </c>
      <c r="M290" t="str">
        <f t="shared" si="9"/>
        <v/>
      </c>
    </row>
    <row r="291" spans="12:13">
      <c r="L291" s="50" t="str">
        <f t="shared" si="10"/>
        <v/>
      </c>
      <c r="M291" t="str">
        <f t="shared" si="9"/>
        <v/>
      </c>
    </row>
    <row r="292" spans="12:13">
      <c r="L292" s="50" t="str">
        <f t="shared" si="10"/>
        <v/>
      </c>
      <c r="M292" t="str">
        <f t="shared" si="9"/>
        <v/>
      </c>
    </row>
    <row r="293" spans="12:13">
      <c r="L293" s="50" t="str">
        <f t="shared" si="10"/>
        <v/>
      </c>
      <c r="M293" t="str">
        <f t="shared" si="9"/>
        <v/>
      </c>
    </row>
    <row r="294" spans="12:13">
      <c r="L294" s="50" t="str">
        <f t="shared" si="10"/>
        <v/>
      </c>
      <c r="M294" t="str">
        <f t="shared" si="9"/>
        <v/>
      </c>
    </row>
    <row r="295" spans="12:13">
      <c r="L295" s="50" t="str">
        <f t="shared" si="10"/>
        <v/>
      </c>
      <c r="M295" t="str">
        <f t="shared" si="9"/>
        <v/>
      </c>
    </row>
    <row r="296" spans="12:13">
      <c r="L296" s="50" t="str">
        <f t="shared" si="10"/>
        <v/>
      </c>
      <c r="M296" t="str">
        <f t="shared" si="9"/>
        <v/>
      </c>
    </row>
    <row r="297" spans="12:13">
      <c r="L297" s="50" t="str">
        <f t="shared" si="10"/>
        <v/>
      </c>
      <c r="M297" t="str">
        <f t="shared" si="9"/>
        <v/>
      </c>
    </row>
    <row r="298" spans="12:13">
      <c r="L298" s="50" t="str">
        <f t="shared" si="10"/>
        <v/>
      </c>
      <c r="M298" t="str">
        <f t="shared" si="9"/>
        <v/>
      </c>
    </row>
    <row r="299" spans="12:13">
      <c r="L299" s="50" t="str">
        <f t="shared" si="10"/>
        <v/>
      </c>
      <c r="M299" t="str">
        <f t="shared" si="9"/>
        <v/>
      </c>
    </row>
    <row r="300" spans="12:13">
      <c r="L300" s="50" t="str">
        <f t="shared" si="10"/>
        <v/>
      </c>
      <c r="M300" t="str">
        <f t="shared" si="9"/>
        <v/>
      </c>
    </row>
    <row r="301" spans="12:13">
      <c r="L301" s="50" t="str">
        <f t="shared" si="10"/>
        <v/>
      </c>
      <c r="M301" t="str">
        <f t="shared" si="9"/>
        <v/>
      </c>
    </row>
    <row r="302" spans="12:13">
      <c r="L302" s="50" t="str">
        <f t="shared" si="10"/>
        <v/>
      </c>
      <c r="M302" t="str">
        <f t="shared" si="9"/>
        <v/>
      </c>
    </row>
    <row r="303" spans="12:13">
      <c r="L303" s="50" t="str">
        <f t="shared" si="10"/>
        <v/>
      </c>
      <c r="M303" t="str">
        <f t="shared" si="9"/>
        <v/>
      </c>
    </row>
    <row r="304" spans="12:13">
      <c r="L304" s="50" t="str">
        <f t="shared" si="10"/>
        <v/>
      </c>
      <c r="M304" t="str">
        <f t="shared" si="9"/>
        <v/>
      </c>
    </row>
    <row r="305" spans="12:13">
      <c r="L305" s="50" t="str">
        <f t="shared" si="10"/>
        <v/>
      </c>
      <c r="M305" t="str">
        <f t="shared" si="9"/>
        <v/>
      </c>
    </row>
    <row r="306" spans="12:13">
      <c r="L306" s="50" t="str">
        <f t="shared" si="10"/>
        <v/>
      </c>
      <c r="M306" t="str">
        <f t="shared" si="9"/>
        <v/>
      </c>
    </row>
    <row r="307" spans="12:13">
      <c r="L307" s="50" t="str">
        <f t="shared" si="10"/>
        <v/>
      </c>
      <c r="M307" t="str">
        <f t="shared" si="9"/>
        <v/>
      </c>
    </row>
    <row r="308" spans="12:13">
      <c r="L308" s="50" t="str">
        <f t="shared" si="10"/>
        <v/>
      </c>
      <c r="M308" t="str">
        <f t="shared" si="9"/>
        <v/>
      </c>
    </row>
    <row r="309" spans="12:13">
      <c r="L309" s="50" t="str">
        <f t="shared" si="10"/>
        <v/>
      </c>
      <c r="M309" t="str">
        <f t="shared" si="9"/>
        <v/>
      </c>
    </row>
    <row r="310" spans="12:13">
      <c r="L310" s="50" t="str">
        <f t="shared" si="10"/>
        <v/>
      </c>
      <c r="M310" t="str">
        <f t="shared" si="9"/>
        <v/>
      </c>
    </row>
    <row r="311" spans="12:13">
      <c r="L311" s="50" t="str">
        <f t="shared" si="10"/>
        <v/>
      </c>
      <c r="M311" t="str">
        <f t="shared" si="9"/>
        <v/>
      </c>
    </row>
    <row r="312" spans="12:13">
      <c r="L312" s="50" t="str">
        <f t="shared" si="10"/>
        <v/>
      </c>
      <c r="M312" t="str">
        <f t="shared" si="9"/>
        <v/>
      </c>
    </row>
    <row r="313" spans="12:13">
      <c r="L313" s="50" t="str">
        <f t="shared" si="10"/>
        <v/>
      </c>
      <c r="M313" t="str">
        <f t="shared" si="9"/>
        <v/>
      </c>
    </row>
    <row r="314" spans="12:13">
      <c r="L314" s="50" t="str">
        <f t="shared" si="10"/>
        <v/>
      </c>
      <c r="M314" t="str">
        <f t="shared" si="9"/>
        <v/>
      </c>
    </row>
    <row r="315" spans="12:13">
      <c r="L315" s="50" t="str">
        <f t="shared" si="10"/>
        <v/>
      </c>
      <c r="M315" t="str">
        <f t="shared" si="9"/>
        <v/>
      </c>
    </row>
    <row r="316" spans="12:13">
      <c r="L316" s="50" t="str">
        <f t="shared" si="10"/>
        <v/>
      </c>
      <c r="M316" t="str">
        <f t="shared" si="9"/>
        <v/>
      </c>
    </row>
    <row r="317" spans="12:13">
      <c r="L317" s="50" t="str">
        <f t="shared" si="10"/>
        <v/>
      </c>
      <c r="M317" t="str">
        <f t="shared" si="9"/>
        <v/>
      </c>
    </row>
    <row r="318" spans="12:13">
      <c r="L318" s="50" t="str">
        <f t="shared" si="10"/>
        <v/>
      </c>
      <c r="M318" t="str">
        <f t="shared" si="9"/>
        <v/>
      </c>
    </row>
    <row r="319" spans="12:13">
      <c r="L319" s="50" t="str">
        <f t="shared" si="10"/>
        <v/>
      </c>
      <c r="M319" t="str">
        <f t="shared" si="9"/>
        <v/>
      </c>
    </row>
    <row r="320" spans="12:13">
      <c r="L320" s="50" t="str">
        <f t="shared" si="10"/>
        <v/>
      </c>
      <c r="M320" t="str">
        <f t="shared" si="9"/>
        <v/>
      </c>
    </row>
    <row r="321" spans="12:13">
      <c r="L321" s="50" t="str">
        <f t="shared" si="10"/>
        <v/>
      </c>
      <c r="M321" t="str">
        <f t="shared" ref="M321:M384" si="11">IF(B321="Total general","",IF(K321="","",IF(AND(C321=$T$16,K321&gt;=$T$17),"Cumple",IF(AND(C321=$U$16,K321&gt;=$U$17),"Cumple",IF(AND(C321=$V$16,K321&gt;=$V$17),"Cumple","No Cumple")))))</f>
        <v/>
      </c>
    </row>
    <row r="322" spans="12:13">
      <c r="L322" s="50" t="str">
        <f t="shared" si="10"/>
        <v/>
      </c>
      <c r="M322" t="str">
        <f t="shared" si="11"/>
        <v/>
      </c>
    </row>
    <row r="323" spans="12:13">
      <c r="L323" s="50" t="str">
        <f t="shared" si="10"/>
        <v/>
      </c>
      <c r="M323" t="str">
        <f t="shared" si="11"/>
        <v/>
      </c>
    </row>
    <row r="324" spans="12:13">
      <c r="L324" s="50" t="str">
        <f t="shared" si="10"/>
        <v/>
      </c>
      <c r="M324" t="str">
        <f t="shared" si="11"/>
        <v/>
      </c>
    </row>
    <row r="325" spans="12:13">
      <c r="L325" s="50" t="str">
        <f t="shared" si="10"/>
        <v/>
      </c>
      <c r="M325" t="str">
        <f t="shared" si="11"/>
        <v/>
      </c>
    </row>
    <row r="326" spans="12:13">
      <c r="L326" s="50" t="str">
        <f t="shared" si="10"/>
        <v/>
      </c>
      <c r="M326" t="str">
        <f t="shared" si="11"/>
        <v/>
      </c>
    </row>
    <row r="327" spans="12:13">
      <c r="L327" s="50" t="str">
        <f t="shared" si="10"/>
        <v/>
      </c>
      <c r="M327" t="str">
        <f t="shared" si="11"/>
        <v/>
      </c>
    </row>
    <row r="328" spans="12:13">
      <c r="L328" s="50" t="str">
        <f t="shared" si="10"/>
        <v/>
      </c>
      <c r="M328" t="str">
        <f t="shared" si="11"/>
        <v/>
      </c>
    </row>
    <row r="329" spans="12:13">
      <c r="L329" s="50" t="str">
        <f t="shared" si="10"/>
        <v/>
      </c>
      <c r="M329" t="str">
        <f t="shared" si="11"/>
        <v/>
      </c>
    </row>
    <row r="330" spans="12:13">
      <c r="L330" s="50" t="str">
        <f t="shared" si="10"/>
        <v/>
      </c>
      <c r="M330" t="str">
        <f t="shared" si="11"/>
        <v/>
      </c>
    </row>
    <row r="331" spans="12:13">
      <c r="L331" s="50" t="str">
        <f t="shared" si="10"/>
        <v/>
      </c>
      <c r="M331" t="str">
        <f t="shared" si="11"/>
        <v/>
      </c>
    </row>
    <row r="332" spans="12:13">
      <c r="L332" s="50" t="str">
        <f t="shared" ref="L332:L395" si="12">IF(B332="Total general","",IF(K332="","",CONCATENATE("Q",IF(K332&gt;$U$11,1,IF((AND(K332&gt;$V$11,K332&lt;=$U$11)),2,IF(AND(K332&gt;$W$11,K332&lt;=$V$11),3,IF(K332&lt;=$W$11,4)))))))</f>
        <v/>
      </c>
      <c r="M332" t="str">
        <f t="shared" si="11"/>
        <v/>
      </c>
    </row>
    <row r="333" spans="12:13">
      <c r="L333" s="50" t="str">
        <f t="shared" si="12"/>
        <v/>
      </c>
      <c r="M333" t="str">
        <f t="shared" si="11"/>
        <v/>
      </c>
    </row>
    <row r="334" spans="12:13">
      <c r="L334" s="50" t="str">
        <f t="shared" si="12"/>
        <v/>
      </c>
      <c r="M334" t="str">
        <f t="shared" si="11"/>
        <v/>
      </c>
    </row>
    <row r="335" spans="12:13">
      <c r="L335" s="50" t="str">
        <f t="shared" si="12"/>
        <v/>
      </c>
      <c r="M335" t="str">
        <f t="shared" si="11"/>
        <v/>
      </c>
    </row>
    <row r="336" spans="12:13">
      <c r="L336" s="50" t="str">
        <f t="shared" si="12"/>
        <v/>
      </c>
      <c r="M336" t="str">
        <f t="shared" si="11"/>
        <v/>
      </c>
    </row>
    <row r="337" spans="12:13">
      <c r="L337" s="50" t="str">
        <f t="shared" si="12"/>
        <v/>
      </c>
      <c r="M337" t="str">
        <f t="shared" si="11"/>
        <v/>
      </c>
    </row>
    <row r="338" spans="12:13">
      <c r="L338" s="50" t="str">
        <f t="shared" si="12"/>
        <v/>
      </c>
      <c r="M338" t="str">
        <f t="shared" si="11"/>
        <v/>
      </c>
    </row>
    <row r="339" spans="12:13">
      <c r="L339" s="50" t="str">
        <f t="shared" si="12"/>
        <v/>
      </c>
      <c r="M339" t="str">
        <f t="shared" si="11"/>
        <v/>
      </c>
    </row>
    <row r="340" spans="12:13">
      <c r="L340" s="50" t="str">
        <f t="shared" si="12"/>
        <v/>
      </c>
      <c r="M340" t="str">
        <f t="shared" si="11"/>
        <v/>
      </c>
    </row>
    <row r="341" spans="12:13">
      <c r="L341" s="50" t="str">
        <f t="shared" si="12"/>
        <v/>
      </c>
      <c r="M341" t="str">
        <f t="shared" si="11"/>
        <v/>
      </c>
    </row>
    <row r="342" spans="12:13">
      <c r="L342" s="50" t="str">
        <f t="shared" si="12"/>
        <v/>
      </c>
      <c r="M342" t="str">
        <f t="shared" si="11"/>
        <v/>
      </c>
    </row>
    <row r="343" spans="12:13">
      <c r="L343" s="50" t="str">
        <f t="shared" si="12"/>
        <v/>
      </c>
      <c r="M343" t="str">
        <f t="shared" si="11"/>
        <v/>
      </c>
    </row>
    <row r="344" spans="12:13">
      <c r="L344" s="50" t="str">
        <f t="shared" si="12"/>
        <v/>
      </c>
      <c r="M344" t="str">
        <f t="shared" si="11"/>
        <v/>
      </c>
    </row>
    <row r="345" spans="12:13">
      <c r="L345" s="50" t="str">
        <f t="shared" si="12"/>
        <v/>
      </c>
      <c r="M345" t="str">
        <f t="shared" si="11"/>
        <v/>
      </c>
    </row>
    <row r="346" spans="12:13">
      <c r="L346" s="50" t="str">
        <f t="shared" si="12"/>
        <v/>
      </c>
      <c r="M346" t="str">
        <f t="shared" si="11"/>
        <v/>
      </c>
    </row>
    <row r="347" spans="12:13">
      <c r="L347" s="50" t="str">
        <f t="shared" si="12"/>
        <v/>
      </c>
      <c r="M347" t="str">
        <f t="shared" si="11"/>
        <v/>
      </c>
    </row>
    <row r="348" spans="12:13">
      <c r="L348" s="50" t="str">
        <f t="shared" si="12"/>
        <v/>
      </c>
      <c r="M348" t="str">
        <f t="shared" si="11"/>
        <v/>
      </c>
    </row>
    <row r="349" spans="12:13">
      <c r="L349" s="50" t="str">
        <f t="shared" si="12"/>
        <v/>
      </c>
      <c r="M349" t="str">
        <f t="shared" si="11"/>
        <v/>
      </c>
    </row>
    <row r="350" spans="12:13">
      <c r="L350" s="50" t="str">
        <f t="shared" si="12"/>
        <v/>
      </c>
      <c r="M350" t="str">
        <f t="shared" si="11"/>
        <v/>
      </c>
    </row>
    <row r="351" spans="12:13">
      <c r="L351" s="50" t="str">
        <f t="shared" si="12"/>
        <v/>
      </c>
      <c r="M351" t="str">
        <f t="shared" si="11"/>
        <v/>
      </c>
    </row>
    <row r="352" spans="12:13">
      <c r="L352" s="50" t="str">
        <f t="shared" si="12"/>
        <v/>
      </c>
      <c r="M352" t="str">
        <f t="shared" si="11"/>
        <v/>
      </c>
    </row>
    <row r="353" spans="12:13">
      <c r="L353" s="50" t="str">
        <f t="shared" si="12"/>
        <v/>
      </c>
      <c r="M353" t="str">
        <f t="shared" si="11"/>
        <v/>
      </c>
    </row>
    <row r="354" spans="12:13">
      <c r="L354" s="50" t="str">
        <f t="shared" si="12"/>
        <v/>
      </c>
      <c r="M354" t="str">
        <f t="shared" si="11"/>
        <v/>
      </c>
    </row>
    <row r="355" spans="12:13">
      <c r="L355" s="50" t="str">
        <f t="shared" si="12"/>
        <v/>
      </c>
      <c r="M355" t="str">
        <f t="shared" si="11"/>
        <v/>
      </c>
    </row>
    <row r="356" spans="12:13">
      <c r="L356" s="50" t="str">
        <f t="shared" si="12"/>
        <v/>
      </c>
      <c r="M356" t="str">
        <f t="shared" si="11"/>
        <v/>
      </c>
    </row>
    <row r="357" spans="12:13">
      <c r="L357" s="50" t="str">
        <f t="shared" si="12"/>
        <v/>
      </c>
      <c r="M357" t="str">
        <f t="shared" si="11"/>
        <v/>
      </c>
    </row>
    <row r="358" spans="12:13">
      <c r="L358" s="50" t="str">
        <f t="shared" si="12"/>
        <v/>
      </c>
      <c r="M358" t="str">
        <f t="shared" si="11"/>
        <v/>
      </c>
    </row>
    <row r="359" spans="12:13">
      <c r="L359" s="50" t="str">
        <f t="shared" si="12"/>
        <v/>
      </c>
      <c r="M359" t="str">
        <f t="shared" si="11"/>
        <v/>
      </c>
    </row>
    <row r="360" spans="12:13">
      <c r="L360" s="50" t="str">
        <f t="shared" si="12"/>
        <v/>
      </c>
      <c r="M360" t="str">
        <f t="shared" si="11"/>
        <v/>
      </c>
    </row>
    <row r="361" spans="12:13">
      <c r="L361" s="50" t="str">
        <f t="shared" si="12"/>
        <v/>
      </c>
      <c r="M361" t="str">
        <f t="shared" si="11"/>
        <v/>
      </c>
    </row>
    <row r="362" spans="12:13">
      <c r="L362" s="50" t="str">
        <f t="shared" si="12"/>
        <v/>
      </c>
      <c r="M362" t="str">
        <f t="shared" si="11"/>
        <v/>
      </c>
    </row>
    <row r="363" spans="12:13">
      <c r="L363" s="50" t="str">
        <f t="shared" si="12"/>
        <v/>
      </c>
      <c r="M363" t="str">
        <f t="shared" si="11"/>
        <v/>
      </c>
    </row>
    <row r="364" spans="12:13">
      <c r="L364" s="50" t="str">
        <f t="shared" si="12"/>
        <v/>
      </c>
      <c r="M364" t="str">
        <f t="shared" si="11"/>
        <v/>
      </c>
    </row>
    <row r="365" spans="12:13">
      <c r="L365" s="50" t="str">
        <f t="shared" si="12"/>
        <v/>
      </c>
      <c r="M365" t="str">
        <f t="shared" si="11"/>
        <v/>
      </c>
    </row>
    <row r="366" spans="12:13">
      <c r="L366" s="50" t="str">
        <f t="shared" si="12"/>
        <v/>
      </c>
      <c r="M366" t="str">
        <f t="shared" si="11"/>
        <v/>
      </c>
    </row>
    <row r="367" spans="12:13">
      <c r="L367" s="50" t="str">
        <f t="shared" si="12"/>
        <v/>
      </c>
      <c r="M367" t="str">
        <f t="shared" si="11"/>
        <v/>
      </c>
    </row>
    <row r="368" spans="12:13">
      <c r="L368" s="50" t="str">
        <f t="shared" si="12"/>
        <v/>
      </c>
      <c r="M368" t="str">
        <f t="shared" si="11"/>
        <v/>
      </c>
    </row>
    <row r="369" spans="12:13">
      <c r="L369" s="50" t="str">
        <f t="shared" si="12"/>
        <v/>
      </c>
      <c r="M369" t="str">
        <f t="shared" si="11"/>
        <v/>
      </c>
    </row>
    <row r="370" spans="12:13">
      <c r="L370" s="50" t="str">
        <f t="shared" si="12"/>
        <v/>
      </c>
      <c r="M370" t="str">
        <f t="shared" si="11"/>
        <v/>
      </c>
    </row>
    <row r="371" spans="12:13">
      <c r="L371" s="50" t="str">
        <f t="shared" si="12"/>
        <v/>
      </c>
      <c r="M371" t="str">
        <f t="shared" si="11"/>
        <v/>
      </c>
    </row>
    <row r="372" spans="12:13">
      <c r="L372" s="50" t="str">
        <f t="shared" si="12"/>
        <v/>
      </c>
      <c r="M372" t="str">
        <f t="shared" si="11"/>
        <v/>
      </c>
    </row>
    <row r="373" spans="12:13">
      <c r="L373" s="50" t="str">
        <f t="shared" si="12"/>
        <v/>
      </c>
      <c r="M373" t="str">
        <f t="shared" si="11"/>
        <v/>
      </c>
    </row>
    <row r="374" spans="12:13">
      <c r="L374" s="50" t="str">
        <f t="shared" si="12"/>
        <v/>
      </c>
      <c r="M374" t="str">
        <f t="shared" si="11"/>
        <v/>
      </c>
    </row>
    <row r="375" spans="12:13">
      <c r="L375" s="50" t="str">
        <f t="shared" si="12"/>
        <v/>
      </c>
      <c r="M375" t="str">
        <f t="shared" si="11"/>
        <v/>
      </c>
    </row>
    <row r="376" spans="12:13">
      <c r="L376" s="50" t="str">
        <f t="shared" si="12"/>
        <v/>
      </c>
      <c r="M376" t="str">
        <f t="shared" si="11"/>
        <v/>
      </c>
    </row>
    <row r="377" spans="12:13">
      <c r="L377" s="50" t="str">
        <f t="shared" si="12"/>
        <v/>
      </c>
      <c r="M377" t="str">
        <f t="shared" si="11"/>
        <v/>
      </c>
    </row>
    <row r="378" spans="12:13">
      <c r="L378" s="50" t="str">
        <f t="shared" si="12"/>
        <v/>
      </c>
      <c r="M378" t="str">
        <f t="shared" si="11"/>
        <v/>
      </c>
    </row>
    <row r="379" spans="12:13">
      <c r="L379" s="50" t="str">
        <f t="shared" si="12"/>
        <v/>
      </c>
      <c r="M379" t="str">
        <f t="shared" si="11"/>
        <v/>
      </c>
    </row>
    <row r="380" spans="12:13">
      <c r="L380" s="50" t="str">
        <f t="shared" si="12"/>
        <v/>
      </c>
      <c r="M380" t="str">
        <f t="shared" si="11"/>
        <v/>
      </c>
    </row>
    <row r="381" spans="12:13">
      <c r="L381" s="50" t="str">
        <f t="shared" si="12"/>
        <v/>
      </c>
      <c r="M381" t="str">
        <f t="shared" si="11"/>
        <v/>
      </c>
    </row>
    <row r="382" spans="12:13">
      <c r="L382" s="50" t="str">
        <f t="shared" si="12"/>
        <v/>
      </c>
      <c r="M382" t="str">
        <f t="shared" si="11"/>
        <v/>
      </c>
    </row>
    <row r="383" spans="12:13">
      <c r="L383" s="50" t="str">
        <f t="shared" si="12"/>
        <v/>
      </c>
      <c r="M383" t="str">
        <f t="shared" si="11"/>
        <v/>
      </c>
    </row>
    <row r="384" spans="12:13">
      <c r="L384" s="50" t="str">
        <f t="shared" si="12"/>
        <v/>
      </c>
      <c r="M384" t="str">
        <f t="shared" si="11"/>
        <v/>
      </c>
    </row>
    <row r="385" spans="12:13">
      <c r="L385" s="50" t="str">
        <f t="shared" si="12"/>
        <v/>
      </c>
      <c r="M385" t="str">
        <f t="shared" ref="M385:M448" si="13">IF(B385="Total general","",IF(K385="","",IF(AND(C385=$T$16,K385&gt;=$T$17),"Cumple",IF(AND(C385=$U$16,K385&gt;=$U$17),"Cumple",IF(AND(C385=$V$16,K385&gt;=$V$17),"Cumple","No Cumple")))))</f>
        <v/>
      </c>
    </row>
    <row r="386" spans="12:13">
      <c r="L386" s="50" t="str">
        <f t="shared" si="12"/>
        <v/>
      </c>
      <c r="M386" t="str">
        <f t="shared" si="13"/>
        <v/>
      </c>
    </row>
    <row r="387" spans="12:13">
      <c r="L387" s="50" t="str">
        <f t="shared" si="12"/>
        <v/>
      </c>
      <c r="M387" t="str">
        <f t="shared" si="13"/>
        <v/>
      </c>
    </row>
    <row r="388" spans="12:13">
      <c r="L388" s="50" t="str">
        <f t="shared" si="12"/>
        <v/>
      </c>
      <c r="M388" t="str">
        <f t="shared" si="13"/>
        <v/>
      </c>
    </row>
    <row r="389" spans="12:13">
      <c r="L389" s="50" t="str">
        <f t="shared" si="12"/>
        <v/>
      </c>
      <c r="M389" t="str">
        <f t="shared" si="13"/>
        <v/>
      </c>
    </row>
    <row r="390" spans="12:13">
      <c r="L390" s="50" t="str">
        <f t="shared" si="12"/>
        <v/>
      </c>
      <c r="M390" t="str">
        <f t="shared" si="13"/>
        <v/>
      </c>
    </row>
    <row r="391" spans="12:13">
      <c r="L391" s="50" t="str">
        <f t="shared" si="12"/>
        <v/>
      </c>
      <c r="M391" t="str">
        <f t="shared" si="13"/>
        <v/>
      </c>
    </row>
    <row r="392" spans="12:13">
      <c r="L392" s="50" t="str">
        <f t="shared" si="12"/>
        <v/>
      </c>
      <c r="M392" t="str">
        <f t="shared" si="13"/>
        <v/>
      </c>
    </row>
    <row r="393" spans="12:13">
      <c r="L393" s="50" t="str">
        <f t="shared" si="12"/>
        <v/>
      </c>
      <c r="M393" t="str">
        <f t="shared" si="13"/>
        <v/>
      </c>
    </row>
    <row r="394" spans="12:13">
      <c r="L394" s="50" t="str">
        <f t="shared" si="12"/>
        <v/>
      </c>
      <c r="M394" t="str">
        <f t="shared" si="13"/>
        <v/>
      </c>
    </row>
    <row r="395" spans="12:13">
      <c r="L395" s="50" t="str">
        <f t="shared" si="12"/>
        <v/>
      </c>
      <c r="M395" t="str">
        <f t="shared" si="13"/>
        <v/>
      </c>
    </row>
    <row r="396" spans="12:13">
      <c r="L396" s="50" t="str">
        <f t="shared" ref="L396:L459" si="14">IF(B396="Total general","",IF(K396="","",CONCATENATE("Q",IF(K396&gt;$U$11,1,IF((AND(K396&gt;$V$11,K396&lt;=$U$11)),2,IF(AND(K396&gt;$W$11,K396&lt;=$V$11),3,IF(K396&lt;=$W$11,4)))))))</f>
        <v/>
      </c>
      <c r="M396" t="str">
        <f t="shared" si="13"/>
        <v/>
      </c>
    </row>
    <row r="397" spans="12:13">
      <c r="L397" s="50" t="str">
        <f t="shared" si="14"/>
        <v/>
      </c>
      <c r="M397" t="str">
        <f t="shared" si="13"/>
        <v/>
      </c>
    </row>
    <row r="398" spans="12:13">
      <c r="L398" s="50" t="str">
        <f t="shared" si="14"/>
        <v/>
      </c>
      <c r="M398" t="str">
        <f t="shared" si="13"/>
        <v/>
      </c>
    </row>
    <row r="399" spans="12:13">
      <c r="L399" s="50" t="str">
        <f t="shared" si="14"/>
        <v/>
      </c>
      <c r="M399" t="str">
        <f t="shared" si="13"/>
        <v/>
      </c>
    </row>
    <row r="400" spans="12:13">
      <c r="L400" s="50" t="str">
        <f t="shared" si="14"/>
        <v/>
      </c>
      <c r="M400" t="str">
        <f t="shared" si="13"/>
        <v/>
      </c>
    </row>
    <row r="401" spans="12:13">
      <c r="L401" s="50" t="str">
        <f t="shared" si="14"/>
        <v/>
      </c>
      <c r="M401" t="str">
        <f t="shared" si="13"/>
        <v/>
      </c>
    </row>
    <row r="402" spans="12:13">
      <c r="L402" s="50" t="str">
        <f t="shared" si="14"/>
        <v/>
      </c>
      <c r="M402" t="str">
        <f t="shared" si="13"/>
        <v/>
      </c>
    </row>
    <row r="403" spans="12:13">
      <c r="L403" s="50" t="str">
        <f t="shared" si="14"/>
        <v/>
      </c>
      <c r="M403" t="str">
        <f t="shared" si="13"/>
        <v/>
      </c>
    </row>
    <row r="404" spans="12:13">
      <c r="L404" s="50" t="str">
        <f t="shared" si="14"/>
        <v/>
      </c>
      <c r="M404" t="str">
        <f t="shared" si="13"/>
        <v/>
      </c>
    </row>
    <row r="405" spans="12:13">
      <c r="L405" s="50" t="str">
        <f t="shared" si="14"/>
        <v/>
      </c>
      <c r="M405" t="str">
        <f t="shared" si="13"/>
        <v/>
      </c>
    </row>
    <row r="406" spans="12:13">
      <c r="L406" s="50" t="str">
        <f t="shared" si="14"/>
        <v/>
      </c>
      <c r="M406" t="str">
        <f t="shared" si="13"/>
        <v/>
      </c>
    </row>
    <row r="407" spans="12:13">
      <c r="L407" s="50" t="str">
        <f t="shared" si="14"/>
        <v/>
      </c>
      <c r="M407" t="str">
        <f t="shared" si="13"/>
        <v/>
      </c>
    </row>
    <row r="408" spans="12:13">
      <c r="L408" s="50" t="str">
        <f t="shared" si="14"/>
        <v/>
      </c>
      <c r="M408" t="str">
        <f t="shared" si="13"/>
        <v/>
      </c>
    </row>
    <row r="409" spans="12:13">
      <c r="L409" s="50" t="str">
        <f t="shared" si="14"/>
        <v/>
      </c>
      <c r="M409" t="str">
        <f t="shared" si="13"/>
        <v/>
      </c>
    </row>
    <row r="410" spans="12:13">
      <c r="L410" s="50" t="str">
        <f t="shared" si="14"/>
        <v/>
      </c>
      <c r="M410" t="str">
        <f t="shared" si="13"/>
        <v/>
      </c>
    </row>
    <row r="411" spans="12:13">
      <c r="L411" s="50" t="str">
        <f t="shared" si="14"/>
        <v/>
      </c>
      <c r="M411" t="str">
        <f t="shared" si="13"/>
        <v/>
      </c>
    </row>
    <row r="412" spans="12:13">
      <c r="L412" s="50" t="str">
        <f t="shared" si="14"/>
        <v/>
      </c>
      <c r="M412" t="str">
        <f t="shared" si="13"/>
        <v/>
      </c>
    </row>
    <row r="413" spans="12:13">
      <c r="L413" s="50" t="str">
        <f t="shared" si="14"/>
        <v/>
      </c>
      <c r="M413" t="str">
        <f t="shared" si="13"/>
        <v/>
      </c>
    </row>
    <row r="414" spans="12:13">
      <c r="L414" s="50" t="str">
        <f t="shared" si="14"/>
        <v/>
      </c>
      <c r="M414" t="str">
        <f t="shared" si="13"/>
        <v/>
      </c>
    </row>
    <row r="415" spans="12:13">
      <c r="L415" s="50" t="str">
        <f t="shared" si="14"/>
        <v/>
      </c>
      <c r="M415" t="str">
        <f t="shared" si="13"/>
        <v/>
      </c>
    </row>
    <row r="416" spans="12:13">
      <c r="L416" s="50" t="str">
        <f t="shared" si="14"/>
        <v/>
      </c>
      <c r="M416" t="str">
        <f t="shared" si="13"/>
        <v/>
      </c>
    </row>
    <row r="417" spans="12:13">
      <c r="L417" s="50" t="str">
        <f t="shared" si="14"/>
        <v/>
      </c>
      <c r="M417" t="str">
        <f t="shared" si="13"/>
        <v/>
      </c>
    </row>
    <row r="418" spans="12:13">
      <c r="L418" s="50" t="str">
        <f t="shared" si="14"/>
        <v/>
      </c>
      <c r="M418" t="str">
        <f t="shared" si="13"/>
        <v/>
      </c>
    </row>
    <row r="419" spans="12:13">
      <c r="L419" s="50" t="str">
        <f t="shared" si="14"/>
        <v/>
      </c>
      <c r="M419" t="str">
        <f t="shared" si="13"/>
        <v/>
      </c>
    </row>
    <row r="420" spans="12:13">
      <c r="L420" s="50" t="str">
        <f t="shared" si="14"/>
        <v/>
      </c>
      <c r="M420" t="str">
        <f t="shared" si="13"/>
        <v/>
      </c>
    </row>
    <row r="421" spans="12:13">
      <c r="L421" s="50" t="str">
        <f t="shared" si="14"/>
        <v/>
      </c>
      <c r="M421" t="str">
        <f t="shared" si="13"/>
        <v/>
      </c>
    </row>
    <row r="422" spans="12:13">
      <c r="L422" s="50" t="str">
        <f t="shared" si="14"/>
        <v/>
      </c>
      <c r="M422" t="str">
        <f t="shared" si="13"/>
        <v/>
      </c>
    </row>
    <row r="423" spans="12:13">
      <c r="L423" s="50" t="str">
        <f t="shared" si="14"/>
        <v/>
      </c>
      <c r="M423" t="str">
        <f t="shared" si="13"/>
        <v/>
      </c>
    </row>
    <row r="424" spans="12:13">
      <c r="L424" s="50" t="str">
        <f t="shared" si="14"/>
        <v/>
      </c>
      <c r="M424" t="str">
        <f t="shared" si="13"/>
        <v/>
      </c>
    </row>
    <row r="425" spans="12:13">
      <c r="L425" s="50" t="str">
        <f t="shared" si="14"/>
        <v/>
      </c>
      <c r="M425" t="str">
        <f t="shared" si="13"/>
        <v/>
      </c>
    </row>
    <row r="426" spans="12:13">
      <c r="L426" s="50" t="str">
        <f t="shared" si="14"/>
        <v/>
      </c>
      <c r="M426" t="str">
        <f t="shared" si="13"/>
        <v/>
      </c>
    </row>
    <row r="427" spans="12:13">
      <c r="L427" s="50" t="str">
        <f t="shared" si="14"/>
        <v/>
      </c>
      <c r="M427" t="str">
        <f t="shared" si="13"/>
        <v/>
      </c>
    </row>
    <row r="428" spans="12:13">
      <c r="L428" s="50" t="str">
        <f t="shared" si="14"/>
        <v/>
      </c>
      <c r="M428" t="str">
        <f t="shared" si="13"/>
        <v/>
      </c>
    </row>
    <row r="429" spans="12:13">
      <c r="L429" s="50" t="str">
        <f t="shared" si="14"/>
        <v/>
      </c>
      <c r="M429" t="str">
        <f t="shared" si="13"/>
        <v/>
      </c>
    </row>
    <row r="430" spans="12:13">
      <c r="L430" s="50" t="str">
        <f t="shared" si="14"/>
        <v/>
      </c>
      <c r="M430" t="str">
        <f t="shared" si="13"/>
        <v/>
      </c>
    </row>
    <row r="431" spans="12:13">
      <c r="L431" s="50" t="str">
        <f t="shared" si="14"/>
        <v/>
      </c>
      <c r="M431" t="str">
        <f t="shared" si="13"/>
        <v/>
      </c>
    </row>
    <row r="432" spans="12:13">
      <c r="L432" s="50" t="str">
        <f t="shared" si="14"/>
        <v/>
      </c>
      <c r="M432" t="str">
        <f t="shared" si="13"/>
        <v/>
      </c>
    </row>
    <row r="433" spans="12:13">
      <c r="L433" s="50" t="str">
        <f t="shared" si="14"/>
        <v/>
      </c>
      <c r="M433" t="str">
        <f t="shared" si="13"/>
        <v/>
      </c>
    </row>
    <row r="434" spans="12:13">
      <c r="L434" s="50" t="str">
        <f t="shared" si="14"/>
        <v/>
      </c>
      <c r="M434" t="str">
        <f t="shared" si="13"/>
        <v/>
      </c>
    </row>
    <row r="435" spans="12:13">
      <c r="L435" s="50" t="str">
        <f t="shared" si="14"/>
        <v/>
      </c>
      <c r="M435" t="str">
        <f t="shared" si="13"/>
        <v/>
      </c>
    </row>
    <row r="436" spans="12:13">
      <c r="L436" s="50" t="str">
        <f t="shared" si="14"/>
        <v/>
      </c>
      <c r="M436" t="str">
        <f t="shared" si="13"/>
        <v/>
      </c>
    </row>
    <row r="437" spans="12:13">
      <c r="L437" s="50" t="str">
        <f t="shared" si="14"/>
        <v/>
      </c>
      <c r="M437" t="str">
        <f t="shared" si="13"/>
        <v/>
      </c>
    </row>
    <row r="438" spans="12:13">
      <c r="L438" s="50" t="str">
        <f t="shared" si="14"/>
        <v/>
      </c>
      <c r="M438" t="str">
        <f t="shared" si="13"/>
        <v/>
      </c>
    </row>
    <row r="439" spans="12:13">
      <c r="L439" s="50" t="str">
        <f t="shared" si="14"/>
        <v/>
      </c>
      <c r="M439" t="str">
        <f t="shared" si="13"/>
        <v/>
      </c>
    </row>
    <row r="440" spans="12:13">
      <c r="L440" s="50" t="str">
        <f t="shared" si="14"/>
        <v/>
      </c>
      <c r="M440" t="str">
        <f t="shared" si="13"/>
        <v/>
      </c>
    </row>
    <row r="441" spans="12:13">
      <c r="L441" s="50" t="str">
        <f t="shared" si="14"/>
        <v/>
      </c>
      <c r="M441" t="str">
        <f t="shared" si="13"/>
        <v/>
      </c>
    </row>
    <row r="442" spans="12:13">
      <c r="L442" s="50" t="str">
        <f t="shared" si="14"/>
        <v/>
      </c>
      <c r="M442" t="str">
        <f t="shared" si="13"/>
        <v/>
      </c>
    </row>
    <row r="443" spans="12:13">
      <c r="L443" s="50" t="str">
        <f t="shared" si="14"/>
        <v/>
      </c>
      <c r="M443" t="str">
        <f t="shared" si="13"/>
        <v/>
      </c>
    </row>
    <row r="444" spans="12:13">
      <c r="L444" s="50" t="str">
        <f t="shared" si="14"/>
        <v/>
      </c>
      <c r="M444" t="str">
        <f t="shared" si="13"/>
        <v/>
      </c>
    </row>
    <row r="445" spans="12:13">
      <c r="L445" s="50" t="str">
        <f t="shared" si="14"/>
        <v/>
      </c>
      <c r="M445" t="str">
        <f t="shared" si="13"/>
        <v/>
      </c>
    </row>
    <row r="446" spans="12:13">
      <c r="L446" s="50" t="str">
        <f t="shared" si="14"/>
        <v/>
      </c>
      <c r="M446" t="str">
        <f t="shared" si="13"/>
        <v/>
      </c>
    </row>
    <row r="447" spans="12:13">
      <c r="L447" s="50" t="str">
        <f t="shared" si="14"/>
        <v/>
      </c>
      <c r="M447" t="str">
        <f t="shared" si="13"/>
        <v/>
      </c>
    </row>
    <row r="448" spans="12:13">
      <c r="L448" s="50" t="str">
        <f t="shared" si="14"/>
        <v/>
      </c>
      <c r="M448" t="str">
        <f t="shared" si="13"/>
        <v/>
      </c>
    </row>
    <row r="449" spans="12:13">
      <c r="L449" s="50" t="str">
        <f t="shared" si="14"/>
        <v/>
      </c>
      <c r="M449" t="str">
        <f t="shared" ref="M449:M512" si="15">IF(B449="Total general","",IF(K449="","",IF(AND(C449=$T$16,K449&gt;=$T$17),"Cumple",IF(AND(C449=$U$16,K449&gt;=$U$17),"Cumple",IF(AND(C449=$V$16,K449&gt;=$V$17),"Cumple","No Cumple")))))</f>
        <v/>
      </c>
    </row>
    <row r="450" spans="12:13">
      <c r="L450" s="50" t="str">
        <f t="shared" si="14"/>
        <v/>
      </c>
      <c r="M450" t="str">
        <f t="shared" si="15"/>
        <v/>
      </c>
    </row>
    <row r="451" spans="12:13">
      <c r="L451" s="50" t="str">
        <f t="shared" si="14"/>
        <v/>
      </c>
      <c r="M451" t="str">
        <f t="shared" si="15"/>
        <v/>
      </c>
    </row>
    <row r="452" spans="12:13">
      <c r="L452" s="50" t="str">
        <f t="shared" si="14"/>
        <v/>
      </c>
      <c r="M452" t="str">
        <f t="shared" si="15"/>
        <v/>
      </c>
    </row>
    <row r="453" spans="12:13">
      <c r="L453" s="50" t="str">
        <f t="shared" si="14"/>
        <v/>
      </c>
      <c r="M453" t="str">
        <f t="shared" si="15"/>
        <v/>
      </c>
    </row>
    <row r="454" spans="12:13">
      <c r="L454" s="50" t="str">
        <f t="shared" si="14"/>
        <v/>
      </c>
      <c r="M454" t="str">
        <f t="shared" si="15"/>
        <v/>
      </c>
    </row>
    <row r="455" spans="12:13">
      <c r="L455" s="50" t="str">
        <f t="shared" si="14"/>
        <v/>
      </c>
      <c r="M455" t="str">
        <f t="shared" si="15"/>
        <v/>
      </c>
    </row>
    <row r="456" spans="12:13">
      <c r="L456" s="50" t="str">
        <f t="shared" si="14"/>
        <v/>
      </c>
      <c r="M456" t="str">
        <f t="shared" si="15"/>
        <v/>
      </c>
    </row>
    <row r="457" spans="12:13">
      <c r="L457" s="50" t="str">
        <f t="shared" si="14"/>
        <v/>
      </c>
      <c r="M457" t="str">
        <f t="shared" si="15"/>
        <v/>
      </c>
    </row>
    <row r="458" spans="12:13">
      <c r="L458" s="50" t="str">
        <f t="shared" si="14"/>
        <v/>
      </c>
      <c r="M458" t="str">
        <f t="shared" si="15"/>
        <v/>
      </c>
    </row>
    <row r="459" spans="12:13">
      <c r="L459" s="50" t="str">
        <f t="shared" si="14"/>
        <v/>
      </c>
      <c r="M459" t="str">
        <f t="shared" si="15"/>
        <v/>
      </c>
    </row>
    <row r="460" spans="12:13">
      <c r="L460" s="50" t="str">
        <f t="shared" ref="L460:L523" si="16">IF(B460="Total general","",IF(K460="","",CONCATENATE("Q",IF(K460&gt;$U$11,1,IF((AND(K460&gt;$V$11,K460&lt;=$U$11)),2,IF(AND(K460&gt;$W$11,K460&lt;=$V$11),3,IF(K460&lt;=$W$11,4)))))))</f>
        <v/>
      </c>
      <c r="M460" t="str">
        <f t="shared" si="15"/>
        <v/>
      </c>
    </row>
    <row r="461" spans="12:13">
      <c r="L461" s="50" t="str">
        <f t="shared" si="16"/>
        <v/>
      </c>
      <c r="M461" t="str">
        <f t="shared" si="15"/>
        <v/>
      </c>
    </row>
    <row r="462" spans="12:13">
      <c r="L462" s="50" t="str">
        <f t="shared" si="16"/>
        <v/>
      </c>
      <c r="M462" t="str">
        <f t="shared" si="15"/>
        <v/>
      </c>
    </row>
    <row r="463" spans="12:13">
      <c r="L463" s="50" t="str">
        <f t="shared" si="16"/>
        <v/>
      </c>
      <c r="M463" t="str">
        <f t="shared" si="15"/>
        <v/>
      </c>
    </row>
    <row r="464" spans="12:13">
      <c r="L464" s="50" t="str">
        <f t="shared" si="16"/>
        <v/>
      </c>
      <c r="M464" t="str">
        <f t="shared" si="15"/>
        <v/>
      </c>
    </row>
    <row r="465" spans="12:13">
      <c r="L465" s="50" t="str">
        <f t="shared" si="16"/>
        <v/>
      </c>
      <c r="M465" t="str">
        <f t="shared" si="15"/>
        <v/>
      </c>
    </row>
    <row r="466" spans="12:13">
      <c r="L466" s="50" t="str">
        <f t="shared" si="16"/>
        <v/>
      </c>
      <c r="M466" t="str">
        <f t="shared" si="15"/>
        <v/>
      </c>
    </row>
    <row r="467" spans="12:13">
      <c r="L467" s="50" t="str">
        <f t="shared" si="16"/>
        <v/>
      </c>
      <c r="M467" t="str">
        <f t="shared" si="15"/>
        <v/>
      </c>
    </row>
    <row r="468" spans="12:13">
      <c r="L468" s="50" t="str">
        <f t="shared" si="16"/>
        <v/>
      </c>
      <c r="M468" t="str">
        <f t="shared" si="15"/>
        <v/>
      </c>
    </row>
    <row r="469" spans="12:13">
      <c r="L469" s="50" t="str">
        <f t="shared" si="16"/>
        <v/>
      </c>
      <c r="M469" t="str">
        <f t="shared" si="15"/>
        <v/>
      </c>
    </row>
    <row r="470" spans="12:13">
      <c r="L470" s="50" t="str">
        <f t="shared" si="16"/>
        <v/>
      </c>
      <c r="M470" t="str">
        <f t="shared" si="15"/>
        <v/>
      </c>
    </row>
    <row r="471" spans="12:13">
      <c r="L471" s="50" t="str">
        <f t="shared" si="16"/>
        <v/>
      </c>
      <c r="M471" t="str">
        <f t="shared" si="15"/>
        <v/>
      </c>
    </row>
    <row r="472" spans="12:13">
      <c r="L472" s="50" t="str">
        <f t="shared" si="16"/>
        <v/>
      </c>
      <c r="M472" t="str">
        <f t="shared" si="15"/>
        <v/>
      </c>
    </row>
    <row r="473" spans="12:13">
      <c r="L473" s="50" t="str">
        <f t="shared" si="16"/>
        <v/>
      </c>
      <c r="M473" t="str">
        <f t="shared" si="15"/>
        <v/>
      </c>
    </row>
    <row r="474" spans="12:13">
      <c r="L474" s="50" t="str">
        <f t="shared" si="16"/>
        <v/>
      </c>
      <c r="M474" t="str">
        <f t="shared" si="15"/>
        <v/>
      </c>
    </row>
    <row r="475" spans="12:13">
      <c r="L475" s="50" t="str">
        <f t="shared" si="16"/>
        <v/>
      </c>
      <c r="M475" t="str">
        <f t="shared" si="15"/>
        <v/>
      </c>
    </row>
    <row r="476" spans="12:13">
      <c r="L476" s="50" t="str">
        <f t="shared" si="16"/>
        <v/>
      </c>
      <c r="M476" t="str">
        <f t="shared" si="15"/>
        <v/>
      </c>
    </row>
    <row r="477" spans="12:13">
      <c r="L477" s="50" t="str">
        <f t="shared" si="16"/>
        <v/>
      </c>
      <c r="M477" t="str">
        <f t="shared" si="15"/>
        <v/>
      </c>
    </row>
    <row r="478" spans="12:13">
      <c r="L478" s="50" t="str">
        <f t="shared" si="16"/>
        <v/>
      </c>
      <c r="M478" t="str">
        <f t="shared" si="15"/>
        <v/>
      </c>
    </row>
    <row r="479" spans="12:13">
      <c r="L479" s="50" t="str">
        <f t="shared" si="16"/>
        <v/>
      </c>
      <c r="M479" t="str">
        <f t="shared" si="15"/>
        <v/>
      </c>
    </row>
    <row r="480" spans="12:13">
      <c r="L480" s="50" t="str">
        <f t="shared" si="16"/>
        <v/>
      </c>
      <c r="M480" t="str">
        <f t="shared" si="15"/>
        <v/>
      </c>
    </row>
    <row r="481" spans="12:13">
      <c r="L481" s="50" t="str">
        <f t="shared" si="16"/>
        <v/>
      </c>
      <c r="M481" t="str">
        <f t="shared" si="15"/>
        <v/>
      </c>
    </row>
    <row r="482" spans="12:13">
      <c r="L482" s="50" t="str">
        <f t="shared" si="16"/>
        <v/>
      </c>
      <c r="M482" t="str">
        <f t="shared" si="15"/>
        <v/>
      </c>
    </row>
    <row r="483" spans="12:13">
      <c r="L483" s="50" t="str">
        <f t="shared" si="16"/>
        <v/>
      </c>
      <c r="M483" t="str">
        <f t="shared" si="15"/>
        <v/>
      </c>
    </row>
    <row r="484" spans="12:13">
      <c r="L484" s="50" t="str">
        <f t="shared" si="16"/>
        <v/>
      </c>
      <c r="M484" t="str">
        <f t="shared" si="15"/>
        <v/>
      </c>
    </row>
    <row r="485" spans="12:13">
      <c r="L485" s="50" t="str">
        <f t="shared" si="16"/>
        <v/>
      </c>
      <c r="M485" t="str">
        <f t="shared" si="15"/>
        <v/>
      </c>
    </row>
    <row r="486" spans="12:13">
      <c r="L486" s="50" t="str">
        <f t="shared" si="16"/>
        <v/>
      </c>
      <c r="M486" t="str">
        <f t="shared" si="15"/>
        <v/>
      </c>
    </row>
    <row r="487" spans="12:13">
      <c r="L487" s="50" t="str">
        <f t="shared" si="16"/>
        <v/>
      </c>
      <c r="M487" t="str">
        <f t="shared" si="15"/>
        <v/>
      </c>
    </row>
    <row r="488" spans="12:13">
      <c r="L488" s="50" t="str">
        <f t="shared" si="16"/>
        <v/>
      </c>
      <c r="M488" t="str">
        <f t="shared" si="15"/>
        <v/>
      </c>
    </row>
    <row r="489" spans="12:13">
      <c r="L489" s="50" t="str">
        <f t="shared" si="16"/>
        <v/>
      </c>
      <c r="M489" t="str">
        <f t="shared" si="15"/>
        <v/>
      </c>
    </row>
    <row r="490" spans="12:13">
      <c r="L490" s="50" t="str">
        <f t="shared" si="16"/>
        <v/>
      </c>
      <c r="M490" t="str">
        <f t="shared" si="15"/>
        <v/>
      </c>
    </row>
    <row r="491" spans="12:13">
      <c r="L491" s="50" t="str">
        <f t="shared" si="16"/>
        <v/>
      </c>
      <c r="M491" t="str">
        <f t="shared" si="15"/>
        <v/>
      </c>
    </row>
    <row r="492" spans="12:13">
      <c r="L492" s="50" t="str">
        <f t="shared" si="16"/>
        <v/>
      </c>
      <c r="M492" t="str">
        <f t="shared" si="15"/>
        <v/>
      </c>
    </row>
    <row r="493" spans="12:13">
      <c r="L493" s="50" t="str">
        <f t="shared" si="16"/>
        <v/>
      </c>
      <c r="M493" t="str">
        <f t="shared" si="15"/>
        <v/>
      </c>
    </row>
    <row r="494" spans="12:13">
      <c r="L494" s="50" t="str">
        <f t="shared" si="16"/>
        <v/>
      </c>
      <c r="M494" t="str">
        <f t="shared" si="15"/>
        <v/>
      </c>
    </row>
    <row r="495" spans="12:13">
      <c r="L495" s="50" t="str">
        <f t="shared" si="16"/>
        <v/>
      </c>
      <c r="M495" t="str">
        <f t="shared" si="15"/>
        <v/>
      </c>
    </row>
    <row r="496" spans="12:13">
      <c r="L496" s="50" t="str">
        <f t="shared" si="16"/>
        <v/>
      </c>
      <c r="M496" t="str">
        <f t="shared" si="15"/>
        <v/>
      </c>
    </row>
    <row r="497" spans="12:13">
      <c r="L497" s="50" t="str">
        <f t="shared" si="16"/>
        <v/>
      </c>
      <c r="M497" t="str">
        <f t="shared" si="15"/>
        <v/>
      </c>
    </row>
    <row r="498" spans="12:13">
      <c r="L498" s="50" t="str">
        <f t="shared" si="16"/>
        <v/>
      </c>
      <c r="M498" t="str">
        <f t="shared" si="15"/>
        <v/>
      </c>
    </row>
    <row r="499" spans="12:13">
      <c r="L499" s="50" t="str">
        <f t="shared" si="16"/>
        <v/>
      </c>
      <c r="M499" t="str">
        <f t="shared" si="15"/>
        <v/>
      </c>
    </row>
    <row r="500" spans="12:13">
      <c r="L500" s="50" t="str">
        <f t="shared" si="16"/>
        <v/>
      </c>
      <c r="M500" t="str">
        <f t="shared" si="15"/>
        <v/>
      </c>
    </row>
    <row r="501" spans="12:13">
      <c r="L501" s="50" t="str">
        <f t="shared" si="16"/>
        <v/>
      </c>
      <c r="M501" t="str">
        <f t="shared" si="15"/>
        <v/>
      </c>
    </row>
    <row r="502" spans="12:13">
      <c r="L502" s="50" t="str">
        <f t="shared" si="16"/>
        <v/>
      </c>
      <c r="M502" t="str">
        <f t="shared" si="15"/>
        <v/>
      </c>
    </row>
    <row r="503" spans="12:13">
      <c r="L503" s="50" t="str">
        <f t="shared" si="16"/>
        <v/>
      </c>
      <c r="M503" t="str">
        <f t="shared" si="15"/>
        <v/>
      </c>
    </row>
    <row r="504" spans="12:13">
      <c r="L504" s="50" t="str">
        <f t="shared" si="16"/>
        <v/>
      </c>
      <c r="M504" t="str">
        <f t="shared" si="15"/>
        <v/>
      </c>
    </row>
    <row r="505" spans="12:13">
      <c r="L505" s="50" t="str">
        <f t="shared" si="16"/>
        <v/>
      </c>
      <c r="M505" t="str">
        <f t="shared" si="15"/>
        <v/>
      </c>
    </row>
    <row r="506" spans="12:13">
      <c r="L506" s="50" t="str">
        <f t="shared" si="16"/>
        <v/>
      </c>
      <c r="M506" t="str">
        <f t="shared" si="15"/>
        <v/>
      </c>
    </row>
    <row r="507" spans="12:13">
      <c r="L507" s="50" t="str">
        <f t="shared" si="16"/>
        <v/>
      </c>
      <c r="M507" t="str">
        <f t="shared" si="15"/>
        <v/>
      </c>
    </row>
    <row r="508" spans="12:13">
      <c r="L508" s="50" t="str">
        <f t="shared" si="16"/>
        <v/>
      </c>
      <c r="M508" t="str">
        <f t="shared" si="15"/>
        <v/>
      </c>
    </row>
    <row r="509" spans="12:13">
      <c r="L509" s="50" t="str">
        <f t="shared" si="16"/>
        <v/>
      </c>
      <c r="M509" t="str">
        <f t="shared" si="15"/>
        <v/>
      </c>
    </row>
    <row r="510" spans="12:13">
      <c r="L510" s="50" t="str">
        <f t="shared" si="16"/>
        <v/>
      </c>
      <c r="M510" t="str">
        <f t="shared" si="15"/>
        <v/>
      </c>
    </row>
    <row r="511" spans="12:13">
      <c r="L511" s="50" t="str">
        <f t="shared" si="16"/>
        <v/>
      </c>
      <c r="M511" t="str">
        <f t="shared" si="15"/>
        <v/>
      </c>
    </row>
    <row r="512" spans="12:13">
      <c r="L512" s="50" t="str">
        <f t="shared" si="16"/>
        <v/>
      </c>
      <c r="M512" t="str">
        <f t="shared" si="15"/>
        <v/>
      </c>
    </row>
    <row r="513" spans="12:13">
      <c r="L513" s="50" t="str">
        <f t="shared" si="16"/>
        <v/>
      </c>
      <c r="M513" t="str">
        <f t="shared" ref="M513:M576" si="17">IF(B513="Total general","",IF(K513="","",IF(AND(C513=$T$16,K513&gt;=$T$17),"Cumple",IF(AND(C513=$U$16,K513&gt;=$U$17),"Cumple",IF(AND(C513=$V$16,K513&gt;=$V$17),"Cumple","No Cumple")))))</f>
        <v/>
      </c>
    </row>
    <row r="514" spans="12:13">
      <c r="L514" s="50" t="str">
        <f t="shared" si="16"/>
        <v/>
      </c>
      <c r="M514" t="str">
        <f t="shared" si="17"/>
        <v/>
      </c>
    </row>
    <row r="515" spans="12:13">
      <c r="L515" s="50" t="str">
        <f t="shared" si="16"/>
        <v/>
      </c>
      <c r="M515" t="str">
        <f t="shared" si="17"/>
        <v/>
      </c>
    </row>
    <row r="516" spans="12:13">
      <c r="L516" s="50" t="str">
        <f t="shared" si="16"/>
        <v/>
      </c>
      <c r="M516" t="str">
        <f t="shared" si="17"/>
        <v/>
      </c>
    </row>
    <row r="517" spans="12:13">
      <c r="L517" s="50" t="str">
        <f t="shared" si="16"/>
        <v/>
      </c>
      <c r="M517" t="str">
        <f t="shared" si="17"/>
        <v/>
      </c>
    </row>
    <row r="518" spans="12:13">
      <c r="L518" s="50" t="str">
        <f t="shared" si="16"/>
        <v/>
      </c>
      <c r="M518" t="str">
        <f t="shared" si="17"/>
        <v/>
      </c>
    </row>
    <row r="519" spans="12:13">
      <c r="L519" s="50" t="str">
        <f t="shared" si="16"/>
        <v/>
      </c>
      <c r="M519" t="str">
        <f t="shared" si="17"/>
        <v/>
      </c>
    </row>
    <row r="520" spans="12:13">
      <c r="L520" s="50" t="str">
        <f t="shared" si="16"/>
        <v/>
      </c>
      <c r="M520" t="str">
        <f t="shared" si="17"/>
        <v/>
      </c>
    </row>
    <row r="521" spans="12:13">
      <c r="L521" s="50" t="str">
        <f t="shared" si="16"/>
        <v/>
      </c>
      <c r="M521" t="str">
        <f t="shared" si="17"/>
        <v/>
      </c>
    </row>
    <row r="522" spans="12:13">
      <c r="L522" s="50" t="str">
        <f t="shared" si="16"/>
        <v/>
      </c>
      <c r="M522" t="str">
        <f t="shared" si="17"/>
        <v/>
      </c>
    </row>
    <row r="523" spans="12:13">
      <c r="L523" s="50" t="str">
        <f t="shared" si="16"/>
        <v/>
      </c>
      <c r="M523" t="str">
        <f t="shared" si="17"/>
        <v/>
      </c>
    </row>
    <row r="524" spans="12:13">
      <c r="L524" s="50" t="str">
        <f t="shared" ref="L524:L587" si="18">IF(B524="Total general","",IF(K524="","",CONCATENATE("Q",IF(K524&gt;$U$11,1,IF((AND(K524&gt;$V$11,K524&lt;=$U$11)),2,IF(AND(K524&gt;$W$11,K524&lt;=$V$11),3,IF(K524&lt;=$W$11,4)))))))</f>
        <v/>
      </c>
      <c r="M524" t="str">
        <f t="shared" si="17"/>
        <v/>
      </c>
    </row>
    <row r="525" spans="12:13">
      <c r="L525" s="50" t="str">
        <f t="shared" si="18"/>
        <v/>
      </c>
      <c r="M525" t="str">
        <f t="shared" si="17"/>
        <v/>
      </c>
    </row>
    <row r="526" spans="12:13">
      <c r="L526" s="50" t="str">
        <f t="shared" si="18"/>
        <v/>
      </c>
      <c r="M526" t="str">
        <f t="shared" si="17"/>
        <v/>
      </c>
    </row>
    <row r="527" spans="12:13">
      <c r="L527" s="50" t="str">
        <f t="shared" si="18"/>
        <v/>
      </c>
      <c r="M527" t="str">
        <f t="shared" si="17"/>
        <v/>
      </c>
    </row>
    <row r="528" spans="12:13">
      <c r="L528" s="50" t="str">
        <f t="shared" si="18"/>
        <v/>
      </c>
      <c r="M528" t="str">
        <f t="shared" si="17"/>
        <v/>
      </c>
    </row>
    <row r="529" spans="12:13">
      <c r="L529" s="50" t="str">
        <f t="shared" si="18"/>
        <v/>
      </c>
      <c r="M529" t="str">
        <f t="shared" si="17"/>
        <v/>
      </c>
    </row>
    <row r="530" spans="12:13">
      <c r="L530" s="50" t="str">
        <f t="shared" si="18"/>
        <v/>
      </c>
      <c r="M530" t="str">
        <f t="shared" si="17"/>
        <v/>
      </c>
    </row>
    <row r="531" spans="12:13">
      <c r="L531" s="50" t="str">
        <f t="shared" si="18"/>
        <v/>
      </c>
      <c r="M531" t="str">
        <f t="shared" si="17"/>
        <v/>
      </c>
    </row>
    <row r="532" spans="12:13">
      <c r="L532" s="50" t="str">
        <f t="shared" si="18"/>
        <v/>
      </c>
      <c r="M532" t="str">
        <f t="shared" si="17"/>
        <v/>
      </c>
    </row>
    <row r="533" spans="12:13">
      <c r="L533" s="50" t="str">
        <f t="shared" si="18"/>
        <v/>
      </c>
      <c r="M533" t="str">
        <f t="shared" si="17"/>
        <v/>
      </c>
    </row>
    <row r="534" spans="12:13">
      <c r="L534" s="50" t="str">
        <f t="shared" si="18"/>
        <v/>
      </c>
      <c r="M534" t="str">
        <f t="shared" si="17"/>
        <v/>
      </c>
    </row>
    <row r="535" spans="12:13">
      <c r="L535" s="50" t="str">
        <f t="shared" si="18"/>
        <v/>
      </c>
      <c r="M535" t="str">
        <f t="shared" si="17"/>
        <v/>
      </c>
    </row>
    <row r="536" spans="12:13">
      <c r="L536" s="50" t="str">
        <f t="shared" si="18"/>
        <v/>
      </c>
      <c r="M536" t="str">
        <f t="shared" si="17"/>
        <v/>
      </c>
    </row>
    <row r="537" spans="12:13">
      <c r="L537" s="50" t="str">
        <f t="shared" si="18"/>
        <v/>
      </c>
      <c r="M537" t="str">
        <f t="shared" si="17"/>
        <v/>
      </c>
    </row>
    <row r="538" spans="12:13">
      <c r="L538" s="50" t="str">
        <f t="shared" si="18"/>
        <v/>
      </c>
      <c r="M538" t="str">
        <f t="shared" si="17"/>
        <v/>
      </c>
    </row>
    <row r="539" spans="12:13">
      <c r="L539" s="50" t="str">
        <f t="shared" si="18"/>
        <v/>
      </c>
      <c r="M539" t="str">
        <f t="shared" si="17"/>
        <v/>
      </c>
    </row>
    <row r="540" spans="12:13">
      <c r="L540" s="50" t="str">
        <f t="shared" si="18"/>
        <v/>
      </c>
      <c r="M540" t="str">
        <f t="shared" si="17"/>
        <v/>
      </c>
    </row>
    <row r="541" spans="12:13">
      <c r="L541" s="50" t="str">
        <f t="shared" si="18"/>
        <v/>
      </c>
      <c r="M541" t="str">
        <f t="shared" si="17"/>
        <v/>
      </c>
    </row>
    <row r="542" spans="12:13">
      <c r="L542" s="50" t="str">
        <f t="shared" si="18"/>
        <v/>
      </c>
      <c r="M542" t="str">
        <f t="shared" si="17"/>
        <v/>
      </c>
    </row>
    <row r="543" spans="12:13">
      <c r="L543" s="50" t="str">
        <f t="shared" si="18"/>
        <v/>
      </c>
      <c r="M543" t="str">
        <f t="shared" si="17"/>
        <v/>
      </c>
    </row>
    <row r="544" spans="12:13">
      <c r="L544" s="50" t="str">
        <f t="shared" si="18"/>
        <v/>
      </c>
      <c r="M544" t="str">
        <f t="shared" si="17"/>
        <v/>
      </c>
    </row>
    <row r="545" spans="12:13">
      <c r="L545" s="50" t="str">
        <f t="shared" si="18"/>
        <v/>
      </c>
      <c r="M545" t="str">
        <f t="shared" si="17"/>
        <v/>
      </c>
    </row>
    <row r="546" spans="12:13">
      <c r="L546" s="50" t="str">
        <f t="shared" si="18"/>
        <v/>
      </c>
      <c r="M546" t="str">
        <f t="shared" si="17"/>
        <v/>
      </c>
    </row>
    <row r="547" spans="12:13">
      <c r="L547" s="50" t="str">
        <f t="shared" si="18"/>
        <v/>
      </c>
      <c r="M547" t="str">
        <f t="shared" si="17"/>
        <v/>
      </c>
    </row>
    <row r="548" spans="12:13">
      <c r="L548" s="50" t="str">
        <f t="shared" si="18"/>
        <v/>
      </c>
      <c r="M548" t="str">
        <f t="shared" si="17"/>
        <v/>
      </c>
    </row>
    <row r="549" spans="12:13">
      <c r="L549" s="50" t="str">
        <f t="shared" si="18"/>
        <v/>
      </c>
      <c r="M549" t="str">
        <f t="shared" si="17"/>
        <v/>
      </c>
    </row>
    <row r="550" spans="12:13">
      <c r="L550" s="50" t="str">
        <f t="shared" si="18"/>
        <v/>
      </c>
      <c r="M550" t="str">
        <f t="shared" si="17"/>
        <v/>
      </c>
    </row>
    <row r="551" spans="12:13">
      <c r="L551" s="50" t="str">
        <f t="shared" si="18"/>
        <v/>
      </c>
      <c r="M551" t="str">
        <f t="shared" si="17"/>
        <v/>
      </c>
    </row>
    <row r="552" spans="12:13">
      <c r="L552" s="50" t="str">
        <f t="shared" si="18"/>
        <v/>
      </c>
      <c r="M552" t="str">
        <f t="shared" si="17"/>
        <v/>
      </c>
    </row>
    <row r="553" spans="12:13">
      <c r="L553" s="50" t="str">
        <f t="shared" si="18"/>
        <v/>
      </c>
      <c r="M553" t="str">
        <f t="shared" si="17"/>
        <v/>
      </c>
    </row>
    <row r="554" spans="12:13">
      <c r="L554" s="50" t="str">
        <f t="shared" si="18"/>
        <v/>
      </c>
      <c r="M554" t="str">
        <f t="shared" si="17"/>
        <v/>
      </c>
    </row>
    <row r="555" spans="12:13">
      <c r="L555" s="50" t="str">
        <f t="shared" si="18"/>
        <v/>
      </c>
      <c r="M555" t="str">
        <f t="shared" si="17"/>
        <v/>
      </c>
    </row>
    <row r="556" spans="12:13">
      <c r="L556" s="50" t="str">
        <f t="shared" si="18"/>
        <v/>
      </c>
      <c r="M556" t="str">
        <f t="shared" si="17"/>
        <v/>
      </c>
    </row>
    <row r="557" spans="12:13">
      <c r="L557" s="50" t="str">
        <f t="shared" si="18"/>
        <v/>
      </c>
      <c r="M557" t="str">
        <f t="shared" si="17"/>
        <v/>
      </c>
    </row>
    <row r="558" spans="12:13">
      <c r="L558" s="50" t="str">
        <f t="shared" si="18"/>
        <v/>
      </c>
      <c r="M558" t="str">
        <f t="shared" si="17"/>
        <v/>
      </c>
    </row>
    <row r="559" spans="12:13">
      <c r="L559" s="50" t="str">
        <f t="shared" si="18"/>
        <v/>
      </c>
      <c r="M559" t="str">
        <f t="shared" si="17"/>
        <v/>
      </c>
    </row>
    <row r="560" spans="12:13">
      <c r="L560" s="50" t="str">
        <f t="shared" si="18"/>
        <v/>
      </c>
      <c r="M560" t="str">
        <f t="shared" si="17"/>
        <v/>
      </c>
    </row>
    <row r="561" spans="12:13">
      <c r="L561" s="50" t="str">
        <f t="shared" si="18"/>
        <v/>
      </c>
      <c r="M561" t="str">
        <f t="shared" si="17"/>
        <v/>
      </c>
    </row>
    <row r="562" spans="12:13">
      <c r="L562" s="50" t="str">
        <f t="shared" si="18"/>
        <v/>
      </c>
      <c r="M562" t="str">
        <f t="shared" si="17"/>
        <v/>
      </c>
    </row>
    <row r="563" spans="12:13">
      <c r="L563" s="50" t="str">
        <f t="shared" si="18"/>
        <v/>
      </c>
      <c r="M563" t="str">
        <f t="shared" si="17"/>
        <v/>
      </c>
    </row>
    <row r="564" spans="12:13">
      <c r="L564" s="50" t="str">
        <f t="shared" si="18"/>
        <v/>
      </c>
      <c r="M564" t="str">
        <f t="shared" si="17"/>
        <v/>
      </c>
    </row>
    <row r="565" spans="12:13">
      <c r="L565" s="50" t="str">
        <f t="shared" si="18"/>
        <v/>
      </c>
      <c r="M565" t="str">
        <f t="shared" si="17"/>
        <v/>
      </c>
    </row>
    <row r="566" spans="12:13">
      <c r="L566" s="50" t="str">
        <f t="shared" si="18"/>
        <v/>
      </c>
      <c r="M566" t="str">
        <f t="shared" si="17"/>
        <v/>
      </c>
    </row>
    <row r="567" spans="12:13">
      <c r="L567" s="50" t="str">
        <f t="shared" si="18"/>
        <v/>
      </c>
      <c r="M567" t="str">
        <f t="shared" si="17"/>
        <v/>
      </c>
    </row>
    <row r="568" spans="12:13">
      <c r="L568" s="50" t="str">
        <f t="shared" si="18"/>
        <v/>
      </c>
      <c r="M568" t="str">
        <f t="shared" si="17"/>
        <v/>
      </c>
    </row>
    <row r="569" spans="12:13">
      <c r="L569" s="50" t="str">
        <f t="shared" si="18"/>
        <v/>
      </c>
      <c r="M569" t="str">
        <f t="shared" si="17"/>
        <v/>
      </c>
    </row>
    <row r="570" spans="12:13">
      <c r="L570" s="50" t="str">
        <f t="shared" si="18"/>
        <v/>
      </c>
      <c r="M570" t="str">
        <f t="shared" si="17"/>
        <v/>
      </c>
    </row>
    <row r="571" spans="12:13">
      <c r="L571" s="50" t="str">
        <f t="shared" si="18"/>
        <v/>
      </c>
      <c r="M571" t="str">
        <f t="shared" si="17"/>
        <v/>
      </c>
    </row>
    <row r="572" spans="12:13">
      <c r="L572" s="50" t="str">
        <f t="shared" si="18"/>
        <v/>
      </c>
      <c r="M572" t="str">
        <f t="shared" si="17"/>
        <v/>
      </c>
    </row>
    <row r="573" spans="12:13">
      <c r="L573" s="50" t="str">
        <f t="shared" si="18"/>
        <v/>
      </c>
      <c r="M573" t="str">
        <f t="shared" si="17"/>
        <v/>
      </c>
    </row>
    <row r="574" spans="12:13">
      <c r="L574" s="50" t="str">
        <f t="shared" si="18"/>
        <v/>
      </c>
      <c r="M574" t="str">
        <f t="shared" si="17"/>
        <v/>
      </c>
    </row>
    <row r="575" spans="12:13">
      <c r="L575" s="50" t="str">
        <f t="shared" si="18"/>
        <v/>
      </c>
      <c r="M575" t="str">
        <f t="shared" si="17"/>
        <v/>
      </c>
    </row>
    <row r="576" spans="12:13">
      <c r="L576" s="50" t="str">
        <f t="shared" si="18"/>
        <v/>
      </c>
      <c r="M576" t="str">
        <f t="shared" si="17"/>
        <v/>
      </c>
    </row>
    <row r="577" spans="12:13">
      <c r="L577" s="50" t="str">
        <f t="shared" si="18"/>
        <v/>
      </c>
      <c r="M577" t="str">
        <f t="shared" ref="M577:M640" si="19">IF(B577="Total general","",IF(K577="","",IF(AND(C577=$T$16,K577&gt;=$T$17),"Cumple",IF(AND(C577=$U$16,K577&gt;=$U$17),"Cumple",IF(AND(C577=$V$16,K577&gt;=$V$17),"Cumple","No Cumple")))))</f>
        <v/>
      </c>
    </row>
    <row r="578" spans="12:13">
      <c r="L578" s="50" t="str">
        <f t="shared" si="18"/>
        <v/>
      </c>
      <c r="M578" t="str">
        <f t="shared" si="19"/>
        <v/>
      </c>
    </row>
    <row r="579" spans="12:13">
      <c r="L579" s="50" t="str">
        <f t="shared" si="18"/>
        <v/>
      </c>
      <c r="M579" t="str">
        <f t="shared" si="19"/>
        <v/>
      </c>
    </row>
    <row r="580" spans="12:13">
      <c r="L580" s="50" t="str">
        <f t="shared" si="18"/>
        <v/>
      </c>
      <c r="M580" t="str">
        <f t="shared" si="19"/>
        <v/>
      </c>
    </row>
    <row r="581" spans="12:13">
      <c r="L581" s="50" t="str">
        <f t="shared" si="18"/>
        <v/>
      </c>
      <c r="M581" t="str">
        <f t="shared" si="19"/>
        <v/>
      </c>
    </row>
    <row r="582" spans="12:13">
      <c r="L582" s="50" t="str">
        <f t="shared" si="18"/>
        <v/>
      </c>
      <c r="M582" t="str">
        <f t="shared" si="19"/>
        <v/>
      </c>
    </row>
    <row r="583" spans="12:13">
      <c r="L583" s="50" t="str">
        <f t="shared" si="18"/>
        <v/>
      </c>
      <c r="M583" t="str">
        <f t="shared" si="19"/>
        <v/>
      </c>
    </row>
    <row r="584" spans="12:13">
      <c r="L584" s="50" t="str">
        <f t="shared" si="18"/>
        <v/>
      </c>
      <c r="M584" t="str">
        <f t="shared" si="19"/>
        <v/>
      </c>
    </row>
    <row r="585" spans="12:13">
      <c r="L585" s="50" t="str">
        <f t="shared" si="18"/>
        <v/>
      </c>
      <c r="M585" t="str">
        <f t="shared" si="19"/>
        <v/>
      </c>
    </row>
    <row r="586" spans="12:13">
      <c r="L586" s="50" t="str">
        <f t="shared" si="18"/>
        <v/>
      </c>
      <c r="M586" t="str">
        <f t="shared" si="19"/>
        <v/>
      </c>
    </row>
    <row r="587" spans="12:13">
      <c r="L587" s="50" t="str">
        <f t="shared" si="18"/>
        <v/>
      </c>
      <c r="M587" t="str">
        <f t="shared" si="19"/>
        <v/>
      </c>
    </row>
    <row r="588" spans="12:13">
      <c r="L588" s="50" t="str">
        <f t="shared" ref="L588:L651" si="20">IF(B588="Total general","",IF(K588="","",CONCATENATE("Q",IF(K588&gt;$U$11,1,IF((AND(K588&gt;$V$11,K588&lt;=$U$11)),2,IF(AND(K588&gt;$W$11,K588&lt;=$V$11),3,IF(K588&lt;=$W$11,4)))))))</f>
        <v/>
      </c>
      <c r="M588" t="str">
        <f t="shared" si="19"/>
        <v/>
      </c>
    </row>
    <row r="589" spans="12:13">
      <c r="L589" s="50" t="str">
        <f t="shared" si="20"/>
        <v/>
      </c>
      <c r="M589" t="str">
        <f t="shared" si="19"/>
        <v/>
      </c>
    </row>
    <row r="590" spans="12:13">
      <c r="L590" s="50" t="str">
        <f t="shared" si="20"/>
        <v/>
      </c>
      <c r="M590" t="str">
        <f t="shared" si="19"/>
        <v/>
      </c>
    </row>
    <row r="591" spans="12:13">
      <c r="L591" s="50" t="str">
        <f t="shared" si="20"/>
        <v/>
      </c>
      <c r="M591" t="str">
        <f t="shared" si="19"/>
        <v/>
      </c>
    </row>
    <row r="592" spans="12:13">
      <c r="L592" s="50" t="str">
        <f t="shared" si="20"/>
        <v/>
      </c>
      <c r="M592" t="str">
        <f t="shared" si="19"/>
        <v/>
      </c>
    </row>
    <row r="593" spans="12:13">
      <c r="L593" s="50" t="str">
        <f t="shared" si="20"/>
        <v/>
      </c>
      <c r="M593" t="str">
        <f t="shared" si="19"/>
        <v/>
      </c>
    </row>
    <row r="594" spans="12:13">
      <c r="L594" s="50" t="str">
        <f t="shared" si="20"/>
        <v/>
      </c>
      <c r="M594" t="str">
        <f t="shared" si="19"/>
        <v/>
      </c>
    </row>
    <row r="595" spans="12:13">
      <c r="L595" s="50" t="str">
        <f t="shared" si="20"/>
        <v/>
      </c>
      <c r="M595" t="str">
        <f t="shared" si="19"/>
        <v/>
      </c>
    </row>
    <row r="596" spans="12:13">
      <c r="L596" s="50" t="str">
        <f t="shared" si="20"/>
        <v/>
      </c>
      <c r="M596" t="str">
        <f t="shared" si="19"/>
        <v/>
      </c>
    </row>
    <row r="597" spans="12:13">
      <c r="L597" s="50" t="str">
        <f t="shared" si="20"/>
        <v/>
      </c>
      <c r="M597" t="str">
        <f t="shared" si="19"/>
        <v/>
      </c>
    </row>
    <row r="598" spans="12:13">
      <c r="L598" s="50" t="str">
        <f t="shared" si="20"/>
        <v/>
      </c>
      <c r="M598" t="str">
        <f t="shared" si="19"/>
        <v/>
      </c>
    </row>
    <row r="599" spans="12:13">
      <c r="L599" s="50" t="str">
        <f t="shared" si="20"/>
        <v/>
      </c>
      <c r="M599" t="str">
        <f t="shared" si="19"/>
        <v/>
      </c>
    </row>
    <row r="600" spans="12:13">
      <c r="L600" s="50" t="str">
        <f t="shared" si="20"/>
        <v/>
      </c>
      <c r="M600" t="str">
        <f t="shared" si="19"/>
        <v/>
      </c>
    </row>
    <row r="601" spans="12:13">
      <c r="L601" s="50" t="str">
        <f t="shared" si="20"/>
        <v/>
      </c>
      <c r="M601" t="str">
        <f t="shared" si="19"/>
        <v/>
      </c>
    </row>
    <row r="602" spans="12:13">
      <c r="L602" s="50" t="str">
        <f t="shared" si="20"/>
        <v/>
      </c>
      <c r="M602" t="str">
        <f t="shared" si="19"/>
        <v/>
      </c>
    </row>
    <row r="603" spans="12:13">
      <c r="L603" s="50" t="str">
        <f t="shared" si="20"/>
        <v/>
      </c>
      <c r="M603" t="str">
        <f t="shared" si="19"/>
        <v/>
      </c>
    </row>
    <row r="604" spans="12:13">
      <c r="L604" s="50" t="str">
        <f t="shared" si="20"/>
        <v/>
      </c>
      <c r="M604" t="str">
        <f t="shared" si="19"/>
        <v/>
      </c>
    </row>
    <row r="605" spans="12:13">
      <c r="L605" s="50" t="str">
        <f t="shared" si="20"/>
        <v/>
      </c>
      <c r="M605" t="str">
        <f t="shared" si="19"/>
        <v/>
      </c>
    </row>
    <row r="606" spans="12:13">
      <c r="L606" s="50" t="str">
        <f t="shared" si="20"/>
        <v/>
      </c>
      <c r="M606" t="str">
        <f t="shared" si="19"/>
        <v/>
      </c>
    </row>
    <row r="607" spans="12:13">
      <c r="L607" s="50" t="str">
        <f t="shared" si="20"/>
        <v/>
      </c>
      <c r="M607" t="str">
        <f t="shared" si="19"/>
        <v/>
      </c>
    </row>
    <row r="608" spans="12:13">
      <c r="L608" s="50" t="str">
        <f t="shared" si="20"/>
        <v/>
      </c>
      <c r="M608" t="str">
        <f t="shared" si="19"/>
        <v/>
      </c>
    </row>
    <row r="609" spans="12:13">
      <c r="L609" s="50" t="str">
        <f t="shared" si="20"/>
        <v/>
      </c>
      <c r="M609" t="str">
        <f t="shared" si="19"/>
        <v/>
      </c>
    </row>
    <row r="610" spans="12:13">
      <c r="L610" s="50" t="str">
        <f t="shared" si="20"/>
        <v/>
      </c>
      <c r="M610" t="str">
        <f t="shared" si="19"/>
        <v/>
      </c>
    </row>
    <row r="611" spans="12:13">
      <c r="L611" s="50" t="str">
        <f t="shared" si="20"/>
        <v/>
      </c>
      <c r="M611" t="str">
        <f t="shared" si="19"/>
        <v/>
      </c>
    </row>
    <row r="612" spans="12:13">
      <c r="L612" s="50" t="str">
        <f t="shared" si="20"/>
        <v/>
      </c>
      <c r="M612" t="str">
        <f t="shared" si="19"/>
        <v/>
      </c>
    </row>
    <row r="613" spans="12:13">
      <c r="L613" s="50" t="str">
        <f t="shared" si="20"/>
        <v/>
      </c>
      <c r="M613" t="str">
        <f t="shared" si="19"/>
        <v/>
      </c>
    </row>
    <row r="614" spans="12:13">
      <c r="L614" s="50" t="str">
        <f t="shared" si="20"/>
        <v/>
      </c>
      <c r="M614" t="str">
        <f t="shared" si="19"/>
        <v/>
      </c>
    </row>
    <row r="615" spans="12:13">
      <c r="L615" s="50" t="str">
        <f t="shared" si="20"/>
        <v/>
      </c>
      <c r="M615" t="str">
        <f t="shared" si="19"/>
        <v/>
      </c>
    </row>
    <row r="616" spans="12:13">
      <c r="L616" s="50" t="str">
        <f t="shared" si="20"/>
        <v/>
      </c>
      <c r="M616" t="str">
        <f t="shared" si="19"/>
        <v/>
      </c>
    </row>
    <row r="617" spans="12:13">
      <c r="L617" s="50" t="str">
        <f t="shared" si="20"/>
        <v/>
      </c>
      <c r="M617" t="str">
        <f t="shared" si="19"/>
        <v/>
      </c>
    </row>
    <row r="618" spans="12:13">
      <c r="L618" s="50" t="str">
        <f t="shared" si="20"/>
        <v/>
      </c>
      <c r="M618" t="str">
        <f t="shared" si="19"/>
        <v/>
      </c>
    </row>
    <row r="619" spans="12:13">
      <c r="L619" s="50" t="str">
        <f t="shared" si="20"/>
        <v/>
      </c>
      <c r="M619" t="str">
        <f t="shared" si="19"/>
        <v/>
      </c>
    </row>
    <row r="620" spans="12:13">
      <c r="L620" s="50" t="str">
        <f t="shared" si="20"/>
        <v/>
      </c>
      <c r="M620" t="str">
        <f t="shared" si="19"/>
        <v/>
      </c>
    </row>
    <row r="621" spans="12:13">
      <c r="L621" s="50" t="str">
        <f t="shared" si="20"/>
        <v/>
      </c>
      <c r="M621" t="str">
        <f t="shared" si="19"/>
        <v/>
      </c>
    </row>
    <row r="622" spans="12:13">
      <c r="L622" s="50" t="str">
        <f t="shared" si="20"/>
        <v/>
      </c>
      <c r="M622" t="str">
        <f t="shared" si="19"/>
        <v/>
      </c>
    </row>
    <row r="623" spans="12:13">
      <c r="L623" s="50" t="str">
        <f t="shared" si="20"/>
        <v/>
      </c>
      <c r="M623" t="str">
        <f t="shared" si="19"/>
        <v/>
      </c>
    </row>
    <row r="624" spans="12:13">
      <c r="L624" s="50" t="str">
        <f t="shared" si="20"/>
        <v/>
      </c>
      <c r="M624" t="str">
        <f t="shared" si="19"/>
        <v/>
      </c>
    </row>
    <row r="625" spans="12:13">
      <c r="L625" s="50" t="str">
        <f t="shared" si="20"/>
        <v/>
      </c>
      <c r="M625" t="str">
        <f t="shared" si="19"/>
        <v/>
      </c>
    </row>
    <row r="626" spans="12:13">
      <c r="L626" s="50" t="str">
        <f t="shared" si="20"/>
        <v/>
      </c>
      <c r="M626" t="str">
        <f t="shared" si="19"/>
        <v/>
      </c>
    </row>
    <row r="627" spans="12:13">
      <c r="L627" s="50" t="str">
        <f t="shared" si="20"/>
        <v/>
      </c>
      <c r="M627" t="str">
        <f t="shared" si="19"/>
        <v/>
      </c>
    </row>
    <row r="628" spans="12:13">
      <c r="L628" s="50" t="str">
        <f t="shared" si="20"/>
        <v/>
      </c>
      <c r="M628" t="str">
        <f t="shared" si="19"/>
        <v/>
      </c>
    </row>
    <row r="629" spans="12:13">
      <c r="L629" s="50" t="str">
        <f t="shared" si="20"/>
        <v/>
      </c>
      <c r="M629" t="str">
        <f t="shared" si="19"/>
        <v/>
      </c>
    </row>
    <row r="630" spans="12:13">
      <c r="L630" s="50" t="str">
        <f t="shared" si="20"/>
        <v/>
      </c>
      <c r="M630" t="str">
        <f t="shared" si="19"/>
        <v/>
      </c>
    </row>
    <row r="631" spans="12:13">
      <c r="L631" s="50" t="str">
        <f t="shared" si="20"/>
        <v/>
      </c>
      <c r="M631" t="str">
        <f t="shared" si="19"/>
        <v/>
      </c>
    </row>
    <row r="632" spans="12:13">
      <c r="L632" s="50" t="str">
        <f t="shared" si="20"/>
        <v/>
      </c>
      <c r="M632" t="str">
        <f t="shared" si="19"/>
        <v/>
      </c>
    </row>
    <row r="633" spans="12:13">
      <c r="L633" s="50" t="str">
        <f t="shared" si="20"/>
        <v/>
      </c>
      <c r="M633" t="str">
        <f t="shared" si="19"/>
        <v/>
      </c>
    </row>
    <row r="634" spans="12:13">
      <c r="L634" s="50" t="str">
        <f t="shared" si="20"/>
        <v/>
      </c>
      <c r="M634" t="str">
        <f t="shared" si="19"/>
        <v/>
      </c>
    </row>
    <row r="635" spans="12:13">
      <c r="L635" s="50" t="str">
        <f t="shared" si="20"/>
        <v/>
      </c>
      <c r="M635" t="str">
        <f t="shared" si="19"/>
        <v/>
      </c>
    </row>
    <row r="636" spans="12:13">
      <c r="L636" s="50" t="str">
        <f t="shared" si="20"/>
        <v/>
      </c>
      <c r="M636" t="str">
        <f t="shared" si="19"/>
        <v/>
      </c>
    </row>
    <row r="637" spans="12:13">
      <c r="L637" s="50" t="str">
        <f t="shared" si="20"/>
        <v/>
      </c>
      <c r="M637" t="str">
        <f t="shared" si="19"/>
        <v/>
      </c>
    </row>
    <row r="638" spans="12:13">
      <c r="L638" s="50" t="str">
        <f t="shared" si="20"/>
        <v/>
      </c>
      <c r="M638" t="str">
        <f t="shared" si="19"/>
        <v/>
      </c>
    </row>
    <row r="639" spans="12:13">
      <c r="L639" s="50" t="str">
        <f t="shared" si="20"/>
        <v/>
      </c>
      <c r="M639" t="str">
        <f t="shared" si="19"/>
        <v/>
      </c>
    </row>
    <row r="640" spans="12:13">
      <c r="L640" s="50" t="str">
        <f t="shared" si="20"/>
        <v/>
      </c>
      <c r="M640" t="str">
        <f t="shared" si="19"/>
        <v/>
      </c>
    </row>
    <row r="641" spans="12:13">
      <c r="L641" s="50" t="str">
        <f t="shared" si="20"/>
        <v/>
      </c>
      <c r="M641" t="str">
        <f t="shared" ref="M641:M704" si="21">IF(B641="Total general","",IF(K641="","",IF(AND(C641=$T$16,K641&gt;=$T$17),"Cumple",IF(AND(C641=$U$16,K641&gt;=$U$17),"Cumple",IF(AND(C641=$V$16,K641&gt;=$V$17),"Cumple","No Cumple")))))</f>
        <v/>
      </c>
    </row>
    <row r="642" spans="12:13">
      <c r="L642" s="50" t="str">
        <f t="shared" si="20"/>
        <v/>
      </c>
      <c r="M642" t="str">
        <f t="shared" si="21"/>
        <v/>
      </c>
    </row>
    <row r="643" spans="12:13">
      <c r="L643" s="50" t="str">
        <f t="shared" si="20"/>
        <v/>
      </c>
      <c r="M643" t="str">
        <f t="shared" si="21"/>
        <v/>
      </c>
    </row>
    <row r="644" spans="12:13">
      <c r="L644" s="50" t="str">
        <f t="shared" si="20"/>
        <v/>
      </c>
      <c r="M644" t="str">
        <f t="shared" si="21"/>
        <v/>
      </c>
    </row>
    <row r="645" spans="12:13">
      <c r="L645" s="50" t="str">
        <f t="shared" si="20"/>
        <v/>
      </c>
      <c r="M645" t="str">
        <f t="shared" si="21"/>
        <v/>
      </c>
    </row>
    <row r="646" spans="12:13">
      <c r="L646" s="50" t="str">
        <f t="shared" si="20"/>
        <v/>
      </c>
      <c r="M646" t="str">
        <f t="shared" si="21"/>
        <v/>
      </c>
    </row>
    <row r="647" spans="12:13">
      <c r="L647" s="50" t="str">
        <f t="shared" si="20"/>
        <v/>
      </c>
      <c r="M647" t="str">
        <f t="shared" si="21"/>
        <v/>
      </c>
    </row>
    <row r="648" spans="12:13">
      <c r="L648" s="50" t="str">
        <f t="shared" si="20"/>
        <v/>
      </c>
      <c r="M648" t="str">
        <f t="shared" si="21"/>
        <v/>
      </c>
    </row>
    <row r="649" spans="12:13">
      <c r="L649" s="50" t="str">
        <f t="shared" si="20"/>
        <v/>
      </c>
      <c r="M649" t="str">
        <f t="shared" si="21"/>
        <v/>
      </c>
    </row>
    <row r="650" spans="12:13">
      <c r="L650" s="50" t="str">
        <f t="shared" si="20"/>
        <v/>
      </c>
      <c r="M650" t="str">
        <f t="shared" si="21"/>
        <v/>
      </c>
    </row>
    <row r="651" spans="12:13">
      <c r="L651" s="50" t="str">
        <f t="shared" si="20"/>
        <v/>
      </c>
      <c r="M651" t="str">
        <f t="shared" si="21"/>
        <v/>
      </c>
    </row>
    <row r="652" spans="12:13">
      <c r="L652" s="50" t="str">
        <f t="shared" ref="L652:L715" si="22">IF(B652="Total general","",IF(K652="","",CONCATENATE("Q",IF(K652&gt;$U$11,1,IF((AND(K652&gt;$V$11,K652&lt;=$U$11)),2,IF(AND(K652&gt;$W$11,K652&lt;=$V$11),3,IF(K652&lt;=$W$11,4)))))))</f>
        <v/>
      </c>
      <c r="M652" t="str">
        <f t="shared" si="21"/>
        <v/>
      </c>
    </row>
    <row r="653" spans="12:13">
      <c r="L653" s="50" t="str">
        <f t="shared" si="22"/>
        <v/>
      </c>
      <c r="M653" t="str">
        <f t="shared" si="21"/>
        <v/>
      </c>
    </row>
    <row r="654" spans="12:13">
      <c r="L654" s="50" t="str">
        <f t="shared" si="22"/>
        <v/>
      </c>
      <c r="M654" t="str">
        <f t="shared" si="21"/>
        <v/>
      </c>
    </row>
    <row r="655" spans="12:13">
      <c r="L655" s="50" t="str">
        <f t="shared" si="22"/>
        <v/>
      </c>
      <c r="M655" t="str">
        <f t="shared" si="21"/>
        <v/>
      </c>
    </row>
    <row r="656" spans="12:13">
      <c r="L656" s="50" t="str">
        <f t="shared" si="22"/>
        <v/>
      </c>
      <c r="M656" t="str">
        <f t="shared" si="21"/>
        <v/>
      </c>
    </row>
    <row r="657" spans="12:13">
      <c r="L657" s="50" t="str">
        <f t="shared" si="22"/>
        <v/>
      </c>
      <c r="M657" t="str">
        <f t="shared" si="21"/>
        <v/>
      </c>
    </row>
    <row r="658" spans="12:13">
      <c r="L658" s="50" t="str">
        <f t="shared" si="22"/>
        <v/>
      </c>
      <c r="M658" t="str">
        <f t="shared" si="21"/>
        <v/>
      </c>
    </row>
    <row r="659" spans="12:13">
      <c r="L659" s="50" t="str">
        <f t="shared" si="22"/>
        <v/>
      </c>
      <c r="M659" t="str">
        <f t="shared" si="21"/>
        <v/>
      </c>
    </row>
    <row r="660" spans="12:13">
      <c r="L660" s="50" t="str">
        <f t="shared" si="22"/>
        <v/>
      </c>
      <c r="M660" t="str">
        <f t="shared" si="21"/>
        <v/>
      </c>
    </row>
    <row r="661" spans="12:13">
      <c r="L661" s="50" t="str">
        <f t="shared" si="22"/>
        <v/>
      </c>
      <c r="M661" t="str">
        <f t="shared" si="21"/>
        <v/>
      </c>
    </row>
    <row r="662" spans="12:13">
      <c r="L662" s="50" t="str">
        <f t="shared" si="22"/>
        <v/>
      </c>
      <c r="M662" t="str">
        <f t="shared" si="21"/>
        <v/>
      </c>
    </row>
    <row r="663" spans="12:13">
      <c r="L663" s="50" t="str">
        <f t="shared" si="22"/>
        <v/>
      </c>
      <c r="M663" t="str">
        <f t="shared" si="21"/>
        <v/>
      </c>
    </row>
    <row r="664" spans="12:13">
      <c r="L664" s="50" t="str">
        <f t="shared" si="22"/>
        <v/>
      </c>
      <c r="M664" t="str">
        <f t="shared" si="21"/>
        <v/>
      </c>
    </row>
    <row r="665" spans="12:13">
      <c r="L665" s="50" t="str">
        <f t="shared" si="22"/>
        <v/>
      </c>
      <c r="M665" t="str">
        <f t="shared" si="21"/>
        <v/>
      </c>
    </row>
    <row r="666" spans="12:13">
      <c r="L666" s="50" t="str">
        <f t="shared" si="22"/>
        <v/>
      </c>
      <c r="M666" t="str">
        <f t="shared" si="21"/>
        <v/>
      </c>
    </row>
    <row r="667" spans="12:13">
      <c r="L667" s="50" t="str">
        <f t="shared" si="22"/>
        <v/>
      </c>
      <c r="M667" t="str">
        <f t="shared" si="21"/>
        <v/>
      </c>
    </row>
    <row r="668" spans="12:13">
      <c r="L668" s="50" t="str">
        <f t="shared" si="22"/>
        <v/>
      </c>
      <c r="M668" t="str">
        <f t="shared" si="21"/>
        <v/>
      </c>
    </row>
    <row r="669" spans="12:13">
      <c r="L669" s="50" t="str">
        <f t="shared" si="22"/>
        <v/>
      </c>
      <c r="M669" t="str">
        <f t="shared" si="21"/>
        <v/>
      </c>
    </row>
    <row r="670" spans="12:13">
      <c r="L670" s="50" t="str">
        <f t="shared" si="22"/>
        <v/>
      </c>
      <c r="M670" t="str">
        <f t="shared" si="21"/>
        <v/>
      </c>
    </row>
    <row r="671" spans="12:13">
      <c r="L671" s="50" t="str">
        <f t="shared" si="22"/>
        <v/>
      </c>
      <c r="M671" t="str">
        <f t="shared" si="21"/>
        <v/>
      </c>
    </row>
    <row r="672" spans="12:13">
      <c r="L672" s="50" t="str">
        <f t="shared" si="22"/>
        <v/>
      </c>
      <c r="M672" t="str">
        <f t="shared" si="21"/>
        <v/>
      </c>
    </row>
    <row r="673" spans="12:13">
      <c r="L673" s="50" t="str">
        <f t="shared" si="22"/>
        <v/>
      </c>
      <c r="M673" t="str">
        <f t="shared" si="21"/>
        <v/>
      </c>
    </row>
    <row r="674" spans="12:13">
      <c r="L674" s="50" t="str">
        <f t="shared" si="22"/>
        <v/>
      </c>
      <c r="M674" t="str">
        <f t="shared" si="21"/>
        <v/>
      </c>
    </row>
    <row r="675" spans="12:13">
      <c r="L675" s="50" t="str">
        <f t="shared" si="22"/>
        <v/>
      </c>
      <c r="M675" t="str">
        <f t="shared" si="21"/>
        <v/>
      </c>
    </row>
    <row r="676" spans="12:13">
      <c r="L676" s="50" t="str">
        <f t="shared" si="22"/>
        <v/>
      </c>
      <c r="M676" t="str">
        <f t="shared" si="21"/>
        <v/>
      </c>
    </row>
    <row r="677" spans="12:13">
      <c r="L677" s="50" t="str">
        <f t="shared" si="22"/>
        <v/>
      </c>
      <c r="M677" t="str">
        <f t="shared" si="21"/>
        <v/>
      </c>
    </row>
    <row r="678" spans="12:13">
      <c r="L678" s="50" t="str">
        <f t="shared" si="22"/>
        <v/>
      </c>
      <c r="M678" t="str">
        <f t="shared" si="21"/>
        <v/>
      </c>
    </row>
    <row r="679" spans="12:13">
      <c r="L679" s="50" t="str">
        <f t="shared" si="22"/>
        <v/>
      </c>
      <c r="M679" t="str">
        <f t="shared" si="21"/>
        <v/>
      </c>
    </row>
    <row r="680" spans="12:13">
      <c r="L680" s="50" t="str">
        <f t="shared" si="22"/>
        <v/>
      </c>
      <c r="M680" t="str">
        <f t="shared" si="21"/>
        <v/>
      </c>
    </row>
    <row r="681" spans="12:13">
      <c r="L681" s="50" t="str">
        <f t="shared" si="22"/>
        <v/>
      </c>
      <c r="M681" t="str">
        <f t="shared" si="21"/>
        <v/>
      </c>
    </row>
    <row r="682" spans="12:13">
      <c r="L682" s="50" t="str">
        <f t="shared" si="22"/>
        <v/>
      </c>
      <c r="M682" t="str">
        <f t="shared" si="21"/>
        <v/>
      </c>
    </row>
    <row r="683" spans="12:13">
      <c r="L683" s="50" t="str">
        <f t="shared" si="22"/>
        <v/>
      </c>
      <c r="M683" t="str">
        <f t="shared" si="21"/>
        <v/>
      </c>
    </row>
    <row r="684" spans="12:13">
      <c r="L684" s="50" t="str">
        <f t="shared" si="22"/>
        <v/>
      </c>
      <c r="M684" t="str">
        <f t="shared" si="21"/>
        <v/>
      </c>
    </row>
    <row r="685" spans="12:13">
      <c r="L685" s="50" t="str">
        <f t="shared" si="22"/>
        <v/>
      </c>
      <c r="M685" t="str">
        <f t="shared" si="21"/>
        <v/>
      </c>
    </row>
    <row r="686" spans="12:13">
      <c r="L686" s="50" t="str">
        <f t="shared" si="22"/>
        <v/>
      </c>
      <c r="M686" t="str">
        <f t="shared" si="21"/>
        <v/>
      </c>
    </row>
    <row r="687" spans="12:13">
      <c r="L687" s="50" t="str">
        <f t="shared" si="22"/>
        <v/>
      </c>
      <c r="M687" t="str">
        <f t="shared" si="21"/>
        <v/>
      </c>
    </row>
    <row r="688" spans="12:13">
      <c r="L688" s="50" t="str">
        <f t="shared" si="22"/>
        <v/>
      </c>
      <c r="M688" t="str">
        <f t="shared" si="21"/>
        <v/>
      </c>
    </row>
    <row r="689" spans="12:13">
      <c r="L689" s="50" t="str">
        <f t="shared" si="22"/>
        <v/>
      </c>
      <c r="M689" t="str">
        <f t="shared" si="21"/>
        <v/>
      </c>
    </row>
    <row r="690" spans="12:13">
      <c r="L690" s="50" t="str">
        <f t="shared" si="22"/>
        <v/>
      </c>
      <c r="M690" t="str">
        <f t="shared" si="21"/>
        <v/>
      </c>
    </row>
    <row r="691" spans="12:13">
      <c r="L691" s="50" t="str">
        <f t="shared" si="22"/>
        <v/>
      </c>
      <c r="M691" t="str">
        <f t="shared" si="21"/>
        <v/>
      </c>
    </row>
    <row r="692" spans="12:13">
      <c r="L692" s="50" t="str">
        <f t="shared" si="22"/>
        <v/>
      </c>
      <c r="M692" t="str">
        <f t="shared" si="21"/>
        <v/>
      </c>
    </row>
    <row r="693" spans="12:13">
      <c r="L693" s="50" t="str">
        <f t="shared" si="22"/>
        <v/>
      </c>
      <c r="M693" t="str">
        <f t="shared" si="21"/>
        <v/>
      </c>
    </row>
    <row r="694" spans="12:13">
      <c r="L694" s="50" t="str">
        <f t="shared" si="22"/>
        <v/>
      </c>
      <c r="M694" t="str">
        <f t="shared" si="21"/>
        <v/>
      </c>
    </row>
    <row r="695" spans="12:13">
      <c r="L695" s="50" t="str">
        <f t="shared" si="22"/>
        <v/>
      </c>
      <c r="M695" t="str">
        <f t="shared" si="21"/>
        <v/>
      </c>
    </row>
    <row r="696" spans="12:13">
      <c r="L696" s="50" t="str">
        <f t="shared" si="22"/>
        <v/>
      </c>
      <c r="M696" t="str">
        <f t="shared" si="21"/>
        <v/>
      </c>
    </row>
    <row r="697" spans="12:13">
      <c r="L697" s="50" t="str">
        <f t="shared" si="22"/>
        <v/>
      </c>
      <c r="M697" t="str">
        <f t="shared" si="21"/>
        <v/>
      </c>
    </row>
    <row r="698" spans="12:13">
      <c r="L698" s="50" t="str">
        <f t="shared" si="22"/>
        <v/>
      </c>
      <c r="M698" t="str">
        <f t="shared" si="21"/>
        <v/>
      </c>
    </row>
    <row r="699" spans="12:13">
      <c r="L699" s="50" t="str">
        <f t="shared" si="22"/>
        <v/>
      </c>
      <c r="M699" t="str">
        <f t="shared" si="21"/>
        <v/>
      </c>
    </row>
    <row r="700" spans="12:13">
      <c r="L700" s="50" t="str">
        <f t="shared" si="22"/>
        <v/>
      </c>
      <c r="M700" t="str">
        <f t="shared" si="21"/>
        <v/>
      </c>
    </row>
    <row r="701" spans="12:13">
      <c r="L701" s="50" t="str">
        <f t="shared" si="22"/>
        <v/>
      </c>
      <c r="M701" t="str">
        <f t="shared" si="21"/>
        <v/>
      </c>
    </row>
    <row r="702" spans="12:13">
      <c r="L702" s="50" t="str">
        <f t="shared" si="22"/>
        <v/>
      </c>
      <c r="M702" t="str">
        <f t="shared" si="21"/>
        <v/>
      </c>
    </row>
    <row r="703" spans="12:13">
      <c r="L703" s="50" t="str">
        <f t="shared" si="22"/>
        <v/>
      </c>
      <c r="M703" t="str">
        <f t="shared" si="21"/>
        <v/>
      </c>
    </row>
    <row r="704" spans="12:13">
      <c r="L704" s="50" t="str">
        <f t="shared" si="22"/>
        <v/>
      </c>
      <c r="M704" t="str">
        <f t="shared" si="21"/>
        <v/>
      </c>
    </row>
    <row r="705" spans="12:13">
      <c r="L705" s="50" t="str">
        <f t="shared" si="22"/>
        <v/>
      </c>
      <c r="M705" t="str">
        <f t="shared" ref="M705:M768" si="23">IF(B705="Total general","",IF(K705="","",IF(AND(C705=$T$16,K705&gt;=$T$17),"Cumple",IF(AND(C705=$U$16,K705&gt;=$U$17),"Cumple",IF(AND(C705=$V$16,K705&gt;=$V$17),"Cumple","No Cumple")))))</f>
        <v/>
      </c>
    </row>
    <row r="706" spans="12:13">
      <c r="L706" s="50" t="str">
        <f t="shared" si="22"/>
        <v/>
      </c>
      <c r="M706" t="str">
        <f t="shared" si="23"/>
        <v/>
      </c>
    </row>
    <row r="707" spans="12:13">
      <c r="L707" s="50" t="str">
        <f t="shared" si="22"/>
        <v/>
      </c>
      <c r="M707" t="str">
        <f t="shared" si="23"/>
        <v/>
      </c>
    </row>
    <row r="708" spans="12:13">
      <c r="L708" s="50" t="str">
        <f t="shared" si="22"/>
        <v/>
      </c>
      <c r="M708" t="str">
        <f t="shared" si="23"/>
        <v/>
      </c>
    </row>
    <row r="709" spans="12:13">
      <c r="L709" s="50" t="str">
        <f t="shared" si="22"/>
        <v/>
      </c>
      <c r="M709" t="str">
        <f t="shared" si="23"/>
        <v/>
      </c>
    </row>
    <row r="710" spans="12:13">
      <c r="L710" s="50" t="str">
        <f t="shared" si="22"/>
        <v/>
      </c>
      <c r="M710" t="str">
        <f t="shared" si="23"/>
        <v/>
      </c>
    </row>
    <row r="711" spans="12:13">
      <c r="L711" s="50" t="str">
        <f t="shared" si="22"/>
        <v/>
      </c>
      <c r="M711" t="str">
        <f t="shared" si="23"/>
        <v/>
      </c>
    </row>
    <row r="712" spans="12:13">
      <c r="L712" s="50" t="str">
        <f t="shared" si="22"/>
        <v/>
      </c>
      <c r="M712" t="str">
        <f t="shared" si="23"/>
        <v/>
      </c>
    </row>
    <row r="713" spans="12:13">
      <c r="L713" s="50" t="str">
        <f t="shared" si="22"/>
        <v/>
      </c>
      <c r="M713" t="str">
        <f t="shared" si="23"/>
        <v/>
      </c>
    </row>
    <row r="714" spans="12:13">
      <c r="L714" s="50" t="str">
        <f t="shared" si="22"/>
        <v/>
      </c>
      <c r="M714" t="str">
        <f t="shared" si="23"/>
        <v/>
      </c>
    </row>
    <row r="715" spans="12:13">
      <c r="L715" s="50" t="str">
        <f t="shared" si="22"/>
        <v/>
      </c>
      <c r="M715" t="str">
        <f t="shared" si="23"/>
        <v/>
      </c>
    </row>
    <row r="716" spans="12:13">
      <c r="L716" s="50" t="str">
        <f t="shared" ref="L716:L779" si="24">IF(B716="Total general","",IF(K716="","",CONCATENATE("Q",IF(K716&gt;$U$11,1,IF((AND(K716&gt;$V$11,K716&lt;=$U$11)),2,IF(AND(K716&gt;$W$11,K716&lt;=$V$11),3,IF(K716&lt;=$W$11,4)))))))</f>
        <v/>
      </c>
      <c r="M716" t="str">
        <f t="shared" si="23"/>
        <v/>
      </c>
    </row>
    <row r="717" spans="12:13">
      <c r="L717" s="50" t="str">
        <f t="shared" si="24"/>
        <v/>
      </c>
      <c r="M717" t="str">
        <f t="shared" si="23"/>
        <v/>
      </c>
    </row>
    <row r="718" spans="12:13">
      <c r="L718" s="50" t="str">
        <f t="shared" si="24"/>
        <v/>
      </c>
      <c r="M718" t="str">
        <f t="shared" si="23"/>
        <v/>
      </c>
    </row>
    <row r="719" spans="12:13">
      <c r="L719" s="50" t="str">
        <f t="shared" si="24"/>
        <v/>
      </c>
      <c r="M719" t="str">
        <f t="shared" si="23"/>
        <v/>
      </c>
    </row>
    <row r="720" spans="12:13">
      <c r="L720" s="50" t="str">
        <f t="shared" si="24"/>
        <v/>
      </c>
      <c r="M720" t="str">
        <f t="shared" si="23"/>
        <v/>
      </c>
    </row>
    <row r="721" spans="12:13">
      <c r="L721" s="50" t="str">
        <f t="shared" si="24"/>
        <v/>
      </c>
      <c r="M721" t="str">
        <f t="shared" si="23"/>
        <v/>
      </c>
    </row>
    <row r="722" spans="12:13">
      <c r="L722" s="50" t="str">
        <f t="shared" si="24"/>
        <v/>
      </c>
      <c r="M722" t="str">
        <f t="shared" si="23"/>
        <v/>
      </c>
    </row>
    <row r="723" spans="12:13">
      <c r="L723" s="50" t="str">
        <f t="shared" si="24"/>
        <v/>
      </c>
      <c r="M723" t="str">
        <f t="shared" si="23"/>
        <v/>
      </c>
    </row>
    <row r="724" spans="12:13">
      <c r="L724" s="50" t="str">
        <f t="shared" si="24"/>
        <v/>
      </c>
      <c r="M724" t="str">
        <f t="shared" si="23"/>
        <v/>
      </c>
    </row>
    <row r="725" spans="12:13">
      <c r="L725" s="50" t="str">
        <f t="shared" si="24"/>
        <v/>
      </c>
      <c r="M725" t="str">
        <f t="shared" si="23"/>
        <v/>
      </c>
    </row>
    <row r="726" spans="12:13">
      <c r="L726" s="50" t="str">
        <f t="shared" si="24"/>
        <v/>
      </c>
      <c r="M726" t="str">
        <f t="shared" si="23"/>
        <v/>
      </c>
    </row>
    <row r="727" spans="12:13">
      <c r="L727" s="50" t="str">
        <f t="shared" si="24"/>
        <v/>
      </c>
      <c r="M727" t="str">
        <f t="shared" si="23"/>
        <v/>
      </c>
    </row>
    <row r="728" spans="12:13">
      <c r="L728" s="50" t="str">
        <f t="shared" si="24"/>
        <v/>
      </c>
      <c r="M728" t="str">
        <f t="shared" si="23"/>
        <v/>
      </c>
    </row>
    <row r="729" spans="12:13">
      <c r="L729" s="50" t="str">
        <f t="shared" si="24"/>
        <v/>
      </c>
      <c r="M729" t="str">
        <f t="shared" si="23"/>
        <v/>
      </c>
    </row>
    <row r="730" spans="12:13">
      <c r="L730" s="50" t="str">
        <f t="shared" si="24"/>
        <v/>
      </c>
      <c r="M730" t="str">
        <f t="shared" si="23"/>
        <v/>
      </c>
    </row>
    <row r="731" spans="12:13">
      <c r="L731" s="50" t="str">
        <f t="shared" si="24"/>
        <v/>
      </c>
      <c r="M731" t="str">
        <f t="shared" si="23"/>
        <v/>
      </c>
    </row>
    <row r="732" spans="12:13">
      <c r="L732" s="50" t="str">
        <f t="shared" si="24"/>
        <v/>
      </c>
      <c r="M732" t="str">
        <f t="shared" si="23"/>
        <v/>
      </c>
    </row>
    <row r="733" spans="12:13">
      <c r="L733" s="50" t="str">
        <f t="shared" si="24"/>
        <v/>
      </c>
      <c r="M733" t="str">
        <f t="shared" si="23"/>
        <v/>
      </c>
    </row>
    <row r="734" spans="12:13">
      <c r="L734" s="50" t="str">
        <f t="shared" si="24"/>
        <v/>
      </c>
      <c r="M734" t="str">
        <f t="shared" si="23"/>
        <v/>
      </c>
    </row>
    <row r="735" spans="12:13">
      <c r="L735" s="50" t="str">
        <f t="shared" si="24"/>
        <v/>
      </c>
      <c r="M735" t="str">
        <f t="shared" si="23"/>
        <v/>
      </c>
    </row>
    <row r="736" spans="12:13">
      <c r="L736" s="50" t="str">
        <f t="shared" si="24"/>
        <v/>
      </c>
      <c r="M736" t="str">
        <f t="shared" si="23"/>
        <v/>
      </c>
    </row>
    <row r="737" spans="12:13">
      <c r="L737" s="50" t="str">
        <f t="shared" si="24"/>
        <v/>
      </c>
      <c r="M737" t="str">
        <f t="shared" si="23"/>
        <v/>
      </c>
    </row>
    <row r="738" spans="12:13">
      <c r="L738" s="50" t="str">
        <f t="shared" si="24"/>
        <v/>
      </c>
      <c r="M738" t="str">
        <f t="shared" si="23"/>
        <v/>
      </c>
    </row>
    <row r="739" spans="12:13">
      <c r="L739" s="50" t="str">
        <f t="shared" si="24"/>
        <v/>
      </c>
      <c r="M739" t="str">
        <f t="shared" si="23"/>
        <v/>
      </c>
    </row>
    <row r="740" spans="12:13">
      <c r="L740" s="50" t="str">
        <f t="shared" si="24"/>
        <v/>
      </c>
      <c r="M740" t="str">
        <f t="shared" si="23"/>
        <v/>
      </c>
    </row>
    <row r="741" spans="12:13">
      <c r="L741" s="50" t="str">
        <f t="shared" si="24"/>
        <v/>
      </c>
      <c r="M741" t="str">
        <f t="shared" si="23"/>
        <v/>
      </c>
    </row>
    <row r="742" spans="12:13">
      <c r="L742" s="50" t="str">
        <f t="shared" si="24"/>
        <v/>
      </c>
      <c r="M742" t="str">
        <f t="shared" si="23"/>
        <v/>
      </c>
    </row>
    <row r="743" spans="12:13">
      <c r="L743" s="50" t="str">
        <f t="shared" si="24"/>
        <v/>
      </c>
      <c r="M743" t="str">
        <f t="shared" si="23"/>
        <v/>
      </c>
    </row>
    <row r="744" spans="12:13">
      <c r="L744" s="50" t="str">
        <f t="shared" si="24"/>
        <v/>
      </c>
      <c r="M744" t="str">
        <f t="shared" si="23"/>
        <v/>
      </c>
    </row>
    <row r="745" spans="12:13">
      <c r="L745" s="50" t="str">
        <f t="shared" si="24"/>
        <v/>
      </c>
      <c r="M745" t="str">
        <f t="shared" si="23"/>
        <v/>
      </c>
    </row>
    <row r="746" spans="12:13">
      <c r="L746" s="50" t="str">
        <f t="shared" si="24"/>
        <v/>
      </c>
      <c r="M746" t="str">
        <f t="shared" si="23"/>
        <v/>
      </c>
    </row>
    <row r="747" spans="12:13">
      <c r="L747" s="50" t="str">
        <f t="shared" si="24"/>
        <v/>
      </c>
      <c r="M747" t="str">
        <f t="shared" si="23"/>
        <v/>
      </c>
    </row>
    <row r="748" spans="12:13">
      <c r="L748" s="50" t="str">
        <f t="shared" si="24"/>
        <v/>
      </c>
      <c r="M748" t="str">
        <f t="shared" si="23"/>
        <v/>
      </c>
    </row>
    <row r="749" spans="12:13">
      <c r="L749" s="50" t="str">
        <f t="shared" si="24"/>
        <v/>
      </c>
      <c r="M749" t="str">
        <f t="shared" si="23"/>
        <v/>
      </c>
    </row>
    <row r="750" spans="12:13">
      <c r="L750" s="50" t="str">
        <f t="shared" si="24"/>
        <v/>
      </c>
      <c r="M750" t="str">
        <f t="shared" si="23"/>
        <v/>
      </c>
    </row>
    <row r="751" spans="12:13">
      <c r="L751" s="50" t="str">
        <f t="shared" si="24"/>
        <v/>
      </c>
      <c r="M751" t="str">
        <f t="shared" si="23"/>
        <v/>
      </c>
    </row>
    <row r="752" spans="12:13">
      <c r="L752" s="50" t="str">
        <f t="shared" si="24"/>
        <v/>
      </c>
      <c r="M752" t="str">
        <f t="shared" si="23"/>
        <v/>
      </c>
    </row>
    <row r="753" spans="12:13">
      <c r="L753" s="50" t="str">
        <f t="shared" si="24"/>
        <v/>
      </c>
      <c r="M753" t="str">
        <f t="shared" si="23"/>
        <v/>
      </c>
    </row>
    <row r="754" spans="12:13">
      <c r="L754" s="50" t="str">
        <f t="shared" si="24"/>
        <v/>
      </c>
      <c r="M754" t="str">
        <f t="shared" si="23"/>
        <v/>
      </c>
    </row>
    <row r="755" spans="12:13">
      <c r="L755" s="50" t="str">
        <f t="shared" si="24"/>
        <v/>
      </c>
      <c r="M755" t="str">
        <f t="shared" si="23"/>
        <v/>
      </c>
    </row>
    <row r="756" spans="12:13">
      <c r="L756" s="50" t="str">
        <f t="shared" si="24"/>
        <v/>
      </c>
      <c r="M756" t="str">
        <f t="shared" si="23"/>
        <v/>
      </c>
    </row>
    <row r="757" spans="12:13">
      <c r="L757" s="50" t="str">
        <f t="shared" si="24"/>
        <v/>
      </c>
      <c r="M757" t="str">
        <f t="shared" si="23"/>
        <v/>
      </c>
    </row>
    <row r="758" spans="12:13">
      <c r="L758" s="50" t="str">
        <f t="shared" si="24"/>
        <v/>
      </c>
      <c r="M758" t="str">
        <f t="shared" si="23"/>
        <v/>
      </c>
    </row>
    <row r="759" spans="12:13">
      <c r="L759" s="50" t="str">
        <f t="shared" si="24"/>
        <v/>
      </c>
      <c r="M759" t="str">
        <f t="shared" si="23"/>
        <v/>
      </c>
    </row>
    <row r="760" spans="12:13">
      <c r="L760" s="50" t="str">
        <f t="shared" si="24"/>
        <v/>
      </c>
      <c r="M760" t="str">
        <f t="shared" si="23"/>
        <v/>
      </c>
    </row>
    <row r="761" spans="12:13">
      <c r="L761" s="50" t="str">
        <f t="shared" si="24"/>
        <v/>
      </c>
      <c r="M761" t="str">
        <f t="shared" si="23"/>
        <v/>
      </c>
    </row>
    <row r="762" spans="12:13">
      <c r="L762" s="50" t="str">
        <f t="shared" si="24"/>
        <v/>
      </c>
      <c r="M762" t="str">
        <f t="shared" si="23"/>
        <v/>
      </c>
    </row>
    <row r="763" spans="12:13">
      <c r="L763" s="50" t="str">
        <f t="shared" si="24"/>
        <v/>
      </c>
      <c r="M763" t="str">
        <f t="shared" si="23"/>
        <v/>
      </c>
    </row>
    <row r="764" spans="12:13">
      <c r="L764" s="50" t="str">
        <f t="shared" si="24"/>
        <v/>
      </c>
      <c r="M764" t="str">
        <f t="shared" si="23"/>
        <v/>
      </c>
    </row>
    <row r="765" spans="12:13">
      <c r="L765" s="50" t="str">
        <f t="shared" si="24"/>
        <v/>
      </c>
      <c r="M765" t="str">
        <f t="shared" si="23"/>
        <v/>
      </c>
    </row>
    <row r="766" spans="12:13">
      <c r="L766" s="50" t="str">
        <f t="shared" si="24"/>
        <v/>
      </c>
      <c r="M766" t="str">
        <f t="shared" si="23"/>
        <v/>
      </c>
    </row>
    <row r="767" spans="12:13">
      <c r="L767" s="50" t="str">
        <f t="shared" si="24"/>
        <v/>
      </c>
      <c r="M767" t="str">
        <f t="shared" si="23"/>
        <v/>
      </c>
    </row>
    <row r="768" spans="12:13">
      <c r="L768" s="50" t="str">
        <f t="shared" si="24"/>
        <v/>
      </c>
      <c r="M768" t="str">
        <f t="shared" si="23"/>
        <v/>
      </c>
    </row>
    <row r="769" spans="12:13">
      <c r="L769" s="50" t="str">
        <f t="shared" si="24"/>
        <v/>
      </c>
      <c r="M769" t="str">
        <f t="shared" ref="M769:M832" si="25">IF(B769="Total general","",IF(K769="","",IF(AND(C769=$T$16,K769&gt;=$T$17),"Cumple",IF(AND(C769=$U$16,K769&gt;=$U$17),"Cumple",IF(AND(C769=$V$16,K769&gt;=$V$17),"Cumple","No Cumple")))))</f>
        <v/>
      </c>
    </row>
    <row r="770" spans="12:13">
      <c r="L770" s="50" t="str">
        <f t="shared" si="24"/>
        <v/>
      </c>
      <c r="M770" t="str">
        <f t="shared" si="25"/>
        <v/>
      </c>
    </row>
    <row r="771" spans="12:13">
      <c r="L771" s="50" t="str">
        <f t="shared" si="24"/>
        <v/>
      </c>
      <c r="M771" t="str">
        <f t="shared" si="25"/>
        <v/>
      </c>
    </row>
    <row r="772" spans="12:13">
      <c r="L772" s="50" t="str">
        <f t="shared" si="24"/>
        <v/>
      </c>
      <c r="M772" t="str">
        <f t="shared" si="25"/>
        <v/>
      </c>
    </row>
    <row r="773" spans="12:13">
      <c r="L773" s="50" t="str">
        <f t="shared" si="24"/>
        <v/>
      </c>
      <c r="M773" t="str">
        <f t="shared" si="25"/>
        <v/>
      </c>
    </row>
    <row r="774" spans="12:13">
      <c r="L774" s="50" t="str">
        <f t="shared" si="24"/>
        <v/>
      </c>
      <c r="M774" t="str">
        <f t="shared" si="25"/>
        <v/>
      </c>
    </row>
    <row r="775" spans="12:13">
      <c r="L775" s="50" t="str">
        <f t="shared" si="24"/>
        <v/>
      </c>
      <c r="M775" t="str">
        <f t="shared" si="25"/>
        <v/>
      </c>
    </row>
    <row r="776" spans="12:13">
      <c r="L776" s="50" t="str">
        <f t="shared" si="24"/>
        <v/>
      </c>
      <c r="M776" t="str">
        <f t="shared" si="25"/>
        <v/>
      </c>
    </row>
    <row r="777" spans="12:13">
      <c r="L777" s="50" t="str">
        <f t="shared" si="24"/>
        <v/>
      </c>
      <c r="M777" t="str">
        <f t="shared" si="25"/>
        <v/>
      </c>
    </row>
    <row r="778" spans="12:13">
      <c r="L778" s="50" t="str">
        <f t="shared" si="24"/>
        <v/>
      </c>
      <c r="M778" t="str">
        <f t="shared" si="25"/>
        <v/>
      </c>
    </row>
    <row r="779" spans="12:13">
      <c r="L779" s="50" t="str">
        <f t="shared" si="24"/>
        <v/>
      </c>
      <c r="M779" t="str">
        <f t="shared" si="25"/>
        <v/>
      </c>
    </row>
    <row r="780" spans="12:13">
      <c r="L780" s="50" t="str">
        <f t="shared" ref="L780:L843" si="26">IF(B780="Total general","",IF(K780="","",CONCATENATE("Q",IF(K780&gt;$U$11,1,IF((AND(K780&gt;$V$11,K780&lt;=$U$11)),2,IF(AND(K780&gt;$W$11,K780&lt;=$V$11),3,IF(K780&lt;=$W$11,4)))))))</f>
        <v/>
      </c>
      <c r="M780" t="str">
        <f t="shared" si="25"/>
        <v/>
      </c>
    </row>
    <row r="781" spans="12:13">
      <c r="L781" s="50" t="str">
        <f t="shared" si="26"/>
        <v/>
      </c>
      <c r="M781" t="str">
        <f t="shared" si="25"/>
        <v/>
      </c>
    </row>
    <row r="782" spans="12:13">
      <c r="L782" s="50" t="str">
        <f t="shared" si="26"/>
        <v/>
      </c>
      <c r="M782" t="str">
        <f t="shared" si="25"/>
        <v/>
      </c>
    </row>
    <row r="783" spans="12:13">
      <c r="L783" s="50" t="str">
        <f t="shared" si="26"/>
        <v/>
      </c>
      <c r="M783" t="str">
        <f t="shared" si="25"/>
        <v/>
      </c>
    </row>
    <row r="784" spans="12:13">
      <c r="L784" s="50" t="str">
        <f t="shared" si="26"/>
        <v/>
      </c>
      <c r="M784" t="str">
        <f t="shared" si="25"/>
        <v/>
      </c>
    </row>
    <row r="785" spans="12:13">
      <c r="L785" s="50" t="str">
        <f t="shared" si="26"/>
        <v/>
      </c>
      <c r="M785" t="str">
        <f t="shared" si="25"/>
        <v/>
      </c>
    </row>
    <row r="786" spans="12:13">
      <c r="L786" s="50" t="str">
        <f t="shared" si="26"/>
        <v/>
      </c>
      <c r="M786" t="str">
        <f t="shared" si="25"/>
        <v/>
      </c>
    </row>
    <row r="787" spans="12:13">
      <c r="L787" s="50" t="str">
        <f t="shared" si="26"/>
        <v/>
      </c>
      <c r="M787" t="str">
        <f t="shared" si="25"/>
        <v/>
      </c>
    </row>
    <row r="788" spans="12:13">
      <c r="L788" s="50" t="str">
        <f t="shared" si="26"/>
        <v/>
      </c>
      <c r="M788" t="str">
        <f t="shared" si="25"/>
        <v/>
      </c>
    </row>
    <row r="789" spans="12:13">
      <c r="L789" s="50" t="str">
        <f t="shared" si="26"/>
        <v/>
      </c>
      <c r="M789" t="str">
        <f t="shared" si="25"/>
        <v/>
      </c>
    </row>
    <row r="790" spans="12:13">
      <c r="L790" s="50" t="str">
        <f t="shared" si="26"/>
        <v/>
      </c>
      <c r="M790" t="str">
        <f t="shared" si="25"/>
        <v/>
      </c>
    </row>
    <row r="791" spans="12:13">
      <c r="L791" s="50" t="str">
        <f t="shared" si="26"/>
        <v/>
      </c>
      <c r="M791" t="str">
        <f t="shared" si="25"/>
        <v/>
      </c>
    </row>
    <row r="792" spans="12:13">
      <c r="L792" s="50" t="str">
        <f t="shared" si="26"/>
        <v/>
      </c>
      <c r="M792" t="str">
        <f t="shared" si="25"/>
        <v/>
      </c>
    </row>
    <row r="793" spans="12:13">
      <c r="L793" s="50" t="str">
        <f t="shared" si="26"/>
        <v/>
      </c>
      <c r="M793" t="str">
        <f t="shared" si="25"/>
        <v/>
      </c>
    </row>
    <row r="794" spans="12:13">
      <c r="L794" s="50" t="str">
        <f t="shared" si="26"/>
        <v/>
      </c>
      <c r="M794" t="str">
        <f t="shared" si="25"/>
        <v/>
      </c>
    </row>
    <row r="795" spans="12:13">
      <c r="L795" s="50" t="str">
        <f t="shared" si="26"/>
        <v/>
      </c>
      <c r="M795" t="str">
        <f t="shared" si="25"/>
        <v/>
      </c>
    </row>
    <row r="796" spans="12:13">
      <c r="L796" s="50" t="str">
        <f t="shared" si="26"/>
        <v/>
      </c>
      <c r="M796" t="str">
        <f t="shared" si="25"/>
        <v/>
      </c>
    </row>
    <row r="797" spans="12:13">
      <c r="L797" s="50" t="str">
        <f t="shared" si="26"/>
        <v/>
      </c>
      <c r="M797" t="str">
        <f t="shared" si="25"/>
        <v/>
      </c>
    </row>
    <row r="798" spans="12:13">
      <c r="L798" s="50" t="str">
        <f t="shared" si="26"/>
        <v/>
      </c>
      <c r="M798" t="str">
        <f t="shared" si="25"/>
        <v/>
      </c>
    </row>
    <row r="799" spans="12:13">
      <c r="L799" s="50" t="str">
        <f t="shared" si="26"/>
        <v/>
      </c>
      <c r="M799" t="str">
        <f t="shared" si="25"/>
        <v/>
      </c>
    </row>
    <row r="800" spans="12:13">
      <c r="L800" s="50" t="str">
        <f t="shared" si="26"/>
        <v/>
      </c>
      <c r="M800" t="str">
        <f t="shared" si="25"/>
        <v/>
      </c>
    </row>
    <row r="801" spans="12:13">
      <c r="L801" s="50" t="str">
        <f t="shared" si="26"/>
        <v/>
      </c>
      <c r="M801" t="str">
        <f t="shared" si="25"/>
        <v/>
      </c>
    </row>
    <row r="802" spans="12:13">
      <c r="L802" s="50" t="str">
        <f t="shared" si="26"/>
        <v/>
      </c>
      <c r="M802" t="str">
        <f t="shared" si="25"/>
        <v/>
      </c>
    </row>
    <row r="803" spans="12:13">
      <c r="L803" s="50" t="str">
        <f t="shared" si="26"/>
        <v/>
      </c>
      <c r="M803" t="str">
        <f t="shared" si="25"/>
        <v/>
      </c>
    </row>
    <row r="804" spans="12:13">
      <c r="L804" s="50" t="str">
        <f t="shared" si="26"/>
        <v/>
      </c>
      <c r="M804" t="str">
        <f t="shared" si="25"/>
        <v/>
      </c>
    </row>
    <row r="805" spans="12:13">
      <c r="L805" s="50" t="str">
        <f t="shared" si="26"/>
        <v/>
      </c>
      <c r="M805" t="str">
        <f t="shared" si="25"/>
        <v/>
      </c>
    </row>
    <row r="806" spans="12:13">
      <c r="L806" s="50" t="str">
        <f t="shared" si="26"/>
        <v/>
      </c>
      <c r="M806" t="str">
        <f t="shared" si="25"/>
        <v/>
      </c>
    </row>
    <row r="807" spans="12:13">
      <c r="L807" s="50" t="str">
        <f t="shared" si="26"/>
        <v/>
      </c>
      <c r="M807" t="str">
        <f t="shared" si="25"/>
        <v/>
      </c>
    </row>
    <row r="808" spans="12:13">
      <c r="L808" s="50" t="str">
        <f t="shared" si="26"/>
        <v/>
      </c>
      <c r="M808" t="str">
        <f t="shared" si="25"/>
        <v/>
      </c>
    </row>
    <row r="809" spans="12:13">
      <c r="L809" s="50" t="str">
        <f t="shared" si="26"/>
        <v/>
      </c>
      <c r="M809" t="str">
        <f t="shared" si="25"/>
        <v/>
      </c>
    </row>
    <row r="810" spans="12:13">
      <c r="L810" s="50" t="str">
        <f t="shared" si="26"/>
        <v/>
      </c>
      <c r="M810" t="str">
        <f t="shared" si="25"/>
        <v/>
      </c>
    </row>
    <row r="811" spans="12:13">
      <c r="L811" s="50" t="str">
        <f t="shared" si="26"/>
        <v/>
      </c>
      <c r="M811" t="str">
        <f t="shared" si="25"/>
        <v/>
      </c>
    </row>
    <row r="812" spans="12:13">
      <c r="L812" s="50" t="str">
        <f t="shared" si="26"/>
        <v/>
      </c>
      <c r="M812" t="str">
        <f t="shared" si="25"/>
        <v/>
      </c>
    </row>
    <row r="813" spans="12:13">
      <c r="L813" s="50" t="str">
        <f t="shared" si="26"/>
        <v/>
      </c>
      <c r="M813" t="str">
        <f t="shared" si="25"/>
        <v/>
      </c>
    </row>
    <row r="814" spans="12:13">
      <c r="L814" s="50" t="str">
        <f t="shared" si="26"/>
        <v/>
      </c>
      <c r="M814" t="str">
        <f t="shared" si="25"/>
        <v/>
      </c>
    </row>
    <row r="815" spans="12:13">
      <c r="L815" s="50" t="str">
        <f t="shared" si="26"/>
        <v/>
      </c>
      <c r="M815" t="str">
        <f t="shared" si="25"/>
        <v/>
      </c>
    </row>
    <row r="816" spans="12:13">
      <c r="L816" s="50" t="str">
        <f t="shared" si="26"/>
        <v/>
      </c>
      <c r="M816" t="str">
        <f t="shared" si="25"/>
        <v/>
      </c>
    </row>
    <row r="817" spans="12:13">
      <c r="L817" s="50" t="str">
        <f t="shared" si="26"/>
        <v/>
      </c>
      <c r="M817" t="str">
        <f t="shared" si="25"/>
        <v/>
      </c>
    </row>
    <row r="818" spans="12:13">
      <c r="L818" s="50" t="str">
        <f t="shared" si="26"/>
        <v/>
      </c>
      <c r="M818" t="str">
        <f t="shared" si="25"/>
        <v/>
      </c>
    </row>
    <row r="819" spans="12:13">
      <c r="L819" s="50" t="str">
        <f t="shared" si="26"/>
        <v/>
      </c>
      <c r="M819" t="str">
        <f t="shared" si="25"/>
        <v/>
      </c>
    </row>
    <row r="820" spans="12:13">
      <c r="L820" s="50" t="str">
        <f t="shared" si="26"/>
        <v/>
      </c>
      <c r="M820" t="str">
        <f t="shared" si="25"/>
        <v/>
      </c>
    </row>
    <row r="821" spans="12:13">
      <c r="L821" s="50" t="str">
        <f t="shared" si="26"/>
        <v/>
      </c>
      <c r="M821" t="str">
        <f t="shared" si="25"/>
        <v/>
      </c>
    </row>
    <row r="822" spans="12:13">
      <c r="L822" s="50" t="str">
        <f t="shared" si="26"/>
        <v/>
      </c>
      <c r="M822" t="str">
        <f t="shared" si="25"/>
        <v/>
      </c>
    </row>
    <row r="823" spans="12:13">
      <c r="L823" s="50" t="str">
        <f t="shared" si="26"/>
        <v/>
      </c>
      <c r="M823" t="str">
        <f t="shared" si="25"/>
        <v/>
      </c>
    </row>
    <row r="824" spans="12:13">
      <c r="L824" s="50" t="str">
        <f t="shared" si="26"/>
        <v/>
      </c>
      <c r="M824" t="str">
        <f t="shared" si="25"/>
        <v/>
      </c>
    </row>
    <row r="825" spans="12:13">
      <c r="L825" s="50" t="str">
        <f t="shared" si="26"/>
        <v/>
      </c>
      <c r="M825" t="str">
        <f t="shared" si="25"/>
        <v/>
      </c>
    </row>
    <row r="826" spans="12:13">
      <c r="L826" s="50" t="str">
        <f t="shared" si="26"/>
        <v/>
      </c>
      <c r="M826" t="str">
        <f t="shared" si="25"/>
        <v/>
      </c>
    </row>
    <row r="827" spans="12:13">
      <c r="L827" s="50" t="str">
        <f t="shared" si="26"/>
        <v/>
      </c>
      <c r="M827" t="str">
        <f t="shared" si="25"/>
        <v/>
      </c>
    </row>
    <row r="828" spans="12:13">
      <c r="L828" s="50" t="str">
        <f t="shared" si="26"/>
        <v/>
      </c>
      <c r="M828" t="str">
        <f t="shared" si="25"/>
        <v/>
      </c>
    </row>
    <row r="829" spans="12:13">
      <c r="L829" s="50" t="str">
        <f t="shared" si="26"/>
        <v/>
      </c>
      <c r="M829" t="str">
        <f t="shared" si="25"/>
        <v/>
      </c>
    </row>
    <row r="830" spans="12:13">
      <c r="L830" s="50" t="str">
        <f t="shared" si="26"/>
        <v/>
      </c>
      <c r="M830" t="str">
        <f t="shared" si="25"/>
        <v/>
      </c>
    </row>
    <row r="831" spans="12:13">
      <c r="L831" s="50" t="str">
        <f t="shared" si="26"/>
        <v/>
      </c>
      <c r="M831" t="str">
        <f t="shared" si="25"/>
        <v/>
      </c>
    </row>
    <row r="832" spans="12:13">
      <c r="L832" s="50" t="str">
        <f t="shared" si="26"/>
        <v/>
      </c>
      <c r="M832" t="str">
        <f t="shared" si="25"/>
        <v/>
      </c>
    </row>
    <row r="833" spans="12:13">
      <c r="L833" s="50" t="str">
        <f t="shared" si="26"/>
        <v/>
      </c>
      <c r="M833" t="str">
        <f t="shared" ref="M833:M896" si="27">IF(B833="Total general","",IF(K833="","",IF(AND(C833=$T$16,K833&gt;=$T$17),"Cumple",IF(AND(C833=$U$16,K833&gt;=$U$17),"Cumple",IF(AND(C833=$V$16,K833&gt;=$V$17),"Cumple","No Cumple")))))</f>
        <v/>
      </c>
    </row>
    <row r="834" spans="12:13">
      <c r="L834" s="50" t="str">
        <f t="shared" si="26"/>
        <v/>
      </c>
      <c r="M834" t="str">
        <f t="shared" si="27"/>
        <v/>
      </c>
    </row>
    <row r="835" spans="12:13">
      <c r="L835" s="50" t="str">
        <f t="shared" si="26"/>
        <v/>
      </c>
      <c r="M835" t="str">
        <f t="shared" si="27"/>
        <v/>
      </c>
    </row>
    <row r="836" spans="12:13">
      <c r="L836" s="50" t="str">
        <f t="shared" si="26"/>
        <v/>
      </c>
      <c r="M836" t="str">
        <f t="shared" si="27"/>
        <v/>
      </c>
    </row>
    <row r="837" spans="12:13">
      <c r="L837" s="50" t="str">
        <f t="shared" si="26"/>
        <v/>
      </c>
      <c r="M837" t="str">
        <f t="shared" si="27"/>
        <v/>
      </c>
    </row>
    <row r="838" spans="12:13">
      <c r="L838" s="50" t="str">
        <f t="shared" si="26"/>
        <v/>
      </c>
      <c r="M838" t="str">
        <f t="shared" si="27"/>
        <v/>
      </c>
    </row>
    <row r="839" spans="12:13">
      <c r="L839" s="50" t="str">
        <f t="shared" si="26"/>
        <v/>
      </c>
      <c r="M839" t="str">
        <f t="shared" si="27"/>
        <v/>
      </c>
    </row>
    <row r="840" spans="12:13">
      <c r="L840" s="50" t="str">
        <f t="shared" si="26"/>
        <v/>
      </c>
      <c r="M840" t="str">
        <f t="shared" si="27"/>
        <v/>
      </c>
    </row>
    <row r="841" spans="12:13">
      <c r="L841" s="50" t="str">
        <f t="shared" si="26"/>
        <v/>
      </c>
      <c r="M841" t="str">
        <f t="shared" si="27"/>
        <v/>
      </c>
    </row>
    <row r="842" spans="12:13">
      <c r="L842" s="50" t="str">
        <f t="shared" si="26"/>
        <v/>
      </c>
      <c r="M842" t="str">
        <f t="shared" si="27"/>
        <v/>
      </c>
    </row>
    <row r="843" spans="12:13">
      <c r="L843" s="50" t="str">
        <f t="shared" si="26"/>
        <v/>
      </c>
      <c r="M843" t="str">
        <f t="shared" si="27"/>
        <v/>
      </c>
    </row>
    <row r="844" spans="12:13">
      <c r="L844" s="50" t="str">
        <f t="shared" ref="L844:L907" si="28">IF(B844="Total general","",IF(K844="","",CONCATENATE("Q",IF(K844&gt;$U$11,1,IF((AND(K844&gt;$V$11,K844&lt;=$U$11)),2,IF(AND(K844&gt;$W$11,K844&lt;=$V$11),3,IF(K844&lt;=$W$11,4)))))))</f>
        <v/>
      </c>
      <c r="M844" t="str">
        <f t="shared" si="27"/>
        <v/>
      </c>
    </row>
    <row r="845" spans="12:13">
      <c r="L845" s="50" t="str">
        <f t="shared" si="28"/>
        <v/>
      </c>
      <c r="M845" t="str">
        <f t="shared" si="27"/>
        <v/>
      </c>
    </row>
    <row r="846" spans="12:13">
      <c r="L846" s="50" t="str">
        <f t="shared" si="28"/>
        <v/>
      </c>
      <c r="M846" t="str">
        <f t="shared" si="27"/>
        <v/>
      </c>
    </row>
    <row r="847" spans="12:13">
      <c r="L847" s="50" t="str">
        <f t="shared" si="28"/>
        <v/>
      </c>
      <c r="M847" t="str">
        <f t="shared" si="27"/>
        <v/>
      </c>
    </row>
    <row r="848" spans="12:13">
      <c r="L848" s="50" t="str">
        <f t="shared" si="28"/>
        <v/>
      </c>
      <c r="M848" t="str">
        <f t="shared" si="27"/>
        <v/>
      </c>
    </row>
    <row r="849" spans="12:13">
      <c r="L849" s="50" t="str">
        <f t="shared" si="28"/>
        <v/>
      </c>
      <c r="M849" t="str">
        <f t="shared" si="27"/>
        <v/>
      </c>
    </row>
    <row r="850" spans="12:13">
      <c r="L850" s="50" t="str">
        <f t="shared" si="28"/>
        <v/>
      </c>
      <c r="M850" t="str">
        <f t="shared" si="27"/>
        <v/>
      </c>
    </row>
    <row r="851" spans="12:13">
      <c r="L851" s="50" t="str">
        <f t="shared" si="28"/>
        <v/>
      </c>
      <c r="M851" t="str">
        <f t="shared" si="27"/>
        <v/>
      </c>
    </row>
    <row r="852" spans="12:13">
      <c r="L852" s="50" t="str">
        <f t="shared" si="28"/>
        <v/>
      </c>
      <c r="M852" t="str">
        <f t="shared" si="27"/>
        <v/>
      </c>
    </row>
    <row r="853" spans="12:13">
      <c r="L853" s="50" t="str">
        <f t="shared" si="28"/>
        <v/>
      </c>
      <c r="M853" t="str">
        <f t="shared" si="27"/>
        <v/>
      </c>
    </row>
    <row r="854" spans="12:13">
      <c r="L854" s="50" t="str">
        <f t="shared" si="28"/>
        <v/>
      </c>
      <c r="M854" t="str">
        <f t="shared" si="27"/>
        <v/>
      </c>
    </row>
    <row r="855" spans="12:13">
      <c r="L855" s="50" t="str">
        <f t="shared" si="28"/>
        <v/>
      </c>
      <c r="M855" t="str">
        <f t="shared" si="27"/>
        <v/>
      </c>
    </row>
    <row r="856" spans="12:13">
      <c r="L856" s="50" t="str">
        <f t="shared" si="28"/>
        <v/>
      </c>
      <c r="M856" t="str">
        <f t="shared" si="27"/>
        <v/>
      </c>
    </row>
    <row r="857" spans="12:13">
      <c r="L857" s="50" t="str">
        <f t="shared" si="28"/>
        <v/>
      </c>
      <c r="M857" t="str">
        <f t="shared" si="27"/>
        <v/>
      </c>
    </row>
    <row r="858" spans="12:13">
      <c r="L858" s="50" t="str">
        <f t="shared" si="28"/>
        <v/>
      </c>
      <c r="M858" t="str">
        <f t="shared" si="27"/>
        <v/>
      </c>
    </row>
    <row r="859" spans="12:13">
      <c r="L859" s="50" t="str">
        <f t="shared" si="28"/>
        <v/>
      </c>
      <c r="M859" t="str">
        <f t="shared" si="27"/>
        <v/>
      </c>
    </row>
    <row r="860" spans="12:13">
      <c r="L860" s="50" t="str">
        <f t="shared" si="28"/>
        <v/>
      </c>
      <c r="M860" t="str">
        <f t="shared" si="27"/>
        <v/>
      </c>
    </row>
    <row r="861" spans="12:13">
      <c r="L861" s="50" t="str">
        <f t="shared" si="28"/>
        <v/>
      </c>
      <c r="M861" t="str">
        <f t="shared" si="27"/>
        <v/>
      </c>
    </row>
    <row r="862" spans="12:13">
      <c r="L862" s="50" t="str">
        <f t="shared" si="28"/>
        <v/>
      </c>
      <c r="M862" t="str">
        <f t="shared" si="27"/>
        <v/>
      </c>
    </row>
    <row r="863" spans="12:13">
      <c r="L863" s="50" t="str">
        <f t="shared" si="28"/>
        <v/>
      </c>
      <c r="M863" t="str">
        <f t="shared" si="27"/>
        <v/>
      </c>
    </row>
    <row r="864" spans="12:13">
      <c r="L864" s="50" t="str">
        <f t="shared" si="28"/>
        <v/>
      </c>
      <c r="M864" t="str">
        <f t="shared" si="27"/>
        <v/>
      </c>
    </row>
    <row r="865" spans="12:13">
      <c r="L865" s="50" t="str">
        <f t="shared" si="28"/>
        <v/>
      </c>
      <c r="M865" t="str">
        <f t="shared" si="27"/>
        <v/>
      </c>
    </row>
    <row r="866" spans="12:13">
      <c r="L866" s="50" t="str">
        <f t="shared" si="28"/>
        <v/>
      </c>
      <c r="M866" t="str">
        <f t="shared" si="27"/>
        <v/>
      </c>
    </row>
    <row r="867" spans="12:13">
      <c r="L867" s="50" t="str">
        <f t="shared" si="28"/>
        <v/>
      </c>
      <c r="M867" t="str">
        <f t="shared" si="27"/>
        <v/>
      </c>
    </row>
    <row r="868" spans="12:13">
      <c r="L868" s="50" t="str">
        <f t="shared" si="28"/>
        <v/>
      </c>
      <c r="M868" t="str">
        <f t="shared" si="27"/>
        <v/>
      </c>
    </row>
    <row r="869" spans="12:13">
      <c r="L869" s="50" t="str">
        <f t="shared" si="28"/>
        <v/>
      </c>
      <c r="M869" t="str">
        <f t="shared" si="27"/>
        <v/>
      </c>
    </row>
    <row r="870" spans="12:13">
      <c r="L870" s="50" t="str">
        <f t="shared" si="28"/>
        <v/>
      </c>
      <c r="M870" t="str">
        <f t="shared" si="27"/>
        <v/>
      </c>
    </row>
    <row r="871" spans="12:13">
      <c r="L871" s="50" t="str">
        <f t="shared" si="28"/>
        <v/>
      </c>
      <c r="M871" t="str">
        <f t="shared" si="27"/>
        <v/>
      </c>
    </row>
    <row r="872" spans="12:13">
      <c r="L872" s="50" t="str">
        <f t="shared" si="28"/>
        <v/>
      </c>
      <c r="M872" t="str">
        <f t="shared" si="27"/>
        <v/>
      </c>
    </row>
    <row r="873" spans="12:13">
      <c r="L873" s="50" t="str">
        <f t="shared" si="28"/>
        <v/>
      </c>
      <c r="M873" t="str">
        <f t="shared" si="27"/>
        <v/>
      </c>
    </row>
    <row r="874" spans="12:13">
      <c r="L874" s="50" t="str">
        <f t="shared" si="28"/>
        <v/>
      </c>
      <c r="M874" t="str">
        <f t="shared" si="27"/>
        <v/>
      </c>
    </row>
    <row r="875" spans="12:13">
      <c r="L875" s="50" t="str">
        <f t="shared" si="28"/>
        <v/>
      </c>
      <c r="M875" t="str">
        <f t="shared" si="27"/>
        <v/>
      </c>
    </row>
    <row r="876" spans="12:13">
      <c r="L876" s="50" t="str">
        <f t="shared" si="28"/>
        <v/>
      </c>
      <c r="M876" t="str">
        <f t="shared" si="27"/>
        <v/>
      </c>
    </row>
    <row r="877" spans="12:13">
      <c r="L877" s="50" t="str">
        <f t="shared" si="28"/>
        <v/>
      </c>
      <c r="M877" t="str">
        <f t="shared" si="27"/>
        <v/>
      </c>
    </row>
    <row r="878" spans="12:13">
      <c r="L878" s="50" t="str">
        <f t="shared" si="28"/>
        <v/>
      </c>
      <c r="M878" t="str">
        <f t="shared" si="27"/>
        <v/>
      </c>
    </row>
    <row r="879" spans="12:13">
      <c r="L879" s="50" t="str">
        <f t="shared" si="28"/>
        <v/>
      </c>
      <c r="M879" t="str">
        <f t="shared" si="27"/>
        <v/>
      </c>
    </row>
    <row r="880" spans="12:13">
      <c r="L880" s="50" t="str">
        <f t="shared" si="28"/>
        <v/>
      </c>
      <c r="M880" t="str">
        <f t="shared" si="27"/>
        <v/>
      </c>
    </row>
    <row r="881" spans="12:13">
      <c r="L881" s="50" t="str">
        <f t="shared" si="28"/>
        <v/>
      </c>
      <c r="M881" t="str">
        <f t="shared" si="27"/>
        <v/>
      </c>
    </row>
    <row r="882" spans="12:13">
      <c r="L882" s="50" t="str">
        <f t="shared" si="28"/>
        <v/>
      </c>
      <c r="M882" t="str">
        <f t="shared" si="27"/>
        <v/>
      </c>
    </row>
    <row r="883" spans="12:13">
      <c r="L883" s="50" t="str">
        <f t="shared" si="28"/>
        <v/>
      </c>
      <c r="M883" t="str">
        <f t="shared" si="27"/>
        <v/>
      </c>
    </row>
    <row r="884" spans="12:13">
      <c r="L884" s="50" t="str">
        <f t="shared" si="28"/>
        <v/>
      </c>
      <c r="M884" t="str">
        <f t="shared" si="27"/>
        <v/>
      </c>
    </row>
    <row r="885" spans="12:13">
      <c r="L885" s="50" t="str">
        <f t="shared" si="28"/>
        <v/>
      </c>
      <c r="M885" t="str">
        <f t="shared" si="27"/>
        <v/>
      </c>
    </row>
    <row r="886" spans="12:13">
      <c r="L886" s="50" t="str">
        <f t="shared" si="28"/>
        <v/>
      </c>
      <c r="M886" t="str">
        <f t="shared" si="27"/>
        <v/>
      </c>
    </row>
    <row r="887" spans="12:13">
      <c r="L887" s="50" t="str">
        <f t="shared" si="28"/>
        <v/>
      </c>
      <c r="M887" t="str">
        <f t="shared" si="27"/>
        <v/>
      </c>
    </row>
    <row r="888" spans="12:13">
      <c r="L888" s="50" t="str">
        <f t="shared" si="28"/>
        <v/>
      </c>
      <c r="M888" t="str">
        <f t="shared" si="27"/>
        <v/>
      </c>
    </row>
    <row r="889" spans="12:13">
      <c r="L889" s="50" t="str">
        <f t="shared" si="28"/>
        <v/>
      </c>
      <c r="M889" t="str">
        <f t="shared" si="27"/>
        <v/>
      </c>
    </row>
    <row r="890" spans="12:13">
      <c r="L890" s="50" t="str">
        <f t="shared" si="28"/>
        <v/>
      </c>
      <c r="M890" t="str">
        <f t="shared" si="27"/>
        <v/>
      </c>
    </row>
    <row r="891" spans="12:13">
      <c r="L891" s="50" t="str">
        <f t="shared" si="28"/>
        <v/>
      </c>
      <c r="M891" t="str">
        <f t="shared" si="27"/>
        <v/>
      </c>
    </row>
    <row r="892" spans="12:13">
      <c r="L892" s="50" t="str">
        <f t="shared" si="28"/>
        <v/>
      </c>
      <c r="M892" t="str">
        <f t="shared" si="27"/>
        <v/>
      </c>
    </row>
    <row r="893" spans="12:13">
      <c r="L893" s="50" t="str">
        <f t="shared" si="28"/>
        <v/>
      </c>
      <c r="M893" t="str">
        <f t="shared" si="27"/>
        <v/>
      </c>
    </row>
    <row r="894" spans="12:13">
      <c r="L894" s="50" t="str">
        <f t="shared" si="28"/>
        <v/>
      </c>
      <c r="M894" t="str">
        <f t="shared" si="27"/>
        <v/>
      </c>
    </row>
    <row r="895" spans="12:13">
      <c r="L895" s="50" t="str">
        <f t="shared" si="28"/>
        <v/>
      </c>
      <c r="M895" t="str">
        <f t="shared" si="27"/>
        <v/>
      </c>
    </row>
    <row r="896" spans="12:13">
      <c r="L896" s="50" t="str">
        <f t="shared" si="28"/>
        <v/>
      </c>
      <c r="M896" t="str">
        <f t="shared" si="27"/>
        <v/>
      </c>
    </row>
    <row r="897" spans="12:13">
      <c r="L897" s="50" t="str">
        <f t="shared" si="28"/>
        <v/>
      </c>
      <c r="M897" t="str">
        <f t="shared" ref="M897:M960" si="29">IF(B897="Total general","",IF(K897="","",IF(AND(C897=$T$16,K897&gt;=$T$17),"Cumple",IF(AND(C897=$U$16,K897&gt;=$U$17),"Cumple",IF(AND(C897=$V$16,K897&gt;=$V$17),"Cumple","No Cumple")))))</f>
        <v/>
      </c>
    </row>
    <row r="898" spans="12:13">
      <c r="L898" s="50" t="str">
        <f t="shared" si="28"/>
        <v/>
      </c>
      <c r="M898" t="str">
        <f t="shared" si="29"/>
        <v/>
      </c>
    </row>
    <row r="899" spans="12:13">
      <c r="L899" s="50" t="str">
        <f t="shared" si="28"/>
        <v/>
      </c>
      <c r="M899" t="str">
        <f t="shared" si="29"/>
        <v/>
      </c>
    </row>
    <row r="900" spans="12:13">
      <c r="L900" s="50" t="str">
        <f t="shared" si="28"/>
        <v/>
      </c>
      <c r="M900" t="str">
        <f t="shared" si="29"/>
        <v/>
      </c>
    </row>
    <row r="901" spans="12:13">
      <c r="L901" s="50" t="str">
        <f t="shared" si="28"/>
        <v/>
      </c>
      <c r="M901" t="str">
        <f t="shared" si="29"/>
        <v/>
      </c>
    </row>
    <row r="902" spans="12:13">
      <c r="L902" s="50" t="str">
        <f t="shared" si="28"/>
        <v/>
      </c>
      <c r="M902" t="str">
        <f t="shared" si="29"/>
        <v/>
      </c>
    </row>
    <row r="903" spans="12:13">
      <c r="L903" s="50" t="str">
        <f t="shared" si="28"/>
        <v/>
      </c>
      <c r="M903" t="str">
        <f t="shared" si="29"/>
        <v/>
      </c>
    </row>
    <row r="904" spans="12:13">
      <c r="L904" s="50" t="str">
        <f t="shared" si="28"/>
        <v/>
      </c>
      <c r="M904" t="str">
        <f t="shared" si="29"/>
        <v/>
      </c>
    </row>
    <row r="905" spans="12:13">
      <c r="L905" s="50" t="str">
        <f t="shared" si="28"/>
        <v/>
      </c>
      <c r="M905" t="str">
        <f t="shared" si="29"/>
        <v/>
      </c>
    </row>
    <row r="906" spans="12:13">
      <c r="L906" s="50" t="str">
        <f t="shared" si="28"/>
        <v/>
      </c>
      <c r="M906" t="str">
        <f t="shared" si="29"/>
        <v/>
      </c>
    </row>
    <row r="907" spans="12:13">
      <c r="L907" s="50" t="str">
        <f t="shared" si="28"/>
        <v/>
      </c>
      <c r="M907" t="str">
        <f t="shared" si="29"/>
        <v/>
      </c>
    </row>
    <row r="908" spans="12:13">
      <c r="L908" s="50" t="str">
        <f t="shared" ref="L908:L971" si="30">IF(B908="Total general","",IF(K908="","",CONCATENATE("Q",IF(K908&gt;$U$11,1,IF((AND(K908&gt;$V$11,K908&lt;=$U$11)),2,IF(AND(K908&gt;$W$11,K908&lt;=$V$11),3,IF(K908&lt;=$W$11,4)))))))</f>
        <v/>
      </c>
      <c r="M908" t="str">
        <f t="shared" si="29"/>
        <v/>
      </c>
    </row>
    <row r="909" spans="12:13">
      <c r="L909" s="50" t="str">
        <f t="shared" si="30"/>
        <v/>
      </c>
      <c r="M909" t="str">
        <f t="shared" si="29"/>
        <v/>
      </c>
    </row>
    <row r="910" spans="12:13">
      <c r="L910" s="50" t="str">
        <f t="shared" si="30"/>
        <v/>
      </c>
      <c r="M910" t="str">
        <f t="shared" si="29"/>
        <v/>
      </c>
    </row>
    <row r="911" spans="12:13">
      <c r="L911" s="50" t="str">
        <f t="shared" si="30"/>
        <v/>
      </c>
      <c r="M911" t="str">
        <f t="shared" si="29"/>
        <v/>
      </c>
    </row>
    <row r="912" spans="12:13">
      <c r="L912" s="50" t="str">
        <f t="shared" si="30"/>
        <v/>
      </c>
      <c r="M912" t="str">
        <f t="shared" si="29"/>
        <v/>
      </c>
    </row>
    <row r="913" spans="12:13">
      <c r="L913" s="50" t="str">
        <f t="shared" si="30"/>
        <v/>
      </c>
      <c r="M913" t="str">
        <f t="shared" si="29"/>
        <v/>
      </c>
    </row>
    <row r="914" spans="12:13">
      <c r="L914" s="50" t="str">
        <f t="shared" si="30"/>
        <v/>
      </c>
      <c r="M914" t="str">
        <f t="shared" si="29"/>
        <v/>
      </c>
    </row>
    <row r="915" spans="12:13">
      <c r="L915" s="50" t="str">
        <f t="shared" si="30"/>
        <v/>
      </c>
      <c r="M915" t="str">
        <f t="shared" si="29"/>
        <v/>
      </c>
    </row>
    <row r="916" spans="12:13">
      <c r="L916" s="50" t="str">
        <f t="shared" si="30"/>
        <v/>
      </c>
      <c r="M916" t="str">
        <f t="shared" si="29"/>
        <v/>
      </c>
    </row>
    <row r="917" spans="12:13">
      <c r="L917" s="50" t="str">
        <f t="shared" si="30"/>
        <v/>
      </c>
      <c r="M917" t="str">
        <f t="shared" si="29"/>
        <v/>
      </c>
    </row>
    <row r="918" spans="12:13">
      <c r="L918" s="50" t="str">
        <f t="shared" si="30"/>
        <v/>
      </c>
      <c r="M918" t="str">
        <f t="shared" si="29"/>
        <v/>
      </c>
    </row>
    <row r="919" spans="12:13">
      <c r="L919" s="50" t="str">
        <f t="shared" si="30"/>
        <v/>
      </c>
      <c r="M919" t="str">
        <f t="shared" si="29"/>
        <v/>
      </c>
    </row>
    <row r="920" spans="12:13">
      <c r="L920" s="50" t="str">
        <f t="shared" si="30"/>
        <v/>
      </c>
      <c r="M920" t="str">
        <f t="shared" si="29"/>
        <v/>
      </c>
    </row>
    <row r="921" spans="12:13">
      <c r="L921" s="50" t="str">
        <f t="shared" si="30"/>
        <v/>
      </c>
      <c r="M921" t="str">
        <f t="shared" si="29"/>
        <v/>
      </c>
    </row>
    <row r="922" spans="12:13">
      <c r="L922" s="50" t="str">
        <f t="shared" si="30"/>
        <v/>
      </c>
      <c r="M922" t="str">
        <f t="shared" si="29"/>
        <v/>
      </c>
    </row>
    <row r="923" spans="12:13">
      <c r="L923" s="50" t="str">
        <f t="shared" si="30"/>
        <v/>
      </c>
      <c r="M923" t="str">
        <f t="shared" si="29"/>
        <v/>
      </c>
    </row>
    <row r="924" spans="12:13">
      <c r="L924" s="50" t="str">
        <f t="shared" si="30"/>
        <v/>
      </c>
      <c r="M924" t="str">
        <f t="shared" si="29"/>
        <v/>
      </c>
    </row>
    <row r="925" spans="12:13">
      <c r="L925" s="50" t="str">
        <f t="shared" si="30"/>
        <v/>
      </c>
      <c r="M925" t="str">
        <f t="shared" si="29"/>
        <v/>
      </c>
    </row>
    <row r="926" spans="12:13">
      <c r="L926" s="50" t="str">
        <f t="shared" si="30"/>
        <v/>
      </c>
      <c r="M926" t="str">
        <f t="shared" si="29"/>
        <v/>
      </c>
    </row>
    <row r="927" spans="12:13">
      <c r="L927" s="50" t="str">
        <f t="shared" si="30"/>
        <v/>
      </c>
      <c r="M927" t="str">
        <f t="shared" si="29"/>
        <v/>
      </c>
    </row>
    <row r="928" spans="12:13">
      <c r="L928" s="50" t="str">
        <f t="shared" si="30"/>
        <v/>
      </c>
      <c r="M928" t="str">
        <f t="shared" si="29"/>
        <v/>
      </c>
    </row>
    <row r="929" spans="12:13">
      <c r="L929" s="50" t="str">
        <f t="shared" si="30"/>
        <v/>
      </c>
      <c r="M929" t="str">
        <f t="shared" si="29"/>
        <v/>
      </c>
    </row>
    <row r="930" spans="12:13">
      <c r="L930" s="50" t="str">
        <f t="shared" si="30"/>
        <v/>
      </c>
      <c r="M930" t="str">
        <f t="shared" si="29"/>
        <v/>
      </c>
    </row>
    <row r="931" spans="12:13">
      <c r="L931" s="50" t="str">
        <f t="shared" si="30"/>
        <v/>
      </c>
      <c r="M931" t="str">
        <f t="shared" si="29"/>
        <v/>
      </c>
    </row>
    <row r="932" spans="12:13">
      <c r="L932" s="50" t="str">
        <f t="shared" si="30"/>
        <v/>
      </c>
      <c r="M932" t="str">
        <f t="shared" si="29"/>
        <v/>
      </c>
    </row>
    <row r="933" spans="12:13">
      <c r="L933" s="50" t="str">
        <f t="shared" si="30"/>
        <v/>
      </c>
      <c r="M933" t="str">
        <f t="shared" si="29"/>
        <v/>
      </c>
    </row>
    <row r="934" spans="12:13">
      <c r="L934" s="50" t="str">
        <f t="shared" si="30"/>
        <v/>
      </c>
      <c r="M934" t="str">
        <f t="shared" si="29"/>
        <v/>
      </c>
    </row>
    <row r="935" spans="12:13">
      <c r="L935" s="50" t="str">
        <f t="shared" si="30"/>
        <v/>
      </c>
      <c r="M935" t="str">
        <f t="shared" si="29"/>
        <v/>
      </c>
    </row>
    <row r="936" spans="12:13">
      <c r="L936" s="50" t="str">
        <f t="shared" si="30"/>
        <v/>
      </c>
      <c r="M936" t="str">
        <f t="shared" si="29"/>
        <v/>
      </c>
    </row>
    <row r="937" spans="12:13">
      <c r="L937" s="50" t="str">
        <f t="shared" si="30"/>
        <v/>
      </c>
      <c r="M937" t="str">
        <f t="shared" si="29"/>
        <v/>
      </c>
    </row>
    <row r="938" spans="12:13">
      <c r="L938" s="50" t="str">
        <f t="shared" si="30"/>
        <v/>
      </c>
      <c r="M938" t="str">
        <f t="shared" si="29"/>
        <v/>
      </c>
    </row>
    <row r="939" spans="12:13">
      <c r="L939" s="50" t="str">
        <f t="shared" si="30"/>
        <v/>
      </c>
      <c r="M939" t="str">
        <f t="shared" si="29"/>
        <v/>
      </c>
    </row>
    <row r="940" spans="12:13">
      <c r="L940" s="50" t="str">
        <f t="shared" si="30"/>
        <v/>
      </c>
      <c r="M940" t="str">
        <f t="shared" si="29"/>
        <v/>
      </c>
    </row>
    <row r="941" spans="12:13">
      <c r="L941" s="50" t="str">
        <f t="shared" si="30"/>
        <v/>
      </c>
      <c r="M941" t="str">
        <f t="shared" si="29"/>
        <v/>
      </c>
    </row>
    <row r="942" spans="12:13">
      <c r="L942" s="50" t="str">
        <f t="shared" si="30"/>
        <v/>
      </c>
      <c r="M942" t="str">
        <f t="shared" si="29"/>
        <v/>
      </c>
    </row>
    <row r="943" spans="12:13">
      <c r="L943" s="50" t="str">
        <f t="shared" si="30"/>
        <v/>
      </c>
      <c r="M943" t="str">
        <f t="shared" si="29"/>
        <v/>
      </c>
    </row>
    <row r="944" spans="12:13">
      <c r="L944" s="50" t="str">
        <f t="shared" si="30"/>
        <v/>
      </c>
      <c r="M944" t="str">
        <f t="shared" si="29"/>
        <v/>
      </c>
    </row>
    <row r="945" spans="12:13">
      <c r="L945" s="50" t="str">
        <f t="shared" si="30"/>
        <v/>
      </c>
      <c r="M945" t="str">
        <f t="shared" si="29"/>
        <v/>
      </c>
    </row>
    <row r="946" spans="12:13">
      <c r="L946" s="50" t="str">
        <f t="shared" si="30"/>
        <v/>
      </c>
      <c r="M946" t="str">
        <f t="shared" si="29"/>
        <v/>
      </c>
    </row>
    <row r="947" spans="12:13">
      <c r="L947" s="50" t="str">
        <f t="shared" si="30"/>
        <v/>
      </c>
      <c r="M947" t="str">
        <f t="shared" si="29"/>
        <v/>
      </c>
    </row>
    <row r="948" spans="12:13">
      <c r="L948" s="50" t="str">
        <f t="shared" si="30"/>
        <v/>
      </c>
      <c r="M948" t="str">
        <f t="shared" si="29"/>
        <v/>
      </c>
    </row>
    <row r="949" spans="12:13">
      <c r="L949" s="50" t="str">
        <f t="shared" si="30"/>
        <v/>
      </c>
      <c r="M949" t="str">
        <f t="shared" si="29"/>
        <v/>
      </c>
    </row>
    <row r="950" spans="12:13">
      <c r="L950" s="50" t="str">
        <f t="shared" si="30"/>
        <v/>
      </c>
      <c r="M950" t="str">
        <f t="shared" si="29"/>
        <v/>
      </c>
    </row>
    <row r="951" spans="12:13">
      <c r="L951" s="50" t="str">
        <f t="shared" si="30"/>
        <v/>
      </c>
      <c r="M951" t="str">
        <f t="shared" si="29"/>
        <v/>
      </c>
    </row>
    <row r="952" spans="12:13">
      <c r="L952" s="50" t="str">
        <f t="shared" si="30"/>
        <v/>
      </c>
      <c r="M952" t="str">
        <f t="shared" si="29"/>
        <v/>
      </c>
    </row>
    <row r="953" spans="12:13">
      <c r="L953" s="50" t="str">
        <f t="shared" si="30"/>
        <v/>
      </c>
      <c r="M953" t="str">
        <f t="shared" si="29"/>
        <v/>
      </c>
    </row>
    <row r="954" spans="12:13">
      <c r="L954" s="50" t="str">
        <f t="shared" si="30"/>
        <v/>
      </c>
      <c r="M954" t="str">
        <f t="shared" si="29"/>
        <v/>
      </c>
    </row>
    <row r="955" spans="12:13">
      <c r="L955" s="50" t="str">
        <f t="shared" si="30"/>
        <v/>
      </c>
      <c r="M955" t="str">
        <f t="shared" si="29"/>
        <v/>
      </c>
    </row>
    <row r="956" spans="12:13">
      <c r="L956" s="50" t="str">
        <f t="shared" si="30"/>
        <v/>
      </c>
      <c r="M956" t="str">
        <f t="shared" si="29"/>
        <v/>
      </c>
    </row>
    <row r="957" spans="12:13">
      <c r="L957" s="50" t="str">
        <f t="shared" si="30"/>
        <v/>
      </c>
      <c r="M957" t="str">
        <f t="shared" si="29"/>
        <v/>
      </c>
    </row>
    <row r="958" spans="12:13">
      <c r="L958" s="50" t="str">
        <f t="shared" si="30"/>
        <v/>
      </c>
      <c r="M958" t="str">
        <f t="shared" si="29"/>
        <v/>
      </c>
    </row>
    <row r="959" spans="12:13">
      <c r="L959" s="50" t="str">
        <f t="shared" si="30"/>
        <v/>
      </c>
      <c r="M959" t="str">
        <f t="shared" si="29"/>
        <v/>
      </c>
    </row>
    <row r="960" spans="12:13">
      <c r="L960" s="50" t="str">
        <f t="shared" si="30"/>
        <v/>
      </c>
      <c r="M960" t="str">
        <f t="shared" si="29"/>
        <v/>
      </c>
    </row>
    <row r="961" spans="12:13">
      <c r="L961" s="50" t="str">
        <f t="shared" si="30"/>
        <v/>
      </c>
      <c r="M961" t="str">
        <f t="shared" ref="M961:M1007" si="31">IF(B961="Total general","",IF(K961="","",IF(AND(C961=$T$16,K961&gt;=$T$17),"Cumple",IF(AND(C961=$U$16,K961&gt;=$U$17),"Cumple",IF(AND(C961=$V$16,K961&gt;=$V$17),"Cumple","No Cumple")))))</f>
        <v/>
      </c>
    </row>
    <row r="962" spans="12:13">
      <c r="L962" s="50" t="str">
        <f t="shared" si="30"/>
        <v/>
      </c>
      <c r="M962" t="str">
        <f t="shared" si="31"/>
        <v/>
      </c>
    </row>
    <row r="963" spans="12:13">
      <c r="L963" s="50" t="str">
        <f t="shared" si="30"/>
        <v/>
      </c>
      <c r="M963" t="str">
        <f t="shared" si="31"/>
        <v/>
      </c>
    </row>
    <row r="964" spans="12:13">
      <c r="L964" s="50" t="str">
        <f t="shared" si="30"/>
        <v/>
      </c>
      <c r="M964" t="str">
        <f t="shared" si="31"/>
        <v/>
      </c>
    </row>
    <row r="965" spans="12:13">
      <c r="L965" s="50" t="str">
        <f t="shared" si="30"/>
        <v/>
      </c>
      <c r="M965" t="str">
        <f t="shared" si="31"/>
        <v/>
      </c>
    </row>
    <row r="966" spans="12:13">
      <c r="L966" s="50" t="str">
        <f t="shared" si="30"/>
        <v/>
      </c>
      <c r="M966" t="str">
        <f t="shared" si="31"/>
        <v/>
      </c>
    </row>
    <row r="967" spans="12:13">
      <c r="L967" s="50" t="str">
        <f t="shared" si="30"/>
        <v/>
      </c>
      <c r="M967" t="str">
        <f t="shared" si="31"/>
        <v/>
      </c>
    </row>
    <row r="968" spans="12:13">
      <c r="L968" s="50" t="str">
        <f t="shared" si="30"/>
        <v/>
      </c>
      <c r="M968" t="str">
        <f t="shared" si="31"/>
        <v/>
      </c>
    </row>
    <row r="969" spans="12:13">
      <c r="L969" s="50" t="str">
        <f t="shared" si="30"/>
        <v/>
      </c>
      <c r="M969" t="str">
        <f t="shared" si="31"/>
        <v/>
      </c>
    </row>
    <row r="970" spans="12:13">
      <c r="L970" s="50" t="str">
        <f t="shared" si="30"/>
        <v/>
      </c>
      <c r="M970" t="str">
        <f t="shared" si="31"/>
        <v/>
      </c>
    </row>
    <row r="971" spans="12:13">
      <c r="L971" s="50" t="str">
        <f t="shared" si="30"/>
        <v/>
      </c>
      <c r="M971" t="str">
        <f t="shared" si="31"/>
        <v/>
      </c>
    </row>
    <row r="972" spans="12:13">
      <c r="L972" s="50" t="str">
        <f t="shared" ref="L972:L1007" si="32">IF(B972="Total general","",IF(K972="","",CONCATENATE("Q",IF(K972&gt;$U$11,1,IF((AND(K972&gt;$V$11,K972&lt;=$U$11)),2,IF(AND(K972&gt;$W$11,K972&lt;=$V$11),3,IF(K972&lt;=$W$11,4)))))))</f>
        <v/>
      </c>
      <c r="M972" t="str">
        <f t="shared" si="31"/>
        <v/>
      </c>
    </row>
    <row r="973" spans="12:13">
      <c r="L973" s="50" t="str">
        <f t="shared" si="32"/>
        <v/>
      </c>
      <c r="M973" t="str">
        <f t="shared" si="31"/>
        <v/>
      </c>
    </row>
    <row r="974" spans="12:13">
      <c r="L974" s="50" t="str">
        <f t="shared" si="32"/>
        <v/>
      </c>
      <c r="M974" t="str">
        <f t="shared" si="31"/>
        <v/>
      </c>
    </row>
    <row r="975" spans="12:13">
      <c r="L975" s="50" t="str">
        <f t="shared" si="32"/>
        <v/>
      </c>
      <c r="M975" t="str">
        <f t="shared" si="31"/>
        <v/>
      </c>
    </row>
    <row r="976" spans="12:13">
      <c r="L976" s="50" t="str">
        <f t="shared" si="32"/>
        <v/>
      </c>
      <c r="M976" t="str">
        <f t="shared" si="31"/>
        <v/>
      </c>
    </row>
    <row r="977" spans="12:13">
      <c r="L977" s="50" t="str">
        <f t="shared" si="32"/>
        <v/>
      </c>
      <c r="M977" t="str">
        <f t="shared" si="31"/>
        <v/>
      </c>
    </row>
    <row r="978" spans="12:13">
      <c r="L978" s="50" t="str">
        <f t="shared" si="32"/>
        <v/>
      </c>
      <c r="M978" t="str">
        <f t="shared" si="31"/>
        <v/>
      </c>
    </row>
    <row r="979" spans="12:13">
      <c r="L979" s="50" t="str">
        <f t="shared" si="32"/>
        <v/>
      </c>
      <c r="M979" t="str">
        <f t="shared" si="31"/>
        <v/>
      </c>
    </row>
    <row r="980" spans="12:13">
      <c r="L980" s="50" t="str">
        <f t="shared" si="32"/>
        <v/>
      </c>
      <c r="M980" t="str">
        <f t="shared" si="31"/>
        <v/>
      </c>
    </row>
    <row r="981" spans="12:13">
      <c r="L981" s="50" t="str">
        <f t="shared" si="32"/>
        <v/>
      </c>
      <c r="M981" t="str">
        <f t="shared" si="31"/>
        <v/>
      </c>
    </row>
    <row r="982" spans="12:13">
      <c r="L982" s="50" t="str">
        <f t="shared" si="32"/>
        <v/>
      </c>
      <c r="M982" t="str">
        <f t="shared" si="31"/>
        <v/>
      </c>
    </row>
    <row r="983" spans="12:13">
      <c r="L983" s="50" t="str">
        <f t="shared" si="32"/>
        <v/>
      </c>
      <c r="M983" t="str">
        <f t="shared" si="31"/>
        <v/>
      </c>
    </row>
    <row r="984" spans="12:13">
      <c r="L984" s="50" t="str">
        <f t="shared" si="32"/>
        <v/>
      </c>
      <c r="M984" t="str">
        <f t="shared" si="31"/>
        <v/>
      </c>
    </row>
    <row r="985" spans="12:13">
      <c r="L985" s="50" t="str">
        <f t="shared" si="32"/>
        <v/>
      </c>
      <c r="M985" t="str">
        <f t="shared" si="31"/>
        <v/>
      </c>
    </row>
    <row r="986" spans="12:13">
      <c r="L986" s="50" t="str">
        <f t="shared" si="32"/>
        <v/>
      </c>
      <c r="M986" t="str">
        <f t="shared" si="31"/>
        <v/>
      </c>
    </row>
    <row r="987" spans="12:13">
      <c r="L987" s="50" t="str">
        <f t="shared" si="32"/>
        <v/>
      </c>
      <c r="M987" t="str">
        <f t="shared" si="31"/>
        <v/>
      </c>
    </row>
    <row r="988" spans="12:13">
      <c r="L988" s="50" t="str">
        <f t="shared" si="32"/>
        <v/>
      </c>
      <c r="M988" t="str">
        <f t="shared" si="31"/>
        <v/>
      </c>
    </row>
    <row r="989" spans="12:13">
      <c r="L989" s="50" t="str">
        <f t="shared" si="32"/>
        <v/>
      </c>
      <c r="M989" t="str">
        <f t="shared" si="31"/>
        <v/>
      </c>
    </row>
    <row r="990" spans="12:13">
      <c r="L990" s="50" t="str">
        <f t="shared" si="32"/>
        <v/>
      </c>
      <c r="M990" t="str">
        <f t="shared" si="31"/>
        <v/>
      </c>
    </row>
    <row r="991" spans="12:13">
      <c r="L991" s="50" t="str">
        <f t="shared" si="32"/>
        <v/>
      </c>
      <c r="M991" t="str">
        <f t="shared" si="31"/>
        <v/>
      </c>
    </row>
    <row r="992" spans="12:13">
      <c r="L992" s="50" t="str">
        <f t="shared" si="32"/>
        <v/>
      </c>
      <c r="M992" t="str">
        <f t="shared" si="31"/>
        <v/>
      </c>
    </row>
    <row r="993" spans="12:13">
      <c r="L993" s="50" t="str">
        <f t="shared" si="32"/>
        <v/>
      </c>
      <c r="M993" t="str">
        <f t="shared" si="31"/>
        <v/>
      </c>
    </row>
    <row r="994" spans="12:13">
      <c r="L994" s="50" t="str">
        <f t="shared" si="32"/>
        <v/>
      </c>
      <c r="M994" t="str">
        <f t="shared" si="31"/>
        <v/>
      </c>
    </row>
    <row r="995" spans="12:13">
      <c r="L995" s="50" t="str">
        <f t="shared" si="32"/>
        <v/>
      </c>
      <c r="M995" t="str">
        <f t="shared" si="31"/>
        <v/>
      </c>
    </row>
    <row r="996" spans="12:13">
      <c r="L996" s="50" t="str">
        <f t="shared" si="32"/>
        <v/>
      </c>
      <c r="M996" t="str">
        <f t="shared" si="31"/>
        <v/>
      </c>
    </row>
    <row r="997" spans="12:13">
      <c r="L997" s="50" t="str">
        <f t="shared" si="32"/>
        <v/>
      </c>
      <c r="M997" t="str">
        <f t="shared" si="31"/>
        <v/>
      </c>
    </row>
    <row r="998" spans="12:13">
      <c r="L998" s="50" t="str">
        <f t="shared" si="32"/>
        <v/>
      </c>
      <c r="M998" t="str">
        <f t="shared" si="31"/>
        <v/>
      </c>
    </row>
    <row r="999" spans="12:13">
      <c r="L999" s="50" t="str">
        <f t="shared" si="32"/>
        <v/>
      </c>
      <c r="M999" t="str">
        <f t="shared" si="31"/>
        <v/>
      </c>
    </row>
    <row r="1000" spans="12:13">
      <c r="L1000" s="50" t="str">
        <f t="shared" si="32"/>
        <v/>
      </c>
      <c r="M1000" t="str">
        <f t="shared" si="31"/>
        <v/>
      </c>
    </row>
    <row r="1001" spans="12:13">
      <c r="L1001" s="50" t="str">
        <f t="shared" si="32"/>
        <v/>
      </c>
      <c r="M1001" t="str">
        <f t="shared" si="31"/>
        <v/>
      </c>
    </row>
    <row r="1002" spans="12:13">
      <c r="L1002" s="50" t="str">
        <f t="shared" si="32"/>
        <v/>
      </c>
      <c r="M1002" t="str">
        <f t="shared" si="31"/>
        <v/>
      </c>
    </row>
    <row r="1003" spans="12:13">
      <c r="L1003" s="50" t="str">
        <f t="shared" si="32"/>
        <v/>
      </c>
      <c r="M1003" t="str">
        <f t="shared" si="31"/>
        <v/>
      </c>
    </row>
    <row r="1004" spans="12:13">
      <c r="L1004" s="50" t="str">
        <f t="shared" si="32"/>
        <v/>
      </c>
      <c r="M1004" t="str">
        <f t="shared" si="31"/>
        <v/>
      </c>
    </row>
    <row r="1005" spans="12:13">
      <c r="L1005" s="50" t="str">
        <f t="shared" si="32"/>
        <v/>
      </c>
      <c r="M1005" t="str">
        <f t="shared" si="31"/>
        <v/>
      </c>
    </row>
    <row r="1006" spans="12:13">
      <c r="L1006" s="50" t="str">
        <f t="shared" si="32"/>
        <v/>
      </c>
      <c r="M1006" t="str">
        <f t="shared" si="31"/>
        <v/>
      </c>
    </row>
    <row r="1007" spans="12:13">
      <c r="L1007" s="50" t="str">
        <f t="shared" si="32"/>
        <v/>
      </c>
      <c r="M1007" t="str">
        <f t="shared" si="31"/>
        <v/>
      </c>
    </row>
  </sheetData>
  <mergeCells count="2">
    <mergeCell ref="T9:W9"/>
    <mergeCell ref="A1:L3"/>
  </mergeCells>
  <conditionalFormatting sqref="L11:L1007">
    <cfRule type="cellIs" dxfId="1576" priority="14" operator="equal">
      <formula>"Q4"</formula>
    </cfRule>
    <cfRule type="cellIs" dxfId="1575" priority="15" operator="equal">
      <formula>"Q3"</formula>
    </cfRule>
    <cfRule type="cellIs" dxfId="1574" priority="16" operator="equal">
      <formula>"Q2"</formula>
    </cfRule>
    <cfRule type="cellIs" dxfId="1573" priority="17" operator="equal">
      <formula>"Q1"</formula>
    </cfRule>
  </conditionalFormatting>
  <conditionalFormatting sqref="M11:M64">
    <cfRule type="cellIs" dxfId="1572" priority="12" operator="equal">
      <formula>"No Cumple"</formula>
    </cfRule>
  </conditionalFormatting>
  <conditionalFormatting sqref="M1:M1048576">
    <cfRule type="cellIs" dxfId="1571" priority="10" operator="equal">
      <formula>"Cumple"</formula>
    </cfRule>
    <cfRule type="cellIs" dxfId="1570" priority="11" operator="equal">
      <formula>"No Cumple"</formula>
    </cfRule>
  </conditionalFormatting>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B7C9A-31EE-4BEE-81E8-6D6261517EDA}">
  <dimension ref="A1"/>
  <sheetViews>
    <sheetView workbookViewId="0"/>
  </sheetViews>
  <sheetFormatPr baseColWidth="10" defaultColWidth="8.7265625" defaultRowHeight="14.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E6CBC-5F37-4A01-9A39-3269A2229737}">
  <sheetPr codeName="Hoja12"/>
  <dimension ref="A1:N65"/>
  <sheetViews>
    <sheetView workbookViewId="0">
      <selection activeCell="M28" sqref="M28"/>
    </sheetView>
  </sheetViews>
  <sheetFormatPr baseColWidth="10" defaultColWidth="11.453125" defaultRowHeight="14.5"/>
  <cols>
    <col min="1" max="1" width="18" bestFit="1" customWidth="1"/>
    <col min="2" max="2" width="37" bestFit="1" customWidth="1"/>
    <col min="3" max="3" width="52" customWidth="1"/>
    <col min="4" max="4" width="14.453125" style="50" customWidth="1"/>
    <col min="5" max="5" width="16.81640625" bestFit="1" customWidth="1"/>
    <col min="6" max="6" width="9.54296875" customWidth="1"/>
    <col min="7" max="7" width="13.81640625" bestFit="1" customWidth="1"/>
    <col min="8" max="8" width="13.81640625" customWidth="1"/>
    <col min="9" max="9" width="13.81640625" hidden="1" customWidth="1"/>
    <col min="11" max="11" width="22.1796875" style="77" customWidth="1"/>
    <col min="14" max="14" width="0" hidden="1" customWidth="1"/>
  </cols>
  <sheetData>
    <row r="1" spans="1:11">
      <c r="A1" s="353" t="s">
        <v>362</v>
      </c>
      <c r="B1" s="353"/>
      <c r="C1" s="353"/>
      <c r="D1" s="353"/>
      <c r="E1" s="353"/>
      <c r="F1" s="353"/>
      <c r="G1" s="353"/>
      <c r="H1" s="353"/>
      <c r="I1" s="353"/>
      <c r="J1" s="353"/>
      <c r="K1" s="353"/>
    </row>
    <row r="2" spans="1:11">
      <c r="A2" s="353" t="s">
        <v>363</v>
      </c>
      <c r="B2" s="353"/>
      <c r="C2" s="353"/>
      <c r="D2" s="353"/>
      <c r="E2" s="353"/>
      <c r="F2" s="353"/>
      <c r="G2" s="353"/>
      <c r="H2" s="353"/>
      <c r="I2" s="353"/>
      <c r="J2" s="353"/>
      <c r="K2" s="353"/>
    </row>
    <row r="3" spans="1:11">
      <c r="A3" s="353" t="s">
        <v>364</v>
      </c>
      <c r="B3" s="353"/>
      <c r="C3" s="353"/>
      <c r="D3" s="353"/>
      <c r="E3" s="353"/>
      <c r="F3" s="353"/>
      <c r="G3" s="353"/>
      <c r="H3" s="353"/>
      <c r="I3" s="353"/>
      <c r="J3" s="353"/>
      <c r="K3" s="353"/>
    </row>
    <row r="4" spans="1:11" ht="15" thickBot="1"/>
    <row r="5" spans="1:11">
      <c r="A5" s="354" t="s">
        <v>365</v>
      </c>
      <c r="B5" s="354"/>
      <c r="F5" s="355" t="s">
        <v>366</v>
      </c>
      <c r="G5" s="356"/>
      <c r="K5" s="56"/>
    </row>
    <row r="6" spans="1:11" ht="15.5">
      <c r="A6" s="222" t="s">
        <v>367</v>
      </c>
      <c r="B6" s="1" t="s">
        <v>330</v>
      </c>
      <c r="F6" s="198" t="s">
        <v>368</v>
      </c>
      <c r="G6" s="199">
        <f>+SUM(H17:H65)</f>
        <v>0.7</v>
      </c>
      <c r="I6" s="195"/>
      <c r="K6" s="196"/>
    </row>
    <row r="7" spans="1:11" ht="15.75" customHeight="1">
      <c r="A7" s="222" t="s">
        <v>369</v>
      </c>
      <c r="B7" s="3" t="s">
        <v>525</v>
      </c>
      <c r="F7" s="200" t="s">
        <v>232</v>
      </c>
      <c r="G7" s="201">
        <f>+H17</f>
        <v>0.1</v>
      </c>
      <c r="I7" s="195"/>
      <c r="K7" s="196"/>
    </row>
    <row r="8" spans="1:11" ht="15.75" customHeight="1">
      <c r="A8" s="222" t="s">
        <v>370</v>
      </c>
      <c r="B8" s="223">
        <f ca="1">TODAY()</f>
        <v>46230</v>
      </c>
      <c r="F8" s="202" t="s">
        <v>12</v>
      </c>
      <c r="G8" s="201">
        <f>+H29</f>
        <v>0.3</v>
      </c>
      <c r="I8" s="195"/>
      <c r="K8" s="196"/>
    </row>
    <row r="9" spans="1:11" ht="15.75" customHeight="1">
      <c r="A9" s="222" t="s">
        <v>371</v>
      </c>
      <c r="B9" s="1" t="s">
        <v>449</v>
      </c>
      <c r="F9" s="202" t="s">
        <v>372</v>
      </c>
      <c r="G9" s="201">
        <f>+H51</f>
        <v>0</v>
      </c>
      <c r="I9" s="195"/>
      <c r="K9" s="196"/>
    </row>
    <row r="10" spans="1:11" ht="15" thickBot="1">
      <c r="A10" s="222" t="s">
        <v>9</v>
      </c>
      <c r="B10" s="1" t="s">
        <v>431</v>
      </c>
      <c r="F10" s="203" t="s">
        <v>13</v>
      </c>
      <c r="G10" s="204">
        <f>+H62</f>
        <v>0.3</v>
      </c>
      <c r="I10" s="195"/>
      <c r="K10" s="196"/>
    </row>
    <row r="11" spans="1:11">
      <c r="A11" s="222" t="s">
        <v>2</v>
      </c>
      <c r="B11" s="1" t="s">
        <v>32</v>
      </c>
      <c r="F11" s="115"/>
      <c r="G11" s="114"/>
      <c r="I11" s="195"/>
      <c r="K11" s="196"/>
    </row>
    <row r="12" spans="1:11">
      <c r="A12" s="222" t="s">
        <v>10</v>
      </c>
      <c r="B12" s="1" t="s">
        <v>436</v>
      </c>
      <c r="D12" s="142"/>
      <c r="F12" s="115"/>
      <c r="G12" s="114"/>
      <c r="I12" s="195"/>
      <c r="K12" s="196"/>
    </row>
    <row r="13" spans="1:11">
      <c r="A13" s="222" t="s">
        <v>7</v>
      </c>
      <c r="B13" s="1" t="str">
        <f ca="1">IFERROR("Semana "&amp;WEEKNUM(B8),"")</f>
        <v>Semana 31</v>
      </c>
      <c r="F13" s="115"/>
      <c r="G13" s="114"/>
      <c r="I13" s="195"/>
      <c r="K13" s="196"/>
    </row>
    <row r="14" spans="1:11">
      <c r="A14" s="222" t="s">
        <v>445</v>
      </c>
      <c r="B14" s="1" t="str">
        <f>IF($G$6&lt;=90%,"Critica","No Critica")</f>
        <v>Critica</v>
      </c>
      <c r="F14" s="115"/>
      <c r="G14" s="114"/>
      <c r="I14" s="195"/>
      <c r="K14" s="197"/>
    </row>
    <row r="15" spans="1:11" ht="15.75" customHeight="1" thickBot="1"/>
    <row r="16" spans="1:11" ht="27.75" customHeight="1" thickBot="1">
      <c r="A16" s="91" t="s">
        <v>373</v>
      </c>
      <c r="B16" s="92" t="s">
        <v>439</v>
      </c>
      <c r="C16" s="93" t="s">
        <v>375</v>
      </c>
      <c r="D16" s="94" t="s">
        <v>376</v>
      </c>
      <c r="E16" s="95" t="s">
        <v>377</v>
      </c>
      <c r="F16" s="96" t="s">
        <v>378</v>
      </c>
      <c r="G16" s="97" t="s">
        <v>288</v>
      </c>
      <c r="H16" s="95" t="s">
        <v>379</v>
      </c>
      <c r="I16" s="98" t="s">
        <v>380</v>
      </c>
      <c r="J16" s="99" t="s">
        <v>381</v>
      </c>
    </row>
    <row r="17" spans="1:14" ht="18" customHeight="1">
      <c r="A17" s="357" t="s">
        <v>232</v>
      </c>
      <c r="B17" s="332" t="s">
        <v>35</v>
      </c>
      <c r="C17" s="101" t="s">
        <v>382</v>
      </c>
      <c r="D17" s="102" t="s">
        <v>33</v>
      </c>
      <c r="E17" s="337">
        <f>+SUM(I17:I19)</f>
        <v>0.15000000000000002</v>
      </c>
      <c r="F17" s="359">
        <f>+SUM(E17:E28)</f>
        <v>1</v>
      </c>
      <c r="G17" s="360">
        <v>0.1</v>
      </c>
      <c r="H17" s="335">
        <f>+F17*1/G17/100</f>
        <v>0.1</v>
      </c>
      <c r="I17" s="212">
        <f>+IF(D17="No",0,K17*1)</f>
        <v>0.05</v>
      </c>
      <c r="J17" s="336">
        <v>0.15</v>
      </c>
      <c r="K17" s="103">
        <v>0.05</v>
      </c>
    </row>
    <row r="18" spans="1:14" ht="18" customHeight="1">
      <c r="A18" s="357"/>
      <c r="B18" s="334"/>
      <c r="C18" s="1" t="s">
        <v>383</v>
      </c>
      <c r="D18" s="13" t="s">
        <v>33</v>
      </c>
      <c r="E18" s="338"/>
      <c r="F18" s="348"/>
      <c r="G18" s="319"/>
      <c r="H18" s="335"/>
      <c r="I18" s="212">
        <f>+IF(D18="No",0,K18*1)</f>
        <v>0.05</v>
      </c>
      <c r="J18" s="336"/>
      <c r="K18" s="103">
        <v>0.05</v>
      </c>
    </row>
    <row r="19" spans="1:14" ht="18" customHeight="1" thickBot="1">
      <c r="A19" s="357"/>
      <c r="B19" s="333"/>
      <c r="C19" s="106" t="s">
        <v>384</v>
      </c>
      <c r="D19" s="107" t="s">
        <v>33</v>
      </c>
      <c r="E19" s="339"/>
      <c r="F19" s="348"/>
      <c r="G19" s="319"/>
      <c r="H19" s="335"/>
      <c r="I19" s="212">
        <f>+IF(D19="No",0,K19*1)</f>
        <v>0.05</v>
      </c>
      <c r="J19" s="336"/>
      <c r="K19" s="103">
        <v>0.05</v>
      </c>
    </row>
    <row r="20" spans="1:14" ht="18" customHeight="1">
      <c r="A20" s="357"/>
      <c r="B20" s="332" t="s">
        <v>36</v>
      </c>
      <c r="C20" s="101" t="s">
        <v>385</v>
      </c>
      <c r="D20" s="102" t="s">
        <v>33</v>
      </c>
      <c r="E20" s="337">
        <f>+SUM(I20:I23)</f>
        <v>0.3</v>
      </c>
      <c r="F20" s="348"/>
      <c r="G20" s="319"/>
      <c r="H20" s="335"/>
      <c r="I20" s="212">
        <f>+IF(D20="No",0,K20*1)</f>
        <v>7.4999999999999997E-2</v>
      </c>
      <c r="J20" s="336">
        <v>0.3</v>
      </c>
      <c r="K20" s="108">
        <v>7.4999999999999997E-2</v>
      </c>
    </row>
    <row r="21" spans="1:14" ht="18" customHeight="1">
      <c r="A21" s="357"/>
      <c r="B21" s="334"/>
      <c r="C21" s="1" t="s">
        <v>386</v>
      </c>
      <c r="D21" s="13" t="s">
        <v>33</v>
      </c>
      <c r="E21" s="338"/>
      <c r="F21" s="348"/>
      <c r="G21" s="319"/>
      <c r="H21" s="335"/>
      <c r="I21" s="212">
        <f t="shared" ref="I21:I27" si="0">+IF(D21="No",0,K21*1)</f>
        <v>7.4999999999999997E-2</v>
      </c>
      <c r="J21" s="336"/>
      <c r="K21" s="108">
        <v>7.4999999999999997E-2</v>
      </c>
      <c r="N21">
        <f>30/4</f>
        <v>7.5</v>
      </c>
    </row>
    <row r="22" spans="1:14" ht="18" customHeight="1">
      <c r="A22" s="357"/>
      <c r="B22" s="334"/>
      <c r="C22" s="1" t="s">
        <v>387</v>
      </c>
      <c r="D22" s="13" t="s">
        <v>33</v>
      </c>
      <c r="E22" s="338"/>
      <c r="F22" s="348"/>
      <c r="G22" s="319"/>
      <c r="H22" s="335"/>
      <c r="I22" s="212">
        <f t="shared" si="0"/>
        <v>7.4999999999999997E-2</v>
      </c>
      <c r="J22" s="336"/>
      <c r="K22" s="108">
        <v>7.4999999999999997E-2</v>
      </c>
    </row>
    <row r="23" spans="1:14" ht="18" customHeight="1" thickBot="1">
      <c r="A23" s="357"/>
      <c r="B23" s="333"/>
      <c r="C23" s="106" t="s">
        <v>388</v>
      </c>
      <c r="D23" s="107" t="s">
        <v>33</v>
      </c>
      <c r="E23" s="339"/>
      <c r="F23" s="348"/>
      <c r="G23" s="319"/>
      <c r="H23" s="335"/>
      <c r="I23" s="212">
        <f t="shared" si="0"/>
        <v>7.4999999999999997E-2</v>
      </c>
      <c r="J23" s="336"/>
      <c r="K23" s="108">
        <v>7.4999999999999997E-2</v>
      </c>
      <c r="N23">
        <f>25/2</f>
        <v>12.5</v>
      </c>
    </row>
    <row r="24" spans="1:14" ht="18" customHeight="1">
      <c r="A24" s="357"/>
      <c r="B24" s="332" t="s">
        <v>37</v>
      </c>
      <c r="C24" s="101" t="s">
        <v>389</v>
      </c>
      <c r="D24" s="102" t="s">
        <v>33</v>
      </c>
      <c r="E24" s="337">
        <f>+SUM(I24:I27)</f>
        <v>0.3</v>
      </c>
      <c r="F24" s="348"/>
      <c r="G24" s="319"/>
      <c r="H24" s="335"/>
      <c r="I24" s="212">
        <f t="shared" si="0"/>
        <v>7.4999999999999997E-2</v>
      </c>
      <c r="J24" s="336">
        <v>0.3</v>
      </c>
      <c r="K24" s="108">
        <v>7.4999999999999997E-2</v>
      </c>
    </row>
    <row r="25" spans="1:14" ht="18" customHeight="1">
      <c r="A25" s="357"/>
      <c r="B25" s="334"/>
      <c r="C25" s="1" t="s">
        <v>390</v>
      </c>
      <c r="D25" s="13" t="s">
        <v>33</v>
      </c>
      <c r="E25" s="338"/>
      <c r="F25" s="348"/>
      <c r="G25" s="319"/>
      <c r="H25" s="335"/>
      <c r="I25" s="212">
        <f t="shared" si="0"/>
        <v>7.4999999999999997E-2</v>
      </c>
      <c r="J25" s="336"/>
      <c r="K25" s="108">
        <v>7.4999999999999997E-2</v>
      </c>
    </row>
    <row r="26" spans="1:14" ht="18" customHeight="1">
      <c r="A26" s="357"/>
      <c r="B26" s="334"/>
      <c r="C26" s="1" t="s">
        <v>391</v>
      </c>
      <c r="D26" s="13" t="s">
        <v>33</v>
      </c>
      <c r="E26" s="338"/>
      <c r="F26" s="348"/>
      <c r="G26" s="319"/>
      <c r="H26" s="335"/>
      <c r="I26" s="212">
        <f t="shared" si="0"/>
        <v>7.4999999999999997E-2</v>
      </c>
      <c r="J26" s="336"/>
      <c r="K26" s="108">
        <v>7.4999999999999997E-2</v>
      </c>
    </row>
    <row r="27" spans="1:14" ht="18" customHeight="1" thickBot="1">
      <c r="A27" s="357"/>
      <c r="B27" s="333"/>
      <c r="C27" s="106" t="s">
        <v>392</v>
      </c>
      <c r="D27" s="107" t="s">
        <v>33</v>
      </c>
      <c r="E27" s="339"/>
      <c r="F27" s="348"/>
      <c r="G27" s="319"/>
      <c r="H27" s="335"/>
      <c r="I27" s="212">
        <f t="shared" si="0"/>
        <v>7.4999999999999997E-2</v>
      </c>
      <c r="J27" s="336"/>
      <c r="K27" s="108">
        <v>7.4999999999999997E-2</v>
      </c>
    </row>
    <row r="28" spans="1:14" ht="18" customHeight="1" thickBot="1">
      <c r="A28" s="358"/>
      <c r="B28" s="105" t="s">
        <v>442</v>
      </c>
      <c r="C28" s="106" t="s">
        <v>393</v>
      </c>
      <c r="D28" s="107" t="s">
        <v>33</v>
      </c>
      <c r="E28" s="213">
        <v>0.25</v>
      </c>
      <c r="F28" s="348"/>
      <c r="G28" s="330"/>
      <c r="H28" s="335"/>
      <c r="I28" s="212">
        <f>+IF(D28="No",0,K28*1)</f>
        <v>0.25</v>
      </c>
      <c r="J28" s="214">
        <v>0.25</v>
      </c>
      <c r="K28" s="108">
        <v>0.25</v>
      </c>
    </row>
    <row r="29" spans="1:14" ht="18" customHeight="1" thickBot="1">
      <c r="A29" s="341" t="s">
        <v>12</v>
      </c>
      <c r="B29" s="332" t="s">
        <v>39</v>
      </c>
      <c r="C29" s="101" t="s">
        <v>394</v>
      </c>
      <c r="D29" s="102" t="s">
        <v>33</v>
      </c>
      <c r="E29" s="344">
        <f>+IF(COUNTIF(D29:D50,"No")&gt;E327,0,1)</f>
        <v>1</v>
      </c>
      <c r="F29" s="347">
        <f>+SUM(E29:E50)</f>
        <v>1</v>
      </c>
      <c r="G29" s="351">
        <v>0.3</v>
      </c>
      <c r="H29" s="328">
        <f>+IF(F29&lt;&gt;1,0,0.3)</f>
        <v>0.3</v>
      </c>
      <c r="I29" s="215"/>
      <c r="J29" s="330">
        <v>1</v>
      </c>
    </row>
    <row r="30" spans="1:14" ht="18" customHeight="1" thickBot="1">
      <c r="A30" s="342"/>
      <c r="B30" s="334"/>
      <c r="C30" s="1" t="s">
        <v>395</v>
      </c>
      <c r="D30" s="102" t="s">
        <v>33</v>
      </c>
      <c r="E30" s="345"/>
      <c r="F30" s="348"/>
      <c r="G30" s="310"/>
      <c r="H30" s="329"/>
      <c r="I30" s="215"/>
      <c r="J30" s="316"/>
    </row>
    <row r="31" spans="1:14" ht="18" customHeight="1" thickBot="1">
      <c r="A31" s="342"/>
      <c r="B31" s="334"/>
      <c r="C31" s="1" t="s">
        <v>396</v>
      </c>
      <c r="D31" s="102" t="s">
        <v>33</v>
      </c>
      <c r="E31" s="345"/>
      <c r="F31" s="348"/>
      <c r="G31" s="310"/>
      <c r="H31" s="329"/>
      <c r="I31" s="215"/>
      <c r="J31" s="316"/>
    </row>
    <row r="32" spans="1:14" ht="18" customHeight="1" thickBot="1">
      <c r="A32" s="342"/>
      <c r="B32" s="333"/>
      <c r="C32" s="106" t="s">
        <v>397</v>
      </c>
      <c r="D32" s="102" t="s">
        <v>33</v>
      </c>
      <c r="E32" s="345"/>
      <c r="F32" s="348"/>
      <c r="G32" s="310"/>
      <c r="H32" s="329"/>
      <c r="I32" s="215"/>
      <c r="J32" s="316"/>
    </row>
    <row r="33" spans="1:10" ht="18" customHeight="1" thickBot="1">
      <c r="A33" s="342"/>
      <c r="B33" s="332" t="s">
        <v>40</v>
      </c>
      <c r="C33" s="101" t="s">
        <v>398</v>
      </c>
      <c r="D33" s="102" t="s">
        <v>33</v>
      </c>
      <c r="E33" s="345"/>
      <c r="F33" s="348"/>
      <c r="G33" s="310"/>
      <c r="H33" s="329"/>
      <c r="I33" s="215"/>
      <c r="J33" s="316"/>
    </row>
    <row r="34" spans="1:10" ht="18" customHeight="1" thickBot="1">
      <c r="A34" s="342"/>
      <c r="B34" s="333"/>
      <c r="C34" s="106" t="s">
        <v>399</v>
      </c>
      <c r="D34" s="102" t="s">
        <v>33</v>
      </c>
      <c r="E34" s="345"/>
      <c r="F34" s="348"/>
      <c r="G34" s="310"/>
      <c r="H34" s="329"/>
      <c r="I34" s="215"/>
      <c r="J34" s="316"/>
    </row>
    <row r="35" spans="1:10" ht="18" customHeight="1" thickBot="1">
      <c r="A35" s="342"/>
      <c r="B35" s="332" t="s">
        <v>41</v>
      </c>
      <c r="C35" s="101" t="s">
        <v>400</v>
      </c>
      <c r="D35" s="102" t="s">
        <v>33</v>
      </c>
      <c r="E35" s="345"/>
      <c r="F35" s="348"/>
      <c r="G35" s="310"/>
      <c r="H35" s="329"/>
      <c r="I35" s="215"/>
      <c r="J35" s="316"/>
    </row>
    <row r="36" spans="1:10" ht="18" customHeight="1" thickBot="1">
      <c r="A36" s="342"/>
      <c r="B36" s="334"/>
      <c r="C36" s="1" t="s">
        <v>401</v>
      </c>
      <c r="D36" s="102" t="s">
        <v>33</v>
      </c>
      <c r="E36" s="345"/>
      <c r="F36" s="348"/>
      <c r="G36" s="310"/>
      <c r="H36" s="329"/>
      <c r="I36" s="215"/>
      <c r="J36" s="316"/>
    </row>
    <row r="37" spans="1:10" ht="18" customHeight="1" thickBot="1">
      <c r="A37" s="342"/>
      <c r="B37" s="100" t="s">
        <v>42</v>
      </c>
      <c r="C37" s="101" t="s">
        <v>402</v>
      </c>
      <c r="D37" s="102" t="s">
        <v>33</v>
      </c>
      <c r="E37" s="345"/>
      <c r="F37" s="348"/>
      <c r="G37" s="310"/>
      <c r="H37" s="329"/>
      <c r="I37" s="215"/>
      <c r="J37" s="316"/>
    </row>
    <row r="38" spans="1:10" ht="18" customHeight="1" thickBot="1">
      <c r="A38" s="342"/>
      <c r="B38" s="104" t="s">
        <v>43</v>
      </c>
      <c r="C38" s="1" t="s">
        <v>403</v>
      </c>
      <c r="D38" s="102" t="s">
        <v>33</v>
      </c>
      <c r="E38" s="345"/>
      <c r="F38" s="348"/>
      <c r="G38" s="310"/>
      <c r="H38" s="329"/>
      <c r="I38" s="215"/>
      <c r="J38" s="316"/>
    </row>
    <row r="39" spans="1:10" ht="18" customHeight="1" thickBot="1">
      <c r="A39" s="342"/>
      <c r="B39" s="334" t="s">
        <v>44</v>
      </c>
      <c r="C39" s="1" t="s">
        <v>404</v>
      </c>
      <c r="D39" s="102" t="s">
        <v>33</v>
      </c>
      <c r="E39" s="345"/>
      <c r="F39" s="348"/>
      <c r="G39" s="310"/>
      <c r="H39" s="329"/>
      <c r="I39" s="215"/>
      <c r="J39" s="316"/>
    </row>
    <row r="40" spans="1:10" ht="18" customHeight="1" thickBot="1">
      <c r="A40" s="342"/>
      <c r="B40" s="334"/>
      <c r="C40" s="1" t="s">
        <v>405</v>
      </c>
      <c r="D40" s="102" t="s">
        <v>33</v>
      </c>
      <c r="E40" s="345"/>
      <c r="F40" s="348"/>
      <c r="G40" s="310"/>
      <c r="H40" s="329"/>
      <c r="I40" s="215"/>
      <c r="J40" s="316"/>
    </row>
    <row r="41" spans="1:10" ht="18" customHeight="1" thickBot="1">
      <c r="A41" s="342"/>
      <c r="B41" s="334"/>
      <c r="C41" s="167" t="s">
        <v>443</v>
      </c>
      <c r="D41" s="102" t="s">
        <v>33</v>
      </c>
      <c r="E41" s="345"/>
      <c r="F41" s="348"/>
      <c r="G41" s="310"/>
      <c r="H41" s="329"/>
      <c r="I41" s="215"/>
      <c r="J41" s="316"/>
    </row>
    <row r="42" spans="1:10" ht="18" customHeight="1" thickBot="1">
      <c r="A42" s="342"/>
      <c r="B42" s="334" t="s">
        <v>406</v>
      </c>
      <c r="C42" s="1" t="s">
        <v>407</v>
      </c>
      <c r="D42" s="102" t="s">
        <v>33</v>
      </c>
      <c r="E42" s="345"/>
      <c r="F42" s="348"/>
      <c r="G42" s="310"/>
      <c r="H42" s="329"/>
      <c r="I42" s="215"/>
      <c r="J42" s="316"/>
    </row>
    <row r="43" spans="1:10" ht="18" customHeight="1" thickBot="1">
      <c r="A43" s="342"/>
      <c r="B43" s="333"/>
      <c r="C43" s="106" t="s">
        <v>408</v>
      </c>
      <c r="D43" s="102" t="s">
        <v>33</v>
      </c>
      <c r="E43" s="345"/>
      <c r="F43" s="348"/>
      <c r="G43" s="310"/>
      <c r="H43" s="329"/>
      <c r="I43" s="215"/>
      <c r="J43" s="316"/>
    </row>
    <row r="44" spans="1:10" ht="18" customHeight="1" thickBot="1">
      <c r="A44" s="342"/>
      <c r="B44" s="332" t="s">
        <v>46</v>
      </c>
      <c r="C44" s="101" t="s">
        <v>409</v>
      </c>
      <c r="D44" s="102" t="s">
        <v>33</v>
      </c>
      <c r="E44" s="345"/>
      <c r="F44" s="348"/>
      <c r="G44" s="310"/>
      <c r="H44" s="329"/>
      <c r="I44" s="215"/>
      <c r="J44" s="316"/>
    </row>
    <row r="45" spans="1:10" ht="18" customHeight="1" thickBot="1">
      <c r="A45" s="342"/>
      <c r="B45" s="334"/>
      <c r="C45" s="1" t="s">
        <v>410</v>
      </c>
      <c r="D45" s="102" t="s">
        <v>33</v>
      </c>
      <c r="E45" s="345"/>
      <c r="F45" s="348"/>
      <c r="G45" s="310"/>
      <c r="H45" s="329"/>
      <c r="I45" s="215"/>
      <c r="J45" s="316"/>
    </row>
    <row r="46" spans="1:10" ht="18" customHeight="1" thickBot="1">
      <c r="A46" s="342"/>
      <c r="B46" s="334"/>
      <c r="C46" s="1" t="s">
        <v>411</v>
      </c>
      <c r="D46" s="102" t="s">
        <v>33</v>
      </c>
      <c r="E46" s="345"/>
      <c r="F46" s="348"/>
      <c r="G46" s="310"/>
      <c r="H46" s="329"/>
      <c r="I46" s="215"/>
      <c r="J46" s="316"/>
    </row>
    <row r="47" spans="1:10" ht="18" customHeight="1" thickBot="1">
      <c r="A47" s="342"/>
      <c r="B47" s="334"/>
      <c r="C47" s="1" t="s">
        <v>412</v>
      </c>
      <c r="D47" s="102" t="s">
        <v>33</v>
      </c>
      <c r="E47" s="345"/>
      <c r="F47" s="348"/>
      <c r="G47" s="310"/>
      <c r="H47" s="329"/>
      <c r="I47" s="215"/>
      <c r="J47" s="316"/>
    </row>
    <row r="48" spans="1:10" ht="18" customHeight="1" thickBot="1">
      <c r="A48" s="342"/>
      <c r="B48" s="334"/>
      <c r="C48" s="1" t="s">
        <v>413</v>
      </c>
      <c r="D48" s="102" t="s">
        <v>33</v>
      </c>
      <c r="E48" s="345"/>
      <c r="F48" s="348"/>
      <c r="G48" s="310"/>
      <c r="H48" s="329"/>
      <c r="I48" s="215"/>
      <c r="J48" s="316"/>
    </row>
    <row r="49" spans="1:10" ht="18" customHeight="1" thickBot="1">
      <c r="A49" s="342"/>
      <c r="B49" s="340"/>
      <c r="C49" s="106" t="s">
        <v>414</v>
      </c>
      <c r="D49" s="102" t="s">
        <v>33</v>
      </c>
      <c r="E49" s="345"/>
      <c r="F49" s="349"/>
      <c r="G49" s="352"/>
      <c r="H49" s="329"/>
      <c r="I49" s="215"/>
      <c r="J49" s="331"/>
    </row>
    <row r="50" spans="1:10" ht="18" customHeight="1" thickBot="1">
      <c r="A50" s="343"/>
      <c r="B50" s="333"/>
      <c r="C50" s="167" t="s">
        <v>444</v>
      </c>
      <c r="D50" s="102" t="s">
        <v>33</v>
      </c>
      <c r="E50" s="346"/>
      <c r="F50" s="350"/>
      <c r="G50" s="311"/>
      <c r="H50" s="329"/>
      <c r="I50" s="215"/>
      <c r="J50" s="317"/>
    </row>
    <row r="51" spans="1:10" ht="18" customHeight="1" thickBot="1">
      <c r="A51" s="321" t="s">
        <v>372</v>
      </c>
      <c r="B51" s="324" t="s">
        <v>47</v>
      </c>
      <c r="C51" s="101" t="s">
        <v>415</v>
      </c>
      <c r="D51" s="102" t="s">
        <v>34</v>
      </c>
      <c r="E51" s="318">
        <f>+IF(COUNTIF(D51:D61,"No")&gt;E327,0,1)</f>
        <v>0</v>
      </c>
      <c r="F51" s="315">
        <f>+E51</f>
        <v>0</v>
      </c>
      <c r="G51" s="315">
        <v>0.3</v>
      </c>
      <c r="H51" s="315">
        <f>+IF(E51&lt;&gt;1,0,0.3)</f>
        <v>0</v>
      </c>
      <c r="I51" s="216"/>
      <c r="J51" s="315">
        <v>1</v>
      </c>
    </row>
    <row r="52" spans="1:10" ht="18" customHeight="1" thickBot="1">
      <c r="A52" s="322"/>
      <c r="B52" s="314"/>
      <c r="C52" s="1" t="s">
        <v>416</v>
      </c>
      <c r="D52" s="102" t="s">
        <v>34</v>
      </c>
      <c r="E52" s="319"/>
      <c r="F52" s="316"/>
      <c r="G52" s="316"/>
      <c r="H52" s="316"/>
      <c r="I52" s="217"/>
      <c r="J52" s="316"/>
    </row>
    <row r="53" spans="1:10" ht="18" customHeight="1" thickBot="1">
      <c r="A53" s="322"/>
      <c r="B53" s="314"/>
      <c r="C53" s="1" t="s">
        <v>417</v>
      </c>
      <c r="D53" s="102" t="s">
        <v>33</v>
      </c>
      <c r="E53" s="319"/>
      <c r="F53" s="316"/>
      <c r="G53" s="316"/>
      <c r="H53" s="316"/>
      <c r="I53" s="217"/>
      <c r="J53" s="316"/>
    </row>
    <row r="54" spans="1:10" ht="18" customHeight="1" thickBot="1">
      <c r="A54" s="322"/>
      <c r="B54" s="314"/>
      <c r="C54" s="1" t="s">
        <v>418</v>
      </c>
      <c r="D54" s="102" t="s">
        <v>33</v>
      </c>
      <c r="E54" s="319"/>
      <c r="F54" s="316"/>
      <c r="G54" s="316"/>
      <c r="H54" s="316"/>
      <c r="I54" s="217"/>
      <c r="J54" s="316"/>
    </row>
    <row r="55" spans="1:10" ht="23.5" customHeight="1" thickBot="1">
      <c r="A55" s="322"/>
      <c r="B55" s="314"/>
      <c r="C55" s="1" t="s">
        <v>419</v>
      </c>
      <c r="D55" s="102" t="s">
        <v>34</v>
      </c>
      <c r="E55" s="319"/>
      <c r="F55" s="316"/>
      <c r="G55" s="316"/>
      <c r="H55" s="316"/>
      <c r="I55" s="217"/>
      <c r="J55" s="316"/>
    </row>
    <row r="56" spans="1:10" ht="26.5" customHeight="1" thickBot="1">
      <c r="A56" s="322"/>
      <c r="B56" s="314"/>
      <c r="C56" s="1" t="s">
        <v>420</v>
      </c>
      <c r="D56" s="102" t="s">
        <v>34</v>
      </c>
      <c r="E56" s="319"/>
      <c r="F56" s="316"/>
      <c r="G56" s="316"/>
      <c r="H56" s="316"/>
      <c r="I56" s="217"/>
      <c r="J56" s="316"/>
    </row>
    <row r="57" spans="1:10" ht="24" customHeight="1" thickBot="1">
      <c r="A57" s="322"/>
      <c r="B57" s="110" t="s">
        <v>48</v>
      </c>
      <c r="C57" s="1" t="s">
        <v>421</v>
      </c>
      <c r="D57" s="102" t="s">
        <v>33</v>
      </c>
      <c r="E57" s="319"/>
      <c r="F57" s="316"/>
      <c r="G57" s="316"/>
      <c r="H57" s="316"/>
      <c r="I57" s="217"/>
      <c r="J57" s="316"/>
    </row>
    <row r="58" spans="1:10" ht="18" customHeight="1" thickBot="1">
      <c r="A58" s="322"/>
      <c r="B58" s="314" t="s">
        <v>49</v>
      </c>
      <c r="C58" s="1" t="s">
        <v>422</v>
      </c>
      <c r="D58" s="102" t="s">
        <v>33</v>
      </c>
      <c r="E58" s="319"/>
      <c r="F58" s="316"/>
      <c r="G58" s="316"/>
      <c r="H58" s="316"/>
      <c r="I58" s="217"/>
      <c r="J58" s="316"/>
    </row>
    <row r="59" spans="1:10" ht="18" customHeight="1" thickBot="1">
      <c r="A59" s="322"/>
      <c r="B59" s="314"/>
      <c r="C59" s="1" t="s">
        <v>423</v>
      </c>
      <c r="D59" s="102" t="s">
        <v>33</v>
      </c>
      <c r="E59" s="319"/>
      <c r="F59" s="316"/>
      <c r="G59" s="316"/>
      <c r="H59" s="316"/>
      <c r="I59" s="217"/>
      <c r="J59" s="316"/>
    </row>
    <row r="60" spans="1:10" ht="18" customHeight="1" thickBot="1">
      <c r="A60" s="322"/>
      <c r="B60" s="314"/>
      <c r="C60" s="1" t="s">
        <v>424</v>
      </c>
      <c r="D60" s="102" t="s">
        <v>33</v>
      </c>
      <c r="E60" s="319"/>
      <c r="F60" s="316"/>
      <c r="G60" s="316"/>
      <c r="H60" s="316"/>
      <c r="I60" s="217"/>
      <c r="J60" s="316"/>
    </row>
    <row r="61" spans="1:10" ht="18" customHeight="1" thickBot="1">
      <c r="A61" s="323"/>
      <c r="B61" s="111" t="s">
        <v>50</v>
      </c>
      <c r="C61" s="106" t="s">
        <v>425</v>
      </c>
      <c r="D61" s="102" t="s">
        <v>33</v>
      </c>
      <c r="E61" s="320"/>
      <c r="F61" s="317"/>
      <c r="G61" s="317"/>
      <c r="H61" s="317"/>
      <c r="I61" s="218"/>
      <c r="J61" s="317"/>
    </row>
    <row r="62" spans="1:10" ht="18" customHeight="1" thickBot="1">
      <c r="A62" s="325" t="s">
        <v>13</v>
      </c>
      <c r="B62" s="109" t="s">
        <v>51</v>
      </c>
      <c r="C62" s="101" t="s">
        <v>426</v>
      </c>
      <c r="D62" s="102" t="s">
        <v>33</v>
      </c>
      <c r="E62" s="318">
        <f>+IF(COUNTIF(D62:D65,"No")&gt;E327,0,1)</f>
        <v>1</v>
      </c>
      <c r="F62" s="315">
        <f>+E62</f>
        <v>1</v>
      </c>
      <c r="G62" s="309">
        <v>0.3</v>
      </c>
      <c r="H62" s="309">
        <f>+IF(F62&lt;&gt;1,0,0.3)</f>
        <v>0.3</v>
      </c>
      <c r="I62" s="219"/>
      <c r="J62" s="309">
        <v>1</v>
      </c>
    </row>
    <row r="63" spans="1:10" ht="18" customHeight="1" thickBot="1">
      <c r="A63" s="326"/>
      <c r="B63" s="314" t="s">
        <v>52</v>
      </c>
      <c r="C63" s="1" t="s">
        <v>427</v>
      </c>
      <c r="D63" s="102" t="s">
        <v>33</v>
      </c>
      <c r="E63" s="319"/>
      <c r="F63" s="316"/>
      <c r="G63" s="310"/>
      <c r="H63" s="312"/>
      <c r="I63" s="220"/>
      <c r="J63" s="310"/>
    </row>
    <row r="64" spans="1:10" ht="18" customHeight="1" thickBot="1">
      <c r="A64" s="326"/>
      <c r="B64" s="314"/>
      <c r="C64" s="1" t="s">
        <v>428</v>
      </c>
      <c r="D64" s="102" t="s">
        <v>33</v>
      </c>
      <c r="E64" s="319"/>
      <c r="F64" s="316"/>
      <c r="G64" s="310"/>
      <c r="H64" s="312"/>
      <c r="I64" s="220"/>
      <c r="J64" s="310"/>
    </row>
    <row r="65" spans="1:10" ht="18" customHeight="1" thickBot="1">
      <c r="A65" s="327"/>
      <c r="B65" s="111" t="s">
        <v>53</v>
      </c>
      <c r="C65" s="106" t="s">
        <v>429</v>
      </c>
      <c r="D65" s="102" t="s">
        <v>33</v>
      </c>
      <c r="E65" s="320"/>
      <c r="F65" s="317"/>
      <c r="G65" s="311"/>
      <c r="H65" s="313"/>
      <c r="I65" s="221"/>
      <c r="J65" s="311"/>
    </row>
  </sheetData>
  <mergeCells count="45">
    <mergeCell ref="A17:A28"/>
    <mergeCell ref="B17:B19"/>
    <mergeCell ref="E17:E19"/>
    <mergeCell ref="F17:F28"/>
    <mergeCell ref="G17:G28"/>
    <mergeCell ref="A1:K1"/>
    <mergeCell ref="A2:K2"/>
    <mergeCell ref="A3:K3"/>
    <mergeCell ref="A5:B5"/>
    <mergeCell ref="F5:G5"/>
    <mergeCell ref="H17:H28"/>
    <mergeCell ref="J17:J19"/>
    <mergeCell ref="B20:B23"/>
    <mergeCell ref="E20:E23"/>
    <mergeCell ref="J20:J23"/>
    <mergeCell ref="B24:B27"/>
    <mergeCell ref="E24:E27"/>
    <mergeCell ref="J24:J27"/>
    <mergeCell ref="A29:A50"/>
    <mergeCell ref="B29:B32"/>
    <mergeCell ref="E29:E50"/>
    <mergeCell ref="F29:F50"/>
    <mergeCell ref="G29:G50"/>
    <mergeCell ref="J29:J50"/>
    <mergeCell ref="B33:B34"/>
    <mergeCell ref="B35:B36"/>
    <mergeCell ref="B39:B41"/>
    <mergeCell ref="B42:B43"/>
    <mergeCell ref="B44:B50"/>
    <mergeCell ref="H29:H50"/>
    <mergeCell ref="J51:J61"/>
    <mergeCell ref="B58:B60"/>
    <mergeCell ref="A62:A65"/>
    <mergeCell ref="E62:E65"/>
    <mergeCell ref="F62:F65"/>
    <mergeCell ref="G62:G65"/>
    <mergeCell ref="H62:H65"/>
    <mergeCell ref="J62:J65"/>
    <mergeCell ref="B63:B64"/>
    <mergeCell ref="A51:A61"/>
    <mergeCell ref="B51:B56"/>
    <mergeCell ref="E51:E61"/>
    <mergeCell ref="F51:F61"/>
    <mergeCell ref="G51:G61"/>
    <mergeCell ref="H51:H61"/>
  </mergeCells>
  <dataValidations count="3">
    <dataValidation type="list" allowBlank="1" showInputMessage="1" showErrorMessage="1" sqref="D17:D65" xr:uid="{7E751691-AB9A-4914-B965-B66879C28F34}">
      <formula1>"Si,No,N/A"</formula1>
    </dataValidation>
    <dataValidation type="list" allowBlank="1" showInputMessage="1" showErrorMessage="1" sqref="B11" xr:uid="{31ACE11A-3473-44CF-89A5-797ED7AE70D0}">
      <formula1>"Outbound"</formula1>
    </dataValidation>
    <dataValidation type="list" allowBlank="1" showInputMessage="1" showErrorMessage="1" sqref="B9" xr:uid="{165C85C4-994D-456D-8272-A689D1D249A7}">
      <formula1>"Pre2Pos,Renovacion"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C53ADFF7-DC9E-43B3-9AAF-2E243E13FDF3}">
          <x14:formula1>
            <xm:f>HC!$R$2:$R$3</xm:f>
          </x14:formula1>
          <xm:sqref>B12</xm:sqref>
        </x14:dataValidation>
        <x14:dataValidation type="list" allowBlank="1" showInputMessage="1" showErrorMessage="1" xr:uid="{6688CE08-A561-4725-A432-22B6023EE24C}">
          <x14:formula1>
            <xm:f>HC!$M$1:$P$1</xm:f>
          </x14:formula1>
          <xm:sqref>B10</xm:sqref>
        </x14:dataValidation>
        <x14:dataValidation type="list" allowBlank="1" showInputMessage="1" showErrorMessage="1" xr:uid="{EACD82A1-C1DB-47AE-BCE7-94EA30D9C917}">
          <x14:formula1>
            <xm:f>HC!$B$2:$B$66</xm:f>
          </x14:formula1>
          <xm:sqref>B6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47E685F5F1B8B439682AF21881E4F17" ma:contentTypeVersion="4" ma:contentTypeDescription="Crear nuevo documento." ma:contentTypeScope="" ma:versionID="58d28d9d85110a2fc92e55a9172647ac">
  <xsd:schema xmlns:xsd="http://www.w3.org/2001/XMLSchema" xmlns:xs="http://www.w3.org/2001/XMLSchema" xmlns:p="http://schemas.microsoft.com/office/2006/metadata/properties" xmlns:ns2="bb58900e-8763-4e13-b011-05910b2ed11c" targetNamespace="http://schemas.microsoft.com/office/2006/metadata/properties" ma:root="true" ma:fieldsID="119637995060ccb5fcca4e5aa68f8dda" ns2:_="">
    <xsd:import namespace="bb58900e-8763-4e13-b011-05910b2ed11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b58900e-8763-4e13-b011-05910b2ed1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0B3B4B3-3603-4A65-AE9C-F19D60B777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b58900e-8763-4e13-b011-05910b2ed11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7F842FD-F1D2-4479-96F8-BC66161EFE66}">
  <ds:schemaRefs>
    <ds:schemaRef ds:uri="http://schemas.microsoft.com/sharepoint/v3/contenttype/forms"/>
  </ds:schemaRefs>
</ds:datastoreItem>
</file>

<file path=customXml/itemProps3.xml><?xml version="1.0" encoding="utf-8"?>
<ds:datastoreItem xmlns:ds="http://schemas.openxmlformats.org/officeDocument/2006/customXml" ds:itemID="{8A46BF21-6719-4D93-AAEC-D62E7E559480}">
  <ds:schemaRefs>
    <ds:schemaRef ds:uri="http://schemas.microsoft.com/office/2006/documentManagement/types"/>
    <ds:schemaRef ds:uri="http://purl.org/dc/terms/"/>
    <ds:schemaRef ds:uri="http://purl.org/dc/dcmitype/"/>
    <ds:schemaRef ds:uri="http://purl.org/dc/elements/1.1/"/>
    <ds:schemaRef ds:uri="bb58900e-8763-4e13-b011-05910b2ed11c"/>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5</vt:i4>
      </vt:variant>
    </vt:vector>
  </HeadingPairs>
  <TitlesOfParts>
    <vt:vector size="19" baseType="lpstr">
      <vt:lpstr>HC</vt:lpstr>
      <vt:lpstr>Evalucion</vt:lpstr>
      <vt:lpstr>BD</vt:lpstr>
      <vt:lpstr>Sheet1</vt:lpstr>
      <vt:lpstr>preguntas vs factores</vt:lpstr>
      <vt:lpstr>Acumulado</vt:lpstr>
      <vt:lpstr>Graficos</vt:lpstr>
      <vt:lpstr>Resultado general</vt:lpstr>
      <vt:lpstr>Resultado por Campaña</vt:lpstr>
      <vt:lpstr>Resultado por supervisor</vt:lpstr>
      <vt:lpstr>Resultado por atributo</vt:lpstr>
      <vt:lpstr>Resultado por agente</vt:lpstr>
      <vt:lpstr>Sheet2</vt:lpstr>
      <vt:lpstr>Evalucion (2)</vt:lpstr>
      <vt:lpstr>'Evalucion (2)'!Agentes</vt:lpstr>
      <vt:lpstr>Agentes</vt:lpstr>
      <vt:lpstr>'Evalucion (2)'!Supervisor</vt:lpstr>
      <vt:lpstr>Supervisor</vt:lpstr>
      <vt:lpstr>Supervisor1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Daniel Anaya</dc:creator>
  <cp:keywords/>
  <dc:description/>
  <cp:lastModifiedBy>Shanyda Botello</cp:lastModifiedBy>
  <cp:revision/>
  <dcterms:created xsi:type="dcterms:W3CDTF">2022-11-02T16:11:27Z</dcterms:created>
  <dcterms:modified xsi:type="dcterms:W3CDTF">2026-07-27T20:37:48Z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0x010100947E685F5F1B8B439682AF21881E4F17</vt:lpwstr>
  </property>
</Properties>
</file>